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checkCompatibility="1" defaultThemeVersion="124226"/>
  <mc:AlternateContent xmlns:mc="http://schemas.openxmlformats.org/markup-compatibility/2006">
    <mc:Choice Requires="x15">
      <x15ac:absPath xmlns:x15ac="http://schemas.microsoft.com/office/spreadsheetml/2010/11/ac" url="C:\Users\IT\Desktop\New folder (2)\"/>
    </mc:Choice>
  </mc:AlternateContent>
  <bookViews>
    <workbookView xWindow="0" yWindow="456" windowWidth="33600" windowHeight="18696" firstSheet="4" activeTab="9"/>
  </bookViews>
  <sheets>
    <sheet name="Setup" sheetId="27" r:id="rId1"/>
    <sheet name="dummy1" sheetId="8" state="hidden" r:id="rId2"/>
    <sheet name="Schedule - by Venues" sheetId="19" r:id="rId3"/>
    <sheet name="dummy2" sheetId="24" state="hidden" r:id="rId4"/>
    <sheet name="Bracket 5 - 8" sheetId="13" r:id="rId5"/>
    <sheet name="Bracket 9 - 16" sheetId="21" r:id="rId6"/>
    <sheet name="Bracket 17 - 32" sheetId="30" r:id="rId7"/>
    <sheet name="Bracket 33 - 64" sheetId="32" r:id="rId8"/>
    <sheet name="How to Use" sheetId="33" r:id="rId9"/>
    <sheet name="Copyright" sheetId="36" r:id="rId10"/>
    <sheet name="Copyright-2" sheetId="37" state="hidden" r:id="rId11"/>
  </sheets>
  <definedNames>
    <definedName name="_xlnm.Print_Area" localSheetId="6">'Bracket 17 - 32'!$A$4:$CB$224</definedName>
    <definedName name="_xlnm.Print_Area" localSheetId="7">'Bracket 33 - 64'!$A$6:$FZ$411</definedName>
    <definedName name="_xlnm.Print_Area" localSheetId="4">'Bracket 5 - 8'!$A$4:$CG$93</definedName>
    <definedName name="_xlnm.Print_Area" localSheetId="5">'Bracket 9 - 16'!$A$4:$CB$121</definedName>
    <definedName name="_xlnm.Print_Area" localSheetId="2">'Schedule - by Venues'!$B$5:$AL$134</definedName>
    <definedName name="TeamLogo" localSheetId="6">INDEX(#REF!,'Bracket 17 - 32'!#REF!)</definedName>
    <definedName name="TeamLogo" localSheetId="7">INDEX(#REF!,'Bracket 33 - 64'!#REF!)</definedName>
    <definedName name="TeamLogo" localSheetId="4">INDEX(#REF!,'Bracket 5 - 8'!#REF!)</definedName>
    <definedName name="TeamLogo" localSheetId="5">INDEX(#REF!,'Bracket 9 - 16'!#REF!)</definedName>
  </definedNames>
  <calcPr calcId="152511"/>
</workbook>
</file>

<file path=xl/calcChain.xml><?xml version="1.0" encoding="utf-8"?>
<calcChain xmlns="http://schemas.openxmlformats.org/spreadsheetml/2006/main">
  <c r="FD282" i="32" l="1"/>
  <c r="FD281" i="32"/>
  <c r="DX137" i="30"/>
  <c r="DX136" i="30"/>
  <c r="B7" i="32" l="1"/>
  <c r="A7" i="32"/>
  <c r="B2" i="32" s="1"/>
  <c r="A7" i="30"/>
  <c r="B2" i="30" s="1"/>
  <c r="B7" i="30"/>
  <c r="B7" i="21"/>
  <c r="A7" i="21"/>
  <c r="B2" i="21" s="1"/>
  <c r="A7" i="13"/>
  <c r="B2" i="13" s="1"/>
  <c r="B7" i="13"/>
  <c r="L108" i="8"/>
  <c r="L107" i="8"/>
  <c r="L106" i="8"/>
  <c r="L105" i="8"/>
  <c r="L104" i="8"/>
  <c r="L103" i="8"/>
  <c r="L102" i="8"/>
  <c r="L101" i="8"/>
  <c r="L100" i="8"/>
  <c r="L99" i="8"/>
  <c r="L98" i="8"/>
  <c r="L97" i="8"/>
  <c r="L96" i="8"/>
  <c r="L95" i="8"/>
  <c r="L94" i="8"/>
  <c r="L93" i="8"/>
  <c r="L92" i="8"/>
  <c r="L91" i="8"/>
  <c r="L90" i="8"/>
  <c r="L89" i="8"/>
  <c r="L88" i="8"/>
  <c r="L87" i="8"/>
  <c r="L86" i="8"/>
  <c r="L85" i="8"/>
  <c r="L84" i="8"/>
  <c r="L83" i="8"/>
  <c r="L82" i="8"/>
  <c r="L81" i="8"/>
  <c r="L80" i="8"/>
  <c r="L79" i="8"/>
  <c r="L78" i="8"/>
  <c r="L77" i="8"/>
  <c r="L76" i="8"/>
  <c r="L75" i="8"/>
  <c r="L74" i="8"/>
  <c r="L73" i="8"/>
  <c r="L72" i="8"/>
  <c r="L71" i="8"/>
  <c r="L70" i="8"/>
  <c r="L69" i="8"/>
  <c r="L68" i="8"/>
  <c r="L67" i="8"/>
  <c r="L66" i="8"/>
  <c r="L65" i="8"/>
  <c r="L64" i="8"/>
  <c r="L63" i="8"/>
  <c r="L62" i="8"/>
  <c r="L61" i="8"/>
  <c r="L60" i="8"/>
  <c r="L59" i="8"/>
  <c r="L58" i="8"/>
  <c r="L57" i="8"/>
  <c r="L56" i="8"/>
  <c r="L55" i="8"/>
  <c r="L54" i="8"/>
  <c r="L53" i="8"/>
  <c r="L52" i="8"/>
  <c r="L51" i="8"/>
  <c r="L50" i="8"/>
  <c r="L49" i="8"/>
  <c r="L48" i="8"/>
  <c r="L47" i="8"/>
  <c r="L46" i="8"/>
  <c r="L45" i="8"/>
  <c r="L30" i="8"/>
  <c r="L29" i="8"/>
  <c r="L28" i="8"/>
  <c r="L27" i="8"/>
  <c r="L26" i="8"/>
  <c r="L25" i="8"/>
  <c r="L24" i="8"/>
  <c r="L23" i="8"/>
  <c r="L22" i="8"/>
  <c r="L21" i="8"/>
  <c r="L20" i="8"/>
  <c r="L19" i="8"/>
  <c r="L18" i="8"/>
  <c r="L17" i="8"/>
  <c r="L16" i="8"/>
  <c r="L15" i="8"/>
  <c r="I15" i="8"/>
  <c r="D7" i="27"/>
  <c r="AP132" i="24" l="1"/>
  <c r="AP131" i="24"/>
  <c r="EN289" i="32" l="1"/>
  <c r="EN288" i="32"/>
  <c r="DH352" i="32"/>
  <c r="DH351" i="32"/>
  <c r="DX345" i="32"/>
  <c r="DX344" i="32"/>
  <c r="DH240" i="32"/>
  <c r="DH239" i="32"/>
  <c r="DX233" i="32"/>
  <c r="DX232" i="32"/>
  <c r="FT189" i="32"/>
  <c r="FT188" i="32"/>
  <c r="FT175" i="32"/>
  <c r="FT174" i="32"/>
  <c r="CR103" i="32"/>
  <c r="CR102" i="32"/>
  <c r="AV408" i="32"/>
  <c r="AV407" i="32"/>
  <c r="BL401" i="32"/>
  <c r="BL400" i="32"/>
  <c r="CB387" i="32"/>
  <c r="CB386" i="32"/>
  <c r="CR380" i="32"/>
  <c r="AV380" i="32"/>
  <c r="CR379" i="32"/>
  <c r="AV379" i="32"/>
  <c r="BL373" i="32"/>
  <c r="BL372" i="32"/>
  <c r="AV352" i="32"/>
  <c r="AV351" i="32"/>
  <c r="BL345" i="32"/>
  <c r="BL344" i="32"/>
  <c r="CB331" i="32"/>
  <c r="CB330" i="32"/>
  <c r="CR324" i="32"/>
  <c r="AV324" i="32"/>
  <c r="CR323" i="32"/>
  <c r="AV323" i="32"/>
  <c r="BL317" i="32"/>
  <c r="BL316" i="32"/>
  <c r="AF193" i="32"/>
  <c r="AF192" i="32"/>
  <c r="AV187" i="32"/>
  <c r="AV186" i="32"/>
  <c r="AF181" i="32"/>
  <c r="AF180" i="32"/>
  <c r="BL175" i="32"/>
  <c r="BL174" i="32"/>
  <c r="AF169" i="32"/>
  <c r="AF168" i="32"/>
  <c r="AV163" i="32"/>
  <c r="AV162" i="32"/>
  <c r="AF157" i="32"/>
  <c r="AF156" i="32"/>
  <c r="CB150" i="32"/>
  <c r="CB149" i="32"/>
  <c r="AF145" i="32"/>
  <c r="AF144" i="32"/>
  <c r="AV139" i="32"/>
  <c r="AV138" i="32"/>
  <c r="AF133" i="32"/>
  <c r="AF132" i="32"/>
  <c r="BL127" i="32"/>
  <c r="BL126" i="32"/>
  <c r="AF121" i="32"/>
  <c r="AF120" i="32"/>
  <c r="AV115" i="32"/>
  <c r="AV114" i="32"/>
  <c r="AF109" i="32"/>
  <c r="AF108" i="32"/>
  <c r="AV296" i="32"/>
  <c r="AV295" i="32"/>
  <c r="BL289" i="32"/>
  <c r="BL288" i="32"/>
  <c r="CB275" i="32"/>
  <c r="CB274" i="32"/>
  <c r="CR268" i="32"/>
  <c r="AV268" i="32"/>
  <c r="CR267" i="32"/>
  <c r="AV267" i="32"/>
  <c r="BL261" i="32"/>
  <c r="BL260" i="32"/>
  <c r="AV240" i="32"/>
  <c r="AV239" i="32"/>
  <c r="BL233" i="32"/>
  <c r="BL232" i="32"/>
  <c r="CB219" i="32"/>
  <c r="CB218" i="32"/>
  <c r="CR212" i="32"/>
  <c r="AV212" i="32"/>
  <c r="CR211" i="32"/>
  <c r="AV211" i="32"/>
  <c r="BL205" i="32"/>
  <c r="BL204" i="32"/>
  <c r="AF97" i="32"/>
  <c r="AF96" i="32"/>
  <c r="AV91" i="32"/>
  <c r="AV90" i="32"/>
  <c r="AF85" i="32"/>
  <c r="AF84" i="32"/>
  <c r="BL79" i="32"/>
  <c r="BL78" i="32"/>
  <c r="AF73" i="32"/>
  <c r="AF72" i="32"/>
  <c r="AV67" i="32"/>
  <c r="AV66" i="32"/>
  <c r="AF61" i="32"/>
  <c r="AF60" i="32"/>
  <c r="CB54" i="32"/>
  <c r="CB53" i="32"/>
  <c r="AF49" i="32"/>
  <c r="AF48" i="32"/>
  <c r="AV43" i="32"/>
  <c r="AV42" i="32"/>
  <c r="AF37" i="32"/>
  <c r="AF36" i="32"/>
  <c r="BL31" i="32"/>
  <c r="BL30" i="32"/>
  <c r="AF25" i="32"/>
  <c r="AF24" i="32"/>
  <c r="AV19" i="32"/>
  <c r="AV18" i="32"/>
  <c r="AF13" i="32"/>
  <c r="AF12" i="32"/>
  <c r="I8" i="8" l="1"/>
  <c r="I11" i="8" l="1"/>
  <c r="I16" i="8"/>
  <c r="I14" i="8"/>
  <c r="I13" i="8"/>
  <c r="A2" i="8"/>
  <c r="I9" i="8" s="1"/>
  <c r="E9" i="27"/>
  <c r="E10" i="27" l="1"/>
  <c r="K15" i="8"/>
  <c r="O136" i="27"/>
  <c r="Q136" i="27"/>
  <c r="E11" i="27" l="1"/>
  <c r="K16" i="8"/>
  <c r="N136" i="27"/>
  <c r="M136" i="27"/>
  <c r="L136" i="27"/>
  <c r="P136" i="27"/>
  <c r="K136" i="27"/>
  <c r="E12" i="27" l="1"/>
  <c r="K17" i="8"/>
  <c r="DH144" i="30"/>
  <c r="DH143" i="30"/>
  <c r="EN93" i="30"/>
  <c r="EN92" i="30"/>
  <c r="EN79" i="30"/>
  <c r="EN78" i="30"/>
  <c r="CB54" i="30"/>
  <c r="CB53" i="30"/>
  <c r="E13" i="27" l="1"/>
  <c r="K18" i="8"/>
  <c r="E14" i="27" l="1"/>
  <c r="K19" i="8"/>
  <c r="AV200" i="30"/>
  <c r="AV199" i="30"/>
  <c r="BL193" i="30"/>
  <c r="BL192" i="30"/>
  <c r="CB179" i="30"/>
  <c r="CB178" i="30"/>
  <c r="CR172" i="30"/>
  <c r="AV172" i="30"/>
  <c r="CR171" i="30"/>
  <c r="AV171" i="30"/>
  <c r="BL165" i="30"/>
  <c r="BL164" i="30"/>
  <c r="AF97" i="30"/>
  <c r="AF96" i="30"/>
  <c r="AV91" i="30"/>
  <c r="AV90" i="30"/>
  <c r="AF85" i="30"/>
  <c r="AF84" i="30"/>
  <c r="BL79" i="30"/>
  <c r="BL78" i="30"/>
  <c r="AF73" i="30"/>
  <c r="AF72" i="30"/>
  <c r="AV67" i="30"/>
  <c r="AV66" i="30"/>
  <c r="AF61" i="30"/>
  <c r="AF60" i="30"/>
  <c r="AV144" i="30"/>
  <c r="AV143" i="30"/>
  <c r="BL137" i="30"/>
  <c r="BL136" i="30"/>
  <c r="CB123" i="30"/>
  <c r="CB122" i="30"/>
  <c r="CR116" i="30"/>
  <c r="AV116" i="30"/>
  <c r="CR115" i="30"/>
  <c r="AV115" i="30"/>
  <c r="BL109" i="30"/>
  <c r="BL108" i="30"/>
  <c r="AF49" i="30"/>
  <c r="AF48" i="30"/>
  <c r="AV43" i="30"/>
  <c r="AV42" i="30"/>
  <c r="AF37" i="30"/>
  <c r="AF36" i="30"/>
  <c r="BL31" i="30"/>
  <c r="BL30" i="30"/>
  <c r="AF25" i="30"/>
  <c r="AF24" i="30"/>
  <c r="AV19" i="30"/>
  <c r="AV18" i="30"/>
  <c r="AF13" i="30"/>
  <c r="AF12" i="30"/>
  <c r="S6" i="8"/>
  <c r="S39" i="8" s="1"/>
  <c r="E15" i="27" l="1"/>
  <c r="K20" i="8"/>
  <c r="A189" i="32"/>
  <c r="S15" i="8"/>
  <c r="S11" i="8"/>
  <c r="S23" i="8"/>
  <c r="S29" i="8"/>
  <c r="S9" i="8"/>
  <c r="S19" i="8"/>
  <c r="S32" i="8"/>
  <c r="S27" i="8"/>
  <c r="S17" i="8"/>
  <c r="S21" i="8"/>
  <c r="S25" i="8"/>
  <c r="S36" i="8"/>
  <c r="S10" i="8"/>
  <c r="S18" i="8"/>
  <c r="S22" i="8"/>
  <c r="S26" i="8"/>
  <c r="S30" i="8"/>
  <c r="S38" i="8"/>
  <c r="S12" i="8"/>
  <c r="S16" i="8"/>
  <c r="S20" i="8"/>
  <c r="S24" i="8"/>
  <c r="S28" i="8"/>
  <c r="S34" i="8"/>
  <c r="T10" i="8"/>
  <c r="T12" i="8"/>
  <c r="T16" i="8"/>
  <c r="T18" i="8"/>
  <c r="T20" i="8"/>
  <c r="T22" i="8"/>
  <c r="T24" i="8"/>
  <c r="T26" i="8"/>
  <c r="T28" i="8"/>
  <c r="T30" i="8"/>
  <c r="T32" i="8"/>
  <c r="T34" i="8"/>
  <c r="T36" i="8"/>
  <c r="T38" i="8"/>
  <c r="S31" i="8"/>
  <c r="S33" i="8"/>
  <c r="S35" i="8"/>
  <c r="S37" i="8"/>
  <c r="T39" i="8"/>
  <c r="T9" i="8"/>
  <c r="T11" i="8"/>
  <c r="T15" i="8"/>
  <c r="T17" i="8"/>
  <c r="T19" i="8"/>
  <c r="T21" i="8"/>
  <c r="T23" i="8"/>
  <c r="T25" i="8"/>
  <c r="T27" i="8"/>
  <c r="T29" i="8"/>
  <c r="T31" i="8"/>
  <c r="T33" i="8"/>
  <c r="T35" i="8"/>
  <c r="T37" i="8"/>
  <c r="S40" i="8"/>
  <c r="T40" i="8"/>
  <c r="E16" i="27" l="1"/>
  <c r="K21" i="8"/>
  <c r="A196" i="32"/>
  <c r="A195" i="32"/>
  <c r="A190" i="32"/>
  <c r="A188" i="32" s="1"/>
  <c r="P190" i="32"/>
  <c r="A184" i="32"/>
  <c r="A183" i="32"/>
  <c r="A178" i="32"/>
  <c r="A177" i="32"/>
  <c r="A172" i="32"/>
  <c r="A171" i="32"/>
  <c r="A166" i="32"/>
  <c r="A165" i="32"/>
  <c r="A160" i="32"/>
  <c r="A159" i="32"/>
  <c r="A154" i="32"/>
  <c r="A153" i="32"/>
  <c r="A148" i="32"/>
  <c r="A147" i="32"/>
  <c r="A142" i="32"/>
  <c r="A141" i="32"/>
  <c r="A136" i="32"/>
  <c r="A135" i="32"/>
  <c r="A130" i="32"/>
  <c r="A129" i="32"/>
  <c r="A124" i="32"/>
  <c r="A123" i="32"/>
  <c r="A118" i="32"/>
  <c r="A117" i="32"/>
  <c r="A112" i="32"/>
  <c r="A111" i="32"/>
  <c r="A106" i="32"/>
  <c r="A105" i="32"/>
  <c r="A46" i="32"/>
  <c r="P45" i="32" s="1"/>
  <c r="A82" i="32"/>
  <c r="A22" i="32"/>
  <c r="P21" i="32" s="1"/>
  <c r="A76" i="32"/>
  <c r="P75" i="32" s="1"/>
  <c r="A16" i="32"/>
  <c r="A75" i="32"/>
  <c r="A15" i="32"/>
  <c r="A57" i="32"/>
  <c r="P58" i="32" s="1"/>
  <c r="A45" i="32"/>
  <c r="A70" i="32"/>
  <c r="P69" i="32" s="1"/>
  <c r="A64" i="32"/>
  <c r="A51" i="32"/>
  <c r="A58" i="32"/>
  <c r="A100" i="32"/>
  <c r="P99" i="32" s="1"/>
  <c r="A52" i="32"/>
  <c r="P51" i="32" s="1"/>
  <c r="A27" i="32"/>
  <c r="A87" i="32"/>
  <c r="A93" i="32"/>
  <c r="P94" i="32" s="1"/>
  <c r="A94" i="32"/>
  <c r="A88" i="32"/>
  <c r="A28" i="32"/>
  <c r="A99" i="32"/>
  <c r="A98" i="32" s="1"/>
  <c r="A63" i="32"/>
  <c r="P64" i="32" s="1"/>
  <c r="A81" i="32"/>
  <c r="A69" i="32"/>
  <c r="A21" i="32"/>
  <c r="A10" i="32"/>
  <c r="A9" i="32"/>
  <c r="P10" i="32" s="1"/>
  <c r="A82" i="30"/>
  <c r="P81" i="30" s="1"/>
  <c r="A76" i="30"/>
  <c r="P75" i="30" s="1"/>
  <c r="A94" i="30"/>
  <c r="P93" i="30" s="1"/>
  <c r="A70" i="30"/>
  <c r="P69" i="30" s="1"/>
  <c r="A64" i="30"/>
  <c r="P63" i="30" s="1"/>
  <c r="A58" i="30"/>
  <c r="P57" i="30" s="1"/>
  <c r="A100" i="30"/>
  <c r="P99" i="30" s="1"/>
  <c r="A88" i="30"/>
  <c r="P87" i="30" s="1"/>
  <c r="A22" i="30"/>
  <c r="P21" i="30" s="1"/>
  <c r="A16" i="30"/>
  <c r="P15" i="30" s="1"/>
  <c r="A28" i="30"/>
  <c r="P27" i="30" s="1"/>
  <c r="A10" i="30"/>
  <c r="P9" i="30" s="1"/>
  <c r="A27" i="30"/>
  <c r="A87" i="30"/>
  <c r="P88" i="30" s="1"/>
  <c r="A99" i="30"/>
  <c r="A63" i="30"/>
  <c r="A75" i="30"/>
  <c r="P76" i="30" s="1"/>
  <c r="A81" i="30"/>
  <c r="P82" i="30" s="1"/>
  <c r="A69" i="30"/>
  <c r="P70" i="30" s="1"/>
  <c r="A93" i="30"/>
  <c r="A15" i="30"/>
  <c r="A57" i="30"/>
  <c r="A21" i="30"/>
  <c r="P22" i="30" s="1"/>
  <c r="A9" i="30"/>
  <c r="P10" i="30" s="1"/>
  <c r="A21" i="21"/>
  <c r="P22" i="21" s="1"/>
  <c r="A9" i="21"/>
  <c r="P10" i="21" s="1"/>
  <c r="A46" i="21"/>
  <c r="P45" i="21" s="1"/>
  <c r="A46" i="30"/>
  <c r="A52" i="21"/>
  <c r="P51" i="21" s="1"/>
  <c r="A52" i="30"/>
  <c r="A51" i="21"/>
  <c r="A51" i="30"/>
  <c r="A45" i="21"/>
  <c r="A45" i="30"/>
  <c r="A19" i="13"/>
  <c r="A9" i="13"/>
  <c r="A29" i="13"/>
  <c r="A39" i="13"/>
  <c r="A15" i="21"/>
  <c r="A27" i="21"/>
  <c r="A30" i="13"/>
  <c r="A40" i="13"/>
  <c r="A10" i="13"/>
  <c r="A20" i="13"/>
  <c r="A28" i="21"/>
  <c r="P27" i="21" s="1"/>
  <c r="A22" i="21"/>
  <c r="P21" i="21" s="1"/>
  <c r="A10" i="21"/>
  <c r="P9" i="21" s="1"/>
  <c r="A16" i="21"/>
  <c r="P15" i="21" s="1"/>
  <c r="E17" i="27" l="1"/>
  <c r="K22" i="8"/>
  <c r="A80" i="32"/>
  <c r="A14" i="32"/>
  <c r="P16" i="32"/>
  <c r="A74" i="32"/>
  <c r="A44" i="32"/>
  <c r="P15" i="32"/>
  <c r="A92" i="32"/>
  <c r="P28" i="32"/>
  <c r="P81" i="32"/>
  <c r="A8" i="32"/>
  <c r="A68" i="32"/>
  <c r="P52" i="32"/>
  <c r="P195" i="32"/>
  <c r="P196" i="32"/>
  <c r="A194" i="32"/>
  <c r="P189" i="32"/>
  <c r="P82" i="32"/>
  <c r="P76" i="32"/>
  <c r="A20" i="32"/>
  <c r="P87" i="32"/>
  <c r="P183" i="32"/>
  <c r="P22" i="32"/>
  <c r="P100" i="32"/>
  <c r="A182" i="32"/>
  <c r="P184" i="32"/>
  <c r="P63" i="32"/>
  <c r="P177" i="32"/>
  <c r="P70" i="32"/>
  <c r="P178" i="32"/>
  <c r="A176" i="32"/>
  <c r="A62" i="32"/>
  <c r="A50" i="32"/>
  <c r="P27" i="32"/>
  <c r="P88" i="32"/>
  <c r="A26" i="32"/>
  <c r="P171" i="32"/>
  <c r="P172" i="32"/>
  <c r="A170" i="32"/>
  <c r="A86" i="32"/>
  <c r="P57" i="32"/>
  <c r="P46" i="32"/>
  <c r="P93" i="32"/>
  <c r="P165" i="32"/>
  <c r="A164" i="32"/>
  <c r="P166" i="32"/>
  <c r="P159" i="32"/>
  <c r="C12" i="32"/>
  <c r="AD3" i="24" s="1"/>
  <c r="A56" i="32"/>
  <c r="P160" i="32"/>
  <c r="A158" i="32"/>
  <c r="P9" i="32"/>
  <c r="P153" i="32"/>
  <c r="A152" i="32"/>
  <c r="P154" i="32"/>
  <c r="P147" i="32"/>
  <c r="P148" i="32"/>
  <c r="A146" i="32"/>
  <c r="P141" i="32"/>
  <c r="A140" i="32"/>
  <c r="P142" i="32"/>
  <c r="P135" i="32"/>
  <c r="A134" i="32"/>
  <c r="P136" i="32"/>
  <c r="P129" i="32"/>
  <c r="P130" i="32"/>
  <c r="A128" i="32"/>
  <c r="P123" i="32"/>
  <c r="A122" i="32"/>
  <c r="P124" i="32"/>
  <c r="P117" i="32"/>
  <c r="P118" i="32"/>
  <c r="A116" i="32"/>
  <c r="P111" i="32"/>
  <c r="A110" i="32"/>
  <c r="P112" i="32"/>
  <c r="P105" i="32"/>
  <c r="A104" i="32"/>
  <c r="P106" i="32"/>
  <c r="A26" i="30"/>
  <c r="A98" i="30"/>
  <c r="P28" i="30"/>
  <c r="A92" i="30"/>
  <c r="A62" i="30"/>
  <c r="A86" i="30"/>
  <c r="A56" i="30"/>
  <c r="P64" i="30"/>
  <c r="A80" i="30"/>
  <c r="A8" i="30"/>
  <c r="P58" i="30"/>
  <c r="A14" i="30"/>
  <c r="P94" i="30"/>
  <c r="C12" i="30"/>
  <c r="B115" i="30" s="1"/>
  <c r="A20" i="30"/>
  <c r="P16" i="30"/>
  <c r="A68" i="30"/>
  <c r="A74" i="30"/>
  <c r="P100" i="30"/>
  <c r="A50" i="21"/>
  <c r="P52" i="21"/>
  <c r="A44" i="21"/>
  <c r="P46" i="21"/>
  <c r="P46" i="30"/>
  <c r="A44" i="30"/>
  <c r="P51" i="30"/>
  <c r="P52" i="30"/>
  <c r="A50" i="30"/>
  <c r="P45" i="30"/>
  <c r="P28" i="21"/>
  <c r="A26" i="21"/>
  <c r="A20" i="21"/>
  <c r="A14" i="21"/>
  <c r="A8" i="21"/>
  <c r="P16" i="21"/>
  <c r="C12" i="21"/>
  <c r="A38" i="13"/>
  <c r="A28" i="13"/>
  <c r="A18" i="13"/>
  <c r="A8" i="13"/>
  <c r="W7" i="8"/>
  <c r="Y7" i="8" s="1"/>
  <c r="AA7" i="8" s="1"/>
  <c r="AC7" i="8" s="1"/>
  <c r="AE7" i="8" s="1"/>
  <c r="AG7" i="8" s="1"/>
  <c r="AI7" i="8" s="1"/>
  <c r="AK7" i="8" s="1"/>
  <c r="AM7" i="8" s="1"/>
  <c r="AO7" i="8" s="1"/>
  <c r="AQ7" i="8" s="1"/>
  <c r="AS7" i="8" s="1"/>
  <c r="AU7" i="8" s="1"/>
  <c r="AW7" i="8" s="1"/>
  <c r="AY7" i="8" s="1"/>
  <c r="BA7" i="8" s="1"/>
  <c r="BC7" i="8" s="1"/>
  <c r="BE7" i="8" s="1"/>
  <c r="BG7" i="8" s="1"/>
  <c r="BI7" i="8" s="1"/>
  <c r="BK7" i="8" s="1"/>
  <c r="BM7" i="8" s="1"/>
  <c r="BO7" i="8" s="1"/>
  <c r="BQ7" i="8" s="1"/>
  <c r="BS7" i="8" s="1"/>
  <c r="BU7" i="8" s="1"/>
  <c r="BW7" i="8" s="1"/>
  <c r="BY7" i="8" s="1"/>
  <c r="CA7" i="8" s="1"/>
  <c r="CC7" i="8" s="1"/>
  <c r="CE7" i="8" s="1"/>
  <c r="CG7" i="8" s="1"/>
  <c r="CI7" i="8" s="1"/>
  <c r="CK7" i="8" s="1"/>
  <c r="CM7" i="8" s="1"/>
  <c r="CO7" i="8" s="1"/>
  <c r="CQ7" i="8" s="1"/>
  <c r="CS7" i="8" s="1"/>
  <c r="CU7" i="8" s="1"/>
  <c r="CW7" i="8" s="1"/>
  <c r="CY7" i="8" s="1"/>
  <c r="DA7" i="8" s="1"/>
  <c r="DC7" i="8" s="1"/>
  <c r="DE7" i="8" s="1"/>
  <c r="DG7" i="8" s="1"/>
  <c r="DI7" i="8" s="1"/>
  <c r="DK7" i="8" s="1"/>
  <c r="DM7" i="8" s="1"/>
  <c r="DO7" i="8" s="1"/>
  <c r="DQ7" i="8" s="1"/>
  <c r="DS7" i="8" s="1"/>
  <c r="DU7" i="8" s="1"/>
  <c r="DW7" i="8" s="1"/>
  <c r="DY7" i="8" s="1"/>
  <c r="EA7" i="8" s="1"/>
  <c r="EC7" i="8" s="1"/>
  <c r="EE7" i="8" s="1"/>
  <c r="EG7" i="8" s="1"/>
  <c r="EI7" i="8" s="1"/>
  <c r="O10" i="8"/>
  <c r="H9" i="27"/>
  <c r="E18" i="27" l="1"/>
  <c r="K23" i="8"/>
  <c r="H10" i="27"/>
  <c r="K45" i="8"/>
  <c r="B211" i="32"/>
  <c r="C18" i="32"/>
  <c r="O11" i="8"/>
  <c r="O12" i="8" s="1"/>
  <c r="O13" i="8" s="1"/>
  <c r="O14" i="8" s="1"/>
  <c r="O15" i="8" s="1"/>
  <c r="O16" i="8" s="1"/>
  <c r="O17" i="8" s="1"/>
  <c r="O18" i="8" s="1"/>
  <c r="O19" i="8" s="1"/>
  <c r="O20" i="8" s="1"/>
  <c r="O21" i="8" s="1"/>
  <c r="O22" i="8" s="1"/>
  <c r="O23" i="8" s="1"/>
  <c r="O24" i="8" s="1"/>
  <c r="O25" i="8" s="1"/>
  <c r="B19" i="24" s="1"/>
  <c r="B68" i="21"/>
  <c r="V3" i="24"/>
  <c r="C18" i="21"/>
  <c r="N3" i="24"/>
  <c r="C18" i="30"/>
  <c r="B116" i="30" s="1"/>
  <c r="O26" i="8" l="1"/>
  <c r="E19" i="27"/>
  <c r="K24" i="8"/>
  <c r="H11" i="27"/>
  <c r="K46" i="8"/>
  <c r="C24" i="32"/>
  <c r="AD5" i="24" s="1"/>
  <c r="B212" i="32"/>
  <c r="AD4" i="24"/>
  <c r="O27" i="8"/>
  <c r="B21" i="24" s="1"/>
  <c r="B20" i="24"/>
  <c r="B69" i="21"/>
  <c r="C24" i="30"/>
  <c r="V4" i="24"/>
  <c r="C24" i="21"/>
  <c r="N4" i="24"/>
  <c r="E20" i="27" l="1"/>
  <c r="K25" i="8"/>
  <c r="O28" i="8"/>
  <c r="B22" i="24" s="1"/>
  <c r="H12" i="27"/>
  <c r="K47" i="8"/>
  <c r="C30" i="32"/>
  <c r="AD6" i="24" s="1"/>
  <c r="B225" i="32"/>
  <c r="B82" i="21"/>
  <c r="B129" i="30"/>
  <c r="C30" i="30"/>
  <c r="B130" i="30" s="1"/>
  <c r="V5" i="24"/>
  <c r="C30" i="21"/>
  <c r="N5" i="24"/>
  <c r="O29" i="8"/>
  <c r="B23" i="24" s="1"/>
  <c r="E21" i="27" l="1"/>
  <c r="K26" i="8"/>
  <c r="H13" i="27"/>
  <c r="K48" i="8"/>
  <c r="B226" i="32"/>
  <c r="N6" i="24"/>
  <c r="B83" i="21"/>
  <c r="V6" i="24"/>
  <c r="O30" i="8"/>
  <c r="B24" i="24" s="1"/>
  <c r="DH54" i="21"/>
  <c r="DH53" i="21"/>
  <c r="DH40" i="21"/>
  <c r="DH39" i="21"/>
  <c r="E22" i="27" l="1"/>
  <c r="K27" i="8"/>
  <c r="H14" i="27"/>
  <c r="K49" i="8"/>
  <c r="O31" i="8"/>
  <c r="CR69" i="21"/>
  <c r="CR68" i="21"/>
  <c r="CB76" i="21"/>
  <c r="CB75" i="21"/>
  <c r="E23" i="27" l="1"/>
  <c r="K28" i="8"/>
  <c r="H15" i="27"/>
  <c r="K50" i="8"/>
  <c r="B25" i="24"/>
  <c r="O32" i="8"/>
  <c r="B26" i="24" s="1"/>
  <c r="BL90" i="21"/>
  <c r="BL89" i="21"/>
  <c r="BL62" i="21"/>
  <c r="BL61" i="21"/>
  <c r="AV97" i="21"/>
  <c r="AV96" i="21"/>
  <c r="AV69" i="21"/>
  <c r="AV68" i="21"/>
  <c r="E24" i="27" l="1"/>
  <c r="K30" i="8" s="1"/>
  <c r="K29" i="8"/>
  <c r="H16" i="27"/>
  <c r="K51" i="8"/>
  <c r="O33" i="8"/>
  <c r="CB50" i="13"/>
  <c r="CB49" i="13"/>
  <c r="CB35" i="13"/>
  <c r="CB34" i="13"/>
  <c r="BL60" i="13"/>
  <c r="BL59" i="13"/>
  <c r="AV70" i="13"/>
  <c r="AV69" i="13"/>
  <c r="H17" i="27" l="1"/>
  <c r="K52" i="8"/>
  <c r="B27" i="24"/>
  <c r="O34" i="8"/>
  <c r="B28" i="24" s="1"/>
  <c r="A5" i="19"/>
  <c r="A20" i="19" s="1"/>
  <c r="A28" i="19" s="1"/>
  <c r="A36" i="19" s="1"/>
  <c r="A44" i="19" s="1"/>
  <c r="A52" i="19" s="1"/>
  <c r="A60" i="19" s="1"/>
  <c r="A68" i="19" s="1"/>
  <c r="A76" i="19" s="1"/>
  <c r="A84" i="19" s="1"/>
  <c r="A92" i="19" s="1"/>
  <c r="A100" i="19" s="1"/>
  <c r="A108" i="19" s="1"/>
  <c r="A116" i="19" s="1"/>
  <c r="A124" i="19" s="1"/>
  <c r="A132" i="19" s="1"/>
  <c r="BB1" i="24"/>
  <c r="BC1" i="24" s="1"/>
  <c r="BD1" i="24" s="1"/>
  <c r="BE1" i="24" s="1"/>
  <c r="BF1" i="24" s="1"/>
  <c r="BG1" i="24" s="1"/>
  <c r="BH1" i="24" s="1"/>
  <c r="BI1" i="24" s="1"/>
  <c r="BJ1" i="24" s="1"/>
  <c r="BK1" i="24" s="1"/>
  <c r="BL1" i="24" s="1"/>
  <c r="BM1" i="24" s="1"/>
  <c r="BN1" i="24" s="1"/>
  <c r="BO1" i="24" s="1"/>
  <c r="BP1" i="24" s="1"/>
  <c r="BQ1" i="24" s="1"/>
  <c r="BR1" i="24" s="1"/>
  <c r="BS1" i="24" s="1"/>
  <c r="BT1" i="24" s="1"/>
  <c r="BU1" i="24" s="1"/>
  <c r="BV1" i="24" s="1"/>
  <c r="BW1" i="24" s="1"/>
  <c r="BX1" i="24" s="1"/>
  <c r="BY1" i="24" s="1"/>
  <c r="BZ1" i="24" s="1"/>
  <c r="CA1" i="24" s="1"/>
  <c r="CB1" i="24" s="1"/>
  <c r="CC1" i="24" s="1"/>
  <c r="CD1" i="24" s="1"/>
  <c r="CE1" i="24" s="1"/>
  <c r="CF1" i="24" s="1"/>
  <c r="CG1" i="24" s="1"/>
  <c r="CH1" i="24" s="1"/>
  <c r="CI1" i="24" s="1"/>
  <c r="CJ1" i="24" s="1"/>
  <c r="CK1" i="24" s="1"/>
  <c r="CL1" i="24" s="1"/>
  <c r="CM1" i="24" s="1"/>
  <c r="CN1" i="24" s="1"/>
  <c r="CO1" i="24" s="1"/>
  <c r="CP1" i="24" s="1"/>
  <c r="CQ1" i="24" s="1"/>
  <c r="CR1" i="24" s="1"/>
  <c r="CS1" i="24" s="1"/>
  <c r="CT1" i="24" s="1"/>
  <c r="CU1" i="24" s="1"/>
  <c r="CV1" i="24" s="1"/>
  <c r="CW1" i="24" s="1"/>
  <c r="CX1" i="24" s="1"/>
  <c r="CY1" i="24" s="1"/>
  <c r="CZ1" i="24" s="1"/>
  <c r="DA1" i="24" s="1"/>
  <c r="DB1" i="24" s="1"/>
  <c r="DC1" i="24" s="1"/>
  <c r="DD1" i="24" s="1"/>
  <c r="DE1" i="24" s="1"/>
  <c r="DF1" i="24" s="1"/>
  <c r="DG1" i="24" s="1"/>
  <c r="DH1" i="24" s="1"/>
  <c r="DI1" i="24" s="1"/>
  <c r="DJ1" i="24" s="1"/>
  <c r="DK1" i="24" s="1"/>
  <c r="DL1" i="24" s="1"/>
  <c r="DM1" i="24" s="1"/>
  <c r="DN1" i="24" s="1"/>
  <c r="DO1" i="24" s="1"/>
  <c r="DP1" i="24" s="1"/>
  <c r="DQ1" i="24" s="1"/>
  <c r="DR1" i="24" s="1"/>
  <c r="DS1" i="24" s="1"/>
  <c r="DT1" i="24" s="1"/>
  <c r="DU1" i="24" s="1"/>
  <c r="DV1" i="24" s="1"/>
  <c r="DW1" i="24" s="1"/>
  <c r="DX1" i="24" s="1"/>
  <c r="DY1" i="24" s="1"/>
  <c r="DZ1" i="24" s="1"/>
  <c r="EA1" i="24" s="1"/>
  <c r="EB1" i="24" s="1"/>
  <c r="EC1" i="24" s="1"/>
  <c r="ED1" i="24" s="1"/>
  <c r="EE1" i="24" s="1"/>
  <c r="EF1" i="24" s="1"/>
  <c r="EG1" i="24" s="1"/>
  <c r="EH1" i="24" s="1"/>
  <c r="EI1" i="24" s="1"/>
  <c r="EJ1" i="24" s="1"/>
  <c r="EK1" i="24" s="1"/>
  <c r="EL1" i="24" s="1"/>
  <c r="EM1" i="24" s="1"/>
  <c r="EN1" i="24" s="1"/>
  <c r="EO1" i="24" s="1"/>
  <c r="EP1" i="24" s="1"/>
  <c r="EQ1" i="24" s="1"/>
  <c r="ER1" i="24" s="1"/>
  <c r="ES1" i="24" s="1"/>
  <c r="ET1" i="24" s="1"/>
  <c r="EU1" i="24" s="1"/>
  <c r="EV1" i="24" s="1"/>
  <c r="EW1" i="24" s="1"/>
  <c r="EX1" i="24" s="1"/>
  <c r="EY1" i="24" s="1"/>
  <c r="EZ1" i="24" s="1"/>
  <c r="FA1" i="24" s="1"/>
  <c r="FB1" i="24" s="1"/>
  <c r="FC1" i="24" s="1"/>
  <c r="FD1" i="24" s="1"/>
  <c r="FE1" i="24" s="1"/>
  <c r="FF1" i="24" s="1"/>
  <c r="FG1" i="24" s="1"/>
  <c r="H18" i="27" l="1"/>
  <c r="K53" i="8"/>
  <c r="O35" i="8"/>
  <c r="A17" i="19"/>
  <c r="A25" i="19" s="1"/>
  <c r="A33" i="19" s="1"/>
  <c r="A41" i="19" s="1"/>
  <c r="A49" i="19" s="1"/>
  <c r="A57" i="19" s="1"/>
  <c r="A65" i="19" s="1"/>
  <c r="A73" i="19" s="1"/>
  <c r="A81" i="19" s="1"/>
  <c r="A89" i="19" s="1"/>
  <c r="A97" i="19" s="1"/>
  <c r="A105" i="19" s="1"/>
  <c r="A113" i="19" s="1"/>
  <c r="A121" i="19" s="1"/>
  <c r="A129" i="19" s="1"/>
  <c r="A21" i="19"/>
  <c r="A29" i="19" s="1"/>
  <c r="A37" i="19" s="1"/>
  <c r="A45" i="19" s="1"/>
  <c r="A53" i="19" s="1"/>
  <c r="A61" i="19" s="1"/>
  <c r="A69" i="19" s="1"/>
  <c r="A77" i="19" s="1"/>
  <c r="A85" i="19" s="1"/>
  <c r="A93" i="19" s="1"/>
  <c r="A101" i="19" s="1"/>
  <c r="A109" i="19" s="1"/>
  <c r="A117" i="19" s="1"/>
  <c r="A125" i="19" s="1"/>
  <c r="A133" i="19" s="1"/>
  <c r="A22" i="19"/>
  <c r="A30" i="19" s="1"/>
  <c r="A38" i="19" s="1"/>
  <c r="A46" i="19" s="1"/>
  <c r="A54" i="19" s="1"/>
  <c r="A62" i="19" s="1"/>
  <c r="A70" i="19" s="1"/>
  <c r="A78" i="19" s="1"/>
  <c r="A86" i="19" s="1"/>
  <c r="A94" i="19" s="1"/>
  <c r="A102" i="19" s="1"/>
  <c r="A110" i="19" s="1"/>
  <c r="A118" i="19" s="1"/>
  <c r="A126" i="19" s="1"/>
  <c r="A134" i="19" s="1"/>
  <c r="A18" i="19"/>
  <c r="A26" i="19" s="1"/>
  <c r="A34" i="19" s="1"/>
  <c r="A42" i="19" s="1"/>
  <c r="A50" i="19" s="1"/>
  <c r="A58" i="19" s="1"/>
  <c r="A66" i="19" s="1"/>
  <c r="A74" i="19" s="1"/>
  <c r="A82" i="19" s="1"/>
  <c r="A90" i="19" s="1"/>
  <c r="A98" i="19" s="1"/>
  <c r="A106" i="19" s="1"/>
  <c r="A114" i="19" s="1"/>
  <c r="A122" i="19" s="1"/>
  <c r="A130" i="19" s="1"/>
  <c r="A15" i="19"/>
  <c r="A23" i="19" s="1"/>
  <c r="A31" i="19" s="1"/>
  <c r="A39" i="19" s="1"/>
  <c r="A47" i="19" s="1"/>
  <c r="A55" i="19" s="1"/>
  <c r="A63" i="19" s="1"/>
  <c r="A71" i="19" s="1"/>
  <c r="A79" i="19" s="1"/>
  <c r="A87" i="19" s="1"/>
  <c r="A95" i="19" s="1"/>
  <c r="A103" i="19" s="1"/>
  <c r="A111" i="19" s="1"/>
  <c r="A119" i="19" s="1"/>
  <c r="A127" i="19" s="1"/>
  <c r="A19" i="19"/>
  <c r="A27" i="19" s="1"/>
  <c r="A35" i="19" s="1"/>
  <c r="A43" i="19" s="1"/>
  <c r="A51" i="19" s="1"/>
  <c r="A59" i="19" s="1"/>
  <c r="A67" i="19" s="1"/>
  <c r="A75" i="19" s="1"/>
  <c r="A83" i="19" s="1"/>
  <c r="A91" i="19" s="1"/>
  <c r="A99" i="19" s="1"/>
  <c r="A107" i="19" s="1"/>
  <c r="A115" i="19" s="1"/>
  <c r="A123" i="19" s="1"/>
  <c r="A131" i="19" s="1"/>
  <c r="A16" i="19"/>
  <c r="A24" i="19" s="1"/>
  <c r="A32" i="19" s="1"/>
  <c r="A40" i="19" s="1"/>
  <c r="A48" i="19" s="1"/>
  <c r="A56" i="19" s="1"/>
  <c r="A64" i="19" s="1"/>
  <c r="A72" i="19" s="1"/>
  <c r="A80" i="19" s="1"/>
  <c r="A88" i="19" s="1"/>
  <c r="A96" i="19" s="1"/>
  <c r="A104" i="19" s="1"/>
  <c r="A112" i="19" s="1"/>
  <c r="A120" i="19" s="1"/>
  <c r="A128" i="19" s="1"/>
  <c r="B127" i="19"/>
  <c r="B119" i="19"/>
  <c r="B111" i="19"/>
  <c r="B103" i="19"/>
  <c r="B95" i="19"/>
  <c r="B87" i="19"/>
  <c r="B79" i="19"/>
  <c r="B71" i="19"/>
  <c r="B63" i="19"/>
  <c r="B55" i="19"/>
  <c r="B47" i="19"/>
  <c r="B39" i="19"/>
  <c r="B31" i="19"/>
  <c r="B23" i="19"/>
  <c r="B15" i="19"/>
  <c r="B7" i="19"/>
  <c r="C22" i="19"/>
  <c r="C30" i="19" s="1"/>
  <c r="C38" i="19" s="1"/>
  <c r="C46" i="19" s="1"/>
  <c r="C54" i="19" s="1"/>
  <c r="C62" i="19" s="1"/>
  <c r="C70" i="19" s="1"/>
  <c r="C78" i="19" s="1"/>
  <c r="C86" i="19" s="1"/>
  <c r="C94" i="19" s="1"/>
  <c r="C102" i="19" s="1"/>
  <c r="C110" i="19" s="1"/>
  <c r="C118" i="19" s="1"/>
  <c r="C126" i="19" s="1"/>
  <c r="C134" i="19" s="1"/>
  <c r="C21" i="19"/>
  <c r="C29" i="19" s="1"/>
  <c r="C37" i="19" s="1"/>
  <c r="C45" i="19" s="1"/>
  <c r="C53" i="19" s="1"/>
  <c r="C61" i="19" s="1"/>
  <c r="C69" i="19" s="1"/>
  <c r="C77" i="19" s="1"/>
  <c r="C85" i="19" s="1"/>
  <c r="C93" i="19" s="1"/>
  <c r="C101" i="19" s="1"/>
  <c r="C109" i="19" s="1"/>
  <c r="C117" i="19" s="1"/>
  <c r="C125" i="19" s="1"/>
  <c r="C133" i="19" s="1"/>
  <c r="C20" i="19"/>
  <c r="C28" i="19" s="1"/>
  <c r="C36" i="19" s="1"/>
  <c r="C44" i="19" s="1"/>
  <c r="C52" i="19" s="1"/>
  <c r="C60" i="19" s="1"/>
  <c r="C68" i="19" s="1"/>
  <c r="C76" i="19" s="1"/>
  <c r="C84" i="19" s="1"/>
  <c r="C92" i="19" s="1"/>
  <c r="C100" i="19" s="1"/>
  <c r="C108" i="19" s="1"/>
  <c r="C116" i="19" s="1"/>
  <c r="C124" i="19" s="1"/>
  <c r="C132" i="19" s="1"/>
  <c r="C19" i="19"/>
  <c r="C27" i="19" s="1"/>
  <c r="C35" i="19" s="1"/>
  <c r="C43" i="19" s="1"/>
  <c r="C51" i="19" s="1"/>
  <c r="C59" i="19" s="1"/>
  <c r="C67" i="19" s="1"/>
  <c r="C75" i="19" s="1"/>
  <c r="C83" i="19" s="1"/>
  <c r="C91" i="19" s="1"/>
  <c r="C99" i="19" s="1"/>
  <c r="C107" i="19" s="1"/>
  <c r="C115" i="19" s="1"/>
  <c r="C123" i="19" s="1"/>
  <c r="C131" i="19" s="1"/>
  <c r="C18" i="19"/>
  <c r="C26" i="19" s="1"/>
  <c r="C34" i="19" s="1"/>
  <c r="C42" i="19" s="1"/>
  <c r="C50" i="19" s="1"/>
  <c r="C58" i="19" s="1"/>
  <c r="C66" i="19" s="1"/>
  <c r="C74" i="19" s="1"/>
  <c r="C82" i="19" s="1"/>
  <c r="C90" i="19" s="1"/>
  <c r="C98" i="19" s="1"/>
  <c r="C106" i="19" s="1"/>
  <c r="C114" i="19" s="1"/>
  <c r="C122" i="19" s="1"/>
  <c r="C130" i="19" s="1"/>
  <c r="C17" i="19"/>
  <c r="C25" i="19" s="1"/>
  <c r="C33" i="19" s="1"/>
  <c r="C41" i="19" s="1"/>
  <c r="C49" i="19" s="1"/>
  <c r="C57" i="19" s="1"/>
  <c r="C65" i="19" s="1"/>
  <c r="C73" i="19" s="1"/>
  <c r="C81" i="19" s="1"/>
  <c r="C89" i="19" s="1"/>
  <c r="C97" i="19" s="1"/>
  <c r="C105" i="19" s="1"/>
  <c r="C113" i="19" s="1"/>
  <c r="C121" i="19" s="1"/>
  <c r="C129" i="19" s="1"/>
  <c r="C16" i="19"/>
  <c r="C24" i="19" s="1"/>
  <c r="C32" i="19" s="1"/>
  <c r="C40" i="19" s="1"/>
  <c r="C48" i="19" s="1"/>
  <c r="C56" i="19" s="1"/>
  <c r="C64" i="19" s="1"/>
  <c r="C72" i="19" s="1"/>
  <c r="C80" i="19" s="1"/>
  <c r="C88" i="19" s="1"/>
  <c r="C96" i="19" s="1"/>
  <c r="C104" i="19" s="1"/>
  <c r="C112" i="19" s="1"/>
  <c r="C120" i="19" s="1"/>
  <c r="C128" i="19" s="1"/>
  <c r="C15" i="19"/>
  <c r="C23" i="19" s="1"/>
  <c r="C31" i="19" s="1"/>
  <c r="C39" i="19" s="1"/>
  <c r="C47" i="19" s="1"/>
  <c r="C55" i="19" s="1"/>
  <c r="C63" i="19" s="1"/>
  <c r="C71" i="19" s="1"/>
  <c r="C79" i="19" s="1"/>
  <c r="C87" i="19" s="1"/>
  <c r="C95" i="19" s="1"/>
  <c r="C103" i="19" s="1"/>
  <c r="C111" i="19" s="1"/>
  <c r="C119" i="19" s="1"/>
  <c r="C127" i="19" s="1"/>
  <c r="AQ45" i="24"/>
  <c r="AS1" i="24"/>
  <c r="AS3" i="24" s="1"/>
  <c r="AZ3" i="24"/>
  <c r="H19" i="27" l="1"/>
  <c r="K54" i="8"/>
  <c r="B29" i="24"/>
  <c r="AQ46" i="24"/>
  <c r="O36" i="8"/>
  <c r="AT3" i="24"/>
  <c r="BE3" i="24"/>
  <c r="BI3" i="24" s="1"/>
  <c r="BM3" i="24" s="1"/>
  <c r="BQ3" i="24" s="1"/>
  <c r="BU3" i="24" s="1"/>
  <c r="BY3" i="24" s="1"/>
  <c r="BA3" i="24"/>
  <c r="EF3" i="24"/>
  <c r="EG3" i="24" s="1"/>
  <c r="CB3" i="24"/>
  <c r="AL3" i="24"/>
  <c r="H20" i="27" l="1"/>
  <c r="K55" i="8"/>
  <c r="B30" i="24"/>
  <c r="AQ47" i="24"/>
  <c r="O37" i="8"/>
  <c r="AU3" i="24"/>
  <c r="CD3" i="24"/>
  <c r="CE3" i="24" s="1"/>
  <c r="CC3" i="24"/>
  <c r="BB3" i="24"/>
  <c r="BF3" i="24" s="1"/>
  <c r="BD3" i="24"/>
  <c r="BH3" i="24" s="1"/>
  <c r="BC3" i="24"/>
  <c r="BG3" i="24" s="1"/>
  <c r="CF3" i="24"/>
  <c r="CG3" i="24" s="1"/>
  <c r="DD3" i="24"/>
  <c r="DE3" i="24" s="1"/>
  <c r="H21" i="27" l="1"/>
  <c r="K56" i="8"/>
  <c r="B31" i="24"/>
  <c r="AQ48" i="24"/>
  <c r="O38" i="8"/>
  <c r="AV3" i="24"/>
  <c r="CJ3" i="24"/>
  <c r="CK3" i="24" s="1"/>
  <c r="CH3" i="24"/>
  <c r="CI3" i="24" s="1"/>
  <c r="DH3" i="24"/>
  <c r="DI3" i="24" s="1"/>
  <c r="DF3" i="24"/>
  <c r="DG3" i="24" s="1"/>
  <c r="BL3" i="24"/>
  <c r="BJ3" i="24"/>
  <c r="BK3" i="24" s="1"/>
  <c r="AQ125" i="24"/>
  <c r="AQ117" i="24"/>
  <c r="AQ109" i="24"/>
  <c r="AQ101" i="24"/>
  <c r="AQ93" i="24"/>
  <c r="AQ85" i="24"/>
  <c r="AQ77" i="24"/>
  <c r="AQ69" i="24"/>
  <c r="AQ61" i="24"/>
  <c r="AQ53" i="24"/>
  <c r="AQ37" i="24"/>
  <c r="AQ29" i="24"/>
  <c r="AQ21" i="24"/>
  <c r="AQ13" i="24"/>
  <c r="AQ5" i="24"/>
  <c r="AR20" i="24"/>
  <c r="AR28" i="24" s="1"/>
  <c r="AR36" i="24" s="1"/>
  <c r="AR44" i="24" s="1"/>
  <c r="AR19" i="24"/>
  <c r="AR27" i="24" s="1"/>
  <c r="AR35" i="24" s="1"/>
  <c r="AR43" i="24" s="1"/>
  <c r="AR18" i="24"/>
  <c r="AR26" i="24" s="1"/>
  <c r="AR34" i="24" s="1"/>
  <c r="AR42" i="24" s="1"/>
  <c r="AR17" i="24"/>
  <c r="AR25" i="24" s="1"/>
  <c r="AR33" i="24" s="1"/>
  <c r="AR41" i="24" s="1"/>
  <c r="AR16" i="24"/>
  <c r="AR24" i="24" s="1"/>
  <c r="AR32" i="24" s="1"/>
  <c r="AR40" i="24" s="1"/>
  <c r="AR15" i="24"/>
  <c r="AR23" i="24" s="1"/>
  <c r="AR31" i="24" s="1"/>
  <c r="AR39" i="24" s="1"/>
  <c r="AR14" i="24"/>
  <c r="AR22" i="24" s="1"/>
  <c r="AR30" i="24" s="1"/>
  <c r="AR38" i="24" s="1"/>
  <c r="AR13" i="24"/>
  <c r="AR21" i="24" s="1"/>
  <c r="AR29" i="24" s="1"/>
  <c r="AR37" i="24" s="1"/>
  <c r="D5" i="19"/>
  <c r="I5" i="19" s="1"/>
  <c r="N5" i="19" s="1"/>
  <c r="S5" i="19" s="1"/>
  <c r="X5" i="19" s="1"/>
  <c r="AC5" i="19" s="1"/>
  <c r="AH5" i="19" s="1"/>
  <c r="B18" i="24"/>
  <c r="B17" i="24"/>
  <c r="B16" i="24"/>
  <c r="B15" i="24"/>
  <c r="B14" i="24"/>
  <c r="B13" i="24"/>
  <c r="B12" i="24"/>
  <c r="B11" i="24"/>
  <c r="B10" i="24"/>
  <c r="B9" i="24"/>
  <c r="B8" i="24"/>
  <c r="B7" i="24"/>
  <c r="B6" i="24"/>
  <c r="B5" i="24"/>
  <c r="B4" i="24"/>
  <c r="B3" i="24"/>
  <c r="H22" i="27" l="1"/>
  <c r="K57" i="8"/>
  <c r="B32" i="24"/>
  <c r="AQ6" i="24"/>
  <c r="AQ22" i="24"/>
  <c r="AQ62" i="24"/>
  <c r="AQ126" i="24"/>
  <c r="AQ30" i="24"/>
  <c r="AQ70" i="24"/>
  <c r="AQ102" i="24"/>
  <c r="AQ38" i="24"/>
  <c r="AQ110" i="24"/>
  <c r="AQ78" i="24"/>
  <c r="AQ54" i="24"/>
  <c r="AQ86" i="24"/>
  <c r="AQ118" i="24"/>
  <c r="AQ94" i="24"/>
  <c r="AQ49" i="24"/>
  <c r="O39" i="8"/>
  <c r="AW3" i="24"/>
  <c r="AR45" i="24"/>
  <c r="AR53" i="24" s="1"/>
  <c r="AR61" i="24" s="1"/>
  <c r="AR69" i="24" s="1"/>
  <c r="AR77" i="24" s="1"/>
  <c r="AR85" i="24" s="1"/>
  <c r="AR93" i="24" s="1"/>
  <c r="AR101" i="24" s="1"/>
  <c r="AR109" i="24" s="1"/>
  <c r="AR117" i="24" s="1"/>
  <c r="AR125" i="24" s="1"/>
  <c r="AR49" i="24"/>
  <c r="AR57" i="24" s="1"/>
  <c r="AR65" i="24" s="1"/>
  <c r="AR73" i="24" s="1"/>
  <c r="AR81" i="24" s="1"/>
  <c r="AR89" i="24" s="1"/>
  <c r="AR97" i="24" s="1"/>
  <c r="AR105" i="24" s="1"/>
  <c r="AR113" i="24" s="1"/>
  <c r="AR121" i="24" s="1"/>
  <c r="AR129" i="24" s="1"/>
  <c r="AR46" i="24"/>
  <c r="AR54" i="24" s="1"/>
  <c r="AR62" i="24" s="1"/>
  <c r="AR70" i="24" s="1"/>
  <c r="AR78" i="24" s="1"/>
  <c r="AR86" i="24" s="1"/>
  <c r="AR94" i="24" s="1"/>
  <c r="AR102" i="24" s="1"/>
  <c r="AR110" i="24" s="1"/>
  <c r="AR118" i="24" s="1"/>
  <c r="AR126" i="24" s="1"/>
  <c r="AR50" i="24"/>
  <c r="AR58" i="24" s="1"/>
  <c r="AR66" i="24" s="1"/>
  <c r="AR74" i="24" s="1"/>
  <c r="AR82" i="24" s="1"/>
  <c r="AR90" i="24" s="1"/>
  <c r="AR98" i="24" s="1"/>
  <c r="AR106" i="24" s="1"/>
  <c r="AR114" i="24" s="1"/>
  <c r="AR122" i="24" s="1"/>
  <c r="AR130" i="24" s="1"/>
  <c r="AR47" i="24"/>
  <c r="AR55" i="24" s="1"/>
  <c r="AR63" i="24" s="1"/>
  <c r="AR71" i="24" s="1"/>
  <c r="AR79" i="24" s="1"/>
  <c r="AR87" i="24" s="1"/>
  <c r="AR95" i="24" s="1"/>
  <c r="AR103" i="24" s="1"/>
  <c r="AR111" i="24" s="1"/>
  <c r="AR119" i="24" s="1"/>
  <c r="AR127" i="24" s="1"/>
  <c r="AR51" i="24"/>
  <c r="AR59" i="24" s="1"/>
  <c r="AR67" i="24" s="1"/>
  <c r="AR75" i="24" s="1"/>
  <c r="AR83" i="24" s="1"/>
  <c r="AR91" i="24" s="1"/>
  <c r="AR99" i="24" s="1"/>
  <c r="AR107" i="24" s="1"/>
  <c r="AR115" i="24" s="1"/>
  <c r="AR123" i="24" s="1"/>
  <c r="AR131" i="24" s="1"/>
  <c r="AR48" i="24"/>
  <c r="AR56" i="24" s="1"/>
  <c r="AR64" i="24" s="1"/>
  <c r="AR72" i="24" s="1"/>
  <c r="AR80" i="24" s="1"/>
  <c r="AR88" i="24" s="1"/>
  <c r="AR96" i="24" s="1"/>
  <c r="AR104" i="24" s="1"/>
  <c r="AR112" i="24" s="1"/>
  <c r="AR120" i="24" s="1"/>
  <c r="AR128" i="24" s="1"/>
  <c r="AR52" i="24"/>
  <c r="AR60" i="24" s="1"/>
  <c r="AR68" i="24" s="1"/>
  <c r="AR76" i="24" s="1"/>
  <c r="AR84" i="24" s="1"/>
  <c r="AR92" i="24" s="1"/>
  <c r="AR100" i="24" s="1"/>
  <c r="AR108" i="24" s="1"/>
  <c r="AR116" i="24" s="1"/>
  <c r="AR124" i="24" s="1"/>
  <c r="AR132" i="24" s="1"/>
  <c r="DJ3" i="24"/>
  <c r="DK3" i="24" s="1"/>
  <c r="DL3" i="24"/>
  <c r="DM3" i="24" s="1"/>
  <c r="CL3" i="24"/>
  <c r="CM3" i="24" s="1"/>
  <c r="CN3" i="24"/>
  <c r="CO3" i="24" s="1"/>
  <c r="BP3" i="24"/>
  <c r="BN3" i="24"/>
  <c r="BO3" i="24" s="1"/>
  <c r="EJ3" i="24"/>
  <c r="EK3" i="24" s="1"/>
  <c r="EH3" i="24"/>
  <c r="EI3" i="24" s="1"/>
  <c r="AQ14" i="24"/>
  <c r="AF49" i="21"/>
  <c r="AF48" i="21"/>
  <c r="AV43" i="21"/>
  <c r="AV42" i="21"/>
  <c r="AF37" i="21"/>
  <c r="AF36" i="21"/>
  <c r="BL31" i="21"/>
  <c r="BL30" i="21"/>
  <c r="AF25" i="21"/>
  <c r="AF24" i="21"/>
  <c r="AV19" i="21"/>
  <c r="AV18" i="21"/>
  <c r="AF13" i="21"/>
  <c r="AF12" i="21"/>
  <c r="AV26" i="13"/>
  <c r="AV25" i="13"/>
  <c r="AF35" i="13"/>
  <c r="AF34" i="13"/>
  <c r="AF15" i="13"/>
  <c r="AF14" i="13"/>
  <c r="P39" i="13"/>
  <c r="P19" i="13"/>
  <c r="F10" i="8"/>
  <c r="B11" i="8"/>
  <c r="E10" i="8"/>
  <c r="Q9" i="8" s="1"/>
  <c r="E12" i="32" s="1"/>
  <c r="D10" i="8"/>
  <c r="R9" i="8" s="1"/>
  <c r="F12" i="32" s="1"/>
  <c r="C11" i="8"/>
  <c r="C12" i="8" s="1"/>
  <c r="E11" i="8" l="1"/>
  <c r="H23" i="27"/>
  <c r="K58" i="8"/>
  <c r="B33" i="24"/>
  <c r="E3" i="24"/>
  <c r="D3" i="24"/>
  <c r="AQ87" i="24"/>
  <c r="AQ39" i="24"/>
  <c r="AQ119" i="24"/>
  <c r="AQ111" i="24"/>
  <c r="AQ63" i="24"/>
  <c r="AQ15" i="24"/>
  <c r="AQ95" i="24"/>
  <c r="AQ79" i="24"/>
  <c r="AQ71" i="24"/>
  <c r="AQ127" i="24"/>
  <c r="AQ23" i="24"/>
  <c r="AQ50" i="24"/>
  <c r="AQ55" i="24"/>
  <c r="AQ103" i="24"/>
  <c r="AQ31" i="24"/>
  <c r="AQ7" i="24"/>
  <c r="O40" i="8"/>
  <c r="AL4" i="24"/>
  <c r="P40" i="13"/>
  <c r="P20" i="13"/>
  <c r="P30" i="13"/>
  <c r="P29" i="13"/>
  <c r="AX3" i="24"/>
  <c r="CR3" i="24"/>
  <c r="CS3" i="24" s="1"/>
  <c r="CP3" i="24"/>
  <c r="CQ3" i="24" s="1"/>
  <c r="DN3" i="24"/>
  <c r="DO3" i="24" s="1"/>
  <c r="DP3" i="24"/>
  <c r="DQ3" i="24" s="1"/>
  <c r="BR3" i="24"/>
  <c r="BS3" i="24" s="1"/>
  <c r="BT3" i="24"/>
  <c r="EN3" i="24"/>
  <c r="EO3" i="24" s="1"/>
  <c r="EL3" i="24"/>
  <c r="EM3" i="24" s="1"/>
  <c r="F11" i="8"/>
  <c r="P9" i="8"/>
  <c r="D12" i="32" s="1"/>
  <c r="C13" i="8"/>
  <c r="D12" i="8"/>
  <c r="D11" i="8"/>
  <c r="B12" i="8"/>
  <c r="E12" i="8" s="1"/>
  <c r="P10" i="13"/>
  <c r="H24" i="27" l="1"/>
  <c r="K59" i="8"/>
  <c r="AO3" i="24"/>
  <c r="AP3" i="24"/>
  <c r="B34" i="24"/>
  <c r="AN3" i="24"/>
  <c r="AM3" i="24"/>
  <c r="C3" i="24"/>
  <c r="AQ56" i="24"/>
  <c r="AQ128" i="24"/>
  <c r="AQ112" i="24"/>
  <c r="AQ8" i="24"/>
  <c r="AQ104" i="24"/>
  <c r="AQ24" i="24"/>
  <c r="AQ96" i="24"/>
  <c r="AQ64" i="24"/>
  <c r="AQ32" i="24"/>
  <c r="AQ80" i="24"/>
  <c r="AQ16" i="24"/>
  <c r="AQ88" i="24"/>
  <c r="AQ51" i="24"/>
  <c r="AQ72" i="24"/>
  <c r="AQ120" i="24"/>
  <c r="AQ40" i="24"/>
  <c r="O41" i="8"/>
  <c r="B35" i="24" s="1"/>
  <c r="AL5" i="24"/>
  <c r="P9" i="13"/>
  <c r="C12" i="13"/>
  <c r="F3" i="24" s="1"/>
  <c r="AY3" i="24"/>
  <c r="CT3" i="24"/>
  <c r="CV3" i="24"/>
  <c r="DT3" i="24"/>
  <c r="DR3" i="24"/>
  <c r="BV3" i="24"/>
  <c r="BX3" i="24"/>
  <c r="ER3" i="24"/>
  <c r="ES3" i="24" s="1"/>
  <c r="EP3" i="24"/>
  <c r="EQ3" i="24" s="1"/>
  <c r="F12" i="8"/>
  <c r="P10" i="8"/>
  <c r="D18" i="32" s="1"/>
  <c r="Q10" i="8"/>
  <c r="E18" i="32" s="1"/>
  <c r="R10" i="8"/>
  <c r="F18" i="32" s="1"/>
  <c r="R11" i="8"/>
  <c r="F24" i="32" s="1"/>
  <c r="C14" i="8"/>
  <c r="D13" i="8"/>
  <c r="B13" i="8"/>
  <c r="E13" i="8" s="1"/>
  <c r="H25" i="27" l="1"/>
  <c r="K60" i="8"/>
  <c r="D4" i="24"/>
  <c r="E18" i="30"/>
  <c r="E5" i="24"/>
  <c r="AM5" i="24" s="1"/>
  <c r="F24" i="30"/>
  <c r="C4" i="24"/>
  <c r="D18" i="30"/>
  <c r="E4" i="24"/>
  <c r="F18" i="30"/>
  <c r="CW3" i="24"/>
  <c r="BW3" i="24"/>
  <c r="CU3" i="24"/>
  <c r="BZ3" i="24"/>
  <c r="AQ41" i="24"/>
  <c r="DS3" i="24"/>
  <c r="DU3" i="24"/>
  <c r="AQ121" i="24"/>
  <c r="AQ25" i="24"/>
  <c r="AQ52" i="24"/>
  <c r="AQ97" i="24"/>
  <c r="AQ113" i="24"/>
  <c r="AQ89" i="24"/>
  <c r="AQ33" i="24"/>
  <c r="AQ65" i="24"/>
  <c r="AQ105" i="24"/>
  <c r="AQ73" i="24"/>
  <c r="AQ17" i="24"/>
  <c r="AQ81" i="24"/>
  <c r="AQ9" i="24"/>
  <c r="AQ129" i="24"/>
  <c r="AQ57" i="24"/>
  <c r="C22" i="13"/>
  <c r="F4" i="24" s="1"/>
  <c r="O42" i="8"/>
  <c r="F13" i="8"/>
  <c r="P12" i="8" s="1"/>
  <c r="D30" i="32" s="1"/>
  <c r="P11" i="8"/>
  <c r="D24" i="32" s="1"/>
  <c r="AL6" i="24"/>
  <c r="B69" i="13"/>
  <c r="S13" i="8" s="1"/>
  <c r="DX3" i="24"/>
  <c r="DV3" i="24"/>
  <c r="CZ3" i="24"/>
  <c r="CX3" i="24"/>
  <c r="EV3" i="24"/>
  <c r="EW3" i="24" s="1"/>
  <c r="ET3" i="24"/>
  <c r="EU3" i="24" s="1"/>
  <c r="R12" i="8"/>
  <c r="F30" i="32" s="1"/>
  <c r="C15" i="8"/>
  <c r="D14" i="8"/>
  <c r="Q11" i="8"/>
  <c r="E24" i="32" s="1"/>
  <c r="B14" i="8"/>
  <c r="B15" i="8" s="1"/>
  <c r="B16" i="8" s="1"/>
  <c r="B17" i="8" s="1"/>
  <c r="B18" i="8" s="1"/>
  <c r="B19" i="8" s="1"/>
  <c r="B20" i="8" s="1"/>
  <c r="B21" i="8" s="1"/>
  <c r="B22" i="8" s="1"/>
  <c r="E14" i="8" l="1"/>
  <c r="E15" i="8" s="1"/>
  <c r="H26" i="27"/>
  <c r="K61" i="8"/>
  <c r="AP5" i="24"/>
  <c r="AM4" i="24"/>
  <c r="AP4" i="24"/>
  <c r="A33" i="32"/>
  <c r="B36" i="24"/>
  <c r="E6" i="24"/>
  <c r="AN6" i="24" s="1"/>
  <c r="F30" i="30"/>
  <c r="C5" i="24"/>
  <c r="D24" i="30"/>
  <c r="AO5" i="24"/>
  <c r="AO4" i="24"/>
  <c r="AN5" i="24"/>
  <c r="AN4" i="24"/>
  <c r="D5" i="24"/>
  <c r="E24" i="30"/>
  <c r="C6" i="24"/>
  <c r="D30" i="30"/>
  <c r="DA3" i="24"/>
  <c r="DY3" i="24"/>
  <c r="AQ10" i="24"/>
  <c r="AQ82" i="24"/>
  <c r="AQ18" i="24"/>
  <c r="AQ34" i="24"/>
  <c r="AQ90" i="24"/>
  <c r="AQ42" i="24"/>
  <c r="CA3" i="24"/>
  <c r="DW3" i="24"/>
  <c r="AQ130" i="24"/>
  <c r="AQ74" i="24"/>
  <c r="AQ66" i="24"/>
  <c r="AQ114" i="24"/>
  <c r="AQ98" i="24"/>
  <c r="AQ122" i="24"/>
  <c r="AQ58" i="24"/>
  <c r="AQ106" i="24"/>
  <c r="AQ26" i="24"/>
  <c r="A33" i="30"/>
  <c r="A33" i="21"/>
  <c r="C32" i="13"/>
  <c r="F5" i="24" s="1"/>
  <c r="F22" i="13"/>
  <c r="E22" i="13"/>
  <c r="D22" i="13"/>
  <c r="O43" i="8"/>
  <c r="AL7" i="24"/>
  <c r="B70" i="13"/>
  <c r="CY3" i="24"/>
  <c r="DB3" i="24"/>
  <c r="DZ3" i="24"/>
  <c r="EB3" i="24"/>
  <c r="EZ3" i="24"/>
  <c r="FA3" i="24" s="1"/>
  <c r="EX3" i="24"/>
  <c r="F14" i="8"/>
  <c r="Q12" i="8"/>
  <c r="E30" i="32" s="1"/>
  <c r="C16" i="8"/>
  <c r="D15" i="8"/>
  <c r="R13" i="8"/>
  <c r="B23" i="8"/>
  <c r="E16" i="8" l="1"/>
  <c r="H27" i="27"/>
  <c r="K62" i="8"/>
  <c r="AP6" i="24"/>
  <c r="P34" i="32"/>
  <c r="AO6" i="24"/>
  <c r="AM6" i="24"/>
  <c r="B37" i="24"/>
  <c r="E7" i="24"/>
  <c r="AP7" i="24" s="1"/>
  <c r="D6" i="24"/>
  <c r="E30" i="30"/>
  <c r="AL8" i="24"/>
  <c r="EC3" i="24"/>
  <c r="AQ27" i="24"/>
  <c r="AQ123" i="24"/>
  <c r="AQ91" i="24"/>
  <c r="AQ83" i="24"/>
  <c r="AQ43" i="24"/>
  <c r="AQ11" i="24"/>
  <c r="AQ99" i="24"/>
  <c r="AQ67" i="24"/>
  <c r="AQ131" i="24"/>
  <c r="AQ35" i="24"/>
  <c r="AQ19" i="24"/>
  <c r="AQ107" i="24"/>
  <c r="AQ59" i="24"/>
  <c r="AQ115" i="24"/>
  <c r="AQ75" i="24"/>
  <c r="P34" i="21"/>
  <c r="T13" i="8"/>
  <c r="P34" i="30"/>
  <c r="C42" i="13"/>
  <c r="F6" i="24" s="1"/>
  <c r="F32" i="13"/>
  <c r="E32" i="13"/>
  <c r="D32" i="13"/>
  <c r="O44" i="8"/>
  <c r="B38" i="24" s="1"/>
  <c r="AL9" i="24"/>
  <c r="B89" i="13"/>
  <c r="S14" i="8" s="1"/>
  <c r="ED3" i="24"/>
  <c r="EA3" i="24"/>
  <c r="DC3" i="24"/>
  <c r="EY3" i="24"/>
  <c r="FD3" i="24"/>
  <c r="FE3" i="24" s="1"/>
  <c r="FB3" i="24"/>
  <c r="P13" i="8"/>
  <c r="F15" i="8"/>
  <c r="P14" i="8" s="1"/>
  <c r="Q13" i="8"/>
  <c r="R14" i="8"/>
  <c r="C17" i="8"/>
  <c r="D16" i="8"/>
  <c r="B24" i="8"/>
  <c r="B25" i="8" s="1"/>
  <c r="B26" i="8" s="1"/>
  <c r="E17" i="8" l="1"/>
  <c r="H28" i="27"/>
  <c r="K63" i="8"/>
  <c r="AM7" i="24"/>
  <c r="AN7" i="24"/>
  <c r="AO7" i="24"/>
  <c r="A39" i="32"/>
  <c r="P40" i="32" s="1"/>
  <c r="A34" i="32"/>
  <c r="A32" i="32" s="1"/>
  <c r="D7" i="24"/>
  <c r="E8" i="24"/>
  <c r="AO8" i="24" s="1"/>
  <c r="C8" i="24"/>
  <c r="C7" i="24"/>
  <c r="AQ108" i="24"/>
  <c r="AQ132" i="24"/>
  <c r="AQ68" i="24"/>
  <c r="AQ12" i="24"/>
  <c r="AQ60" i="24"/>
  <c r="AQ20" i="24"/>
  <c r="AQ44" i="24"/>
  <c r="AQ92" i="24"/>
  <c r="AQ28" i="24"/>
  <c r="AQ116" i="24"/>
  <c r="AQ124" i="24"/>
  <c r="AQ76" i="24"/>
  <c r="AQ36" i="24"/>
  <c r="AQ100" i="24"/>
  <c r="AQ84" i="24"/>
  <c r="A39" i="21"/>
  <c r="A39" i="30"/>
  <c r="A34" i="21"/>
  <c r="A34" i="30"/>
  <c r="F18" i="21"/>
  <c r="F42" i="13"/>
  <c r="E42" i="13"/>
  <c r="D42" i="13"/>
  <c r="O45" i="8"/>
  <c r="B39" i="24" s="1"/>
  <c r="F16" i="8"/>
  <c r="P15" i="8" s="1"/>
  <c r="B27" i="8"/>
  <c r="B28" i="8" s="1"/>
  <c r="B29" i="8" s="1"/>
  <c r="B30" i="8" s="1"/>
  <c r="B31" i="8" s="1"/>
  <c r="B32" i="8" s="1"/>
  <c r="B33" i="8" s="1"/>
  <c r="B34" i="8" s="1"/>
  <c r="AL10" i="24"/>
  <c r="B90" i="13"/>
  <c r="EE3" i="24"/>
  <c r="FF3" i="24"/>
  <c r="FC3" i="24"/>
  <c r="C18" i="8"/>
  <c r="D17" i="8"/>
  <c r="F17" i="8"/>
  <c r="R15" i="8"/>
  <c r="Q14" i="8"/>
  <c r="E18" i="8" l="1"/>
  <c r="H29" i="27"/>
  <c r="K64" i="8"/>
  <c r="AP8" i="24"/>
  <c r="C36" i="32"/>
  <c r="AD7" i="24" s="1"/>
  <c r="P33" i="32"/>
  <c r="AM8" i="24"/>
  <c r="AN8" i="24"/>
  <c r="D8" i="24"/>
  <c r="E9" i="24"/>
  <c r="C9" i="24"/>
  <c r="P33" i="21"/>
  <c r="A32" i="21"/>
  <c r="C36" i="21"/>
  <c r="T14" i="8"/>
  <c r="P40" i="30"/>
  <c r="P40" i="21"/>
  <c r="P33" i="30"/>
  <c r="A32" i="30"/>
  <c r="C36" i="30"/>
  <c r="E18" i="21"/>
  <c r="D18" i="21"/>
  <c r="F24" i="21"/>
  <c r="E24" i="21"/>
  <c r="D24" i="21"/>
  <c r="O46" i="8"/>
  <c r="B40" i="24" s="1"/>
  <c r="AL11" i="24"/>
  <c r="FG3" i="24"/>
  <c r="B35" i="8"/>
  <c r="Q15" i="8"/>
  <c r="R16" i="8"/>
  <c r="C19" i="8"/>
  <c r="D18" i="8"/>
  <c r="F18" i="8"/>
  <c r="P16" i="8"/>
  <c r="E19" i="8" l="1"/>
  <c r="H30" i="27"/>
  <c r="K65" i="8"/>
  <c r="AM9" i="24"/>
  <c r="AP9" i="24"/>
  <c r="D36" i="32"/>
  <c r="F36" i="32"/>
  <c r="B239" i="32"/>
  <c r="E36" i="32"/>
  <c r="A40" i="32"/>
  <c r="P39" i="32" s="1"/>
  <c r="AO9" i="24"/>
  <c r="AN9" i="24"/>
  <c r="C10" i="24"/>
  <c r="E10" i="24"/>
  <c r="D9" i="24"/>
  <c r="N7" i="24"/>
  <c r="B96" i="21"/>
  <c r="V7" i="24"/>
  <c r="B143" i="30"/>
  <c r="A40" i="30"/>
  <c r="A40" i="21"/>
  <c r="C42" i="21" s="1"/>
  <c r="B97" i="21" s="1"/>
  <c r="E36" i="30"/>
  <c r="D36" i="30"/>
  <c r="F36" i="30"/>
  <c r="F36" i="21"/>
  <c r="E36" i="21"/>
  <c r="D36" i="21"/>
  <c r="F30" i="21"/>
  <c r="E30" i="21"/>
  <c r="D30" i="21"/>
  <c r="O47" i="8"/>
  <c r="B41" i="24" s="1"/>
  <c r="AL12" i="24"/>
  <c r="B36" i="8"/>
  <c r="R17" i="8"/>
  <c r="E11" i="24" s="1"/>
  <c r="AN11" i="24" s="1"/>
  <c r="C20" i="8"/>
  <c r="D19" i="8"/>
  <c r="F19" i="8"/>
  <c r="P17" i="8"/>
  <c r="C11" i="24" s="1"/>
  <c r="Q16" i="8"/>
  <c r="E20" i="8" l="1"/>
  <c r="H31" i="27"/>
  <c r="K66" i="8"/>
  <c r="AN10" i="24"/>
  <c r="AP10" i="24"/>
  <c r="AP11" i="24"/>
  <c r="C42" i="32"/>
  <c r="AD8" i="24" s="1"/>
  <c r="A38" i="32"/>
  <c r="AO10" i="24"/>
  <c r="AM10" i="24"/>
  <c r="D10" i="24"/>
  <c r="AM11" i="24"/>
  <c r="AO11" i="24"/>
  <c r="C48" i="21"/>
  <c r="B110" i="21" s="1"/>
  <c r="N8" i="24"/>
  <c r="P39" i="30"/>
  <c r="A38" i="30"/>
  <c r="C42" i="30"/>
  <c r="P39" i="21"/>
  <c r="A38" i="21"/>
  <c r="F42" i="21"/>
  <c r="E42" i="21"/>
  <c r="D42" i="21"/>
  <c r="O48" i="8"/>
  <c r="B42" i="24" s="1"/>
  <c r="AL13" i="24"/>
  <c r="B37" i="8"/>
  <c r="F20" i="8"/>
  <c r="P18" i="8"/>
  <c r="C12" i="24" s="1"/>
  <c r="R18" i="8"/>
  <c r="E12" i="24" s="1"/>
  <c r="AN12" i="24" s="1"/>
  <c r="Q17" i="8"/>
  <c r="D11" i="24" s="1"/>
  <c r="C21" i="8"/>
  <c r="D20" i="8"/>
  <c r="E21" i="8" l="1"/>
  <c r="H32" i="27"/>
  <c r="K67" i="8"/>
  <c r="AP12" i="24"/>
  <c r="C48" i="32"/>
  <c r="AD9" i="24" s="1"/>
  <c r="D42" i="32"/>
  <c r="E42" i="32"/>
  <c r="F42" i="32"/>
  <c r="B240" i="32"/>
  <c r="AM12" i="24"/>
  <c r="AO12" i="24"/>
  <c r="N9" i="24"/>
  <c r="V8" i="24"/>
  <c r="B144" i="30"/>
  <c r="C54" i="21"/>
  <c r="B111" i="21" s="1"/>
  <c r="E42" i="30"/>
  <c r="C48" i="30"/>
  <c r="D42" i="30"/>
  <c r="F42" i="30"/>
  <c r="F48" i="21"/>
  <c r="E48" i="21"/>
  <c r="D48" i="21"/>
  <c r="O49" i="8"/>
  <c r="B43" i="24" s="1"/>
  <c r="AL14" i="24"/>
  <c r="B38" i="8"/>
  <c r="Q18" i="8"/>
  <c r="D12" i="24" s="1"/>
  <c r="R19" i="8"/>
  <c r="E13" i="24" s="1"/>
  <c r="AO13" i="24" s="1"/>
  <c r="C22" i="8"/>
  <c r="D21" i="8"/>
  <c r="F21" i="8"/>
  <c r="P19" i="8"/>
  <c r="C13" i="24" s="1"/>
  <c r="B157" i="30" l="1"/>
  <c r="E22" i="8"/>
  <c r="H33" i="27"/>
  <c r="K68" i="8"/>
  <c r="AP13" i="24"/>
  <c r="C54" i="32"/>
  <c r="AD10" i="24" s="1"/>
  <c r="E48" i="32"/>
  <c r="F48" i="32"/>
  <c r="B253" i="32"/>
  <c r="D48" i="32"/>
  <c r="AM13" i="24"/>
  <c r="AN13" i="24"/>
  <c r="V9" i="24"/>
  <c r="E54" i="21"/>
  <c r="F54" i="21"/>
  <c r="D54" i="21"/>
  <c r="N10" i="24"/>
  <c r="E48" i="30"/>
  <c r="D48" i="30"/>
  <c r="F48" i="30"/>
  <c r="C54" i="30"/>
  <c r="O50" i="8"/>
  <c r="B44" i="24" s="1"/>
  <c r="AL15" i="24"/>
  <c r="B39" i="8"/>
  <c r="Q19" i="8"/>
  <c r="D13" i="24" s="1"/>
  <c r="C23" i="8"/>
  <c r="D22" i="8"/>
  <c r="F22" i="8"/>
  <c r="P20" i="8"/>
  <c r="C14" i="24" s="1"/>
  <c r="R20" i="8"/>
  <c r="E14" i="24" s="1"/>
  <c r="AN14" i="24" s="1"/>
  <c r="B158" i="30" l="1"/>
  <c r="E23" i="8"/>
  <c r="H34" i="27"/>
  <c r="K69" i="8"/>
  <c r="AP14" i="24"/>
  <c r="B254" i="32"/>
  <c r="C60" i="32"/>
  <c r="AD11" i="24" s="1"/>
  <c r="D54" i="32"/>
  <c r="E54" i="32"/>
  <c r="F54" i="32"/>
  <c r="AO14" i="24"/>
  <c r="AM14" i="24"/>
  <c r="V10" i="24"/>
  <c r="C60" i="30"/>
  <c r="F54" i="30"/>
  <c r="E54" i="30"/>
  <c r="D54" i="30"/>
  <c r="O51" i="8"/>
  <c r="B45" i="24" s="1"/>
  <c r="AL16" i="24"/>
  <c r="B40" i="8"/>
  <c r="F23" i="8"/>
  <c r="P21" i="8"/>
  <c r="C15" i="24" s="1"/>
  <c r="Q20" i="8"/>
  <c r="D14" i="24" s="1"/>
  <c r="R21" i="8"/>
  <c r="E15" i="24" s="1"/>
  <c r="AM15" i="24" s="1"/>
  <c r="C24" i="8"/>
  <c r="D23" i="8"/>
  <c r="E24" i="8" l="1"/>
  <c r="H35" i="27"/>
  <c r="K70" i="8"/>
  <c r="AP15" i="24"/>
  <c r="B267" i="32"/>
  <c r="D60" i="32"/>
  <c r="E60" i="32"/>
  <c r="C66" i="32"/>
  <c r="AD12" i="24" s="1"/>
  <c r="F60" i="32"/>
  <c r="AN15" i="24"/>
  <c r="AO15" i="24"/>
  <c r="B171" i="30"/>
  <c r="V11" i="24"/>
  <c r="F60" i="30"/>
  <c r="D60" i="30"/>
  <c r="E60" i="30"/>
  <c r="C66" i="30"/>
  <c r="O52" i="8"/>
  <c r="B46" i="24" s="1"/>
  <c r="AL17" i="24"/>
  <c r="B41" i="8"/>
  <c r="Q22" i="8"/>
  <c r="D16" i="24" s="1"/>
  <c r="R22" i="8"/>
  <c r="E16" i="24" s="1"/>
  <c r="AO16" i="24" s="1"/>
  <c r="F24" i="8"/>
  <c r="P22" i="8"/>
  <c r="C16" i="24" s="1"/>
  <c r="Q21" i="8"/>
  <c r="D15" i="24" s="1"/>
  <c r="C25" i="8"/>
  <c r="D24" i="8"/>
  <c r="E25" i="8" l="1"/>
  <c r="H36" i="27"/>
  <c r="K71" i="8"/>
  <c r="AP16" i="24"/>
  <c r="D66" i="32"/>
  <c r="F66" i="32"/>
  <c r="C72" i="32"/>
  <c r="AD13" i="24" s="1"/>
  <c r="B268" i="32"/>
  <c r="E66" i="32"/>
  <c r="AM16" i="24"/>
  <c r="AN16" i="24"/>
  <c r="B172" i="30"/>
  <c r="V12" i="24"/>
  <c r="C72" i="30"/>
  <c r="D66" i="30"/>
  <c r="F66" i="30"/>
  <c r="E66" i="30"/>
  <c r="O53" i="8"/>
  <c r="B47" i="24" s="1"/>
  <c r="AL18" i="24"/>
  <c r="B42" i="8"/>
  <c r="C26" i="8"/>
  <c r="D25" i="8"/>
  <c r="R23" i="8"/>
  <c r="E17" i="24" s="1"/>
  <c r="AN17" i="24" s="1"/>
  <c r="F25" i="8"/>
  <c r="P23" i="8"/>
  <c r="C17" i="24" s="1"/>
  <c r="Q23" i="8"/>
  <c r="D17" i="24" s="1"/>
  <c r="E26" i="8" l="1"/>
  <c r="H37" i="27"/>
  <c r="K72" i="8"/>
  <c r="AL19" i="24"/>
  <c r="AP17" i="24"/>
  <c r="C78" i="32"/>
  <c r="AD14" i="24" s="1"/>
  <c r="E72" i="32"/>
  <c r="F72" i="32"/>
  <c r="B281" i="32"/>
  <c r="D72" i="32"/>
  <c r="AO17" i="24"/>
  <c r="AM17" i="24"/>
  <c r="B185" i="30"/>
  <c r="V13" i="24"/>
  <c r="D72" i="30"/>
  <c r="F72" i="30"/>
  <c r="E72" i="30"/>
  <c r="C78" i="30"/>
  <c r="O54" i="8"/>
  <c r="B48" i="24" s="1"/>
  <c r="B43" i="8"/>
  <c r="C27" i="8"/>
  <c r="AL20" i="24" s="1"/>
  <c r="D26" i="8"/>
  <c r="R25" i="8" s="1"/>
  <c r="E19" i="24" s="1"/>
  <c r="F26" i="8"/>
  <c r="P25" i="8" s="1"/>
  <c r="C19" i="24" s="1"/>
  <c r="P24" i="8"/>
  <c r="C18" i="24" s="1"/>
  <c r="Q25" i="8"/>
  <c r="D19" i="24" s="1"/>
  <c r="Q24" i="8"/>
  <c r="R24" i="8"/>
  <c r="E27" i="8" l="1"/>
  <c r="H38" i="27"/>
  <c r="K73" i="8"/>
  <c r="AP19" i="24"/>
  <c r="F78" i="32"/>
  <c r="D78" i="32"/>
  <c r="C84" i="32"/>
  <c r="AD15" i="24" s="1"/>
  <c r="E78" i="32"/>
  <c r="B282" i="32"/>
  <c r="AO19" i="24"/>
  <c r="AN19" i="24"/>
  <c r="B186" i="30"/>
  <c r="V14" i="24"/>
  <c r="C84" i="30"/>
  <c r="D78" i="30"/>
  <c r="F78" i="30"/>
  <c r="E78" i="30"/>
  <c r="O55" i="8"/>
  <c r="B49" i="24" s="1"/>
  <c r="E18" i="24"/>
  <c r="AP18" i="24" s="1"/>
  <c r="D18" i="24"/>
  <c r="B44" i="8"/>
  <c r="I12" i="8"/>
  <c r="C10" i="27" s="1"/>
  <c r="C28" i="8"/>
  <c r="AL21" i="24" s="1"/>
  <c r="D27" i="8"/>
  <c r="R26" i="8" s="1"/>
  <c r="E20" i="24" s="1"/>
  <c r="AO20" i="24" s="1"/>
  <c r="Q26" i="8"/>
  <c r="D20" i="24" s="1"/>
  <c r="F27" i="8"/>
  <c r="P26" i="8" s="1"/>
  <c r="C20" i="24" s="1"/>
  <c r="E28" i="8" l="1"/>
  <c r="H39" i="27"/>
  <c r="K74" i="8"/>
  <c r="AP20" i="24"/>
  <c r="D84" i="32"/>
  <c r="E84" i="32"/>
  <c r="F84" i="32"/>
  <c r="C90" i="32"/>
  <c r="AD16" i="24" s="1"/>
  <c r="B295" i="32"/>
  <c r="AN20" i="24"/>
  <c r="AN18" i="24"/>
  <c r="AO18" i="24"/>
  <c r="B199" i="30"/>
  <c r="V15" i="24"/>
  <c r="F84" i="30"/>
  <c r="E84" i="30"/>
  <c r="D84" i="30"/>
  <c r="C90" i="30"/>
  <c r="O56" i="8"/>
  <c r="B50" i="24" s="1"/>
  <c r="B45" i="8"/>
  <c r="D28" i="8"/>
  <c r="R27" i="8" s="1"/>
  <c r="E21" i="24" s="1"/>
  <c r="AN21" i="24" s="1"/>
  <c r="C29" i="8"/>
  <c r="AL22" i="24" s="1"/>
  <c r="F28" i="8"/>
  <c r="P27" i="8" s="1"/>
  <c r="C21" i="24" s="1"/>
  <c r="Q27" i="8"/>
  <c r="D21" i="24" s="1"/>
  <c r="E29" i="8" l="1"/>
  <c r="Q28" i="8" s="1"/>
  <c r="D22" i="24" s="1"/>
  <c r="H40" i="27"/>
  <c r="K75" i="8"/>
  <c r="AP21" i="24"/>
  <c r="B296" i="32"/>
  <c r="C96" i="32"/>
  <c r="AD17" i="24" s="1"/>
  <c r="E90" i="32"/>
  <c r="F90" i="32"/>
  <c r="D90" i="32"/>
  <c r="AO21" i="24"/>
  <c r="B200" i="30"/>
  <c r="V16" i="24"/>
  <c r="E90" i="30"/>
  <c r="C96" i="30"/>
  <c r="D90" i="30"/>
  <c r="F90" i="30"/>
  <c r="O57" i="8"/>
  <c r="B51" i="24" s="1"/>
  <c r="B46" i="8"/>
  <c r="F29" i="8"/>
  <c r="P28" i="8" s="1"/>
  <c r="C22" i="24" s="1"/>
  <c r="D29" i="8"/>
  <c r="R28" i="8" s="1"/>
  <c r="E22" i="24" s="1"/>
  <c r="AN22" i="24" s="1"/>
  <c r="C30" i="8"/>
  <c r="AL23" i="24" s="1"/>
  <c r="E30" i="8" l="1"/>
  <c r="H41" i="27"/>
  <c r="K76" i="8"/>
  <c r="AP22" i="24"/>
  <c r="F96" i="32"/>
  <c r="D96" i="32"/>
  <c r="C102" i="32"/>
  <c r="C108" i="32" s="1"/>
  <c r="E96" i="32"/>
  <c r="B309" i="32"/>
  <c r="AO22" i="24"/>
  <c r="B213" i="30"/>
  <c r="V17" i="24"/>
  <c r="F96" i="30"/>
  <c r="C102" i="30"/>
  <c r="D96" i="30"/>
  <c r="E96" i="30"/>
  <c r="O58" i="8"/>
  <c r="B52" i="24" s="1"/>
  <c r="B47" i="8"/>
  <c r="Q29" i="8"/>
  <c r="D23" i="24" s="1"/>
  <c r="D30" i="8"/>
  <c r="R29" i="8" s="1"/>
  <c r="E23" i="24" s="1"/>
  <c r="AO23" i="24" s="1"/>
  <c r="C31" i="8"/>
  <c r="AL24" i="24" s="1"/>
  <c r="F30" i="8"/>
  <c r="P29" i="8" s="1"/>
  <c r="C23" i="24" s="1"/>
  <c r="E31" i="8" l="1"/>
  <c r="H42" i="27"/>
  <c r="K77" i="8"/>
  <c r="AP23" i="24"/>
  <c r="AD18" i="24"/>
  <c r="F102" i="32"/>
  <c r="D102" i="32"/>
  <c r="E102" i="32"/>
  <c r="B310" i="32"/>
  <c r="AD19" i="24"/>
  <c r="D108" i="32"/>
  <c r="E108" i="32"/>
  <c r="C114" i="32"/>
  <c r="D114" i="32" s="1"/>
  <c r="F108" i="32"/>
  <c r="B323" i="32"/>
  <c r="AN23" i="24"/>
  <c r="B214" i="30"/>
  <c r="V18" i="24"/>
  <c r="F102" i="30"/>
  <c r="E102" i="30"/>
  <c r="D102" i="30"/>
  <c r="O59" i="8"/>
  <c r="B53" i="24" s="1"/>
  <c r="B48" i="8"/>
  <c r="Q30" i="8"/>
  <c r="D24" i="24" s="1"/>
  <c r="F31" i="8"/>
  <c r="P30" i="8" s="1"/>
  <c r="C24" i="24" s="1"/>
  <c r="D31" i="8"/>
  <c r="R30" i="8" s="1"/>
  <c r="E24" i="24" s="1"/>
  <c r="AO24" i="24" s="1"/>
  <c r="C32" i="8"/>
  <c r="AL25" i="24" s="1"/>
  <c r="E32" i="8" l="1"/>
  <c r="Q31" i="8" s="1"/>
  <c r="D25" i="24" s="1"/>
  <c r="H43" i="27"/>
  <c r="K78" i="8"/>
  <c r="AP24" i="24"/>
  <c r="AD20" i="24"/>
  <c r="F114" i="32"/>
  <c r="C120" i="32"/>
  <c r="E114" i="32"/>
  <c r="B324" i="32"/>
  <c r="AN24" i="24"/>
  <c r="O60" i="8"/>
  <c r="B54" i="24" s="1"/>
  <c r="B49" i="8"/>
  <c r="C33" i="8"/>
  <c r="AL26" i="24" s="1"/>
  <c r="D32" i="8"/>
  <c r="R31" i="8" s="1"/>
  <c r="E25" i="24" s="1"/>
  <c r="AO25" i="24" s="1"/>
  <c r="F32" i="8"/>
  <c r="P31" i="8" s="1"/>
  <c r="C25" i="24" s="1"/>
  <c r="E33" i="8" l="1"/>
  <c r="Q32" i="8" s="1"/>
  <c r="D26" i="24" s="1"/>
  <c r="H44" i="27"/>
  <c r="K79" i="8"/>
  <c r="AP25" i="24"/>
  <c r="AD21" i="24"/>
  <c r="D120" i="32"/>
  <c r="C126" i="32"/>
  <c r="F120" i="32"/>
  <c r="E120" i="32"/>
  <c r="B337" i="32"/>
  <c r="AN25" i="24"/>
  <c r="O61" i="8"/>
  <c r="B55" i="24" s="1"/>
  <c r="B50" i="8"/>
  <c r="D33" i="8"/>
  <c r="R32" i="8" s="1"/>
  <c r="E26" i="24" s="1"/>
  <c r="AN26" i="24" s="1"/>
  <c r="C34" i="8"/>
  <c r="AL27" i="24" s="1"/>
  <c r="F33" i="8"/>
  <c r="E34" i="8" l="1"/>
  <c r="H45" i="27"/>
  <c r="K80" i="8"/>
  <c r="AP26" i="24"/>
  <c r="AD22" i="24"/>
  <c r="C132" i="32"/>
  <c r="D126" i="32"/>
  <c r="F126" i="32"/>
  <c r="E126" i="32"/>
  <c r="B338" i="32"/>
  <c r="AO26" i="24"/>
  <c r="F34" i="8"/>
  <c r="P33" i="8" s="1"/>
  <c r="C27" i="24" s="1"/>
  <c r="P32" i="8"/>
  <c r="C26" i="24" s="1"/>
  <c r="O62" i="8"/>
  <c r="B56" i="24" s="1"/>
  <c r="C35" i="8"/>
  <c r="AL28" i="24" s="1"/>
  <c r="D34" i="8"/>
  <c r="R33" i="8" s="1"/>
  <c r="E27" i="24" s="1"/>
  <c r="AN27" i="24" s="1"/>
  <c r="Q33" i="8"/>
  <c r="D27" i="24" s="1"/>
  <c r="B51" i="8"/>
  <c r="E35" i="8" l="1"/>
  <c r="H46" i="27"/>
  <c r="K81" i="8"/>
  <c r="F35" i="8"/>
  <c r="P34" i="8" s="1"/>
  <c r="C28" i="24" s="1"/>
  <c r="AP27" i="24"/>
  <c r="AD23" i="24"/>
  <c r="B351" i="32"/>
  <c r="E132" i="32"/>
  <c r="D132" i="32"/>
  <c r="F132" i="32"/>
  <c r="C138" i="32"/>
  <c r="AO27" i="24"/>
  <c r="O63" i="8"/>
  <c r="B57" i="24" s="1"/>
  <c r="C36" i="8"/>
  <c r="AL29" i="24" s="1"/>
  <c r="D35" i="8"/>
  <c r="R34" i="8" s="1"/>
  <c r="E28" i="24" s="1"/>
  <c r="AO28" i="24" s="1"/>
  <c r="Q34" i="8"/>
  <c r="D28" i="24" s="1"/>
  <c r="B52" i="8"/>
  <c r="F36" i="8" l="1"/>
  <c r="P35" i="8" s="1"/>
  <c r="C29" i="24" s="1"/>
  <c r="E36" i="8"/>
  <c r="H47" i="27"/>
  <c r="K82" i="8"/>
  <c r="AP28" i="24"/>
  <c r="AD24" i="24"/>
  <c r="F138" i="32"/>
  <c r="E138" i="32"/>
  <c r="C144" i="32"/>
  <c r="B352" i="32"/>
  <c r="D138" i="32"/>
  <c r="AN28" i="24"/>
  <c r="O64" i="8"/>
  <c r="B58" i="24" s="1"/>
  <c r="B53" i="8"/>
  <c r="C37" i="8"/>
  <c r="AL30" i="24" s="1"/>
  <c r="D36" i="8"/>
  <c r="R35" i="8" s="1"/>
  <c r="E29" i="24" s="1"/>
  <c r="AO29" i="24" s="1"/>
  <c r="Q35" i="8"/>
  <c r="D29" i="24" s="1"/>
  <c r="F37" i="8"/>
  <c r="P36" i="8" s="1"/>
  <c r="C30" i="24" s="1"/>
  <c r="E37" i="8" l="1"/>
  <c r="Q36" i="8" s="1"/>
  <c r="D30" i="24" s="1"/>
  <c r="H48" i="27"/>
  <c r="K83" i="8"/>
  <c r="AP29" i="24"/>
  <c r="AD25" i="24"/>
  <c r="F144" i="32"/>
  <c r="C150" i="32"/>
  <c r="D144" i="32"/>
  <c r="E144" i="32"/>
  <c r="B365" i="32"/>
  <c r="AN29" i="24"/>
  <c r="O65" i="8"/>
  <c r="B59" i="24" s="1"/>
  <c r="D37" i="8"/>
  <c r="R36" i="8" s="1"/>
  <c r="E30" i="24" s="1"/>
  <c r="AN30" i="24" s="1"/>
  <c r="C38" i="8"/>
  <c r="AL31" i="24" s="1"/>
  <c r="F38" i="8"/>
  <c r="P37" i="8" s="1"/>
  <c r="C31" i="24" s="1"/>
  <c r="B54" i="8"/>
  <c r="E38" i="8" l="1"/>
  <c r="H49" i="27"/>
  <c r="K84" i="8"/>
  <c r="AP30" i="24"/>
  <c r="AD26" i="24"/>
  <c r="E150" i="32"/>
  <c r="C156" i="32"/>
  <c r="AD27" i="24" s="1"/>
  <c r="F150" i="32"/>
  <c r="B366" i="32"/>
  <c r="D150" i="32"/>
  <c r="AO30" i="24"/>
  <c r="O66" i="8"/>
  <c r="B60" i="24" s="1"/>
  <c r="F39" i="8"/>
  <c r="P38" i="8" s="1"/>
  <c r="C32" i="24" s="1"/>
  <c r="D38" i="8"/>
  <c r="R37" i="8" s="1"/>
  <c r="E31" i="24" s="1"/>
  <c r="AN31" i="24" s="1"/>
  <c r="C39" i="8"/>
  <c r="AL32" i="24" s="1"/>
  <c r="Q37" i="8"/>
  <c r="D31" i="24" s="1"/>
  <c r="B55" i="8"/>
  <c r="E39" i="8" l="1"/>
  <c r="H50" i="27"/>
  <c r="K85" i="8"/>
  <c r="AP31" i="24"/>
  <c r="F156" i="32"/>
  <c r="C162" i="32"/>
  <c r="AD28" i="24" s="1"/>
  <c r="D156" i="32"/>
  <c r="E156" i="32"/>
  <c r="B379" i="32"/>
  <c r="AO31" i="24"/>
  <c r="O67" i="8"/>
  <c r="B61" i="24" s="1"/>
  <c r="D39" i="8"/>
  <c r="R38" i="8" s="1"/>
  <c r="E32" i="24" s="1"/>
  <c r="AO32" i="24" s="1"/>
  <c r="C40" i="8"/>
  <c r="AL33" i="24" s="1"/>
  <c r="Q38" i="8"/>
  <c r="D32" i="24" s="1"/>
  <c r="B56" i="8"/>
  <c r="F40" i="8"/>
  <c r="P39" i="8" s="1"/>
  <c r="C33" i="24" s="1"/>
  <c r="E40" i="8" l="1"/>
  <c r="H51" i="27"/>
  <c r="K86" i="8"/>
  <c r="AP32" i="24"/>
  <c r="B380" i="32"/>
  <c r="F162" i="32"/>
  <c r="D162" i="32"/>
  <c r="E162" i="32"/>
  <c r="C168" i="32"/>
  <c r="AD29" i="24" s="1"/>
  <c r="AN32" i="24"/>
  <c r="O68" i="8"/>
  <c r="B62" i="24" s="1"/>
  <c r="B57" i="8"/>
  <c r="F41" i="8"/>
  <c r="P40" i="8" s="1"/>
  <c r="C34" i="24" s="1"/>
  <c r="D40" i="8"/>
  <c r="R39" i="8" s="1"/>
  <c r="E33" i="24" s="1"/>
  <c r="AN33" i="24" s="1"/>
  <c r="C41" i="8"/>
  <c r="AL34" i="24" s="1"/>
  <c r="Q39" i="8"/>
  <c r="D33" i="24" s="1"/>
  <c r="E41" i="8" l="1"/>
  <c r="Q40" i="8" s="1"/>
  <c r="D34" i="24" s="1"/>
  <c r="H52" i="27"/>
  <c r="K87" i="8"/>
  <c r="AP33" i="24"/>
  <c r="C174" i="32"/>
  <c r="AD30" i="24" s="1"/>
  <c r="E168" i="32"/>
  <c r="B393" i="32"/>
  <c r="D168" i="32"/>
  <c r="F168" i="32"/>
  <c r="AO33" i="24"/>
  <c r="O69" i="8"/>
  <c r="B63" i="24" s="1"/>
  <c r="F42" i="8"/>
  <c r="P41" i="8" s="1"/>
  <c r="C35" i="24" s="1"/>
  <c r="B58" i="8"/>
  <c r="D41" i="8"/>
  <c r="R40" i="8" s="1"/>
  <c r="E34" i="24" s="1"/>
  <c r="AO34" i="24" s="1"/>
  <c r="C42" i="8"/>
  <c r="AL35" i="24" s="1"/>
  <c r="E42" i="8" l="1"/>
  <c r="H53" i="27"/>
  <c r="K88" i="8"/>
  <c r="AP34" i="24"/>
  <c r="C180" i="32"/>
  <c r="AD31" i="24" s="1"/>
  <c r="E174" i="32"/>
  <c r="B394" i="32"/>
  <c r="D174" i="32"/>
  <c r="F174" i="32"/>
  <c r="O70" i="8"/>
  <c r="B64" i="24" s="1"/>
  <c r="B59" i="8"/>
  <c r="C43" i="8"/>
  <c r="AL36" i="24" s="1"/>
  <c r="D42" i="8"/>
  <c r="R41" i="8" s="1"/>
  <c r="E35" i="24" s="1"/>
  <c r="AO35" i="24" s="1"/>
  <c r="Q41" i="8"/>
  <c r="D35" i="24" s="1"/>
  <c r="F43" i="8"/>
  <c r="P42" i="8" s="1"/>
  <c r="C36" i="24" s="1"/>
  <c r="E43" i="8" l="1"/>
  <c r="H54" i="27"/>
  <c r="K89" i="8"/>
  <c r="AP35" i="24"/>
  <c r="E180" i="32"/>
  <c r="F180" i="32"/>
  <c r="B407" i="32"/>
  <c r="C186" i="32"/>
  <c r="AD32" i="24" s="1"/>
  <c r="D180" i="32"/>
  <c r="O71" i="8"/>
  <c r="B65" i="24" s="1"/>
  <c r="D43" i="8"/>
  <c r="R42" i="8" s="1"/>
  <c r="E36" i="24" s="1"/>
  <c r="AO36" i="24" s="1"/>
  <c r="C44" i="8"/>
  <c r="AL37" i="24" s="1"/>
  <c r="Q42" i="8"/>
  <c r="D36" i="24" s="1"/>
  <c r="F44" i="8"/>
  <c r="P43" i="8" s="1"/>
  <c r="C37" i="24" s="1"/>
  <c r="B60" i="8"/>
  <c r="E44" i="8" l="1"/>
  <c r="H55" i="27"/>
  <c r="K90" i="8"/>
  <c r="AP36" i="24"/>
  <c r="B408" i="32"/>
  <c r="F186" i="32"/>
  <c r="E186" i="32"/>
  <c r="C192" i="32"/>
  <c r="AD33" i="24" s="1"/>
  <c r="D186" i="32"/>
  <c r="O72" i="8"/>
  <c r="B61" i="8"/>
  <c r="F45" i="8"/>
  <c r="P44" i="8" s="1"/>
  <c r="C38" i="24" s="1"/>
  <c r="C45" i="8"/>
  <c r="AL38" i="24" s="1"/>
  <c r="D44" i="8"/>
  <c r="R43" i="8" s="1"/>
  <c r="E37" i="24" s="1"/>
  <c r="AO37" i="24" s="1"/>
  <c r="Q43" i="8"/>
  <c r="D37" i="24" s="1"/>
  <c r="B66" i="24" l="1"/>
  <c r="O73" i="8"/>
  <c r="E45" i="8"/>
  <c r="Q44" i="8" s="1"/>
  <c r="D38" i="24" s="1"/>
  <c r="H56" i="27"/>
  <c r="K91" i="8"/>
  <c r="AP37" i="24"/>
  <c r="F192" i="32"/>
  <c r="D192" i="32"/>
  <c r="B421" i="32"/>
  <c r="C198" i="32"/>
  <c r="E192" i="32"/>
  <c r="D45" i="8"/>
  <c r="R44" i="8" s="1"/>
  <c r="E38" i="24" s="1"/>
  <c r="AO38" i="24" s="1"/>
  <c r="C46" i="8"/>
  <c r="AL39" i="24" s="1"/>
  <c r="F46" i="8"/>
  <c r="P45" i="8" s="1"/>
  <c r="C39" i="24" s="1"/>
  <c r="B62" i="8"/>
  <c r="B67" i="24" l="1"/>
  <c r="O74" i="8"/>
  <c r="E46" i="8"/>
  <c r="H57" i="27"/>
  <c r="K92" i="8"/>
  <c r="AP38" i="24"/>
  <c r="F198" i="32"/>
  <c r="B422" i="32"/>
  <c r="E198" i="32"/>
  <c r="D198" i="32"/>
  <c r="AD34" i="24"/>
  <c r="B63" i="8"/>
  <c r="F47" i="8"/>
  <c r="P46" i="8" s="1"/>
  <c r="C40" i="24" s="1"/>
  <c r="D46" i="8"/>
  <c r="R45" i="8" s="1"/>
  <c r="E39" i="24" s="1"/>
  <c r="AO39" i="24" s="1"/>
  <c r="C47" i="8"/>
  <c r="AL40" i="24" s="1"/>
  <c r="Q45" i="8"/>
  <c r="D39" i="24" s="1"/>
  <c r="B68" i="24" l="1"/>
  <c r="O75" i="8"/>
  <c r="E47" i="8"/>
  <c r="Q46" i="8" s="1"/>
  <c r="D40" i="24" s="1"/>
  <c r="H58" i="27"/>
  <c r="K93" i="8"/>
  <c r="AP39" i="24"/>
  <c r="D47" i="8"/>
  <c r="R46" i="8" s="1"/>
  <c r="E40" i="24" s="1"/>
  <c r="AO40" i="24" s="1"/>
  <c r="C48" i="8"/>
  <c r="AL41" i="24" s="1"/>
  <c r="F48" i="8"/>
  <c r="P47" i="8" s="1"/>
  <c r="C41" i="24" s="1"/>
  <c r="B64" i="8"/>
  <c r="B69" i="24" l="1"/>
  <c r="O76" i="8"/>
  <c r="E48" i="8"/>
  <c r="E49" i="8" s="1"/>
  <c r="H59" i="27"/>
  <c r="K94" i="8"/>
  <c r="AP40" i="24"/>
  <c r="B65" i="8"/>
  <c r="F49" i="8"/>
  <c r="P48" i="8" s="1"/>
  <c r="C42" i="24" s="1"/>
  <c r="C49" i="8"/>
  <c r="AL42" i="24" s="1"/>
  <c r="D48" i="8"/>
  <c r="R47" i="8" s="1"/>
  <c r="E41" i="24" s="1"/>
  <c r="AO41" i="24" s="1"/>
  <c r="Q47" i="8"/>
  <c r="D41" i="24" s="1"/>
  <c r="B70" i="24" l="1"/>
  <c r="O77" i="8"/>
  <c r="H60" i="27"/>
  <c r="K95" i="8"/>
  <c r="AP41" i="24"/>
  <c r="D49" i="8"/>
  <c r="R48" i="8" s="1"/>
  <c r="E42" i="24" s="1"/>
  <c r="AO42" i="24" s="1"/>
  <c r="C50" i="8"/>
  <c r="AL43" i="24" s="1"/>
  <c r="Q48" i="8"/>
  <c r="D42" i="24" s="1"/>
  <c r="B66" i="8"/>
  <c r="F50" i="8"/>
  <c r="P49" i="8" s="1"/>
  <c r="C43" i="24" s="1"/>
  <c r="B71" i="24" l="1"/>
  <c r="O78" i="8"/>
  <c r="E50" i="8"/>
  <c r="Q49" i="8" s="1"/>
  <c r="D43" i="24" s="1"/>
  <c r="H61" i="27"/>
  <c r="K96" i="8"/>
  <c r="AP42" i="24"/>
  <c r="B67" i="8"/>
  <c r="F51" i="8"/>
  <c r="P50" i="8" s="1"/>
  <c r="C44" i="24" s="1"/>
  <c r="D50" i="8"/>
  <c r="R49" i="8" s="1"/>
  <c r="E43" i="24" s="1"/>
  <c r="AO43" i="24" s="1"/>
  <c r="C51" i="8"/>
  <c r="AL44" i="24" s="1"/>
  <c r="B72" i="24" l="1"/>
  <c r="O79" i="8"/>
  <c r="E51" i="8"/>
  <c r="Q50" i="8" s="1"/>
  <c r="D44" i="24" s="1"/>
  <c r="H62" i="27"/>
  <c r="K97" i="8"/>
  <c r="AP43" i="24"/>
  <c r="C52" i="8"/>
  <c r="AL45" i="24" s="1"/>
  <c r="D51" i="8"/>
  <c r="R50" i="8" s="1"/>
  <c r="E44" i="24" s="1"/>
  <c r="AO44" i="24" s="1"/>
  <c r="F52" i="8"/>
  <c r="P51" i="8" s="1"/>
  <c r="C45" i="24" s="1"/>
  <c r="B68" i="8"/>
  <c r="B73" i="24" l="1"/>
  <c r="O80" i="8"/>
  <c r="E52" i="8"/>
  <c r="E53" i="8" s="1"/>
  <c r="H63" i="27"/>
  <c r="K98" i="8"/>
  <c r="AP44" i="24"/>
  <c r="F53" i="8"/>
  <c r="P52" i="8" s="1"/>
  <c r="C46" i="24" s="1"/>
  <c r="B69" i="8"/>
  <c r="C53" i="8"/>
  <c r="AL46" i="24" s="1"/>
  <c r="D52" i="8"/>
  <c r="R51" i="8" s="1"/>
  <c r="E45" i="24" s="1"/>
  <c r="AO45" i="24" s="1"/>
  <c r="Q51" i="8"/>
  <c r="D45" i="24" s="1"/>
  <c r="B74" i="24" l="1"/>
  <c r="O81" i="8"/>
  <c r="H64" i="27"/>
  <c r="K99" i="8"/>
  <c r="AP45" i="24"/>
  <c r="F54" i="8"/>
  <c r="P53" i="8" s="1"/>
  <c r="C47" i="24" s="1"/>
  <c r="D53" i="8"/>
  <c r="R52" i="8" s="1"/>
  <c r="E46" i="24" s="1"/>
  <c r="AO46" i="24" s="1"/>
  <c r="C54" i="8"/>
  <c r="AL47" i="24" s="1"/>
  <c r="Q52" i="8"/>
  <c r="D46" i="24" s="1"/>
  <c r="B70" i="8"/>
  <c r="B75" i="24" l="1"/>
  <c r="O82" i="8"/>
  <c r="E54" i="8"/>
  <c r="Q53" i="8" s="1"/>
  <c r="D47" i="24" s="1"/>
  <c r="H65" i="27"/>
  <c r="K100" i="8"/>
  <c r="AP46" i="24"/>
  <c r="C55" i="8"/>
  <c r="AL48" i="24" s="1"/>
  <c r="D54" i="8"/>
  <c r="R53" i="8" s="1"/>
  <c r="E47" i="24" s="1"/>
  <c r="AO47" i="24" s="1"/>
  <c r="B71" i="8"/>
  <c r="F55" i="8"/>
  <c r="P54" i="8" s="1"/>
  <c r="C48" i="24" s="1"/>
  <c r="B76" i="24" l="1"/>
  <c r="O83" i="8"/>
  <c r="E55" i="8"/>
  <c r="H66" i="27"/>
  <c r="K101" i="8"/>
  <c r="AP47" i="24"/>
  <c r="B72" i="8"/>
  <c r="F56" i="8"/>
  <c r="P55" i="8" s="1"/>
  <c r="C49" i="24" s="1"/>
  <c r="C56" i="8"/>
  <c r="AL49" i="24" s="1"/>
  <c r="D55" i="8"/>
  <c r="R54" i="8" s="1"/>
  <c r="E48" i="24" s="1"/>
  <c r="AO48" i="24" s="1"/>
  <c r="Q54" i="8"/>
  <c r="D48" i="24" s="1"/>
  <c r="B77" i="24" l="1"/>
  <c r="O84" i="8"/>
  <c r="E56" i="8"/>
  <c r="H67" i="27"/>
  <c r="K102" i="8"/>
  <c r="AP48" i="24"/>
  <c r="F57" i="8"/>
  <c r="P56" i="8" s="1"/>
  <c r="C50" i="24" s="1"/>
  <c r="B73" i="8"/>
  <c r="C57" i="8"/>
  <c r="AL50" i="24" s="1"/>
  <c r="D56" i="8"/>
  <c r="R55" i="8" s="1"/>
  <c r="E49" i="24" s="1"/>
  <c r="AO49" i="24" s="1"/>
  <c r="Q55" i="8"/>
  <c r="D49" i="24" s="1"/>
  <c r="B78" i="24" l="1"/>
  <c r="O85" i="8"/>
  <c r="E57" i="8"/>
  <c r="H68" i="27"/>
  <c r="K103" i="8"/>
  <c r="AP49" i="24"/>
  <c r="F58" i="8"/>
  <c r="P57" i="8" s="1"/>
  <c r="C51" i="24" s="1"/>
  <c r="C58" i="8"/>
  <c r="AL51" i="24" s="1"/>
  <c r="D57" i="8"/>
  <c r="R56" i="8" s="1"/>
  <c r="E50" i="24" s="1"/>
  <c r="AO50" i="24" s="1"/>
  <c r="B74" i="8"/>
  <c r="E74" i="8" s="1"/>
  <c r="B79" i="24" l="1"/>
  <c r="O86" i="8"/>
  <c r="E58" i="8"/>
  <c r="Q57" i="8" s="1"/>
  <c r="D51" i="24" s="1"/>
  <c r="Q56" i="8"/>
  <c r="D50" i="24" s="1"/>
  <c r="H69" i="27"/>
  <c r="K104" i="8"/>
  <c r="AP50" i="24"/>
  <c r="D58" i="8"/>
  <c r="R57" i="8" s="1"/>
  <c r="E51" i="24" s="1"/>
  <c r="AO51" i="24" s="1"/>
  <c r="C59" i="8"/>
  <c r="AL52" i="24" s="1"/>
  <c r="F59" i="8"/>
  <c r="P58" i="8" s="1"/>
  <c r="C52" i="24" s="1"/>
  <c r="B75" i="8"/>
  <c r="B80" i="24" l="1"/>
  <c r="O87" i="8"/>
  <c r="E59" i="8"/>
  <c r="Q58" i="8" s="1"/>
  <c r="D52" i="24" s="1"/>
  <c r="H70" i="27"/>
  <c r="K105" i="8"/>
  <c r="AP51" i="24"/>
  <c r="F60" i="8"/>
  <c r="P59" i="8" s="1"/>
  <c r="C53" i="24" s="1"/>
  <c r="D59" i="8"/>
  <c r="R58" i="8" s="1"/>
  <c r="E52" i="24" s="1"/>
  <c r="AO52" i="24" s="1"/>
  <c r="C60" i="8"/>
  <c r="AL53" i="24" s="1"/>
  <c r="B76" i="8"/>
  <c r="B81" i="24" l="1"/>
  <c r="O88" i="8"/>
  <c r="E60" i="8"/>
  <c r="H71" i="27"/>
  <c r="K106" i="8"/>
  <c r="AP52" i="24"/>
  <c r="B77" i="8"/>
  <c r="F61" i="8"/>
  <c r="P60" i="8" s="1"/>
  <c r="C54" i="24" s="1"/>
  <c r="C61" i="8"/>
  <c r="AL54" i="24" s="1"/>
  <c r="D60" i="8"/>
  <c r="R59" i="8" s="1"/>
  <c r="E53" i="24" s="1"/>
  <c r="AO53" i="24" s="1"/>
  <c r="Q59" i="8"/>
  <c r="D53" i="24" s="1"/>
  <c r="B82" i="24" l="1"/>
  <c r="O89" i="8"/>
  <c r="E61" i="8"/>
  <c r="H72" i="27"/>
  <c r="K107" i="8"/>
  <c r="AP53" i="24"/>
  <c r="D61" i="8"/>
  <c r="R60" i="8" s="1"/>
  <c r="E54" i="24" s="1"/>
  <c r="AO54" i="24" s="1"/>
  <c r="C62" i="8"/>
  <c r="AL55" i="24" s="1"/>
  <c r="F62" i="8"/>
  <c r="P61" i="8" s="1"/>
  <c r="C55" i="24" s="1"/>
  <c r="B78" i="8"/>
  <c r="B83" i="24" l="1"/>
  <c r="O90" i="8"/>
  <c r="E62" i="8"/>
  <c r="Q60" i="8"/>
  <c r="D54" i="24" s="1"/>
  <c r="H73" i="27"/>
  <c r="H74" i="27" s="1"/>
  <c r="H75" i="27" s="1"/>
  <c r="H76" i="27" s="1"/>
  <c r="H77" i="27" s="1"/>
  <c r="H78" i="27" s="1"/>
  <c r="H79" i="27" s="1"/>
  <c r="H80" i="27" s="1"/>
  <c r="H81" i="27" s="1"/>
  <c r="H82" i="27" s="1"/>
  <c r="H83" i="27" s="1"/>
  <c r="H84" i="27" s="1"/>
  <c r="H85" i="27" s="1"/>
  <c r="H86" i="27" s="1"/>
  <c r="H87" i="27" s="1"/>
  <c r="H88" i="27" s="1"/>
  <c r="H89" i="27" s="1"/>
  <c r="H90" i="27" s="1"/>
  <c r="H91" i="27" s="1"/>
  <c r="H92" i="27" s="1"/>
  <c r="H93" i="27" s="1"/>
  <c r="H94" i="27" s="1"/>
  <c r="H95" i="27" s="1"/>
  <c r="H96" i="27" s="1"/>
  <c r="H97" i="27" s="1"/>
  <c r="H98" i="27" s="1"/>
  <c r="H99" i="27" s="1"/>
  <c r="H100" i="27" s="1"/>
  <c r="H101" i="27" s="1"/>
  <c r="H102" i="27" s="1"/>
  <c r="H103" i="27" s="1"/>
  <c r="H104" i="27" s="1"/>
  <c r="H105" i="27" s="1"/>
  <c r="H106" i="27" s="1"/>
  <c r="H107" i="27" s="1"/>
  <c r="H108" i="27" s="1"/>
  <c r="H109" i="27" s="1"/>
  <c r="H110" i="27" s="1"/>
  <c r="H111" i="27" s="1"/>
  <c r="H112" i="27" s="1"/>
  <c r="H113" i="27" s="1"/>
  <c r="H114" i="27" s="1"/>
  <c r="H115" i="27" s="1"/>
  <c r="H116" i="27" s="1"/>
  <c r="H117" i="27" s="1"/>
  <c r="H118" i="27" s="1"/>
  <c r="H119" i="27" s="1"/>
  <c r="H120" i="27" s="1"/>
  <c r="H121" i="27" s="1"/>
  <c r="H122" i="27" s="1"/>
  <c r="H123" i="27" s="1"/>
  <c r="H124" i="27" s="1"/>
  <c r="H125" i="27" s="1"/>
  <c r="H126" i="27" s="1"/>
  <c r="H127" i="27" s="1"/>
  <c r="H128" i="27" s="1"/>
  <c r="H129" i="27" s="1"/>
  <c r="H130" i="27" s="1"/>
  <c r="H131" i="27" s="1"/>
  <c r="H132" i="27" s="1"/>
  <c r="H133" i="27" s="1"/>
  <c r="H134" i="27" s="1"/>
  <c r="H135" i="27" s="1"/>
  <c r="H136" i="27" s="1"/>
  <c r="H137" i="27" s="1"/>
  <c r="H138" i="27" s="1"/>
  <c r="H139" i="27" s="1"/>
  <c r="H140" i="27" s="1"/>
  <c r="H141" i="27" s="1"/>
  <c r="H142" i="27" s="1"/>
  <c r="H143" i="27" s="1"/>
  <c r="H144" i="27" s="1"/>
  <c r="H145" i="27" s="1"/>
  <c r="H146" i="27" s="1"/>
  <c r="H147" i="27" s="1"/>
  <c r="H148" i="27" s="1"/>
  <c r="H149" i="27" s="1"/>
  <c r="H150" i="27" s="1"/>
  <c r="H151" i="27" s="1"/>
  <c r="H152" i="27" s="1"/>
  <c r="H153" i="27" s="1"/>
  <c r="H154" i="27" s="1"/>
  <c r="H155" i="27" s="1"/>
  <c r="H156" i="27" s="1"/>
  <c r="H157" i="27" s="1"/>
  <c r="H158" i="27" s="1"/>
  <c r="H159" i="27" s="1"/>
  <c r="H160" i="27" s="1"/>
  <c r="H161" i="27" s="1"/>
  <c r="H162" i="27" s="1"/>
  <c r="H163" i="27" s="1"/>
  <c r="H164" i="27" s="1"/>
  <c r="H165" i="27" s="1"/>
  <c r="H166" i="27" s="1"/>
  <c r="H167" i="27" s="1"/>
  <c r="H168" i="27" s="1"/>
  <c r="H169" i="27" s="1"/>
  <c r="H170" i="27" s="1"/>
  <c r="H171" i="27" s="1"/>
  <c r="H172" i="27" s="1"/>
  <c r="H173" i="27" s="1"/>
  <c r="H174" i="27" s="1"/>
  <c r="H175" i="27" s="1"/>
  <c r="H176" i="27" s="1"/>
  <c r="H177" i="27" s="1"/>
  <c r="H178" i="27" s="1"/>
  <c r="H179" i="27" s="1"/>
  <c r="H180" i="27" s="1"/>
  <c r="H181" i="27" s="1"/>
  <c r="H182" i="27" s="1"/>
  <c r="H183" i="27" s="1"/>
  <c r="H184" i="27" s="1"/>
  <c r="H185" i="27" s="1"/>
  <c r="H186" i="27" s="1"/>
  <c r="H187" i="27" s="1"/>
  <c r="H188" i="27" s="1"/>
  <c r="H189" i="27" s="1"/>
  <c r="H190" i="27" s="1"/>
  <c r="H191" i="27" s="1"/>
  <c r="H192" i="27" s="1"/>
  <c r="H193" i="27" s="1"/>
  <c r="H194" i="27" s="1"/>
  <c r="H195" i="27" s="1"/>
  <c r="H196" i="27" s="1"/>
  <c r="H197" i="27" s="1"/>
  <c r="H198" i="27" s="1"/>
  <c r="H199" i="27" s="1"/>
  <c r="H200" i="27" s="1"/>
  <c r="H201" i="27" s="1"/>
  <c r="H202" i="27" s="1"/>
  <c r="H203" i="27" s="1"/>
  <c r="H204" i="27" s="1"/>
  <c r="H205" i="27" s="1"/>
  <c r="H206" i="27" s="1"/>
  <c r="H207" i="27" s="1"/>
  <c r="H208" i="27" s="1"/>
  <c r="H209" i="27" s="1"/>
  <c r="H210" i="27" s="1"/>
  <c r="H211" i="27" s="1"/>
  <c r="H212" i="27" s="1"/>
  <c r="H213" i="27" s="1"/>
  <c r="H214" i="27" s="1"/>
  <c r="H215" i="27" s="1"/>
  <c r="H216" i="27" s="1"/>
  <c r="H217" i="27" s="1"/>
  <c r="H218" i="27" s="1"/>
  <c r="H219" i="27" s="1"/>
  <c r="H220" i="27" s="1"/>
  <c r="H221" i="27" s="1"/>
  <c r="H222" i="27" s="1"/>
  <c r="H223" i="27" s="1"/>
  <c r="H224" i="27" s="1"/>
  <c r="H225" i="27" s="1"/>
  <c r="H226" i="27" s="1"/>
  <c r="H227" i="27" s="1"/>
  <c r="H228" i="27" s="1"/>
  <c r="H229" i="27" s="1"/>
  <c r="H230" i="27" s="1"/>
  <c r="H231" i="27" s="1"/>
  <c r="H232" i="27" s="1"/>
  <c r="H233" i="27" s="1"/>
  <c r="H234" i="27" s="1"/>
  <c r="H235" i="27" s="1"/>
  <c r="H236" i="27" s="1"/>
  <c r="H237" i="27" s="1"/>
  <c r="H238" i="27" s="1"/>
  <c r="H239" i="27" s="1"/>
  <c r="H240" i="27" s="1"/>
  <c r="H241" i="27" s="1"/>
  <c r="H242" i="27" s="1"/>
  <c r="H243" i="27" s="1"/>
  <c r="H244" i="27" s="1"/>
  <c r="H245" i="27" s="1"/>
  <c r="H246" i="27" s="1"/>
  <c r="H247" i="27" s="1"/>
  <c r="H248" i="27" s="1"/>
  <c r="H249" i="27" s="1"/>
  <c r="H250" i="27" s="1"/>
  <c r="H251" i="27" s="1"/>
  <c r="H252" i="27" s="1"/>
  <c r="H253" i="27" s="1"/>
  <c r="H254" i="27" s="1"/>
  <c r="H255" i="27" s="1"/>
  <c r="H256" i="27" s="1"/>
  <c r="H257" i="27" s="1"/>
  <c r="H258" i="27" s="1"/>
  <c r="H259" i="27" s="1"/>
  <c r="H260" i="27" s="1"/>
  <c r="H261" i="27" s="1"/>
  <c r="H262" i="27" s="1"/>
  <c r="H263" i="27" s="1"/>
  <c r="H264" i="27" s="1"/>
  <c r="K108" i="8"/>
  <c r="AP54" i="24"/>
  <c r="F63" i="8"/>
  <c r="P62" i="8" s="1"/>
  <c r="C56" i="24" s="1"/>
  <c r="C63" i="8"/>
  <c r="AL56" i="24" s="1"/>
  <c r="D62" i="8"/>
  <c r="R61" i="8" s="1"/>
  <c r="E55" i="24" s="1"/>
  <c r="AO55" i="24" s="1"/>
  <c r="Q61" i="8"/>
  <c r="D55" i="24" s="1"/>
  <c r="B79" i="8"/>
  <c r="B84" i="24" l="1"/>
  <c r="O91" i="8"/>
  <c r="E63" i="8"/>
  <c r="D19" i="13"/>
  <c r="D9" i="30"/>
  <c r="D16" i="21"/>
  <c r="D27" i="21"/>
  <c r="D9" i="21"/>
  <c r="P4" i="24"/>
  <c r="D16" i="32"/>
  <c r="D15" i="21"/>
  <c r="H4" i="24"/>
  <c r="AE4" i="24"/>
  <c r="D9" i="13"/>
  <c r="G5" i="24"/>
  <c r="G4" i="24"/>
  <c r="D15" i="32"/>
  <c r="D20" i="13"/>
  <c r="AF4" i="24"/>
  <c r="D16" i="30"/>
  <c r="D116" i="30" s="1"/>
  <c r="AE5" i="24"/>
  <c r="D39" i="13"/>
  <c r="D9" i="32"/>
  <c r="G6" i="24"/>
  <c r="D27" i="32"/>
  <c r="D29" i="13"/>
  <c r="X4" i="24"/>
  <c r="AC4" i="24" s="1"/>
  <c r="AE3" i="24"/>
  <c r="O5" i="24"/>
  <c r="D27" i="30"/>
  <c r="G3" i="24"/>
  <c r="W4" i="24"/>
  <c r="AB4" i="24" s="1"/>
  <c r="AE6" i="24"/>
  <c r="W3" i="24"/>
  <c r="AB3" i="24" s="1"/>
  <c r="W5" i="24"/>
  <c r="AB5" i="24" s="1"/>
  <c r="O6" i="24"/>
  <c r="D15" i="30"/>
  <c r="O3" i="24"/>
  <c r="D21" i="21"/>
  <c r="D21" i="30"/>
  <c r="D21" i="32"/>
  <c r="W6" i="24"/>
  <c r="AB6" i="24" s="1"/>
  <c r="O4" i="24"/>
  <c r="AF6" i="24"/>
  <c r="D40" i="13"/>
  <c r="D28" i="21"/>
  <c r="D28" i="30"/>
  <c r="H6" i="24"/>
  <c r="X6" i="24"/>
  <c r="AC6" i="24" s="1"/>
  <c r="D28" i="32"/>
  <c r="P6" i="24"/>
  <c r="D51" i="30"/>
  <c r="AE19" i="24"/>
  <c r="H43" i="24"/>
  <c r="G21" i="24"/>
  <c r="AF27" i="24"/>
  <c r="D70" i="32"/>
  <c r="D105" i="32"/>
  <c r="W18" i="24"/>
  <c r="AF10" i="24"/>
  <c r="D51" i="32"/>
  <c r="H45" i="24"/>
  <c r="H31" i="24"/>
  <c r="AF11" i="24"/>
  <c r="D30" i="13"/>
  <c r="G45" i="24"/>
  <c r="D111" i="32"/>
  <c r="AF30" i="24"/>
  <c r="G53" i="24"/>
  <c r="W11" i="24"/>
  <c r="P3" i="24"/>
  <c r="D153" i="32"/>
  <c r="D82" i="30"/>
  <c r="D124" i="32"/>
  <c r="O10" i="24"/>
  <c r="D70" i="30"/>
  <c r="P9" i="24"/>
  <c r="AE12" i="24"/>
  <c r="G25" i="24"/>
  <c r="AE24" i="24"/>
  <c r="AF15" i="24"/>
  <c r="W16" i="24"/>
  <c r="D33" i="32"/>
  <c r="D177" i="32"/>
  <c r="D99" i="30"/>
  <c r="D87" i="32"/>
  <c r="X5" i="24"/>
  <c r="AC5" i="24" s="1"/>
  <c r="AE31" i="24"/>
  <c r="AE10" i="24"/>
  <c r="AE32" i="24"/>
  <c r="H21" i="24"/>
  <c r="D81" i="30"/>
  <c r="D117" i="32"/>
  <c r="X9" i="24"/>
  <c r="G48" i="24"/>
  <c r="X3" i="24"/>
  <c r="AC3" i="24" s="1"/>
  <c r="G51" i="24"/>
  <c r="D142" i="32"/>
  <c r="D51" i="21"/>
  <c r="H27" i="24"/>
  <c r="X17" i="24"/>
  <c r="D159" i="32"/>
  <c r="H33" i="24"/>
  <c r="D88" i="32"/>
  <c r="AE7" i="24"/>
  <c r="G22" i="24"/>
  <c r="H35" i="24"/>
  <c r="H22" i="24"/>
  <c r="D123" i="32"/>
  <c r="D69" i="32"/>
  <c r="D52" i="32"/>
  <c r="D100" i="32"/>
  <c r="AF14" i="24"/>
  <c r="D64" i="30"/>
  <c r="AF25" i="24"/>
  <c r="G55" i="24"/>
  <c r="W17" i="24"/>
  <c r="AE9" i="24"/>
  <c r="H3" i="24"/>
  <c r="G56" i="24"/>
  <c r="G62" i="24"/>
  <c r="D46" i="32"/>
  <c r="W7" i="24"/>
  <c r="D160" i="32"/>
  <c r="G61" i="24"/>
  <c r="AF33" i="24"/>
  <c r="D58" i="30"/>
  <c r="H53" i="24"/>
  <c r="H65" i="24"/>
  <c r="G54" i="24"/>
  <c r="H49" i="24"/>
  <c r="D75" i="32"/>
  <c r="G20" i="24"/>
  <c r="H40" i="24"/>
  <c r="H52" i="24"/>
  <c r="D63" i="30"/>
  <c r="X14" i="24"/>
  <c r="H64" i="24"/>
  <c r="H28" i="24"/>
  <c r="AE22" i="24"/>
  <c r="D147" i="32"/>
  <c r="X12" i="24"/>
  <c r="H29" i="24"/>
  <c r="D76" i="30"/>
  <c r="G40" i="24"/>
  <c r="G52" i="24"/>
  <c r="G31" i="24"/>
  <c r="AF16" i="24"/>
  <c r="D33" i="30"/>
  <c r="AE16" i="24"/>
  <c r="H20" i="24"/>
  <c r="X10" i="24"/>
  <c r="D189" i="32"/>
  <c r="D136" i="32"/>
  <c r="AF17" i="24"/>
  <c r="H50" i="24"/>
  <c r="D106" i="32"/>
  <c r="AE26" i="24"/>
  <c r="D87" i="30"/>
  <c r="H32" i="24"/>
  <c r="H42" i="24"/>
  <c r="D100" i="30"/>
  <c r="AF21" i="24"/>
  <c r="AF26" i="24"/>
  <c r="H34" i="24"/>
  <c r="G38" i="24"/>
  <c r="H5" i="24"/>
  <c r="G34" i="24"/>
  <c r="D82" i="32"/>
  <c r="G19" i="24"/>
  <c r="D184" i="32"/>
  <c r="D130" i="32"/>
  <c r="H51" i="24"/>
  <c r="D10" i="30"/>
  <c r="H66" i="24"/>
  <c r="W13" i="24"/>
  <c r="AE13" i="24"/>
  <c r="AE17" i="24"/>
  <c r="D69" i="30"/>
  <c r="H62" i="24"/>
  <c r="D46" i="30"/>
  <c r="G57" i="24"/>
  <c r="G32" i="24"/>
  <c r="G27" i="24"/>
  <c r="AE18" i="24"/>
  <c r="G47" i="24"/>
  <c r="H54" i="24"/>
  <c r="G26" i="24"/>
  <c r="G63" i="24"/>
  <c r="H19" i="24"/>
  <c r="AF9" i="24"/>
  <c r="D52" i="21"/>
  <c r="D75" i="30"/>
  <c r="P5" i="24"/>
  <c r="H30" i="24"/>
  <c r="AF28" i="24"/>
  <c r="AE28" i="24"/>
  <c r="G35" i="24"/>
  <c r="G65" i="24"/>
  <c r="D118" i="32"/>
  <c r="H25" i="24"/>
  <c r="D45" i="21"/>
  <c r="AF13" i="24"/>
  <c r="H55" i="24"/>
  <c r="AF12" i="24"/>
  <c r="G28" i="24"/>
  <c r="H23" i="24"/>
  <c r="G23" i="24"/>
  <c r="D183" i="32"/>
  <c r="D165" i="32"/>
  <c r="D22" i="30"/>
  <c r="D129" i="30" s="1"/>
  <c r="X7" i="24"/>
  <c r="D58" i="32"/>
  <c r="W9" i="24"/>
  <c r="G29" i="24"/>
  <c r="H37" i="24"/>
  <c r="AE23" i="24"/>
  <c r="AF19" i="24"/>
  <c r="AF31" i="24"/>
  <c r="X13" i="24"/>
  <c r="G58" i="24"/>
  <c r="D88" i="30"/>
  <c r="H36" i="24"/>
  <c r="H59" i="24"/>
  <c r="D22" i="32"/>
  <c r="D10" i="13"/>
  <c r="AE21" i="24"/>
  <c r="D45" i="32"/>
  <c r="P10" i="24"/>
  <c r="H61" i="24"/>
  <c r="D57" i="32"/>
  <c r="X11" i="24"/>
  <c r="H44" i="24"/>
  <c r="D190" i="32"/>
  <c r="G36" i="24"/>
  <c r="W10" i="24"/>
  <c r="G66" i="24"/>
  <c r="D172" i="32"/>
  <c r="D141" i="32"/>
  <c r="D135" i="32"/>
  <c r="H57" i="24"/>
  <c r="D33" i="21"/>
  <c r="H56" i="24"/>
  <c r="AE11" i="24"/>
  <c r="D81" i="32"/>
  <c r="D76" i="32"/>
  <c r="X15" i="24"/>
  <c r="H47" i="24"/>
  <c r="G42" i="24"/>
  <c r="G39" i="24"/>
  <c r="H48" i="24"/>
  <c r="AE25" i="24"/>
  <c r="AF32" i="24"/>
  <c r="D178" i="32"/>
  <c r="G46" i="24"/>
  <c r="G49" i="24"/>
  <c r="D93" i="32"/>
  <c r="AE15" i="24"/>
  <c r="W14" i="24"/>
  <c r="AF24" i="24"/>
  <c r="G59" i="24"/>
  <c r="D45" i="30"/>
  <c r="H26" i="24"/>
  <c r="G50" i="24"/>
  <c r="D22" i="21"/>
  <c r="D196" i="32"/>
  <c r="AE27" i="24"/>
  <c r="H60" i="24"/>
  <c r="H24" i="24"/>
  <c r="G60" i="24"/>
  <c r="G64" i="24"/>
  <c r="G44" i="24"/>
  <c r="AF20" i="24"/>
  <c r="G41" i="24"/>
  <c r="AE34" i="24"/>
  <c r="AF23" i="24"/>
  <c r="D46" i="21"/>
  <c r="X18" i="24"/>
  <c r="AE29" i="24"/>
  <c r="G37" i="24"/>
  <c r="G30" i="24"/>
  <c r="AE30" i="24"/>
  <c r="G33" i="24"/>
  <c r="AF18" i="24"/>
  <c r="X16" i="24"/>
  <c r="AE20" i="24"/>
  <c r="AE14" i="24"/>
  <c r="D52" i="30"/>
  <c r="D158" i="30" s="1"/>
  <c r="G43" i="24"/>
  <c r="G24" i="24"/>
  <c r="H58" i="24"/>
  <c r="D148" i="32"/>
  <c r="H46" i="24"/>
  <c r="AF34" i="24"/>
  <c r="H39" i="24"/>
  <c r="D195" i="32"/>
  <c r="H41" i="24"/>
  <c r="H38" i="24"/>
  <c r="D10" i="21"/>
  <c r="D94" i="32"/>
  <c r="D94" i="30"/>
  <c r="AF29" i="24"/>
  <c r="D63" i="32"/>
  <c r="D99" i="32"/>
  <c r="W12" i="24"/>
  <c r="D93" i="30"/>
  <c r="AF5" i="24"/>
  <c r="H63" i="24"/>
  <c r="D129" i="32"/>
  <c r="AE8" i="24"/>
  <c r="O8" i="24"/>
  <c r="P7" i="24"/>
  <c r="W15" i="24"/>
  <c r="O9" i="24"/>
  <c r="AF7" i="24"/>
  <c r="D39" i="30"/>
  <c r="D112" i="32"/>
  <c r="D10" i="32"/>
  <c r="AF3" i="24"/>
  <c r="D154" i="32"/>
  <c r="D57" i="30"/>
  <c r="D39" i="21"/>
  <c r="O7" i="24"/>
  <c r="D34" i="32"/>
  <c r="AE33" i="24"/>
  <c r="D34" i="30"/>
  <c r="D64" i="32"/>
  <c r="D166" i="32"/>
  <c r="AF22" i="24"/>
  <c r="W8" i="24"/>
  <c r="D171" i="32"/>
  <c r="D39" i="32"/>
  <c r="X8" i="24"/>
  <c r="D34" i="21"/>
  <c r="P8" i="24"/>
  <c r="AF8" i="24"/>
  <c r="D40" i="32"/>
  <c r="D40" i="21"/>
  <c r="D40" i="30"/>
  <c r="AP55" i="24"/>
  <c r="F64" i="8"/>
  <c r="P63" i="8" s="1"/>
  <c r="C57" i="24" s="1"/>
  <c r="B80" i="8"/>
  <c r="D63" i="8"/>
  <c r="R62" i="8" s="1"/>
  <c r="E56" i="24" s="1"/>
  <c r="AO56" i="24" s="1"/>
  <c r="C64" i="8"/>
  <c r="AL57" i="24" s="1"/>
  <c r="Q62" i="8"/>
  <c r="D56" i="24" s="1"/>
  <c r="B85" i="24" l="1"/>
  <c r="O92" i="8"/>
  <c r="D157" i="30"/>
  <c r="D130" i="30"/>
  <c r="X20" i="24" s="1"/>
  <c r="E64" i="8"/>
  <c r="T24" i="21"/>
  <c r="O16" i="24" s="1"/>
  <c r="C21" i="21"/>
  <c r="S24" i="21" s="1"/>
  <c r="AI19" i="21" s="1"/>
  <c r="T12" i="32"/>
  <c r="AE51" i="24" s="1"/>
  <c r="C9" i="32"/>
  <c r="S12" i="32" s="1"/>
  <c r="C15" i="21"/>
  <c r="S13" i="21" s="1"/>
  <c r="AI18" i="21" s="1"/>
  <c r="T13" i="21"/>
  <c r="P15" i="24" s="1"/>
  <c r="C27" i="21"/>
  <c r="S25" i="21" s="1"/>
  <c r="S61" i="21" s="1"/>
  <c r="AF62" i="21" s="1"/>
  <c r="T25" i="21"/>
  <c r="P16" i="24" s="1"/>
  <c r="C27" i="30"/>
  <c r="T25" i="30"/>
  <c r="C29" i="13"/>
  <c r="T34" i="13"/>
  <c r="G10" i="24" s="1"/>
  <c r="C39" i="13"/>
  <c r="T35" i="13"/>
  <c r="H10" i="24" s="1"/>
  <c r="C20" i="13"/>
  <c r="C70" i="13" s="1"/>
  <c r="P69" i="13" s="1"/>
  <c r="D70" i="13"/>
  <c r="C9" i="13"/>
  <c r="S14" i="13" s="1"/>
  <c r="T14" i="13"/>
  <c r="G9" i="24" s="1"/>
  <c r="C16" i="32"/>
  <c r="C212" i="32" s="1"/>
  <c r="P211" i="32" s="1"/>
  <c r="D212" i="32"/>
  <c r="AF35" i="24" s="1"/>
  <c r="C16" i="21"/>
  <c r="C69" i="21" s="1"/>
  <c r="P68" i="21" s="1"/>
  <c r="D69" i="21"/>
  <c r="C21" i="32"/>
  <c r="S24" i="32" s="1"/>
  <c r="T24" i="32"/>
  <c r="AE52" i="24" s="1"/>
  <c r="C15" i="30"/>
  <c r="S13" i="30" s="1"/>
  <c r="T13" i="30"/>
  <c r="X27" i="24" s="1"/>
  <c r="C27" i="32"/>
  <c r="S25" i="32" s="1"/>
  <c r="S232" i="32" s="1"/>
  <c r="AF233" i="32" s="1"/>
  <c r="T25" i="32"/>
  <c r="AF52" i="24" s="1"/>
  <c r="C15" i="32"/>
  <c r="S13" i="32" s="1"/>
  <c r="T13" i="32"/>
  <c r="AF51" i="24" s="1"/>
  <c r="C9" i="30"/>
  <c r="S12" i="30" s="1"/>
  <c r="S150" i="30" s="1"/>
  <c r="T12" i="30"/>
  <c r="C21" i="30"/>
  <c r="S24" i="30" s="1"/>
  <c r="AI19" i="30" s="1"/>
  <c r="AY192" i="30" s="1"/>
  <c r="T24" i="30"/>
  <c r="W28" i="24" s="1"/>
  <c r="X19" i="24"/>
  <c r="C16" i="30"/>
  <c r="C116" i="30" s="1"/>
  <c r="P115" i="30" s="1"/>
  <c r="C9" i="21"/>
  <c r="S12" i="21" s="1"/>
  <c r="S75" i="21" s="1"/>
  <c r="AF76" i="21" s="1"/>
  <c r="T12" i="21"/>
  <c r="O15" i="24" s="1"/>
  <c r="C19" i="13"/>
  <c r="S15" i="13" s="1"/>
  <c r="T15" i="13"/>
  <c r="H9" i="24" s="1"/>
  <c r="C28" i="30"/>
  <c r="C130" i="30" s="1"/>
  <c r="P129" i="30" s="1"/>
  <c r="D226" i="32"/>
  <c r="AF36" i="24" s="1"/>
  <c r="C28" i="32"/>
  <c r="C226" i="32" s="1"/>
  <c r="P225" i="32" s="1"/>
  <c r="D83" i="21"/>
  <c r="P12" i="24" s="1"/>
  <c r="C28" i="21"/>
  <c r="C83" i="21" s="1"/>
  <c r="P82" i="21" s="1"/>
  <c r="C40" i="13"/>
  <c r="D90" i="13"/>
  <c r="H8" i="24" s="1"/>
  <c r="C40" i="21"/>
  <c r="C97" i="21" s="1"/>
  <c r="P96" i="21" s="1"/>
  <c r="D97" i="21"/>
  <c r="P13" i="24" s="1"/>
  <c r="C40" i="30"/>
  <c r="C144" i="30" s="1"/>
  <c r="P143" i="30" s="1"/>
  <c r="D144" i="30"/>
  <c r="X21" i="24" s="1"/>
  <c r="C171" i="32"/>
  <c r="S169" i="32" s="1"/>
  <c r="S400" i="32" s="1"/>
  <c r="AF401" i="32" s="1"/>
  <c r="T169" i="32"/>
  <c r="AF64" i="24" s="1"/>
  <c r="C64" i="32"/>
  <c r="C268" i="32" s="1"/>
  <c r="P267" i="32" s="1"/>
  <c r="D268" i="32"/>
  <c r="AF39" i="24" s="1"/>
  <c r="C63" i="32"/>
  <c r="S61" i="32" s="1"/>
  <c r="S302" i="32" s="1"/>
  <c r="AF303" i="32" s="1"/>
  <c r="T61" i="32"/>
  <c r="AF55" i="24" s="1"/>
  <c r="C10" i="21"/>
  <c r="C68" i="21" s="1"/>
  <c r="D68" i="21"/>
  <c r="O11" i="24" s="1"/>
  <c r="C141" i="32"/>
  <c r="S144" i="32" s="1"/>
  <c r="AI139" i="32" s="1"/>
  <c r="AY372" i="32" s="1"/>
  <c r="BO386" i="32" s="1"/>
  <c r="CE380" i="32" s="1"/>
  <c r="T144" i="32"/>
  <c r="AE62" i="24" s="1"/>
  <c r="C57" i="32"/>
  <c r="S60" i="32" s="1"/>
  <c r="AI66" i="32" s="1"/>
  <c r="AY78" i="32" s="1"/>
  <c r="BO54" i="32" s="1"/>
  <c r="DK232" i="32" s="1"/>
  <c r="EA288" i="32" s="1"/>
  <c r="EQ282" i="32" s="1"/>
  <c r="FW184" i="32" s="1"/>
  <c r="T60" i="32"/>
  <c r="AE55" i="24" s="1"/>
  <c r="C22" i="30"/>
  <c r="C129" i="30" s="1"/>
  <c r="W20" i="24"/>
  <c r="C69" i="30"/>
  <c r="S72" i="30" s="1"/>
  <c r="AI67" i="30" s="1"/>
  <c r="T72" i="30"/>
  <c r="W32" i="24" s="1"/>
  <c r="C184" i="32"/>
  <c r="C408" i="32" s="1"/>
  <c r="P407" i="32" s="1"/>
  <c r="D408" i="32"/>
  <c r="AF49" i="24" s="1"/>
  <c r="C87" i="30"/>
  <c r="S85" i="30" s="1"/>
  <c r="T85" i="30"/>
  <c r="C58" i="30"/>
  <c r="C171" i="30" s="1"/>
  <c r="D171" i="30"/>
  <c r="W23" i="24" s="1"/>
  <c r="C52" i="32"/>
  <c r="C254" i="32" s="1"/>
  <c r="P253" i="32" s="1"/>
  <c r="D254" i="32"/>
  <c r="AF38" i="24" s="1"/>
  <c r="C51" i="21"/>
  <c r="S49" i="21" s="1"/>
  <c r="S89" i="21" s="1"/>
  <c r="AF90" i="21" s="1"/>
  <c r="T49" i="21"/>
  <c r="P18" i="24" s="1"/>
  <c r="C33" i="32"/>
  <c r="S36" i="32" s="1"/>
  <c r="AI42" i="32" s="1"/>
  <c r="AY260" i="32" s="1"/>
  <c r="BO274" i="32" s="1"/>
  <c r="CE268" i="32" s="1"/>
  <c r="T36" i="32"/>
  <c r="AE53" i="24" s="1"/>
  <c r="C111" i="32"/>
  <c r="S109" i="32" s="1"/>
  <c r="T109" i="32"/>
  <c r="AF59" i="24" s="1"/>
  <c r="C34" i="21"/>
  <c r="C96" i="21" s="1"/>
  <c r="D96" i="21"/>
  <c r="O13" i="24" s="1"/>
  <c r="C34" i="30"/>
  <c r="C143" i="30" s="1"/>
  <c r="D143" i="30"/>
  <c r="W21" i="24" s="1"/>
  <c r="C39" i="21"/>
  <c r="S37" i="21" s="1"/>
  <c r="S103" i="21" s="1"/>
  <c r="AF104" i="21" s="1"/>
  <c r="T37" i="21"/>
  <c r="P17" i="24" s="1"/>
  <c r="D211" i="32"/>
  <c r="AE35" i="24" s="1"/>
  <c r="C10" i="32"/>
  <c r="C211" i="32" s="1"/>
  <c r="C93" i="30"/>
  <c r="S96" i="30" s="1"/>
  <c r="AI91" i="30" s="1"/>
  <c r="T96" i="30"/>
  <c r="W34" i="24" s="1"/>
  <c r="C196" i="32"/>
  <c r="C422" i="32" s="1"/>
  <c r="P421" i="32" s="1"/>
  <c r="D422" i="32"/>
  <c r="AF50" i="24" s="1"/>
  <c r="C45" i="30"/>
  <c r="T48" i="30"/>
  <c r="W30" i="24" s="1"/>
  <c r="C178" i="32"/>
  <c r="C407" i="32" s="1"/>
  <c r="R401" i="32" s="1"/>
  <c r="D407" i="32"/>
  <c r="AE49" i="24" s="1"/>
  <c r="C76" i="32"/>
  <c r="C282" i="32" s="1"/>
  <c r="P281" i="32" s="1"/>
  <c r="D282" i="32"/>
  <c r="AF40" i="24" s="1"/>
  <c r="C33" i="21"/>
  <c r="S36" i="21" s="1"/>
  <c r="AI42" i="21" s="1"/>
  <c r="T36" i="21"/>
  <c r="O17" i="24" s="1"/>
  <c r="C172" i="32"/>
  <c r="C394" i="32" s="1"/>
  <c r="P393" i="32" s="1"/>
  <c r="D394" i="32"/>
  <c r="AF48" i="24" s="1"/>
  <c r="C190" i="32"/>
  <c r="C421" i="32" s="1"/>
  <c r="D421" i="32"/>
  <c r="AE50" i="24" s="1"/>
  <c r="C10" i="13"/>
  <c r="C69" i="13" s="1"/>
  <c r="D69" i="13"/>
  <c r="G7" i="24" s="1"/>
  <c r="C88" i="30"/>
  <c r="C200" i="30" s="1"/>
  <c r="P199" i="30" s="1"/>
  <c r="D200" i="30"/>
  <c r="X25" i="24" s="1"/>
  <c r="C165" i="32"/>
  <c r="S168" i="32" s="1"/>
  <c r="AI163" i="32" s="1"/>
  <c r="AY344" i="32" s="1"/>
  <c r="T168" i="32"/>
  <c r="AE64" i="24" s="1"/>
  <c r="C45" i="21"/>
  <c r="S48" i="21" s="1"/>
  <c r="AI43" i="21" s="1"/>
  <c r="T48" i="21"/>
  <c r="O18" i="24" s="1"/>
  <c r="C10" i="30"/>
  <c r="C115" i="30" s="1"/>
  <c r="D115" i="30"/>
  <c r="W19" i="24" s="1"/>
  <c r="C100" i="30"/>
  <c r="C214" i="30" s="1"/>
  <c r="P213" i="30" s="1"/>
  <c r="D214" i="30"/>
  <c r="X26" i="24" s="1"/>
  <c r="C136" i="32"/>
  <c r="D352" i="32"/>
  <c r="AF45" i="24" s="1"/>
  <c r="C46" i="32"/>
  <c r="C253" i="32" s="1"/>
  <c r="D253" i="32"/>
  <c r="AE38" i="24" s="1"/>
  <c r="C64" i="30"/>
  <c r="C172" i="30" s="1"/>
  <c r="P171" i="30" s="1"/>
  <c r="D172" i="30"/>
  <c r="X23" i="24" s="1"/>
  <c r="C69" i="32"/>
  <c r="S72" i="32" s="1"/>
  <c r="AI67" i="32" s="1"/>
  <c r="AY232" i="32" s="1"/>
  <c r="BO219" i="32" s="1"/>
  <c r="CE212" i="32" s="1"/>
  <c r="CU239" i="32" s="1"/>
  <c r="DK233" i="32" s="1"/>
  <c r="T72" i="32"/>
  <c r="AE56" i="24" s="1"/>
  <c r="C159" i="32"/>
  <c r="S157" i="32" s="1"/>
  <c r="S414" i="32" s="1"/>
  <c r="AF415" i="32" s="1"/>
  <c r="T157" i="32"/>
  <c r="AF63" i="24" s="1"/>
  <c r="C142" i="32"/>
  <c r="C365" i="32" s="1"/>
  <c r="D365" i="32"/>
  <c r="AE46" i="24" s="1"/>
  <c r="C87" i="32"/>
  <c r="T85" i="32"/>
  <c r="AF57" i="24" s="1"/>
  <c r="C124" i="32"/>
  <c r="C338" i="32" s="1"/>
  <c r="P337" i="32" s="1"/>
  <c r="D338" i="32"/>
  <c r="AF44" i="24" s="1"/>
  <c r="C105" i="32"/>
  <c r="S108" i="32" s="1"/>
  <c r="T108" i="32"/>
  <c r="AE59" i="24" s="1"/>
  <c r="C40" i="32"/>
  <c r="C240" i="32" s="1"/>
  <c r="P239" i="32" s="1"/>
  <c r="D240" i="32"/>
  <c r="AF37" i="24" s="1"/>
  <c r="C57" i="30"/>
  <c r="S60" i="30" s="1"/>
  <c r="AI66" i="30" s="1"/>
  <c r="AY78" i="30" s="1"/>
  <c r="BO54" i="30" s="1"/>
  <c r="DK136" i="30" s="1"/>
  <c r="EQ88" i="30" s="1"/>
  <c r="T60" i="30"/>
  <c r="W31" i="24" s="1"/>
  <c r="C112" i="32"/>
  <c r="C324" i="32" s="1"/>
  <c r="P323" i="32" s="1"/>
  <c r="D324" i="32"/>
  <c r="AF43" i="24" s="1"/>
  <c r="C129" i="32"/>
  <c r="T132" i="32"/>
  <c r="AE61" i="24" s="1"/>
  <c r="C94" i="30"/>
  <c r="C213" i="30" s="1"/>
  <c r="R207" i="30" s="1"/>
  <c r="D213" i="30"/>
  <c r="W26" i="24" s="1"/>
  <c r="C46" i="21"/>
  <c r="C110" i="21" s="1"/>
  <c r="D110" i="21"/>
  <c r="O14" i="24" s="1"/>
  <c r="D82" i="21"/>
  <c r="O12" i="24" s="1"/>
  <c r="C22" i="21"/>
  <c r="C82" i="21" s="1"/>
  <c r="C93" i="32"/>
  <c r="S96" i="32" s="1"/>
  <c r="T96" i="32"/>
  <c r="AE58" i="24" s="1"/>
  <c r="C81" i="32"/>
  <c r="S84" i="32" s="1"/>
  <c r="T84" i="32"/>
  <c r="AE57" i="24" s="1"/>
  <c r="D225" i="32"/>
  <c r="AE36" i="24" s="1"/>
  <c r="C22" i="32"/>
  <c r="C225" i="32" s="1"/>
  <c r="R219" i="32" s="1"/>
  <c r="C58" i="32"/>
  <c r="C267" i="32" s="1"/>
  <c r="D267" i="32"/>
  <c r="AE39" i="24" s="1"/>
  <c r="C183" i="32"/>
  <c r="S181" i="32" s="1"/>
  <c r="S386" i="32" s="1"/>
  <c r="AF387" i="32" s="1"/>
  <c r="T181" i="32"/>
  <c r="AF65" i="24" s="1"/>
  <c r="C75" i="30"/>
  <c r="S73" i="30" s="1"/>
  <c r="S192" i="30" s="1"/>
  <c r="T73" i="30"/>
  <c r="W22" i="24"/>
  <c r="C46" i="30"/>
  <c r="C82" i="32"/>
  <c r="C295" i="32" s="1"/>
  <c r="D295" i="32"/>
  <c r="AE41" i="24" s="1"/>
  <c r="C106" i="32"/>
  <c r="C323" i="32" s="1"/>
  <c r="D323" i="32"/>
  <c r="AE43" i="24" s="1"/>
  <c r="C189" i="32"/>
  <c r="S192" i="32" s="1"/>
  <c r="AI187" i="32" s="1"/>
  <c r="AY316" i="32" s="1"/>
  <c r="T192" i="32"/>
  <c r="AE66" i="24" s="1"/>
  <c r="C33" i="30"/>
  <c r="S36" i="30" s="1"/>
  <c r="AI42" i="30" s="1"/>
  <c r="AY31" i="30" s="1"/>
  <c r="CE115" i="30" s="1"/>
  <c r="T36" i="30"/>
  <c r="W29" i="24" s="1"/>
  <c r="C147" i="32"/>
  <c r="S145" i="32" s="1"/>
  <c r="S316" i="32" s="1"/>
  <c r="AF317" i="32" s="1"/>
  <c r="T145" i="32"/>
  <c r="AF62" i="24" s="1"/>
  <c r="C123" i="32"/>
  <c r="S121" i="32" s="1"/>
  <c r="S344" i="32" s="1"/>
  <c r="AF345" i="32" s="1"/>
  <c r="T121" i="32"/>
  <c r="AF60" i="24" s="1"/>
  <c r="C117" i="32"/>
  <c r="S120" i="32" s="1"/>
  <c r="AI115" i="32" s="1"/>
  <c r="AY400" i="32" s="1"/>
  <c r="BO387" i="32" s="1"/>
  <c r="T120" i="32"/>
  <c r="AE60" i="24" s="1"/>
  <c r="C99" i="30"/>
  <c r="S97" i="30" s="1"/>
  <c r="T97" i="30"/>
  <c r="C82" i="30"/>
  <c r="C199" i="30" s="1"/>
  <c r="D199" i="30"/>
  <c r="W25" i="24" s="1"/>
  <c r="D89" i="13"/>
  <c r="G8" i="24" s="1"/>
  <c r="C30" i="13"/>
  <c r="C51" i="32"/>
  <c r="S49" i="32" s="1"/>
  <c r="S204" i="32" s="1"/>
  <c r="T49" i="32"/>
  <c r="AF54" i="24" s="1"/>
  <c r="C70" i="32"/>
  <c r="C281" i="32" s="1"/>
  <c r="R275" i="32" s="1"/>
  <c r="D281" i="32"/>
  <c r="AE40" i="24" s="1"/>
  <c r="C39" i="32"/>
  <c r="S37" i="32" s="1"/>
  <c r="S218" i="32" s="1"/>
  <c r="T37" i="32"/>
  <c r="AF53" i="24" s="1"/>
  <c r="C166" i="32"/>
  <c r="C393" i="32" s="1"/>
  <c r="R387" i="32" s="1"/>
  <c r="D393" i="32"/>
  <c r="AE48" i="24" s="1"/>
  <c r="C34" i="32"/>
  <c r="C239" i="32" s="1"/>
  <c r="R233" i="32" s="1"/>
  <c r="D239" i="32"/>
  <c r="AE37" i="24" s="1"/>
  <c r="C154" i="32"/>
  <c r="C379" i="32" s="1"/>
  <c r="D379" i="32"/>
  <c r="AE47" i="24" s="1"/>
  <c r="C39" i="30"/>
  <c r="S37" i="30" s="1"/>
  <c r="T37" i="30"/>
  <c r="C99" i="32"/>
  <c r="S97" i="32" s="1"/>
  <c r="T97" i="32"/>
  <c r="AF58" i="24" s="1"/>
  <c r="C94" i="32"/>
  <c r="C309" i="32" s="1"/>
  <c r="D309" i="32"/>
  <c r="AE42" i="24" s="1"/>
  <c r="C195" i="32"/>
  <c r="S193" i="32" s="1"/>
  <c r="S372" i="32" s="1"/>
  <c r="AF373" i="32" s="1"/>
  <c r="T193" i="32"/>
  <c r="AF66" i="24" s="1"/>
  <c r="C148" i="32"/>
  <c r="C366" i="32" s="1"/>
  <c r="P365" i="32" s="1"/>
  <c r="D366" i="32"/>
  <c r="AF46" i="24" s="1"/>
  <c r="X22" i="24"/>
  <c r="C52" i="30"/>
  <c r="C158" i="30" s="1"/>
  <c r="P157" i="30" s="1"/>
  <c r="C135" i="32"/>
  <c r="T133" i="32"/>
  <c r="AF61" i="24" s="1"/>
  <c r="C45" i="32"/>
  <c r="S48" i="32" s="1"/>
  <c r="AI43" i="32" s="1"/>
  <c r="AY31" i="32" s="1"/>
  <c r="CE323" i="32" s="1"/>
  <c r="CU351" i="32" s="1"/>
  <c r="DK345" i="32" s="1"/>
  <c r="T48" i="32"/>
  <c r="AE54" i="24" s="1"/>
  <c r="C118" i="32"/>
  <c r="C337" i="32" s="1"/>
  <c r="R331" i="32" s="1"/>
  <c r="D337" i="32"/>
  <c r="AE44" i="24" s="1"/>
  <c r="C52" i="21"/>
  <c r="C111" i="21" s="1"/>
  <c r="P110" i="21" s="1"/>
  <c r="D111" i="21"/>
  <c r="P14" i="24" s="1"/>
  <c r="C130" i="32"/>
  <c r="D351" i="32"/>
  <c r="AE45" i="24" s="1"/>
  <c r="C76" i="30"/>
  <c r="C186" i="30" s="1"/>
  <c r="P185" i="30" s="1"/>
  <c r="D186" i="30"/>
  <c r="X24" i="24" s="1"/>
  <c r="C63" i="30"/>
  <c r="S61" i="30" s="1"/>
  <c r="S206" i="30" s="1"/>
  <c r="T61" i="30"/>
  <c r="C75" i="32"/>
  <c r="S73" i="32" s="1"/>
  <c r="S288" i="32" s="1"/>
  <c r="AF289" i="32" s="1"/>
  <c r="T73" i="32"/>
  <c r="AF56" i="24" s="1"/>
  <c r="C160" i="32"/>
  <c r="C380" i="32" s="1"/>
  <c r="P379" i="32" s="1"/>
  <c r="D380" i="32"/>
  <c r="AF47" i="24" s="1"/>
  <c r="C100" i="32"/>
  <c r="C310" i="32" s="1"/>
  <c r="P309" i="32" s="1"/>
  <c r="D310" i="32"/>
  <c r="AF42" i="24" s="1"/>
  <c r="C88" i="32"/>
  <c r="D296" i="32"/>
  <c r="AF41" i="24" s="1"/>
  <c r="C81" i="30"/>
  <c r="S84" i="30" s="1"/>
  <c r="AI90" i="30" s="1"/>
  <c r="T84" i="30"/>
  <c r="W33" i="24" s="1"/>
  <c r="C177" i="32"/>
  <c r="S180" i="32" s="1"/>
  <c r="AI186" i="32" s="1"/>
  <c r="AY175" i="32" s="1"/>
  <c r="CE267" i="32" s="1"/>
  <c r="CU240" i="32" s="1"/>
  <c r="T180" i="32"/>
  <c r="AE65" i="24" s="1"/>
  <c r="C70" i="30"/>
  <c r="C185" i="30" s="1"/>
  <c r="D185" i="30"/>
  <c r="W24" i="24" s="1"/>
  <c r="C153" i="32"/>
  <c r="S156" i="32" s="1"/>
  <c r="AI162" i="32" s="1"/>
  <c r="AY174" i="32" s="1"/>
  <c r="BO150" i="32" s="1"/>
  <c r="DK344" i="32" s="1"/>
  <c r="EA289" i="32" s="1"/>
  <c r="T156" i="32"/>
  <c r="AE63" i="24" s="1"/>
  <c r="C51" i="30"/>
  <c r="S49" i="30" s="1"/>
  <c r="T49" i="30"/>
  <c r="AP56" i="24"/>
  <c r="F65" i="8"/>
  <c r="P64" i="8" s="1"/>
  <c r="C58" i="24" s="1"/>
  <c r="C65" i="8"/>
  <c r="AL58" i="24" s="1"/>
  <c r="D64" i="8"/>
  <c r="R63" i="8" s="1"/>
  <c r="E57" i="24" s="1"/>
  <c r="AO57" i="24" s="1"/>
  <c r="Q63" i="8"/>
  <c r="D57" i="24" s="1"/>
  <c r="B81" i="8"/>
  <c r="R415" i="32" l="1"/>
  <c r="B86" i="24"/>
  <c r="O93" i="8"/>
  <c r="R109" i="30"/>
  <c r="R261" i="32"/>
  <c r="C351" i="32"/>
  <c r="P352" i="32" s="1"/>
  <c r="S132" i="32"/>
  <c r="AI138" i="32" s="1"/>
  <c r="AY127" i="32" s="1"/>
  <c r="CE211" i="32" s="1"/>
  <c r="C296" i="32"/>
  <c r="P295" i="32" s="1"/>
  <c r="S133" i="32"/>
  <c r="S330" i="32" s="1"/>
  <c r="AF331" i="32" s="1"/>
  <c r="R247" i="32"/>
  <c r="S260" i="32"/>
  <c r="AF261" i="32" s="1"/>
  <c r="S85" i="32"/>
  <c r="AI90" i="32" s="1"/>
  <c r="C352" i="32"/>
  <c r="P351" i="32" s="1"/>
  <c r="R76" i="21"/>
  <c r="R373" i="32"/>
  <c r="R359" i="32"/>
  <c r="R205" i="32"/>
  <c r="R317" i="32"/>
  <c r="AF205" i="32"/>
  <c r="R303" i="32"/>
  <c r="AI114" i="32"/>
  <c r="AY126" i="32" s="1"/>
  <c r="BO149" i="32" s="1"/>
  <c r="CE103" i="32" s="1"/>
  <c r="EQ281" i="32" s="1"/>
  <c r="FG175" i="32" s="1"/>
  <c r="FG189" i="32" s="1"/>
  <c r="FW182" i="32" s="1"/>
  <c r="S358" i="32"/>
  <c r="AF359" i="32" s="1"/>
  <c r="R193" i="30"/>
  <c r="AI91" i="32"/>
  <c r="S274" i="32"/>
  <c r="AF275" i="32" s="1"/>
  <c r="AI19" i="32"/>
  <c r="R179" i="30"/>
  <c r="AF219" i="32"/>
  <c r="S246" i="32"/>
  <c r="AF247" i="32" s="1"/>
  <c r="R90" i="21"/>
  <c r="AI18" i="32"/>
  <c r="R60" i="13"/>
  <c r="AY136" i="30"/>
  <c r="AY79" i="30"/>
  <c r="CE171" i="30" s="1"/>
  <c r="CU144" i="30" s="1"/>
  <c r="AY108" i="30"/>
  <c r="X33" i="24"/>
  <c r="AF207" i="30"/>
  <c r="S178" i="30"/>
  <c r="AF179" i="30" s="1"/>
  <c r="X31" i="24"/>
  <c r="X34" i="24"/>
  <c r="AF193" i="30"/>
  <c r="S164" i="30"/>
  <c r="AF165" i="30" s="1"/>
  <c r="X32" i="24"/>
  <c r="X29" i="24"/>
  <c r="AF151" i="30"/>
  <c r="S122" i="30"/>
  <c r="AF123" i="30" s="1"/>
  <c r="W27" i="24"/>
  <c r="AI18" i="30"/>
  <c r="AY30" i="30" s="1"/>
  <c r="BO53" i="30" s="1"/>
  <c r="EA78" i="30" s="1"/>
  <c r="X30" i="24"/>
  <c r="S108" i="30"/>
  <c r="X28" i="24"/>
  <c r="C90" i="13"/>
  <c r="P89" i="13" s="1"/>
  <c r="R123" i="30"/>
  <c r="C157" i="30"/>
  <c r="R151" i="30" s="1"/>
  <c r="S48" i="30"/>
  <c r="AI43" i="30" s="1"/>
  <c r="AY164" i="30" s="1"/>
  <c r="R137" i="30"/>
  <c r="S25" i="30"/>
  <c r="S136" i="30" s="1"/>
  <c r="AF137" i="30" s="1"/>
  <c r="R165" i="30"/>
  <c r="R104" i="21"/>
  <c r="R62" i="21"/>
  <c r="AY30" i="21"/>
  <c r="CU39" i="21" s="1"/>
  <c r="AY31" i="21"/>
  <c r="CE68" i="21" s="1"/>
  <c r="DK49" i="21" s="1"/>
  <c r="AY61" i="21"/>
  <c r="BO75" i="21" s="1"/>
  <c r="AY89" i="21"/>
  <c r="BO76" i="21" s="1"/>
  <c r="CE69" i="21" s="1"/>
  <c r="CU40" i="21" s="1"/>
  <c r="CU54" i="21" s="1"/>
  <c r="C89" i="13"/>
  <c r="S34" i="13"/>
  <c r="AI26" i="13" s="1"/>
  <c r="S35" i="13"/>
  <c r="S59" i="13" s="1"/>
  <c r="AF60" i="13" s="1"/>
  <c r="S79" i="13"/>
  <c r="AF80" i="13" s="1"/>
  <c r="AI25" i="13"/>
  <c r="E65" i="8"/>
  <c r="Q64" i="8" s="1"/>
  <c r="D58" i="24" s="1"/>
  <c r="P11" i="24"/>
  <c r="H7" i="24"/>
  <c r="P338" i="32"/>
  <c r="S331" i="32" s="1"/>
  <c r="A336" i="32"/>
  <c r="A224" i="32"/>
  <c r="P226" i="32"/>
  <c r="P380" i="32"/>
  <c r="S373" i="32" s="1"/>
  <c r="A378" i="32"/>
  <c r="P394" i="32"/>
  <c r="S387" i="32" s="1"/>
  <c r="A392" i="32"/>
  <c r="A280" i="32"/>
  <c r="P282" i="32"/>
  <c r="S275" i="32" s="1"/>
  <c r="P324" i="32"/>
  <c r="S317" i="32" s="1"/>
  <c r="A322" i="32"/>
  <c r="P111" i="21"/>
  <c r="S104" i="21" s="1"/>
  <c r="A109" i="21"/>
  <c r="P116" i="30"/>
  <c r="A114" i="30"/>
  <c r="C118" i="30"/>
  <c r="C132" i="30" s="1"/>
  <c r="C146" i="30" s="1"/>
  <c r="A68" i="13"/>
  <c r="P70" i="13"/>
  <c r="S60" i="13" s="1"/>
  <c r="C72" i="13"/>
  <c r="P97" i="21"/>
  <c r="S90" i="21" s="1"/>
  <c r="A95" i="21"/>
  <c r="P69" i="21"/>
  <c r="A67" i="21"/>
  <c r="C71" i="21"/>
  <c r="C85" i="21" s="1"/>
  <c r="A184" i="30"/>
  <c r="P186" i="30"/>
  <c r="S179" i="30" s="1"/>
  <c r="A81" i="21"/>
  <c r="P83" i="21"/>
  <c r="S76" i="21" s="1"/>
  <c r="P212" i="32"/>
  <c r="A210" i="32"/>
  <c r="C214" i="32"/>
  <c r="P310" i="32"/>
  <c r="S303" i="32" s="1"/>
  <c r="A308" i="32"/>
  <c r="P240" i="32"/>
  <c r="S233" i="32" s="1"/>
  <c r="A238" i="32"/>
  <c r="P200" i="30"/>
  <c r="S193" i="30" s="1"/>
  <c r="A198" i="30"/>
  <c r="P296" i="32"/>
  <c r="P268" i="32"/>
  <c r="S261" i="32" s="1"/>
  <c r="A266" i="32"/>
  <c r="P214" i="30"/>
  <c r="S207" i="30" s="1"/>
  <c r="A212" i="30"/>
  <c r="A364" i="32"/>
  <c r="P366" i="32"/>
  <c r="S359" i="32" s="1"/>
  <c r="A252" i="32"/>
  <c r="P254" i="32"/>
  <c r="S247" i="32" s="1"/>
  <c r="P422" i="32"/>
  <c r="S415" i="32" s="1"/>
  <c r="A420" i="32"/>
  <c r="P408" i="32"/>
  <c r="S401" i="32" s="1"/>
  <c r="A406" i="32"/>
  <c r="P144" i="30"/>
  <c r="S137" i="30" s="1"/>
  <c r="A142" i="30"/>
  <c r="A170" i="30"/>
  <c r="P172" i="30"/>
  <c r="S165" i="30" s="1"/>
  <c r="P130" i="30"/>
  <c r="A128" i="30"/>
  <c r="AP57" i="24"/>
  <c r="C66" i="8"/>
  <c r="AL59" i="24" s="1"/>
  <c r="D65" i="8"/>
  <c r="R64" i="8" s="1"/>
  <c r="E58" i="24" s="1"/>
  <c r="AO58" i="24" s="1"/>
  <c r="F66" i="8"/>
  <c r="P65" i="8" s="1"/>
  <c r="C59" i="24" s="1"/>
  <c r="B82" i="8"/>
  <c r="B87" i="24" l="1"/>
  <c r="O94" i="8"/>
  <c r="S289" i="32"/>
  <c r="AF288" i="32" s="1"/>
  <c r="AI295" i="32" s="1"/>
  <c r="AY289" i="32" s="1"/>
  <c r="A294" i="32"/>
  <c r="S345" i="32"/>
  <c r="AF344" i="32" s="1"/>
  <c r="AI351" i="32" s="1"/>
  <c r="AY345" i="32" s="1"/>
  <c r="BO331" i="32" s="1"/>
  <c r="A350" i="32"/>
  <c r="R289" i="32"/>
  <c r="R345" i="32"/>
  <c r="AF386" i="32"/>
  <c r="AI380" i="32" s="1"/>
  <c r="AF372" i="32"/>
  <c r="AI379" i="32" s="1"/>
  <c r="AY373" i="32" s="1"/>
  <c r="AF358" i="32"/>
  <c r="AI352" i="32" s="1"/>
  <c r="AF330" i="32"/>
  <c r="AI324" i="32" s="1"/>
  <c r="AF316" i="32"/>
  <c r="AI323" i="32" s="1"/>
  <c r="AY317" i="32" s="1"/>
  <c r="BO330" i="32" s="1"/>
  <c r="CE324" i="32" s="1"/>
  <c r="AF302" i="32"/>
  <c r="AI296" i="32" s="1"/>
  <c r="AF414" i="32"/>
  <c r="AI408" i="32" s="1"/>
  <c r="AF400" i="32"/>
  <c r="AI407" i="32" s="1"/>
  <c r="AY401" i="32" s="1"/>
  <c r="AF274" i="32"/>
  <c r="AI268" i="32" s="1"/>
  <c r="AF260" i="32"/>
  <c r="AI267" i="32" s="1"/>
  <c r="AY261" i="32" s="1"/>
  <c r="AF246" i="32"/>
  <c r="AI240" i="32" s="1"/>
  <c r="AF232" i="32"/>
  <c r="AI239" i="32" s="1"/>
  <c r="AY233" i="32" s="1"/>
  <c r="AY204" i="32"/>
  <c r="AY30" i="32"/>
  <c r="BO53" i="32" s="1"/>
  <c r="CE102" i="32" s="1"/>
  <c r="FG174" i="32" s="1"/>
  <c r="AY288" i="32"/>
  <c r="BO275" i="32" s="1"/>
  <c r="AY79" i="32"/>
  <c r="CE379" i="32" s="1"/>
  <c r="CU352" i="32" s="1"/>
  <c r="DK137" i="30"/>
  <c r="R80" i="13"/>
  <c r="EA92" i="30"/>
  <c r="AF109" i="30"/>
  <c r="A156" i="30"/>
  <c r="P158" i="30"/>
  <c r="S151" i="30" s="1"/>
  <c r="AF150" i="30" s="1"/>
  <c r="CU53" i="21"/>
  <c r="DK47" i="21" s="1"/>
  <c r="DK48" i="21" s="1"/>
  <c r="P90" i="13"/>
  <c r="S80" i="13" s="1"/>
  <c r="A88" i="13"/>
  <c r="AY59" i="13"/>
  <c r="BO34" i="13"/>
  <c r="E66" i="8"/>
  <c r="T137" i="30"/>
  <c r="X37" i="24" s="1"/>
  <c r="V21" i="24"/>
  <c r="F146" i="30"/>
  <c r="E146" i="30"/>
  <c r="D146" i="30"/>
  <c r="C160" i="30"/>
  <c r="AF89" i="21"/>
  <c r="AF206" i="30"/>
  <c r="AD35" i="24"/>
  <c r="F214" i="32"/>
  <c r="E214" i="32"/>
  <c r="D214" i="32"/>
  <c r="T76" i="21"/>
  <c r="P20" i="24" s="1"/>
  <c r="D85" i="21"/>
  <c r="E85" i="21"/>
  <c r="F85" i="21"/>
  <c r="N12" i="24"/>
  <c r="F7" i="24"/>
  <c r="F72" i="13"/>
  <c r="E72" i="13"/>
  <c r="D72" i="13"/>
  <c r="E118" i="30"/>
  <c r="D118" i="30"/>
  <c r="V19" i="24"/>
  <c r="F118" i="30"/>
  <c r="S219" i="32"/>
  <c r="S123" i="30"/>
  <c r="T123" i="30"/>
  <c r="X36" i="24" s="1"/>
  <c r="AF75" i="21"/>
  <c r="AF103" i="21"/>
  <c r="N11" i="24"/>
  <c r="E71" i="21"/>
  <c r="D71" i="21"/>
  <c r="F71" i="21"/>
  <c r="AF164" i="30"/>
  <c r="AF192" i="30"/>
  <c r="S205" i="32"/>
  <c r="T205" i="32"/>
  <c r="AF67" i="24" s="1"/>
  <c r="C99" i="21"/>
  <c r="T90" i="21" s="1"/>
  <c r="P21" i="24" s="1"/>
  <c r="T60" i="13"/>
  <c r="H11" i="24" s="1"/>
  <c r="AF178" i="30"/>
  <c r="D132" i="30"/>
  <c r="E132" i="30"/>
  <c r="V20" i="24"/>
  <c r="F132" i="30"/>
  <c r="AF136" i="30"/>
  <c r="S62" i="21"/>
  <c r="T62" i="21"/>
  <c r="P19" i="24" s="1"/>
  <c r="S109" i="30"/>
  <c r="T109" i="30"/>
  <c r="X35" i="24" s="1"/>
  <c r="C228" i="32"/>
  <c r="T219" i="32" s="1"/>
  <c r="AF68" i="24" s="1"/>
  <c r="C92" i="13"/>
  <c r="T80" i="13" s="1"/>
  <c r="H12" i="24" s="1"/>
  <c r="AP58" i="24"/>
  <c r="B83" i="8"/>
  <c r="F67" i="8"/>
  <c r="P66" i="8" s="1"/>
  <c r="C60" i="24" s="1"/>
  <c r="C67" i="8"/>
  <c r="AL60" i="24" s="1"/>
  <c r="D66" i="8"/>
  <c r="R65" i="8" s="1"/>
  <c r="E59" i="24" s="1"/>
  <c r="AO59" i="24" s="1"/>
  <c r="Q65" i="8"/>
  <c r="D59" i="24" s="1"/>
  <c r="B88" i="24" l="1"/>
  <c r="O95" i="8"/>
  <c r="AF218" i="32"/>
  <c r="AI212" i="32" s="1"/>
  <c r="FG188" i="32"/>
  <c r="FW183" i="32"/>
  <c r="EA79" i="30"/>
  <c r="EA93" i="30" s="1"/>
  <c r="EQ86" i="30" s="1"/>
  <c r="EQ87" i="30" s="1"/>
  <c r="T151" i="30"/>
  <c r="X38" i="24" s="1"/>
  <c r="E67" i="8"/>
  <c r="AF108" i="30"/>
  <c r="AD36" i="24"/>
  <c r="D228" i="32"/>
  <c r="E228" i="32"/>
  <c r="F228" i="32"/>
  <c r="C242" i="32"/>
  <c r="T233" i="32" s="1"/>
  <c r="AF69" i="24" s="1"/>
  <c r="AF61" i="21"/>
  <c r="AI172" i="30"/>
  <c r="AI200" i="30"/>
  <c r="AY193" i="30" s="1"/>
  <c r="BO179" i="30" s="1"/>
  <c r="CE172" i="30" s="1"/>
  <c r="AF59" i="13"/>
  <c r="AF204" i="32"/>
  <c r="AI211" i="32" s="1"/>
  <c r="AI171" i="30"/>
  <c r="AY165" i="30" s="1"/>
  <c r="BO178" i="30" s="1"/>
  <c r="AI69" i="21"/>
  <c r="AI144" i="30"/>
  <c r="AY137" i="30" s="1"/>
  <c r="BO123" i="30" s="1"/>
  <c r="AI143" i="30"/>
  <c r="AI96" i="21"/>
  <c r="AY90" i="21" s="1"/>
  <c r="D92" i="13"/>
  <c r="E92" i="13"/>
  <c r="F92" i="13"/>
  <c r="F8" i="24"/>
  <c r="S17" i="13"/>
  <c r="F99" i="21"/>
  <c r="E99" i="21"/>
  <c r="D99" i="21"/>
  <c r="N13" i="24"/>
  <c r="C113" i="21"/>
  <c r="T104" i="21" s="1"/>
  <c r="P22" i="24" s="1"/>
  <c r="AI199" i="30"/>
  <c r="AI97" i="21"/>
  <c r="AF122" i="30"/>
  <c r="AF79" i="13"/>
  <c r="V22" i="24"/>
  <c r="E160" i="30"/>
  <c r="D160" i="30"/>
  <c r="F160" i="30"/>
  <c r="C174" i="30"/>
  <c r="T165" i="30" s="1"/>
  <c r="X39" i="24" s="1"/>
  <c r="AP59" i="24"/>
  <c r="F68" i="8"/>
  <c r="P67" i="8" s="1"/>
  <c r="C61" i="24" s="1"/>
  <c r="C68" i="8"/>
  <c r="AL61" i="24" s="1"/>
  <c r="D67" i="8"/>
  <c r="R66" i="8" s="1"/>
  <c r="E60" i="24" s="1"/>
  <c r="AO60" i="24" s="1"/>
  <c r="Q66" i="8"/>
  <c r="D60" i="24" s="1"/>
  <c r="B84" i="8"/>
  <c r="B89" i="24" l="1"/>
  <c r="O96" i="8"/>
  <c r="AY205" i="32"/>
  <c r="BO218" i="32" s="1"/>
  <c r="E68" i="8"/>
  <c r="M3" i="24"/>
  <c r="AJ25" i="13"/>
  <c r="G13" i="24" s="1"/>
  <c r="T17" i="13"/>
  <c r="U17" i="13"/>
  <c r="S37" i="13"/>
  <c r="R79" i="13"/>
  <c r="AH70" i="13" s="1"/>
  <c r="T79" i="13"/>
  <c r="G12" i="24" s="1"/>
  <c r="F9" i="24"/>
  <c r="L3" i="24" s="1"/>
  <c r="V17" i="13"/>
  <c r="AI68" i="21"/>
  <c r="AY62" i="21" s="1"/>
  <c r="AI70" i="13"/>
  <c r="AD37" i="24"/>
  <c r="D242" i="32"/>
  <c r="E242" i="32"/>
  <c r="F242" i="32"/>
  <c r="C256" i="32"/>
  <c r="T247" i="32" s="1"/>
  <c r="AF70" i="24" s="1"/>
  <c r="V23" i="24"/>
  <c r="E174" i="30"/>
  <c r="D174" i="30"/>
  <c r="F174" i="30"/>
  <c r="C188" i="30"/>
  <c r="T179" i="30" s="1"/>
  <c r="X40" i="24" s="1"/>
  <c r="AI116" i="30"/>
  <c r="AI69" i="13"/>
  <c r="AY60" i="13" s="1"/>
  <c r="F113" i="21"/>
  <c r="E113" i="21"/>
  <c r="S15" i="21"/>
  <c r="D113" i="21"/>
  <c r="N14" i="24"/>
  <c r="AI115" i="30"/>
  <c r="AY109" i="30" s="1"/>
  <c r="BO122" i="30" s="1"/>
  <c r="CE116" i="30" s="1"/>
  <c r="CU143" i="30" s="1"/>
  <c r="AP60" i="24"/>
  <c r="B85" i="8"/>
  <c r="C69" i="8"/>
  <c r="AL62" i="24" s="1"/>
  <c r="D68" i="8"/>
  <c r="R67" i="8" s="1"/>
  <c r="E61" i="24" s="1"/>
  <c r="AO61" i="24" s="1"/>
  <c r="Q67" i="8"/>
  <c r="D61" i="24" s="1"/>
  <c r="F69" i="8"/>
  <c r="P68" i="8" s="1"/>
  <c r="C62" i="24" s="1"/>
  <c r="B90" i="24" l="1"/>
  <c r="O97" i="8"/>
  <c r="BO35" i="13"/>
  <c r="BO50" i="13" s="1"/>
  <c r="CE44" i="13"/>
  <c r="E69" i="8"/>
  <c r="K3" i="24"/>
  <c r="I3" i="24"/>
  <c r="J3" i="24"/>
  <c r="N15" i="24"/>
  <c r="T15" i="21"/>
  <c r="T75" i="21"/>
  <c r="O20" i="24" s="1"/>
  <c r="AJ18" i="21"/>
  <c r="O23" i="24" s="1"/>
  <c r="S27" i="21"/>
  <c r="V15" i="21"/>
  <c r="U15" i="21"/>
  <c r="R75" i="21"/>
  <c r="AH69" i="21" s="1"/>
  <c r="F188" i="30"/>
  <c r="D188" i="30"/>
  <c r="V24" i="24"/>
  <c r="E188" i="30"/>
  <c r="C202" i="30"/>
  <c r="T193" i="30" s="1"/>
  <c r="X41" i="24" s="1"/>
  <c r="AD38" i="24"/>
  <c r="E256" i="32"/>
  <c r="F256" i="32"/>
  <c r="D256" i="32"/>
  <c r="C270" i="32"/>
  <c r="T261" i="32" s="1"/>
  <c r="AF71" i="24" s="1"/>
  <c r="AJ26" i="13"/>
  <c r="H13" i="24" s="1"/>
  <c r="V37" i="13"/>
  <c r="R59" i="13"/>
  <c r="F10" i="24"/>
  <c r="L4" i="24" s="1"/>
  <c r="T37" i="13"/>
  <c r="T59" i="13"/>
  <c r="G11" i="24" s="1"/>
  <c r="U37" i="13"/>
  <c r="S62" i="13"/>
  <c r="AP61" i="24"/>
  <c r="F70" i="8"/>
  <c r="P69" i="8" s="1"/>
  <c r="C63" i="24" s="1"/>
  <c r="B86" i="8"/>
  <c r="C70" i="8"/>
  <c r="AL63" i="24" s="1"/>
  <c r="D69" i="8"/>
  <c r="R68" i="8" s="1"/>
  <c r="E62" i="24" s="1"/>
  <c r="AO62" i="24" s="1"/>
  <c r="Q68" i="8"/>
  <c r="D62" i="24" s="1"/>
  <c r="B91" i="24" l="1"/>
  <c r="O98" i="8"/>
  <c r="BO49" i="13"/>
  <c r="CE42" i="13" s="1"/>
  <c r="CE43" i="13" s="1"/>
  <c r="E70" i="8"/>
  <c r="M4" i="24"/>
  <c r="U3" i="24"/>
  <c r="K4" i="24"/>
  <c r="J4" i="24"/>
  <c r="I4" i="24"/>
  <c r="V62" i="13"/>
  <c r="T62" i="13"/>
  <c r="U62" i="13"/>
  <c r="F11" i="24"/>
  <c r="S82" i="13"/>
  <c r="AJ69" i="13"/>
  <c r="G14" i="24" s="1"/>
  <c r="D202" i="30"/>
  <c r="E202" i="30"/>
  <c r="F202" i="30"/>
  <c r="V25" i="24"/>
  <c r="C216" i="30"/>
  <c r="T207" i="30" s="1"/>
  <c r="X42" i="24" s="1"/>
  <c r="AD39" i="24"/>
  <c r="F270" i="32"/>
  <c r="E270" i="32"/>
  <c r="D270" i="32"/>
  <c r="C284" i="32"/>
  <c r="T275" i="32" s="1"/>
  <c r="AF72" i="24" s="1"/>
  <c r="N16" i="24"/>
  <c r="U4" i="24" s="1"/>
  <c r="S39" i="21"/>
  <c r="AJ19" i="21"/>
  <c r="P23" i="24" s="1"/>
  <c r="T27" i="21"/>
  <c r="V27" i="21"/>
  <c r="U27" i="21"/>
  <c r="R61" i="21"/>
  <c r="AH68" i="21" s="1"/>
  <c r="T61" i="21"/>
  <c r="O19" i="24" s="1"/>
  <c r="AP62" i="24"/>
  <c r="Q69" i="8"/>
  <c r="D63" i="24" s="1"/>
  <c r="F71" i="8"/>
  <c r="P70" i="8" s="1"/>
  <c r="C64" i="24" s="1"/>
  <c r="B87" i="8"/>
  <c r="C71" i="8"/>
  <c r="AL64" i="24" s="1"/>
  <c r="D70" i="8"/>
  <c r="R69" i="8" s="1"/>
  <c r="E63" i="24" s="1"/>
  <c r="AO63" i="24" s="1"/>
  <c r="B92" i="24" l="1"/>
  <c r="O99" i="8"/>
  <c r="E71" i="8"/>
  <c r="Q70" i="8" s="1"/>
  <c r="D64" i="24" s="1"/>
  <c r="T4" i="24"/>
  <c r="S4" i="24" s="1"/>
  <c r="AD40" i="24"/>
  <c r="D284" i="32"/>
  <c r="F284" i="32"/>
  <c r="E284" i="32"/>
  <c r="C298" i="32"/>
  <c r="T289" i="32" s="1"/>
  <c r="AF73" i="24" s="1"/>
  <c r="N17" i="24"/>
  <c r="T5" i="24" s="1"/>
  <c r="R103" i="21"/>
  <c r="AH97" i="21" s="1"/>
  <c r="V39" i="21"/>
  <c r="T103" i="21"/>
  <c r="T39" i="21"/>
  <c r="S51" i="21"/>
  <c r="U39" i="21"/>
  <c r="AJ42" i="21"/>
  <c r="O24" i="24" s="1"/>
  <c r="V26" i="24"/>
  <c r="S15" i="30"/>
  <c r="T150" i="30" s="1"/>
  <c r="D216" i="30"/>
  <c r="F216" i="30"/>
  <c r="E216" i="30"/>
  <c r="T82" i="13"/>
  <c r="V82" i="13"/>
  <c r="F12" i="24"/>
  <c r="U82" i="13"/>
  <c r="AI28" i="13"/>
  <c r="AJ70" i="13"/>
  <c r="H14" i="24" s="1"/>
  <c r="AP63" i="24"/>
  <c r="B88" i="8"/>
  <c r="F72" i="8"/>
  <c r="P71" i="8" s="1"/>
  <c r="C65" i="24" s="1"/>
  <c r="C72" i="8"/>
  <c r="AL65" i="24" s="1"/>
  <c r="D71" i="8"/>
  <c r="R70" i="8" s="1"/>
  <c r="E64" i="24" s="1"/>
  <c r="AO64" i="24" s="1"/>
  <c r="B93" i="24" l="1"/>
  <c r="O100" i="8"/>
  <c r="R150" i="30"/>
  <c r="E72" i="8"/>
  <c r="Q71" i="8" s="1"/>
  <c r="D65" i="24" s="1"/>
  <c r="R4" i="24"/>
  <c r="Q4" i="24"/>
  <c r="R5" i="24"/>
  <c r="S5" i="24"/>
  <c r="Q5" i="24"/>
  <c r="U5" i="24"/>
  <c r="AJ28" i="13"/>
  <c r="AZ59" i="13"/>
  <c r="G15" i="24" s="1"/>
  <c r="F13" i="24"/>
  <c r="L5" i="24" s="1"/>
  <c r="AK28" i="13"/>
  <c r="BP34" i="13"/>
  <c r="G16" i="24" s="1"/>
  <c r="AX59" i="13"/>
  <c r="AL28" i="13"/>
  <c r="AI72" i="13"/>
  <c r="N18" i="24"/>
  <c r="U6" i="24" s="1"/>
  <c r="T89" i="21"/>
  <c r="V51" i="21"/>
  <c r="R89" i="21"/>
  <c r="AH96" i="21" s="1"/>
  <c r="U51" i="21"/>
  <c r="AJ43" i="21"/>
  <c r="P24" i="24" s="1"/>
  <c r="T51" i="21"/>
  <c r="S64" i="21"/>
  <c r="V27" i="24"/>
  <c r="T15" i="30"/>
  <c r="AJ18" i="30"/>
  <c r="W43" i="24" s="1"/>
  <c r="S27" i="30"/>
  <c r="T136" i="30" s="1"/>
  <c r="U15" i="30"/>
  <c r="V15" i="30"/>
  <c r="O22" i="24"/>
  <c r="AD41" i="24"/>
  <c r="D298" i="32"/>
  <c r="F298" i="32"/>
  <c r="E298" i="32"/>
  <c r="C312" i="32"/>
  <c r="T303" i="32" s="1"/>
  <c r="AF74" i="24" s="1"/>
  <c r="AP64" i="24"/>
  <c r="B89" i="8"/>
  <c r="D72" i="8"/>
  <c r="R71" i="8" s="1"/>
  <c r="E65" i="24" s="1"/>
  <c r="AP65" i="24" s="1"/>
  <c r="C73" i="8"/>
  <c r="AL66" i="24" s="1"/>
  <c r="F73" i="8"/>
  <c r="P72" i="8" s="1"/>
  <c r="C66" i="24" s="1"/>
  <c r="AO65" i="24" l="1"/>
  <c r="B94" i="24"/>
  <c r="O101" i="8"/>
  <c r="R136" i="30"/>
  <c r="E73" i="8"/>
  <c r="I5" i="24"/>
  <c r="J5" i="24"/>
  <c r="K5" i="24"/>
  <c r="T6" i="24"/>
  <c r="Q6" i="24" s="1"/>
  <c r="M5" i="24"/>
  <c r="V28" i="24"/>
  <c r="AJ19" i="30"/>
  <c r="S39" i="30"/>
  <c r="U27" i="30"/>
  <c r="T27" i="30"/>
  <c r="V27" i="30"/>
  <c r="N19" i="24"/>
  <c r="U64" i="21"/>
  <c r="T64" i="21"/>
  <c r="V64" i="21"/>
  <c r="S78" i="21"/>
  <c r="AJ68" i="21"/>
  <c r="O25" i="24" s="1"/>
  <c r="F14" i="24"/>
  <c r="AL72" i="13"/>
  <c r="AY62" i="13"/>
  <c r="AK72" i="13"/>
  <c r="AZ60" i="13"/>
  <c r="AJ72" i="13"/>
  <c r="F312" i="32"/>
  <c r="D312" i="32"/>
  <c r="E312" i="32"/>
  <c r="AD42" i="24"/>
  <c r="C326" i="32"/>
  <c r="T317" i="32" s="1"/>
  <c r="AF75" i="24" s="1"/>
  <c r="O21" i="24"/>
  <c r="F74" i="8"/>
  <c r="P73" i="8" s="1"/>
  <c r="C67" i="24" s="1"/>
  <c r="C74" i="8"/>
  <c r="AL67" i="24" s="1"/>
  <c r="D73" i="8"/>
  <c r="R72" i="8" s="1"/>
  <c r="Q72" i="8"/>
  <c r="D66" i="24" s="1"/>
  <c r="B90" i="8"/>
  <c r="B95" i="24" l="1"/>
  <c r="O102" i="8"/>
  <c r="R122" i="30"/>
  <c r="AH116" i="30" s="1"/>
  <c r="T122" i="30"/>
  <c r="W36" i="24" s="1"/>
  <c r="X43" i="24"/>
  <c r="H15" i="24"/>
  <c r="CF44" i="13"/>
  <c r="R6" i="24"/>
  <c r="S6" i="24"/>
  <c r="M6" i="24"/>
  <c r="AZ21" i="24" a="1"/>
  <c r="AZ21" i="24" s="1"/>
  <c r="BA21" i="24" a="1"/>
  <c r="BA21" i="24" s="1"/>
  <c r="BB21" i="24" a="1"/>
  <c r="BB21" i="24" s="1"/>
  <c r="BC21" i="24" a="1"/>
  <c r="BC21" i="24" s="1"/>
  <c r="L6" i="24"/>
  <c r="C340" i="32"/>
  <c r="T331" i="32" s="1"/>
  <c r="AF76" i="24" s="1"/>
  <c r="F326" i="32"/>
  <c r="AD43" i="24"/>
  <c r="D326" i="32"/>
  <c r="E326" i="32"/>
  <c r="BA62" i="13"/>
  <c r="AZ62" i="13"/>
  <c r="BP35" i="13"/>
  <c r="H16" i="24" s="1"/>
  <c r="F15" i="24"/>
  <c r="M7" i="24" s="1"/>
  <c r="BB62" i="13"/>
  <c r="BO37" i="13"/>
  <c r="N20" i="24"/>
  <c r="V78" i="21"/>
  <c r="U78" i="21"/>
  <c r="T78" i="21"/>
  <c r="S92" i="21"/>
  <c r="AJ96" i="21" s="1"/>
  <c r="O26" i="24" s="1"/>
  <c r="AJ69" i="21"/>
  <c r="P25" i="24" s="1"/>
  <c r="V29" i="24"/>
  <c r="AJ42" i="30"/>
  <c r="W44" i="24" s="1"/>
  <c r="AH144" i="30"/>
  <c r="U39" i="30"/>
  <c r="S51" i="30"/>
  <c r="T39" i="30"/>
  <c r="V39" i="30"/>
  <c r="E66" i="24"/>
  <c r="AP66" i="24" s="1"/>
  <c r="E12" i="30"/>
  <c r="F12" i="30"/>
  <c r="D12" i="30"/>
  <c r="F12" i="13"/>
  <c r="D12" i="13"/>
  <c r="E12" i="13"/>
  <c r="F12" i="21"/>
  <c r="D12" i="21"/>
  <c r="E12" i="21"/>
  <c r="B91" i="8"/>
  <c r="D74" i="8"/>
  <c r="R73" i="8" s="1"/>
  <c r="E67" i="24" s="1"/>
  <c r="AP67" i="24" s="1"/>
  <c r="C75" i="8"/>
  <c r="Q73" i="8"/>
  <c r="D67" i="24" s="1"/>
  <c r="F75" i="8"/>
  <c r="P74" i="8" s="1"/>
  <c r="C68" i="24" s="1"/>
  <c r="B96" i="24" l="1"/>
  <c r="O103" i="8"/>
  <c r="R108" i="30"/>
  <c r="AH115" i="30" s="1"/>
  <c r="T108" i="30"/>
  <c r="W35" i="24" s="1"/>
  <c r="AL68" i="24"/>
  <c r="E75" i="8"/>
  <c r="K6" i="24"/>
  <c r="I6" i="24"/>
  <c r="J6" i="24"/>
  <c r="L7" i="24"/>
  <c r="V30" i="24"/>
  <c r="S63" i="30"/>
  <c r="T206" i="30" s="1"/>
  <c r="T51" i="30"/>
  <c r="AH143" i="30"/>
  <c r="V51" i="30"/>
  <c r="AJ43" i="30"/>
  <c r="U51" i="30"/>
  <c r="C354" i="32"/>
  <c r="T345" i="32" s="1"/>
  <c r="AF77" i="24" s="1"/>
  <c r="D340" i="32"/>
  <c r="E340" i="32"/>
  <c r="F340" i="32"/>
  <c r="AD44" i="24"/>
  <c r="W38" i="24"/>
  <c r="N21" i="24"/>
  <c r="T92" i="21"/>
  <c r="V92" i="21"/>
  <c r="U92" i="21"/>
  <c r="S106" i="21"/>
  <c r="AJ97" i="21" s="1"/>
  <c r="P26" i="24" s="1"/>
  <c r="BQ37" i="13"/>
  <c r="BP50" i="13"/>
  <c r="F16" i="24"/>
  <c r="BP37" i="13"/>
  <c r="BP49" i="13"/>
  <c r="G17" i="24" s="1"/>
  <c r="BN49" i="13"/>
  <c r="BR37" i="13"/>
  <c r="BO52" i="13"/>
  <c r="F76" i="8"/>
  <c r="P75" i="8" s="1"/>
  <c r="C69" i="24" s="1"/>
  <c r="C76" i="8"/>
  <c r="AL69" i="24" s="1"/>
  <c r="D75" i="8"/>
  <c r="R74" i="8" s="1"/>
  <c r="E68" i="24" s="1"/>
  <c r="AP68" i="24" s="1"/>
  <c r="Q74" i="8"/>
  <c r="D68" i="24" s="1"/>
  <c r="B92" i="8"/>
  <c r="B97" i="24" l="1"/>
  <c r="O104" i="8"/>
  <c r="X44" i="24"/>
  <c r="R206" i="30"/>
  <c r="E76" i="8"/>
  <c r="M8" i="24"/>
  <c r="L8" i="24"/>
  <c r="K7" i="24"/>
  <c r="I7" i="24"/>
  <c r="J7" i="24"/>
  <c r="BC37" i="24" s="1" a="1"/>
  <c r="BC37" i="24" s="1"/>
  <c r="AZ29" i="24" a="1"/>
  <c r="AZ29" i="24" s="1"/>
  <c r="BC29" i="24" a="1"/>
  <c r="BC29" i="24" s="1"/>
  <c r="BA29" i="24" a="1"/>
  <c r="BA29" i="24" s="1"/>
  <c r="BB29" i="24" a="1"/>
  <c r="BB29" i="24" s="1"/>
  <c r="F17" i="24"/>
  <c r="L10" i="24" s="1"/>
  <c r="BP52" i="13"/>
  <c r="BQ52" i="13"/>
  <c r="BR52" i="13"/>
  <c r="N22" i="24"/>
  <c r="U106" i="21"/>
  <c r="AI21" i="21"/>
  <c r="V106" i="21"/>
  <c r="T106" i="21"/>
  <c r="CF42" i="13"/>
  <c r="CF43" i="13" s="1"/>
  <c r="H17" i="24"/>
  <c r="V31" i="24"/>
  <c r="S75" i="30"/>
  <c r="T192" i="30" s="1"/>
  <c r="U63" i="30"/>
  <c r="AJ66" i="30"/>
  <c r="W45" i="24" s="1"/>
  <c r="T63" i="30"/>
  <c r="V63" i="30"/>
  <c r="AD45" i="24"/>
  <c r="F354" i="32"/>
  <c r="E354" i="32"/>
  <c r="D354" i="32"/>
  <c r="C368" i="32"/>
  <c r="T359" i="32" s="1"/>
  <c r="AF78" i="24" s="1"/>
  <c r="W37" i="24"/>
  <c r="C77" i="8"/>
  <c r="AL70" i="24" s="1"/>
  <c r="D76" i="8"/>
  <c r="R75" i="8" s="1"/>
  <c r="E69" i="24" s="1"/>
  <c r="AP69" i="24" s="1"/>
  <c r="Q75" i="8"/>
  <c r="D69" i="24" s="1"/>
  <c r="F77" i="8"/>
  <c r="P76" i="8" s="1"/>
  <c r="C70" i="24" s="1"/>
  <c r="B93" i="8"/>
  <c r="B98" i="24" l="1"/>
  <c r="O105" i="8"/>
  <c r="R192" i="30"/>
  <c r="AZ37" i="24" a="1"/>
  <c r="AZ37" i="24" s="1"/>
  <c r="E77" i="8"/>
  <c r="Q76" i="8" s="1"/>
  <c r="D70" i="24" s="1"/>
  <c r="BA37" i="24" a="1"/>
  <c r="BA37" i="24" s="1"/>
  <c r="BB37" i="24" a="1"/>
  <c r="BB37" i="24" s="1"/>
  <c r="K10" i="24"/>
  <c r="J10" i="24"/>
  <c r="I10" i="24"/>
  <c r="M10" i="24"/>
  <c r="K8" i="24"/>
  <c r="J8" i="24"/>
  <c r="I8" i="24"/>
  <c r="M9" i="24"/>
  <c r="L9" i="24"/>
  <c r="AD46" i="24"/>
  <c r="D368" i="32"/>
  <c r="E368" i="32"/>
  <c r="F368" i="32"/>
  <c r="C382" i="32"/>
  <c r="T373" i="32" s="1"/>
  <c r="AF79" i="24" s="1"/>
  <c r="M13" i="24"/>
  <c r="M11" i="24"/>
  <c r="L11" i="24"/>
  <c r="M16" i="24"/>
  <c r="M17" i="24"/>
  <c r="L17" i="24"/>
  <c r="L13" i="24"/>
  <c r="L15" i="24"/>
  <c r="M14" i="24"/>
  <c r="M15" i="24"/>
  <c r="L14" i="24"/>
  <c r="L12" i="24"/>
  <c r="M12" i="24"/>
  <c r="L16" i="24"/>
  <c r="N23" i="24"/>
  <c r="AJ21" i="21"/>
  <c r="AZ89" i="21"/>
  <c r="O29" i="24" s="1"/>
  <c r="AK21" i="21"/>
  <c r="AL21" i="21"/>
  <c r="AZ30" i="21"/>
  <c r="O27" i="24" s="1"/>
  <c r="AI45" i="21"/>
  <c r="AX89" i="21"/>
  <c r="V32" i="24"/>
  <c r="T75" i="30"/>
  <c r="S87" i="30"/>
  <c r="AJ67" i="30"/>
  <c r="U75" i="30"/>
  <c r="V75" i="30"/>
  <c r="D77" i="8"/>
  <c r="R76" i="8" s="1"/>
  <c r="E70" i="24" s="1"/>
  <c r="AP70" i="24" s="1"/>
  <c r="C78" i="8"/>
  <c r="AL71" i="24" s="1"/>
  <c r="B94" i="8"/>
  <c r="F78" i="8"/>
  <c r="P77" i="8" s="1"/>
  <c r="C71" i="24" s="1"/>
  <c r="B99" i="24" l="1"/>
  <c r="O106" i="8"/>
  <c r="R178" i="30"/>
  <c r="AH172" i="30" s="1"/>
  <c r="T178" i="30"/>
  <c r="W40" i="24" s="1"/>
  <c r="X45" i="24"/>
  <c r="E78" i="8"/>
  <c r="Q77" i="8" s="1"/>
  <c r="D71" i="24" s="1"/>
  <c r="BB45" i="24" a="1"/>
  <c r="BB45" i="24" s="1"/>
  <c r="AZ45" i="24" a="1"/>
  <c r="AZ45" i="24" s="1"/>
  <c r="BC45" i="24" a="1"/>
  <c r="BC45" i="24" s="1"/>
  <c r="BA45" i="24" a="1"/>
  <c r="BA45" i="24" s="1"/>
  <c r="J9" i="24"/>
  <c r="BB53" i="24" s="1" a="1"/>
  <c r="BB53" i="24" s="1"/>
  <c r="K9" i="24"/>
  <c r="I9" i="24"/>
  <c r="K14" i="24"/>
  <c r="J14" i="24"/>
  <c r="I14" i="24"/>
  <c r="K13" i="24"/>
  <c r="I13" i="24"/>
  <c r="J13" i="24"/>
  <c r="J11" i="24"/>
  <c r="K11" i="24"/>
  <c r="I11" i="24"/>
  <c r="J16" i="24"/>
  <c r="I16" i="24"/>
  <c r="K16" i="24"/>
  <c r="K17" i="24"/>
  <c r="I17" i="24"/>
  <c r="J17" i="24"/>
  <c r="AJ45" i="21"/>
  <c r="N24" i="24"/>
  <c r="AZ31" i="21"/>
  <c r="AI71" i="21"/>
  <c r="AZ61" i="21"/>
  <c r="O28" i="24" s="1"/>
  <c r="AL45" i="21"/>
  <c r="AX61" i="21"/>
  <c r="AK45" i="21"/>
  <c r="V33" i="24"/>
  <c r="V87" i="30"/>
  <c r="T87" i="30"/>
  <c r="S99" i="30"/>
  <c r="AJ90" i="30"/>
  <c r="AH200" i="30"/>
  <c r="U87" i="30"/>
  <c r="K12" i="24"/>
  <c r="I12" i="24"/>
  <c r="J12" i="24"/>
  <c r="J15" i="24"/>
  <c r="K15" i="24"/>
  <c r="I15" i="24"/>
  <c r="AD47" i="24"/>
  <c r="F382" i="32"/>
  <c r="D382" i="32"/>
  <c r="E382" i="32"/>
  <c r="C396" i="32"/>
  <c r="T387" i="32" s="1"/>
  <c r="AF80" i="24" s="1"/>
  <c r="F79" i="8"/>
  <c r="P78" i="8" s="1"/>
  <c r="C72" i="24" s="1"/>
  <c r="B95" i="8"/>
  <c r="C79" i="8"/>
  <c r="AL72" i="24" s="1"/>
  <c r="D78" i="8"/>
  <c r="R77" i="8" s="1"/>
  <c r="E71" i="24" s="1"/>
  <c r="AP71" i="24" s="1"/>
  <c r="B100" i="24" l="1"/>
  <c r="O107" i="8"/>
  <c r="R164" i="30"/>
  <c r="AH171" i="30" s="1"/>
  <c r="T164" i="30"/>
  <c r="W39" i="24" s="1"/>
  <c r="W46" i="24"/>
  <c r="P27" i="24"/>
  <c r="CF68" i="21"/>
  <c r="E79" i="8"/>
  <c r="AZ61" i="24" a="1"/>
  <c r="AZ61" i="24" s="1"/>
  <c r="BC5" i="24" a="1"/>
  <c r="BC5" i="24" s="1"/>
  <c r="BA5" i="24" a="1"/>
  <c r="BA5" i="24" s="1"/>
  <c r="BC53" i="24" a="1"/>
  <c r="BC53" i="24" s="1"/>
  <c r="BB5" i="24" a="1"/>
  <c r="BB5" i="24" s="1"/>
  <c r="AZ53" i="24" a="1"/>
  <c r="AZ53" i="24" s="1"/>
  <c r="BC13" i="24" a="1"/>
  <c r="BC13" i="24" s="1"/>
  <c r="BA53" i="24" a="1"/>
  <c r="BA53" i="24" s="1"/>
  <c r="BB13" i="24" a="1"/>
  <c r="BB13" i="24" s="1"/>
  <c r="BC61" i="24" a="1"/>
  <c r="BC61" i="24" s="1"/>
  <c r="BA13" i="24" a="1"/>
  <c r="BA13" i="24" s="1"/>
  <c r="AZ5" i="24" a="1"/>
  <c r="AZ5" i="24" s="1"/>
  <c r="BA61" i="24" a="1"/>
  <c r="BA61" i="24" s="1"/>
  <c r="BB61" i="24" a="1"/>
  <c r="BB61" i="24" s="1"/>
  <c r="AZ13" i="24" a="1"/>
  <c r="AZ13" i="24" s="1"/>
  <c r="AD48" i="24"/>
  <c r="F396" i="32"/>
  <c r="D396" i="32"/>
  <c r="E396" i="32"/>
  <c r="C410" i="32"/>
  <c r="T401" i="32" s="1"/>
  <c r="AF81" i="24" s="1"/>
  <c r="AJ71" i="21"/>
  <c r="AZ62" i="21"/>
  <c r="P28" i="24" s="1"/>
  <c r="AL71" i="21"/>
  <c r="AK71" i="21"/>
  <c r="N25" i="24"/>
  <c r="AI99" i="21"/>
  <c r="BC122" i="24" a="1"/>
  <c r="BC122" i="24" s="1"/>
  <c r="BL13" i="24" a="1"/>
  <c r="BL13" i="24" s="1"/>
  <c r="BB65" i="24" a="1"/>
  <c r="BB65" i="24" s="1"/>
  <c r="BI45" i="24" a="1"/>
  <c r="BI45" i="24" s="1"/>
  <c r="BA77" i="24" a="1"/>
  <c r="BA77" i="24" s="1"/>
  <c r="AZ84" i="24" a="1"/>
  <c r="AZ84" i="24" s="1"/>
  <c r="BA119" i="24" a="1"/>
  <c r="BA119" i="24" s="1"/>
  <c r="BD43" i="24" a="1"/>
  <c r="BD43" i="24" s="1"/>
  <c r="BA76" i="24" a="1"/>
  <c r="BA76" i="24" s="1"/>
  <c r="AZ98" i="24" a="1"/>
  <c r="AZ98" i="24" s="1"/>
  <c r="BZ28" i="24" a="1"/>
  <c r="BZ28" i="24" s="1"/>
  <c r="BK52" i="24" a="1"/>
  <c r="BK52" i="24" s="1"/>
  <c r="BC50" i="24" a="1"/>
  <c r="BC50" i="24" s="1"/>
  <c r="BD59" i="24" a="1"/>
  <c r="BD59" i="24" s="1"/>
  <c r="BR21" i="24" a="1"/>
  <c r="BR21" i="24" s="1"/>
  <c r="BZ114" i="24" a="1"/>
  <c r="BZ114" i="24" s="1"/>
  <c r="BD114" i="24" a="1"/>
  <c r="BD114" i="24" s="1"/>
  <c r="BG106" i="24" a="1"/>
  <c r="BG106" i="24" s="1"/>
  <c r="BL104" i="24" a="1"/>
  <c r="BL104" i="24" s="1"/>
  <c r="BL127" i="24" a="1"/>
  <c r="BL127" i="24" s="1"/>
  <c r="BW105" i="24" a="1"/>
  <c r="BW105" i="24" s="1"/>
  <c r="BJ100" i="24" a="1"/>
  <c r="BJ100" i="24" s="1"/>
  <c r="BT90" i="24" a="1"/>
  <c r="BT90" i="24" s="1"/>
  <c r="BW91" i="24" a="1"/>
  <c r="BW91" i="24" s="1"/>
  <c r="BL82" i="24" a="1"/>
  <c r="BL82" i="24" s="1"/>
  <c r="BP132" i="24" a="1"/>
  <c r="BP132" i="24" s="1"/>
  <c r="BD125" i="24" a="1"/>
  <c r="BD125" i="24" s="1"/>
  <c r="BM115" i="24" a="1"/>
  <c r="BM115" i="24" s="1"/>
  <c r="BF114" i="24" a="1"/>
  <c r="BF114" i="24" s="1"/>
  <c r="BP114" i="24" a="1"/>
  <c r="BP114" i="24" s="1"/>
  <c r="BV99" i="24" a="1"/>
  <c r="BV99" i="24" s="1"/>
  <c r="BG94" i="24" a="1"/>
  <c r="BG94" i="24" s="1"/>
  <c r="CA82" i="24" a="1"/>
  <c r="CA82" i="24" s="1"/>
  <c r="BE97" i="24" a="1"/>
  <c r="BE97" i="24" s="1"/>
  <c r="BQ91" i="24" a="1"/>
  <c r="BQ91" i="24" s="1"/>
  <c r="BO61" i="24" a="1"/>
  <c r="BO61" i="24" s="1"/>
  <c r="CA65" i="24" a="1"/>
  <c r="CA65" i="24" s="1"/>
  <c r="BM48" i="24" a="1"/>
  <c r="BM48" i="24" s="1"/>
  <c r="BV52" i="24" a="1"/>
  <c r="BV52" i="24" s="1"/>
  <c r="BP66" i="24" a="1"/>
  <c r="BP66" i="24" s="1"/>
  <c r="BJ76" i="24" a="1"/>
  <c r="BJ76" i="24" s="1"/>
  <c r="BO63" i="24" a="1"/>
  <c r="BO63" i="24" s="1"/>
  <c r="BF52" i="24" a="1"/>
  <c r="BF52" i="24" s="1"/>
  <c r="BQ72" i="24" a="1"/>
  <c r="BQ72" i="24" s="1"/>
  <c r="BT56" i="24" a="1"/>
  <c r="BT56" i="24" s="1"/>
  <c r="BO54" i="24" a="1"/>
  <c r="BO54" i="24" s="1"/>
  <c r="BN25" i="24" a="1"/>
  <c r="BN25" i="24" s="1"/>
  <c r="BY70" i="24" a="1"/>
  <c r="BY70" i="24" s="1"/>
  <c r="BL16" i="24" a="1"/>
  <c r="BL16" i="24" s="1"/>
  <c r="BF71" i="24" a="1"/>
  <c r="BF71" i="24" s="1"/>
  <c r="BZ16" i="24" a="1"/>
  <c r="BZ16" i="24" s="1"/>
  <c r="BX23" i="24" a="1"/>
  <c r="BX23" i="24" s="1"/>
  <c r="BF17" i="24" a="1"/>
  <c r="BF17" i="24" s="1"/>
  <c r="BW56" i="24" a="1"/>
  <c r="BW56" i="24" s="1"/>
  <c r="BV25" i="24" a="1"/>
  <c r="BV25" i="24" s="1"/>
  <c r="BM62" i="24" a="1"/>
  <c r="BM62" i="24" s="1"/>
  <c r="BH9" i="24" a="1"/>
  <c r="BH9" i="24" s="1"/>
  <c r="BH23" i="24" a="1"/>
  <c r="BH23" i="24" s="1"/>
  <c r="BV77" i="24" a="1"/>
  <c r="BV77" i="24" s="1"/>
  <c r="BY125" i="24" a="1"/>
  <c r="BY125" i="24" s="1"/>
  <c r="BS124" i="24" a="1"/>
  <c r="BS124" i="24" s="1"/>
  <c r="BL115" i="24" a="1"/>
  <c r="BL115" i="24" s="1"/>
  <c r="BQ120" i="24" a="1"/>
  <c r="BQ120" i="24" s="1"/>
  <c r="BK124" i="24" a="1"/>
  <c r="BK124" i="24" s="1"/>
  <c r="BY120" i="24" a="1"/>
  <c r="BY120" i="24" s="1"/>
  <c r="BW114" i="24" a="1"/>
  <c r="BW114" i="24" s="1"/>
  <c r="BM113" i="24" a="1"/>
  <c r="BM113" i="24" s="1"/>
  <c r="BZ113" i="24" a="1"/>
  <c r="BZ113" i="24" s="1"/>
  <c r="BF88" i="24" a="1"/>
  <c r="BF88" i="24" s="1"/>
  <c r="BX81" i="24" a="1"/>
  <c r="BX81" i="24" s="1"/>
  <c r="BI77" i="24" a="1"/>
  <c r="BI77" i="24" s="1"/>
  <c r="BO126" i="24" a="1"/>
  <c r="BO126" i="24" s="1"/>
  <c r="BS74" i="24" a="1"/>
  <c r="BS74" i="24" s="1"/>
  <c r="BX116" i="24" a="1"/>
  <c r="BX116" i="24" s="1"/>
  <c r="BN108" i="24" a="1"/>
  <c r="BN108" i="24" s="1"/>
  <c r="BJ104" i="24" a="1"/>
  <c r="BJ104" i="24" s="1"/>
  <c r="BO101" i="24" a="1"/>
  <c r="BO101" i="24" s="1"/>
  <c r="BQ105" i="24" a="1"/>
  <c r="BQ105" i="24" s="1"/>
  <c r="BZ80" i="24" a="1"/>
  <c r="BZ80" i="24" s="1"/>
  <c r="BV13" i="24" a="1"/>
  <c r="BV13" i="24" s="1"/>
  <c r="BM61" i="24" a="1"/>
  <c r="BM61" i="24" s="1"/>
  <c r="BG24" i="24" a="1"/>
  <c r="BG24" i="24" s="1"/>
  <c r="BW65" i="24" a="1"/>
  <c r="BW65" i="24" s="1"/>
  <c r="BF37" i="24" a="1"/>
  <c r="BF37" i="24" s="1"/>
  <c r="CA79" i="24" a="1"/>
  <c r="CA79" i="24" s="1"/>
  <c r="BF32" i="24" a="1"/>
  <c r="BF32" i="24" s="1"/>
  <c r="BS21" i="24" a="1"/>
  <c r="BS21" i="24" s="1"/>
  <c r="BG26" i="24" a="1"/>
  <c r="BG26" i="24" s="1"/>
  <c r="BR34" i="24" a="1"/>
  <c r="BR34" i="24" s="1"/>
  <c r="BQ15" i="24" a="1"/>
  <c r="BQ15" i="24" s="1"/>
  <c r="BZ82" i="24" a="1"/>
  <c r="BZ82" i="24" s="1"/>
  <c r="BW29" i="24" a="1"/>
  <c r="BW29" i="24" s="1"/>
  <c r="BH24" i="24" a="1"/>
  <c r="BH24" i="24" s="1"/>
  <c r="CA10" i="24" a="1"/>
  <c r="CA10" i="24" s="1"/>
  <c r="BT49" i="24" a="1"/>
  <c r="BT49" i="24" s="1"/>
  <c r="BI11" i="24" a="1"/>
  <c r="BI11" i="24" s="1"/>
  <c r="BW75" i="24" a="1"/>
  <c r="BW75" i="24" s="1"/>
  <c r="BU15" i="24" a="1"/>
  <c r="BU15" i="24" s="1"/>
  <c r="BK36" i="24" a="1"/>
  <c r="BK36" i="24" s="1"/>
  <c r="BT30" i="24" a="1"/>
  <c r="BT30" i="24" s="1"/>
  <c r="BP130" i="24" a="1"/>
  <c r="BP130" i="24" s="1"/>
  <c r="BM118" i="24" a="1"/>
  <c r="BM118" i="24" s="1"/>
  <c r="CA112" i="24" a="1"/>
  <c r="CA112" i="24" s="1"/>
  <c r="BI110" i="24" a="1"/>
  <c r="BI110" i="24" s="1"/>
  <c r="CA111" i="24" a="1"/>
  <c r="CA111" i="24" s="1"/>
  <c r="CA77" i="24" a="1"/>
  <c r="CA77" i="24" s="1"/>
  <c r="BO112" i="24" a="1"/>
  <c r="BO112" i="24" s="1"/>
  <c r="BJ111" i="24" a="1"/>
  <c r="BJ111" i="24" s="1"/>
  <c r="BP103" i="24" a="1"/>
  <c r="BP103" i="24" s="1"/>
  <c r="BT101" i="24" a="1"/>
  <c r="BT101" i="24" s="1"/>
  <c r="BP124" i="24" a="1"/>
  <c r="BP124" i="24" s="1"/>
  <c r="BT79" i="24" a="1"/>
  <c r="BT79" i="24" s="1"/>
  <c r="BE131" i="24" a="1"/>
  <c r="BE131" i="24" s="1"/>
  <c r="BH130" i="24" a="1"/>
  <c r="BH130" i="24" s="1"/>
  <c r="BU120" i="24" a="1"/>
  <c r="BU120" i="24" s="1"/>
  <c r="BH122" i="24" a="1"/>
  <c r="BH122" i="24" s="1"/>
  <c r="BP100" i="24" a="1"/>
  <c r="BP100" i="24" s="1"/>
  <c r="BQ104" i="24" a="1"/>
  <c r="BQ104" i="24" s="1"/>
  <c r="BL85" i="24" a="1"/>
  <c r="BL85" i="24" s="1"/>
  <c r="BN86" i="24" a="1"/>
  <c r="BN86" i="24" s="1"/>
  <c r="BK94" i="24" a="1"/>
  <c r="BK94" i="24" s="1"/>
  <c r="BX10" i="24" a="1"/>
  <c r="BX10" i="24" s="1"/>
  <c r="BW54" i="24" a="1"/>
  <c r="BW54" i="24" s="1"/>
  <c r="BS64" i="24" a="1"/>
  <c r="BS64" i="24" s="1"/>
  <c r="BE55" i="24" a="1"/>
  <c r="BE55" i="24" s="1"/>
  <c r="BD7" i="24" a="1"/>
  <c r="BD7" i="24" s="1"/>
  <c r="BS28" i="24" a="1"/>
  <c r="BS28" i="24" s="1"/>
  <c r="BF22" i="24" a="1"/>
  <c r="BF22" i="24" s="1"/>
  <c r="BG62" i="24" a="1"/>
  <c r="BG62" i="24" s="1"/>
  <c r="BF31" i="24" a="1"/>
  <c r="BF31" i="24" s="1"/>
  <c r="BV67" i="24" a="1"/>
  <c r="BV67" i="24" s="1"/>
  <c r="BP14" i="24" a="1"/>
  <c r="BP14" i="24" s="1"/>
  <c r="CA76" i="24" a="1"/>
  <c r="CA76" i="24" s="1"/>
  <c r="BN29" i="24" a="1"/>
  <c r="BN29" i="24" s="1"/>
  <c r="BD19" i="24" a="1"/>
  <c r="BD19" i="24" s="1"/>
  <c r="BO23" i="24" a="1"/>
  <c r="BO23" i="24" s="1"/>
  <c r="BZ31" i="24" a="1"/>
  <c r="BZ31" i="24" s="1"/>
  <c r="BW23" i="24" a="1"/>
  <c r="BW23" i="24" s="1"/>
  <c r="BN75" i="24" a="1"/>
  <c r="BN75" i="24" s="1"/>
  <c r="BN16" i="24" a="1"/>
  <c r="BN16" i="24" s="1"/>
  <c r="BZ27" i="24" a="1"/>
  <c r="BZ27" i="24" s="1"/>
  <c r="BN13" i="24" a="1"/>
  <c r="BN13" i="24" s="1"/>
  <c r="BR18" i="24" a="1"/>
  <c r="BR18" i="24" s="1"/>
  <c r="BG118" i="24" a="1"/>
  <c r="BG118" i="24" s="1"/>
  <c r="BK110" i="24" a="1"/>
  <c r="BK110" i="24" s="1"/>
  <c r="BM109" i="24" a="1"/>
  <c r="BM109" i="24" s="1"/>
  <c r="BN105" i="24" a="1"/>
  <c r="BN105" i="24" s="1"/>
  <c r="BU130" i="24" a="1"/>
  <c r="BU130" i="24" s="1"/>
  <c r="BE109" i="24" a="1"/>
  <c r="BE109" i="24" s="1"/>
  <c r="BU101" i="24" a="1"/>
  <c r="BU101" i="24" s="1"/>
  <c r="CA100" i="24" a="1"/>
  <c r="CA100" i="24" s="1"/>
  <c r="BG85" i="24" a="1"/>
  <c r="BG85" i="24" s="1"/>
  <c r="BD93" i="24" a="1"/>
  <c r="BD93" i="24" s="1"/>
  <c r="BF129" i="24" a="1"/>
  <c r="BF129" i="24" s="1"/>
  <c r="BL128" i="24" a="1"/>
  <c r="BL128" i="24" s="1"/>
  <c r="BL118" i="24" a="1"/>
  <c r="BL118" i="24" s="1"/>
  <c r="BJ117" i="24" a="1"/>
  <c r="BJ117" i="24" s="1"/>
  <c r="BU117" i="24" a="1"/>
  <c r="BU117" i="24" s="1"/>
  <c r="BL101" i="24" a="1"/>
  <c r="BL101" i="24" s="1"/>
  <c r="BO87" i="24" a="1"/>
  <c r="BO87" i="24" s="1"/>
  <c r="BR93" i="24" a="1"/>
  <c r="BR93" i="24" s="1"/>
  <c r="BV90" i="24" a="1"/>
  <c r="BV90" i="24" s="1"/>
  <c r="BK85" i="24" a="1"/>
  <c r="BK85" i="24" s="1"/>
  <c r="BY74" i="24" a="1"/>
  <c r="BY74" i="24" s="1"/>
  <c r="BE7" i="24" a="1"/>
  <c r="BE7" i="24" s="1"/>
  <c r="BR46" i="24" a="1"/>
  <c r="BR46" i="24" s="1"/>
  <c r="BL73" i="24" a="1"/>
  <c r="BL73" i="24" s="1"/>
  <c r="BO52" i="24" a="1"/>
  <c r="BO52" i="24" s="1"/>
  <c r="CA60" i="24" a="1"/>
  <c r="CA60" i="24" s="1"/>
  <c r="BI74" i="24" a="1"/>
  <c r="BI74" i="24" s="1"/>
  <c r="BS62" i="24" a="1"/>
  <c r="BS62" i="24" s="1"/>
  <c r="BM58" i="24" a="1"/>
  <c r="BM58" i="24" s="1"/>
  <c r="BW7" i="24" a="1"/>
  <c r="BW7" i="24" s="1"/>
  <c r="BG65" i="24" a="1"/>
  <c r="BG65" i="24" s="1"/>
  <c r="AZ54" i="24" a="1"/>
  <c r="AZ54" i="24" s="1"/>
  <c r="BL10" i="24" a="1"/>
  <c r="BL10" i="24" s="1"/>
  <c r="BC38" i="24" a="1"/>
  <c r="BC38" i="24" s="1"/>
  <c r="BA41" i="24" a="1"/>
  <c r="BA41" i="24" s="1"/>
  <c r="BD41" i="24" a="1"/>
  <c r="BD41" i="24" s="1"/>
  <c r="BB107" i="24" a="1"/>
  <c r="BB107" i="24" s="1"/>
  <c r="BC130" i="24" a="1"/>
  <c r="BC130" i="24" s="1"/>
  <c r="BS38" i="24" a="1"/>
  <c r="BS38" i="24" s="1"/>
  <c r="BB46" i="24" a="1"/>
  <c r="BB46" i="24" s="1"/>
  <c r="BH16" i="24" a="1"/>
  <c r="BH16" i="24" s="1"/>
  <c r="BZ66" i="24" a="1"/>
  <c r="BZ66" i="24" s="1"/>
  <c r="BV15" i="24" a="1"/>
  <c r="BV15" i="24" s="1"/>
  <c r="AZ108" i="24" a="1"/>
  <c r="AZ108" i="24" s="1"/>
  <c r="BA83" i="24" a="1"/>
  <c r="BA83" i="24" s="1"/>
  <c r="BM120" i="24" a="1"/>
  <c r="BM120" i="24" s="1"/>
  <c r="BR119" i="24" a="1"/>
  <c r="BR119" i="24" s="1"/>
  <c r="BL113" i="24" a="1"/>
  <c r="BL113" i="24" s="1"/>
  <c r="BO110" i="24" a="1"/>
  <c r="BO110" i="24" s="1"/>
  <c r="BK105" i="24" a="1"/>
  <c r="BK105" i="24" s="1"/>
  <c r="CA99" i="24" a="1"/>
  <c r="CA99" i="24" s="1"/>
  <c r="BX112" i="24" a="1"/>
  <c r="BX112" i="24" s="1"/>
  <c r="BR99" i="24" a="1"/>
  <c r="BR99" i="24" s="1"/>
  <c r="BD101" i="24" a="1"/>
  <c r="BD101" i="24" s="1"/>
  <c r="BW89" i="24" a="1"/>
  <c r="BW89" i="24" s="1"/>
  <c r="BD122" i="24" a="1"/>
  <c r="BD122" i="24" s="1"/>
  <c r="BQ132" i="24" a="1"/>
  <c r="BQ132" i="24" s="1"/>
  <c r="BL124" i="24" a="1"/>
  <c r="BL124" i="24" s="1"/>
  <c r="BE120" i="24" a="1"/>
  <c r="BE120" i="24" s="1"/>
  <c r="BZ121" i="24" a="1"/>
  <c r="BZ121" i="24" s="1"/>
  <c r="BS119" i="24" a="1"/>
  <c r="BS119" i="24" s="1"/>
  <c r="BD98" i="24" a="1"/>
  <c r="BD98" i="24" s="1"/>
  <c r="BT92" i="24" a="1"/>
  <c r="BT92" i="24" s="1"/>
  <c r="BI81" i="24" a="1"/>
  <c r="BI81" i="24" s="1"/>
  <c r="BH82" i="24" a="1"/>
  <c r="BH82" i="24" s="1"/>
  <c r="CA89" i="24" a="1"/>
  <c r="CA89" i="24" s="1"/>
  <c r="BJ23" i="24" a="1"/>
  <c r="BJ23" i="24" s="1"/>
  <c r="BI58" i="24" a="1"/>
  <c r="BI58" i="24" s="1"/>
  <c r="BJ69" i="24" a="1"/>
  <c r="BJ69" i="24" s="1"/>
  <c r="BO58" i="24" a="1"/>
  <c r="BO58" i="24" s="1"/>
  <c r="BT70" i="24" a="1"/>
  <c r="BT70" i="24" s="1"/>
  <c r="BV76" i="24" a="1"/>
  <c r="BV76" i="24" s="1"/>
  <c r="BL7" i="24" a="1"/>
  <c r="BL7" i="24" s="1"/>
  <c r="BQ65" i="24" a="1"/>
  <c r="BQ65" i="24" s="1"/>
  <c r="BH11" i="24" a="1"/>
  <c r="BH11" i="24" s="1"/>
  <c r="BI71" i="24" a="1"/>
  <c r="BI71" i="24" s="1"/>
  <c r="BD17" i="24" a="1"/>
  <c r="BD17" i="24" s="1"/>
  <c r="BP63" i="24" a="1"/>
  <c r="BP63" i="24" s="1"/>
  <c r="BP9" i="24" a="1"/>
  <c r="BP9" i="24" s="1"/>
  <c r="BZ19" i="24" a="1"/>
  <c r="BZ19" i="24" s="1"/>
  <c r="BF33" i="24" a="1"/>
  <c r="BF33" i="24" s="1"/>
  <c r="BP54" i="24" a="1"/>
  <c r="BP54" i="24" s="1"/>
  <c r="BN33" i="24" a="1"/>
  <c r="BN33" i="24" s="1"/>
  <c r="BE54" i="24" a="1"/>
  <c r="BE54" i="24" s="1"/>
  <c r="BW9" i="24" a="1"/>
  <c r="BW9" i="24" s="1"/>
  <c r="BH53" i="24" a="1"/>
  <c r="BH53" i="24" s="1"/>
  <c r="BN24" i="24" a="1"/>
  <c r="BN24" i="24" s="1"/>
  <c r="BX31" i="24" a="1"/>
  <c r="BX31" i="24" s="1"/>
  <c r="BC77" i="24" a="1"/>
  <c r="BC77" i="24" s="1"/>
  <c r="BG78" i="24" a="1"/>
  <c r="BG78" i="24" s="1"/>
  <c r="BL132" i="24" a="1"/>
  <c r="BL132" i="24" s="1"/>
  <c r="BP129" i="24" a="1"/>
  <c r="BP129" i="24" s="1"/>
  <c r="BX123" i="24" a="1"/>
  <c r="BX123" i="24" s="1"/>
  <c r="BK90" i="24" a="1"/>
  <c r="BK90" i="24" s="1"/>
  <c r="BX131" i="24" a="1"/>
  <c r="BX131" i="24" s="1"/>
  <c r="BI120" i="24" a="1"/>
  <c r="BI120" i="24" s="1"/>
  <c r="BP119" i="24" a="1"/>
  <c r="BP119" i="24" s="1"/>
  <c r="BG114" i="24" a="1"/>
  <c r="BG114" i="24" s="1"/>
  <c r="BF119" i="24" a="1"/>
  <c r="BF119" i="24" s="1"/>
  <c r="BO95" i="24" a="1"/>
  <c r="BO95" i="24" s="1"/>
  <c r="BR97" i="24" a="1"/>
  <c r="BR97" i="24" s="1"/>
  <c r="BZ85" i="24" a="1"/>
  <c r="BZ85" i="24" s="1"/>
  <c r="BK78" i="24" a="1"/>
  <c r="BK78" i="24" s="1"/>
  <c r="BD80" i="24" a="1"/>
  <c r="BD80" i="24" s="1"/>
  <c r="BN116" i="24" a="1"/>
  <c r="BN116" i="24" s="1"/>
  <c r="BW116" i="24" a="1"/>
  <c r="BW116" i="24" s="1"/>
  <c r="BZ109" i="24" a="1"/>
  <c r="BZ109" i="24" s="1"/>
  <c r="BO103" i="24" a="1"/>
  <c r="BO103" i="24" s="1"/>
  <c r="BE102" i="24" a="1"/>
  <c r="BE102" i="24" s="1"/>
  <c r="BW31" i="24" a="1"/>
  <c r="BW31" i="24" s="1"/>
  <c r="BP57" i="24" a="1"/>
  <c r="BP57" i="24" s="1"/>
  <c r="BN23" i="24" a="1"/>
  <c r="BN23" i="24" s="1"/>
  <c r="BR38" i="24" a="1"/>
  <c r="BR38" i="24" s="1"/>
  <c r="BW22" i="24" a="1"/>
  <c r="BW22" i="24" s="1"/>
  <c r="BM25" i="24" a="1"/>
  <c r="BM25" i="24" s="1"/>
  <c r="BT23" i="24" a="1"/>
  <c r="BT23" i="24" s="1"/>
  <c r="BX64" i="24" a="1"/>
  <c r="BX64" i="24" s="1"/>
  <c r="BT32" i="24" a="1"/>
  <c r="BT32" i="24" s="1"/>
  <c r="BK20" i="24" a="1"/>
  <c r="BK20" i="24" s="1"/>
  <c r="BO35" i="24" a="1"/>
  <c r="BO35" i="24" s="1"/>
  <c r="BV56" i="24" a="1"/>
  <c r="BV56" i="24" s="1"/>
  <c r="BD31" i="24" a="1"/>
  <c r="BD31" i="24" s="1"/>
  <c r="BG17" i="24" a="1"/>
  <c r="BG17" i="24" s="1"/>
  <c r="BI20" i="24" a="1"/>
  <c r="BI20" i="24" s="1"/>
  <c r="BP33" i="24" a="1"/>
  <c r="BP33" i="24" s="1"/>
  <c r="BQ20" i="24" a="1"/>
  <c r="BQ20" i="24" s="1"/>
  <c r="BJ97" i="24" a="1"/>
  <c r="BJ97" i="24" s="1"/>
  <c r="BW37" i="24" a="1"/>
  <c r="BW37" i="24" s="1"/>
  <c r="BH32" i="24" a="1"/>
  <c r="BH32" i="24" s="1"/>
  <c r="BE15" i="24" a="1"/>
  <c r="BE15" i="24" s="1"/>
  <c r="BQ44" i="24" a="1"/>
  <c r="BQ44" i="24" s="1"/>
  <c r="BQ130" i="24" a="1"/>
  <c r="BQ130" i="24" s="1"/>
  <c r="BX122" i="24" a="1"/>
  <c r="BX122" i="24" s="1"/>
  <c r="BS120" i="24" a="1"/>
  <c r="BS120" i="24" s="1"/>
  <c r="BG112" i="24" a="1"/>
  <c r="BG112" i="24" s="1"/>
  <c r="BV119" i="24" a="1"/>
  <c r="BV119" i="24" s="1"/>
  <c r="BT117" i="24" a="1"/>
  <c r="BT117" i="24" s="1"/>
  <c r="BZ116" i="24" a="1"/>
  <c r="BZ116" i="24" s="1"/>
  <c r="BR110" i="24" a="1"/>
  <c r="BR110" i="24" s="1"/>
  <c r="BW107" i="24" a="1"/>
  <c r="BW107" i="24" s="1"/>
  <c r="BU102" i="24" a="1"/>
  <c r="BU102" i="24" s="1"/>
  <c r="BT89" i="24" a="1"/>
  <c r="BT89" i="24" s="1"/>
  <c r="BM83" i="24" a="1"/>
  <c r="BM83" i="24" s="1"/>
  <c r="BM130" i="24" a="1"/>
  <c r="BM130" i="24" s="1"/>
  <c r="BQ127" i="24" a="1"/>
  <c r="BQ127" i="24" s="1"/>
  <c r="BL129" i="24" a="1"/>
  <c r="BL129" i="24" s="1"/>
  <c r="BS95" i="24" a="1"/>
  <c r="BS95" i="24" s="1"/>
  <c r="BO107" i="24" a="1"/>
  <c r="BO107" i="24" s="1"/>
  <c r="BY103" i="24" a="1"/>
  <c r="BY103" i="24" s="1"/>
  <c r="BX104" i="24" a="1"/>
  <c r="BX104" i="24" s="1"/>
  <c r="BO84" i="24" a="1"/>
  <c r="BO84" i="24" s="1"/>
  <c r="BS116" i="24" a="1"/>
  <c r="BS116" i="24" s="1"/>
  <c r="BN73" i="24" a="1"/>
  <c r="BN73" i="24" s="1"/>
  <c r="BR6" i="24" a="1"/>
  <c r="BR6" i="24" s="1"/>
  <c r="BP56" i="24" a="1"/>
  <c r="BP56" i="24" s="1"/>
  <c r="BJ17" i="24" a="1"/>
  <c r="BJ17" i="24" s="1"/>
  <c r="BM64" i="24" a="1"/>
  <c r="BM64" i="24" s="1"/>
  <c r="BV38" i="24" a="1"/>
  <c r="BV38" i="24" s="1"/>
  <c r="BM59" i="24" a="1"/>
  <c r="BM59" i="24" s="1"/>
  <c r="BD6" i="24" a="1"/>
  <c r="BD6" i="24" s="1"/>
  <c r="BP58" i="24" a="1"/>
  <c r="BP58" i="24" s="1"/>
  <c r="BV29" i="24" a="1"/>
  <c r="BV29" i="24" s="1"/>
  <c r="BH37" i="24" a="1"/>
  <c r="BH37" i="24" s="1"/>
  <c r="BD21" i="24" a="1"/>
  <c r="BD21" i="24" s="1"/>
  <c r="BH62" i="24" a="1"/>
  <c r="BH62" i="24" s="1"/>
  <c r="BD30" i="24" a="1"/>
  <c r="BD30" i="24" s="1"/>
  <c r="BT17" i="24" a="1"/>
  <c r="BT17" i="24" s="1"/>
  <c r="BW32" i="24" a="1"/>
  <c r="BW32" i="24" s="1"/>
  <c r="BJ80" i="24" a="1"/>
  <c r="BJ80" i="24" s="1"/>
  <c r="BN37" i="24" a="1"/>
  <c r="BN37" i="24" s="1"/>
  <c r="CA26" i="24" a="1"/>
  <c r="CA26" i="24" s="1"/>
  <c r="BO31" i="24" a="1"/>
  <c r="BO31" i="24" s="1"/>
  <c r="BJ8" i="24" a="1"/>
  <c r="BJ8" i="24" s="1"/>
  <c r="BU123" i="24" a="1"/>
  <c r="BU123" i="24" s="1"/>
  <c r="BF115" i="24" a="1"/>
  <c r="BF115" i="24" s="1"/>
  <c r="BS109" i="24" a="1"/>
  <c r="BS109" i="24" s="1"/>
  <c r="BE114" i="24" a="1"/>
  <c r="BE114" i="24" s="1"/>
  <c r="BP108" i="24" a="1"/>
  <c r="BP108" i="24" s="1"/>
  <c r="BL114" i="24" a="1"/>
  <c r="BL114" i="24" s="1"/>
  <c r="BF109" i="24" a="1"/>
  <c r="BF109" i="24" s="1"/>
  <c r="BE101" i="24" a="1"/>
  <c r="BE101" i="24" s="1"/>
  <c r="BG102" i="24" a="1"/>
  <c r="BG102" i="24" s="1"/>
  <c r="BF100" i="24" a="1"/>
  <c r="BF100" i="24" s="1"/>
  <c r="BN125" i="24" a="1"/>
  <c r="BN125" i="24" s="1"/>
  <c r="BO129" i="24" a="1"/>
  <c r="BO129" i="24" s="1"/>
  <c r="BT127" i="24" a="1"/>
  <c r="BT127" i="24" s="1"/>
  <c r="BM123" i="24" a="1"/>
  <c r="BM123" i="24" s="1"/>
  <c r="BN117" i="24" a="1"/>
  <c r="BN117" i="24" s="1"/>
  <c r="BI115" i="24" a="1"/>
  <c r="BI115" i="24" s="1"/>
  <c r="BG99" i="24" a="1"/>
  <c r="BG99" i="24" s="1"/>
  <c r="CA102" i="24" a="1"/>
  <c r="CA102" i="24" s="1"/>
  <c r="CA91" i="24" a="1"/>
  <c r="CA91" i="24" s="1"/>
  <c r="BV92" i="24" a="1"/>
  <c r="BV92" i="24" s="1"/>
  <c r="BQ83" i="24" a="1"/>
  <c r="BQ83" i="24" s="1"/>
  <c r="BL5" i="24" a="1"/>
  <c r="BL5" i="24" s="1"/>
  <c r="BX68" i="24" a="1"/>
  <c r="BX68" i="24" s="1"/>
  <c r="CA53" i="24" a="1"/>
  <c r="CA53" i="24" s="1"/>
  <c r="BI69" i="24" a="1"/>
  <c r="BI69" i="24" s="1"/>
  <c r="BJ61" i="24" a="1"/>
  <c r="BJ61" i="24" s="1"/>
  <c r="BD18" i="24" a="1"/>
  <c r="BD18" i="24" s="1"/>
  <c r="BQ9" i="24" a="1"/>
  <c r="BQ9" i="24" s="1"/>
  <c r="BB81" i="24" a="1"/>
  <c r="BB81" i="24" s="1"/>
  <c r="BX21" i="24" a="1"/>
  <c r="BX21" i="24" s="1"/>
  <c r="BC118" i="24" a="1"/>
  <c r="BC118" i="24" s="1"/>
  <c r="AZ40" i="24" a="1"/>
  <c r="AZ40" i="24" s="1"/>
  <c r="BB35" i="24" a="1"/>
  <c r="BB35" i="24" s="1"/>
  <c r="BK27" i="24" a="1"/>
  <c r="BK27" i="24" s="1"/>
  <c r="BR24" i="24" a="1"/>
  <c r="BR24" i="24" s="1"/>
  <c r="AZ120" i="24" a="1"/>
  <c r="AZ120" i="24" s="1"/>
  <c r="BZ52" i="24" a="1"/>
  <c r="BZ52" i="24" s="1"/>
  <c r="BY8" i="24" a="1"/>
  <c r="BY8" i="24" s="1"/>
  <c r="BC76" i="24" a="1"/>
  <c r="BC76" i="24" s="1"/>
  <c r="BA118" i="24" a="1"/>
  <c r="BA118" i="24" s="1"/>
  <c r="BF55" i="24" a="1"/>
  <c r="BF55" i="24" s="1"/>
  <c r="BW123" i="24" a="1"/>
  <c r="BW123" i="24" s="1"/>
  <c r="BL120" i="24" a="1"/>
  <c r="BL120" i="24" s="1"/>
  <c r="BJ114" i="24" a="1"/>
  <c r="BJ114" i="24" s="1"/>
  <c r="BP112" i="24" a="1"/>
  <c r="BP112" i="24" s="1"/>
  <c r="BI113" i="24" a="1"/>
  <c r="BI113" i="24" s="1"/>
  <c r="BZ118" i="24" a="1"/>
  <c r="BZ118" i="24" s="1"/>
  <c r="BM110" i="24" a="1"/>
  <c r="BM110" i="24" s="1"/>
  <c r="BZ98" i="24" a="1"/>
  <c r="BZ98" i="24" s="1"/>
  <c r="BU105" i="24" a="1"/>
  <c r="BU105" i="24" s="1"/>
  <c r="BI100" i="24" a="1"/>
  <c r="BI100" i="24" s="1"/>
  <c r="BY77" i="24" a="1"/>
  <c r="BY77" i="24" s="1"/>
  <c r="BN130" i="24" a="1"/>
  <c r="BN130" i="24" s="1"/>
  <c r="BT123" i="24" a="1"/>
  <c r="BT123" i="24" s="1"/>
  <c r="BY124" i="24" a="1"/>
  <c r="BY124" i="24" s="1"/>
  <c r="BI119" i="24" a="1"/>
  <c r="BI119" i="24" s="1"/>
  <c r="BJ91" i="24" a="1"/>
  <c r="BJ91" i="24" s="1"/>
  <c r="BM105" i="24" a="1"/>
  <c r="BM105" i="24" s="1"/>
  <c r="BD92" i="24" a="1"/>
  <c r="BD92" i="24" s="1"/>
  <c r="BW83" i="24" a="1"/>
  <c r="BW83" i="24" s="1"/>
  <c r="BN97" i="24" a="1"/>
  <c r="BN97" i="24" s="1"/>
  <c r="BT110" i="24" a="1"/>
  <c r="BT110" i="24" s="1"/>
  <c r="BY76" i="24" a="1"/>
  <c r="BY76" i="24" s="1"/>
  <c r="BK65" i="24" a="1"/>
  <c r="BK65" i="24" s="1"/>
  <c r="BE61" i="24" a="1"/>
  <c r="BE61" i="24" s="1"/>
  <c r="BK6" i="24" a="1"/>
  <c r="BK6" i="24" s="1"/>
  <c r="BY67" i="24" a="1"/>
  <c r="BY67" i="24" s="1"/>
  <c r="BN17" i="24" a="1"/>
  <c r="BN17" i="24" s="1"/>
  <c r="BW62" i="24" a="1"/>
  <c r="BW62" i="24" s="1"/>
  <c r="BO9" i="24" a="1"/>
  <c r="BO9" i="24" s="1"/>
  <c r="BE63" i="24" a="1"/>
  <c r="BE63" i="24" s="1"/>
  <c r="BV9" i="24" a="1"/>
  <c r="BV9" i="24" s="1"/>
  <c r="BS36" i="24" a="1"/>
  <c r="BS36" i="24" s="1"/>
  <c r="BO20" i="24" a="1"/>
  <c r="BO20" i="24" s="1"/>
  <c r="BV66" i="24" a="1"/>
  <c r="BV66" i="24" s="1"/>
  <c r="BO29" i="24" a="1"/>
  <c r="BO29" i="24" s="1"/>
  <c r="BW72" i="24" a="1"/>
  <c r="BW72" i="24" s="1"/>
  <c r="BF10" i="24" a="1"/>
  <c r="BF10" i="24" s="1"/>
  <c r="BO73" i="24" a="1"/>
  <c r="BO73" i="24" s="1"/>
  <c r="BV16" i="24" a="1"/>
  <c r="BV16" i="24" s="1"/>
  <c r="BR36" i="24" a="1"/>
  <c r="BR36" i="24" s="1"/>
  <c r="BZ8" i="24" a="1"/>
  <c r="BZ8" i="24" s="1"/>
  <c r="BP62" i="24" a="1"/>
  <c r="BP62" i="24" s="1"/>
  <c r="AZ111" i="24" a="1"/>
  <c r="AZ111" i="24" s="1"/>
  <c r="BH89" i="24" a="1"/>
  <c r="BH89" i="24" s="1"/>
  <c r="BU82" i="24" a="1"/>
  <c r="BU82" i="24" s="1"/>
  <c r="BS126" i="24" a="1"/>
  <c r="BS126" i="24" s="1"/>
  <c r="BP131" i="24" a="1"/>
  <c r="BP131" i="24" s="1"/>
  <c r="BE132" i="24" a="1"/>
  <c r="BE132" i="24" s="1"/>
  <c r="BR48" i="24" a="1"/>
  <c r="BR48" i="24" s="1"/>
  <c r="BI129" i="24" a="1"/>
  <c r="BI129" i="24" s="1"/>
  <c r="BQ119" i="24" a="1"/>
  <c r="BQ119" i="24" s="1"/>
  <c r="BT116" i="24" a="1"/>
  <c r="BT116" i="24" s="1"/>
  <c r="BT118" i="24" a="1"/>
  <c r="BT118" i="24" s="1"/>
  <c r="BK83" i="24" a="1"/>
  <c r="BK83" i="24" s="1"/>
  <c r="BO85" i="24" a="1"/>
  <c r="BO85" i="24" s="1"/>
  <c r="BZ96" i="24" a="1"/>
  <c r="BZ96" i="24" s="1"/>
  <c r="BX88" i="24" a="1"/>
  <c r="BX88" i="24" s="1"/>
  <c r="BE85" i="24" a="1"/>
  <c r="BE85" i="24" s="1"/>
  <c r="BM103" i="24" a="1"/>
  <c r="BM103" i="24" s="1"/>
  <c r="BL116" i="24" a="1"/>
  <c r="BL116" i="24" s="1"/>
  <c r="BG116" i="24" a="1"/>
  <c r="BG116" i="24" s="1"/>
  <c r="BI108" i="24" a="1"/>
  <c r="BI108" i="24" s="1"/>
  <c r="BG109" i="24" a="1"/>
  <c r="BG109" i="24" s="1"/>
  <c r="BK130" i="24" a="1"/>
  <c r="BK130" i="24" s="1"/>
  <c r="BK89" i="24" a="1"/>
  <c r="BK89" i="24" s="1"/>
  <c r="BF13" i="24" a="1"/>
  <c r="BF13" i="24" s="1"/>
  <c r="CA34" i="24" a="1"/>
  <c r="CA34" i="24" s="1"/>
  <c r="BU18" i="24" a="1"/>
  <c r="BU18" i="24" s="1"/>
  <c r="BP15" i="24" a="1"/>
  <c r="BP15" i="24" s="1"/>
  <c r="BQ11" i="24" a="1"/>
  <c r="BQ11" i="24" s="1"/>
  <c r="BK79" i="24" a="1"/>
  <c r="BK79" i="24" s="1"/>
  <c r="BW21" i="24" a="1"/>
  <c r="BW21" i="24" s="1"/>
  <c r="CA36" i="24" a="1"/>
  <c r="CA36" i="24" s="1"/>
  <c r="BL31" i="24" a="1"/>
  <c r="BL31" i="24" s="1"/>
  <c r="BT41" i="24" a="1"/>
  <c r="BT41" i="24" s="1"/>
  <c r="BQ38" i="24" a="1"/>
  <c r="BQ38" i="24" s="1"/>
  <c r="BI104" i="24" a="1"/>
  <c r="BI104" i="24" s="1"/>
  <c r="CA46" i="24" a="1"/>
  <c r="CA46" i="24" s="1"/>
  <c r="BO16" i="24" a="1"/>
  <c r="BO16" i="24" s="1"/>
  <c r="BQ29" i="24" a="1"/>
  <c r="BQ29" i="24" s="1"/>
  <c r="BV64" i="24" a="1"/>
  <c r="BV64" i="24" s="1"/>
  <c r="BD39" i="24" a="1"/>
  <c r="BD39" i="24" s="1"/>
  <c r="BU23" i="24" a="1"/>
  <c r="BU23" i="24" s="1"/>
  <c r="BI28" i="24" a="1"/>
  <c r="BI28" i="24" s="1"/>
  <c r="BG12" i="24" a="1"/>
  <c r="BG12" i="24" s="1"/>
  <c r="BA102" i="24" a="1"/>
  <c r="BA102" i="24" s="1"/>
  <c r="BF131" i="24" a="1"/>
  <c r="BF131" i="24" s="1"/>
  <c r="BI122" i="24" a="1"/>
  <c r="BI122" i="24" s="1"/>
  <c r="BQ125" i="24" a="1"/>
  <c r="BQ125" i="24" s="1"/>
  <c r="BW119" i="24" a="1"/>
  <c r="BW119" i="24" s="1"/>
  <c r="BK117" i="24" a="1"/>
  <c r="BK117" i="24" s="1"/>
  <c r="BI125" i="24" a="1"/>
  <c r="BI125" i="24" s="1"/>
  <c r="BS117" i="24" a="1"/>
  <c r="BS117" i="24" s="1"/>
  <c r="BS111" i="24" a="1"/>
  <c r="BS111" i="24" s="1"/>
  <c r="BW109" i="24" a="1"/>
  <c r="BW109" i="24" s="1"/>
  <c r="BP110" i="24" a="1"/>
  <c r="BP110" i="24" s="1"/>
  <c r="BN94" i="24" a="1"/>
  <c r="BN94" i="24" s="1"/>
  <c r="BE88" i="24" a="1"/>
  <c r="BE88" i="24" s="1"/>
  <c r="CA131" i="24" a="1"/>
  <c r="CA131" i="24" s="1"/>
  <c r="BQ129" i="24" a="1"/>
  <c r="BQ129" i="24" s="1"/>
  <c r="BR130" i="24" a="1"/>
  <c r="BR130" i="24" s="1"/>
  <c r="BW113" i="24" a="1"/>
  <c r="BW113" i="24" s="1"/>
  <c r="BH112" i="24" a="1"/>
  <c r="BH112" i="24" s="1"/>
  <c r="BI103" i="24" a="1"/>
  <c r="BI103" i="24" s="1"/>
  <c r="BL100" i="24" a="1"/>
  <c r="BL100" i="24" s="1"/>
  <c r="CA103" i="24" a="1"/>
  <c r="CA103" i="24" s="1"/>
  <c r="BE78" i="24" a="1"/>
  <c r="BE78" i="24" s="1"/>
  <c r="BN35" i="24" a="1"/>
  <c r="BN35" i="24" s="1"/>
  <c r="BQ75" i="24" a="1"/>
  <c r="BQ75" i="24" s="1"/>
  <c r="BF12" i="24" a="1"/>
  <c r="BF12" i="24" s="1"/>
  <c r="BH55" i="24" a="1"/>
  <c r="BH55" i="24" s="1"/>
  <c r="BN26" i="24" a="1"/>
  <c r="BN26" i="24" s="1"/>
  <c r="BW71" i="24" a="1"/>
  <c r="BW71" i="24" s="1"/>
  <c r="BN21" i="24" a="1"/>
  <c r="BN21" i="24" s="1"/>
  <c r="BR9" i="24" a="1"/>
  <c r="BR9" i="24" s="1"/>
  <c r="BF14" i="24" a="1"/>
  <c r="BF14" i="24" s="1"/>
  <c r="BG68" i="24" a="1"/>
  <c r="BG68" i="24" s="1"/>
  <c r="BT37" i="24" a="1"/>
  <c r="BT37" i="24" s="1"/>
  <c r="BE80" i="24" a="1"/>
  <c r="BE80" i="24" s="1"/>
  <c r="BG19" i="24" a="1"/>
  <c r="BG19" i="24" s="1"/>
  <c r="BK34" i="24" a="1"/>
  <c r="BK34" i="24" s="1"/>
  <c r="BT28" i="24" a="1"/>
  <c r="BT28" i="24" s="1"/>
  <c r="BO51" i="24" a="1"/>
  <c r="BO51" i="24" s="1"/>
  <c r="BD29" i="24" a="1"/>
  <c r="BD29" i="24" s="1"/>
  <c r="BK71" i="24" a="1"/>
  <c r="BK71" i="24" s="1"/>
  <c r="BD38" i="24" a="1"/>
  <c r="BD38" i="24" s="1"/>
  <c r="BS25" i="24" a="1"/>
  <c r="BS25" i="24" s="1"/>
  <c r="BD20" i="24" a="1"/>
  <c r="BD20" i="24" s="1"/>
  <c r="BH127" i="24" a="1"/>
  <c r="BH127" i="24" s="1"/>
  <c r="BV123" i="24" a="1"/>
  <c r="BV123" i="24" s="1"/>
  <c r="BO117" i="24" a="1"/>
  <c r="BO117" i="24" s="1"/>
  <c r="BV108" i="24" a="1"/>
  <c r="BV108" i="24" s="1"/>
  <c r="BL109" i="24" a="1"/>
  <c r="BL109" i="24" s="1"/>
  <c r="BQ114" i="24" a="1"/>
  <c r="BQ114" i="24" s="1"/>
  <c r="BV113" i="24" a="1"/>
  <c r="BV113" i="24" s="1"/>
  <c r="BM100" i="24" a="1"/>
  <c r="BM100" i="24" s="1"/>
  <c r="BV106" i="24" a="1"/>
  <c r="BV106" i="24" s="1"/>
  <c r="BJ101" i="24" a="1"/>
  <c r="BJ101" i="24" s="1"/>
  <c r="BK81" i="24" a="1"/>
  <c r="BK81" i="24" s="1"/>
  <c r="BV79" i="24" a="1"/>
  <c r="BV79" i="24" s="1"/>
  <c r="BD127" i="24" a="1"/>
  <c r="BD127" i="24" s="1"/>
  <c r="CA123" i="24" a="1"/>
  <c r="CA123" i="24" s="1"/>
  <c r="BR122" i="24" a="1"/>
  <c r="BR122" i="24" s="1"/>
  <c r="BY84" i="24" a="1"/>
  <c r="BY84" i="24" s="1"/>
  <c r="BN106" i="24" a="1"/>
  <c r="BN106" i="24" s="1"/>
  <c r="BK102" i="24" a="1"/>
  <c r="BK102" i="24" s="1"/>
  <c r="BP94" i="24" a="1"/>
  <c r="BP94" i="24" s="1"/>
  <c r="BG91" i="24" a="1"/>
  <c r="BG91" i="24" s="1"/>
  <c r="BF121" i="24" a="1"/>
  <c r="BF121" i="24" s="1"/>
  <c r="BU62" i="24" a="1"/>
  <c r="BU62" i="24" s="1"/>
  <c r="BE5" i="24" a="1"/>
  <c r="BE5" i="24" s="1"/>
  <c r="BV71" i="24" a="1"/>
  <c r="BV71" i="24" s="1"/>
  <c r="BM10" i="24" a="1"/>
  <c r="BM10" i="24" s="1"/>
  <c r="BU53" i="24" a="1"/>
  <c r="BU53" i="24" s="1"/>
  <c r="BF28" i="24" a="1"/>
  <c r="BF28" i="24" s="1"/>
  <c r="BQ73" i="24" a="1"/>
  <c r="BQ73" i="24" s="1"/>
  <c r="BZ25" i="24" a="1"/>
  <c r="BZ25" i="24" s="1"/>
  <c r="BD55" i="24" a="1"/>
  <c r="BD55" i="24" s="1"/>
  <c r="BC113" i="24" a="1"/>
  <c r="BC113" i="24" s="1"/>
  <c r="BO10" i="24" a="1"/>
  <c r="BO10" i="24" s="1"/>
  <c r="BK25" i="24" a="1"/>
  <c r="BK25" i="24" s="1"/>
  <c r="AZ75" i="24" a="1"/>
  <c r="AZ75" i="24" s="1"/>
  <c r="BZ11" i="24" a="1"/>
  <c r="BZ11" i="24" s="1"/>
  <c r="BO71" i="24" a="1"/>
  <c r="BO71" i="24" s="1"/>
  <c r="CA33" i="24" a="1"/>
  <c r="CA33" i="24" s="1"/>
  <c r="BA109" i="24" a="1"/>
  <c r="BA109" i="24" s="1"/>
  <c r="BI43" i="24" a="1"/>
  <c r="BI43" i="24" s="1"/>
  <c r="BA107" i="24" a="1"/>
  <c r="BA107" i="24" s="1"/>
  <c r="AZ114" i="24" a="1"/>
  <c r="AZ114" i="24" s="1"/>
  <c r="BB109" i="24" a="1"/>
  <c r="BB109" i="24" s="1"/>
  <c r="BD63" i="24" a="1"/>
  <c r="BD63" i="24" s="1"/>
  <c r="BU88" i="24" a="1"/>
  <c r="BU88" i="24" s="1"/>
  <c r="BZ128" i="24" a="1"/>
  <c r="BZ128" i="24" s="1"/>
  <c r="BD126" i="24" a="1"/>
  <c r="BD126" i="24" s="1"/>
  <c r="BM127" i="24" a="1"/>
  <c r="BM127" i="24" s="1"/>
  <c r="BT83" i="24" a="1"/>
  <c r="BT83" i="24" s="1"/>
  <c r="BN128" i="24" a="1"/>
  <c r="BN128" i="24" s="1"/>
  <c r="BR123" i="24" a="1"/>
  <c r="BR123" i="24" s="1"/>
  <c r="BY122" i="24" a="1"/>
  <c r="BY122" i="24" s="1"/>
  <c r="BH117" i="24" a="1"/>
  <c r="BH117" i="24" s="1"/>
  <c r="BS114" i="24" a="1"/>
  <c r="BS114" i="24" s="1"/>
  <c r="BW88" i="24" a="1"/>
  <c r="BW88" i="24" s="1"/>
  <c r="BK91" i="24" a="1"/>
  <c r="BK91" i="24" s="1"/>
  <c r="BQ96" i="24" a="1"/>
  <c r="BQ96" i="24" s="1"/>
  <c r="BP80" i="24" a="1"/>
  <c r="BP80" i="24" s="1"/>
  <c r="BJ88" i="24" a="1"/>
  <c r="BJ88" i="24" s="1"/>
  <c r="BU119" i="24" a="1"/>
  <c r="BU119" i="24" s="1"/>
  <c r="CA119" i="24" a="1"/>
  <c r="CA119" i="24" s="1"/>
  <c r="BQ113" i="24" a="1"/>
  <c r="BQ113" i="24" s="1"/>
  <c r="BW104" i="24" a="1"/>
  <c r="BW104" i="24" s="1"/>
  <c r="BL112" i="24" a="1"/>
  <c r="BL112" i="24" s="1"/>
  <c r="BT21" i="24" a="1"/>
  <c r="BT21" i="24" s="1"/>
  <c r="BS68" i="24" a="1"/>
  <c r="BS68" i="24" s="1"/>
  <c r="BF34" i="24" a="1"/>
  <c r="BF34" i="24" s="1"/>
  <c r="BL18" i="24" a="1"/>
  <c r="BL18" i="24" s="1"/>
  <c r="BO33" i="24" a="1"/>
  <c r="BO33" i="24" s="1"/>
  <c r="BE36" i="24" a="1"/>
  <c r="BE36" i="24" s="1"/>
  <c r="BL34" i="24" a="1"/>
  <c r="BL34" i="24" s="1"/>
  <c r="BO70" i="24" a="1"/>
  <c r="BO70" i="24" s="1"/>
  <c r="BE13" i="24" a="1"/>
  <c r="BE13" i="24" s="1"/>
  <c r="CA30" i="24" a="1"/>
  <c r="CA30" i="24" s="1"/>
  <c r="BL25" i="24" a="1"/>
  <c r="BL25" i="24" s="1"/>
  <c r="BL67" i="24" a="1"/>
  <c r="BL67" i="24" s="1"/>
  <c r="BI12" i="24" a="1"/>
  <c r="BI12" i="24" s="1"/>
  <c r="BM26" i="24" a="1"/>
  <c r="BM26" i="24" s="1"/>
  <c r="BY30" i="24" a="1"/>
  <c r="BY30" i="24" s="1"/>
  <c r="BO13" i="24" a="1"/>
  <c r="BO13" i="24" s="1"/>
  <c r="BI31" i="24" a="1"/>
  <c r="BI31" i="24" s="1"/>
  <c r="BL105" i="24" a="1"/>
  <c r="BL105" i="24" s="1"/>
  <c r="BT27" i="24" a="1"/>
  <c r="BT27" i="24" s="1"/>
  <c r="BW12" i="24" a="1"/>
  <c r="BW12" i="24" s="1"/>
  <c r="BI22" i="24" a="1"/>
  <c r="BI22" i="24" s="1"/>
  <c r="BV42" i="24" a="1"/>
  <c r="BV42" i="24" s="1"/>
  <c r="BA95" i="24" a="1"/>
  <c r="BA95" i="24" s="1"/>
  <c r="BT102" i="24" a="1"/>
  <c r="BT102" i="24" s="1"/>
  <c r="BL89" i="24" a="1"/>
  <c r="BL89" i="24" s="1"/>
  <c r="BG81" i="24" a="1"/>
  <c r="BG81" i="24" s="1"/>
  <c r="BV94" i="24" a="1"/>
  <c r="BV94" i="24" s="1"/>
  <c r="BD108" i="24" a="1"/>
  <c r="BD108" i="24" s="1"/>
  <c r="BW80" i="24" a="1"/>
  <c r="BW80" i="24" s="1"/>
  <c r="BI83" i="24" a="1"/>
  <c r="BI83" i="24" s="1"/>
  <c r="BR88" i="24" a="1"/>
  <c r="BR88" i="24" s="1"/>
  <c r="BI78" i="24" a="1"/>
  <c r="BI78" i="24" s="1"/>
  <c r="BG79" i="24" a="1"/>
  <c r="BG79" i="24" s="1"/>
  <c r="BG113" i="24" a="1"/>
  <c r="BG113" i="24" s="1"/>
  <c r="BY112" i="24" a="1"/>
  <c r="BY112" i="24" s="1"/>
  <c r="BZ100" i="24" a="1"/>
  <c r="BZ100" i="24" s="1"/>
  <c r="BN103" i="24" a="1"/>
  <c r="BN103" i="24" s="1"/>
  <c r="BI102" i="24" a="1"/>
  <c r="BI102" i="24" s="1"/>
  <c r="BH81" i="24" a="1"/>
  <c r="BH81" i="24" s="1"/>
  <c r="BL78" i="24" a="1"/>
  <c r="BL78" i="24" s="1"/>
  <c r="BM132" i="24" a="1"/>
  <c r="BM132" i="24" s="1"/>
  <c r="BK123" i="24" a="1"/>
  <c r="BK123" i="24" s="1"/>
  <c r="BL131" i="24" a="1"/>
  <c r="BL131" i="24" s="1"/>
  <c r="BP47" i="24" a="1"/>
  <c r="BP47" i="24" s="1"/>
  <c r="BL63" i="24" a="1"/>
  <c r="BL63" i="24" s="1"/>
  <c r="BI21" i="24" a="1"/>
  <c r="BI21" i="24" s="1"/>
  <c r="BM36" i="24" a="1"/>
  <c r="BM36" i="24" s="1"/>
  <c r="CA50" i="24" a="1"/>
  <c r="CA50" i="24" s="1"/>
  <c r="BL72" i="24" a="1"/>
  <c r="BL72" i="24" s="1"/>
  <c r="BE47" i="24" a="1"/>
  <c r="BE47" i="24" s="1"/>
  <c r="BD74" i="24" a="1"/>
  <c r="BD74" i="24" s="1"/>
  <c r="BR43" i="24" a="1"/>
  <c r="BR43" i="24" s="1"/>
  <c r="BO48" i="24" a="1"/>
  <c r="BO48" i="24" s="1"/>
  <c r="BH51" i="24" a="1"/>
  <c r="BH51" i="24" s="1"/>
  <c r="BS66" i="24" a="1"/>
  <c r="BS66" i="24" s="1"/>
  <c r="BZ41" i="24" a="1"/>
  <c r="BZ41" i="24" s="1"/>
  <c r="BD76" i="24" a="1"/>
  <c r="BD76" i="24" s="1"/>
  <c r="BH67" i="24" a="1"/>
  <c r="BH67" i="24" s="1"/>
  <c r="BN44" i="24" a="1"/>
  <c r="BN44" i="24" s="1"/>
  <c r="BP75" i="24" a="1"/>
  <c r="BP75" i="24" s="1"/>
  <c r="CA57" i="24" a="1"/>
  <c r="CA57" i="24" s="1"/>
  <c r="BM40" i="24" a="1"/>
  <c r="BM40" i="24" s="1"/>
  <c r="BF43" i="24" a="1"/>
  <c r="BF43" i="24" s="1"/>
  <c r="BQ58" i="24" a="1"/>
  <c r="BQ58" i="24" s="1"/>
  <c r="BJ68" i="24" a="1"/>
  <c r="BJ68" i="24" s="1"/>
  <c r="BW86" i="24" a="1"/>
  <c r="BW86" i="24" s="1"/>
  <c r="BV80" i="24" a="1"/>
  <c r="BV80" i="24" s="1"/>
  <c r="BR86" i="24" a="1"/>
  <c r="BR86" i="24" s="1"/>
  <c r="CA78" i="24" a="1"/>
  <c r="CA78" i="24" s="1"/>
  <c r="BE81" i="24" a="1"/>
  <c r="BE81" i="24" s="1"/>
  <c r="BG56" i="24" a="1"/>
  <c r="BG56" i="24" s="1"/>
  <c r="BE86" i="24" a="1"/>
  <c r="BE86" i="24" s="1"/>
  <c r="BJ126" i="24" a="1"/>
  <c r="BJ126" i="24" s="1"/>
  <c r="BI130" i="24" a="1"/>
  <c r="BI130" i="24" s="1"/>
  <c r="BD132" i="24" a="1"/>
  <c r="BD132" i="24" s="1"/>
  <c r="BD81" i="24" a="1"/>
  <c r="BD81" i="24" s="1"/>
  <c r="BO98" i="24" a="1"/>
  <c r="BO98" i="24" s="1"/>
  <c r="BT94" i="24" a="1"/>
  <c r="BT94" i="24" s="1"/>
  <c r="BO86" i="24" a="1"/>
  <c r="BO86" i="24" s="1"/>
  <c r="BF83" i="24" a="1"/>
  <c r="BF83" i="24" s="1"/>
  <c r="BK113" i="24" a="1"/>
  <c r="BK113" i="24" s="1"/>
  <c r="BY129" i="24" a="1"/>
  <c r="BY129" i="24" s="1"/>
  <c r="BV125" i="24" a="1"/>
  <c r="BV125" i="24" s="1"/>
  <c r="BL117" i="24" a="1"/>
  <c r="BL117" i="24" s="1"/>
  <c r="BJ119" i="24" a="1"/>
  <c r="BJ119" i="24" s="1"/>
  <c r="BE117" i="24" a="1"/>
  <c r="BE117" i="24" s="1"/>
  <c r="BF51" i="24" a="1"/>
  <c r="BF51" i="24" s="1"/>
  <c r="BT25" i="24" a="1"/>
  <c r="BT25" i="24" s="1"/>
  <c r="BO14" i="24" a="1"/>
  <c r="BO14" i="24" s="1"/>
  <c r="BU16" i="24" a="1"/>
  <c r="BU16" i="24" s="1"/>
  <c r="BH28" i="24" a="1"/>
  <c r="BH28" i="24" s="1"/>
  <c r="BQ36" i="24" a="1"/>
  <c r="BQ36" i="24" s="1"/>
  <c r="BU98" i="24" a="1"/>
  <c r="BU98" i="24" s="1"/>
  <c r="BD33" i="24" a="1"/>
  <c r="BD33" i="24" s="1"/>
  <c r="BO15" i="24" a="1"/>
  <c r="BO15" i="24" s="1"/>
  <c r="BQ27" i="24" a="1"/>
  <c r="BQ27" i="24" s="1"/>
  <c r="BF48" i="24" a="1"/>
  <c r="BF48" i="24" s="1"/>
  <c r="BM44" i="24" a="1"/>
  <c r="BM44" i="24" s="1"/>
  <c r="BL71" i="24" a="1"/>
  <c r="BL71" i="24" s="1"/>
  <c r="BZ40" i="24" a="1"/>
  <c r="BZ40" i="24" s="1"/>
  <c r="BW45" i="24" a="1"/>
  <c r="BW45" i="24" s="1"/>
  <c r="BP48" i="24" a="1"/>
  <c r="BP48" i="24" s="1"/>
  <c r="BE72" i="24" a="1"/>
  <c r="BE72" i="24" s="1"/>
  <c r="BI35" i="24" a="1"/>
  <c r="BI35" i="24" s="1"/>
  <c r="BT42" i="24" a="1"/>
  <c r="BT42" i="24" s="1"/>
  <c r="BH47" i="24" a="1"/>
  <c r="BH47" i="24" s="1"/>
  <c r="BU37" i="24" a="1"/>
  <c r="BU37" i="24" s="1"/>
  <c r="BL11" i="24" a="1"/>
  <c r="BL11" i="24" s="1"/>
  <c r="BP82" i="24" a="1"/>
  <c r="BP82" i="24" s="1"/>
  <c r="BS132" i="24" a="1"/>
  <c r="BS132" i="24" s="1"/>
  <c r="BW129" i="24" a="1"/>
  <c r="BW129" i="24" s="1"/>
  <c r="BJ131" i="24" a="1"/>
  <c r="BJ131" i="24" s="1"/>
  <c r="BL94" i="24" a="1"/>
  <c r="BL94" i="24" s="1"/>
  <c r="BG132" i="24" a="1"/>
  <c r="BG132" i="24" s="1"/>
  <c r="BL130" i="24" a="1"/>
  <c r="BL130" i="24" s="1"/>
  <c r="BG122" i="24" a="1"/>
  <c r="BG122" i="24" s="1"/>
  <c r="BH120" i="24" a="1"/>
  <c r="BH120" i="24" s="1"/>
  <c r="BY117" i="24" a="1"/>
  <c r="BY117" i="24" s="1"/>
  <c r="BF99" i="24" a="1"/>
  <c r="BF99" i="24" s="1"/>
  <c r="BT84" i="24" a="1"/>
  <c r="BT84" i="24" s="1"/>
  <c r="BJ90" i="24" a="1"/>
  <c r="BJ90" i="24" s="1"/>
  <c r="BE91" i="24" a="1"/>
  <c r="BE91" i="24" s="1"/>
  <c r="CA81" i="24" a="1"/>
  <c r="CA81" i="24" s="1"/>
  <c r="BE123" i="24" a="1"/>
  <c r="BE123" i="24" s="1"/>
  <c r="BQ115" i="24" a="1"/>
  <c r="BQ115" i="24" s="1"/>
  <c r="BT109" i="24" a="1"/>
  <c r="BT109" i="24" s="1"/>
  <c r="BE108" i="24" a="1"/>
  <c r="BE108" i="24" s="1"/>
  <c r="BS108" i="24" a="1"/>
  <c r="BS108" i="24" s="1"/>
  <c r="BL32" i="24" a="1"/>
  <c r="BL32" i="24" s="1"/>
  <c r="BW73" i="24" a="1"/>
  <c r="BW73" i="24" s="1"/>
  <c r="BN12" i="24" a="1"/>
  <c r="BN12" i="24" s="1"/>
  <c r="CA28" i="24" a="1"/>
  <c r="CA28" i="24" s="1"/>
  <c r="BL23" i="24" a="1"/>
  <c r="BL23" i="24" s="1"/>
  <c r="BG46" i="24" a="1"/>
  <c r="BG46" i="24" s="1"/>
  <c r="BY13" i="24" a="1"/>
  <c r="BY13" i="24" s="1"/>
  <c r="BS78" i="24" a="1"/>
  <c r="BS78" i="24" s="1"/>
  <c r="BU70" i="24" a="1"/>
  <c r="BU70" i="24" s="1"/>
  <c r="BT26" i="24" a="1"/>
  <c r="BT26" i="24" s="1"/>
  <c r="BD36" i="24" a="1"/>
  <c r="BD36" i="24" s="1"/>
  <c r="BM57" i="24" a="1"/>
  <c r="BM57" i="24" s="1"/>
  <c r="CA71" i="24" a="1"/>
  <c r="CA71" i="24" s="1"/>
  <c r="BN66" i="24" a="1"/>
  <c r="BN66" i="24" s="1"/>
  <c r="CA7" i="24" a="1"/>
  <c r="CA7" i="24" s="1"/>
  <c r="BI73" i="24" a="1"/>
  <c r="BI73" i="24" s="1"/>
  <c r="BS8" i="24" a="1"/>
  <c r="BS8" i="24" s="1"/>
  <c r="BP71" i="24" a="1"/>
  <c r="BP71" i="24" s="1"/>
  <c r="BS56" i="24" a="1"/>
  <c r="BS56" i="24" s="1"/>
  <c r="BY71" i="24" a="1"/>
  <c r="BY71" i="24" s="1"/>
  <c r="BZ6" i="24" a="1"/>
  <c r="BZ6" i="24" s="1"/>
  <c r="BS20" i="24" a="1"/>
  <c r="BS20" i="24" s="1"/>
  <c r="BJ29" i="24" a="1"/>
  <c r="BJ29" i="24" s="1"/>
  <c r="BE57" i="24" a="1"/>
  <c r="BE57" i="24" s="1"/>
  <c r="BP26" i="24" a="1"/>
  <c r="BP26" i="24" s="1"/>
  <c r="BN19" i="24" a="1"/>
  <c r="BN19" i="24" s="1"/>
  <c r="BO59" i="24" a="1"/>
  <c r="BO59" i="24" s="1"/>
  <c r="BN28" i="24" a="1"/>
  <c r="BN28" i="24" s="1"/>
  <c r="BE65" i="24" a="1"/>
  <c r="BE65" i="24" s="1"/>
  <c r="BX11" i="24" a="1"/>
  <c r="BX11" i="24" s="1"/>
  <c r="BM65" i="24" a="1"/>
  <c r="BM65" i="24" s="1"/>
  <c r="BD12" i="24" a="1"/>
  <c r="BD12" i="24" s="1"/>
  <c r="BN74" i="24" a="1"/>
  <c r="BN74" i="24" s="1"/>
  <c r="BP10" i="24" a="1"/>
  <c r="BP10" i="24" s="1"/>
  <c r="BM56" i="24" a="1"/>
  <c r="BM56" i="24" s="1"/>
  <c r="BP65" i="24" a="1"/>
  <c r="BP65" i="24" s="1"/>
  <c r="BW55" i="24" a="1"/>
  <c r="BW55" i="24" s="1"/>
  <c r="BZ46" i="24" a="1"/>
  <c r="BZ46" i="24" s="1"/>
  <c r="BZ99" i="24" a="1"/>
  <c r="BZ99" i="24" s="1"/>
  <c r="BO30" i="24" a="1"/>
  <c r="BO30" i="24" s="1"/>
  <c r="BH30" i="24" a="1"/>
  <c r="BH30" i="24" s="1"/>
  <c r="BT34" i="24" a="1"/>
  <c r="BT34" i="24" s="1"/>
  <c r="CA32" i="24" a="1"/>
  <c r="CA32" i="24" s="1"/>
  <c r="BD35" i="24" a="1"/>
  <c r="BD35" i="24" s="1"/>
  <c r="BO76" i="24" a="1"/>
  <c r="BO76" i="24" s="1"/>
  <c r="BF15" i="24" a="1"/>
  <c r="BF15" i="24" s="1"/>
  <c r="BS31" i="24" a="1"/>
  <c r="BS31" i="24" s="1"/>
  <c r="BD26" i="24" a="1"/>
  <c r="BD26" i="24" s="1"/>
  <c r="BW48" i="24" a="1"/>
  <c r="BW48" i="24" s="1"/>
  <c r="BE29" i="24" a="1"/>
  <c r="BE29" i="24" s="1"/>
  <c r="BU27" i="24" a="1"/>
  <c r="BU27" i="24" s="1"/>
  <c r="BT55" i="24" a="1"/>
  <c r="BT55" i="24" s="1"/>
  <c r="BM18" i="24" a="1"/>
  <c r="BM18" i="24" s="1"/>
  <c r="BJ82" i="24" a="1"/>
  <c r="BJ82" i="24" s="1"/>
  <c r="BI26" i="24" a="1"/>
  <c r="BI26" i="24" s="1"/>
  <c r="BX28" i="24" a="1"/>
  <c r="BX28" i="24" s="1"/>
  <c r="BM13" i="24" a="1"/>
  <c r="BM13" i="24" s="1"/>
  <c r="CA107" i="24" a="1"/>
  <c r="CA107" i="24" s="1"/>
  <c r="BO38" i="24" a="1"/>
  <c r="BO38" i="24" s="1"/>
  <c r="BH38" i="24" a="1"/>
  <c r="BH38" i="24" s="1"/>
  <c r="BU12" i="24" a="1"/>
  <c r="BU12" i="24" s="1"/>
  <c r="BH20" i="24" a="1"/>
  <c r="BH20" i="24" s="1"/>
  <c r="BA93" i="24" a="1"/>
  <c r="BA93" i="24" s="1"/>
  <c r="AZ64" i="24" a="1"/>
  <c r="AZ64" i="24" s="1"/>
  <c r="BN43" i="24" a="1"/>
  <c r="BN43" i="24" s="1"/>
  <c r="BA10" i="24" a="1"/>
  <c r="BA10" i="24" s="1"/>
  <c r="AZ125" i="24" a="1"/>
  <c r="AZ125" i="24" s="1"/>
  <c r="BA25" i="24" a="1"/>
  <c r="BA25" i="24" s="1"/>
  <c r="BD71" i="24" a="1"/>
  <c r="BD71" i="24" s="1"/>
  <c r="BA115" i="24" a="1"/>
  <c r="BA115" i="24" s="1"/>
  <c r="BC69" i="24" a="1"/>
  <c r="BC69" i="24" s="1"/>
  <c r="BA126" i="24" a="1"/>
  <c r="BA126" i="24" s="1"/>
  <c r="BG48" i="24" a="1"/>
  <c r="BG48" i="24" s="1"/>
  <c r="BC39" i="24" a="1"/>
  <c r="BC39" i="24" s="1"/>
  <c r="BS11" i="24" a="1"/>
  <c r="BS11" i="24" s="1"/>
  <c r="AZ91" i="24" a="1"/>
  <c r="AZ91" i="24" s="1"/>
  <c r="BV6" i="24" a="1"/>
  <c r="BV6" i="24" s="1"/>
  <c r="AZ121" i="24" a="1"/>
  <c r="AZ121" i="24" s="1"/>
  <c r="BZ36" i="24" a="1"/>
  <c r="BZ36" i="24" s="1"/>
  <c r="BK60" i="24" a="1"/>
  <c r="BK60" i="24" s="1"/>
  <c r="BB33" i="24" a="1"/>
  <c r="BB33" i="24" s="1"/>
  <c r="BL56" i="24" a="1"/>
  <c r="BL56" i="24" s="1"/>
  <c r="BA74" i="24" a="1"/>
  <c r="BA74" i="24" s="1"/>
  <c r="BB115" i="24" a="1"/>
  <c r="BB115" i="24" s="1"/>
  <c r="BA114" i="24" a="1"/>
  <c r="BA114" i="24" s="1"/>
  <c r="BY45" i="24" a="1"/>
  <c r="BY45" i="24" s="1"/>
  <c r="BC108" i="24" a="1"/>
  <c r="BC108" i="24" s="1"/>
  <c r="AZ128" i="24" a="1"/>
  <c r="AZ128" i="24" s="1"/>
  <c r="AZ63" i="24" a="1"/>
  <c r="AZ63" i="24" s="1"/>
  <c r="BH25" i="24" a="1"/>
  <c r="BH25" i="24" s="1"/>
  <c r="AZ43" i="24" a="1"/>
  <c r="AZ43" i="24" s="1"/>
  <c r="BB85" i="24" a="1"/>
  <c r="BB85" i="24" s="1"/>
  <c r="BL6" i="24" a="1"/>
  <c r="BL6" i="24" s="1"/>
  <c r="CA27" i="24" a="1"/>
  <c r="CA27" i="24" s="1"/>
  <c r="BB63" i="24" a="1"/>
  <c r="BB63" i="24" s="1"/>
  <c r="BR14" i="24" a="1"/>
  <c r="BR14" i="24" s="1"/>
  <c r="BW5" i="24" a="1"/>
  <c r="BW5" i="24" s="1"/>
  <c r="BC7" i="24" a="1"/>
  <c r="BC7" i="24" s="1"/>
  <c r="BC63" i="24" a="1"/>
  <c r="BC63" i="24" s="1"/>
  <c r="BH6" i="24" a="1"/>
  <c r="BH6" i="24" s="1"/>
  <c r="AZ126" i="24" a="1"/>
  <c r="AZ126" i="24" s="1"/>
  <c r="BA130" i="24" a="1"/>
  <c r="BA130" i="24" s="1"/>
  <c r="BB66" i="24" a="1"/>
  <c r="BB66" i="24" s="1"/>
  <c r="BT61" i="24" a="1"/>
  <c r="BT61" i="24" s="1"/>
  <c r="BX5" i="24" a="1"/>
  <c r="BX5" i="24" s="1"/>
  <c r="AZ122" i="24" a="1"/>
  <c r="AZ122" i="24" s="1"/>
  <c r="BA131" i="24" a="1"/>
  <c r="BA131" i="24" s="1"/>
  <c r="BJ64" i="24" a="1"/>
  <c r="BJ64" i="24" s="1"/>
  <c r="BD13" i="24" a="1"/>
  <c r="BD13" i="24" s="1"/>
  <c r="BC74" i="24" a="1"/>
  <c r="BC74" i="24" s="1"/>
  <c r="BA64" i="24" a="1"/>
  <c r="BA64" i="24" s="1"/>
  <c r="BF53" i="24" a="1"/>
  <c r="BF53" i="24" s="1"/>
  <c r="BB44" i="24" a="1"/>
  <c r="BB44" i="24" s="1"/>
  <c r="BW46" i="24" a="1"/>
  <c r="BW46" i="24" s="1"/>
  <c r="BA91" i="24" a="1"/>
  <c r="BA91" i="24" s="1"/>
  <c r="BK35" i="24" a="1"/>
  <c r="BK35" i="24" s="1"/>
  <c r="AZ22" i="24" a="1"/>
  <c r="AZ22" i="24" s="1"/>
  <c r="BA121" i="24" a="1"/>
  <c r="BA121" i="24" s="1"/>
  <c r="BO45" i="24" a="1"/>
  <c r="BO45" i="24" s="1"/>
  <c r="AZ113" i="24" a="1"/>
  <c r="AZ113" i="24" s="1"/>
  <c r="BH27" i="24" a="1"/>
  <c r="BH27" i="24" s="1"/>
  <c r="AZ55" i="24" a="1"/>
  <c r="AZ55" i="24" s="1"/>
  <c r="BC8" i="24" a="1"/>
  <c r="BC8" i="24" s="1"/>
  <c r="BB132" i="24" a="1"/>
  <c r="BB132" i="24" s="1"/>
  <c r="BR31" i="24" a="1"/>
  <c r="BR31" i="24" s="1"/>
  <c r="AZ69" i="24" a="1"/>
  <c r="AZ69" i="24" s="1"/>
  <c r="BC27" i="24" a="1"/>
  <c r="BC27" i="24" s="1"/>
  <c r="BB38" i="24" a="1"/>
  <c r="BB38" i="24" s="1"/>
  <c r="BA67" i="24" a="1"/>
  <c r="BA67" i="24" s="1"/>
  <c r="BN47" i="24" a="1"/>
  <c r="BN47" i="24" s="1"/>
  <c r="BC48" i="24" a="1"/>
  <c r="BC48" i="24" s="1"/>
  <c r="BY47" i="24" a="1"/>
  <c r="BY47" i="24" s="1"/>
  <c r="BA82" i="24" a="1"/>
  <c r="BA82" i="24" s="1"/>
  <c r="AZ49" i="24" a="1"/>
  <c r="AZ49" i="24" s="1"/>
  <c r="BA38" i="24" a="1"/>
  <c r="BA38" i="24" s="1"/>
  <c r="BT45" i="24" a="1"/>
  <c r="BT45" i="24" s="1"/>
  <c r="BA9" i="24" a="1"/>
  <c r="BA9" i="24" s="1"/>
  <c r="BD14" i="24" a="1"/>
  <c r="BD14" i="24" s="1"/>
  <c r="BA18" i="24" a="1"/>
  <c r="BA18" i="24" s="1"/>
  <c r="AZ124" i="24" a="1"/>
  <c r="AZ124" i="24" s="1"/>
  <c r="BA71" i="24" a="1"/>
  <c r="BA71" i="24" s="1"/>
  <c r="BD69" i="24" a="1"/>
  <c r="BD69" i="24" s="1"/>
  <c r="AZ19" i="24" a="1"/>
  <c r="AZ19" i="24" s="1"/>
  <c r="BF57" i="24" a="1"/>
  <c r="BF57" i="24" s="1"/>
  <c r="BO5" i="24" a="1"/>
  <c r="BO5" i="24" s="1"/>
  <c r="BB74" i="24" a="1"/>
  <c r="BB74" i="24" s="1"/>
  <c r="BA42" i="24" a="1"/>
  <c r="BA42" i="24" s="1"/>
  <c r="BN41" i="24" a="1"/>
  <c r="BN41" i="24" s="1"/>
  <c r="BA26" i="24" a="1"/>
  <c r="BA26" i="24" s="1"/>
  <c r="AZ50" i="24" a="1"/>
  <c r="AZ50" i="24" s="1"/>
  <c r="BC131" i="24" a="1"/>
  <c r="BC131" i="24" s="1"/>
  <c r="BU73" i="24" a="1"/>
  <c r="BU73" i="24" s="1"/>
  <c r="BZ72" i="24" a="1"/>
  <c r="BZ72" i="24" s="1"/>
  <c r="AZ99" i="24" a="1"/>
  <c r="AZ99" i="24" s="1"/>
  <c r="BU34" i="24" a="1"/>
  <c r="BU34" i="24" s="1"/>
  <c r="BC123" i="24" a="1"/>
  <c r="BC123" i="24" s="1"/>
  <c r="BB15" i="24" a="1"/>
  <c r="BB15" i="24" s="1"/>
  <c r="BB124" i="24" a="1"/>
  <c r="BB124" i="24" s="1"/>
  <c r="BS30" i="24" a="1"/>
  <c r="BS30" i="24" s="1"/>
  <c r="BC46" i="24" a="1"/>
  <c r="BC46" i="24" s="1"/>
  <c r="BQ17" i="24" a="1"/>
  <c r="BQ17" i="24" s="1"/>
  <c r="BR69" i="24" a="1"/>
  <c r="BR69" i="24" s="1"/>
  <c r="BK21" i="24" a="1"/>
  <c r="BK21" i="24" s="1"/>
  <c r="BC56" i="24" a="1"/>
  <c r="BC56" i="24" s="1"/>
  <c r="BB14" i="24" a="1"/>
  <c r="BB14" i="24" s="1"/>
  <c r="BF6" i="24" a="1"/>
  <c r="BF6" i="24" s="1"/>
  <c r="BU65" i="24" a="1"/>
  <c r="BU65" i="24" s="1"/>
  <c r="AZ20" i="24" a="1"/>
  <c r="AZ20" i="24" s="1"/>
  <c r="BA56" i="24" a="1"/>
  <c r="BA56" i="24" s="1"/>
  <c r="BT43" i="24" a="1"/>
  <c r="BT43" i="24" s="1"/>
  <c r="BC93" i="24" a="1"/>
  <c r="BC93" i="24" s="1"/>
  <c r="BG44" i="24" a="1"/>
  <c r="BG44" i="24" s="1"/>
  <c r="BA32" i="24" a="1"/>
  <c r="BA32" i="24" s="1"/>
  <c r="BB25" i="24" a="1"/>
  <c r="BB25" i="24" s="1"/>
  <c r="BC49" i="24" a="1"/>
  <c r="BC49" i="24" s="1"/>
  <c r="BH33" i="24" a="1"/>
  <c r="BH33" i="24" s="1"/>
  <c r="BA51" i="24" a="1"/>
  <c r="BA51" i="24" s="1"/>
  <c r="AZ14" i="24" a="1"/>
  <c r="AZ14" i="24" s="1"/>
  <c r="BA100" i="24" a="1"/>
  <c r="BA100" i="24" s="1"/>
  <c r="BV57" i="24" a="1"/>
  <c r="BV57" i="24" s="1"/>
  <c r="BA84" i="24" a="1"/>
  <c r="BA84" i="24" s="1"/>
  <c r="BC54" i="24" a="1"/>
  <c r="BC54" i="24" s="1"/>
  <c r="BE8" i="24" a="1"/>
  <c r="BE8" i="24" s="1"/>
  <c r="BT57" i="24" a="1"/>
  <c r="BT57" i="24" s="1"/>
  <c r="BC32" i="24" a="1"/>
  <c r="BC32" i="24" s="1"/>
  <c r="BY39" i="24" a="1"/>
  <c r="BY39" i="24" s="1"/>
  <c r="BA36" i="24" a="1"/>
  <c r="BA36" i="24" s="1"/>
  <c r="AZ112" i="24" a="1"/>
  <c r="AZ112" i="24" s="1"/>
  <c r="AZ131" i="24" a="1"/>
  <c r="AZ131" i="24" s="1"/>
  <c r="BS18" i="24" a="1"/>
  <c r="BS18" i="24" s="1"/>
  <c r="BB67" i="24" a="1"/>
  <c r="BB67" i="24" s="1"/>
  <c r="BC100" i="24" a="1"/>
  <c r="BC100" i="24" s="1"/>
  <c r="BU20" i="24" a="1"/>
  <c r="BU20" i="24" s="1"/>
  <c r="AZ123" i="24" a="1"/>
  <c r="AZ123" i="24" s="1"/>
  <c r="BC26" i="24" a="1"/>
  <c r="BC26" i="24" s="1"/>
  <c r="BB70" i="24" a="1"/>
  <c r="BB70" i="24" s="1"/>
  <c r="BL19" i="24" a="1"/>
  <c r="BL19" i="24" s="1"/>
  <c r="BI8" i="24" a="1"/>
  <c r="BI8" i="24" s="1"/>
  <c r="BB50" i="24" a="1"/>
  <c r="BB50" i="24" s="1"/>
  <c r="BR55" i="24" a="1"/>
  <c r="BR55" i="24" s="1"/>
  <c r="BS22" i="24" a="1"/>
  <c r="BS22" i="24" s="1"/>
  <c r="BA75" i="24" a="1"/>
  <c r="BA75" i="24" s="1"/>
  <c r="AZ130" i="24" a="1"/>
  <c r="AZ130" i="24" s="1"/>
  <c r="BC89" i="24" a="1"/>
  <c r="BC89" i="24" s="1"/>
  <c r="BP36" i="24" a="1"/>
  <c r="BP36" i="24" s="1"/>
  <c r="BB6" i="24" a="1"/>
  <c r="BB6" i="24" s="1"/>
  <c r="BP24" i="24" a="1"/>
  <c r="BP24" i="24" s="1"/>
  <c r="AZ39" i="24" a="1"/>
  <c r="AZ39" i="24" s="1"/>
  <c r="BB57" i="24" a="1"/>
  <c r="BB57" i="24" s="1"/>
  <c r="BB92" i="24" a="1"/>
  <c r="BB92" i="24" s="1"/>
  <c r="CA29" i="24" a="1"/>
  <c r="CA29" i="24" s="1"/>
  <c r="BJ6" i="24" a="1"/>
  <c r="BJ6" i="24" s="1"/>
  <c r="BB72" i="24" a="1"/>
  <c r="BB72" i="24" s="1"/>
  <c r="BC102" i="24" a="1"/>
  <c r="BC102" i="24" s="1"/>
  <c r="BJ56" i="24" a="1"/>
  <c r="BJ56" i="24" s="1"/>
  <c r="BC67" i="24" a="1"/>
  <c r="BC67" i="24" s="1"/>
  <c r="BA88" i="24" a="1"/>
  <c r="BA88" i="24" s="1"/>
  <c r="BF61" i="24" a="1"/>
  <c r="BF61" i="24" s="1"/>
  <c r="BA40" i="24" a="1"/>
  <c r="BA40" i="24" s="1"/>
  <c r="AZ127" i="24" a="1"/>
  <c r="AZ127" i="24" s="1"/>
  <c r="AZ66" i="24" a="1"/>
  <c r="AZ66" i="24" s="1"/>
  <c r="AZ103" i="24" a="1"/>
  <c r="AZ103" i="24" s="1"/>
  <c r="CA14" i="24" a="1"/>
  <c r="CA14" i="24" s="1"/>
  <c r="BC75" i="24" a="1"/>
  <c r="BC75" i="24" s="1"/>
  <c r="BH35" i="24" a="1"/>
  <c r="BH35" i="24" s="1"/>
  <c r="BC41" i="24" a="1"/>
  <c r="BC41" i="24" s="1"/>
  <c r="AZ56" i="24" a="1"/>
  <c r="AZ56" i="24" s="1"/>
  <c r="BC117" i="24" a="1"/>
  <c r="BC117" i="24" s="1"/>
  <c r="BT73" i="24" a="1"/>
  <c r="BT73" i="24" s="1"/>
  <c r="BA101" i="24" a="1"/>
  <c r="BA101" i="24" s="1"/>
  <c r="AZ23" i="24" a="1"/>
  <c r="AZ23" i="24" s="1"/>
  <c r="BA73" i="24" a="1"/>
  <c r="BA73" i="24" s="1"/>
  <c r="BW130" i="24" a="1"/>
  <c r="BW130" i="24" s="1"/>
  <c r="BP128" i="24" a="1"/>
  <c r="BP128" i="24" s="1"/>
  <c r="BD119" i="24" a="1"/>
  <c r="BD119" i="24" s="1"/>
  <c r="BF116" i="24" a="1"/>
  <c r="BF116" i="24" s="1"/>
  <c r="BK118" i="24" a="1"/>
  <c r="BK118" i="24" s="1"/>
  <c r="BI92" i="24" a="1"/>
  <c r="BI92" i="24" s="1"/>
  <c r="BP118" i="24" a="1"/>
  <c r="BP118" i="24" s="1"/>
  <c r="BD111" i="24" a="1"/>
  <c r="BD111" i="24" s="1"/>
  <c r="BF110" i="24" a="1"/>
  <c r="BF110" i="24" s="1"/>
  <c r="BH104" i="24" a="1"/>
  <c r="BH104" i="24" s="1"/>
  <c r="BZ131" i="24" a="1"/>
  <c r="BZ131" i="24" s="1"/>
  <c r="BM97" i="24" a="1"/>
  <c r="BM97" i="24" s="1"/>
  <c r="BD77" i="24" a="1"/>
  <c r="BD77" i="24" s="1"/>
  <c r="BO130" i="24" a="1"/>
  <c r="BO130" i="24" s="1"/>
  <c r="BX130" i="24" a="1"/>
  <c r="BX130" i="24" s="1"/>
  <c r="BU128" i="24" a="1"/>
  <c r="BU128" i="24" s="1"/>
  <c r="BM114" i="24" a="1"/>
  <c r="BM114" i="24" s="1"/>
  <c r="CA106" i="24" a="1"/>
  <c r="CA106" i="24" s="1"/>
  <c r="BL106" i="24" a="1"/>
  <c r="BL106" i="24" s="1"/>
  <c r="BP90" i="24" a="1"/>
  <c r="BP90" i="24" s="1"/>
  <c r="CA97" i="24" a="1"/>
  <c r="CA97" i="24" s="1"/>
  <c r="BV30" i="24" a="1"/>
  <c r="BV30" i="24" s="1"/>
  <c r="BI76" i="24" a="1"/>
  <c r="BI76" i="24" s="1"/>
  <c r="BZ5" i="24" a="1"/>
  <c r="BZ5" i="24" s="1"/>
  <c r="BN76" i="24" a="1"/>
  <c r="BN76" i="24" s="1"/>
  <c r="BV21" i="24" a="1"/>
  <c r="BV21" i="24" s="1"/>
  <c r="BH29" i="24" a="1"/>
  <c r="BH29" i="24" s="1"/>
  <c r="BF11" i="24" a="1"/>
  <c r="BF11" i="24" s="1"/>
  <c r="BU58" i="24" a="1"/>
  <c r="BU58" i="24" s="1"/>
  <c r="BO21" i="24" a="1"/>
  <c r="BO21" i="24" s="1"/>
  <c r="BH63" i="24" a="1"/>
  <c r="BH63" i="24" s="1"/>
  <c r="BN34" i="24" a="1"/>
  <c r="BN34" i="24" s="1"/>
  <c r="BS93" i="24" a="1"/>
  <c r="BS93" i="24" s="1"/>
  <c r="BW19" i="24" a="1"/>
  <c r="BW19" i="24" s="1"/>
  <c r="BP19" i="24" a="1"/>
  <c r="BP19" i="24" s="1"/>
  <c r="BD24" i="24" a="1"/>
  <c r="BD24" i="24" s="1"/>
  <c r="BK22" i="24" a="1"/>
  <c r="BK22" i="24" s="1"/>
  <c r="BL24" i="24" a="1"/>
  <c r="BL24" i="24" s="1"/>
  <c r="BG72" i="24" a="1"/>
  <c r="BG72" i="24" s="1"/>
  <c r="BV36" i="24" a="1"/>
  <c r="BV36" i="24" s="1"/>
  <c r="CA20" i="24" a="1"/>
  <c r="CA20" i="24" s="1"/>
  <c r="BG36" i="24" a="1"/>
  <c r="BG36" i="24" s="1"/>
  <c r="BU38" i="24" a="1"/>
  <c r="BU38" i="24" s="1"/>
  <c r="BA87" i="24" a="1"/>
  <c r="BA87" i="24" s="1"/>
  <c r="BV86" i="24" a="1"/>
  <c r="BV86" i="24" s="1"/>
  <c r="CA80" i="24" a="1"/>
  <c r="CA80" i="24" s="1"/>
  <c r="BU89" i="24" a="1"/>
  <c r="BU89" i="24" s="1"/>
  <c r="BT78" i="24" a="1"/>
  <c r="BT78" i="24" s="1"/>
  <c r="BI106" i="24" a="1"/>
  <c r="BI106" i="24" s="1"/>
  <c r="BM89" i="24" a="1"/>
  <c r="BM89" i="24" s="1"/>
  <c r="BS130" i="24" a="1"/>
  <c r="BS130" i="24" s="1"/>
  <c r="BN129" i="24" a="1"/>
  <c r="BN129" i="24" s="1"/>
  <c r="BS122" i="24" a="1"/>
  <c r="BS122" i="24" s="1"/>
  <c r="BD128" i="24" a="1"/>
  <c r="BD128" i="24" s="1"/>
  <c r="BW101" i="24" a="1"/>
  <c r="BW101" i="24" s="1"/>
  <c r="BT105" i="24" a="1"/>
  <c r="BT105" i="24" s="1"/>
  <c r="BS94" i="24" a="1"/>
  <c r="BS94" i="24" s="1"/>
  <c r="BN95" i="24" a="1"/>
  <c r="BN95" i="24" s="1"/>
  <c r="BI86" i="24" a="1"/>
  <c r="BI86" i="24" s="1"/>
  <c r="BN126" i="24" a="1"/>
  <c r="BN126" i="24" s="1"/>
  <c r="BP125" i="24" a="1"/>
  <c r="BP125" i="24" s="1"/>
  <c r="BS115" i="24" a="1"/>
  <c r="BS115" i="24" s="1"/>
  <c r="BR114" i="24" a="1"/>
  <c r="BR114" i="24" s="1"/>
  <c r="BE115" i="24" a="1"/>
  <c r="BE115" i="24" s="1"/>
  <c r="BX17" i="24" a="1"/>
  <c r="BX17" i="24" s="1"/>
  <c r="BS86" i="24" a="1"/>
  <c r="BS86" i="24" s="1"/>
  <c r="BG35" i="24" a="1"/>
  <c r="BG35" i="24" s="1"/>
  <c r="BP29" i="24" a="1"/>
  <c r="BP29" i="24" s="1"/>
  <c r="BU13" i="24" a="1"/>
  <c r="BU13" i="24" s="1"/>
  <c r="BY41" i="24" a="1"/>
  <c r="BY41" i="24" s="1"/>
  <c r="BQ30" i="24" a="1"/>
  <c r="BQ30" i="24" s="1"/>
  <c r="BT81" i="24" a="1"/>
  <c r="BT81" i="24" s="1"/>
  <c r="BI39" i="24" a="1"/>
  <c r="BI39" i="24" s="1"/>
  <c r="BO12" i="24" a="1"/>
  <c r="BO12" i="24" s="1"/>
  <c r="BQ21" i="24" a="1"/>
  <c r="BQ21" i="24" s="1"/>
  <c r="BU74" i="24" a="1"/>
  <c r="BU74" i="24" s="1"/>
  <c r="BY37" i="24" a="1"/>
  <c r="BY37" i="24" s="1"/>
  <c r="BL45" i="24" a="1"/>
  <c r="BL45" i="24" s="1"/>
  <c r="BX49" i="24" a="1"/>
  <c r="BX49" i="24" s="1"/>
  <c r="BW39" i="24" a="1"/>
  <c r="BW39" i="24" s="1"/>
  <c r="BH50" i="24" a="1"/>
  <c r="BH50" i="24" s="1"/>
  <c r="BE66" i="24" a="1"/>
  <c r="BE66" i="24" s="1"/>
  <c r="BY23" i="24" a="1"/>
  <c r="BY23" i="24" s="1"/>
  <c r="BF39" i="24" a="1"/>
  <c r="BF39" i="24" s="1"/>
  <c r="BH41" i="24" a="1"/>
  <c r="BH41" i="24" s="1"/>
  <c r="BD75" i="24" a="1"/>
  <c r="BD75" i="24" s="1"/>
  <c r="BM95" i="24" a="1"/>
  <c r="BM95" i="24" s="1"/>
  <c r="BF79" i="24" a="1"/>
  <c r="BF79" i="24" s="1"/>
  <c r="BU129" i="24" a="1"/>
  <c r="BU129" i="24" s="1"/>
  <c r="BU124" i="24" a="1"/>
  <c r="BU124" i="24" s="1"/>
  <c r="BT128" i="24" a="1"/>
  <c r="BT128" i="24" s="1"/>
  <c r="BG128" i="24" a="1"/>
  <c r="BG128" i="24" s="1"/>
  <c r="BS125" i="24" a="1"/>
  <c r="BS125" i="24" s="1"/>
  <c r="BK116" i="24" a="1"/>
  <c r="BK116" i="24" s="1"/>
  <c r="BG121" i="24" a="1"/>
  <c r="BG121" i="24" s="1"/>
  <c r="BU115" i="24" a="1"/>
  <c r="BU115" i="24" s="1"/>
  <c r="BR89" i="24" a="1"/>
  <c r="BR89" i="24" s="1"/>
  <c r="BG92" i="24" a="1"/>
  <c r="BG92" i="24" s="1"/>
  <c r="BK86" i="24" a="1"/>
  <c r="BK86" i="24" s="1"/>
  <c r="BE95" i="24" a="1"/>
  <c r="BE95" i="24" s="1"/>
  <c r="BU81" i="24" a="1"/>
  <c r="BU81" i="24" s="1"/>
  <c r="BZ101" i="24" a="1"/>
  <c r="BZ101" i="24" s="1"/>
  <c r="BW120" i="24" a="1"/>
  <c r="BW120" i="24" s="1"/>
  <c r="BZ112" i="24" a="1"/>
  <c r="BZ112" i="24" s="1"/>
  <c r="BE112" i="24" a="1"/>
  <c r="BE112" i="24" s="1"/>
  <c r="BX98" i="24" a="1"/>
  <c r="BX98" i="24" s="1"/>
  <c r="BR126" i="24" a="1"/>
  <c r="BR126" i="24" s="1"/>
  <c r="BF77" i="24" a="1"/>
  <c r="BF77" i="24" s="1"/>
  <c r="BV34" i="24" a="1"/>
  <c r="BV34" i="24" s="1"/>
  <c r="BK24" i="24" a="1"/>
  <c r="BK24" i="24" s="1"/>
  <c r="BW28" i="24" a="1"/>
  <c r="BW28" i="24" s="1"/>
  <c r="BJ37" i="24" a="1"/>
  <c r="BJ37" i="24" s="1"/>
  <c r="BT29" i="24" a="1"/>
  <c r="BT29" i="24" s="1"/>
  <c r="BG71" i="24" a="1"/>
  <c r="BG71" i="24" s="1"/>
  <c r="BX9" i="24" a="1"/>
  <c r="BX9" i="24" s="1"/>
  <c r="BK26" i="24" a="1"/>
  <c r="BK26" i="24" s="1"/>
  <c r="BT20" i="24" a="1"/>
  <c r="BT20" i="24" s="1"/>
  <c r="BO43" i="24" a="1"/>
  <c r="BO43" i="24" s="1"/>
  <c r="BY27" i="24" a="1"/>
  <c r="BY27" i="24" s="1"/>
  <c r="BI88" i="24" a="1"/>
  <c r="BI88" i="24" s="1"/>
  <c r="BY36" i="24" a="1"/>
  <c r="BY36" i="24" s="1"/>
  <c r="BE11" i="24" a="1"/>
  <c r="BE11" i="24" s="1"/>
  <c r="BX18" i="24" a="1"/>
  <c r="BX18" i="24" s="1"/>
  <c r="BF54" i="24" a="1"/>
  <c r="BF54" i="24" s="1"/>
  <c r="BL28" i="24" a="1"/>
  <c r="BL28" i="24" s="1"/>
  <c r="BW15" i="24" a="1"/>
  <c r="BW15" i="24" s="1"/>
  <c r="BP17" i="24" a="1"/>
  <c r="BP17" i="24" s="1"/>
  <c r="BX30" i="24" a="1"/>
  <c r="BX30" i="24" s="1"/>
  <c r="BA43" i="24" a="1"/>
  <c r="BA43" i="24" s="1"/>
  <c r="BY131" i="24" a="1"/>
  <c r="BY131" i="24" s="1"/>
  <c r="BN122" i="24" a="1"/>
  <c r="BN122" i="24" s="1"/>
  <c r="BM119" i="24" a="1"/>
  <c r="BM119" i="24" s="1"/>
  <c r="BL121" i="24" a="1"/>
  <c r="BL121" i="24" s="1"/>
  <c r="CA85" i="24" a="1"/>
  <c r="CA85" i="24" s="1"/>
  <c r="BU121" i="24" a="1"/>
  <c r="BU121" i="24" s="1"/>
  <c r="BN121" i="24" a="1"/>
  <c r="BN121" i="24" s="1"/>
  <c r="BO113" i="24" a="1"/>
  <c r="BO113" i="24" s="1"/>
  <c r="BM107" i="24" a="1"/>
  <c r="BM107" i="24" s="1"/>
  <c r="CA75" i="24" a="1"/>
  <c r="CA75" i="24" s="1"/>
  <c r="BF91" i="24" a="1"/>
  <c r="BF91" i="24" s="1"/>
  <c r="BI93" i="24" a="1"/>
  <c r="BI93" i="24" s="1"/>
  <c r="BS77" i="24" a="1"/>
  <c r="BS77" i="24" s="1"/>
  <c r="BN127" i="24" a="1"/>
  <c r="BN127" i="24" s="1"/>
  <c r="BR132" i="24" a="1"/>
  <c r="BR132" i="24" s="1"/>
  <c r="BQ110" i="24" a="1"/>
  <c r="BQ110" i="24" s="1"/>
  <c r="BH110" i="24" a="1"/>
  <c r="BH110" i="24" s="1"/>
  <c r="BJ98" i="24" a="1"/>
  <c r="BJ98" i="24" s="1"/>
  <c r="BV100" i="24" a="1"/>
  <c r="BV100" i="24" s="1"/>
  <c r="BQ99" i="24" a="1"/>
  <c r="BQ99" i="24" s="1"/>
  <c r="BF9" i="24" a="1"/>
  <c r="BF9" i="24" s="1"/>
  <c r="BE62" i="24" a="1"/>
  <c r="BE62" i="24" s="1"/>
  <c r="CA9" i="24" a="1"/>
  <c r="CA9" i="24" s="1"/>
  <c r="BH61" i="24" a="1"/>
  <c r="BH61" i="24" s="1"/>
  <c r="BN32" i="24" a="1"/>
  <c r="BN32" i="24" s="1"/>
  <c r="BK11" i="24" a="1"/>
  <c r="BK11" i="24" s="1"/>
  <c r="BG23" i="24" a="1"/>
  <c r="BG23" i="24" s="1"/>
  <c r="BN69" i="24" a="1"/>
  <c r="BN69" i="24" s="1"/>
  <c r="BG32" i="24" a="1"/>
  <c r="BG32" i="24" s="1"/>
  <c r="BJ25" i="24" a="1"/>
  <c r="BJ25" i="24" s="1"/>
  <c r="BV12" i="24" a="1"/>
  <c r="BV12" i="24" s="1"/>
  <c r="AZ9" i="24" a="1"/>
  <c r="AZ9" i="24" s="1"/>
  <c r="BC112" i="24" a="1"/>
  <c r="BC112" i="24" s="1"/>
  <c r="BC65" i="24" a="1"/>
  <c r="BC65" i="24" s="1"/>
  <c r="BX35" i="24" a="1"/>
  <c r="BX35" i="24" s="1"/>
  <c r="BJ30" i="24" a="1"/>
  <c r="BJ30" i="24" s="1"/>
  <c r="BB30" i="24" a="1"/>
  <c r="BB30" i="24" s="1"/>
  <c r="BP16" i="24" a="1"/>
  <c r="BP16" i="24" s="1"/>
  <c r="BZ64" i="24" a="1"/>
  <c r="BZ64" i="24" s="1"/>
  <c r="AZ36" i="24" a="1"/>
  <c r="AZ36" i="24" s="1"/>
  <c r="BV59" i="24" a="1"/>
  <c r="BV59" i="24" s="1"/>
  <c r="BA72" i="24" a="1"/>
  <c r="BA72" i="24" s="1"/>
  <c r="BC68" i="24" a="1"/>
  <c r="BC68" i="24" s="1"/>
  <c r="BA110" i="24" a="1"/>
  <c r="BA110" i="24" s="1"/>
  <c r="BG50" i="24" a="1"/>
  <c r="BG50" i="24" s="1"/>
  <c r="BT77" i="24" a="1"/>
  <c r="BT77" i="24" s="1"/>
  <c r="BJ130" i="24" a="1"/>
  <c r="BJ130" i="24" s="1"/>
  <c r="BD123" i="24" a="1"/>
  <c r="BD123" i="24" s="1"/>
  <c r="BH118" i="24" a="1"/>
  <c r="BH118" i="24" s="1"/>
  <c r="BQ118" i="24" a="1"/>
  <c r="BQ118" i="24" s="1"/>
  <c r="BX127" i="24" a="1"/>
  <c r="BX127" i="24" s="1"/>
  <c r="BT115" i="24" a="1"/>
  <c r="BT115" i="24" s="1"/>
  <c r="BL110" i="24" a="1"/>
  <c r="BL110" i="24" s="1"/>
  <c r="BQ107" i="24" a="1"/>
  <c r="BQ107" i="24" s="1"/>
  <c r="BK109" i="24" a="1"/>
  <c r="BK109" i="24" s="1"/>
  <c r="BM79" i="24" a="1"/>
  <c r="BM79" i="24" s="1"/>
  <c r="BX87" i="24" a="1"/>
  <c r="BX87" i="24" s="1"/>
  <c r="BK76" i="24" a="1"/>
  <c r="BK76" i="24" s="1"/>
  <c r="BO75" i="24" a="1"/>
  <c r="BO75" i="24" s="1"/>
  <c r="BS129" i="24" a="1"/>
  <c r="BS129" i="24" s="1"/>
  <c r="BK99" i="24" a="1"/>
  <c r="BK99" i="24" s="1"/>
  <c r="BN114" i="24" a="1"/>
  <c r="BN114" i="24" s="1"/>
  <c r="BK106" i="24" a="1"/>
  <c r="BK106" i="24" s="1"/>
  <c r="BH98" i="24" a="1"/>
  <c r="BH98" i="24" s="1"/>
  <c r="BP105" i="24" a="1"/>
  <c r="BP105" i="24" s="1"/>
  <c r="BJ123" i="24" a="1"/>
  <c r="BJ123" i="24" s="1"/>
  <c r="BO69" i="24" a="1"/>
  <c r="BO69" i="24" s="1"/>
  <c r="BX14" i="24" a="1"/>
  <c r="BX14" i="24" s="1"/>
  <c r="BZ33" i="24" a="1"/>
  <c r="BZ33" i="24" s="1"/>
  <c r="BN38" i="24" a="1"/>
  <c r="BN38" i="24" s="1"/>
  <c r="BX59" i="24" a="1"/>
  <c r="BX59" i="24" s="1"/>
  <c r="BG29" i="24" a="1"/>
  <c r="BG29" i="24" s="1"/>
  <c r="BX54" i="24" a="1"/>
  <c r="BX54" i="24" s="1"/>
  <c r="BV20" i="24" a="1"/>
  <c r="BV20" i="24" s="1"/>
  <c r="BZ35" i="24" a="1"/>
  <c r="BZ35" i="24" s="1"/>
  <c r="BG20" i="24" a="1"/>
  <c r="BG20" i="24" s="1"/>
  <c r="BU22" i="24" a="1"/>
  <c r="BU22" i="24" s="1"/>
  <c r="BQ12" i="24" a="1"/>
  <c r="BQ12" i="24" s="1"/>
  <c r="BU78" i="24" a="1"/>
  <c r="BU78" i="24" s="1"/>
  <c r="BE17" i="24" a="1"/>
  <c r="BE17" i="24" s="1"/>
  <c r="CA38" i="24" a="1"/>
  <c r="CA38" i="24" s="1"/>
  <c r="BL33" i="24" a="1"/>
  <c r="BL33" i="24" s="1"/>
  <c r="BY98" i="24" a="1"/>
  <c r="BY98" i="24" s="1"/>
  <c r="BW27" i="24" a="1"/>
  <c r="BW27" i="24" s="1"/>
  <c r="BP27" i="24" a="1"/>
  <c r="BP27" i="24" s="1"/>
  <c r="BD32" i="24" a="1"/>
  <c r="BD32" i="24" s="1"/>
  <c r="BK30" i="24" a="1"/>
  <c r="BK30" i="24" s="1"/>
  <c r="BA22" i="24" a="1"/>
  <c r="BA22" i="24" s="1"/>
  <c r="BP97" i="24" a="1"/>
  <c r="BP97" i="24" s="1"/>
  <c r="BO91" i="24" a="1"/>
  <c r="BO91" i="24" s="1"/>
  <c r="BI97" i="24" a="1"/>
  <c r="BI97" i="24" s="1"/>
  <c r="BM94" i="24" a="1"/>
  <c r="BM94" i="24" s="1"/>
  <c r="BZ88" i="24" a="1"/>
  <c r="BZ88" i="24" s="1"/>
  <c r="BY66" i="24" a="1"/>
  <c r="BY66" i="24" s="1"/>
  <c r="BU96" i="24" a="1"/>
  <c r="BU96" i="24" s="1"/>
  <c r="CA129" i="24" a="1"/>
  <c r="CA129" i="24" s="1"/>
  <c r="BG127" i="24" a="1"/>
  <c r="BG127" i="24" s="1"/>
  <c r="BR128" i="24" a="1"/>
  <c r="BR128" i="24" s="1"/>
  <c r="BT91" i="24" a="1"/>
  <c r="BT91" i="24" s="1"/>
  <c r="BX99" i="24" a="1"/>
  <c r="BX99" i="24" s="1"/>
  <c r="BD105" i="24" a="1"/>
  <c r="BD105" i="24" s="1"/>
  <c r="BH97" i="24" a="1"/>
  <c r="BH97" i="24" s="1"/>
  <c r="BW93" i="24" a="1"/>
  <c r="BW93" i="24" s="1"/>
  <c r="BM116" i="24" a="1"/>
  <c r="BM116" i="24" s="1"/>
  <c r="BW126" i="24" a="1"/>
  <c r="BW126" i="24" s="1"/>
  <c r="BX124" i="24" a="1"/>
  <c r="BX124" i="24" s="1"/>
  <c r="BG124" i="24" a="1"/>
  <c r="BG124" i="24" s="1"/>
  <c r="BV114" i="24" a="1"/>
  <c r="BV114" i="24" s="1"/>
  <c r="BD120" i="24" a="1"/>
  <c r="BD120" i="24" s="1"/>
  <c r="BF62" i="24" a="1"/>
  <c r="BF62" i="24" s="1"/>
  <c r="BL36" i="24" a="1"/>
  <c r="BL36" i="24" s="1"/>
  <c r="BE21" i="24" a="1"/>
  <c r="BE21" i="24" s="1"/>
  <c r="BQ25" i="24" a="1"/>
  <c r="BQ25" i="24" s="1"/>
  <c r="BX38" i="24" a="1"/>
  <c r="BX38" i="24" s="1"/>
  <c r="BS46" i="24" a="1"/>
  <c r="BS46" i="24" s="1"/>
  <c r="BT74" i="24" a="1"/>
  <c r="BT74" i="24" s="1"/>
  <c r="BI13" i="24" a="1"/>
  <c r="BI13" i="24" s="1"/>
  <c r="BE23" i="24" a="1"/>
  <c r="BE23" i="24" s="1"/>
  <c r="BI38" i="24" a="1"/>
  <c r="BI38" i="24" s="1"/>
  <c r="BF59" i="24" a="1"/>
  <c r="BF59" i="24" s="1"/>
  <c r="BR42" i="24" a="1"/>
  <c r="BR42" i="24" s="1"/>
  <c r="BL57" i="24" a="1"/>
  <c r="BL57" i="24" s="1"/>
  <c r="BR51" i="24" a="1"/>
  <c r="BR51" i="24" s="1"/>
  <c r="BD44" i="24" a="1"/>
  <c r="BD44" i="24" s="1"/>
  <c r="BE46" i="24" a="1"/>
  <c r="BE46" i="24" s="1"/>
  <c r="BZ57" i="24" a="1"/>
  <c r="BZ57" i="24" s="1"/>
  <c r="BK45" i="24" a="1"/>
  <c r="BK45" i="24" s="1"/>
  <c r="BI40" i="24" a="1"/>
  <c r="BI40" i="24" s="1"/>
  <c r="BU44" i="24" a="1"/>
  <c r="BU44" i="24" s="1"/>
  <c r="BW47" i="24" a="1"/>
  <c r="BW47" i="24" s="1"/>
  <c r="BG6" i="24" a="1"/>
  <c r="BG6" i="24" s="1"/>
  <c r="BX85" i="24" a="1"/>
  <c r="BX85" i="24" s="1"/>
  <c r="BZ87" i="24" a="1"/>
  <c r="BZ87" i="24" s="1"/>
  <c r="BG76" i="24" a="1"/>
  <c r="BG76" i="24" s="1"/>
  <c r="BY128" i="24" a="1"/>
  <c r="BY128" i="24" s="1"/>
  <c r="BJ127" i="24" a="1"/>
  <c r="BJ127" i="24" s="1"/>
  <c r="BN78" i="24" a="1"/>
  <c r="BN78" i="24" s="1"/>
  <c r="BR127" i="24" a="1"/>
  <c r="BR127" i="24" s="1"/>
  <c r="BN124" i="24" a="1"/>
  <c r="BN124" i="24" s="1"/>
  <c r="BN115" i="24" a="1"/>
  <c r="BN115" i="24" s="1"/>
  <c r="BY115" i="24" a="1"/>
  <c r="BY115" i="24" s="1"/>
  <c r="BN102" i="24" a="1"/>
  <c r="BN102" i="24" s="1"/>
  <c r="BW96" i="24" a="1"/>
  <c r="BW96" i="24" s="1"/>
  <c r="BS85" i="24" a="1"/>
  <c r="BS85" i="24" s="1"/>
  <c r="BX82" i="24" a="1"/>
  <c r="BX82" i="24" s="1"/>
  <c r="BI94" i="24" a="1"/>
  <c r="BI94" i="24" s="1"/>
  <c r="BK122" i="24" a="1"/>
  <c r="BK122" i="24" s="1"/>
  <c r="BV117" i="24" a="1"/>
  <c r="BV117" i="24" s="1"/>
  <c r="BJ112" i="24" a="1"/>
  <c r="BJ112" i="24" s="1"/>
  <c r="BN109" i="24" a="1"/>
  <c r="BN109" i="24" s="1"/>
  <c r="BH111" i="24" a="1"/>
  <c r="BH111" i="24" s="1"/>
  <c r="BS110" i="24" a="1"/>
  <c r="BS110" i="24" s="1"/>
  <c r="BL26" i="24" a="1"/>
  <c r="BL26" i="24" s="1"/>
  <c r="BS67" i="24" a="1"/>
  <c r="BS67" i="24" s="1"/>
  <c r="BL35" i="24" a="1"/>
  <c r="BL35" i="24" s="1"/>
  <c r="CA22" i="24" a="1"/>
  <c r="CA22" i="24" s="1"/>
  <c r="BG38" i="24" a="1"/>
  <c r="BG38" i="24" s="1"/>
  <c r="BM101" i="24" a="1"/>
  <c r="BM101" i="24" s="1"/>
  <c r="BG33" i="24" a="1"/>
  <c r="BG33" i="24" s="1"/>
  <c r="BX32" i="24" a="1"/>
  <c r="BX32" i="24" s="1"/>
  <c r="BL37" i="24" a="1"/>
  <c r="BL37" i="24" s="1"/>
  <c r="BS35" i="24" a="1"/>
  <c r="BS35" i="24" s="1"/>
  <c r="CA43" i="24" a="1"/>
  <c r="CA43" i="24" s="1"/>
  <c r="BT108" i="24" a="1"/>
  <c r="BT108" i="24" s="1"/>
  <c r="BY11" i="24" a="1"/>
  <c r="BY11" i="24" s="1"/>
  <c r="BM20" i="24" a="1"/>
  <c r="BM20" i="24" s="1"/>
  <c r="BQ35" i="24" a="1"/>
  <c r="BQ35" i="24" s="1"/>
  <c r="BN56" i="24" a="1"/>
  <c r="BN56" i="24" s="1"/>
  <c r="BY35" i="24" a="1"/>
  <c r="BY35" i="24" s="1"/>
  <c r="BS102" i="24" a="1"/>
  <c r="BS102" i="24" s="1"/>
  <c r="BK44" i="24" a="1"/>
  <c r="BK44" i="24" s="1"/>
  <c r="BG15" i="24" a="1"/>
  <c r="BG15" i="24" s="1"/>
  <c r="BY26" i="24" a="1"/>
  <c r="BY26" i="24" s="1"/>
  <c r="BU84" i="24" a="1"/>
  <c r="BU84" i="24" s="1"/>
  <c r="BK72" i="24" a="1"/>
  <c r="BK72" i="24" s="1"/>
  <c r="BL126" i="24" a="1"/>
  <c r="BL126" i="24" s="1"/>
  <c r="BM121" i="24" a="1"/>
  <c r="BM121" i="24" s="1"/>
  <c r="BL125" i="24" a="1"/>
  <c r="BL125" i="24" s="1"/>
  <c r="BI131" i="24" a="1"/>
  <c r="BI131" i="24" s="1"/>
  <c r="BO122" i="24" a="1"/>
  <c r="BO122" i="24" s="1"/>
  <c r="BV120" i="24" a="1"/>
  <c r="BV120" i="24" s="1"/>
  <c r="BZ117" i="24" a="1"/>
  <c r="BZ117" i="24" s="1"/>
  <c r="BS112" i="24" a="1"/>
  <c r="BS112" i="24" s="1"/>
  <c r="BZ78" i="24" a="1"/>
  <c r="BZ78" i="24" s="1"/>
  <c r="BN81" i="24" a="1"/>
  <c r="BN81" i="24" s="1"/>
  <c r="BQ92" i="24" a="1"/>
  <c r="BQ92" i="24" s="1"/>
  <c r="BJ77" i="24" a="1"/>
  <c r="BJ77" i="24" s="1"/>
  <c r="BE77" i="24" a="1"/>
  <c r="BE77" i="24" s="1"/>
  <c r="BY100" i="24" a="1"/>
  <c r="BY100" i="24" s="1"/>
  <c r="BR117" i="24" a="1"/>
  <c r="BR117" i="24" s="1"/>
  <c r="BP109" i="24" a="1"/>
  <c r="BP109" i="24" s="1"/>
  <c r="BO108" i="24" a="1"/>
  <c r="BO108" i="24" s="1"/>
  <c r="BE107" i="24" a="1"/>
  <c r="BE107" i="24" s="1"/>
  <c r="BD130" i="24" a="1"/>
  <c r="BD130" i="24" s="1"/>
  <c r="BO74" i="24" a="1"/>
  <c r="BO74" i="24" s="1"/>
  <c r="BF24" i="24" a="1"/>
  <c r="BF24" i="24" s="1"/>
  <c r="BJ12" i="24" a="1"/>
  <c r="BJ12" i="24" s="1"/>
  <c r="BG18" i="24" a="1"/>
  <c r="BG18" i="24" s="1"/>
  <c r="BS71" i="24" a="1"/>
  <c r="BS71" i="24" s="1"/>
  <c r="BE19" i="24" a="1"/>
  <c r="BE19" i="24" s="1"/>
  <c r="BX25" i="24" a="1"/>
  <c r="BX25" i="24" s="1"/>
  <c r="AZ41" i="24" a="1"/>
  <c r="AZ41" i="24" s="1"/>
  <c r="BZ68" i="24" a="1"/>
  <c r="BZ68" i="24" s="1"/>
  <c r="BD15" i="24" a="1"/>
  <c r="BD15" i="24" s="1"/>
  <c r="CA8" i="24" a="1"/>
  <c r="CA8" i="24" s="1"/>
  <c r="BR53" i="24" a="1"/>
  <c r="BR53" i="24" s="1"/>
  <c r="BS7" i="24" a="1"/>
  <c r="BS7" i="24" s="1"/>
  <c r="BC71" i="24" a="1"/>
  <c r="BC71" i="24" s="1"/>
  <c r="BA24" i="24" a="1"/>
  <c r="BA24" i="24" s="1"/>
  <c r="BF42" i="24" a="1"/>
  <c r="BF42" i="24" s="1"/>
  <c r="BC109" i="24" a="1"/>
  <c r="BC109" i="24" s="1"/>
  <c r="BU36" i="24" a="1"/>
  <c r="BU36" i="24" s="1"/>
  <c r="BA124" i="24" a="1"/>
  <c r="BA124" i="24" s="1"/>
  <c r="BM81" i="24" a="1"/>
  <c r="BM81" i="24" s="1"/>
  <c r="BR129" i="24" a="1"/>
  <c r="BR129" i="24" s="1"/>
  <c r="BI128" i="24" a="1"/>
  <c r="BI128" i="24" s="1"/>
  <c r="BJ122" i="24" a="1"/>
  <c r="BJ122" i="24" s="1"/>
  <c r="BZ123" i="24" a="1"/>
  <c r="BZ123" i="24" s="1"/>
  <c r="BY127" i="24" a="1"/>
  <c r="BY127" i="24" s="1"/>
  <c r="BJ124" i="24" a="1"/>
  <c r="BJ124" i="24" s="1"/>
  <c r="CA117" i="24" a="1"/>
  <c r="CA117" i="24" s="1"/>
  <c r="BQ109" i="24" a="1"/>
  <c r="BQ109" i="24" s="1"/>
  <c r="BG117" i="24" a="1"/>
  <c r="BG117" i="24" s="1"/>
  <c r="BO81" i="24" a="1"/>
  <c r="BO81" i="24" s="1"/>
  <c r="BN92" i="24" a="1"/>
  <c r="BN92" i="24" s="1"/>
  <c r="BJ81" i="24" a="1"/>
  <c r="BJ81" i="24" s="1"/>
  <c r="BU77" i="24" a="1"/>
  <c r="BU77" i="24" s="1"/>
  <c r="BD78" i="24" a="1"/>
  <c r="BD78" i="24" s="1"/>
  <c r="BX119" i="24" a="1"/>
  <c r="BX119" i="24" s="1"/>
  <c r="BY111" i="24" a="1"/>
  <c r="BY111" i="24" s="1"/>
  <c r="BS105" i="24" a="1"/>
  <c r="BS105" i="24" s="1"/>
  <c r="BX102" i="24" a="1"/>
  <c r="BX102" i="24" s="1"/>
  <c r="BR106" i="24" a="1"/>
  <c r="BR106" i="24" s="1"/>
  <c r="BQ85" i="24" a="1"/>
  <c r="BQ85" i="24" s="1"/>
  <c r="BW25" i="24" a="1"/>
  <c r="BW25" i="24" s="1"/>
  <c r="BF72" i="24" a="1"/>
  <c r="BF72" i="24" s="1"/>
  <c r="BW34" i="24" a="1"/>
  <c r="BW34" i="24" s="1"/>
  <c r="BR32" i="24" a="1"/>
  <c r="BR32" i="24" s="1"/>
  <c r="BL15" i="24" a="1"/>
  <c r="BL15" i="24" s="1"/>
  <c r="BQ95" i="24" a="1"/>
  <c r="BQ95" i="24" s="1"/>
  <c r="BN10" i="24" a="1"/>
  <c r="BN10" i="24" s="1"/>
  <c r="BK32" i="24" a="1"/>
  <c r="BK32" i="24" s="1"/>
  <c r="BW36" i="24" a="1"/>
  <c r="BW36" i="24" s="1"/>
  <c r="BZ12" i="24" a="1"/>
  <c r="BZ12" i="24" s="1"/>
  <c r="BI23" i="24" a="1"/>
  <c r="BI23" i="24" s="1"/>
  <c r="CA90" i="24" a="1"/>
  <c r="CA90" i="24" s="1"/>
  <c r="BT19" i="24" a="1"/>
  <c r="BT19" i="24" s="1"/>
  <c r="BX34" i="24" a="1"/>
  <c r="BX34" i="24" s="1"/>
  <c r="BM16" i="24" a="1"/>
  <c r="BM16" i="24" s="1"/>
  <c r="BI47" i="24" a="1"/>
  <c r="BI47" i="24" s="1"/>
  <c r="BQ16" i="24" a="1"/>
  <c r="BQ16" i="24" s="1"/>
  <c r="BJ78" i="24" a="1"/>
  <c r="BJ78" i="24" s="1"/>
  <c r="BQ23" i="24" a="1"/>
  <c r="BQ23" i="24" s="1"/>
  <c r="BH26" i="24" a="1"/>
  <c r="BH26" i="24" s="1"/>
  <c r="BE12" i="24" a="1"/>
  <c r="BE12" i="24" s="1"/>
  <c r="BQ46" i="24" a="1"/>
  <c r="BQ46" i="24" s="1"/>
  <c r="BN104" i="24" a="1"/>
  <c r="BN104" i="24" s="1"/>
  <c r="BD90" i="24" a="1"/>
  <c r="BD90" i="24" s="1"/>
  <c r="BR95" i="24" a="1"/>
  <c r="BR95" i="24" s="1"/>
  <c r="BM96" i="24" a="1"/>
  <c r="BM96" i="24" s="1"/>
  <c r="BK87" i="24" a="1"/>
  <c r="BK87" i="24" s="1"/>
  <c r="BW90" i="24" a="1"/>
  <c r="BW90" i="24" s="1"/>
  <c r="BP84" i="24" a="1"/>
  <c r="BP84" i="24" s="1"/>
  <c r="BK80" i="24" a="1"/>
  <c r="BK80" i="24" s="1"/>
  <c r="BG129" i="24" a="1"/>
  <c r="BG129" i="24" s="1"/>
  <c r="BP77" i="24" a="1"/>
  <c r="BP77" i="24" s="1"/>
  <c r="BF113" i="24" a="1"/>
  <c r="BF113" i="24" s="1"/>
  <c r="BP104" i="24" a="1"/>
  <c r="BP104" i="24" s="1"/>
  <c r="BK104" i="24" a="1"/>
  <c r="BK104" i="24" s="1"/>
  <c r="BN101" i="24" a="1"/>
  <c r="BN101" i="24" s="1"/>
  <c r="BL96" i="24" a="1"/>
  <c r="BL96" i="24" s="1"/>
  <c r="BW69" i="24" a="1"/>
  <c r="BW69" i="24" s="1"/>
  <c r="BO131" i="24" a="1"/>
  <c r="BO131" i="24" s="1"/>
  <c r="BH124" i="24" a="1"/>
  <c r="BH124" i="24" s="1"/>
  <c r="BM125" i="24" a="1"/>
  <c r="BM125" i="24" s="1"/>
  <c r="BL123" i="24" a="1"/>
  <c r="BL123" i="24" s="1"/>
  <c r="BI82" i="24" a="1"/>
  <c r="BI82" i="24" s="1"/>
  <c r="BK43" i="24" a="1"/>
  <c r="BK43" i="24" s="1"/>
  <c r="BS106" i="24" a="1"/>
  <c r="BS106" i="24" s="1"/>
  <c r="BX39" i="24" a="1"/>
  <c r="BX39" i="24" s="1"/>
  <c r="BU19" i="24" a="1"/>
  <c r="BU19" i="24" s="1"/>
  <c r="BY34" i="24" a="1"/>
  <c r="BY34" i="24" s="1"/>
  <c r="BU66" i="24" a="1"/>
  <c r="BU66" i="24" s="1"/>
  <c r="BY29" i="24" a="1"/>
  <c r="BY29" i="24" s="1"/>
  <c r="BW49" i="24" a="1"/>
  <c r="BW49" i="24" s="1"/>
  <c r="BX41" i="24" a="1"/>
  <c r="BX41" i="24" s="1"/>
  <c r="BM32" i="24" a="1"/>
  <c r="BM32" i="24" s="1"/>
  <c r="BY64" i="24" a="1"/>
  <c r="BY64" i="24" s="1"/>
  <c r="BZ75" i="24" a="1"/>
  <c r="BZ75" i="24" s="1"/>
  <c r="BP45" i="24" a="1"/>
  <c r="BP45" i="24" s="1"/>
  <c r="BQ47" i="24" a="1"/>
  <c r="BQ47" i="24" s="1"/>
  <c r="BJ50" i="24" a="1"/>
  <c r="BJ50" i="24" s="1"/>
  <c r="BJ60" i="24" a="1"/>
  <c r="BJ60" i="24" s="1"/>
  <c r="BR50" i="24" a="1"/>
  <c r="BR50" i="24" s="1"/>
  <c r="BL65" i="24" a="1"/>
  <c r="BL65" i="24" s="1"/>
  <c r="BY59" i="24" a="1"/>
  <c r="BY59" i="24" s="1"/>
  <c r="BH39" i="24" a="1"/>
  <c r="BH39" i="24" s="1"/>
  <c r="BR41" i="24" a="1"/>
  <c r="BR41" i="24" s="1"/>
  <c r="BR59" i="24" a="1"/>
  <c r="BR59" i="24" s="1"/>
  <c r="BF93" i="24" a="1"/>
  <c r="BF93" i="24" s="1"/>
  <c r="BJ87" i="24" a="1"/>
  <c r="BJ87" i="24" s="1"/>
  <c r="BG77" i="24" a="1"/>
  <c r="BG77" i="24" s="1"/>
  <c r="BK75" i="24" a="1"/>
  <c r="BK75" i="24" s="1"/>
  <c r="BT104" i="24" a="1"/>
  <c r="BT104" i="24" s="1"/>
  <c r="BW78" i="24" a="1"/>
  <c r="BW78" i="24" s="1"/>
  <c r="BZ126" i="24" a="1"/>
  <c r="BZ126" i="24" s="1"/>
  <c r="BW125" i="24" a="1"/>
  <c r="BW125" i="24" s="1"/>
  <c r="BQ123" i="24" a="1"/>
  <c r="BQ123" i="24" s="1"/>
  <c r="BT124" i="24" a="1"/>
  <c r="BT124" i="24" s="1"/>
  <c r="BT100" i="24" a="1"/>
  <c r="BT100" i="24" s="1"/>
  <c r="BL95" i="24" a="1"/>
  <c r="BL95" i="24" s="1"/>
  <c r="BY83" i="24" a="1"/>
  <c r="BY83" i="24" s="1"/>
  <c r="BX84" i="24" a="1"/>
  <c r="BX84" i="24" s="1"/>
  <c r="BR92" i="24" a="1"/>
  <c r="BR92" i="24" s="1"/>
  <c r="BX129" i="24" a="1"/>
  <c r="BX129" i="24" s="1"/>
  <c r="BL122" i="24" a="1"/>
  <c r="BL122" i="24" s="1"/>
  <c r="BF120" i="24" a="1"/>
  <c r="BF120" i="24" s="1"/>
  <c r="BN111" i="24" a="1"/>
  <c r="BN111" i="24" s="1"/>
  <c r="BD112" i="24" a="1"/>
  <c r="BD112" i="24" s="1"/>
  <c r="BY12" i="24" a="1"/>
  <c r="BY12" i="24" s="1"/>
  <c r="BI79" i="24" a="1"/>
  <c r="BI79" i="24" s="1"/>
  <c r="BO24" i="24" a="1"/>
  <c r="BO24" i="24" s="1"/>
  <c r="BZ18" i="24" a="1"/>
  <c r="BZ18" i="24" s="1"/>
  <c r="BD34" i="24" a="1"/>
  <c r="BD34" i="24" s="1"/>
  <c r="BL44" i="24" a="1"/>
  <c r="BL44" i="24" s="1"/>
  <c r="BY19" i="24" a="1"/>
  <c r="BY19" i="24" s="1"/>
  <c r="BI90" i="24" a="1"/>
  <c r="BI90" i="24" s="1"/>
  <c r="BY28" i="24" a="1"/>
  <c r="BY28" i="24" s="1"/>
  <c r="BP31" i="24" a="1"/>
  <c r="BP31" i="24" s="1"/>
  <c r="BU14" i="24" a="1"/>
  <c r="BU14" i="24" s="1"/>
  <c r="BD64" i="24" a="1"/>
  <c r="BD64" i="24" s="1"/>
  <c r="BI27" i="24" a="1"/>
  <c r="BI27" i="24" s="1"/>
  <c r="BG47" i="24" a="1"/>
  <c r="BG47" i="24" s="1"/>
  <c r="BS51" i="24" a="1"/>
  <c r="BS51" i="24" s="1"/>
  <c r="BU29" i="24" a="1"/>
  <c r="BU29" i="24" s="1"/>
  <c r="BR39" i="24" a="1"/>
  <c r="BR39" i="24" s="1"/>
  <c r="BL55" i="24" a="1"/>
  <c r="BL55" i="24" s="1"/>
  <c r="BY15" i="24" a="1"/>
  <c r="BY15" i="24" s="1"/>
  <c r="BM28" i="24" a="1"/>
  <c r="BM28" i="24" s="1"/>
  <c r="CA42" i="24" a="1"/>
  <c r="CA42" i="24" s="1"/>
  <c r="BN64" i="24" a="1"/>
  <c r="BN64" i="24" s="1"/>
  <c r="BE92" i="24" a="1"/>
  <c r="BE92" i="24" s="1"/>
  <c r="BY132" i="24" a="1"/>
  <c r="BY132" i="24" s="1"/>
  <c r="BF132" i="24" a="1"/>
  <c r="BF132" i="24" s="1"/>
  <c r="BK125" i="24" a="1"/>
  <c r="BK125" i="24" s="1"/>
  <c r="BT130" i="24" a="1"/>
  <c r="BT130" i="24" s="1"/>
  <c r="BV131" i="24" a="1"/>
  <c r="BV131" i="24" s="1"/>
  <c r="BD131" i="24" a="1"/>
  <c r="BD131" i="24" s="1"/>
  <c r="BD121" i="24" a="1"/>
  <c r="BD121" i="24" s="1"/>
  <c r="BZ119" i="24" a="1"/>
  <c r="BZ119" i="24" s="1"/>
  <c r="BK120" i="24" a="1"/>
  <c r="BK120" i="24" s="1"/>
  <c r="BH92" i="24" a="1"/>
  <c r="BH92" i="24" s="1"/>
  <c r="BF86" i="24" a="1"/>
  <c r="BF86" i="24" s="1"/>
  <c r="BY91" i="24" a="1"/>
  <c r="BY91" i="24" s="1"/>
  <c r="BZ81" i="24" a="1"/>
  <c r="BZ81" i="24" s="1"/>
  <c r="BR83" i="24" a="1"/>
  <c r="BR83" i="24" s="1"/>
  <c r="BI123" i="24" a="1"/>
  <c r="BI123" i="24" s="1"/>
  <c r="BX114" i="24" a="1"/>
  <c r="BX114" i="24" s="1"/>
  <c r="BX108" i="24" a="1"/>
  <c r="BX108" i="24" s="1"/>
  <c r="BH113" i="24" a="1"/>
  <c r="BH113" i="24" s="1"/>
  <c r="BR107" i="24" a="1"/>
  <c r="BR107" i="24" s="1"/>
  <c r="BQ101" i="24" a="1"/>
  <c r="BQ101" i="24" s="1"/>
  <c r="BO36" i="24" a="1"/>
  <c r="BO36" i="24" s="1"/>
  <c r="BX56" i="24" a="1"/>
  <c r="BX56" i="24" s="1"/>
  <c r="BT24" i="24" a="1"/>
  <c r="BT24" i="24" s="1"/>
  <c r="BZ10" i="24" a="1"/>
  <c r="BZ10" i="24" s="1"/>
  <c r="BO27" i="24" a="1"/>
  <c r="BO27" i="24" s="1"/>
  <c r="BD87" i="24" a="1"/>
  <c r="BD87" i="24" s="1"/>
  <c r="BO22" i="24" a="1"/>
  <c r="BO22" i="24" s="1"/>
  <c r="BC31" i="24" a="1"/>
  <c r="BC31" i="24" s="1"/>
  <c r="BC24" i="24" a="1"/>
  <c r="BC24" i="24" s="1"/>
  <c r="BC83" i="24" a="1"/>
  <c r="BC83" i="24" s="1"/>
  <c r="BK10" i="24" a="1"/>
  <c r="BK10" i="24" s="1"/>
  <c r="BM76" i="24" a="1"/>
  <c r="BM76" i="24" s="1"/>
  <c r="BB51" i="24" a="1"/>
  <c r="BB51" i="24" s="1"/>
  <c r="BL64" i="24" a="1"/>
  <c r="BL64" i="24" s="1"/>
  <c r="BD8" i="24" a="1"/>
  <c r="BD8" i="24" s="1"/>
  <c r="BB56" i="24" a="1"/>
  <c r="BB56" i="24" s="1"/>
  <c r="BS15" i="24" a="1"/>
  <c r="BS15" i="24" s="1"/>
  <c r="BB75" i="24" a="1"/>
  <c r="BB75" i="24" s="1"/>
  <c r="BC9" i="24" a="1"/>
  <c r="BC9" i="24" s="1"/>
  <c r="BB86" i="24" a="1"/>
  <c r="BB86" i="24" s="1"/>
  <c r="CA21" i="24" a="1"/>
  <c r="CA21" i="24" s="1"/>
  <c r="BT98" i="24" a="1"/>
  <c r="BT98" i="24" s="1"/>
  <c r="BW84" i="24" a="1"/>
  <c r="BW84" i="24" s="1"/>
  <c r="BZ90" i="24" a="1"/>
  <c r="BZ90" i="24" s="1"/>
  <c r="BH88" i="24" a="1"/>
  <c r="BH88" i="24" s="1"/>
  <c r="BS82" i="24" a="1"/>
  <c r="BS82" i="24" s="1"/>
  <c r="BU52" i="24" a="1"/>
  <c r="BU52" i="24" s="1"/>
  <c r="BN90" i="24" a="1"/>
  <c r="BN90" i="24" s="1"/>
  <c r="BH79" i="24" a="1"/>
  <c r="BH79" i="24" s="1"/>
  <c r="BM78" i="24" a="1"/>
  <c r="BM78" i="24" s="1"/>
  <c r="BK132" i="24" a="1"/>
  <c r="BK132" i="24" s="1"/>
  <c r="CA101" i="24" a="1"/>
  <c r="CA101" i="24" s="1"/>
  <c r="BG110" i="24" a="1"/>
  <c r="BG110" i="24" s="1"/>
  <c r="BQ106" i="24" a="1"/>
  <c r="BQ106" i="24" s="1"/>
  <c r="BL98" i="24" a="1"/>
  <c r="BL98" i="24" s="1"/>
  <c r="BG87" i="24" a="1"/>
  <c r="BG87" i="24" s="1"/>
  <c r="BL119" i="24" a="1"/>
  <c r="BL119" i="24" s="1"/>
  <c r="BN80" i="24" a="1"/>
  <c r="BN80" i="24" s="1"/>
  <c r="BM128" i="24" a="1"/>
  <c r="BM128" i="24" s="1"/>
  <c r="BP127" i="24" a="1"/>
  <c r="BP127" i="24" s="1"/>
  <c r="BE118" i="24" a="1"/>
  <c r="BE118" i="24" s="1"/>
  <c r="BN123" i="24" a="1"/>
  <c r="BN123" i="24" s="1"/>
  <c r="BT72" i="24" a="1"/>
  <c r="BT72" i="24" s="1"/>
  <c r="BY14" i="24" a="1"/>
  <c r="BY14" i="24" s="1"/>
  <c r="BU31" i="24" a="1"/>
  <c r="BU31" i="24" s="1"/>
  <c r="BI36" i="24" a="1"/>
  <c r="BI36" i="24" s="1"/>
  <c r="BG16" i="24" a="1"/>
  <c r="BG16" i="24" s="1"/>
  <c r="BX44" i="24" a="1"/>
  <c r="BX44" i="24" s="1"/>
  <c r="BT60" i="24" a="1"/>
  <c r="BT60" i="24" s="1"/>
  <c r="BP18" i="24" a="1"/>
  <c r="BP18" i="24" s="1"/>
  <c r="BU33" i="24" a="1"/>
  <c r="BU33" i="24" s="1"/>
  <c r="BK48" i="24" a="1"/>
  <c r="BK48" i="24" s="1"/>
  <c r="BT69" i="24" a="1"/>
  <c r="BT69" i="24" s="1"/>
  <c r="BQ53" i="24" a="1"/>
  <c r="BQ53" i="24" s="1"/>
  <c r="BE68" i="24" a="1"/>
  <c r="BE68" i="24" s="1"/>
  <c r="BQ62" i="24" a="1"/>
  <c r="BQ62" i="24" s="1"/>
  <c r="BQ41" i="24" a="1"/>
  <c r="BQ41" i="24" s="1"/>
  <c r="BJ44" i="24" a="1"/>
  <c r="BJ44" i="24" s="1"/>
  <c r="BR68" i="24" a="1"/>
  <c r="BR68" i="24" s="1"/>
  <c r="BP43" i="24" a="1"/>
  <c r="BP43" i="24" s="1"/>
  <c r="BY50" i="24" a="1"/>
  <c r="BY50" i="24" s="1"/>
  <c r="BZ42" i="24" a="1"/>
  <c r="BZ42" i="24" s="1"/>
  <c r="BD46" i="24" a="1"/>
  <c r="BD46" i="24" s="1"/>
  <c r="BE10" i="24" a="1"/>
  <c r="BE10" i="24" s="1"/>
  <c r="BF117" i="24" a="1"/>
  <c r="BF117" i="24" s="1"/>
  <c r="BI109" i="24" a="1"/>
  <c r="BI109" i="24" s="1"/>
  <c r="BE103" i="24" a="1"/>
  <c r="BE103" i="24" s="1"/>
  <c r="BH100" i="24" a="1"/>
  <c r="BH100" i="24" s="1"/>
  <c r="BZ103" i="24" a="1"/>
  <c r="BZ103" i="24" s="1"/>
  <c r="BZ91" i="24" a="1"/>
  <c r="BZ91" i="24" s="1"/>
  <c r="BP102" i="24" a="1"/>
  <c r="BP102" i="24" s="1"/>
  <c r="BQ98" i="24" a="1"/>
  <c r="BQ98" i="24" s="1"/>
  <c r="BN99" i="24" a="1"/>
  <c r="BN99" i="24" s="1"/>
  <c r="BO96" i="24" a="1"/>
  <c r="BO96" i="24" s="1"/>
  <c r="CA118" i="24" a="1"/>
  <c r="CA118" i="24" s="1"/>
  <c r="BH129" i="24" a="1"/>
  <c r="BH129" i="24" s="1"/>
  <c r="BQ117" i="24" a="1"/>
  <c r="BQ117" i="24" s="1"/>
  <c r="BV116" i="24" a="1"/>
  <c r="BV116" i="24" s="1"/>
  <c r="BQ111" i="24" a="1"/>
  <c r="BQ111" i="24" s="1"/>
  <c r="BE89" i="24" a="1"/>
  <c r="BE89" i="24" s="1"/>
  <c r="BX96" i="24" a="1"/>
  <c r="BX96" i="24" s="1"/>
  <c r="BD82" i="24" a="1"/>
  <c r="BD82" i="24" s="1"/>
  <c r="BS87" i="24" a="1"/>
  <c r="BS87" i="24" s="1"/>
  <c r="BM88" i="24" a="1"/>
  <c r="BM88" i="24" s="1"/>
  <c r="BI96" i="24" a="1"/>
  <c r="BI96" i="24" s="1"/>
  <c r="BN6" i="24" a="1"/>
  <c r="BN6" i="24" s="1"/>
  <c r="BJ47" i="24" a="1"/>
  <c r="BJ47" i="24" s="1"/>
  <c r="BU72" i="24" a="1"/>
  <c r="BU72" i="24" s="1"/>
  <c r="BP72" i="24" a="1"/>
  <c r="BP72" i="24" s="1"/>
  <c r="BN50" i="24" a="1"/>
  <c r="BN50" i="24" s="1"/>
  <c r="BU60" i="24" a="1"/>
  <c r="BU60" i="24" s="1"/>
  <c r="BJ31" i="24" a="1"/>
  <c r="BJ31" i="24" s="1"/>
  <c r="BY54" i="24" a="1"/>
  <c r="BY54" i="24" s="1"/>
  <c r="BZ55" i="24" a="1"/>
  <c r="BZ55" i="24" s="1"/>
  <c r="BO60" i="24" a="1"/>
  <c r="BO60" i="24" s="1"/>
  <c r="BS69" i="24" a="1"/>
  <c r="BS69" i="24" s="1"/>
  <c r="BX52" i="24" a="1"/>
  <c r="BX52" i="24" s="1"/>
  <c r="BQ8" i="24" a="1"/>
  <c r="BQ8" i="24" s="1"/>
  <c r="BX61" i="24" a="1"/>
  <c r="BX61" i="24" s="1"/>
  <c r="BN22" i="24" a="1"/>
  <c r="BN22" i="24" s="1"/>
  <c r="BV69" i="24" a="1"/>
  <c r="BV69" i="24" s="1"/>
  <c r="BV22" i="24" a="1"/>
  <c r="BV22" i="24" s="1"/>
  <c r="BI68" i="24" a="1"/>
  <c r="BI68" i="24" s="1"/>
  <c r="BD10" i="24" a="1"/>
  <c r="BD10" i="24" s="1"/>
  <c r="BN68" i="24" a="1"/>
  <c r="BN68" i="24" s="1"/>
  <c r="BJ15" i="24" a="1"/>
  <c r="BJ15" i="24" s="1"/>
  <c r="BH21" i="24" a="1"/>
  <c r="BH21" i="24" s="1"/>
  <c r="BG108" i="24" a="1"/>
  <c r="BG108" i="24" s="1"/>
  <c r="BZ102" i="24" a="1"/>
  <c r="BZ102" i="24" s="1"/>
  <c r="BL93" i="24" a="1"/>
  <c r="BL93" i="24" s="1"/>
  <c r="BO94" i="24" a="1"/>
  <c r="BO94" i="24" s="1"/>
  <c r="BD85" i="24" a="1"/>
  <c r="BD85" i="24" s="1"/>
  <c r="BH105" i="24" a="1"/>
  <c r="BH105" i="24" s="1"/>
  <c r="BG82" i="24" a="1"/>
  <c r="BG82" i="24" s="1"/>
  <c r="BK88" i="24" a="1"/>
  <c r="BK88" i="24" s="1"/>
  <c r="BP85" i="24" a="1"/>
  <c r="BP85" i="24" s="1"/>
  <c r="BY96" i="24" a="1"/>
  <c r="BY96" i="24" s="1"/>
  <c r="BD115" i="24" a="1"/>
  <c r="BD115" i="24" s="1"/>
  <c r="BO114" i="24" a="1"/>
  <c r="BO114" i="24" s="1"/>
  <c r="BZ107" i="24" a="1"/>
  <c r="BZ107" i="24" s="1"/>
  <c r="BO105" i="24" a="1"/>
  <c r="BO105" i="24" s="1"/>
  <c r="BE100" i="24" a="1"/>
  <c r="BE100" i="24" s="1"/>
  <c r="BK96" i="24" a="1"/>
  <c r="BK96" i="24" s="1"/>
  <c r="BH85" i="24" a="1"/>
  <c r="BH85" i="24" s="1"/>
  <c r="BS73" i="24" a="1"/>
  <c r="BS73" i="24" s="1"/>
  <c r="BO132" i="24" a="1"/>
  <c r="BO132" i="24" s="1"/>
  <c r="CA126" i="24" a="1"/>
  <c r="CA126" i="24" s="1"/>
  <c r="BD97" i="24" a="1"/>
  <c r="BD97" i="24" s="1"/>
  <c r="BU49" i="24" a="1"/>
  <c r="BU49" i="24" s="1"/>
  <c r="BT76" i="24" a="1"/>
  <c r="BT76" i="24" s="1"/>
  <c r="BJ46" i="24" a="1"/>
  <c r="BJ46" i="24" s="1"/>
  <c r="BG51" i="24" a="1"/>
  <c r="BG51" i="24" s="1"/>
  <c r="BU40" i="24" a="1"/>
  <c r="BU40" i="24" s="1"/>
  <c r="BZ73" i="24" a="1"/>
  <c r="BZ73" i="24" s="1"/>
  <c r="BX48" i="24" a="1"/>
  <c r="BX48" i="24" s="1"/>
  <c r="BV43" i="24" a="1"/>
  <c r="BV43" i="24" s="1"/>
  <c r="BJ48" i="24" a="1"/>
  <c r="BJ48" i="24" s="1"/>
  <c r="BL51" i="24" a="1"/>
  <c r="BL51" i="24" s="1"/>
  <c r="BE58" i="24" a="1"/>
  <c r="BE58" i="24" s="1"/>
  <c r="BR20" i="24" a="1"/>
  <c r="BR20" i="24" s="1"/>
  <c r="BI52" i="24" a="1"/>
  <c r="BI52" i="24" s="1"/>
  <c r="BE70" i="24" a="1"/>
  <c r="BE70" i="24" s="1"/>
  <c r="BW57" i="24" a="1"/>
  <c r="BW57" i="24" s="1"/>
  <c r="BK66" i="24" a="1"/>
  <c r="BK66" i="24" s="1"/>
  <c r="BG58" i="24" a="1"/>
  <c r="BG58" i="24" s="1"/>
  <c r="BR72" i="24" a="1"/>
  <c r="BR72" i="24" s="1"/>
  <c r="BI67" i="24" a="1"/>
  <c r="BI67" i="24" s="1"/>
  <c r="BT66" i="24" a="1"/>
  <c r="BT66" i="24" s="1"/>
  <c r="BX73" i="24" a="1"/>
  <c r="BX73" i="24" s="1"/>
  <c r="BW99" i="24" a="1"/>
  <c r="BW99" i="24" s="1"/>
  <c r="BP95" i="24" a="1"/>
  <c r="BP95" i="24" s="1"/>
  <c r="BQ84" i="24" a="1"/>
  <c r="BQ84" i="24" s="1"/>
  <c r="BV81" i="24" a="1"/>
  <c r="BV81" i="24" s="1"/>
  <c r="BJ93" i="24" a="1"/>
  <c r="BJ93" i="24" s="1"/>
  <c r="BM63" i="24" a="1"/>
  <c r="BM63" i="24" s="1"/>
  <c r="BF84" i="24" a="1"/>
  <c r="BF84" i="24" s="1"/>
  <c r="BI95" i="24" a="1"/>
  <c r="BI95" i="24" s="1"/>
  <c r="BR82" i="24" a="1"/>
  <c r="BR82" i="24" s="1"/>
  <c r="BN79" i="24" a="1"/>
  <c r="BN79" i="24" s="1"/>
  <c r="BQ103" i="24" a="1"/>
  <c r="BQ103" i="24" s="1"/>
  <c r="BU113" i="24" a="1"/>
  <c r="BU113" i="24" s="1"/>
  <c r="BM98" i="24" a="1"/>
  <c r="BM98" i="24" s="1"/>
  <c r="BO99" i="24" a="1"/>
  <c r="BO99" i="24" s="1"/>
  <c r="BU97" i="24" a="1"/>
  <c r="BU97" i="24" s="1"/>
  <c r="BV122" i="24" a="1"/>
  <c r="BV122" i="24" s="1"/>
  <c r="BE84" i="24" a="1"/>
  <c r="BE84" i="24" s="1"/>
  <c r="BJ132" i="24" a="1"/>
  <c r="BJ132" i="24" s="1"/>
  <c r="BY130" i="24" a="1"/>
  <c r="BY130" i="24" s="1"/>
  <c r="BW124" i="24" a="1"/>
  <c r="BW124" i="24" s="1"/>
  <c r="BP122" i="24" a="1"/>
  <c r="BP122" i="24" s="1"/>
  <c r="BT58" i="24" a="1"/>
  <c r="BT58" i="24" s="1"/>
  <c r="BY21" i="24" a="1"/>
  <c r="BY21" i="24" s="1"/>
  <c r="BW41" i="24" a="1"/>
  <c r="BW41" i="24" s="1"/>
  <c r="BK46" i="24" a="1"/>
  <c r="BK46" i="24" s="1"/>
  <c r="BM24" i="24" a="1"/>
  <c r="BM24" i="24" s="1"/>
  <c r="BM42" i="24" a="1"/>
  <c r="BM42" i="24" s="1"/>
  <c r="BM71" i="24" a="1"/>
  <c r="BM71" i="24" s="1"/>
  <c r="BI29" i="24" a="1"/>
  <c r="BI29" i="24" s="1"/>
  <c r="BH22" i="24" a="1"/>
  <c r="BH22" i="24" s="1"/>
  <c r="BX20" i="24" a="1"/>
  <c r="BX20" i="24" s="1"/>
  <c r="BM33" i="24" a="1"/>
  <c r="BM33" i="24" s="1"/>
  <c r="BG31" i="24" a="1"/>
  <c r="BG31" i="24" s="1"/>
  <c r="BX51" i="24" a="1"/>
  <c r="BX51" i="24" s="1"/>
  <c r="BM19" i="24" a="1"/>
  <c r="BM19" i="24" s="1"/>
  <c r="BZ37" i="24" a="1"/>
  <c r="BZ37" i="24" s="1"/>
  <c r="BG22" i="24" a="1"/>
  <c r="BG22" i="24" s="1"/>
  <c r="BM77" i="24" a="1"/>
  <c r="BM77" i="24" s="1"/>
  <c r="BV26" i="24" a="1"/>
  <c r="BV26" i="24" s="1"/>
  <c r="BZ14" i="24" a="1"/>
  <c r="BZ14" i="24" s="1"/>
  <c r="BW20" i="24" a="1"/>
  <c r="BW20" i="24" s="1"/>
  <c r="BR22" i="24" a="1"/>
  <c r="BR22" i="24" s="1"/>
  <c r="BC87" i="24" a="1"/>
  <c r="BC87" i="24" s="1"/>
  <c r="BN20" i="24" a="1"/>
  <c r="BN20" i="24" s="1"/>
  <c r="BF19" i="24" a="1"/>
  <c r="BF19" i="24" s="1"/>
  <c r="BD27" i="24" a="1"/>
  <c r="BD27" i="24" s="1"/>
  <c r="BO68" i="24" a="1"/>
  <c r="BO68" i="24" s="1"/>
  <c r="BV7" i="24" a="1"/>
  <c r="BV7" i="24" s="1"/>
  <c r="BS23" i="24" a="1"/>
  <c r="BS23" i="24" s="1"/>
  <c r="BW38" i="24" a="1"/>
  <c r="BW38" i="24" s="1"/>
  <c r="BW40" i="24" a="1"/>
  <c r="BW40" i="24" s="1"/>
  <c r="BY10" i="24" a="1"/>
  <c r="BY10" i="24" s="1"/>
  <c r="BP59" i="24" a="1"/>
  <c r="BP59" i="24" s="1"/>
  <c r="BL27" i="24" a="1"/>
  <c r="BL27" i="24" s="1"/>
  <c r="BR13" i="24" a="1"/>
  <c r="BR13" i="24" s="1"/>
  <c r="BG30" i="24" a="1"/>
  <c r="BG30" i="24" s="1"/>
  <c r="BN31" i="24" a="1"/>
  <c r="BN31" i="24" s="1"/>
  <c r="BI44" i="24" a="1"/>
  <c r="BI44" i="24" s="1"/>
  <c r="BR73" i="24" a="1"/>
  <c r="BR73" i="24" s="1"/>
  <c r="BX46" i="24" a="1"/>
  <c r="BX46" i="24" s="1"/>
  <c r="BV60" i="24" a="1"/>
  <c r="BV60" i="24" s="1"/>
  <c r="BU42" i="24" a="1"/>
  <c r="BU42" i="24" s="1"/>
  <c r="BU35" i="24" a="1"/>
  <c r="BU35" i="24" s="1"/>
  <c r="BK50" i="24" a="1"/>
  <c r="BK50" i="24" s="1"/>
  <c r="BL61" i="24" a="1"/>
  <c r="BL61" i="24" s="1"/>
  <c r="BQ24" i="24" a="1"/>
  <c r="BQ24" i="24" s="1"/>
  <c r="BO44" i="24" a="1"/>
  <c r="BO44" i="24" s="1"/>
  <c r="CA48" i="24" a="1"/>
  <c r="CA48" i="24" s="1"/>
  <c r="BE27" i="24" a="1"/>
  <c r="BE27" i="24" s="1"/>
  <c r="BA106" i="24" a="1"/>
  <c r="BA106" i="24" s="1"/>
  <c r="BX47" i="24" a="1"/>
  <c r="BX47" i="24" s="1"/>
  <c r="BP46" i="24" a="1"/>
  <c r="BP46" i="24" s="1"/>
  <c r="BM50" i="24" a="1"/>
  <c r="BM50" i="24" s="1"/>
  <c r="BR54" i="24" a="1"/>
  <c r="BR54" i="24" s="1"/>
  <c r="BI37" i="24" a="1"/>
  <c r="BI37" i="24" s="1"/>
  <c r="CA51" i="24" a="1"/>
  <c r="CA51" i="24" s="1"/>
  <c r="BM41" i="24" a="1"/>
  <c r="BM41" i="24" s="1"/>
  <c r="BT63" i="24" a="1"/>
  <c r="BT63" i="24" s="1"/>
  <c r="BU41" i="24" a="1"/>
  <c r="BU41" i="24" s="1"/>
  <c r="BT68" i="24" a="1"/>
  <c r="BT68" i="24" s="1"/>
  <c r="BU50" i="24" a="1"/>
  <c r="BU50" i="24" s="1"/>
  <c r="BG43" i="24" a="1"/>
  <c r="BG43" i="24" s="1"/>
  <c r="BX45" i="24" a="1"/>
  <c r="BX45" i="24" s="1"/>
  <c r="BD11" i="24" a="1"/>
  <c r="BD11" i="24" s="1"/>
  <c r="AZ6" i="24" a="1"/>
  <c r="AZ6" i="24" s="1"/>
  <c r="BB125" i="24" a="1"/>
  <c r="BB125" i="24" s="1"/>
  <c r="BE22" i="24" a="1"/>
  <c r="BE22" i="24" s="1"/>
  <c r="AZ97" i="24" a="1"/>
  <c r="AZ97" i="24" s="1"/>
  <c r="BK14" i="24" a="1"/>
  <c r="BK14" i="24" s="1"/>
  <c r="BA78" i="24" a="1"/>
  <c r="BA78" i="24" s="1"/>
  <c r="AZ96" i="24" a="1"/>
  <c r="AZ96" i="24" s="1"/>
  <c r="BB32" i="24" a="1"/>
  <c r="BB32" i="24" s="1"/>
  <c r="BP30" i="24" a="1"/>
  <c r="BP30" i="24" s="1"/>
  <c r="BB12" i="24" a="1"/>
  <c r="BB12" i="24" s="1"/>
  <c r="BC120" i="24" a="1"/>
  <c r="BC120" i="24" s="1"/>
  <c r="BS61" i="24" a="1"/>
  <c r="BS61" i="24" s="1"/>
  <c r="BS13" i="24" a="1"/>
  <c r="BS13" i="24" s="1"/>
  <c r="AZ10" i="24" a="1"/>
  <c r="AZ10" i="24" s="1"/>
  <c r="BO6" i="24" a="1"/>
  <c r="BO6" i="24" s="1"/>
  <c r="BD57" i="24" a="1"/>
  <c r="BD57" i="24" s="1"/>
  <c r="BG8" i="24" a="1"/>
  <c r="BG8" i="24" s="1"/>
  <c r="AZ8" i="24" a="1"/>
  <c r="AZ8" i="24" s="1"/>
  <c r="BA20" i="24" a="1"/>
  <c r="BA20" i="24" s="1"/>
  <c r="BL46" i="24" a="1"/>
  <c r="BL46" i="24" s="1"/>
  <c r="AZ88" i="24" a="1"/>
  <c r="AZ88" i="24" s="1"/>
  <c r="CA16" i="24" a="1"/>
  <c r="CA16" i="24" s="1"/>
  <c r="BB113" i="24" a="1"/>
  <c r="BB113" i="24" s="1"/>
  <c r="BR23" i="24" a="1"/>
  <c r="BR23" i="24" s="1"/>
  <c r="BC82" i="24" a="1"/>
  <c r="BC82" i="24" s="1"/>
  <c r="BJ20" i="24" a="1"/>
  <c r="BJ20" i="24" s="1"/>
  <c r="BJ72" i="24" a="1"/>
  <c r="BJ72" i="24" s="1"/>
  <c r="BR19" i="24" a="1"/>
  <c r="BR19" i="24" s="1"/>
  <c r="BC124" i="24" a="1"/>
  <c r="BC124" i="24" s="1"/>
  <c r="BM7" i="24" a="1"/>
  <c r="BM7" i="24" s="1"/>
  <c r="BJ54" i="24" a="1"/>
  <c r="BJ54" i="24" s="1"/>
  <c r="BC33" i="24" a="1"/>
  <c r="BC33" i="24" s="1"/>
  <c r="BE67" i="24" a="1"/>
  <c r="BE67" i="24" s="1"/>
  <c r="BT16" i="24" a="1"/>
  <c r="BT16" i="24" s="1"/>
  <c r="BB7" i="24" a="1"/>
  <c r="BB7" i="24" s="1"/>
  <c r="BA8" i="24" a="1"/>
  <c r="BA8" i="24" s="1"/>
  <c r="BF44" i="24" a="1"/>
  <c r="BF44" i="24" s="1"/>
  <c r="BC72" i="24" a="1"/>
  <c r="BC72" i="24" s="1"/>
  <c r="BK33" i="24" a="1"/>
  <c r="BK33" i="24" s="1"/>
  <c r="BC6" i="24" a="1"/>
  <c r="BC6" i="24" s="1"/>
  <c r="BA59" i="24" a="1"/>
  <c r="BA59" i="24" s="1"/>
  <c r="BU51" i="24" a="1"/>
  <c r="BU51" i="24" s="1"/>
  <c r="AZ94" i="24" a="1"/>
  <c r="AZ94" i="24" s="1"/>
  <c r="BU39" i="24" a="1"/>
  <c r="BU39" i="24" s="1"/>
  <c r="BA86" i="24" a="1"/>
  <c r="BA86" i="24" s="1"/>
  <c r="BB77" i="24" a="1"/>
  <c r="BB77" i="24" s="1"/>
  <c r="BA34" i="24" a="1"/>
  <c r="BA34" i="24" s="1"/>
  <c r="BM37" i="24" a="1"/>
  <c r="BM37" i="24" s="1"/>
  <c r="BA7" i="24" a="1"/>
  <c r="BA7" i="24" s="1"/>
  <c r="BC97" i="24" a="1"/>
  <c r="BC97" i="24" s="1"/>
  <c r="AZ67" i="24" a="1"/>
  <c r="AZ67" i="24" s="1"/>
  <c r="BD49" i="24" a="1"/>
  <c r="BD49" i="24" s="1"/>
  <c r="BU32" i="24" a="1"/>
  <c r="BU32" i="24" s="1"/>
  <c r="AZ118" i="24" a="1"/>
  <c r="AZ118" i="24" s="1"/>
  <c r="BX27" i="24" a="1"/>
  <c r="BX27" i="24" s="1"/>
  <c r="AZ59" i="24" a="1"/>
  <c r="AZ59" i="24" s="1"/>
  <c r="BB10" i="24" a="1"/>
  <c r="BB10" i="24" s="1"/>
  <c r="BJ74" i="24" a="1"/>
  <c r="BJ74" i="24" s="1"/>
  <c r="BY18" i="24" a="1"/>
  <c r="BY18" i="24" s="1"/>
  <c r="AZ58" i="24" a="1"/>
  <c r="AZ58" i="24" s="1"/>
  <c r="BA122" i="24" a="1"/>
  <c r="BA122" i="24" s="1"/>
  <c r="BL76" i="24" a="1"/>
  <c r="BL76" i="24" s="1"/>
  <c r="BB105" i="24" a="1"/>
  <c r="BB105" i="24" s="1"/>
  <c r="AZ109" i="24" a="1"/>
  <c r="AZ109" i="24" s="1"/>
  <c r="BC127" i="24" a="1"/>
  <c r="BC127" i="24" s="1"/>
  <c r="BE32" i="24" a="1"/>
  <c r="BE32" i="24" s="1"/>
  <c r="BC107" i="24" a="1"/>
  <c r="BC107" i="24" s="1"/>
  <c r="BB82" i="24" a="1"/>
  <c r="BB82" i="24" s="1"/>
  <c r="AZ119" i="24" a="1"/>
  <c r="AZ119" i="24" s="1"/>
  <c r="BK16" i="24" a="1"/>
  <c r="BK16" i="24" s="1"/>
  <c r="BC116" i="24" a="1"/>
  <c r="BC116" i="24" s="1"/>
  <c r="BX37" i="24" a="1"/>
  <c r="BX37" i="24" s="1"/>
  <c r="BC57" i="24" a="1"/>
  <c r="BC57" i="24" s="1"/>
  <c r="AZ11" i="24" a="1"/>
  <c r="AZ11" i="24" s="1"/>
  <c r="BB87" i="24" a="1"/>
  <c r="BB87" i="24" s="1"/>
  <c r="BB23" i="24" a="1"/>
  <c r="BB23" i="24" s="1"/>
  <c r="BA92" i="24" a="1"/>
  <c r="BA92" i="24" s="1"/>
  <c r="BL40" i="24" a="1"/>
  <c r="BL40" i="24" s="1"/>
  <c r="BA94" i="24" a="1"/>
  <c r="BA94" i="24" s="1"/>
  <c r="BC19" i="24" a="1"/>
  <c r="BC19" i="24" s="1"/>
  <c r="BA11" i="24" a="1"/>
  <c r="BA11" i="24" s="1"/>
  <c r="BG52" i="24" a="1"/>
  <c r="BG52" i="24" s="1"/>
  <c r="AZ73" i="24" a="1"/>
  <c r="AZ73" i="24" s="1"/>
  <c r="BM23" i="24" a="1"/>
  <c r="BM23" i="24" s="1"/>
  <c r="BB97" i="24" a="1"/>
  <c r="BB97" i="24" s="1"/>
  <c r="AZ12" i="24" a="1"/>
  <c r="AZ12" i="24" s="1"/>
  <c r="BB120" i="24" a="1"/>
  <c r="BB120" i="24" s="1"/>
  <c r="BS32" i="24" a="1"/>
  <c r="BS32" i="24" s="1"/>
  <c r="BC66" i="24" a="1"/>
  <c r="BC66" i="24" s="1"/>
  <c r="AZ16" i="24" a="1"/>
  <c r="AZ16" i="24" s="1"/>
  <c r="BS34" i="24" a="1"/>
  <c r="BS34" i="24" s="1"/>
  <c r="BB112" i="24" a="1"/>
  <c r="BB112" i="24" s="1"/>
  <c r="AZ26" i="24" a="1"/>
  <c r="AZ26" i="24" s="1"/>
  <c r="BB73" i="24" a="1"/>
  <c r="BB73" i="24" s="1"/>
  <c r="BR8" i="24" a="1"/>
  <c r="BR8" i="24" s="1"/>
  <c r="BZ56" i="24" a="1"/>
  <c r="BZ56" i="24" s="1"/>
  <c r="BB49" i="24" a="1"/>
  <c r="BB49" i="24" s="1"/>
  <c r="BN62" i="24" a="1"/>
  <c r="BN62" i="24" s="1"/>
  <c r="BX6" i="24" a="1"/>
  <c r="BX6" i="24" s="1"/>
  <c r="BR61" i="24" a="1"/>
  <c r="BR61" i="24" s="1"/>
  <c r="AZ106" i="24" a="1"/>
  <c r="AZ106" i="24" s="1"/>
  <c r="BA96" i="24" a="1"/>
  <c r="BA96" i="24" s="1"/>
  <c r="BQ48" i="24" a="1"/>
  <c r="BQ48" i="24" s="1"/>
  <c r="BA98" i="24" a="1"/>
  <c r="BA98" i="24" s="1"/>
  <c r="BC110" i="24" a="1"/>
  <c r="BC110" i="24" s="1"/>
  <c r="BP38" i="24" a="1"/>
  <c r="BP38" i="24" s="1"/>
  <c r="BC79" i="24" a="1"/>
  <c r="BC79" i="24" s="1"/>
  <c r="AZ51" i="24" a="1"/>
  <c r="AZ51" i="24" s="1"/>
  <c r="BP20" i="24" a="1"/>
  <c r="BP20" i="24" s="1"/>
  <c r="BC14" i="24" a="1"/>
  <c r="BC14" i="24" s="1"/>
  <c r="BJ28" i="24" a="1"/>
  <c r="BJ28" i="24" s="1"/>
  <c r="BK54" i="24" a="1"/>
  <c r="BK54" i="24" s="1"/>
  <c r="BJ66" i="24" a="1"/>
  <c r="BJ66" i="24" s="1"/>
  <c r="BB104" i="24" a="1"/>
  <c r="BB104" i="24" s="1"/>
  <c r="BG39" i="24" a="1"/>
  <c r="BG39" i="24" s="1"/>
  <c r="BA54" i="24" a="1"/>
  <c r="BA54" i="24" s="1"/>
  <c r="BB106" i="24" a="1"/>
  <c r="BB106" i="24" s="1"/>
  <c r="BC85" i="24" a="1"/>
  <c r="BC85" i="24" s="1"/>
  <c r="BQ40" i="24" a="1"/>
  <c r="BQ40" i="24" s="1"/>
  <c r="BA52" i="24" a="1"/>
  <c r="BA52" i="24" s="1"/>
  <c r="AZ46" i="24" a="1"/>
  <c r="AZ46" i="24" s="1"/>
  <c r="BB71" i="24" a="1"/>
  <c r="BB71" i="24" s="1"/>
  <c r="BK12" i="24" a="1"/>
  <c r="BK12" i="24" s="1"/>
  <c r="BB62" i="24" a="1"/>
  <c r="BB62" i="24" s="1"/>
  <c r="BT18" i="24" a="1"/>
  <c r="BT18" i="24" s="1"/>
  <c r="BM6" i="24" a="1"/>
  <c r="BM6" i="24" s="1"/>
  <c r="BK64" i="24" a="1"/>
  <c r="BK64" i="24" s="1"/>
  <c r="BC59" i="24" a="1"/>
  <c r="BC59" i="24" s="1"/>
  <c r="BT10" i="24" a="1"/>
  <c r="BT10" i="24" s="1"/>
  <c r="BX15" i="24" a="1"/>
  <c r="BX15" i="24" s="1"/>
  <c r="AZ32" i="24" a="1"/>
  <c r="AZ32" i="24" s="1"/>
  <c r="BW8" i="24" a="1"/>
  <c r="BW8" i="24" s="1"/>
  <c r="BM70" i="24" a="1"/>
  <c r="BM70" i="24" s="1"/>
  <c r="BO7" i="24" a="1"/>
  <c r="BO7" i="24" s="1"/>
  <c r="BB55" i="24" a="1"/>
  <c r="BB55" i="24" s="1"/>
  <c r="BA79" i="24" a="1"/>
  <c r="BA79" i="24" s="1"/>
  <c r="BC91" i="24" a="1"/>
  <c r="BC91" i="24" s="1"/>
  <c r="AZ28" i="24" a="1"/>
  <c r="AZ28" i="24" s="1"/>
  <c r="BB19" i="24" a="1"/>
  <c r="BB19" i="24" s="1"/>
  <c r="BJ34" i="24" a="1"/>
  <c r="BJ34" i="24" s="1"/>
  <c r="BS57" i="24" a="1"/>
  <c r="BS57" i="24" s="1"/>
  <c r="AZ104" i="24" a="1"/>
  <c r="AZ104" i="24" s="1"/>
  <c r="BR71" i="24" a="1"/>
  <c r="BR71" i="24" s="1"/>
  <c r="BX16" i="24" a="1"/>
  <c r="BX16" i="24" s="1"/>
  <c r="BC44" i="24" a="1"/>
  <c r="BC44" i="24" s="1"/>
  <c r="BU6" i="24" a="1"/>
  <c r="BU6" i="24" s="1"/>
  <c r="BE6" i="24" a="1"/>
  <c r="BE6" i="24" s="1"/>
  <c r="AZ25" i="24" a="1"/>
  <c r="AZ25" i="24" s="1"/>
  <c r="AZ62" i="24" a="1"/>
  <c r="AZ62" i="24" s="1"/>
  <c r="AZ65" i="24" a="1"/>
  <c r="AZ65" i="24" s="1"/>
  <c r="BB88" i="24" a="1"/>
  <c r="BB88" i="24" s="1"/>
  <c r="BB59" i="24" a="1"/>
  <c r="BB59" i="24" s="1"/>
  <c r="BC88" i="24" a="1"/>
  <c r="BC88" i="24" s="1"/>
  <c r="BR12" i="24" a="1"/>
  <c r="BR12" i="24" s="1"/>
  <c r="BW68" i="24" a="1"/>
  <c r="BW68" i="24" s="1"/>
  <c r="BB130" i="24" a="1"/>
  <c r="BB130" i="24" s="1"/>
  <c r="BK56" i="24" a="1"/>
  <c r="BK56" i="24" s="1"/>
  <c r="BZ26" i="24" a="1"/>
  <c r="BZ26" i="24" s="1"/>
  <c r="BC12" i="24" a="1"/>
  <c r="BC12" i="24" s="1"/>
  <c r="BA117" i="24" a="1"/>
  <c r="BA117" i="24" s="1"/>
  <c r="BA68" i="24" a="1"/>
  <c r="BA68" i="24" s="1"/>
  <c r="AZ71" i="24" a="1"/>
  <c r="AZ71" i="24" s="1"/>
  <c r="AZ68" i="24" a="1"/>
  <c r="AZ68" i="24" s="1"/>
  <c r="BK13" i="24" a="1"/>
  <c r="BK13" i="24" s="1"/>
  <c r="BV82" i="24" a="1"/>
  <c r="BV82" i="24" s="1"/>
  <c r="BM93" i="24" a="1"/>
  <c r="BM93" i="24" s="1"/>
  <c r="BS75" i="24" a="1"/>
  <c r="BS75" i="24" s="1"/>
  <c r="BF128" i="24" a="1"/>
  <c r="BF128" i="24" s="1"/>
  <c r="CA128" i="24" a="1"/>
  <c r="CA128" i="24" s="1"/>
  <c r="BQ59" i="24" a="1"/>
  <c r="BQ59" i="24" s="1"/>
  <c r="BG126" i="24" a="1"/>
  <c r="BG126" i="24" s="1"/>
  <c r="BZ122" i="24" a="1"/>
  <c r="BZ122" i="24" s="1"/>
  <c r="BO123" i="24" a="1"/>
  <c r="BO123" i="24" s="1"/>
  <c r="BY121" i="24" a="1"/>
  <c r="BY121" i="24" s="1"/>
  <c r="BZ93" i="24" a="1"/>
  <c r="BZ93" i="24" s="1"/>
  <c r="BH96" i="24" a="1"/>
  <c r="BH96" i="24" s="1"/>
  <c r="BS90" i="24" a="1"/>
  <c r="BS90" i="24" s="1"/>
  <c r="BN82" i="24" a="1"/>
  <c r="BN82" i="24" s="1"/>
  <c r="BU95" i="24" a="1"/>
  <c r="BU95" i="24" s="1"/>
  <c r="BT113" i="24" a="1"/>
  <c r="BT113" i="24" s="1"/>
  <c r="BG123" i="24" a="1"/>
  <c r="BG123" i="24" s="1"/>
  <c r="BK119" i="24" a="1"/>
  <c r="BK119" i="24" s="1"/>
  <c r="BR118" i="24" a="1"/>
  <c r="BR118" i="24" s="1"/>
  <c r="BU112" i="24" a="1"/>
  <c r="BU112" i="24" s="1"/>
  <c r="BN77" i="24" a="1"/>
  <c r="BN77" i="24" s="1"/>
  <c r="BT97" i="24" a="1"/>
  <c r="BT97" i="24" s="1"/>
  <c r="BG25" i="24" a="1"/>
  <c r="BG25" i="24" s="1"/>
  <c r="BX24" i="24" a="1"/>
  <c r="BX24" i="24" s="1"/>
  <c r="BL29" i="24" a="1"/>
  <c r="BL29" i="24" s="1"/>
  <c r="BS27" i="24" a="1"/>
  <c r="BS27" i="24" s="1"/>
  <c r="BY16" i="24" a="1"/>
  <c r="BY16" i="24" s="1"/>
  <c r="BY92" i="24" a="1"/>
  <c r="BY92" i="24" s="1"/>
  <c r="BO32" i="24" a="1"/>
  <c r="BO32" i="24" s="1"/>
  <c r="BX26" i="24" a="1"/>
  <c r="BX26" i="24" s="1"/>
  <c r="BM12" i="24" a="1"/>
  <c r="BM12" i="24" s="1"/>
  <c r="BL39" i="24" a="1"/>
  <c r="BL39" i="24" s="1"/>
  <c r="BS48" i="24" a="1"/>
  <c r="BS48" i="24" s="1"/>
  <c r="BJ113" i="24" a="1"/>
  <c r="BJ113" i="24" s="1"/>
  <c r="BH45" i="24" a="1"/>
  <c r="BH45" i="24" s="1"/>
  <c r="BE25" i="24" a="1"/>
  <c r="BE25" i="24" s="1"/>
  <c r="BT39" i="24" a="1"/>
  <c r="BT39" i="24" s="1"/>
  <c r="BL75" i="24" a="1"/>
  <c r="BL75" i="24" s="1"/>
  <c r="BI16" i="24" a="1"/>
  <c r="BI16" i="24" s="1"/>
  <c r="BM34" i="24" a="1"/>
  <c r="BM34" i="24" s="1"/>
  <c r="BY38" i="24" a="1"/>
  <c r="BY38" i="24" s="1"/>
  <c r="BR17" i="24" a="1"/>
  <c r="BR17" i="24" s="1"/>
  <c r="BA47" i="24" a="1"/>
  <c r="BA47" i="24" s="1"/>
  <c r="BO111" i="24" a="1"/>
  <c r="BO111" i="24" s="1"/>
  <c r="BX97" i="24" a="1"/>
  <c r="BX97" i="24" s="1"/>
  <c r="BT88" i="24" a="1"/>
  <c r="BT88" i="24" s="1"/>
  <c r="BW85" i="24" a="1"/>
  <c r="BW85" i="24" s="1"/>
  <c r="BS97" i="24" a="1"/>
  <c r="BS97" i="24" s="1"/>
  <c r="BX58" i="24" a="1"/>
  <c r="BX58" i="24" s="1"/>
  <c r="BG88" i="24" a="1"/>
  <c r="BG88" i="24" s="1"/>
  <c r="BQ82" i="24" a="1"/>
  <c r="BQ82" i="24" s="1"/>
  <c r="BN91" i="24" a="1"/>
  <c r="BN91" i="24" s="1"/>
  <c r="BU87" i="24" a="1"/>
  <c r="BU87" i="24" s="1"/>
  <c r="CA105" i="24" a="1"/>
  <c r="CA105" i="24" s="1"/>
  <c r="BJ120" i="24" a="1"/>
  <c r="BJ120" i="24" s="1"/>
  <c r="BI112" i="24" a="1"/>
  <c r="BI112" i="24" s="1"/>
  <c r="BG111" i="24" a="1"/>
  <c r="BG111" i="24" s="1"/>
  <c r="BG100" i="24" a="1"/>
  <c r="BG100" i="24" s="1"/>
  <c r="BT132" i="24" a="1"/>
  <c r="BT132" i="24" s="1"/>
  <c r="BP88" i="24" a="1"/>
  <c r="BP88" i="24" s="1"/>
  <c r="BQ90" i="24" a="1"/>
  <c r="BQ90" i="24" s="1"/>
  <c r="BE79" i="24" a="1"/>
  <c r="BE79" i="24" s="1"/>
  <c r="BQ131" i="24" a="1"/>
  <c r="BQ131" i="24" s="1"/>
  <c r="BZ129" i="24" a="1"/>
  <c r="BZ129" i="24" s="1"/>
  <c r="BJ55" i="24" a="1"/>
  <c r="BJ55" i="24" s="1"/>
  <c r="BS42" i="24" a="1"/>
  <c r="BS42" i="24" s="1"/>
  <c r="BT50" i="24" a="1"/>
  <c r="BT50" i="24" s="1"/>
  <c r="BE42" i="24" a="1"/>
  <c r="BE42" i="24" s="1"/>
  <c r="BG45" i="24" a="1"/>
  <c r="BG45" i="24" s="1"/>
  <c r="BI54" i="24" a="1"/>
  <c r="BI54" i="24" s="1"/>
  <c r="BZ67" i="24" a="1"/>
  <c r="BZ67" i="24" s="1"/>
  <c r="CA49" i="24" a="1"/>
  <c r="CA49" i="24" s="1"/>
  <c r="BP39" i="24" a="1"/>
  <c r="BP39" i="24" s="1"/>
  <c r="BJ42" i="24" a="1"/>
  <c r="BJ42" i="24" s="1"/>
  <c r="BJ52" i="24" a="1"/>
  <c r="BJ52" i="24" s="1"/>
  <c r="BW60" i="24" a="1"/>
  <c r="BW60" i="24" s="1"/>
  <c r="BJ75" i="24" a="1"/>
  <c r="BJ75" i="24" s="1"/>
  <c r="BY69" i="24" a="1"/>
  <c r="BY69" i="24" s="1"/>
  <c r="BD72" i="24" a="1"/>
  <c r="BD72" i="24" s="1"/>
  <c r="BP76" i="24" a="1"/>
  <c r="BP76" i="24" s="1"/>
  <c r="BH5" i="24" a="1"/>
  <c r="BH5" i="24" s="1"/>
  <c r="BZ49" i="24" a="1"/>
  <c r="BZ49" i="24" s="1"/>
  <c r="BR58" i="24" a="1"/>
  <c r="BR58" i="24" s="1"/>
  <c r="BH75" i="24" a="1"/>
  <c r="BH75" i="24" s="1"/>
  <c r="BV54" i="24" a="1"/>
  <c r="BV54" i="24" s="1"/>
  <c r="BJ11" i="24" a="1"/>
  <c r="BJ11" i="24" s="1"/>
  <c r="BH94" i="24" a="1"/>
  <c r="BH94" i="24" s="1"/>
  <c r="BS96" i="24" a="1"/>
  <c r="BS96" i="24" s="1"/>
  <c r="CA84" i="24" a="1"/>
  <c r="CA84" i="24" s="1"/>
  <c r="BU85" i="24" a="1"/>
  <c r="BU85" i="24" s="1"/>
  <c r="BQ93" i="24" a="1"/>
  <c r="BQ93" i="24" s="1"/>
  <c r="BF97" i="24" a="1"/>
  <c r="BF97" i="24" s="1"/>
  <c r="BU90" i="24" a="1"/>
  <c r="BU90" i="24" s="1"/>
  <c r="CA72" i="24" a="1"/>
  <c r="CA72" i="24" s="1"/>
  <c r="BI132" i="24" a="1"/>
  <c r="BI132" i="24" s="1"/>
  <c r="BK126" i="24" a="1"/>
  <c r="BK126" i="24" s="1"/>
  <c r="BU109" i="24" a="1"/>
  <c r="BU109" i="24" s="1"/>
  <c r="BG103" i="24" a="1"/>
  <c r="BG103" i="24" s="1"/>
  <c r="BD94" i="24" a="1"/>
  <c r="BD94" i="24" s="1"/>
  <c r="BH91" i="24" a="1"/>
  <c r="BH91" i="24" s="1"/>
  <c r="BT85" i="24" a="1"/>
  <c r="BT85" i="24" s="1"/>
  <c r="BH64" i="24" a="1"/>
  <c r="BH64" i="24" s="1"/>
  <c r="BV127" i="24" a="1"/>
  <c r="BV127" i="24" s="1"/>
  <c r="BF125" i="24" a="1"/>
  <c r="BF125" i="24" s="1"/>
  <c r="BE122" i="24" a="1"/>
  <c r="BE122" i="24" s="1"/>
  <c r="BQ116" i="24" a="1"/>
  <c r="BQ116" i="24" s="1"/>
  <c r="BS88" i="24" a="1"/>
  <c r="BS88" i="24" s="1"/>
  <c r="BI33" i="24" a="1"/>
  <c r="BI33" i="24" s="1"/>
  <c r="BL92" i="24" a="1"/>
  <c r="BL92" i="24" s="1"/>
  <c r="BS41" i="24" a="1"/>
  <c r="BS41" i="24" s="1"/>
  <c r="BW13" i="24" a="1"/>
  <c r="BW13" i="24" s="1"/>
  <c r="BI24" i="24" a="1"/>
  <c r="BI24" i="24" s="1"/>
  <c r="BD56" i="24" a="1"/>
  <c r="BD56" i="24" s="1"/>
  <c r="BH19" i="24" a="1"/>
  <c r="BH19" i="24" s="1"/>
  <c r="BK39" i="24" a="1"/>
  <c r="BK39" i="24" s="1"/>
  <c r="BS43" i="24" a="1"/>
  <c r="BS43" i="24" s="1"/>
  <c r="BU21" i="24" a="1"/>
  <c r="BU21" i="24" s="1"/>
  <c r="BJ51" i="24" a="1"/>
  <c r="BJ51" i="24" s="1"/>
  <c r="BJ65" i="24" a="1"/>
  <c r="BJ65" i="24" s="1"/>
  <c r="BK47" i="24" a="1"/>
  <c r="BK47" i="24" s="1"/>
  <c r="BD50" i="24" a="1"/>
  <c r="BD50" i="24" s="1"/>
  <c r="BQ39" i="24" a="1"/>
  <c r="BQ39" i="24" s="1"/>
  <c r="BM74" i="24" a="1"/>
  <c r="BM74" i="24" s="1"/>
  <c r="BZ39" i="24" a="1"/>
  <c r="BZ39" i="24" s="1"/>
  <c r="BT54" i="24" a="1"/>
  <c r="BT54" i="24" s="1"/>
  <c r="BZ48" i="24" a="1"/>
  <c r="BZ48" i="24" s="1"/>
  <c r="BL41" i="24" a="1"/>
  <c r="BL41" i="24" s="1"/>
  <c r="BM43" i="24" a="1"/>
  <c r="BM43" i="24" s="1"/>
  <c r="BO93" i="24" a="1"/>
  <c r="BO93" i="24" s="1"/>
  <c r="BH87" i="24" a="1"/>
  <c r="BH87" i="24" s="1"/>
  <c r="BQ79" i="24" a="1"/>
  <c r="BQ79" i="24" s="1"/>
  <c r="BW131" i="24" a="1"/>
  <c r="BW131" i="24" s="1"/>
  <c r="BH80" i="24" a="1"/>
  <c r="BH80" i="24" s="1"/>
  <c r="BH70" i="24" a="1"/>
  <c r="BH70" i="24" s="1"/>
  <c r="BD79" i="24" a="1"/>
  <c r="BD79" i="24" s="1"/>
  <c r="BT129" i="24" a="1"/>
  <c r="BT129" i="24" s="1"/>
  <c r="BX126" i="24" a="1"/>
  <c r="BX126" i="24" s="1"/>
  <c r="BJ125" i="24" a="1"/>
  <c r="BJ125" i="24" s="1"/>
  <c r="BQ87" i="24" a="1"/>
  <c r="BQ87" i="24" s="1"/>
  <c r="BP106" i="24" a="1"/>
  <c r="BP106" i="24" s="1"/>
  <c r="BD84" i="24" a="1"/>
  <c r="BD84" i="24" s="1"/>
  <c r="BG93" i="24" a="1"/>
  <c r="BG93" i="24" s="1"/>
  <c r="BP89" i="24" a="1"/>
  <c r="BP89" i="24" s="1"/>
  <c r="CA109" i="24" a="1"/>
  <c r="CA109" i="24" s="1"/>
  <c r="BP126" i="24" a="1"/>
  <c r="BP126" i="24" s="1"/>
  <c r="BY114" i="24" a="1"/>
  <c r="BY114" i="24" s="1"/>
  <c r="BW121" i="24" a="1"/>
  <c r="BW121" i="24" s="1"/>
  <c r="BY108" i="24" a="1"/>
  <c r="BY108" i="24" s="1"/>
  <c r="BU83" i="24" a="1"/>
  <c r="BU83" i="24" s="1"/>
  <c r="BR111" i="24" a="1"/>
  <c r="BR111" i="24" s="1"/>
  <c r="BW35" i="24" a="1"/>
  <c r="BW35" i="24" s="1"/>
  <c r="BP35" i="24" a="1"/>
  <c r="BP35" i="24" s="1"/>
  <c r="BM11" i="24" a="1"/>
  <c r="BM11" i="24" s="1"/>
  <c r="BK38" i="24" a="1"/>
  <c r="BK38" i="24" s="1"/>
  <c r="BY25" i="24" a="1"/>
  <c r="BY25" i="24" s="1"/>
  <c r="BL84" i="24" a="1"/>
  <c r="BL84" i="24" s="1"/>
  <c r="BL22" i="24" a="1"/>
  <c r="BL22" i="24" s="1"/>
  <c r="BP37" i="24" a="1"/>
  <c r="BP37" i="24" s="1"/>
  <c r="BE18" i="24" a="1"/>
  <c r="BE18" i="24" s="1"/>
  <c r="BY49" i="24" a="1"/>
  <c r="BY49" i="24" s="1"/>
  <c r="BB20" i="24" a="1"/>
  <c r="BB20" i="24" s="1"/>
  <c r="AZ100" i="24" a="1"/>
  <c r="AZ100" i="24" s="1"/>
  <c r="BZ30" i="24" a="1"/>
  <c r="BZ30" i="24" s="1"/>
  <c r="CA56" i="24" a="1"/>
  <c r="CA56" i="24" s="1"/>
  <c r="AZ85" i="24" a="1"/>
  <c r="AZ85" i="24" s="1"/>
  <c r="BA33" i="24" a="1"/>
  <c r="BA33" i="24" s="1"/>
  <c r="BN60" i="24" a="1"/>
  <c r="BN60" i="24" s="1"/>
  <c r="BA17" i="24" a="1"/>
  <c r="BA17" i="24" s="1"/>
  <c r="AZ7" i="24" a="1"/>
  <c r="AZ7" i="24" s="1"/>
  <c r="BA16" i="24" a="1"/>
  <c r="BA16" i="24" s="1"/>
  <c r="BE38" i="24" a="1"/>
  <c r="BE38" i="24" s="1"/>
  <c r="AZ132" i="24" a="1"/>
  <c r="AZ132" i="24" s="1"/>
  <c r="BX29" i="24" a="1"/>
  <c r="BX29" i="24" s="1"/>
  <c r="BB8" i="24" a="1"/>
  <c r="BB8" i="24" s="1"/>
  <c r="BG90" i="24" a="1"/>
  <c r="BG90" i="24" s="1"/>
  <c r="BJ92" i="24" a="1"/>
  <c r="BJ92" i="24" s="1"/>
  <c r="BR80" i="24" a="1"/>
  <c r="BR80" i="24" s="1"/>
  <c r="BW76" i="24" a="1"/>
  <c r="BW76" i="24" s="1"/>
  <c r="BF78" i="24" a="1"/>
  <c r="BF78" i="24" s="1"/>
  <c r="BU92" i="24" a="1"/>
  <c r="BU92" i="24" s="1"/>
  <c r="BQ80" i="24" a="1"/>
  <c r="BQ80" i="24" s="1"/>
  <c r="BE127" i="24" a="1"/>
  <c r="BE127" i="24" s="1"/>
  <c r="BO125" i="24" a="1"/>
  <c r="BO125" i="24" s="1"/>
  <c r="BE126" i="24" a="1"/>
  <c r="BE126" i="24" s="1"/>
  <c r="BF105" i="24" a="1"/>
  <c r="BF105" i="24" s="1"/>
  <c r="BN100" i="24" a="1"/>
  <c r="BN100" i="24" s="1"/>
  <c r="BY89" i="24" a="1"/>
  <c r="BY89" i="24" s="1"/>
  <c r="BF87" i="24" a="1"/>
  <c r="BF87" i="24" s="1"/>
  <c r="BQ81" i="24" a="1"/>
  <c r="BQ81" i="24" s="1"/>
  <c r="BV129" i="24" a="1"/>
  <c r="BV129" i="24" s="1"/>
  <c r="BM124" i="24" a="1"/>
  <c r="BM124" i="24" s="1"/>
  <c r="BS118" i="24" a="1"/>
  <c r="BS118" i="24" s="1"/>
  <c r="BX115" i="24" a="1"/>
  <c r="BX115" i="24" s="1"/>
  <c r="BW117" i="24" a="1"/>
  <c r="BW117" i="24" s="1"/>
  <c r="BJ84" i="24" a="1"/>
  <c r="BJ84" i="24" s="1"/>
  <c r="BI15" i="24" a="1"/>
  <c r="BI15" i="24" s="1"/>
  <c r="BQ78" i="24" a="1"/>
  <c r="BQ78" i="24" s="1"/>
  <c r="BY20" i="24" a="1"/>
  <c r="BY20" i="24" s="1"/>
  <c r="BP23" i="24" a="1"/>
  <c r="BP23" i="24" s="1"/>
  <c r="BT38" i="24" a="1"/>
  <c r="BT38" i="24" s="1"/>
  <c r="BN59" i="24" a="1"/>
  <c r="BN59" i="24" s="1"/>
  <c r="BT33" i="24" a="1"/>
  <c r="BT33" i="24" s="1"/>
  <c r="BK18" i="24" a="1"/>
  <c r="BK18" i="24" s="1"/>
  <c r="BY22" i="24" a="1"/>
  <c r="BY22" i="24" s="1"/>
  <c r="BH36" i="24" a="1"/>
  <c r="BH36" i="24" s="1"/>
  <c r="BS39" i="24" a="1"/>
  <c r="BS39" i="24" s="1"/>
  <c r="BU68" i="24" a="1"/>
  <c r="BU68" i="24" s="1"/>
  <c r="BQ26" i="24" a="1"/>
  <c r="BQ26" i="24" s="1"/>
  <c r="BG41" i="24" a="1"/>
  <c r="BG41" i="24" s="1"/>
  <c r="BX43" i="24" a="1"/>
  <c r="BX43" i="24" s="1"/>
  <c r="BD53" i="24" a="1"/>
  <c r="BD53" i="24" s="1"/>
  <c r="BH44" i="24" a="1"/>
  <c r="BH44" i="24" s="1"/>
  <c r="BF58" i="24" a="1"/>
  <c r="BF58" i="24" s="1"/>
  <c r="BE40" i="24" a="1"/>
  <c r="BE40" i="24" s="1"/>
  <c r="BE33" i="24" a="1"/>
  <c r="BE33" i="24" s="1"/>
  <c r="BS47" i="24" a="1"/>
  <c r="BS47" i="24" s="1"/>
  <c r="BL52" i="24" a="1"/>
  <c r="BL52" i="24" s="1"/>
  <c r="BU111" i="24" a="1"/>
  <c r="BU111" i="24" s="1"/>
  <c r="BM104" i="24" a="1"/>
  <c r="BM104" i="24" s="1"/>
  <c r="BS103" i="24" a="1"/>
  <c r="BS103" i="24" s="1"/>
  <c r="BW87" i="24" a="1"/>
  <c r="BW87" i="24" s="1"/>
  <c r="BT95" i="24" a="1"/>
  <c r="BT95" i="24" s="1"/>
  <c r="BU106" i="24" a="1"/>
  <c r="BU106" i="24" s="1"/>
  <c r="BX92" i="24" a="1"/>
  <c r="BX92" i="24" s="1"/>
  <c r="BY81" i="24" a="1"/>
  <c r="BY81" i="24" s="1"/>
  <c r="BF96" i="24" a="1"/>
  <c r="BF96" i="24" s="1"/>
  <c r="BR90" i="24" a="1"/>
  <c r="BR90" i="24" s="1"/>
  <c r="BF122" i="24" a="1"/>
  <c r="BF122" i="24" s="1"/>
  <c r="BP117" i="24" a="1"/>
  <c r="BP117" i="24" s="1"/>
  <c r="BP111" i="24" a="1"/>
  <c r="BP111" i="24" s="1"/>
  <c r="BU108" i="24" a="1"/>
  <c r="BU108" i="24" s="1"/>
  <c r="BJ110" i="24" a="1"/>
  <c r="BJ110" i="24" s="1"/>
  <c r="BR102" i="24" a="1"/>
  <c r="BR102" i="24" s="1"/>
  <c r="BV95" i="24" a="1"/>
  <c r="BV95" i="24" s="1"/>
  <c r="BZ89" i="24" a="1"/>
  <c r="BZ89" i="24" s="1"/>
  <c r="BS79" i="24" a="1"/>
  <c r="BS79" i="24" s="1"/>
  <c r="BH78" i="24" a="1"/>
  <c r="BH78" i="24" s="1"/>
  <c r="BI98" i="24" a="1"/>
  <c r="BI98" i="24" s="1"/>
  <c r="BZ47" i="24" a="1"/>
  <c r="BZ47" i="24" s="1"/>
  <c r="BT62" i="24" a="1"/>
  <c r="BT62" i="24" s="1"/>
  <c r="BI57" i="24" a="1"/>
  <c r="BI57" i="24" s="1"/>
  <c r="BL49" i="24" a="1"/>
  <c r="BL49" i="24" s="1"/>
  <c r="BM51" i="24" a="1"/>
  <c r="BM51" i="24" s="1"/>
  <c r="BS58" i="24" a="1"/>
  <c r="BS58" i="24" s="1"/>
  <c r="BM46" i="24" a="1"/>
  <c r="BM46" i="24" s="1"/>
  <c r="BV58" i="24" a="1"/>
  <c r="BV58" i="24" s="1"/>
  <c r="BI59" i="24" a="1"/>
  <c r="BI59" i="24" s="1"/>
  <c r="BY48" i="24" a="1"/>
  <c r="BY48" i="24" s="1"/>
  <c r="BN71" i="24" a="1"/>
  <c r="BN71" i="24" s="1"/>
  <c r="BY9" i="24" a="1"/>
  <c r="BY9" i="24" s="1"/>
  <c r="BY62" i="24" a="1"/>
  <c r="BY62" i="24" s="1"/>
  <c r="BX7" i="24" a="1"/>
  <c r="BX7" i="24" s="1"/>
  <c r="BQ68" i="24" a="1"/>
  <c r="BQ68" i="24" s="1"/>
  <c r="BL9" i="24" a="1"/>
  <c r="BL9" i="24" s="1"/>
  <c r="BY68" i="24" a="1"/>
  <c r="BY68" i="24" s="1"/>
  <c r="BK57" i="24" a="1"/>
  <c r="BK57" i="24" s="1"/>
  <c r="BE53" i="24" a="1"/>
  <c r="BE53" i="24" s="1"/>
  <c r="BJ53" i="24" a="1"/>
  <c r="BJ53" i="24" s="1"/>
  <c r="BW59" i="24" a="1"/>
  <c r="BW59" i="24" s="1"/>
  <c r="BM9" i="24" a="1"/>
  <c r="BM9" i="24" s="1"/>
  <c r="BF101" i="24" a="1"/>
  <c r="BF101" i="24" s="1"/>
  <c r="CA95" i="24" a="1"/>
  <c r="CA95" i="24" s="1"/>
  <c r="BV87" i="24" a="1"/>
  <c r="BV87" i="24" s="1"/>
  <c r="BH84" i="24" a="1"/>
  <c r="BH84" i="24" s="1"/>
  <c r="BX111" i="24" a="1"/>
  <c r="BX111" i="24" s="1"/>
  <c r="BN87" i="24" a="1"/>
  <c r="BN87" i="24" s="1"/>
  <c r="BS89" i="24" a="1"/>
  <c r="BS89" i="24" s="1"/>
  <c r="BZ77" i="24" a="1"/>
  <c r="BZ77" i="24" s="1"/>
  <c r="BG74" i="24" a="1"/>
  <c r="BG74" i="24" s="1"/>
  <c r="BP79" i="24" a="1"/>
  <c r="BP79" i="24" s="1"/>
  <c r="BV109" i="24" a="1"/>
  <c r="BV109" i="24" s="1"/>
  <c r="BJ109" i="24" a="1"/>
  <c r="BJ109" i="24" s="1"/>
  <c r="BY99" i="24" a="1"/>
  <c r="BY99" i="24" s="1"/>
  <c r="BH93" i="24" a="1"/>
  <c r="BH93" i="24" s="1"/>
  <c r="BS100" i="24" a="1"/>
  <c r="BS100" i="24" s="1"/>
  <c r="BM87" i="24" a="1"/>
  <c r="BM87" i="24" s="1"/>
  <c r="CA74" i="24" a="1"/>
  <c r="CA74" i="24" s="1"/>
  <c r="BD129" i="24" a="1"/>
  <c r="BD129" i="24" s="1"/>
  <c r="BI124" i="24" a="1"/>
  <c r="BI124" i="24" s="1"/>
  <c r="BR124" i="24" a="1"/>
  <c r="BR124" i="24" s="1"/>
  <c r="BK49" i="24" a="1"/>
  <c r="BK49" i="24" s="1"/>
  <c r="BT52" i="24" a="1"/>
  <c r="BT52" i="24" s="1"/>
  <c r="BQ14" i="24" a="1"/>
  <c r="BQ14" i="24" s="1"/>
  <c r="BU25" i="24" a="1"/>
  <c r="BU25" i="24" s="1"/>
  <c r="BK40" i="24" a="1"/>
  <c r="BK40" i="24" s="1"/>
  <c r="BV61" i="24" a="1"/>
  <c r="BV61" i="24" s="1"/>
  <c r="BP49" i="24" a="1"/>
  <c r="BP49" i="24" s="1"/>
  <c r="BN63" i="24" a="1"/>
  <c r="BN63" i="24" s="1"/>
  <c r="BM45" i="24" a="1"/>
  <c r="BM45" i="24" s="1"/>
  <c r="BM38" i="24" a="1"/>
  <c r="BM38" i="24" s="1"/>
  <c r="BP40" i="24" a="1"/>
  <c r="BP40" i="24" s="1"/>
  <c r="CA55" i="24" a="1"/>
  <c r="CA55" i="24" s="1"/>
  <c r="BU43" i="24" a="1"/>
  <c r="BU43" i="24" s="1"/>
  <c r="BN53" i="24" a="1"/>
  <c r="BN53" i="24" s="1"/>
  <c r="BQ56" i="24" a="1"/>
  <c r="BQ56" i="24" s="1"/>
  <c r="BI46" i="24" a="1"/>
  <c r="BI46" i="24" s="1"/>
  <c r="BI62" i="24" a="1"/>
  <c r="BI62" i="24" s="1"/>
  <c r="BJ73" i="24" a="1"/>
  <c r="BJ73" i="24" s="1"/>
  <c r="BX42" i="24" a="1"/>
  <c r="BX42" i="24" s="1"/>
  <c r="BY44" i="24" a="1"/>
  <c r="BY44" i="24" s="1"/>
  <c r="BR47" i="24" a="1"/>
  <c r="BR47" i="24" s="1"/>
  <c r="BR57" i="24" a="1"/>
  <c r="BR57" i="24" s="1"/>
  <c r="BO83" i="24" a="1"/>
  <c r="BO83" i="24" s="1"/>
  <c r="BY85" i="24" a="1"/>
  <c r="BY85" i="24" s="1"/>
  <c r="BI91" i="24" a="1"/>
  <c r="BI91" i="24" s="1"/>
  <c r="BZ79" i="24" a="1"/>
  <c r="BZ79" i="24" s="1"/>
  <c r="BM84" i="24" a="1"/>
  <c r="BM84" i="24" s="1"/>
  <c r="BP86" i="24" a="1"/>
  <c r="BP86" i="24" s="1"/>
  <c r="BG80" i="24" a="1"/>
  <c r="BG80" i="24" s="1"/>
  <c r="BZ130" i="24" a="1"/>
  <c r="BZ130" i="24" s="1"/>
  <c r="BX128" i="24" a="1"/>
  <c r="BX128" i="24" s="1"/>
  <c r="BM129" i="24" a="1"/>
  <c r="BM129" i="24" s="1"/>
  <c r="BO106" i="24" a="1"/>
  <c r="BO106" i="24" s="1"/>
  <c r="BD102" i="24" a="1"/>
  <c r="BD102" i="24" s="1"/>
  <c r="BL83" i="24" a="1"/>
  <c r="BL83" i="24" s="1"/>
  <c r="BO80" i="24" a="1"/>
  <c r="BO80" i="24" s="1"/>
  <c r="BK92" i="24" a="1"/>
  <c r="BK92" i="24" s="1"/>
  <c r="CA132" i="24" a="1"/>
  <c r="CA132" i="24" s="1"/>
  <c r="BH131" i="24" a="1"/>
  <c r="BH131" i="24" s="1"/>
  <c r="BT121" i="24" a="1"/>
  <c r="BT121" i="24" s="1"/>
  <c r="BX118" i="24" a="1"/>
  <c r="BX118" i="24" s="1"/>
  <c r="CA120" i="24" a="1"/>
  <c r="CA120" i="24" s="1"/>
  <c r="BY94" i="24" a="1"/>
  <c r="BY94" i="24" s="1"/>
  <c r="BQ22" i="24" a="1"/>
  <c r="BQ22" i="24" s="1"/>
  <c r="CA83" i="24" a="1"/>
  <c r="CA83" i="24" s="1"/>
  <c r="BQ31" i="24" a="1"/>
  <c r="BQ31" i="24" s="1"/>
  <c r="BH34" i="24" a="1"/>
  <c r="BH34" i="24" s="1"/>
  <c r="BE16" i="24" a="1"/>
  <c r="BE16" i="24" s="1"/>
  <c r="BD70" i="24" a="1"/>
  <c r="BD70" i="24" s="1"/>
  <c r="BC105" i="24" a="1"/>
  <c r="BC105" i="24" s="1"/>
  <c r="AZ83" i="24" a="1"/>
  <c r="AZ83" i="24" s="1"/>
  <c r="BA49" i="24" a="1"/>
  <c r="BA49" i="24" s="1"/>
  <c r="BN58" i="24" a="1"/>
  <c r="BN58" i="24" s="1"/>
  <c r="BC16" i="24" a="1"/>
  <c r="BC16" i="24" s="1"/>
  <c r="BF46" i="24" a="1"/>
  <c r="BF46" i="24" s="1"/>
  <c r="BA27" i="24" a="1"/>
  <c r="BA27" i="24" s="1"/>
  <c r="BC51" i="24" a="1"/>
  <c r="BC51" i="24" s="1"/>
  <c r="BC95" i="24" a="1"/>
  <c r="BC95" i="24" s="1"/>
  <c r="BU26" i="24" a="1"/>
  <c r="BU26" i="24" s="1"/>
  <c r="BB117" i="24" a="1"/>
  <c r="BB117" i="24" s="1"/>
  <c r="AZ117" i="24" a="1"/>
  <c r="AZ117" i="24" s="1"/>
  <c r="BC98" i="24" a="1"/>
  <c r="BC98" i="24" s="1"/>
  <c r="BW50" i="24" a="1"/>
  <c r="BW50" i="24" s="1"/>
  <c r="BO97" i="24" a="1"/>
  <c r="BO97" i="24" s="1"/>
  <c r="BR91" i="24" a="1"/>
  <c r="BR91" i="24" s="1"/>
  <c r="BP83" i="24" a="1"/>
  <c r="BP83" i="24" s="1"/>
  <c r="BW79" i="24" a="1"/>
  <c r="BW79" i="24" s="1"/>
  <c r="BE98" i="24" a="1"/>
  <c r="BE98" i="24" s="1"/>
  <c r="BH83" i="24" a="1"/>
  <c r="BH83" i="24" s="1"/>
  <c r="BX79" i="24" a="1"/>
  <c r="BX79" i="24" s="1"/>
  <c r="BZ132" i="24" a="1"/>
  <c r="BZ132" i="24" s="1"/>
  <c r="BI126" i="24" a="1"/>
  <c r="BI126" i="24" s="1"/>
  <c r="BM131" i="24" a="1"/>
  <c r="BM131" i="24" s="1"/>
  <c r="BH103" i="24" a="1"/>
  <c r="BH103" i="24" s="1"/>
  <c r="BV97" i="24" a="1"/>
  <c r="BV97" i="24" s="1"/>
  <c r="BD88" i="24" a="1"/>
  <c r="BD88" i="24" s="1"/>
  <c r="BF89" i="24" a="1"/>
  <c r="BF89" i="24" s="1"/>
  <c r="CA96" i="24" a="1"/>
  <c r="CA96" i="24" s="1"/>
  <c r="BG130" i="24" a="1"/>
  <c r="BG130" i="24" s="1"/>
  <c r="BE129" i="24" a="1"/>
  <c r="BE129" i="24" s="1"/>
  <c r="BY118" i="24" a="1"/>
  <c r="BY118" i="24" s="1"/>
  <c r="BX117" i="24" a="1"/>
  <c r="BX117" i="24" s="1"/>
  <c r="BD118" i="24" a="1"/>
  <c r="BD118" i="24" s="1"/>
  <c r="BQ28" i="24" a="1"/>
  <c r="BQ28" i="24" s="1"/>
  <c r="BD95" i="24" a="1"/>
  <c r="BD95" i="24" s="1"/>
  <c r="BD25" i="24" a="1"/>
  <c r="BD25" i="24" s="1"/>
  <c r="BO11" i="24" a="1"/>
  <c r="BO11" i="24" s="1"/>
  <c r="BQ19" i="24" a="1"/>
  <c r="BQ19" i="24" s="1"/>
  <c r="BF40" i="24" a="1"/>
  <c r="BF40" i="24" s="1"/>
  <c r="BS40" i="24" a="1"/>
  <c r="BS40" i="24" s="1"/>
  <c r="BJ105" i="24" a="1"/>
  <c r="BJ105" i="24" s="1"/>
  <c r="BS49" i="24" a="1"/>
  <c r="BS49" i="24" s="1"/>
  <c r="BJ18" i="24" a="1"/>
  <c r="BJ18" i="24" s="1"/>
  <c r="BI32" i="24" a="1"/>
  <c r="BI32" i="24" s="1"/>
  <c r="BR60" i="24" a="1"/>
  <c r="BR60" i="24" s="1"/>
  <c r="CA47" i="24" a="1"/>
  <c r="CA47" i="24" s="1"/>
  <c r="BY42" i="24" a="1"/>
  <c r="BY42" i="24" s="1"/>
  <c r="BM47" i="24" a="1"/>
  <c r="BM47" i="24" s="1"/>
  <c r="BO50" i="24" a="1"/>
  <c r="BO50" i="24" s="1"/>
  <c r="BU47" i="24" a="1"/>
  <c r="BU47" i="24" s="1"/>
  <c r="BU76" i="24" a="1"/>
  <c r="BU76" i="24" s="1"/>
  <c r="BQ34" i="24" a="1"/>
  <c r="BQ34" i="24" s="1"/>
  <c r="BG49" i="24" a="1"/>
  <c r="BG49" i="24" s="1"/>
  <c r="BE52" i="24" a="1"/>
  <c r="BE52" i="24" s="1"/>
  <c r="BD61" i="24" a="1"/>
  <c r="BD61" i="24" s="1"/>
  <c r="BJ27" i="24" a="1"/>
  <c r="BJ27" i="24" s="1"/>
  <c r="BV111" i="24" a="1"/>
  <c r="BV111" i="24" s="1"/>
  <c r="BU103" i="24" a="1"/>
  <c r="BU103" i="24" s="1"/>
  <c r="BV104" i="24" a="1"/>
  <c r="BV104" i="24" s="1"/>
  <c r="BV102" i="24" a="1"/>
  <c r="BV102" i="24" s="1"/>
  <c r="BD124" i="24" a="1"/>
  <c r="BD124" i="24" s="1"/>
  <c r="BO104" i="24" a="1"/>
  <c r="BO104" i="24" s="1"/>
  <c r="BI99" i="24" a="1"/>
  <c r="BI99" i="24" s="1"/>
  <c r="BK97" i="24" a="1"/>
  <c r="BK97" i="24" s="1"/>
  <c r="BF81" i="24" a="1"/>
  <c r="BF81" i="24" s="1"/>
  <c r="BY88" i="24" a="1"/>
  <c r="BY88" i="24" s="1"/>
  <c r="BU125" i="24" a="1"/>
  <c r="BU125" i="24" s="1"/>
  <c r="BI118" i="24" a="1"/>
  <c r="BI118" i="24" s="1"/>
  <c r="BK112" i="24" a="1"/>
  <c r="BK112" i="24" s="1"/>
  <c r="BU110" i="24" a="1"/>
  <c r="BU110" i="24" s="1"/>
  <c r="BK111" i="24" a="1"/>
  <c r="BK111" i="24" s="1"/>
  <c r="BO89" i="24" a="1"/>
  <c r="BO89" i="24" s="1"/>
  <c r="BN83" i="24" a="1"/>
  <c r="BN83" i="24" s="1"/>
  <c r="BJ89" i="24" a="1"/>
  <c r="BJ89" i="24" s="1"/>
  <c r="BI80" i="24" a="1"/>
  <c r="BI80" i="24" s="1"/>
  <c r="BM86" i="24" a="1"/>
  <c r="BM86" i="24" s="1"/>
  <c r="BX72" i="24" a="1"/>
  <c r="BX72" i="24" s="1"/>
  <c r="BK55" i="24" a="1"/>
  <c r="BK55" i="24" s="1"/>
  <c r="BX50" i="24" a="1"/>
  <c r="BX50" i="24" s="1"/>
  <c r="BN40" i="24" a="1"/>
  <c r="BN40" i="24" s="1"/>
  <c r="BY55" i="24" a="1"/>
  <c r="BY55" i="24" s="1"/>
  <c r="BR65" i="24" a="1"/>
  <c r="BR65" i="24" s="1"/>
  <c r="BW52" i="24" a="1"/>
  <c r="BW52" i="24" s="1"/>
  <c r="BJ67" i="24" a="1"/>
  <c r="BJ67" i="24" s="1"/>
  <c r="BW61" i="24" a="1"/>
  <c r="BW61" i="24" s="1"/>
  <c r="BF56" i="24" a="1"/>
  <c r="BF56" i="24" s="1"/>
  <c r="BP68" i="24" a="1"/>
  <c r="BP68" i="24" s="1"/>
  <c r="BF16" i="24" a="1"/>
  <c r="BF16" i="24" s="1"/>
  <c r="BG60" i="24" a="1"/>
  <c r="BG60" i="24" s="1"/>
  <c r="CA70" i="24" a="1"/>
  <c r="CA70" i="24" s="1"/>
  <c r="BM60" i="24" a="1"/>
  <c r="BM60" i="24" s="1"/>
  <c r="BE9" i="24" a="1"/>
  <c r="BE9" i="24" s="1"/>
  <c r="BH56" i="24" a="1"/>
  <c r="BH56" i="24" s="1"/>
  <c r="BU9" i="24" a="1"/>
  <c r="BU9" i="24" s="1"/>
  <c r="BX70" i="24" a="1"/>
  <c r="BX70" i="24" s="1"/>
  <c r="BJ16" i="24" a="1"/>
  <c r="BJ16" i="24" s="1"/>
  <c r="BQ76" i="24" a="1"/>
  <c r="BQ76" i="24" s="1"/>
  <c r="BG9" i="24" a="1"/>
  <c r="BG9" i="24" s="1"/>
  <c r="BH101" i="24" a="1"/>
  <c r="BH101" i="24" s="1"/>
  <c r="BX105" i="24" a="1"/>
  <c r="BX105" i="24" s="1"/>
  <c r="BK95" i="24" a="1"/>
  <c r="BK95" i="24" s="1"/>
  <c r="BO92" i="24" a="1"/>
  <c r="BO92" i="24" s="1"/>
  <c r="BY86" i="24" a="1"/>
  <c r="BY86" i="24" s="1"/>
  <c r="BF74" i="24" a="1"/>
  <c r="BF74" i="24" s="1"/>
  <c r="BW94" i="24" a="1"/>
  <c r="BW94" i="24" s="1"/>
  <c r="CA88" i="24" a="1"/>
  <c r="CA88" i="24" s="1"/>
  <c r="BX80" i="24" a="1"/>
  <c r="BX80" i="24" s="1"/>
  <c r="BE87" i="24" a="1"/>
  <c r="BE87" i="24" s="1"/>
  <c r="BR104" i="24" a="1"/>
  <c r="BR104" i="24" s="1"/>
  <c r="BY109" i="24" a="1"/>
  <c r="BY109" i="24" s="1"/>
  <c r="BR108" i="24" a="1"/>
  <c r="BR108" i="24" s="1"/>
  <c r="BX100" i="24" a="1"/>
  <c r="BX100" i="24" s="1"/>
  <c r="BD99" i="24" a="1"/>
  <c r="BD99" i="24" s="1"/>
  <c r="BX125" i="24" a="1"/>
  <c r="BX125" i="24" s="1"/>
  <c r="BU94" i="24" a="1"/>
  <c r="BU94" i="24" s="1"/>
  <c r="BK74" i="24" a="1"/>
  <c r="BK74" i="24" s="1"/>
  <c r="BW127" i="24" a="1"/>
  <c r="BW127" i="24" s="1"/>
  <c r="BH128" i="24" a="1"/>
  <c r="BH128" i="24" s="1"/>
  <c r="BF126" i="24" a="1"/>
  <c r="BF126" i="24" s="1"/>
  <c r="BM69" i="24" a="1"/>
  <c r="BM69" i="24" s="1"/>
  <c r="BQ32" i="24" a="1"/>
  <c r="BQ32" i="24" s="1"/>
  <c r="BD40" i="24" a="1"/>
  <c r="BD40" i="24" s="1"/>
  <c r="BP44" i="24" a="1"/>
  <c r="BP44" i="24" s="1"/>
  <c r="BE35" i="24" a="1"/>
  <c r="BE35" i="24" s="1"/>
  <c r="BR40" i="24" a="1"/>
  <c r="BR40" i="24" s="1"/>
  <c r="BJ57" i="24" a="1"/>
  <c r="BJ57" i="24" s="1"/>
  <c r="BM39" i="24" a="1"/>
  <c r="BM39" i="24" s="1"/>
  <c r="BD42" i="24" a="1"/>
  <c r="BD42" i="24" s="1"/>
  <c r="BE44" i="24" a="1"/>
  <c r="BE44" i="24" s="1"/>
  <c r="BM66" i="24" a="1"/>
  <c r="BM66" i="24" s="1"/>
  <c r="BX74" i="24" a="1"/>
  <c r="BX74" i="24" s="1"/>
  <c r="BR64" i="24" a="1"/>
  <c r="BR64" i="24" s="1"/>
  <c r="BG59" i="24" a="1"/>
  <c r="BG59" i="24" s="1"/>
  <c r="BY51" i="24" a="1"/>
  <c r="BY51" i="24" s="1"/>
  <c r="BX65" i="24" a="1"/>
  <c r="BX65" i="24" s="1"/>
  <c r="CA63" i="24" a="1"/>
  <c r="CA63" i="24" s="1"/>
  <c r="BW51" i="24" a="1"/>
  <c r="BW51" i="24" s="1"/>
  <c r="BL69" i="24" a="1"/>
  <c r="BL69" i="24" s="1"/>
  <c r="BQ64" i="24" a="1"/>
  <c r="BQ64" i="24" s="1"/>
  <c r="BV41" i="24" a="1"/>
  <c r="BV41" i="24" s="1"/>
  <c r="BR27" i="24" a="1"/>
  <c r="BR27" i="24" s="1"/>
  <c r="BX90" i="24" a="1"/>
  <c r="BX90" i="24" s="1"/>
  <c r="BI85" i="24" a="1"/>
  <c r="BI85" i="24" s="1"/>
  <c r="BF94" i="24" a="1"/>
  <c r="BF94" i="24" s="1"/>
  <c r="BM90" i="24" a="1"/>
  <c r="BM90" i="24" s="1"/>
  <c r="BJ108" i="24" a="1"/>
  <c r="BJ108" i="24" s="1"/>
  <c r="BV93" i="24" a="1"/>
  <c r="BV93" i="24" s="1"/>
  <c r="BY95" i="24" a="1"/>
  <c r="BY95" i="24" s="1"/>
  <c r="BQ77" i="24" a="1"/>
  <c r="BQ77" i="24" s="1"/>
  <c r="BF130" i="24" a="1"/>
  <c r="BF130" i="24" s="1"/>
  <c r="BK128" i="24" a="1"/>
  <c r="BK128" i="24" s="1"/>
  <c r="BP113" i="24" a="1"/>
  <c r="BP113" i="24" s="1"/>
  <c r="BE99" i="24" a="1"/>
  <c r="BE99" i="24" s="1"/>
  <c r="BK98" i="24" a="1"/>
  <c r="BK98" i="24" s="1"/>
  <c r="BO82" i="24" a="1"/>
  <c r="BO82" i="24" s="1"/>
  <c r="BL90" i="24" a="1"/>
  <c r="BL90" i="24" s="1"/>
  <c r="BL80" i="24" a="1"/>
  <c r="BL80" i="24" s="1"/>
  <c r="BZ125" i="24" a="1"/>
  <c r="BZ125" i="24" s="1"/>
  <c r="BT125" i="24" a="1"/>
  <c r="BT125" i="24" s="1"/>
  <c r="BX120" i="24" a="1"/>
  <c r="BX120" i="24" s="1"/>
  <c r="BI121" i="24" a="1"/>
  <c r="BI121" i="24" s="1"/>
  <c r="BE39" i="24" a="1"/>
  <c r="BE39" i="24" s="1"/>
  <c r="BZ108" i="24" a="1"/>
  <c r="BZ108" i="24" s="1"/>
  <c r="BT35" i="24" a="1"/>
  <c r="BT35" i="24" s="1"/>
  <c r="BW16" i="24" a="1"/>
  <c r="BW16" i="24" s="1"/>
  <c r="BI30" i="24" a="1"/>
  <c r="BI30" i="24" s="1"/>
  <c r="BV50" i="24" a="1"/>
  <c r="BV50" i="24" s="1"/>
  <c r="BK51" i="24" a="1"/>
  <c r="BK51" i="24" s="1"/>
  <c r="BO116" i="24" a="1"/>
  <c r="BO116" i="24" s="1"/>
  <c r="CA12" i="24" a="1"/>
  <c r="CA12" i="24" s="1"/>
  <c r="BC11" i="24" a="1"/>
  <c r="BC11" i="24" s="1"/>
  <c r="BA63" i="24" a="1"/>
  <c r="BA63" i="24" s="1"/>
  <c r="BV46" i="24" a="1"/>
  <c r="BV46" i="24" s="1"/>
  <c r="BA60" i="24" a="1"/>
  <c r="BA60" i="24" s="1"/>
  <c r="AZ52" i="24" a="1"/>
  <c r="AZ52" i="24" s="1"/>
  <c r="BA125" i="24" a="1"/>
  <c r="BA125" i="24" s="1"/>
  <c r="BI41" i="24" a="1"/>
  <c r="BI41" i="24" s="1"/>
  <c r="BB27" i="24" a="1"/>
  <c r="BB27" i="24" s="1"/>
  <c r="BS70" i="24" a="1"/>
  <c r="BS70" i="24" s="1"/>
  <c r="BN8" i="24" a="1"/>
  <c r="BN8" i="24" s="1"/>
  <c r="BC28" i="24" a="1"/>
  <c r="BC28" i="24" s="1"/>
  <c r="BW6" i="24" a="1"/>
  <c r="BW6" i="24" s="1"/>
  <c r="BE73" i="24" a="1"/>
  <c r="BE73" i="24" s="1"/>
  <c r="BY107" i="24" a="1"/>
  <c r="BY107" i="24" s="1"/>
  <c r="BP107" i="24" a="1"/>
  <c r="BP107" i="24" s="1"/>
  <c r="BI105" i="24" a="1"/>
  <c r="BI105" i="24" s="1"/>
  <c r="BF98" i="24" a="1"/>
  <c r="BF98" i="24" s="1"/>
  <c r="BD106" i="24" a="1"/>
  <c r="BD106" i="24" s="1"/>
  <c r="BP98" i="24" a="1"/>
  <c r="BP98" i="24" s="1"/>
  <c r="BF103" i="24" a="1"/>
  <c r="BF103" i="24" s="1"/>
  <c r="BS92" i="24" a="1"/>
  <c r="BS92" i="24" s="1"/>
  <c r="BV89" i="24" a="1"/>
  <c r="BV89" i="24" s="1"/>
  <c r="BI84" i="24" a="1"/>
  <c r="BI84" i="24" s="1"/>
  <c r="CA124" i="24" a="1"/>
  <c r="CA124" i="24" s="1"/>
  <c r="BP120" i="24" a="1"/>
  <c r="BP120" i="24" s="1"/>
  <c r="BT107" i="24" a="1"/>
  <c r="BT107" i="24" s="1"/>
  <c r="BF112" i="24" a="1"/>
  <c r="BF112" i="24" s="1"/>
  <c r="BY113" i="24" a="1"/>
  <c r="BY113" i="24" s="1"/>
  <c r="CA113" i="24" a="1"/>
  <c r="CA113" i="24" s="1"/>
  <c r="BN89" i="24" a="1"/>
  <c r="BN89" i="24" s="1"/>
  <c r="BS83" i="24" a="1"/>
  <c r="BS83" i="24" s="1"/>
  <c r="BM92" i="24" a="1"/>
  <c r="BM92" i="24" s="1"/>
  <c r="BW77" i="24" a="1"/>
  <c r="BW77" i="24" s="1"/>
  <c r="BJ99" i="24" a="1"/>
  <c r="BJ99" i="24" s="1"/>
  <c r="BY58" i="24" a="1"/>
  <c r="BY58" i="24" s="1"/>
  <c r="BM73" i="24" a="1"/>
  <c r="BM73" i="24" s="1"/>
  <c r="BX67" i="24" a="1"/>
  <c r="BX67" i="24" s="1"/>
  <c r="BY46" i="24" a="1"/>
  <c r="BY46" i="24" s="1"/>
  <c r="BR49" i="24" a="1"/>
  <c r="BR49" i="24" s="1"/>
  <c r="BG70" i="24" a="1"/>
  <c r="BG70" i="24" s="1"/>
  <c r="BR44" i="24" a="1"/>
  <c r="BR44" i="24" s="1"/>
  <c r="BD62" i="24" a="1"/>
  <c r="BD62" i="24" s="1"/>
  <c r="BX69" i="24" a="1"/>
  <c r="BX69" i="24" s="1"/>
  <c r="BF47" i="24" a="1"/>
  <c r="BF47" i="24" s="1"/>
  <c r="BW66" i="24" a="1"/>
  <c r="BW66" i="24" s="1"/>
  <c r="BH10" i="24" a="1"/>
  <c r="BH10" i="24" s="1"/>
  <c r="BP73" i="24" a="1"/>
  <c r="BP73" i="24" s="1"/>
  <c r="BV17" i="24" a="1"/>
  <c r="BV17" i="24" s="1"/>
  <c r="BM54" i="24" a="1"/>
  <c r="BM54" i="24" s="1"/>
  <c r="BT5" i="24" a="1"/>
  <c r="BT5" i="24" s="1"/>
  <c r="BU54" i="24" a="1"/>
  <c r="BU54" i="24" s="1"/>
  <c r="BK68" i="24" a="1"/>
  <c r="BK68" i="24" s="1"/>
  <c r="BU63" i="24" a="1"/>
  <c r="BU63" i="24" s="1"/>
  <c r="BQ10" i="24" a="1"/>
  <c r="BQ10" i="24" s="1"/>
  <c r="BQ70" i="24" a="1"/>
  <c r="BQ70" i="24" s="1"/>
  <c r="BY7" i="24" a="1"/>
  <c r="BY7" i="24" s="1"/>
  <c r="BO127" i="24" a="1"/>
  <c r="BO127" i="24" s="1"/>
  <c r="BM126" i="24" a="1"/>
  <c r="BM126" i="24" s="1"/>
  <c r="BI116" i="24" a="1"/>
  <c r="BI116" i="24" s="1"/>
  <c r="BH115" i="24" a="1"/>
  <c r="BH115" i="24" s="1"/>
  <c r="BK115" i="24" a="1"/>
  <c r="BK115" i="24" s="1"/>
  <c r="BO124" i="24" a="1"/>
  <c r="BO124" i="24" s="1"/>
  <c r="BG120" i="24" a="1"/>
  <c r="BG120" i="24" s="1"/>
  <c r="BI114" i="24" a="1"/>
  <c r="BI114" i="24" s="1"/>
  <c r="BM111" i="24" a="1"/>
  <c r="BM111" i="24" s="1"/>
  <c r="BD113" i="24" a="1"/>
  <c r="BD113" i="24" s="1"/>
  <c r="BE104" i="24" a="1"/>
  <c r="BE104" i="24" s="1"/>
  <c r="BE94" i="24" a="1"/>
  <c r="BE94" i="24" s="1"/>
  <c r="BK127" i="24" a="1"/>
  <c r="BK127" i="24" s="1"/>
  <c r="BN131" i="24" a="1"/>
  <c r="BN131" i="24" s="1"/>
  <c r="BU132" i="24" a="1"/>
  <c r="BU132" i="24" s="1"/>
  <c r="BD89" i="24" a="1"/>
  <c r="BD89" i="24" s="1"/>
  <c r="BE111" i="24" a="1"/>
  <c r="BE111" i="24" s="1"/>
  <c r="BZ104" i="24" a="1"/>
  <c r="BZ104" i="24" s="1"/>
  <c r="BM106" i="24" a="1"/>
  <c r="BM106" i="24" s="1"/>
  <c r="BH95" i="24" a="1"/>
  <c r="BH95" i="24" s="1"/>
  <c r="BY119" i="24" a="1"/>
  <c r="BY119" i="24" s="1"/>
  <c r="BH58" i="24" a="1"/>
  <c r="BH58" i="24" s="1"/>
  <c r="BI5" i="24" a="1"/>
  <c r="BI5" i="24" s="1"/>
  <c r="BK67" i="24" a="1"/>
  <c r="BK67" i="24" s="1"/>
  <c r="BV27" i="24" a="1"/>
  <c r="BV27" i="24" s="1"/>
  <c r="BF75" i="24" a="1"/>
  <c r="BF75" i="24" s="1"/>
  <c r="BO18" i="24" a="1"/>
  <c r="BO18" i="24" s="1"/>
  <c r="BF70" i="24" a="1"/>
  <c r="BF70" i="24" s="1"/>
  <c r="BP11" i="24" a="1"/>
  <c r="BP11" i="24" s="1"/>
  <c r="CA69" i="24" a="1"/>
  <c r="CA69" i="24" s="1"/>
  <c r="BP8" i="24" a="1"/>
  <c r="BP8" i="24" s="1"/>
  <c r="BK15" i="24" a="1"/>
  <c r="BK15" i="24" s="1"/>
  <c r="BT31" i="24" a="1"/>
  <c r="BT31" i="24" s="1"/>
  <c r="BW67" i="24" a="1"/>
  <c r="BW67" i="24" s="1"/>
  <c r="BU11" i="24" a="1"/>
  <c r="BU11" i="24" s="1"/>
  <c r="BK28" i="24" a="1"/>
  <c r="BK28" i="24" s="1"/>
  <c r="BT22" i="24" a="1"/>
  <c r="BT22" i="24" s="1"/>
  <c r="BY82" i="24" a="1"/>
  <c r="BY82" i="24" s="1"/>
  <c r="BT15" i="24" a="1"/>
  <c r="BT15" i="24" s="1"/>
  <c r="BS37" i="24" a="1"/>
  <c r="BS37" i="24" s="1"/>
  <c r="BL21" i="24" a="1"/>
  <c r="BL21" i="24" s="1"/>
  <c r="BS19" i="24" a="1"/>
  <c r="BS19" i="24" s="1"/>
  <c r="BA89" i="24" a="1"/>
  <c r="BA89" i="24" s="1"/>
  <c r="BH121" i="24" a="1"/>
  <c r="BH121" i="24" s="1"/>
  <c r="BS113" i="24" a="1"/>
  <c r="BS113" i="24" s="1"/>
  <c r="BV112" i="24" a="1"/>
  <c r="BV112" i="24" s="1"/>
  <c r="BW106" i="24" a="1"/>
  <c r="BW106" i="24" s="1"/>
  <c r="BS127" i="24" a="1"/>
  <c r="BS127" i="24" s="1"/>
  <c r="BN112" i="24" a="1"/>
  <c r="BN112" i="24" s="1"/>
  <c r="BZ111" i="24" a="1"/>
  <c r="BZ111" i="24" s="1"/>
  <c r="BQ102" i="24" a="1"/>
  <c r="BQ102" i="24" s="1"/>
  <c r="BX95" i="24" a="1"/>
  <c r="BX95" i="24" s="1"/>
  <c r="BK103" i="24" a="1"/>
  <c r="BK103" i="24" s="1"/>
  <c r="BW132" i="24" a="1"/>
  <c r="BW132" i="24" s="1"/>
  <c r="BU131" i="24" a="1"/>
  <c r="BU131" i="24" s="1"/>
  <c r="BQ121" i="24" a="1"/>
  <c r="BQ121" i="24" s="1"/>
  <c r="BO120" i="24" a="1"/>
  <c r="BO120" i="24" s="1"/>
  <c r="BT120" i="24" a="1"/>
  <c r="BT120" i="24" s="1"/>
  <c r="BO102" i="24" a="1"/>
  <c r="BO102" i="24" s="1"/>
  <c r="BY97" i="24" a="1"/>
  <c r="BY97" i="24" s="1"/>
  <c r="BI87" i="24" a="1"/>
  <c r="BI87" i="24" s="1"/>
  <c r="BN84" i="24" a="1"/>
  <c r="BN84" i="24" s="1"/>
  <c r="BZ95" i="24" a="1"/>
  <c r="BZ95" i="24" s="1"/>
  <c r="BF66" i="24" a="1"/>
  <c r="BF66" i="24" s="1"/>
  <c r="BJ7" i="24" a="1"/>
  <c r="BJ7" i="24" s="1"/>
  <c r="BQ57" i="24" a="1"/>
  <c r="BQ57" i="24" s="1"/>
  <c r="BK9" i="24" a="1"/>
  <c r="BK9" i="24" s="1"/>
  <c r="BG63" i="24" a="1"/>
  <c r="BG63" i="24" s="1"/>
  <c r="BF5" i="24" a="1"/>
  <c r="BF5" i="24" s="1"/>
  <c r="BE60" i="24" a="1"/>
  <c r="BE60" i="24" s="1"/>
  <c r="BG5" i="24" a="1"/>
  <c r="BG5" i="24" s="1"/>
  <c r="BF69" i="24" a="1"/>
  <c r="BF69" i="24" s="1"/>
  <c r="BI6" i="24" a="1"/>
  <c r="BI6" i="24" s="1"/>
  <c r="BY75" i="24" a="1"/>
  <c r="BY75" i="24" s="1"/>
  <c r="BN14" i="24" a="1"/>
  <c r="BN14" i="24" s="1"/>
  <c r="BN67" i="24" a="1"/>
  <c r="BN67" i="24" s="1"/>
  <c r="BH8" i="24" a="1"/>
  <c r="BH8" i="24" s="1"/>
  <c r="BO66" i="24" a="1"/>
  <c r="BO66" i="24" s="1"/>
  <c r="BV37" i="24" a="1"/>
  <c r="BV37" i="24" s="1"/>
  <c r="CA13" i="24" a="1"/>
  <c r="CA13" i="24" s="1"/>
  <c r="BF38" i="24" a="1"/>
  <c r="BF38" i="24" s="1"/>
  <c r="BM53" i="24" a="1"/>
  <c r="BM53" i="24" s="1"/>
  <c r="BV14" i="24" a="1"/>
  <c r="BV14" i="24" s="1"/>
  <c r="BX57" i="24" a="1"/>
  <c r="BX57" i="24" s="1"/>
  <c r="BF29" i="24" a="1"/>
  <c r="BF29" i="24" s="1"/>
  <c r="BJ118" i="24" a="1"/>
  <c r="BJ118" i="24" s="1"/>
  <c r="CA110" i="24" a="1"/>
  <c r="CA110" i="24" s="1"/>
  <c r="BJ106" i="24" a="1"/>
  <c r="BJ106" i="24" s="1"/>
  <c r="BT99" i="24" a="1"/>
  <c r="BT99" i="24" s="1"/>
  <c r="BZ97" i="24" a="1"/>
  <c r="BZ97" i="24" s="1"/>
  <c r="BW108" i="24" a="1"/>
  <c r="BW108" i="24" s="1"/>
  <c r="BU104" i="24" a="1"/>
  <c r="BU104" i="24" s="1"/>
  <c r="BD86" i="24" a="1"/>
  <c r="BD86" i="24" s="1"/>
  <c r="BG83" i="24" a="1"/>
  <c r="BG83" i="24" s="1"/>
  <c r="CA94" i="24" a="1"/>
  <c r="CA94" i="24" s="1"/>
  <c r="BQ128" i="24" a="1"/>
  <c r="BQ128" i="24" s="1"/>
  <c r="BY123" i="24" a="1"/>
  <c r="BY123" i="24" s="1"/>
  <c r="BF118" i="24" a="1"/>
  <c r="BF118" i="24" s="1"/>
  <c r="BJ115" i="24" a="1"/>
  <c r="BJ115" i="24" s="1"/>
  <c r="BD110" i="24" a="1"/>
  <c r="BD110" i="24" s="1"/>
  <c r="BY79" i="24" a="1"/>
  <c r="BY79" i="24" s="1"/>
  <c r="BW82" i="24" a="1"/>
  <c r="BW82" i="24" s="1"/>
  <c r="BJ94" i="24" a="1"/>
  <c r="BJ94" i="24" s="1"/>
  <c r="BH86" i="24" a="1"/>
  <c r="BH86" i="24" s="1"/>
  <c r="BM82" i="24" a="1"/>
  <c r="BM82" i="24" s="1"/>
  <c r="BU100" i="24" a="1"/>
  <c r="BU100" i="24" s="1"/>
  <c r="BP69" i="24" a="1"/>
  <c r="BP69" i="24" s="1"/>
  <c r="BJ59" i="24" a="1"/>
  <c r="BJ59" i="24" s="1"/>
  <c r="BW53" i="24" a="1"/>
  <c r="BW53" i="24" s="1"/>
  <c r="BF45" i="24" a="1"/>
  <c r="BF45" i="24" s="1"/>
  <c r="BQ60" i="24" a="1"/>
  <c r="BQ60" i="24" s="1"/>
  <c r="BT14" i="24" a="1"/>
  <c r="BT14" i="24" s="1"/>
  <c r="BQ55" i="24" a="1"/>
  <c r="BQ55" i="24" s="1"/>
  <c r="BR66" i="24" a="1"/>
  <c r="BR66" i="24" s="1"/>
  <c r="BH18" i="24" a="1"/>
  <c r="BH18" i="24" s="1"/>
  <c r="BW30" i="24" a="1"/>
  <c r="BW30" i="24" s="1"/>
  <c r="BY33" i="24" a="1"/>
  <c r="BY33" i="24" s="1"/>
  <c r="BY106" i="24" a="1"/>
  <c r="BY106" i="24" s="1"/>
  <c r="BL30" i="24" a="1"/>
  <c r="BL30" i="24" s="1"/>
  <c r="BG14" i="24" a="1"/>
  <c r="BG14" i="24" s="1"/>
  <c r="BY24" i="24" a="1"/>
  <c r="BY24" i="24" s="1"/>
  <c r="BN45" i="24" a="1"/>
  <c r="BN45" i="24" s="1"/>
  <c r="BI25" i="24" a="1"/>
  <c r="BI25" i="24" s="1"/>
  <c r="BR94" i="24" a="1"/>
  <c r="BR94" i="24" s="1"/>
  <c r="BI34" i="24" a="1"/>
  <c r="BI34" i="24" s="1"/>
  <c r="BX36" i="24" a="1"/>
  <c r="BX36" i="24" s="1"/>
  <c r="BM17" i="24" a="1"/>
  <c r="BM17" i="24" s="1"/>
  <c r="BX12" i="24" a="1"/>
  <c r="BX12" i="24" s="1"/>
  <c r="BV73" i="24" a="1"/>
  <c r="BV73" i="24" s="1"/>
  <c r="BH57" i="24" a="1"/>
  <c r="BH57" i="24" s="1"/>
  <c r="BL53" i="24" a="1"/>
  <c r="BL53" i="24" s="1"/>
  <c r="BU17" i="24" a="1"/>
  <c r="BU17" i="24" s="1"/>
  <c r="BE37" i="24" a="1"/>
  <c r="BE37" i="24" s="1"/>
  <c r="CA40" i="24" a="1"/>
  <c r="CA40" i="24" s="1"/>
  <c r="CA18" i="24" a="1"/>
  <c r="CA18" i="24" s="1"/>
  <c r="BK41" i="24" a="1"/>
  <c r="BK41" i="24" s="1"/>
  <c r="BQ112" i="24" a="1"/>
  <c r="BQ112" i="24" s="1"/>
  <c r="BL38" i="24" a="1"/>
  <c r="BL38" i="24" s="1"/>
  <c r="BS17" i="24" a="1"/>
  <c r="BS17" i="24" s="1"/>
  <c r="BY32" i="24" a="1"/>
  <c r="BY32" i="24" s="1"/>
  <c r="BV53" i="24" a="1"/>
  <c r="BV53" i="24" s="1"/>
  <c r="BI65" i="24" a="1"/>
  <c r="BI65" i="24" s="1"/>
  <c r="BY63" i="24" a="1"/>
  <c r="BY63" i="24" s="1"/>
  <c r="BR35" i="24" a="1"/>
  <c r="BR35" i="24" s="1"/>
  <c r="BK73" i="24" a="1"/>
  <c r="BK73" i="24" s="1"/>
  <c r="BJ41" i="24" a="1"/>
  <c r="BJ41" i="24" s="1"/>
  <c r="BV62" i="24" a="1"/>
  <c r="BV62" i="24" s="1"/>
  <c r="BX71" i="24" a="1"/>
  <c r="BX71" i="24" s="1"/>
  <c r="BS55" i="24" a="1"/>
  <c r="BS55" i="24" s="1"/>
  <c r="BH72" i="24" a="1"/>
  <c r="BH72" i="24" s="1"/>
  <c r="BZ61" i="24" a="1"/>
  <c r="BZ61" i="24" s="1"/>
  <c r="BO56" i="24" a="1"/>
  <c r="BO56" i="24" s="1"/>
  <c r="BV47" i="24" a="1"/>
  <c r="BV47" i="24" s="1"/>
  <c r="BI63" i="24" a="1"/>
  <c r="BI63" i="24" s="1"/>
  <c r="BC94" i="24" a="1"/>
  <c r="BC94" i="24" s="1"/>
  <c r="BW43" i="24" a="1"/>
  <c r="BW43" i="24" s="1"/>
  <c r="BW14" i="24" a="1"/>
  <c r="BW14" i="24" s="1"/>
  <c r="BO8" i="24" a="1"/>
  <c r="BO8" i="24" s="1"/>
  <c r="BQ63" i="24" a="1"/>
  <c r="BQ63" i="24" s="1"/>
  <c r="BR74" i="24" a="1"/>
  <c r="BR74" i="24" s="1"/>
  <c r="BW63" i="24" a="1"/>
  <c r="BW63" i="24" s="1"/>
  <c r="BT64" i="24" a="1"/>
  <c r="BT64" i="24" s="1"/>
  <c r="BM55" i="24" a="1"/>
  <c r="BM55" i="24" s="1"/>
  <c r="BT12" i="24" a="1"/>
  <c r="BT12" i="24" s="1"/>
  <c r="BJ49" i="24" a="1"/>
  <c r="BJ49" i="24" s="1"/>
  <c r="BL59" i="24" a="1"/>
  <c r="BL59" i="24" s="1"/>
  <c r="BG55" i="24" a="1"/>
  <c r="BG55" i="24" s="1"/>
  <c r="BS63" i="24" a="1"/>
  <c r="BS63" i="24" s="1"/>
  <c r="BB42" i="24" a="1"/>
  <c r="BB42" i="24" s="1"/>
  <c r="AZ102" i="24" a="1"/>
  <c r="AZ102" i="24" s="1"/>
  <c r="BS24" i="24" a="1"/>
  <c r="BS24" i="24" s="1"/>
  <c r="BD16" i="24" a="1"/>
  <c r="BD16" i="24" s="1"/>
  <c r="AZ57" i="24" a="1"/>
  <c r="AZ57" i="24" s="1"/>
  <c r="CA66" i="24" a="1"/>
  <c r="CA66" i="24" s="1"/>
  <c r="BP28" i="24" a="1"/>
  <c r="BP28" i="24" s="1"/>
  <c r="BB68" i="24" a="1"/>
  <c r="BB68" i="24" s="1"/>
  <c r="BR25" i="24" a="1"/>
  <c r="BR25" i="24" s="1"/>
  <c r="BZ51" i="24" a="1"/>
  <c r="BZ51" i="24" s="1"/>
  <c r="BZ24" i="24" a="1"/>
  <c r="BZ24" i="24" s="1"/>
  <c r="BC92" i="24" a="1"/>
  <c r="BC92" i="24" s="1"/>
  <c r="BA120" i="24" a="1"/>
  <c r="BA120" i="24" s="1"/>
  <c r="AZ87" i="24" a="1"/>
  <c r="AZ87" i="24" s="1"/>
  <c r="AZ42" i="24" a="1"/>
  <c r="AZ42" i="24" s="1"/>
  <c r="BL50" i="24" a="1"/>
  <c r="BL50" i="24" s="1"/>
  <c r="BA23" i="24" a="1"/>
  <c r="BA23" i="24" s="1"/>
  <c r="BB122" i="24" a="1"/>
  <c r="BB122" i="24" s="1"/>
  <c r="AZ78" i="24" a="1"/>
  <c r="AZ78" i="24" s="1"/>
  <c r="CA11" i="24" a="1"/>
  <c r="CA11" i="24" s="1"/>
  <c r="BC81" i="24" a="1"/>
  <c r="BC81" i="24" s="1"/>
  <c r="BB26" i="24" a="1"/>
  <c r="BB26" i="24" s="1"/>
  <c r="BF7" i="24" a="1"/>
  <c r="BF7" i="24" s="1"/>
  <c r="BK19" i="24" a="1"/>
  <c r="BK19" i="24" s="1"/>
  <c r="BZ34" i="24" a="1"/>
  <c r="BZ34" i="24" s="1"/>
  <c r="BC34" i="24" a="1"/>
  <c r="BC34" i="24" s="1"/>
  <c r="BF65" i="24" a="1"/>
  <c r="BF65" i="24" s="1"/>
  <c r="BA14" i="24" a="1"/>
  <c r="BA14" i="24" s="1"/>
  <c r="BB40" i="24" a="1"/>
  <c r="BB40" i="24" s="1"/>
  <c r="BA127" i="24" a="1"/>
  <c r="BA127" i="24" s="1"/>
  <c r="BN49" i="24" a="1"/>
  <c r="BN49" i="24" s="1"/>
  <c r="BA111" i="24" a="1"/>
  <c r="BA111" i="24" s="1"/>
  <c r="BB39" i="24" a="1"/>
  <c r="BB39" i="24" s="1"/>
  <c r="BA132" i="24" a="1"/>
  <c r="BA132" i="24" s="1"/>
  <c r="BY43" i="24" a="1"/>
  <c r="BY43" i="24" s="1"/>
  <c r="AZ129" i="24" a="1"/>
  <c r="AZ129" i="24" s="1"/>
  <c r="BE26" i="24" a="1"/>
  <c r="BE26" i="24" s="1"/>
  <c r="BC132" i="24" a="1"/>
  <c r="BC132" i="24" s="1"/>
  <c r="BQ42" i="24" a="1"/>
  <c r="BQ42" i="24" s="1"/>
  <c r="BB18" i="24" a="1"/>
  <c r="BB18" i="24" s="1"/>
  <c r="BB83" i="24" a="1"/>
  <c r="BB83" i="24" s="1"/>
  <c r="BS14" i="24" a="1"/>
  <c r="BS14" i="24" s="1"/>
  <c r="AZ90" i="24" a="1"/>
  <c r="AZ90" i="24" s="1"/>
  <c r="BC129" i="24" a="1"/>
  <c r="BC129" i="24" s="1"/>
  <c r="BA50" i="24" a="1"/>
  <c r="BA50" i="24" s="1"/>
  <c r="BM35" i="24" a="1"/>
  <c r="BM35" i="24" s="1"/>
  <c r="AZ72" i="24" a="1"/>
  <c r="AZ72" i="24" s="1"/>
  <c r="BK37" i="24" a="1"/>
  <c r="BK37" i="24" s="1"/>
  <c r="BB128" i="24" a="1"/>
  <c r="BB128" i="24" s="1"/>
  <c r="BC40" i="24" a="1"/>
  <c r="BC40" i="24" s="1"/>
  <c r="BB111" i="24" a="1"/>
  <c r="BB111" i="24" s="1"/>
  <c r="BZ20" i="24" a="1"/>
  <c r="BZ20" i="24" s="1"/>
  <c r="AZ33" i="24" a="1"/>
  <c r="AZ33" i="24" s="1"/>
  <c r="BC128" i="24" a="1"/>
  <c r="BC128" i="24" s="1"/>
  <c r="BZ22" i="24" a="1"/>
  <c r="BZ22" i="24" s="1"/>
  <c r="BZ74" i="24" a="1"/>
  <c r="BZ74" i="24" s="1"/>
  <c r="BJ22" i="24" a="1"/>
  <c r="BJ22" i="24" s="1"/>
  <c r="AZ92" i="24" a="1"/>
  <c r="AZ92" i="24" s="1"/>
  <c r="BA28" i="24" a="1"/>
  <c r="BA28" i="24" s="1"/>
  <c r="BV63" i="24" a="1"/>
  <c r="BV63" i="24" s="1"/>
  <c r="AZ89" i="24" a="1"/>
  <c r="AZ89" i="24" s="1"/>
  <c r="BD45" i="24" a="1"/>
  <c r="BD45" i="24" s="1"/>
  <c r="BA128" i="24" a="1"/>
  <c r="BA128" i="24" s="1"/>
  <c r="BD51" i="24" a="1"/>
  <c r="BD51" i="24" s="1"/>
  <c r="BC55" i="24" a="1"/>
  <c r="BC55" i="24" s="1"/>
  <c r="CA31" i="24" a="1"/>
  <c r="CA31" i="24" s="1"/>
  <c r="BB96" i="24" a="1"/>
  <c r="BB96" i="24" s="1"/>
  <c r="BB41" i="24" a="1"/>
  <c r="BB41" i="24" s="1"/>
  <c r="BC101" i="24" a="1"/>
  <c r="BC101" i="24" s="1"/>
  <c r="BH15" i="24" a="1"/>
  <c r="BH15" i="24" s="1"/>
  <c r="BS72" i="24" a="1"/>
  <c r="BS72" i="24" s="1"/>
  <c r="AZ79" i="24" a="1"/>
  <c r="AZ79" i="24" s="1"/>
  <c r="CA58" i="24" a="1"/>
  <c r="CA58" i="24" s="1"/>
  <c r="BR29" i="24" a="1"/>
  <c r="BR29" i="24" s="1"/>
  <c r="BC60" i="24" a="1"/>
  <c r="BC60" i="24" s="1"/>
  <c r="BL62" i="24" a="1"/>
  <c r="BL62" i="24" s="1"/>
  <c r="BB103" i="24" a="1"/>
  <c r="BB103" i="24" s="1"/>
  <c r="BP32" i="24" a="1"/>
  <c r="BP32" i="24" s="1"/>
  <c r="BB24" i="24" a="1"/>
  <c r="BB24" i="24" s="1"/>
  <c r="BC42" i="24" a="1"/>
  <c r="BC42" i="24" s="1"/>
  <c r="AZ81" i="24" a="1"/>
  <c r="AZ81" i="24" s="1"/>
  <c r="BE24" i="24" a="1"/>
  <c r="BE24" i="24" s="1"/>
  <c r="BB101" i="24" a="1"/>
  <c r="BB101" i="24" s="1"/>
  <c r="BB123" i="24" a="1"/>
  <c r="BB123" i="24" s="1"/>
  <c r="BI19" i="24" a="1"/>
  <c r="BI19" i="24" s="1"/>
  <c r="CA19" i="24" a="1"/>
  <c r="CA19" i="24" s="1"/>
  <c r="AZ31" i="24" a="1"/>
  <c r="AZ31" i="24" s="1"/>
  <c r="BT7" i="24" a="1"/>
  <c r="BT7" i="24" s="1"/>
  <c r="BZ58" i="24" a="1"/>
  <c r="BZ58" i="24" s="1"/>
  <c r="BO49" i="24" a="1"/>
  <c r="BO49" i="24" s="1"/>
  <c r="BC86" i="24" a="1"/>
  <c r="BC86" i="24" s="1"/>
  <c r="BZ60" i="24" a="1"/>
  <c r="BZ60" i="24" s="1"/>
  <c r="BU8" i="24" a="1"/>
  <c r="BU8" i="24" s="1"/>
  <c r="BB100" i="24" a="1"/>
  <c r="BB100" i="24" s="1"/>
  <c r="BA113" i="24" a="1"/>
  <c r="BA113" i="24" s="1"/>
  <c r="BN52" i="24" a="1"/>
  <c r="BN52" i="24" s="1"/>
  <c r="BA97" i="24" a="1"/>
  <c r="BA97" i="24" s="1"/>
  <c r="BC52" i="24" a="1"/>
  <c r="BC52" i="24" s="1"/>
  <c r="BA69" i="24" a="1"/>
  <c r="BA69" i="24" s="1"/>
  <c r="CA54" i="24" a="1"/>
  <c r="CA54" i="24" s="1"/>
  <c r="BB116" i="24" a="1"/>
  <c r="BB116" i="24" s="1"/>
  <c r="BB60" i="24" a="1"/>
  <c r="BB60" i="24" s="1"/>
  <c r="CA17" i="24" a="1"/>
  <c r="CA17" i="24" s="1"/>
  <c r="AZ107" i="24" a="1"/>
  <c r="AZ107" i="24" s="1"/>
  <c r="BB58" i="24" a="1"/>
  <c r="BB58" i="24" s="1"/>
  <c r="BR33" i="24" a="1"/>
  <c r="BR33" i="24" s="1"/>
  <c r="BS59" i="24" a="1"/>
  <c r="BS59" i="24" s="1"/>
  <c r="BZ32" i="24" a="1"/>
  <c r="BZ32" i="24" s="1"/>
  <c r="BB95" i="24" a="1"/>
  <c r="BB95" i="24" s="1"/>
  <c r="BI18" i="24" a="1"/>
  <c r="BI18" i="24" s="1"/>
  <c r="BR67" i="24" a="1"/>
  <c r="BR67" i="24" s="1"/>
  <c r="AZ48" i="24" a="1"/>
  <c r="AZ48" i="24" s="1"/>
  <c r="BD73" i="24" a="1"/>
  <c r="BD73" i="24" s="1"/>
  <c r="BL12" i="24" a="1"/>
  <c r="BL12" i="24" s="1"/>
  <c r="BO39" i="24" a="1"/>
  <c r="BO39" i="24" s="1"/>
  <c r="BB48" i="24" a="1"/>
  <c r="BB48" i="24" s="1"/>
  <c r="BC114" i="24" a="1"/>
  <c r="BC114" i="24" s="1"/>
  <c r="CA35" i="24" a="1"/>
  <c r="CA35" i="24" s="1"/>
  <c r="AZ116" i="24" a="1"/>
  <c r="AZ116" i="24" s="1"/>
  <c r="CA23" i="24" a="1"/>
  <c r="CA23" i="24" s="1"/>
  <c r="AZ86" i="24" a="1"/>
  <c r="AZ86" i="24" s="1"/>
  <c r="BC58" i="24" a="1"/>
  <c r="BC58" i="24" s="1"/>
  <c r="BB52" i="24" a="1"/>
  <c r="BB52" i="24" s="1"/>
  <c r="BZ7" i="24" a="1"/>
  <c r="BZ7" i="24" s="1"/>
  <c r="CA62" i="24" a="1"/>
  <c r="CA62" i="24" s="1"/>
  <c r="BC18" i="24" a="1"/>
  <c r="BC18" i="24" s="1"/>
  <c r="BU69" i="24" a="1"/>
  <c r="BU69" i="24" s="1"/>
  <c r="BR10" i="24" a="1"/>
  <c r="BR10" i="24" s="1"/>
  <c r="AZ70" i="24" a="1"/>
  <c r="AZ70" i="24" s="1"/>
  <c r="BB102" i="24" a="1"/>
  <c r="BB102" i="24" s="1"/>
  <c r="BG10" i="24" a="1"/>
  <c r="BG10" i="24" s="1"/>
  <c r="BM68" i="24" a="1"/>
  <c r="BM68" i="24" s="1"/>
  <c r="AZ35" i="24" a="1"/>
  <c r="AZ35" i="24" s="1"/>
  <c r="BQ50" i="24" a="1"/>
  <c r="BQ50" i="24" s="1"/>
  <c r="BA70" i="24" a="1"/>
  <c r="BA70" i="24" s="1"/>
  <c r="BC96" i="24" a="1"/>
  <c r="BC96" i="24" s="1"/>
  <c r="BC111" i="24" a="1"/>
  <c r="BC111" i="24" s="1"/>
  <c r="BM29" i="24" a="1"/>
  <c r="BM29" i="24" s="1"/>
  <c r="BB69" i="24" a="1"/>
  <c r="BB69" i="24" s="1"/>
  <c r="AZ44" i="24" a="1"/>
  <c r="AZ44" i="24" s="1"/>
  <c r="BA104" i="24" a="1"/>
  <c r="BA104" i="24" s="1"/>
  <c r="BL54" i="24" a="1"/>
  <c r="BL54" i="24" s="1"/>
  <c r="BA15" i="24" a="1"/>
  <c r="BA15" i="24" s="1"/>
  <c r="BV48" i="24" a="1"/>
  <c r="BV48" i="24" s="1"/>
  <c r="BM72" i="24" a="1"/>
  <c r="BM72" i="24" s="1"/>
  <c r="BC62" i="24" a="1"/>
  <c r="BC62" i="24" s="1"/>
  <c r="BZ21" i="24" a="1"/>
  <c r="BZ21" i="24" s="1"/>
  <c r="BD65" i="24" a="1"/>
  <c r="BD65" i="24" s="1"/>
  <c r="BQ18" i="24" a="1"/>
  <c r="BQ18" i="24" s="1"/>
  <c r="BB54" i="24" a="1"/>
  <c r="BB54" i="24" s="1"/>
  <c r="BA62" i="24" a="1"/>
  <c r="BA62" i="24" s="1"/>
  <c r="BT71" i="24" a="1"/>
  <c r="BT71" i="24" s="1"/>
  <c r="BC64" i="24" a="1"/>
  <c r="BC64" i="24" s="1"/>
  <c r="BL42" i="24" a="1"/>
  <c r="BL42" i="24" s="1"/>
  <c r="BH31" i="24" a="1"/>
  <c r="BH31" i="24" s="1"/>
  <c r="AZ17" i="24" a="1"/>
  <c r="AZ17" i="24" s="1"/>
  <c r="BZ38" i="24" a="1"/>
  <c r="BZ38" i="24" s="1"/>
  <c r="CA64" i="24" a="1"/>
  <c r="CA64" i="24" s="1"/>
  <c r="BE106" i="24" a="1"/>
  <c r="BE106" i="24" s="1"/>
  <c r="BK100" i="24" a="1"/>
  <c r="BK100" i="24" s="1"/>
  <c r="BI89" i="24" a="1"/>
  <c r="BI89" i="24" s="1"/>
  <c r="BF90" i="24" a="1"/>
  <c r="BF90" i="24" s="1"/>
  <c r="BY80" i="24" a="1"/>
  <c r="BY80" i="24" s="1"/>
  <c r="BG84" i="24" a="1"/>
  <c r="BG84" i="24" s="1"/>
  <c r="BF95" i="24" a="1"/>
  <c r="BF95" i="24" s="1"/>
  <c r="BZ83" i="24" a="1"/>
  <c r="BZ83" i="24" s="1"/>
  <c r="BM80" i="24" a="1"/>
  <c r="BM80" i="24" s="1"/>
  <c r="BH77" i="24" a="1"/>
  <c r="BH77" i="24" s="1"/>
  <c r="BJ116" i="24" a="1"/>
  <c r="BJ116" i="24" s="1"/>
  <c r="BU107" i="24" a="1"/>
  <c r="BU107" i="24" s="1"/>
  <c r="BY105" i="24" a="1"/>
  <c r="BY105" i="24" s="1"/>
  <c r="BD103" i="24" a="1"/>
  <c r="BD103" i="24" s="1"/>
  <c r="BT106" i="24" a="1"/>
  <c r="BT106" i="24" s="1"/>
  <c r="BK77" i="24" a="1"/>
  <c r="BK77" i="24" s="1"/>
  <c r="BU80" i="24" a="1"/>
  <c r="BU80" i="24" s="1"/>
  <c r="BU127" i="24" a="1"/>
  <c r="BU127" i="24" s="1"/>
  <c r="BH132" i="24" a="1"/>
  <c r="BH132" i="24" s="1"/>
  <c r="BT126" i="24" a="1"/>
  <c r="BT126" i="24" s="1"/>
  <c r="CA92" i="24" a="1"/>
  <c r="CA92" i="24" s="1"/>
  <c r="BP41" i="24" a="1"/>
  <c r="BP41" i="24" s="1"/>
  <c r="BN55" i="24" a="1"/>
  <c r="BN55" i="24" s="1"/>
  <c r="BP50" i="24" a="1"/>
  <c r="BP50" i="24" s="1"/>
  <c r="BM30" i="24" a="1"/>
  <c r="BM30" i="24" s="1"/>
  <c r="CA44" i="24" a="1"/>
  <c r="CA44" i="24" s="1"/>
  <c r="BR52" i="24" a="1"/>
  <c r="BR52" i="24" s="1"/>
  <c r="CA39" i="24" a="1"/>
  <c r="CA39" i="24" s="1"/>
  <c r="BD48" i="24" a="1"/>
  <c r="BD48" i="24" s="1"/>
  <c r="BN39" i="24" a="1"/>
  <c r="BN39" i="24" s="1"/>
  <c r="BO42" i="24" a="1"/>
  <c r="BO42" i="24" s="1"/>
  <c r="BO53" i="24" a="1"/>
  <c r="BO53" i="24" s="1"/>
  <c r="BS60" i="24" a="1"/>
  <c r="BS60" i="24" s="1"/>
  <c r="BE43" i="24" a="1"/>
  <c r="BE43" i="24" s="1"/>
  <c r="BV45" i="24" a="1"/>
  <c r="BV45" i="24" s="1"/>
  <c r="BI61" i="24" a="1"/>
  <c r="BI61" i="24" s="1"/>
  <c r="BZ70" i="24" a="1"/>
  <c r="BZ70" i="24" s="1"/>
  <c r="BQ61" i="24" a="1"/>
  <c r="BQ61" i="24" s="1"/>
  <c r="BE76" i="24" a="1"/>
  <c r="BE76" i="24" s="1"/>
  <c r="BP70" i="24" a="1"/>
  <c r="BP70" i="24" s="1"/>
  <c r="BQ49" i="24" a="1"/>
  <c r="BQ49" i="24" s="1"/>
  <c r="BQ52" i="24" a="1"/>
  <c r="BQ52" i="24" s="1"/>
  <c r="BJ70" i="24" a="1"/>
  <c r="BJ70" i="24" s="1"/>
  <c r="BD117" i="24" a="1"/>
  <c r="BD117" i="24" s="1"/>
  <c r="BM117" i="24" a="1"/>
  <c r="BM117" i="24" s="1"/>
  <c r="BX110" i="24" a="1"/>
  <c r="BX110" i="24" s="1"/>
  <c r="BH102" i="24" a="1"/>
  <c r="BH102" i="24" s="1"/>
  <c r="BR109" i="24" a="1"/>
  <c r="BR109" i="24" s="1"/>
  <c r="BQ108" i="24" a="1"/>
  <c r="BQ108" i="24" s="1"/>
  <c r="BI107" i="24" a="1"/>
  <c r="BI107" i="24" s="1"/>
  <c r="BD107" i="24" a="1"/>
  <c r="BD107" i="24" s="1"/>
  <c r="BF104" i="24" a="1"/>
  <c r="BF104" i="24" s="1"/>
  <c r="BS98" i="24" a="1"/>
  <c r="BS98" i="24" s="1"/>
  <c r="BO72" i="24" a="1"/>
  <c r="BO72" i="24" s="1"/>
  <c r="BQ126" i="24" a="1"/>
  <c r="BQ126" i="24" s="1"/>
  <c r="BY116" i="24" a="1"/>
  <c r="BY116" i="24" s="1"/>
  <c r="BP121" i="24" a="1"/>
  <c r="BP121" i="24" s="1"/>
  <c r="CA115" i="24" a="1"/>
  <c r="CA115" i="24" s="1"/>
  <c r="BQ97" i="24" a="1"/>
  <c r="BQ97" i="24" s="1"/>
  <c r="BV103" i="24" a="1"/>
  <c r="BV103" i="24" s="1"/>
  <c r="BL81" i="24" a="1"/>
  <c r="BL81" i="24" s="1"/>
  <c r="BO90" i="24" a="1"/>
  <c r="BO90" i="24" s="1"/>
  <c r="BX86" i="24" a="1"/>
  <c r="BX86" i="24" s="1"/>
  <c r="BK107" i="24" a="1"/>
  <c r="BK107" i="24" s="1"/>
  <c r="BI66" i="24" a="1"/>
  <c r="BI66" i="24" s="1"/>
  <c r="BS54" i="24" a="1"/>
  <c r="BS54" i="24" s="1"/>
  <c r="BI75" i="24" a="1"/>
  <c r="BI75" i="24" s="1"/>
  <c r="BM67" i="24" a="1"/>
  <c r="BM67" i="24" s="1"/>
  <c r="BG57" i="24" a="1"/>
  <c r="BG57" i="24" s="1"/>
  <c r="BP7" i="24" a="1"/>
  <c r="BP7" i="24" s="1"/>
  <c r="BX76" i="24" a="1"/>
  <c r="BX76" i="24" s="1"/>
  <c r="CA61" i="24" a="1"/>
  <c r="CA61" i="24" s="1"/>
  <c r="BM52" i="24" a="1"/>
  <c r="BM52" i="24" s="1"/>
  <c r="BI9" i="24" a="1"/>
  <c r="BI9" i="24" s="1"/>
  <c r="CA25" i="24" a="1"/>
  <c r="CA25" i="24" s="1"/>
  <c r="BV8" i="24" a="1"/>
  <c r="BV8" i="24" s="1"/>
  <c r="BE56" i="24" a="1"/>
  <c r="BE56" i="24" s="1"/>
  <c r="BW18" i="24" a="1"/>
  <c r="BW18" i="24" s="1"/>
  <c r="BP60" i="24" a="1"/>
  <c r="BP60" i="24" s="1"/>
  <c r="BV31" i="24" a="1"/>
  <c r="BV31" i="24" s="1"/>
  <c r="BX60" i="24" a="1"/>
  <c r="BX60" i="24" s="1"/>
  <c r="BM8" i="24" a="1"/>
  <c r="BM8" i="24" s="1"/>
  <c r="BW70" i="24" a="1"/>
  <c r="BW70" i="24" s="1"/>
  <c r="BN30" i="24" a="1"/>
  <c r="BN30" i="24" s="1"/>
  <c r="BD52" i="24" a="1"/>
  <c r="BD52" i="24" s="1"/>
  <c r="AZ74" i="24" a="1"/>
  <c r="AZ74" i="24" s="1"/>
  <c r="BM108" i="24" a="1"/>
  <c r="BM108" i="24" s="1"/>
  <c r="BJ102" i="24" a="1"/>
  <c r="BJ102" i="24" s="1"/>
  <c r="BT103" i="24" a="1"/>
  <c r="BT103" i="24" s="1"/>
  <c r="BP92" i="24" a="1"/>
  <c r="BP92" i="24" s="1"/>
  <c r="BI117" i="24" a="1"/>
  <c r="BI117" i="24" s="1"/>
  <c r="BL103" i="24" a="1"/>
  <c r="BL103" i="24" s="1"/>
  <c r="BW97" i="24" a="1"/>
  <c r="BW97" i="24" s="1"/>
  <c r="BQ86" i="24" a="1"/>
  <c r="BQ86" i="24" s="1"/>
  <c r="BP87" i="24" a="1"/>
  <c r="BP87" i="24" s="1"/>
  <c r="BJ95" i="24" a="1"/>
  <c r="BJ95" i="24" s="1"/>
  <c r="BQ122" i="24" a="1"/>
  <c r="BQ122" i="24" s="1"/>
  <c r="CA114" i="24" a="1"/>
  <c r="CA114" i="24" s="1"/>
  <c r="CA108" i="24" a="1"/>
  <c r="CA108" i="24" s="1"/>
  <c r="BH107" i="24" a="1"/>
  <c r="BH107" i="24" s="1"/>
  <c r="BX107" i="24" a="1"/>
  <c r="BX107" i="24" s="1"/>
  <c r="BG96" i="24" a="1"/>
  <c r="BG96" i="24" s="1"/>
  <c r="BX89" i="24" a="1"/>
  <c r="BX89" i="24" s="1"/>
  <c r="BR78" i="24" a="1"/>
  <c r="BR78" i="24" s="1"/>
  <c r="BW74" i="24" a="1"/>
  <c r="BW74" i="24" s="1"/>
  <c r="BV78" i="24" a="1"/>
  <c r="BV78" i="24" s="1"/>
  <c r="BY56" i="24" a="1"/>
  <c r="BY56" i="24" s="1"/>
  <c r="BR70" i="24" a="1"/>
  <c r="BR70" i="24" s="1"/>
  <c r="BH40" i="24" a="1"/>
  <c r="BH40" i="24" s="1"/>
  <c r="BI42" i="24" a="1"/>
  <c r="BI42" i="24" s="1"/>
  <c r="BZ44" i="24" a="1"/>
  <c r="BZ44" i="24" s="1"/>
  <c r="BZ54" i="24" a="1"/>
  <c r="BZ54" i="24" s="1"/>
  <c r="BX66" i="24" a="1"/>
  <c r="BX66" i="24" s="1"/>
  <c r="BR56" i="24" a="1"/>
  <c r="BR56" i="24" s="1"/>
  <c r="BX75" i="24" a="1"/>
  <c r="BX75" i="24" s="1"/>
  <c r="BN42" i="24" a="1"/>
  <c r="BN42" i="24" s="1"/>
  <c r="BY57" i="24" a="1"/>
  <c r="BY57" i="24" s="1"/>
  <c r="BQ6" i="24" a="1"/>
  <c r="BQ6" i="24" s="1"/>
  <c r="BH74" i="24" a="1"/>
  <c r="BH74" i="24" s="1"/>
  <c r="BK59" i="24" a="1"/>
  <c r="BK59" i="24" s="1"/>
  <c r="BQ74" i="24" a="1"/>
  <c r="BQ74" i="24" s="1"/>
  <c r="BS5" i="24" a="1"/>
  <c r="BS5" i="24" s="1"/>
  <c r="BV68" i="24" a="1"/>
  <c r="BV68" i="24" s="1"/>
  <c r="CA5" i="24" a="1"/>
  <c r="CA5" i="24" s="1"/>
  <c r="BI60" i="24" a="1"/>
  <c r="BI60" i="24" s="1"/>
  <c r="BY6" i="24" a="1"/>
  <c r="BY6" i="24" s="1"/>
  <c r="BY65" i="24" a="1"/>
  <c r="BY65" i="24" s="1"/>
  <c r="BP6" i="24" a="1"/>
  <c r="BP6" i="24" s="1"/>
  <c r="BG107" i="24" a="1"/>
  <c r="BG107" i="24" s="1"/>
  <c r="BY101" i="24" a="1"/>
  <c r="BY101" i="24" s="1"/>
  <c r="BT82" i="24" a="1"/>
  <c r="BT82" i="24" s="1"/>
  <c r="BV83" i="24" a="1"/>
  <c r="BV83" i="24" s="1"/>
  <c r="BS91" i="24" a="1"/>
  <c r="BS91" i="24" s="1"/>
  <c r="BX94" i="24" a="1"/>
  <c r="BX94" i="24" s="1"/>
  <c r="BV88" i="24" a="1"/>
  <c r="BV88" i="24" s="1"/>
  <c r="BQ94" i="24" a="1"/>
  <c r="BQ94" i="24" s="1"/>
  <c r="BU91" i="24" a="1"/>
  <c r="BU91" i="24" s="1"/>
  <c r="BJ86" i="24" a="1"/>
  <c r="BJ86" i="24" s="1"/>
  <c r="BO119" i="24" a="1"/>
  <c r="BO119" i="24" s="1"/>
  <c r="BF111" i="24" a="1"/>
  <c r="BF111" i="24" s="1"/>
  <c r="BZ106" i="24" a="1"/>
  <c r="BZ106" i="24" s="1"/>
  <c r="BG104" i="24" a="1"/>
  <c r="BG104" i="24" s="1"/>
  <c r="BR98" i="24" a="1"/>
  <c r="BR98" i="24" s="1"/>
  <c r="BR87" i="24" a="1"/>
  <c r="BR87" i="24" s="1"/>
  <c r="BM91" i="24" a="1"/>
  <c r="BM91" i="24" s="1"/>
  <c r="BR131" i="24" a="1"/>
  <c r="BR131" i="24" s="1"/>
  <c r="BV128" i="24" a="1"/>
  <c r="BV128" i="24" s="1"/>
  <c r="BE130" i="24" a="1"/>
  <c r="BE130" i="24" s="1"/>
  <c r="BL86" i="24" a="1"/>
  <c r="BL86" i="24" s="1"/>
  <c r="BJ39" i="24" a="1"/>
  <c r="BJ39" i="24" s="1"/>
  <c r="BD66" i="24" a="1"/>
  <c r="BD66" i="24" s="1"/>
  <c r="BE48" i="24" a="1"/>
  <c r="BE48" i="24" s="1"/>
  <c r="BO40" i="24" a="1"/>
  <c r="BO40" i="24" s="1"/>
  <c r="BH43" i="24" a="1"/>
  <c r="BH43" i="24" s="1"/>
  <c r="BJ63" i="24" a="1"/>
  <c r="BJ63" i="24" s="1"/>
  <c r="BS50" i="24" a="1"/>
  <c r="BS50" i="24" s="1"/>
  <c r="BQ45" i="24" a="1"/>
  <c r="BQ45" i="24" s="1"/>
  <c r="BE50" i="24" a="1"/>
  <c r="BE50" i="24" s="1"/>
  <c r="BT40" i="24" a="1"/>
  <c r="BT40" i="24" s="1"/>
  <c r="BQ69" i="24" a="1"/>
  <c r="BQ69" i="24" s="1"/>
  <c r="BA81" i="24" a="1"/>
  <c r="BA81" i="24" s="1"/>
  <c r="BB36" i="24" a="1"/>
  <c r="BB36" i="24" s="1"/>
  <c r="BT75" i="24" a="1"/>
  <c r="BT75" i="24" s="1"/>
  <c r="BA85" i="24" a="1"/>
  <c r="BA85" i="24" s="1"/>
  <c r="BC80" i="24" a="1"/>
  <c r="BC80" i="24" s="1"/>
  <c r="BO41" i="24" a="1"/>
  <c r="BO41" i="24" s="1"/>
  <c r="BA19" i="24" a="1"/>
  <c r="BA19" i="24" s="1"/>
  <c r="BC78" i="24" a="1"/>
  <c r="BC78" i="24" s="1"/>
  <c r="BC126" i="24" a="1"/>
  <c r="BC126" i="24" s="1"/>
  <c r="BX19" i="24" a="1"/>
  <c r="BX19" i="24" s="1"/>
  <c r="BC106" i="24" a="1"/>
  <c r="BC106" i="24" s="1"/>
  <c r="BB98" i="24" a="1"/>
  <c r="BB98" i="24" s="1"/>
  <c r="BZ76" i="24" a="1"/>
  <c r="BZ76" i="24" s="1"/>
  <c r="BX33" i="24" a="1"/>
  <c r="BX33" i="24" s="1"/>
  <c r="BW103" i="24" a="1"/>
  <c r="BW103" i="24" s="1"/>
  <c r="BS99" i="24" a="1"/>
  <c r="BS99" i="24" s="1"/>
  <c r="BX91" i="24" a="1"/>
  <c r="BX91" i="24" s="1"/>
  <c r="BN88" i="24" a="1"/>
  <c r="BN88" i="24" s="1"/>
  <c r="BN118" i="24" a="1"/>
  <c r="BN118" i="24" s="1"/>
  <c r="BP91" i="24" a="1"/>
  <c r="BP91" i="24" s="1"/>
  <c r="CA93" i="24" a="1"/>
  <c r="CA93" i="24" s="1"/>
  <c r="BK82" i="24" a="1"/>
  <c r="BK82" i="24" s="1"/>
  <c r="BE83" i="24" a="1"/>
  <c r="BE83" i="24" s="1"/>
  <c r="BY90" i="24" a="1"/>
  <c r="BY90" i="24" s="1"/>
  <c r="BH116" i="24" a="1"/>
  <c r="BH116" i="24" s="1"/>
  <c r="BD109" i="24" a="1"/>
  <c r="BD109" i="24" s="1"/>
  <c r="BM102" i="24" a="1"/>
  <c r="BM102" i="24" s="1"/>
  <c r="BE105" i="24" a="1"/>
  <c r="BE105" i="24" s="1"/>
  <c r="BJ103" i="24" a="1"/>
  <c r="BJ103" i="24" s="1"/>
  <c r="BV91" i="24" a="1"/>
  <c r="BV91" i="24" s="1"/>
  <c r="BM85" i="24" a="1"/>
  <c r="BM85" i="24" s="1"/>
  <c r="BK129" i="24" a="1"/>
  <c r="BK129" i="24" s="1"/>
  <c r="BY126" i="24" a="1"/>
  <c r="BY126" i="24" s="1"/>
  <c r="BZ127" i="24" a="1"/>
  <c r="BZ127" i="24" s="1"/>
  <c r="BE45" i="24" a="1"/>
  <c r="BE45" i="24" s="1"/>
  <c r="BE74" i="24" a="1"/>
  <c r="BE74" i="24" s="1"/>
  <c r="BY31" i="24" a="1"/>
  <c r="BY31" i="24" s="1"/>
  <c r="BO46" i="24" a="1"/>
  <c r="BO46" i="24" s="1"/>
  <c r="BH49" i="24" a="1"/>
  <c r="BH49" i="24" s="1"/>
  <c r="BL58" i="24" a="1"/>
  <c r="BL58" i="24" s="1"/>
  <c r="BJ45" i="24" a="1"/>
  <c r="BJ45" i="24" s="1"/>
  <c r="BD60" i="24" a="1"/>
  <c r="BD60" i="24" s="1"/>
  <c r="BQ54" i="24" a="1"/>
  <c r="BQ54" i="24" s="1"/>
  <c r="BT46" i="24" a="1"/>
  <c r="BT46" i="24" s="1"/>
  <c r="BU48" i="24" a="1"/>
  <c r="BU48" i="24" s="1"/>
  <c r="BU10" i="24" a="1"/>
  <c r="BU10" i="24" s="1"/>
  <c r="BY52" i="24" a="1"/>
  <c r="BY52" i="24" s="1"/>
  <c r="BZ63" i="24" a="1"/>
  <c r="BZ63" i="24" s="1"/>
  <c r="BG53" i="24" a="1"/>
  <c r="BG53" i="24" s="1"/>
  <c r="BF60" i="24" a="1"/>
  <c r="BF60" i="24" s="1"/>
  <c r="BG64" i="24" a="1"/>
  <c r="BG64" i="24" s="1"/>
  <c r="BK69" i="24" a="1"/>
  <c r="BK69" i="24" s="1"/>
  <c r="BE51" i="24" a="1"/>
  <c r="BE51" i="24" s="1"/>
  <c r="BN57" i="24" a="1"/>
  <c r="BN57" i="24" s="1"/>
  <c r="BH69" i="24" a="1"/>
  <c r="BH69" i="24" s="1"/>
  <c r="CA52" i="24" a="1"/>
  <c r="CA52" i="24" s="1"/>
  <c r="BJ32" i="24" a="1"/>
  <c r="BJ32" i="24" s="1"/>
  <c r="BQ124" i="24" a="1"/>
  <c r="BQ124" i="24" s="1"/>
  <c r="BU116" i="24" a="1"/>
  <c r="BU116" i="24" s="1"/>
  <c r="BZ115" i="24" a="1"/>
  <c r="BZ115" i="24" s="1"/>
  <c r="BE110" i="24" a="1"/>
  <c r="BE110" i="24" s="1"/>
  <c r="BX78" i="24" a="1"/>
  <c r="BX78" i="24" s="1"/>
  <c r="BR115" i="24" a="1"/>
  <c r="BR115" i="24" s="1"/>
  <c r="BK108" i="24" a="1"/>
  <c r="BK108" i="24" s="1"/>
  <c r="BR103" i="24" a="1"/>
  <c r="BR103" i="24" s="1"/>
  <c r="BH106" i="24" a="1"/>
  <c r="BH106" i="24" s="1"/>
  <c r="BY104" i="24" a="1"/>
  <c r="BY104" i="24" s="1"/>
  <c r="BO79" i="24" a="1"/>
  <c r="BO79" i="24" s="1"/>
  <c r="BS128" i="24" a="1"/>
  <c r="BS128" i="24" s="1"/>
  <c r="BZ124" i="24" a="1"/>
  <c r="BZ124" i="24" s="1"/>
  <c r="BD116" i="24" a="1"/>
  <c r="BD116" i="24" s="1"/>
  <c r="BF124" i="24" a="1"/>
  <c r="BF124" i="24" s="1"/>
  <c r="BX103" i="24" a="1"/>
  <c r="BX103" i="24" s="1"/>
  <c r="BL99" i="24" a="1"/>
  <c r="BL99" i="24" s="1"/>
  <c r="BT80" i="24" a="1"/>
  <c r="BT80" i="24" s="1"/>
  <c r="BG95" i="24" a="1"/>
  <c r="BG95" i="24" s="1"/>
  <c r="BQ89" i="24" a="1"/>
  <c r="BQ89" i="24" s="1"/>
  <c r="BP53" i="24" a="1"/>
  <c r="BP53" i="24" s="1"/>
  <c r="BY5" i="24" a="1"/>
  <c r="BY5" i="24" s="1"/>
  <c r="BH68" i="24" a="1"/>
  <c r="BH68" i="24" s="1"/>
  <c r="BX13" i="24" a="1"/>
  <c r="BX13" i="24" s="1"/>
  <c r="BY73" i="24" a="1"/>
  <c r="BY73" i="24" s="1"/>
  <c r="BR26" i="24" a="1"/>
  <c r="BR26" i="24" s="1"/>
  <c r="BV70" i="24" a="1"/>
  <c r="BV70" i="24" s="1"/>
  <c r="BR28" i="24" a="1"/>
  <c r="BR28" i="24" s="1"/>
  <c r="BX53" i="24" a="1"/>
  <c r="BX53" i="24" s="1"/>
  <c r="BZ15" i="24" a="1"/>
  <c r="BZ15" i="24" s="1"/>
  <c r="BU61" i="24" a="1"/>
  <c r="BU61" i="24" s="1"/>
  <c r="BO26" i="24" a="1"/>
  <c r="BO26" i="24" s="1"/>
  <c r="BH52" i="24" a="1"/>
  <c r="BH52" i="24" s="1"/>
  <c r="BF18" i="24" a="1"/>
  <c r="BF18" i="24" s="1"/>
  <c r="BJ33" i="24" a="1"/>
  <c r="BJ33" i="24" s="1"/>
  <c r="BO17" i="24" a="1"/>
  <c r="BO17" i="24" s="1"/>
  <c r="BE20" i="24" a="1"/>
  <c r="BE20" i="24" s="1"/>
  <c r="BW17" i="24" a="1"/>
  <c r="BW17" i="24" s="1"/>
  <c r="BE64" i="24" a="1"/>
  <c r="BE64" i="24" s="1"/>
  <c r="BW26" i="24" a="1"/>
  <c r="BW26" i="24" s="1"/>
  <c r="CA68" i="24" a="1"/>
  <c r="CA68" i="24" s="1"/>
  <c r="BF8" i="24" a="1"/>
  <c r="BF8" i="24" s="1"/>
  <c r="BR121" i="24" a="1"/>
  <c r="BR121" i="24" s="1"/>
  <c r="BE113" i="24" a="1"/>
  <c r="BE113" i="24" s="1"/>
  <c r="BR101" i="24" a="1"/>
  <c r="BR101" i="24" s="1"/>
  <c r="BW98" i="24" a="1"/>
  <c r="BW98" i="24" s="1"/>
  <c r="BY102" i="24" a="1"/>
  <c r="BY102" i="24" s="1"/>
  <c r="BR77" i="24" a="1"/>
  <c r="BR77" i="24" s="1"/>
  <c r="BG101" i="24" a="1"/>
  <c r="BG101" i="24" s="1"/>
  <c r="BL97" i="24" a="1"/>
  <c r="BL97" i="24" s="1"/>
  <c r="BG89" i="24" a="1"/>
  <c r="BG89" i="24" s="1"/>
  <c r="BV85" i="24" a="1"/>
  <c r="BV85" i="24" s="1"/>
  <c r="BW115" i="24" a="1"/>
  <c r="BW115" i="24" s="1"/>
  <c r="BM122" i="24" a="1"/>
  <c r="BM122" i="24" s="1"/>
  <c r="CA121" i="24" a="1"/>
  <c r="CA121" i="24" s="1"/>
  <c r="BJ121" i="24" a="1"/>
  <c r="BJ121" i="24" s="1"/>
  <c r="BF108" i="24" a="1"/>
  <c r="BF108" i="24" s="1"/>
  <c r="BF80" i="24" a="1"/>
  <c r="BF80" i="24" s="1"/>
  <c r="BG86" i="24" a="1"/>
  <c r="BG86" i="24" s="1"/>
  <c r="BQ88" i="24" a="1"/>
  <c r="BQ88" i="24" s="1"/>
  <c r="BY93" i="24" a="1"/>
  <c r="BY93" i="24" s="1"/>
  <c r="BJ85" i="24" a="1"/>
  <c r="BJ85" i="24" s="1"/>
  <c r="BR85" i="24" a="1"/>
  <c r="BR85" i="24" s="1"/>
  <c r="BK61" i="24" a="1"/>
  <c r="BK61" i="24" s="1"/>
  <c r="BE49" i="24" a="1"/>
  <c r="BE49" i="24" s="1"/>
  <c r="BF64" i="24" a="1"/>
  <c r="BF64" i="24" s="1"/>
  <c r="BY61" i="24" a="1"/>
  <c r="BY61" i="24" s="1"/>
  <c r="BQ51" i="24" a="1"/>
  <c r="BQ51" i="24" s="1"/>
  <c r="BI72" i="24" a="1"/>
  <c r="BI72" i="24" s="1"/>
  <c r="BG7" i="24" a="1"/>
  <c r="BG7" i="24" s="1"/>
  <c r="BZ43" i="24" a="1"/>
  <c r="BZ43" i="24" s="1"/>
  <c r="BD68" i="24" a="1"/>
  <c r="BD68" i="24" s="1"/>
  <c r="BP74" i="24" a="1"/>
  <c r="BP74" i="24" s="1"/>
  <c r="BK58" i="24" a="1"/>
  <c r="BK58" i="24" s="1"/>
  <c r="BF68" i="24" a="1"/>
  <c r="BF68" i="24" s="1"/>
  <c r="BY17" i="24" a="1"/>
  <c r="BY17" i="24" s="1"/>
  <c r="BT51" i="24" a="1"/>
  <c r="BT51" i="24" s="1"/>
  <c r="BH13" i="24" a="1"/>
  <c r="BH13" i="24" s="1"/>
  <c r="BE59" i="24" a="1"/>
  <c r="BE59" i="24" s="1"/>
  <c r="BP13" i="24" a="1"/>
  <c r="BP13" i="24" s="1"/>
  <c r="BO57" i="24" a="1"/>
  <c r="BO57" i="24" s="1"/>
  <c r="BO67" i="24" a="1"/>
  <c r="BO67" i="24" s="1"/>
  <c r="BU57" i="24" a="1"/>
  <c r="BU57" i="24" s="1"/>
  <c r="BQ5" i="24" a="1"/>
  <c r="BQ5" i="24" s="1"/>
  <c r="BK31" i="24" a="1"/>
  <c r="BK31" i="24" s="1"/>
  <c r="BG105" i="24" a="1"/>
  <c r="BG105" i="24" s="1"/>
  <c r="BI101" i="24" a="1"/>
  <c r="BI101" i="24" s="1"/>
  <c r="BF102" i="24" a="1"/>
  <c r="BF102" i="24" s="1"/>
  <c r="BW81" i="24" a="1"/>
  <c r="BW81" i="24" s="1"/>
  <c r="BS121" i="24" a="1"/>
  <c r="BS121" i="24" s="1"/>
  <c r="BV101" i="24" a="1"/>
  <c r="BV101" i="24" s="1"/>
  <c r="BL87" i="24" a="1"/>
  <c r="BL87" i="24" s="1"/>
  <c r="BZ92" i="24" a="1"/>
  <c r="BZ92" i="24" s="1"/>
  <c r="BU93" i="24" a="1"/>
  <c r="BU93" i="24" s="1"/>
  <c r="BS84" i="24" a="1"/>
  <c r="BS84" i="24" s="1"/>
  <c r="BH119" i="24" a="1"/>
  <c r="BH119" i="24" s="1"/>
  <c r="BN119" i="24" a="1"/>
  <c r="BN119" i="24" s="1"/>
  <c r="BT112" i="24" a="1"/>
  <c r="BT112" i="24" s="1"/>
  <c r="BF106" i="24" a="1"/>
  <c r="BF106" i="24" s="1"/>
  <c r="BS104" i="24" a="1"/>
  <c r="BS104" i="24" s="1"/>
  <c r="BN85" i="24" a="1"/>
  <c r="BN85" i="24" s="1"/>
  <c r="BE96" i="24" a="1"/>
  <c r="BE96" i="24" s="1"/>
  <c r="BP78" i="24" a="1"/>
  <c r="BP78" i="24" s="1"/>
  <c r="BV130" i="24" a="1"/>
  <c r="BV130" i="24" s="1"/>
  <c r="BS131" i="24" a="1"/>
  <c r="BS131" i="24" s="1"/>
  <c r="BJ43" i="24" a="1"/>
  <c r="BJ43" i="24" s="1"/>
  <c r="BZ59" i="24" a="1"/>
  <c r="BZ59" i="24" s="1"/>
  <c r="CA41" i="24" a="1"/>
  <c r="CA41" i="24" s="1"/>
  <c r="BT44" i="24" a="1"/>
  <c r="BT44" i="24" s="1"/>
  <c r="BU46" i="24" a="1"/>
  <c r="BU46" i="24" s="1"/>
  <c r="BE69" i="24" a="1"/>
  <c r="BE69" i="24" s="1"/>
  <c r="BB131" i="24" a="1"/>
  <c r="BB131" i="24" s="1"/>
  <c r="BA57" i="24" a="1"/>
  <c r="BA57" i="24" s="1"/>
  <c r="BG42" i="24" a="1"/>
  <c r="BG42" i="24" s="1"/>
  <c r="BA35" i="24" a="1"/>
  <c r="BA35" i="24" s="1"/>
  <c r="BB108" i="24" a="1"/>
  <c r="BB108" i="24" s="1"/>
  <c r="BC99" i="24" a="1"/>
  <c r="BC99" i="24" s="1"/>
  <c r="BU24" i="24" a="1"/>
  <c r="BU24" i="24" s="1"/>
  <c r="BB22" i="24" a="1"/>
  <c r="BB22" i="24" s="1"/>
  <c r="BS26" i="24" a="1"/>
  <c r="BS26" i="24" s="1"/>
  <c r="BR5" i="24" a="1"/>
  <c r="BR5" i="24" s="1"/>
  <c r="AZ38" i="24" a="1"/>
  <c r="AZ38" i="24" s="1"/>
  <c r="BB89" i="24" a="1"/>
  <c r="BB89" i="24" s="1"/>
  <c r="BT11" i="24" a="1"/>
  <c r="BT11" i="24" s="1"/>
  <c r="BV107" i="24" a="1"/>
  <c r="BV107" i="24" s="1"/>
  <c r="BH99" i="24" a="1"/>
  <c r="BH99" i="24" s="1"/>
  <c r="CA98" i="24" a="1"/>
  <c r="CA98" i="24" s="1"/>
  <c r="BP96" i="24" a="1"/>
  <c r="BP96" i="24" s="1"/>
  <c r="BD91" i="24" a="1"/>
  <c r="BD91" i="24" s="1"/>
  <c r="BK70" i="24" a="1"/>
  <c r="BK70" i="24" s="1"/>
  <c r="BN98" i="24" a="1"/>
  <c r="BN98" i="24" s="1"/>
  <c r="BK93" i="24" a="1"/>
  <c r="BK93" i="24" s="1"/>
  <c r="BF85" i="24" a="1"/>
  <c r="BF85" i="24" s="1"/>
  <c r="BP81" i="24" a="1"/>
  <c r="BP81" i="24" s="1"/>
  <c r="BH109" i="24" a="1"/>
  <c r="BH109" i="24" s="1"/>
  <c r="BV115" i="24" a="1"/>
  <c r="BV115" i="24" s="1"/>
  <c r="BL108" i="24" a="1"/>
  <c r="BL108" i="24" s="1"/>
  <c r="BN107" i="24" a="1"/>
  <c r="BN107" i="24" s="1"/>
  <c r="BP101" i="24" a="1"/>
  <c r="BP101" i="24" s="1"/>
  <c r="BJ129" i="24" a="1"/>
  <c r="BJ129" i="24" s="1"/>
  <c r="BF82" i="24" a="1"/>
  <c r="BF82" i="24" s="1"/>
  <c r="BK84" i="24" a="1"/>
  <c r="BK84" i="24" s="1"/>
  <c r="BR84" i="24" a="1"/>
  <c r="BR84" i="24" s="1"/>
  <c r="BO128" i="24" a="1"/>
  <c r="BO128" i="24" s="1"/>
  <c r="CA73" i="24" a="1"/>
  <c r="CA73" i="24" s="1"/>
  <c r="BZ65" i="24" a="1"/>
  <c r="BZ65" i="24" s="1"/>
  <c r="BX40" i="24" a="1"/>
  <c r="BX40" i="24" s="1"/>
  <c r="BI48" i="24" a="1"/>
  <c r="BI48" i="24" s="1"/>
  <c r="BJ40" i="24" a="1"/>
  <c r="BJ40" i="24" s="1"/>
  <c r="BL43" i="24" a="1"/>
  <c r="BL43" i="24" s="1"/>
  <c r="BP67" i="24" a="1"/>
  <c r="BP67" i="24" s="1"/>
  <c r="BS52" i="24" a="1"/>
  <c r="BS52" i="24" s="1"/>
  <c r="BH48" i="24" a="1"/>
  <c r="BH48" i="24" s="1"/>
  <c r="BI50" i="24" a="1"/>
  <c r="BI50" i="24" s="1"/>
  <c r="BI53" i="24" a="1"/>
  <c r="BI53" i="24" s="1"/>
  <c r="BZ62" i="24" a="1"/>
  <c r="BZ62" i="24" s="1"/>
  <c r="BQ71" i="24" a="1"/>
  <c r="BQ71" i="24" s="1"/>
  <c r="CA59" i="24" a="1"/>
  <c r="CA59" i="24" s="1"/>
  <c r="BU55" i="24" a="1"/>
  <c r="BU55" i="24" s="1"/>
  <c r="BD5" i="24" a="1"/>
  <c r="BD5" i="24" s="1"/>
  <c r="BO62" i="24" a="1"/>
  <c r="BO62" i="24" s="1"/>
  <c r="BJ5" i="24" a="1"/>
  <c r="BJ5" i="24" s="1"/>
  <c r="BY60" i="24" a="1"/>
  <c r="BY60" i="24" s="1"/>
  <c r="BZ71" i="24" a="1"/>
  <c r="BZ71" i="24" s="1"/>
  <c r="BG61" i="24" a="1"/>
  <c r="BG61" i="24" s="1"/>
  <c r="BD54" i="24" a="1"/>
  <c r="BD54" i="24" s="1"/>
  <c r="BX8" i="24" a="1"/>
  <c r="BX8" i="24" s="1"/>
  <c r="BF127" i="24" a="1"/>
  <c r="BF127" i="24" s="1"/>
  <c r="BG125" i="24" a="1"/>
  <c r="BG125" i="24" s="1"/>
  <c r="BE116" i="24" a="1"/>
  <c r="BE116" i="24" s="1"/>
  <c r="BR120" i="24" a="1"/>
  <c r="BR120" i="24" s="1"/>
  <c r="BG115" i="24" a="1"/>
  <c r="BG115" i="24" s="1"/>
  <c r="BR81" i="24" a="1"/>
  <c r="BR81" i="24" s="1"/>
  <c r="BP115" i="24" a="1"/>
  <c r="BP115" i="24" s="1"/>
  <c r="BS107" i="24" a="1"/>
  <c r="BS107" i="24" s="1"/>
  <c r="BX113" i="24" a="1"/>
  <c r="BX113" i="24" s="1"/>
  <c r="BW102" i="24" a="1"/>
  <c r="BW102" i="24" s="1"/>
  <c r="BE128" i="24" a="1"/>
  <c r="BE128" i="24" s="1"/>
  <c r="BU86" i="24" a="1"/>
  <c r="BU86" i="24" s="1"/>
  <c r="CA127" i="24" a="1"/>
  <c r="CA127" i="24" s="1"/>
  <c r="BV126" i="24" a="1"/>
  <c r="BV126" i="24" s="1"/>
  <c r="BE124" i="24" a="1"/>
  <c r="BE124" i="24" s="1"/>
  <c r="BH125" i="24" a="1"/>
  <c r="BH125" i="24" s="1"/>
  <c r="BW110" i="24" a="1"/>
  <c r="BW110" i="24" s="1"/>
  <c r="BR105" i="24" a="1"/>
  <c r="BR105" i="24" s="1"/>
  <c r="BD96" i="24" a="1"/>
  <c r="BD96" i="24" s="1"/>
  <c r="BG97" i="24" a="1"/>
  <c r="BG97" i="24" s="1"/>
  <c r="BT87" i="24" a="1"/>
  <c r="BT87" i="24" s="1"/>
  <c r="BF20" i="24" a="1"/>
  <c r="BF20" i="24" s="1"/>
  <c r="BO65" i="24" a="1"/>
  <c r="BO65" i="24" s="1"/>
  <c r="BH7" i="24" a="1"/>
  <c r="BH7" i="24" s="1"/>
  <c r="BV65" i="24" a="1"/>
  <c r="BV65" i="24" s="1"/>
  <c r="BP12" i="24" a="1"/>
  <c r="BP12" i="24" s="1"/>
  <c r="BG11" i="24" a="1"/>
  <c r="BG11" i="24" s="1"/>
  <c r="BV32" i="24" a="1"/>
  <c r="BV32" i="24" s="1"/>
  <c r="BY72" i="24" a="1"/>
  <c r="BY72" i="24" s="1"/>
  <c r="BN9" i="24" a="1"/>
  <c r="BN9" i="24" s="1"/>
  <c r="BP52" i="24" a="1"/>
  <c r="BP52" i="24" s="1"/>
  <c r="BV23" i="24" a="1"/>
  <c r="BV23" i="24" s="1"/>
  <c r="BZ84" i="24" a="1"/>
  <c r="BZ84" i="24" s="1"/>
  <c r="BL8" i="24" a="1"/>
  <c r="BL8" i="24" s="1"/>
  <c r="BS29" i="24" a="1"/>
  <c r="BS29" i="24" s="1"/>
  <c r="BG34" i="24" a="1"/>
  <c r="BG34" i="24" s="1"/>
  <c r="BJ10" i="24" a="1"/>
  <c r="BJ10" i="24" s="1"/>
  <c r="BO34" i="24" a="1"/>
  <c r="BO34" i="24" s="1"/>
  <c r="BH60" i="24" a="1"/>
  <c r="BH60" i="24" s="1"/>
  <c r="BF26" i="24" a="1"/>
  <c r="BF26" i="24" s="1"/>
  <c r="BD9" i="24" a="1"/>
  <c r="BD9" i="24" s="1"/>
  <c r="BO25" i="24" a="1"/>
  <c r="BO25" i="24" s="1"/>
  <c r="BE28" i="24" a="1"/>
  <c r="BE28" i="24" s="1"/>
  <c r="BO121" i="24" a="1"/>
  <c r="BO121" i="24" s="1"/>
  <c r="BK114" i="24" a="1"/>
  <c r="BK114" i="24" s="1"/>
  <c r="BJ107" i="24" a="1"/>
  <c r="BJ107" i="24" s="1"/>
  <c r="BW100" i="24" a="1"/>
  <c r="BW100" i="24" s="1"/>
  <c r="BM99" i="24" a="1"/>
  <c r="BM99" i="24" s="1"/>
  <c r="BM112" i="24" a="1"/>
  <c r="BM112" i="24" s="1"/>
  <c r="BV105" i="24" a="1"/>
  <c r="BV105" i="24" s="1"/>
  <c r="BT96" i="24" a="1"/>
  <c r="BT96" i="24" s="1"/>
  <c r="BX93" i="24" a="1"/>
  <c r="BX93" i="24" s="1"/>
  <c r="BL88" i="24" a="1"/>
  <c r="BL88" i="24" s="1"/>
  <c r="BN132" i="24" a="1"/>
  <c r="BN132" i="24" s="1"/>
  <c r="CA122" i="24" a="1"/>
  <c r="CA122" i="24" s="1"/>
  <c r="BK121" i="24" a="1"/>
  <c r="BK121" i="24" s="1"/>
  <c r="BO118" i="24" a="1"/>
  <c r="BO118" i="24" s="1"/>
  <c r="BN120" i="24" a="1"/>
  <c r="BN120" i="24" s="1"/>
  <c r="BZ86" i="24" a="1"/>
  <c r="BZ86" i="24" s="1"/>
  <c r="BP93" i="24" a="1"/>
  <c r="BP93" i="24" s="1"/>
  <c r="BY87" i="24" a="1"/>
  <c r="BY87" i="24" s="1"/>
  <c r="BV96" i="24" a="1"/>
  <c r="BV96" i="24" s="1"/>
  <c r="BE93" i="24" a="1"/>
  <c r="BE93" i="24" s="1"/>
  <c r="BZ110" i="24" a="1"/>
  <c r="BZ110" i="24" s="1"/>
  <c r="BO55" i="24" a="1"/>
  <c r="BO55" i="24" s="1"/>
  <c r="BZ69" i="24" a="1"/>
  <c r="BZ69" i="24" s="1"/>
  <c r="BO64" i="24" a="1"/>
  <c r="BO64" i="24" s="1"/>
  <c r="BN61" i="24" a="1"/>
  <c r="BN61" i="24" s="1"/>
  <c r="BH71" i="24" a="1"/>
  <c r="BH71" i="24" s="1"/>
  <c r="BS6" i="24" a="1"/>
  <c r="BS6" i="24" s="1"/>
  <c r="BH66" i="24" a="1"/>
  <c r="BH66" i="24" s="1"/>
  <c r="BV51" i="24" a="1"/>
  <c r="BV51" i="24" s="1"/>
  <c r="BQ66" i="24" a="1"/>
  <c r="BQ66" i="24" s="1"/>
  <c r="BM75" i="24" a="1"/>
  <c r="BM75" i="24" s="1"/>
  <c r="BZ13" i="24" a="1"/>
  <c r="BZ13" i="24" s="1"/>
  <c r="BF30" i="24" a="1"/>
  <c r="BF30" i="24" s="1"/>
  <c r="BI70" i="24" a="1"/>
  <c r="BI70" i="24" s="1"/>
  <c r="BN7" i="24" a="1"/>
  <c r="BN7" i="24" s="1"/>
  <c r="BV75" i="24" a="1"/>
  <c r="BV75" i="24" s="1"/>
  <c r="BF21" i="24" a="1"/>
  <c r="BF21" i="24" s="1"/>
  <c r="BF76" i="24" a="1"/>
  <c r="BF76" i="24" s="1"/>
  <c r="BK5" i="24" a="1"/>
  <c r="BK5" i="24" s="1"/>
  <c r="BH59" i="24" a="1"/>
  <c r="BH59" i="24" s="1"/>
  <c r="BV19" i="24" a="1"/>
  <c r="BV19" i="24" s="1"/>
  <c r="BF67" i="24" a="1"/>
  <c r="BF67" i="24" s="1"/>
  <c r="BI111" i="24" a="1"/>
  <c r="BI111" i="24" s="1"/>
  <c r="BO109" i="24" a="1"/>
  <c r="BO109" i="24" s="1"/>
  <c r="BQ100" i="24" a="1"/>
  <c r="BQ100" i="24" s="1"/>
  <c r="BX106" i="24" a="1"/>
  <c r="BX106" i="24" s="1"/>
  <c r="BK101" i="24" a="1"/>
  <c r="BK101" i="24" s="1"/>
  <c r="BG75" i="24" a="1"/>
  <c r="BG75" i="24" s="1"/>
  <c r="BD100" i="24" a="1"/>
  <c r="BD100" i="24" s="1"/>
  <c r="BT86" i="24" a="1"/>
  <c r="BT86" i="24" s="1"/>
  <c r="BW95" i="24" a="1"/>
  <c r="BW95" i="24" s="1"/>
  <c r="BF92" i="24" a="1"/>
  <c r="BF92" i="24" s="1"/>
  <c r="BR112" i="24" a="1"/>
  <c r="BR112" i="24" s="1"/>
  <c r="BE119" i="24" a="1"/>
  <c r="BE119" i="24" s="1"/>
  <c r="BV118" i="24" a="1"/>
  <c r="BV118" i="24" s="1"/>
  <c r="BY110" i="24" a="1"/>
  <c r="BY110" i="24" s="1"/>
  <c r="BW111" i="24" a="1"/>
  <c r="BW111" i="24" s="1"/>
  <c r="BX132" i="24" a="1"/>
  <c r="BX132" i="24" s="1"/>
  <c r="BW92" i="24" a="1"/>
  <c r="BW92" i="24" s="1"/>
  <c r="BZ94" i="24" a="1"/>
  <c r="BZ94" i="24" s="1"/>
  <c r="BJ83" i="24" a="1"/>
  <c r="BJ83" i="24" s="1"/>
  <c r="BU79" i="24" a="1"/>
  <c r="BU79" i="24" s="1"/>
  <c r="BL77" i="24" a="1"/>
  <c r="BL77" i="24" s="1"/>
  <c r="BR76" i="24" a="1"/>
  <c r="BR76" i="24" s="1"/>
  <c r="BP51" i="24" a="1"/>
  <c r="BP51" i="24" s="1"/>
  <c r="BN46" i="24" a="1"/>
  <c r="BN46" i="24" s="1"/>
  <c r="BZ50" i="24" a="1"/>
  <c r="BZ50" i="24" s="1"/>
  <c r="BY40" i="24" a="1"/>
  <c r="BY40" i="24" s="1"/>
  <c r="BW58" i="24" a="1"/>
  <c r="BW58" i="24" s="1"/>
  <c r="BK63" i="24" a="1"/>
  <c r="BK63" i="24" s="1"/>
  <c r="BU45" i="24" a="1"/>
  <c r="BU45" i="24" s="1"/>
  <c r="BM21" i="24" a="1"/>
  <c r="BM21" i="24" s="1"/>
  <c r="BB78" i="24" a="1"/>
  <c r="BB78" i="24" s="1"/>
  <c r="BU28" i="24" a="1"/>
  <c r="BU28" i="24" s="1"/>
  <c r="BB129" i="24" a="1"/>
  <c r="BB129" i="24" s="1"/>
  <c r="BB80" i="24" a="1"/>
  <c r="BB80" i="24" s="1"/>
  <c r="BB16" i="24" a="1"/>
  <c r="BB16" i="24" s="1"/>
  <c r="CA15" i="24" a="1"/>
  <c r="CA15" i="24" s="1"/>
  <c r="BB79" i="24" a="1"/>
  <c r="BB79" i="24" s="1"/>
  <c r="AZ101" i="24" a="1"/>
  <c r="AZ101" i="24" s="1"/>
  <c r="BN15" i="24" a="1"/>
  <c r="BN15" i="24" s="1"/>
  <c r="BL60" i="24" a="1"/>
  <c r="BL60" i="24" s="1"/>
  <c r="BC15" i="24" a="1"/>
  <c r="BC15" i="24" s="1"/>
  <c r="BV40" i="24" a="1"/>
  <c r="BV40" i="24" s="1"/>
  <c r="BA99" i="24" a="1"/>
  <c r="BA99" i="24" s="1"/>
  <c r="BS123" i="24" a="1"/>
  <c r="BS123" i="24" s="1"/>
  <c r="BT119" i="24" a="1"/>
  <c r="BT119" i="24" s="1"/>
  <c r="BG119" i="24" a="1"/>
  <c r="BG119" i="24" s="1"/>
  <c r="BN113" i="24" a="1"/>
  <c r="BN113" i="24" s="1"/>
  <c r="BO78" i="24" a="1"/>
  <c r="BO78" i="24" s="1"/>
  <c r="BW118" i="24" a="1"/>
  <c r="BW118" i="24" s="1"/>
  <c r="BT111" i="24" a="1"/>
  <c r="BT111" i="24" s="1"/>
  <c r="CA104" i="24" a="1"/>
  <c r="CA104" i="24" s="1"/>
  <c r="BG98" i="24" a="1"/>
  <c r="BG98" i="24" s="1"/>
  <c r="BZ105" i="24" a="1"/>
  <c r="BZ105" i="24" s="1"/>
  <c r="BE90" i="24" a="1"/>
  <c r="BE90" i="24" s="1"/>
  <c r="BX77" i="24" a="1"/>
  <c r="BX77" i="24" s="1"/>
  <c r="BT131" i="24" a="1"/>
  <c r="BT131" i="24" s="1"/>
  <c r="BW122" i="24" a="1"/>
  <c r="BW122" i="24" s="1"/>
  <c r="BH123" i="24" a="1"/>
  <c r="BH123" i="24" s="1"/>
  <c r="BH114" i="24" a="1"/>
  <c r="BH114" i="24" s="1"/>
  <c r="BO100" i="24" a="1"/>
  <c r="BO100" i="24" s="1"/>
  <c r="BL91" i="24" a="1"/>
  <c r="BL91" i="24" s="1"/>
  <c r="BO88" i="24" a="1"/>
  <c r="BO88" i="24" s="1"/>
  <c r="BD83" i="24" a="1"/>
  <c r="BD83" i="24" s="1"/>
  <c r="BP61" i="24" a="1"/>
  <c r="BP61" i="24" s="1"/>
  <c r="BR15" i="24" a="1"/>
  <c r="BR15" i="24" s="1"/>
  <c r="BG54" i="24" a="1"/>
  <c r="BG54" i="24" s="1"/>
  <c r="BF23" i="24" a="1"/>
  <c r="BF23" i="24" s="1"/>
  <c r="BU59" i="24" a="1"/>
  <c r="BU59" i="24" s="1"/>
  <c r="BU7" i="24" a="1"/>
  <c r="BU7" i="24" s="1"/>
  <c r="BP55" i="24" a="1"/>
  <c r="BP55" i="24" s="1"/>
  <c r="BT6" i="24" a="1"/>
  <c r="BT6" i="24" s="1"/>
  <c r="BP64" i="24" a="1"/>
  <c r="BP64" i="24" s="1"/>
  <c r="BF25" i="24" a="1"/>
  <c r="BF25" i="24" s="1"/>
  <c r="BN72" i="24" a="1"/>
  <c r="BN72" i="24" s="1"/>
  <c r="BG37" i="24" a="1"/>
  <c r="BG37" i="24" s="1"/>
  <c r="BX62" i="24" a="1"/>
  <c r="BX62" i="24" s="1"/>
  <c r="BV28" i="24" a="1"/>
  <c r="BV28" i="24" s="1"/>
  <c r="BR11" i="24" a="1"/>
  <c r="BR11" i="24" s="1"/>
  <c r="BG28" i="24" a="1"/>
  <c r="BG28" i="24" s="1"/>
  <c r="BU30" i="24" a="1"/>
  <c r="BU30" i="24" s="1"/>
  <c r="BO28" i="24" a="1"/>
  <c r="BO28" i="24" s="1"/>
  <c r="BV74" i="24" a="1"/>
  <c r="BV74" i="24" s="1"/>
  <c r="BO37" i="24" a="1"/>
  <c r="BO37" i="24" s="1"/>
  <c r="BJ35" i="24" a="1"/>
  <c r="BJ35" i="24" s="1"/>
  <c r="BO19" i="24" a="1"/>
  <c r="BO19" i="24" s="1"/>
  <c r="BE30" i="24" a="1"/>
  <c r="BE30" i="24" s="1"/>
  <c r="BN96" i="24" a="1"/>
  <c r="BN96" i="24" s="1"/>
  <c r="BS81" i="24" a="1"/>
  <c r="BS81" i="24" s="1"/>
  <c r="BJ79" i="24" a="1"/>
  <c r="BJ79" i="24" s="1"/>
  <c r="BV132" i="24" a="1"/>
  <c r="BV132" i="24" s="1"/>
  <c r="CA130" i="24" a="1"/>
  <c r="CA130" i="24" s="1"/>
  <c r="BE82" i="24" a="1"/>
  <c r="BE82" i="24" s="1"/>
  <c r="BK131" i="24" a="1"/>
  <c r="BK131" i="24" s="1"/>
  <c r="BP123" i="24" a="1"/>
  <c r="BP123" i="24" s="1"/>
  <c r="BU118" i="24" a="1"/>
  <c r="BU118" i="24" s="1"/>
  <c r="BT122" i="24" a="1"/>
  <c r="BT122" i="24" s="1"/>
  <c r="BD104" i="24" a="1"/>
  <c r="BD104" i="24" s="1"/>
  <c r="BH90" i="24" a="1"/>
  <c r="BH90" i="24" s="1"/>
  <c r="BJ96" i="24" a="1"/>
  <c r="BJ96" i="24" s="1"/>
  <c r="BN93" i="24" a="1"/>
  <c r="BN93" i="24" s="1"/>
  <c r="CA87" i="24" a="1"/>
  <c r="CA87" i="24" s="1"/>
  <c r="CA125" i="24" a="1"/>
  <c r="CA125" i="24" s="1"/>
  <c r="BE121" i="24" a="1"/>
  <c r="BE121" i="24" s="1"/>
  <c r="BO115" i="24" a="1"/>
  <c r="BO115" i="24" s="1"/>
  <c r="BW112" i="24" a="1"/>
  <c r="BW112" i="24" s="1"/>
  <c r="BL107" i="24" a="1"/>
  <c r="BL107" i="24" s="1"/>
  <c r="BS80" i="24" a="1"/>
  <c r="BS80" i="24" s="1"/>
  <c r="BD37" i="24" a="1"/>
  <c r="BD37" i="24" s="1"/>
  <c r="BG73" i="24" a="1"/>
  <c r="BG73" i="24" s="1"/>
  <c r="BM14" i="24" a="1"/>
  <c r="BM14" i="24" s="1"/>
  <c r="BS33" i="24" a="1"/>
  <c r="BS33" i="24" s="1"/>
  <c r="BD28" i="24" a="1"/>
  <c r="BD28" i="24" s="1"/>
  <c r="BN48" i="24" a="1"/>
  <c r="BN48" i="24" s="1"/>
  <c r="BD23" i="24" a="1"/>
  <c r="BD23" i="24" s="1"/>
  <c r="BG13" i="24" a="1"/>
  <c r="BG13" i="24" s="1"/>
  <c r="BM15" i="24" a="1"/>
  <c r="BM15" i="24" s="1"/>
  <c r="BP25" i="24" a="1"/>
  <c r="BP25" i="24" s="1"/>
  <c r="BH42" i="24" a="1"/>
  <c r="BH42" i="24" s="1"/>
  <c r="BD58" i="24" a="1"/>
  <c r="BD58" i="24" s="1"/>
  <c r="BI17" i="24" a="1"/>
  <c r="BI17" i="24" s="1"/>
  <c r="BE31" i="24" a="1"/>
  <c r="BE31" i="24" s="1"/>
  <c r="BS45" i="24" a="1"/>
  <c r="BS45" i="24" s="1"/>
  <c r="BD67" i="24" a="1"/>
  <c r="BD67" i="24" s="1"/>
  <c r="CA45" i="24" a="1"/>
  <c r="CA45" i="24" s="1"/>
  <c r="BX109" i="24" a="1"/>
  <c r="BX109" i="24" s="1"/>
  <c r="BP42" i="24" a="1"/>
  <c r="BP42" i="24" s="1"/>
  <c r="BM22" i="24" a="1"/>
  <c r="BM22" i="24" s="1"/>
  <c r="BQ37" i="24" a="1"/>
  <c r="BQ37" i="24" s="1"/>
  <c r="BL66" i="24" a="1"/>
  <c r="BL66" i="24" s="1"/>
  <c r="BW128" i="24" a="1"/>
  <c r="BW128" i="24" s="1"/>
  <c r="BR125" i="24" a="1"/>
  <c r="BR125" i="24" s="1"/>
  <c r="BU122" i="24" a="1"/>
  <c r="BU122" i="24" s="1"/>
  <c r="BV124" i="24" a="1"/>
  <c r="BV124" i="24" s="1"/>
  <c r="BR96" i="24" a="1"/>
  <c r="BR96" i="24" s="1"/>
  <c r="BE125" i="24" a="1"/>
  <c r="BE125" i="24" s="1"/>
  <c r="CA116" i="24" a="1"/>
  <c r="CA116" i="24" s="1"/>
  <c r="BP116" i="24" a="1"/>
  <c r="BP116" i="24" s="1"/>
  <c r="BV110" i="24" a="1"/>
  <c r="BV110" i="24" s="1"/>
  <c r="BL79" i="24" a="1"/>
  <c r="BL79" i="24" s="1"/>
  <c r="BV84" i="24" a="1"/>
  <c r="BV84" i="24" s="1"/>
  <c r="CA86" i="24" a="1"/>
  <c r="CA86" i="24" s="1"/>
  <c r="BY78" i="24" a="1"/>
  <c r="BY78" i="24" s="1"/>
  <c r="BG131" i="24" a="1"/>
  <c r="BG131" i="24" s="1"/>
  <c r="BS76" i="24" a="1"/>
  <c r="BS76" i="24" s="1"/>
  <c r="BZ120" i="24" a="1"/>
  <c r="BZ120" i="24" s="1"/>
  <c r="BR113" i="24" a="1"/>
  <c r="BR113" i="24" s="1"/>
  <c r="BU99" i="24" a="1"/>
  <c r="BU99" i="24" s="1"/>
  <c r="BL102" i="24" a="1"/>
  <c r="BL102" i="24" s="1"/>
  <c r="BR100" i="24" a="1"/>
  <c r="BR100" i="24" s="1"/>
  <c r="BG21" i="24" a="1"/>
  <c r="BG21" i="24" s="1"/>
  <c r="BV72" i="24" a="1"/>
  <c r="BV72" i="24" s="1"/>
  <c r="BH14" i="24" a="1"/>
  <c r="BH14" i="24" s="1"/>
  <c r="BL17" i="24" a="1"/>
  <c r="BL17" i="24" s="1"/>
  <c r="BV10" i="24" a="1"/>
  <c r="BV10" i="24" s="1"/>
  <c r="BS16" i="24" a="1"/>
  <c r="BS16" i="24" s="1"/>
  <c r="BW33" i="24" a="1"/>
  <c r="BW33" i="24" s="1"/>
  <c r="BH54" i="24" a="1"/>
  <c r="BH54" i="24" s="1"/>
  <c r="BD22" i="24" a="1"/>
  <c r="BD22" i="24" s="1"/>
  <c r="BT8" i="24" a="1"/>
  <c r="BT8" i="24" s="1"/>
  <c r="BW24" i="24" a="1"/>
  <c r="BW24" i="24" s="1"/>
  <c r="BL111" i="24" a="1"/>
  <c r="BL111" i="24" s="1"/>
  <c r="BL20" i="24" a="1"/>
  <c r="BL20" i="24" s="1"/>
  <c r="BW11" i="24" a="1"/>
  <c r="BW11" i="24" s="1"/>
  <c r="BE14" i="24" a="1"/>
  <c r="BE14" i="24" s="1"/>
  <c r="BX22" i="24" a="1"/>
  <c r="BX22" i="24" s="1"/>
  <c r="BI14" i="24" a="1"/>
  <c r="BI14" i="24" s="1"/>
  <c r="BR79" i="24" a="1"/>
  <c r="BR79" i="24" s="1"/>
  <c r="BG27" i="24" a="1"/>
  <c r="BG27" i="24" s="1"/>
  <c r="BP21" i="24" a="1"/>
  <c r="BP21" i="24" s="1"/>
  <c r="BT36" i="24" a="1"/>
  <c r="BT36" i="24" s="1"/>
  <c r="BD47" i="24" a="1"/>
  <c r="BD47" i="24" s="1"/>
  <c r="BI127" i="24" a="1"/>
  <c r="BI127" i="24" s="1"/>
  <c r="BF123" i="24" a="1"/>
  <c r="BF123" i="24" s="1"/>
  <c r="BT114" i="24" a="1"/>
  <c r="BT114" i="24" s="1"/>
  <c r="BR116" i="24" a="1"/>
  <c r="BR116" i="24" s="1"/>
  <c r="BV121" i="24" a="1"/>
  <c r="BV121" i="24" s="1"/>
  <c r="BX121" i="24" a="1"/>
  <c r="BX121" i="24" s="1"/>
  <c r="BU114" i="24" a="1"/>
  <c r="BU114" i="24" s="1"/>
  <c r="BH108" i="24" a="1"/>
  <c r="BH108" i="24" s="1"/>
  <c r="BP99" i="24" a="1"/>
  <c r="BP99" i="24" s="1"/>
  <c r="BF107" i="24" a="1"/>
  <c r="BF107" i="24" s="1"/>
  <c r="BX83" i="24" a="1"/>
  <c r="BX83" i="24" s="1"/>
  <c r="BO77" i="24" a="1"/>
  <c r="BO77" i="24" s="1"/>
  <c r="BJ128" i="24" a="1"/>
  <c r="BJ128" i="24" s="1"/>
  <c r="BH126" i="24" a="1"/>
  <c r="BH126" i="24" s="1"/>
  <c r="BU126" i="24" a="1"/>
  <c r="BU126" i="24" s="1"/>
  <c r="BN110" i="24" a="1"/>
  <c r="BN110" i="24" s="1"/>
  <c r="BX101" i="24" a="1"/>
  <c r="BX101" i="24" s="1"/>
  <c r="BS101" i="24" a="1"/>
  <c r="BS101" i="24" s="1"/>
  <c r="BV98" i="24" a="1"/>
  <c r="BV98" i="24" s="1"/>
  <c r="BT93" i="24" a="1"/>
  <c r="BT93" i="24" s="1"/>
  <c r="BG67" i="24" a="1"/>
  <c r="BG67" i="24" s="1"/>
  <c r="BV24" i="24" a="1"/>
  <c r="BV24" i="24" s="1"/>
  <c r="BW64" i="24" a="1"/>
  <c r="BW64" i="24" s="1"/>
  <c r="BV33" i="24" a="1"/>
  <c r="BV33" i="24" s="1"/>
  <c r="BN70" i="24" a="1"/>
  <c r="BN70" i="24" s="1"/>
  <c r="BR16" i="24" a="1"/>
  <c r="BR16" i="24" s="1"/>
  <c r="BG66" i="24" a="1"/>
  <c r="BG66" i="24" s="1"/>
  <c r="BH12" i="24" a="1"/>
  <c r="BH12" i="24" s="1"/>
  <c r="BI56" i="24" a="1"/>
  <c r="BI56" i="24" s="1"/>
  <c r="BJ14" i="24" a="1"/>
  <c r="BJ14" i="24" s="1"/>
  <c r="CA24" i="24" a="1"/>
  <c r="CA24" i="24" s="1"/>
  <c r="BJ71" i="24" a="1"/>
  <c r="BJ71" i="24" s="1"/>
  <c r="BH46" i="24" a="1"/>
  <c r="BH46" i="24" s="1"/>
  <c r="BF41" i="24" a="1"/>
  <c r="BF41" i="24" s="1"/>
  <c r="BR45" i="24" a="1"/>
  <c r="BR45" i="24" s="1"/>
  <c r="BT48" i="24" a="1"/>
  <c r="BT48" i="24" s="1"/>
  <c r="BZ45" i="24" a="1"/>
  <c r="BZ45" i="24" s="1"/>
  <c r="BR62" i="24" a="1"/>
  <c r="BR62" i="24" s="1"/>
  <c r="BS44" i="24" a="1"/>
  <c r="BS44" i="24" s="1"/>
  <c r="BL47" i="24" a="1"/>
  <c r="BL47" i="24" s="1"/>
  <c r="BM49" i="24" a="1"/>
  <c r="BM49" i="24" s="1"/>
  <c r="BU71" i="24" a="1"/>
  <c r="BU71" i="24" s="1"/>
  <c r="BH76" i="24" a="1"/>
  <c r="BH76" i="24" s="1"/>
  <c r="BV35" i="24" a="1"/>
  <c r="BV35" i="24" s="1"/>
  <c r="BS10" i="24" a="1"/>
  <c r="BS10" i="24" s="1"/>
  <c r="BI64" i="24" a="1"/>
  <c r="BI64" i="24" s="1"/>
  <c r="BZ53" i="24" a="1"/>
  <c r="BZ53" i="24" s="1"/>
  <c r="BH73" i="24" a="1"/>
  <c r="BH73" i="24" s="1"/>
  <c r="BV39" i="24" a="1"/>
  <c r="BV39" i="24" s="1"/>
  <c r="BI55" i="24" a="1"/>
  <c r="BI55" i="24" s="1"/>
  <c r="BK53" i="24" a="1"/>
  <c r="BK53" i="24" s="1"/>
  <c r="BE41" i="24" a="1"/>
  <c r="BE41" i="24" s="1"/>
  <c r="BV49" i="24" a="1"/>
  <c r="BV49" i="24" s="1"/>
  <c r="BY53" i="24" a="1"/>
  <c r="BY53" i="24" s="1"/>
  <c r="BQ43" i="24" a="1"/>
  <c r="BQ43" i="24" s="1"/>
  <c r="BH17" i="24" a="1"/>
  <c r="BH17" i="24" s="1"/>
  <c r="BF49" i="24" a="1"/>
  <c r="BF49" i="24" s="1"/>
  <c r="BN65" i="24" a="1"/>
  <c r="BN65" i="24" s="1"/>
  <c r="BF36" i="24" a="1"/>
  <c r="BF36" i="24" s="1"/>
  <c r="BU56" i="24" a="1"/>
  <c r="BU56" i="24" s="1"/>
  <c r="BK7" i="24" a="1"/>
  <c r="BK7" i="24" s="1"/>
  <c r="BX55" i="24" a="1"/>
  <c r="BX55" i="24" s="1"/>
  <c r="BF27" i="24" a="1"/>
  <c r="BF27" i="24" s="1"/>
  <c r="BP34" i="24" a="1"/>
  <c r="BP34" i="24" s="1"/>
  <c r="BN27" i="24" a="1"/>
  <c r="BN27" i="24" s="1"/>
  <c r="BQ67" i="24" a="1"/>
  <c r="BQ67" i="24" s="1"/>
  <c r="BN36" i="24" a="1"/>
  <c r="BN36" i="24" s="1"/>
  <c r="BF73" i="24" a="1"/>
  <c r="BF73" i="24" s="1"/>
  <c r="BN18" i="24" a="1"/>
  <c r="BN18" i="24" s="1"/>
  <c r="BQ13" i="24" a="1"/>
  <c r="BQ13" i="24" s="1"/>
  <c r="BQ33" i="24" a="1"/>
  <c r="BQ33" i="24" s="1"/>
  <c r="BK42" i="24" a="1"/>
  <c r="BK42" i="24" s="1"/>
  <c r="BG69" i="24" a="1"/>
  <c r="BG69" i="24" s="1"/>
  <c r="BV18" i="24" a="1"/>
  <c r="BV18" i="24" s="1"/>
  <c r="BR7" i="24" a="1"/>
  <c r="BR7" i="24" s="1"/>
  <c r="BN11" i="24" a="1"/>
  <c r="BN11" i="24" s="1"/>
  <c r="BH65" i="24" a="1"/>
  <c r="BH65" i="24" s="1"/>
  <c r="BV11" i="24" a="1"/>
  <c r="BV11" i="24" s="1"/>
  <c r="BU64" i="24" a="1"/>
  <c r="BU64" i="24" s="1"/>
  <c r="BI7" i="24" a="1"/>
  <c r="BI7" i="24" s="1"/>
  <c r="BX63" i="24" a="1"/>
  <c r="BX63" i="24" s="1"/>
  <c r="BF35" i="24" a="1"/>
  <c r="BF35" i="24" s="1"/>
  <c r="BS12" i="24" a="1"/>
  <c r="BS12" i="24" s="1"/>
  <c r="BC30" i="24" a="1"/>
  <c r="BC30" i="24" s="1"/>
  <c r="BP5" i="24" a="1"/>
  <c r="BP5" i="24" s="1"/>
  <c r="BU75" i="24" a="1"/>
  <c r="BU75" i="24" s="1"/>
  <c r="BI10" i="24" a="1"/>
  <c r="BI10" i="24" s="1"/>
  <c r="BB76" i="24" a="1"/>
  <c r="BB76" i="24" s="1"/>
  <c r="BJ26" i="24" a="1"/>
  <c r="BJ26" i="24" s="1"/>
  <c r="BR75" i="24" a="1"/>
  <c r="BR75" i="24" s="1"/>
  <c r="BC70" i="24" a="1"/>
  <c r="BC70" i="24" s="1"/>
  <c r="BL70" i="24" a="1"/>
  <c r="BL70" i="24" s="1"/>
  <c r="BA44" i="24" a="1"/>
  <c r="BA44" i="24" s="1"/>
  <c r="AZ93" i="24" a="1"/>
  <c r="AZ93" i="24" s="1"/>
  <c r="BA58" i="24" a="1"/>
  <c r="BA58" i="24" s="1"/>
  <c r="BL48" i="24" a="1"/>
  <c r="BL48" i="24" s="1"/>
  <c r="BB127" i="24" a="1"/>
  <c r="BB127" i="24" s="1"/>
  <c r="BB64" i="24" a="1"/>
  <c r="BB64" i="24" s="1"/>
  <c r="AZ82" i="24" a="1"/>
  <c r="AZ82" i="24" s="1"/>
  <c r="BW10" i="24" a="1"/>
  <c r="BW10" i="24" s="1"/>
  <c r="BB94" i="24" a="1"/>
  <c r="BB94" i="24" s="1"/>
  <c r="BJ36" i="24" a="1"/>
  <c r="BJ36" i="24" s="1"/>
  <c r="BK62" i="24" a="1"/>
  <c r="BK62" i="24" s="1"/>
  <c r="BJ38" i="24" a="1"/>
  <c r="BJ38" i="24" s="1"/>
  <c r="BZ23" i="24" a="1"/>
  <c r="BZ23" i="24" s="1"/>
  <c r="BC25" i="24" a="1"/>
  <c r="BC25" i="24" s="1"/>
  <c r="BC10" i="24" a="1"/>
  <c r="BC10" i="24" s="1"/>
  <c r="BC36" i="24" a="1"/>
  <c r="BC36" i="24" s="1"/>
  <c r="BA55" i="24" a="1"/>
  <c r="BA55" i="24" s="1"/>
  <c r="BW42" i="24" a="1"/>
  <c r="BW42" i="24" s="1"/>
  <c r="BB11" i="24" a="1"/>
  <c r="BB11" i="24" s="1"/>
  <c r="BM31" i="24" a="1"/>
  <c r="BM31" i="24" s="1"/>
  <c r="BC103" i="24" a="1"/>
  <c r="BC103" i="24" s="1"/>
  <c r="BB9" i="24" a="1"/>
  <c r="BB9" i="24" s="1"/>
  <c r="AZ115" i="24" a="1"/>
  <c r="AZ115" i="24" s="1"/>
  <c r="BK17" i="24" a="1"/>
  <c r="BK17" i="24" s="1"/>
  <c r="AZ95" i="24" a="1"/>
  <c r="AZ95" i="24" s="1"/>
  <c r="AZ76" i="24" a="1"/>
  <c r="AZ76" i="24" s="1"/>
  <c r="BR30" i="24" a="1"/>
  <c r="BR30" i="24" s="1"/>
  <c r="BG40" i="24" a="1"/>
  <c r="BG40" i="24" s="1"/>
  <c r="BZ9" i="24" a="1"/>
  <c r="BZ9" i="24" s="1"/>
  <c r="BB126" i="24" a="1"/>
  <c r="BB126" i="24" s="1"/>
  <c r="BJ9" i="24" a="1"/>
  <c r="BJ9" i="24" s="1"/>
  <c r="CA67" i="24" a="1"/>
  <c r="CA67" i="24" s="1"/>
  <c r="BK23" i="24" a="1"/>
  <c r="BK23" i="24" s="1"/>
  <c r="AZ80" i="24" a="1"/>
  <c r="AZ80" i="24" s="1"/>
  <c r="CA37" i="24" a="1"/>
  <c r="CA37" i="24" s="1"/>
  <c r="BC90" i="24" a="1"/>
  <c r="BC90" i="24" s="1"/>
  <c r="BC104" i="24" a="1"/>
  <c r="BC104" i="24" s="1"/>
  <c r="BR63" i="24" a="1"/>
  <c r="BR63" i="24" s="1"/>
  <c r="BT9" i="24" a="1"/>
  <c r="BT9" i="24" s="1"/>
  <c r="BB90" i="24" a="1"/>
  <c r="BB90" i="24" s="1"/>
  <c r="BA12" i="24" a="1"/>
  <c r="BA12" i="24" s="1"/>
  <c r="BT65" i="24" a="1"/>
  <c r="BT65" i="24" s="1"/>
  <c r="BA65" i="24" a="1"/>
  <c r="BA65" i="24" s="1"/>
  <c r="BC17" i="24" a="1"/>
  <c r="BC17" i="24" s="1"/>
  <c r="BT67" i="24" a="1"/>
  <c r="BT67" i="24" s="1"/>
  <c r="BA31" i="24" a="1"/>
  <c r="BA31" i="24" s="1"/>
  <c r="BB99" i="24" a="1"/>
  <c r="BB99" i="24" s="1"/>
  <c r="BA105" i="24" a="1"/>
  <c r="BA105" i="24" s="1"/>
  <c r="BO47" i="24" a="1"/>
  <c r="BO47" i="24" s="1"/>
  <c r="BA103" i="24" a="1"/>
  <c r="BA103" i="24" s="1"/>
  <c r="BB31" i="24" a="1"/>
  <c r="BB31" i="24" s="1"/>
  <c r="BC73" i="24" a="1"/>
  <c r="BC73" i="24" s="1"/>
  <c r="BV44" i="24" a="1"/>
  <c r="BV44" i="24" s="1"/>
  <c r="BI49" i="24" a="1"/>
  <c r="BI49" i="24" s="1"/>
  <c r="BB114" i="24" a="1"/>
  <c r="BB114" i="24" s="1"/>
  <c r="BJ58" i="24" a="1"/>
  <c r="BJ58" i="24" s="1"/>
  <c r="BM5" i="24" a="1"/>
  <c r="BM5" i="24" s="1"/>
  <c r="AZ30" i="24" a="1"/>
  <c r="AZ30" i="24" s="1"/>
  <c r="BN5" i="24" a="1"/>
  <c r="BN5" i="24" s="1"/>
  <c r="BU67" i="24" a="1"/>
  <c r="BU67" i="24" s="1"/>
  <c r="BZ29" i="24" a="1"/>
  <c r="BZ29" i="24" s="1"/>
  <c r="BB118" i="24" a="1"/>
  <c r="BB118" i="24" s="1"/>
  <c r="BA66" i="24" a="1"/>
  <c r="BA66" i="24" s="1"/>
  <c r="BL74" i="24" a="1"/>
  <c r="BL74" i="24" s="1"/>
  <c r="AZ77" i="24" a="1"/>
  <c r="AZ77" i="24" s="1"/>
  <c r="BV55" i="24" a="1"/>
  <c r="BV55" i="24" s="1"/>
  <c r="BC43" i="24" a="1"/>
  <c r="BC43" i="24" s="1"/>
  <c r="BS53" i="24" a="1"/>
  <c r="BS53" i="24" s="1"/>
  <c r="BJ24" i="24" a="1"/>
  <c r="BJ24" i="24" s="1"/>
  <c r="AZ60" i="24" a="1"/>
  <c r="AZ60" i="24" s="1"/>
  <c r="BT13" i="24" a="1"/>
  <c r="BT13" i="24" s="1"/>
  <c r="BJ21" i="24" a="1"/>
  <c r="BJ21" i="24" s="1"/>
  <c r="BC23" i="24" a="1"/>
  <c r="BC23" i="24" s="1"/>
  <c r="BC47" i="24" a="1"/>
  <c r="BC47" i="24" s="1"/>
  <c r="BQ7" i="24" a="1"/>
  <c r="BQ7" i="24" s="1"/>
  <c r="BE71" i="24" a="1"/>
  <c r="BE71" i="24" s="1"/>
  <c r="AZ18" i="24" a="1"/>
  <c r="AZ18" i="24" s="1"/>
  <c r="BN51" i="24" a="1"/>
  <c r="BN51" i="24" s="1"/>
  <c r="BV5" i="24" a="1"/>
  <c r="BV5" i="24" s="1"/>
  <c r="BL68" i="24" a="1"/>
  <c r="BL68" i="24" s="1"/>
  <c r="BC22" i="24" a="1"/>
  <c r="BC22" i="24" s="1"/>
  <c r="BA129" i="24" a="1"/>
  <c r="BA129" i="24" s="1"/>
  <c r="BF50" i="24" a="1"/>
  <c r="BF50" i="24" s="1"/>
  <c r="AZ110" i="24" a="1"/>
  <c r="AZ110" i="24" s="1"/>
  <c r="BE34" i="24" a="1"/>
  <c r="BE34" i="24" s="1"/>
  <c r="BC119" i="24" a="1"/>
  <c r="BC119" i="24" s="1"/>
  <c r="BB43" i="24" a="1"/>
  <c r="BB43" i="24" s="1"/>
  <c r="AZ47" i="24" a="1"/>
  <c r="AZ47" i="24" s="1"/>
  <c r="BP22" i="24" a="1"/>
  <c r="BP22" i="24" s="1"/>
  <c r="BC125" i="24" a="1"/>
  <c r="BC125" i="24" s="1"/>
  <c r="BB119" i="24" a="1"/>
  <c r="BB119" i="24" s="1"/>
  <c r="BB91" i="24" a="1"/>
  <c r="BB91" i="24" s="1"/>
  <c r="BS9" i="24" a="1"/>
  <c r="BS9" i="24" s="1"/>
  <c r="BJ13" i="24" a="1"/>
  <c r="BJ13" i="24" s="1"/>
  <c r="BB47" i="24" a="1"/>
  <c r="BB47" i="24" s="1"/>
  <c r="BT53" i="24" a="1"/>
  <c r="BT53" i="24" s="1"/>
  <c r="BA90" i="24" a="1"/>
  <c r="BA90" i="24" s="1"/>
  <c r="BC121" i="24" a="1"/>
  <c r="BC121" i="24" s="1"/>
  <c r="BA46" i="24" a="1"/>
  <c r="BA46" i="24" s="1"/>
  <c r="BF63" i="24" a="1"/>
  <c r="BF63" i="24" s="1"/>
  <c r="BA30" i="24" a="1"/>
  <c r="BA30" i="24" s="1"/>
  <c r="BC20" i="24" a="1"/>
  <c r="BC20" i="24" s="1"/>
  <c r="BA108" i="24" a="1"/>
  <c r="BA108" i="24" s="1"/>
  <c r="BS65" i="24" a="1"/>
  <c r="BS65" i="24" s="1"/>
  <c r="AZ27" i="24" a="1"/>
  <c r="AZ27" i="24" s="1"/>
  <c r="AZ105" i="24" a="1"/>
  <c r="AZ105" i="24" s="1"/>
  <c r="BL14" i="24" a="1"/>
  <c r="BL14" i="24" s="1"/>
  <c r="BJ62" i="24" a="1"/>
  <c r="BJ62" i="24" s="1"/>
  <c r="BB17" i="24" a="1"/>
  <c r="BB17" i="24" s="1"/>
  <c r="BE75" i="24" a="1"/>
  <c r="BE75" i="24" s="1"/>
  <c r="BR37" i="24" a="1"/>
  <c r="BR37" i="24" s="1"/>
  <c r="AZ15" i="24" a="1"/>
  <c r="AZ15" i="24" s="1"/>
  <c r="BU5" i="24" a="1"/>
  <c r="BU5" i="24" s="1"/>
  <c r="BT59" i="24" a="1"/>
  <c r="BT59" i="24" s="1"/>
  <c r="BK8" i="24" a="1"/>
  <c r="BK8" i="24" s="1"/>
  <c r="AZ24" i="24" a="1"/>
  <c r="AZ24" i="24" s="1"/>
  <c r="BA112" i="24" a="1"/>
  <c r="BA112" i="24" s="1"/>
  <c r="BB28" i="24" a="1"/>
  <c r="BB28" i="24" s="1"/>
  <c r="BA39" i="24" a="1"/>
  <c r="BA39" i="24" s="1"/>
  <c r="BA123" i="24" a="1"/>
  <c r="BA123" i="24" s="1"/>
  <c r="BI51" i="24" a="1"/>
  <c r="BI51" i="24" s="1"/>
  <c r="BA80" i="24" a="1"/>
  <c r="BA80" i="24" s="1"/>
  <c r="BC35" i="24" a="1"/>
  <c r="BC35" i="24" s="1"/>
  <c r="BB93" i="24" a="1"/>
  <c r="BB93" i="24" s="1"/>
  <c r="BZ17" i="24" a="1"/>
  <c r="BZ17" i="24" s="1"/>
  <c r="BB84" i="24" a="1"/>
  <c r="BB84" i="24" s="1"/>
  <c r="BK29" i="24" a="1"/>
  <c r="BK29" i="24" s="1"/>
  <c r="CA6" i="24" a="1"/>
  <c r="CA6" i="24" s="1"/>
  <c r="BN54" i="24" a="1"/>
  <c r="BN54" i="24" s="1"/>
  <c r="AZ34" i="24" a="1"/>
  <c r="AZ34" i="24" s="1"/>
  <c r="BT47" i="24" a="1"/>
  <c r="BT47" i="24" s="1"/>
  <c r="BA6" i="24" a="1"/>
  <c r="BA6" i="24" s="1"/>
  <c r="BB34" i="24" a="1"/>
  <c r="BB34" i="24" s="1"/>
  <c r="BB121" i="24" a="1"/>
  <c r="BB121" i="24" s="1"/>
  <c r="BW44" i="24" a="1"/>
  <c r="BW44" i="24" s="1"/>
  <c r="BA48" i="24" a="1"/>
  <c r="BA48" i="24" s="1"/>
  <c r="BC84" i="24" a="1"/>
  <c r="BC84" i="24" s="1"/>
  <c r="BC115" i="24" a="1"/>
  <c r="BC115" i="24" s="1"/>
  <c r="BM27" i="24" a="1"/>
  <c r="BM27" i="24" s="1"/>
  <c r="BB110" i="24" a="1"/>
  <c r="BB110" i="24" s="1"/>
  <c r="BA116" i="24" a="1"/>
  <c r="BA116" i="24" s="1"/>
  <c r="BJ19" i="24" a="1"/>
  <c r="BJ19" i="24" s="1"/>
  <c r="W42" i="24"/>
  <c r="V34" i="24"/>
  <c r="AJ91" i="30"/>
  <c r="X46" i="24" s="1"/>
  <c r="U99" i="30"/>
  <c r="T99" i="30"/>
  <c r="V99" i="30"/>
  <c r="AH199" i="30"/>
  <c r="S111" i="30"/>
  <c r="Y3" i="24"/>
  <c r="AA3" i="24"/>
  <c r="Z3" i="24"/>
  <c r="AA5" i="24"/>
  <c r="Z5" i="24"/>
  <c r="AA6" i="24"/>
  <c r="Z6" i="24"/>
  <c r="Z4" i="24"/>
  <c r="AA4" i="24"/>
  <c r="Y5" i="24"/>
  <c r="Y6" i="24"/>
  <c r="Y4" i="24"/>
  <c r="F80" i="8"/>
  <c r="P79" i="8" s="1"/>
  <c r="C73" i="24" s="1"/>
  <c r="B96" i="8"/>
  <c r="C80" i="8"/>
  <c r="AL73" i="24" s="1"/>
  <c r="D79" i="8"/>
  <c r="R78" i="8" s="1"/>
  <c r="E72" i="24" s="1"/>
  <c r="AP72" i="24" s="1"/>
  <c r="Q78" i="8"/>
  <c r="D72" i="24" s="1"/>
  <c r="B101" i="24" l="1"/>
  <c r="O108" i="8"/>
  <c r="DG5" i="24" a="1"/>
  <c r="DG5" i="24" s="1"/>
  <c r="DF21" i="24" a="1"/>
  <c r="DF21" i="24" s="1"/>
  <c r="DF13" i="24" a="1"/>
  <c r="DF13" i="24" s="1"/>
  <c r="DE21" i="24" a="1"/>
  <c r="DE21" i="24" s="1"/>
  <c r="DE13" i="24" a="1"/>
  <c r="DE13" i="24" s="1"/>
  <c r="DD21" i="24" a="1"/>
  <c r="DD21" i="24" s="1"/>
  <c r="DD13" i="24" a="1"/>
  <c r="DD13" i="24" s="1"/>
  <c r="DG21" i="24" a="1"/>
  <c r="DG21" i="24" s="1"/>
  <c r="DG13" i="24" a="1"/>
  <c r="DG13" i="24" s="1"/>
  <c r="DE5" i="24" a="1"/>
  <c r="DE5" i="24" s="1"/>
  <c r="DF5" i="24" a="1"/>
  <c r="DF5" i="24" s="1"/>
  <c r="DD5" i="24" a="1"/>
  <c r="DD5" i="24" s="1"/>
  <c r="O31" i="24"/>
  <c r="DL49" i="21"/>
  <c r="E80" i="8"/>
  <c r="W41" i="24"/>
  <c r="AL99" i="21"/>
  <c r="AJ99" i="21"/>
  <c r="N26" i="24"/>
  <c r="AY33" i="21"/>
  <c r="CD68" i="21" s="1"/>
  <c r="AK99" i="21"/>
  <c r="AZ90" i="21"/>
  <c r="P29" i="24" s="1"/>
  <c r="V35" i="24"/>
  <c r="U111" i="30"/>
  <c r="V111" i="30"/>
  <c r="T111" i="30"/>
  <c r="S125" i="30"/>
  <c r="AJ115" i="30"/>
  <c r="W47" i="24" s="1"/>
  <c r="AD49" i="24"/>
  <c r="D410" i="32"/>
  <c r="E410" i="32"/>
  <c r="F410" i="32"/>
  <c r="C424" i="32"/>
  <c r="T415" i="32" s="1"/>
  <c r="AF82" i="24" s="1"/>
  <c r="C81" i="8"/>
  <c r="AL74" i="24" s="1"/>
  <c r="D80" i="8"/>
  <c r="R79" i="8" s="1"/>
  <c r="E73" i="24" s="1"/>
  <c r="AP73" i="24" s="1"/>
  <c r="Q79" i="8"/>
  <c r="D73" i="24" s="1"/>
  <c r="B97" i="8"/>
  <c r="F81" i="8"/>
  <c r="P80" i="8" s="1"/>
  <c r="C74" i="24" s="1"/>
  <c r="B102" i="24" l="1"/>
  <c r="O109" i="8"/>
  <c r="E81" i="8"/>
  <c r="S15" i="32"/>
  <c r="D424" i="32"/>
  <c r="AD50" i="24"/>
  <c r="E424" i="32"/>
  <c r="F424" i="32"/>
  <c r="CV39" i="21"/>
  <c r="O32" i="24" s="1"/>
  <c r="N27" i="24"/>
  <c r="AZ33" i="21"/>
  <c r="AY64" i="21"/>
  <c r="BB33" i="21"/>
  <c r="BA33" i="21"/>
  <c r="V36" i="24"/>
  <c r="T125" i="30"/>
  <c r="U125" i="30"/>
  <c r="V125" i="30"/>
  <c r="S139" i="30"/>
  <c r="AJ143" i="30" s="1"/>
  <c r="W48" i="24" s="1"/>
  <c r="AJ116" i="30"/>
  <c r="X47" i="24" s="1"/>
  <c r="F82" i="8"/>
  <c r="P81" i="8" s="1"/>
  <c r="C75" i="24" s="1"/>
  <c r="B98" i="8"/>
  <c r="C82" i="8"/>
  <c r="AL75" i="24" s="1"/>
  <c r="D81" i="8"/>
  <c r="R80" i="8" s="1"/>
  <c r="E74" i="24" s="1"/>
  <c r="AP74" i="24" s="1"/>
  <c r="Q80" i="8"/>
  <c r="D74" i="24" s="1"/>
  <c r="B103" i="24" l="1"/>
  <c r="O110" i="8"/>
  <c r="R246" i="32"/>
  <c r="AH240" i="32" s="1"/>
  <c r="T246" i="32"/>
  <c r="E82" i="8"/>
  <c r="Q81" i="8" s="1"/>
  <c r="D75" i="24" s="1"/>
  <c r="V37" i="24"/>
  <c r="U139" i="30"/>
  <c r="T139" i="30"/>
  <c r="V139" i="30"/>
  <c r="S153" i="30"/>
  <c r="AJ144" i="30" s="1"/>
  <c r="X48" i="24" s="1"/>
  <c r="AJ18" i="32"/>
  <c r="AE83" i="24" s="1"/>
  <c r="AD51" i="24"/>
  <c r="S27" i="32"/>
  <c r="U15" i="32"/>
  <c r="V15" i="32"/>
  <c r="T15" i="32"/>
  <c r="BB64" i="21"/>
  <c r="BA64" i="21"/>
  <c r="BP75" i="21"/>
  <c r="O30" i="24" s="1"/>
  <c r="AZ64" i="21"/>
  <c r="N28" i="24"/>
  <c r="AY92" i="21"/>
  <c r="C83" i="8"/>
  <c r="AL76" i="24" s="1"/>
  <c r="D82" i="8"/>
  <c r="R81" i="8" s="1"/>
  <c r="E75" i="24" s="1"/>
  <c r="AP75" i="24" s="1"/>
  <c r="B99" i="8"/>
  <c r="F83" i="8"/>
  <c r="P82" i="8" s="1"/>
  <c r="C76" i="24" s="1"/>
  <c r="B104" i="24" l="1"/>
  <c r="O111" i="8"/>
  <c r="R232" i="32"/>
  <c r="AH239" i="32" s="1"/>
  <c r="T232" i="32"/>
  <c r="E83" i="8"/>
  <c r="Q82" i="8" s="1"/>
  <c r="D76" i="24" s="1"/>
  <c r="T27" i="32"/>
  <c r="V27" i="32"/>
  <c r="U27" i="32"/>
  <c r="S39" i="32"/>
  <c r="AD52" i="24"/>
  <c r="AJ19" i="32"/>
  <c r="AF83" i="24" s="1"/>
  <c r="AH211" i="32"/>
  <c r="V38" i="24"/>
  <c r="T153" i="30"/>
  <c r="V153" i="30"/>
  <c r="U153" i="30"/>
  <c r="S167" i="30"/>
  <c r="AJ171" i="30" s="1"/>
  <c r="W49" i="24" s="1"/>
  <c r="AZ92" i="21"/>
  <c r="BP76" i="21"/>
  <c r="P30" i="24" s="1"/>
  <c r="BO78" i="21"/>
  <c r="BA92" i="21"/>
  <c r="N29" i="24"/>
  <c r="BB92" i="21"/>
  <c r="B100" i="8"/>
  <c r="C84" i="8"/>
  <c r="AL77" i="24" s="1"/>
  <c r="D83" i="8"/>
  <c r="R82" i="8" s="1"/>
  <c r="E76" i="24" s="1"/>
  <c r="AP76" i="24" s="1"/>
  <c r="F84" i="8"/>
  <c r="P83" i="8" s="1"/>
  <c r="C77" i="24" s="1"/>
  <c r="B105" i="24" l="1"/>
  <c r="O112" i="8"/>
  <c r="R218" i="32"/>
  <c r="AH212" i="32" s="1"/>
  <c r="T218" i="32"/>
  <c r="AE68" i="24" s="1"/>
  <c r="E84" i="8"/>
  <c r="Q83" i="8" s="1"/>
  <c r="D77" i="24" s="1"/>
  <c r="AD53" i="24"/>
  <c r="V39" i="32"/>
  <c r="S51" i="32"/>
  <c r="T39" i="32"/>
  <c r="U39" i="32"/>
  <c r="AJ42" i="32"/>
  <c r="AE84" i="24" s="1"/>
  <c r="N30" i="24"/>
  <c r="BP78" i="21"/>
  <c r="BQ78" i="21"/>
  <c r="CF69" i="21"/>
  <c r="P31" i="24" s="1"/>
  <c r="CE71" i="21"/>
  <c r="BR78" i="21"/>
  <c r="T167" i="30"/>
  <c r="V39" i="24"/>
  <c r="V167" i="30"/>
  <c r="U167" i="30"/>
  <c r="S181" i="30"/>
  <c r="AJ172" i="30" s="1"/>
  <c r="X49" i="24" s="1"/>
  <c r="F85" i="8"/>
  <c r="P84" i="8" s="1"/>
  <c r="C78" i="24" s="1"/>
  <c r="D84" i="8"/>
  <c r="R83" i="8" s="1"/>
  <c r="E77" i="24" s="1"/>
  <c r="AP77" i="24" s="1"/>
  <c r="C85" i="8"/>
  <c r="AL78" i="24" s="1"/>
  <c r="B101" i="8"/>
  <c r="B106" i="24" l="1"/>
  <c r="O113" i="8"/>
  <c r="R204" i="32"/>
  <c r="T204" i="32"/>
  <c r="AE67" i="24" s="1"/>
  <c r="E85" i="8"/>
  <c r="AE70" i="24"/>
  <c r="V181" i="30"/>
  <c r="U181" i="30"/>
  <c r="T181" i="30"/>
  <c r="V40" i="24"/>
  <c r="S195" i="30"/>
  <c r="AJ199" i="30" s="1"/>
  <c r="W50" i="24" s="1"/>
  <c r="S63" i="32"/>
  <c r="AD54" i="24"/>
  <c r="T51" i="32"/>
  <c r="V51" i="32"/>
  <c r="AJ43" i="32"/>
  <c r="AF84" i="24" s="1"/>
  <c r="U51" i="32"/>
  <c r="CF71" i="21"/>
  <c r="CV40" i="21"/>
  <c r="P32" i="24" s="1"/>
  <c r="CH71" i="21"/>
  <c r="CG71" i="21"/>
  <c r="CU42" i="21"/>
  <c r="N31" i="24"/>
  <c r="B102" i="8"/>
  <c r="F86" i="8"/>
  <c r="P85" i="8" s="1"/>
  <c r="C79" i="24" s="1"/>
  <c r="C86" i="8"/>
  <c r="AL79" i="24" s="1"/>
  <c r="D85" i="8"/>
  <c r="R84" i="8" s="1"/>
  <c r="E78" i="24" s="1"/>
  <c r="AP78" i="24" s="1"/>
  <c r="Q84" i="8"/>
  <c r="D78" i="24" s="1"/>
  <c r="B107" i="24" l="1"/>
  <c r="O114" i="8"/>
  <c r="R302" i="32"/>
  <c r="AH296" i="32" s="1"/>
  <c r="T302" i="32"/>
  <c r="E86" i="8"/>
  <c r="V195" i="30"/>
  <c r="V41" i="24"/>
  <c r="U195" i="30"/>
  <c r="T195" i="30"/>
  <c r="S209" i="30"/>
  <c r="AJ200" i="30" s="1"/>
  <c r="X50" i="24" s="1"/>
  <c r="CV42" i="21"/>
  <c r="CV53" i="21"/>
  <c r="O33" i="24" s="1"/>
  <c r="CX42" i="21"/>
  <c r="CT53" i="21"/>
  <c r="CU56" i="21"/>
  <c r="CV54" i="21"/>
  <c r="CW42" i="21"/>
  <c r="N32" i="24"/>
  <c r="AE69" i="24"/>
  <c r="AD55" i="24"/>
  <c r="V63" i="32"/>
  <c r="S75" i="32"/>
  <c r="U63" i="32"/>
  <c r="T63" i="32"/>
  <c r="AJ66" i="32"/>
  <c r="AE85" i="24" s="1"/>
  <c r="F87" i="8"/>
  <c r="P86" i="8" s="1"/>
  <c r="C80" i="24" s="1"/>
  <c r="B103" i="8"/>
  <c r="C87" i="8"/>
  <c r="AL80" i="24" s="1"/>
  <c r="D86" i="8"/>
  <c r="R85" i="8" s="1"/>
  <c r="E79" i="24" s="1"/>
  <c r="AP79" i="24" s="1"/>
  <c r="Q85" i="8"/>
  <c r="D79" i="24" s="1"/>
  <c r="B108" i="24" l="1"/>
  <c r="O115" i="8"/>
  <c r="R288" i="32"/>
  <c r="AH295" i="32" s="1"/>
  <c r="T288" i="32"/>
  <c r="E87" i="8"/>
  <c r="Q86" i="8" s="1"/>
  <c r="D80" i="24" s="1"/>
  <c r="P33" i="24"/>
  <c r="DL47" i="21"/>
  <c r="DL48" i="21" s="1"/>
  <c r="N33" i="24"/>
  <c r="CX56" i="21"/>
  <c r="CW56" i="21"/>
  <c r="CV56" i="21"/>
  <c r="AD56" i="24"/>
  <c r="V75" i="32"/>
  <c r="S87" i="32"/>
  <c r="U75" i="32"/>
  <c r="AJ67" i="32"/>
  <c r="AF85" i="24" s="1"/>
  <c r="T75" i="32"/>
  <c r="T209" i="30"/>
  <c r="U209" i="30"/>
  <c r="AI21" i="30"/>
  <c r="AZ192" i="30" s="1"/>
  <c r="V42" i="24"/>
  <c r="V209" i="30"/>
  <c r="B104" i="8"/>
  <c r="C88" i="8"/>
  <c r="AL81" i="24" s="1"/>
  <c r="D87" i="8"/>
  <c r="R86" i="8" s="1"/>
  <c r="E80" i="24" s="1"/>
  <c r="AP80" i="24" s="1"/>
  <c r="F88" i="8"/>
  <c r="P87" i="8" s="1"/>
  <c r="C81" i="24" s="1"/>
  <c r="B109" i="24" l="1"/>
  <c r="O116" i="8"/>
  <c r="R274" i="32"/>
  <c r="AH268" i="32" s="1"/>
  <c r="T274" i="32"/>
  <c r="AE72" i="24" s="1"/>
  <c r="AX192" i="30"/>
  <c r="E88" i="8"/>
  <c r="Q87" i="8" s="1"/>
  <c r="D81" i="24" s="1"/>
  <c r="T3" i="24"/>
  <c r="T7" i="24"/>
  <c r="U7" i="24"/>
  <c r="AZ30" i="30"/>
  <c r="V43" i="24"/>
  <c r="AL21" i="30"/>
  <c r="AK21" i="30"/>
  <c r="AJ21" i="30"/>
  <c r="AI45" i="30"/>
  <c r="AZ164" i="30" s="1"/>
  <c r="AD57" i="24"/>
  <c r="AJ90" i="32"/>
  <c r="AE86" i="24" s="1"/>
  <c r="T87" i="32"/>
  <c r="V87" i="32"/>
  <c r="U87" i="32"/>
  <c r="S99" i="32"/>
  <c r="T8" i="24"/>
  <c r="T25" i="24"/>
  <c r="U27" i="24"/>
  <c r="T12" i="24"/>
  <c r="U22" i="24"/>
  <c r="U12" i="24"/>
  <c r="T21" i="24"/>
  <c r="U8" i="24"/>
  <c r="U30" i="24"/>
  <c r="T26" i="24"/>
  <c r="U26" i="24"/>
  <c r="U29" i="24"/>
  <c r="U15" i="24"/>
  <c r="U32" i="24"/>
  <c r="U21" i="24"/>
  <c r="T18" i="24"/>
  <c r="U17" i="24"/>
  <c r="U11" i="24"/>
  <c r="T33" i="24"/>
  <c r="T17" i="24"/>
  <c r="U31" i="24"/>
  <c r="U23" i="24"/>
  <c r="T15" i="24"/>
  <c r="T30" i="24"/>
  <c r="U33" i="24"/>
  <c r="T32" i="24"/>
  <c r="U19" i="24"/>
  <c r="U18" i="24"/>
  <c r="U24" i="24"/>
  <c r="T10" i="24"/>
  <c r="T23" i="24"/>
  <c r="T11" i="24"/>
  <c r="U28" i="24"/>
  <c r="T9" i="24"/>
  <c r="T27" i="24"/>
  <c r="U25" i="24"/>
  <c r="U9" i="24"/>
  <c r="T19" i="24"/>
  <c r="T16" i="24"/>
  <c r="U20" i="24"/>
  <c r="T29" i="24"/>
  <c r="T13" i="24"/>
  <c r="T20" i="24"/>
  <c r="T22" i="24"/>
  <c r="U10" i="24"/>
  <c r="U16" i="24"/>
  <c r="T14" i="24"/>
  <c r="U14" i="24"/>
  <c r="T31" i="24"/>
  <c r="T24" i="24"/>
  <c r="T28" i="24"/>
  <c r="U13" i="24"/>
  <c r="D88" i="8"/>
  <c r="R87" i="8" s="1"/>
  <c r="E81" i="24" s="1"/>
  <c r="AP81" i="24" s="1"/>
  <c r="C89" i="8"/>
  <c r="AL82" i="24" s="1"/>
  <c r="B105" i="8"/>
  <c r="F89" i="8"/>
  <c r="P88" i="8" s="1"/>
  <c r="C82" i="24" s="1"/>
  <c r="B110" i="24" l="1"/>
  <c r="O117" i="8"/>
  <c r="R260" i="32"/>
  <c r="AH267" i="32" s="1"/>
  <c r="T260" i="32"/>
  <c r="AE71" i="24" s="1"/>
  <c r="AX164" i="30"/>
  <c r="W51" i="24"/>
  <c r="E89" i="8"/>
  <c r="R7" i="24"/>
  <c r="Q7" i="24"/>
  <c r="S7" i="24"/>
  <c r="Q3" i="24"/>
  <c r="S3" i="24"/>
  <c r="R3" i="24"/>
  <c r="S24" i="24"/>
  <c r="R24" i="24"/>
  <c r="Q24" i="24"/>
  <c r="S13" i="24"/>
  <c r="Q13" i="24"/>
  <c r="R13" i="24"/>
  <c r="S19" i="24"/>
  <c r="R19" i="24"/>
  <c r="Q19" i="24"/>
  <c r="R9" i="24"/>
  <c r="Q9" i="24"/>
  <c r="S9" i="24"/>
  <c r="R10" i="24"/>
  <c r="S10" i="24"/>
  <c r="Q10" i="24"/>
  <c r="S32" i="24"/>
  <c r="Q32" i="24"/>
  <c r="R32" i="24"/>
  <c r="S26" i="24"/>
  <c r="Q26" i="24"/>
  <c r="R26" i="24"/>
  <c r="R25" i="24"/>
  <c r="S25" i="24"/>
  <c r="Q25" i="24"/>
  <c r="AE74" i="24"/>
  <c r="R31" i="24"/>
  <c r="Q31" i="24"/>
  <c r="S31" i="24"/>
  <c r="R29" i="24"/>
  <c r="Q29" i="24"/>
  <c r="S29" i="24"/>
  <c r="S8" i="24"/>
  <c r="R8" i="24"/>
  <c r="Q8" i="24"/>
  <c r="V44" i="24"/>
  <c r="AL45" i="30"/>
  <c r="AK45" i="30"/>
  <c r="AJ45" i="30"/>
  <c r="AI69" i="30"/>
  <c r="AZ31" i="30"/>
  <c r="X51" i="24" s="1"/>
  <c r="S22" i="24"/>
  <c r="Q22" i="24"/>
  <c r="R22" i="24"/>
  <c r="S11" i="24"/>
  <c r="Q11" i="24"/>
  <c r="R11" i="24"/>
  <c r="R30" i="24"/>
  <c r="Q30" i="24"/>
  <c r="S30" i="24"/>
  <c r="Q17" i="24"/>
  <c r="S17" i="24"/>
  <c r="R17" i="24"/>
  <c r="R18" i="24"/>
  <c r="Q18" i="24"/>
  <c r="S18" i="24"/>
  <c r="S12" i="24"/>
  <c r="R12" i="24"/>
  <c r="Q12" i="24"/>
  <c r="S111" i="32"/>
  <c r="AD58" i="24"/>
  <c r="U99" i="32"/>
  <c r="T99" i="32"/>
  <c r="AJ91" i="32"/>
  <c r="AF86" i="24" s="1"/>
  <c r="V99" i="32"/>
  <c r="R28" i="24"/>
  <c r="Q28" i="24"/>
  <c r="S28" i="24"/>
  <c r="R14" i="24"/>
  <c r="Q14" i="24"/>
  <c r="S14" i="24"/>
  <c r="R20" i="24"/>
  <c r="Q20" i="24"/>
  <c r="S20" i="24"/>
  <c r="S16" i="24"/>
  <c r="R16" i="24"/>
  <c r="Q16" i="24"/>
  <c r="R27" i="24"/>
  <c r="Q27" i="24"/>
  <c r="S27" i="24"/>
  <c r="Q23" i="24"/>
  <c r="S23" i="24"/>
  <c r="R23" i="24"/>
  <c r="Q15" i="24"/>
  <c r="S15" i="24"/>
  <c r="R15" i="24"/>
  <c r="R33" i="24"/>
  <c r="Q33" i="24"/>
  <c r="S33" i="24"/>
  <c r="R21" i="24"/>
  <c r="Q21" i="24"/>
  <c r="S21" i="24"/>
  <c r="B106" i="8"/>
  <c r="F90" i="8"/>
  <c r="P89" i="8" s="1"/>
  <c r="C83" i="24" s="1"/>
  <c r="C90" i="8"/>
  <c r="AL83" i="24" s="1"/>
  <c r="D89" i="8"/>
  <c r="R88" i="8" s="1"/>
  <c r="E82" i="24" s="1"/>
  <c r="AP82" i="24" s="1"/>
  <c r="B111" i="24" l="1"/>
  <c r="O118" i="8"/>
  <c r="AX136" i="30"/>
  <c r="AZ136" i="30"/>
  <c r="W54" i="24" s="1"/>
  <c r="R358" i="32"/>
  <c r="AH352" i="32" s="1"/>
  <c r="T358" i="32"/>
  <c r="E90" i="8"/>
  <c r="CD5" i="24" a="1"/>
  <c r="CD5" i="24" s="1"/>
  <c r="CC5" i="24" a="1"/>
  <c r="CC5" i="24" s="1"/>
  <c r="CB5" i="24" a="1"/>
  <c r="CB5" i="24" s="1"/>
  <c r="CB13" i="24" a="1"/>
  <c r="CB13" i="24" s="1"/>
  <c r="CE5" i="24" a="1"/>
  <c r="CE5" i="24" s="1"/>
  <c r="CE13" i="24" a="1"/>
  <c r="CE13" i="24" s="1"/>
  <c r="CC13" i="24" a="1"/>
  <c r="CC13" i="24" s="1"/>
  <c r="CD13" i="24" a="1"/>
  <c r="CD13" i="24" s="1"/>
  <c r="CB21" i="24" a="1"/>
  <c r="CB21" i="24" s="1"/>
  <c r="CE21" i="24" a="1"/>
  <c r="CE21" i="24" s="1"/>
  <c r="CC21" i="24" a="1"/>
  <c r="CC21" i="24" s="1"/>
  <c r="CD21" i="24" a="1"/>
  <c r="CD21" i="24" s="1"/>
  <c r="CB29" i="24" a="1"/>
  <c r="CB29" i="24" s="1"/>
  <c r="CC29" i="24" a="1"/>
  <c r="CC29" i="24" s="1"/>
  <c r="CD29" i="24" a="1"/>
  <c r="CD29" i="24" s="1"/>
  <c r="CE29" i="24" a="1"/>
  <c r="CE29" i="24" s="1"/>
  <c r="AD59" i="24"/>
  <c r="V111" i="32"/>
  <c r="AJ114" i="32"/>
  <c r="AE87" i="24" s="1"/>
  <c r="T111" i="32"/>
  <c r="S123" i="32"/>
  <c r="U111" i="32"/>
  <c r="AI93" i="30"/>
  <c r="AL69" i="30"/>
  <c r="V45" i="24"/>
  <c r="W56" i="24"/>
  <c r="AK69" i="30"/>
  <c r="AZ78" i="30"/>
  <c r="AJ69" i="30"/>
  <c r="CU125" i="24" a="1"/>
  <c r="CU125" i="24" s="1"/>
  <c r="CX115" i="24" a="1"/>
  <c r="CX115" i="24" s="1"/>
  <c r="CZ100" i="24" a="1"/>
  <c r="CZ100" i="24" s="1"/>
  <c r="CS88" i="24" a="1"/>
  <c r="CS88" i="24" s="1"/>
  <c r="CI80" i="24" a="1"/>
  <c r="CI80" i="24" s="1"/>
  <c r="CI76" i="24" a="1"/>
  <c r="CI76" i="24" s="1"/>
  <c r="CK78" i="24" a="1"/>
  <c r="CK78" i="24" s="1"/>
  <c r="CK52" i="24" a="1"/>
  <c r="CK52" i="24" s="1"/>
  <c r="CY42" i="24" a="1"/>
  <c r="CY42" i="24" s="1"/>
  <c r="DB22" i="24" a="1"/>
  <c r="DB22" i="24" s="1"/>
  <c r="CO132" i="24" a="1"/>
  <c r="CO132" i="24" s="1"/>
  <c r="CH122" i="24" a="1"/>
  <c r="CH122" i="24" s="1"/>
  <c r="CT127" i="24" a="1"/>
  <c r="CT127" i="24" s="1"/>
  <c r="CZ117" i="24" a="1"/>
  <c r="CZ117" i="24" s="1"/>
  <c r="CZ102" i="24" a="1"/>
  <c r="CZ102" i="24" s="1"/>
  <c r="CS90" i="24" a="1"/>
  <c r="CS90" i="24" s="1"/>
  <c r="CI82" i="24" a="1"/>
  <c r="CI82" i="24" s="1"/>
  <c r="CI78" i="24" a="1"/>
  <c r="CI78" i="24" s="1"/>
  <c r="CF58" i="24" a="1"/>
  <c r="CF58" i="24" s="1"/>
  <c r="CK54" i="24" a="1"/>
  <c r="CK54" i="24" s="1"/>
  <c r="CY44" i="24" a="1"/>
  <c r="CY44" i="24" s="1"/>
  <c r="DB24" i="24" a="1"/>
  <c r="DB24" i="24" s="1"/>
  <c r="CM28" i="24" a="1"/>
  <c r="CM28" i="24" s="1"/>
  <c r="CY127" i="24" a="1"/>
  <c r="CY127" i="24" s="1"/>
  <c r="CQ115" i="24" a="1"/>
  <c r="CQ115" i="24" s="1"/>
  <c r="CL114" i="24" a="1"/>
  <c r="CL114" i="24" s="1"/>
  <c r="DA97" i="24" a="1"/>
  <c r="DA97" i="24" s="1"/>
  <c r="CW80" i="24" a="1"/>
  <c r="CW80" i="24" s="1"/>
  <c r="CJ63" i="24" a="1"/>
  <c r="CJ63" i="24" s="1"/>
  <c r="CP65" i="24" a="1"/>
  <c r="CP65" i="24" s="1"/>
  <c r="CH45" i="24" a="1"/>
  <c r="CH45" i="24" s="1"/>
  <c r="CI52" i="24" a="1"/>
  <c r="CI52" i="24" s="1"/>
  <c r="CK32" i="24" a="1"/>
  <c r="CK32" i="24" s="1"/>
  <c r="CU35" i="24" a="1"/>
  <c r="CU35" i="24" s="1"/>
  <c r="CL124" i="24" a="1"/>
  <c r="CL124" i="24" s="1"/>
  <c r="CY129" i="24" a="1"/>
  <c r="CY129" i="24" s="1"/>
  <c r="CQ117" i="24" a="1"/>
  <c r="CQ117" i="24" s="1"/>
  <c r="CG107" i="24" a="1"/>
  <c r="CG107" i="24" s="1"/>
  <c r="DA99" i="24" a="1"/>
  <c r="DA99" i="24" s="1"/>
  <c r="CW82" i="24" a="1"/>
  <c r="CW82" i="24" s="1"/>
  <c r="CJ65" i="24" a="1"/>
  <c r="CJ65" i="24" s="1"/>
  <c r="CP67" i="24" a="1"/>
  <c r="CP67" i="24" s="1"/>
  <c r="CH47" i="24" a="1"/>
  <c r="CH47" i="24" s="1"/>
  <c r="CI54" i="24" a="1"/>
  <c r="CI54" i="24" s="1"/>
  <c r="CK34" i="24" a="1"/>
  <c r="CK34" i="24" s="1"/>
  <c r="CU37" i="24" a="1"/>
  <c r="CU37" i="24" s="1"/>
  <c r="CS115" i="24" a="1"/>
  <c r="CS115" i="24" s="1"/>
  <c r="CV100" i="24" a="1"/>
  <c r="CV100" i="24" s="1"/>
  <c r="CP88" i="24" a="1"/>
  <c r="CP88" i="24" s="1"/>
  <c r="CF80" i="24" a="1"/>
  <c r="CF80" i="24" s="1"/>
  <c r="DC75" i="24" a="1"/>
  <c r="DC75" i="24" s="1"/>
  <c r="CG78" i="24" a="1"/>
  <c r="CG78" i="24" s="1"/>
  <c r="DC123" i="24" a="1"/>
  <c r="DC123" i="24" s="1"/>
  <c r="CH114" i="24" a="1"/>
  <c r="CH114" i="24" s="1"/>
  <c r="CJ99" i="24" a="1"/>
  <c r="CJ99" i="24" s="1"/>
  <c r="CK95" i="24" a="1"/>
  <c r="CK95" i="24" s="1"/>
  <c r="CQ86" i="24" a="1"/>
  <c r="CQ86" i="24" s="1"/>
  <c r="CQ74" i="24" a="1"/>
  <c r="CQ74" i="24" s="1"/>
  <c r="CS76" i="24" a="1"/>
  <c r="CS76" i="24" s="1"/>
  <c r="CS50" i="24" a="1"/>
  <c r="CS50" i="24" s="1"/>
  <c r="CI41" i="24" a="1"/>
  <c r="CI41" i="24" s="1"/>
  <c r="CL21" i="24" a="1"/>
  <c r="CL21" i="24" s="1"/>
  <c r="CG126" i="24" a="1"/>
  <c r="CG126" i="24" s="1"/>
  <c r="CS119" i="24" a="1"/>
  <c r="CS119" i="24" s="1"/>
  <c r="DA106" i="24" a="1"/>
  <c r="DA106" i="24" s="1"/>
  <c r="CT99" i="24" a="1"/>
  <c r="CT99" i="24" s="1"/>
  <c r="CY92" i="24" a="1"/>
  <c r="CY92" i="24" s="1"/>
  <c r="CM119" i="24" a="1"/>
  <c r="CM119" i="24" s="1"/>
  <c r="CQ108" i="24" a="1"/>
  <c r="CQ108" i="24" s="1"/>
  <c r="CG101" i="24" a="1"/>
  <c r="CG101" i="24" s="1"/>
  <c r="DB83" i="24" a="1"/>
  <c r="DB83" i="24" s="1"/>
  <c r="CN66" i="24" a="1"/>
  <c r="CN66" i="24" s="1"/>
  <c r="CT68" i="24" a="1"/>
  <c r="CT68" i="24" s="1"/>
  <c r="CQ129" i="24" a="1"/>
  <c r="CQ129" i="24" s="1"/>
  <c r="CI117" i="24" a="1"/>
  <c r="CI117" i="24" s="1"/>
  <c r="CW106" i="24" a="1"/>
  <c r="CW106" i="24" s="1"/>
  <c r="CS99" i="24" a="1"/>
  <c r="CS99" i="24" s="1"/>
  <c r="CO82" i="24" a="1"/>
  <c r="CO82" i="24" s="1"/>
  <c r="CZ64" i="24" a="1"/>
  <c r="CZ64" i="24" s="1"/>
  <c r="CH67" i="24" a="1"/>
  <c r="CH67" i="24" s="1"/>
  <c r="CX46" i="24" a="1"/>
  <c r="CX46" i="24" s="1"/>
  <c r="CY53" i="24" a="1"/>
  <c r="CY53" i="24" s="1"/>
  <c r="DA33" i="24" a="1"/>
  <c r="DA33" i="24" s="1"/>
  <c r="CM37" i="24" a="1"/>
  <c r="CM37" i="24" s="1"/>
  <c r="CV124" i="24" a="1"/>
  <c r="CV124" i="24" s="1"/>
  <c r="DC115" i="24" a="1"/>
  <c r="DC115" i="24" s="1"/>
  <c r="DC101" i="24" a="1"/>
  <c r="DC101" i="24" s="1"/>
  <c r="CM88" i="24" a="1"/>
  <c r="CM88" i="24" s="1"/>
  <c r="CZ118" i="24" a="1"/>
  <c r="CZ118" i="24" s="1"/>
  <c r="CL115" i="24" a="1"/>
  <c r="CL115" i="24" s="1"/>
  <c r="CG103" i="24" a="1"/>
  <c r="CG103" i="24" s="1"/>
  <c r="DB85" i="24" a="1"/>
  <c r="DB85" i="24" s="1"/>
  <c r="CN68" i="24" a="1"/>
  <c r="CN68" i="24" s="1"/>
  <c r="CT70" i="24" a="1"/>
  <c r="CT70" i="24" s="1"/>
  <c r="CQ131" i="24" a="1"/>
  <c r="CQ131" i="24" s="1"/>
  <c r="CY119" i="24" a="1"/>
  <c r="CY119" i="24" s="1"/>
  <c r="CL109" i="24" a="1"/>
  <c r="CL109" i="24" s="1"/>
  <c r="CS101" i="24" a="1"/>
  <c r="CS101" i="24" s="1"/>
  <c r="CO84" i="24" a="1"/>
  <c r="CO84" i="24" s="1"/>
  <c r="CZ66" i="24" a="1"/>
  <c r="CZ66" i="24" s="1"/>
  <c r="CH69" i="24" a="1"/>
  <c r="CH69" i="24" s="1"/>
  <c r="CX48" i="24" a="1"/>
  <c r="CX48" i="24" s="1"/>
  <c r="CY55" i="24" a="1"/>
  <c r="CY55" i="24" s="1"/>
  <c r="DA35" i="24" a="1"/>
  <c r="DA35" i="24" s="1"/>
  <c r="CM39" i="24" a="1"/>
  <c r="CM39" i="24" s="1"/>
  <c r="CL123" i="24" a="1"/>
  <c r="CL123" i="24" s="1"/>
  <c r="CH118" i="24" a="1"/>
  <c r="CH118" i="24" s="1"/>
  <c r="DC103" i="24" a="1"/>
  <c r="DC103" i="24" s="1"/>
  <c r="DC130" i="24" a="1"/>
  <c r="DC130" i="24" s="1"/>
  <c r="CM114" i="24" a="1"/>
  <c r="CM114" i="24" s="1"/>
  <c r="CM100" i="24" a="1"/>
  <c r="CM100" i="24" s="1"/>
  <c r="CN95" i="24" a="1"/>
  <c r="CN95" i="24" s="1"/>
  <c r="CT86" i="24" a="1"/>
  <c r="CT86" i="24" s="1"/>
  <c r="DC65" i="24" a="1"/>
  <c r="DC65" i="24" s="1"/>
  <c r="CG68" i="24" a="1"/>
  <c r="CG68" i="24" s="1"/>
  <c r="CP125" i="24" a="1"/>
  <c r="CP125" i="24" s="1"/>
  <c r="CZ112" i="24" a="1"/>
  <c r="CZ112" i="24" s="1"/>
  <c r="CY98" i="24" a="1"/>
  <c r="CY98" i="24" s="1"/>
  <c r="DB93" i="24" a="1"/>
  <c r="DB93" i="24" s="1"/>
  <c r="CJ85" i="24" a="1"/>
  <c r="CJ85" i="24" s="1"/>
  <c r="CQ64" i="24" a="1"/>
  <c r="CQ64" i="24" s="1"/>
  <c r="CS66" i="24" a="1"/>
  <c r="CS66" i="24" s="1"/>
  <c r="CR40" i="24" a="1"/>
  <c r="CR40" i="24" s="1"/>
  <c r="DB30" i="24" a="1"/>
  <c r="DB30" i="24" s="1"/>
  <c r="CF34" i="24" a="1"/>
  <c r="CF34" i="24" s="1"/>
  <c r="DC129" i="24" a="1"/>
  <c r="DC129" i="24" s="1"/>
  <c r="CW117" i="24" a="1"/>
  <c r="CW117" i="24" s="1"/>
  <c r="CL107" i="24" a="1"/>
  <c r="CL107" i="24" s="1"/>
  <c r="CG100" i="24" a="1"/>
  <c r="CG100" i="24" s="1"/>
  <c r="CY88" i="24" a="1"/>
  <c r="CY88" i="24" s="1"/>
  <c r="CN67" i="24" a="1"/>
  <c r="CN67" i="24" s="1"/>
  <c r="CT69" i="24" a="1"/>
  <c r="CT69" i="24" s="1"/>
  <c r="CL49" i="24" a="1"/>
  <c r="CL49" i="24" s="1"/>
  <c r="DB39" i="24" a="1"/>
  <c r="DB39" i="24" s="1"/>
  <c r="CO36" i="24" a="1"/>
  <c r="CO36" i="24" s="1"/>
  <c r="CX16" i="24" a="1"/>
  <c r="CX16" i="24" s="1"/>
  <c r="CR35" i="24" a="1"/>
  <c r="CR35" i="24" s="1"/>
  <c r="CH15" i="24" a="1"/>
  <c r="CH15" i="24" s="1"/>
  <c r="CU42" i="24" a="1"/>
  <c r="CU42" i="24" s="1"/>
  <c r="CY14" i="24" a="1"/>
  <c r="CY14" i="24" s="1"/>
  <c r="CT45" i="24" a="1"/>
  <c r="CT45" i="24" s="1"/>
  <c r="CY19" i="24" a="1"/>
  <c r="CY19" i="24" s="1"/>
  <c r="CK12" i="24" a="1"/>
  <c r="CK12" i="24" s="1"/>
  <c r="CL20" i="24" a="1"/>
  <c r="CL20" i="24" s="1"/>
  <c r="CL11" i="24" a="1"/>
  <c r="CL11" i="24" s="1"/>
  <c r="CD128" i="24" a="1"/>
  <c r="CD128" i="24" s="1"/>
  <c r="CC34" i="24" a="1"/>
  <c r="CC34" i="24" s="1"/>
  <c r="CD123" i="24" a="1"/>
  <c r="CD123" i="24" s="1"/>
  <c r="CD15" i="24" a="1"/>
  <c r="CD15" i="24" s="1"/>
  <c r="CC74" i="24" a="1"/>
  <c r="CC74" i="24" s="1"/>
  <c r="CO88" i="24" a="1"/>
  <c r="CO88" i="24" s="1"/>
  <c r="CN69" i="24" a="1"/>
  <c r="CN69" i="24" s="1"/>
  <c r="CT71" i="24" a="1"/>
  <c r="CT71" i="24" s="1"/>
  <c r="CL51" i="24" a="1"/>
  <c r="CL51" i="24" s="1"/>
  <c r="DB41" i="24" a="1"/>
  <c r="DB41" i="24" s="1"/>
  <c r="CO38" i="24" a="1"/>
  <c r="CO38" i="24" s="1"/>
  <c r="CV18" i="24" a="1"/>
  <c r="CV18" i="24" s="1"/>
  <c r="CW20" i="24" a="1"/>
  <c r="CW20" i="24" s="1"/>
  <c r="CJ5" i="24" a="1"/>
  <c r="CJ5" i="24" s="1"/>
  <c r="CU50" i="24" a="1"/>
  <c r="CU50" i="24" s="1"/>
  <c r="DA16" i="24" a="1"/>
  <c r="DA16" i="24" s="1"/>
  <c r="CT53" i="24" a="1"/>
  <c r="CT53" i="24" s="1"/>
  <c r="CK22" i="24" a="1"/>
  <c r="CK22" i="24" s="1"/>
  <c r="CK14" i="24" a="1"/>
  <c r="CK14" i="24" s="1"/>
  <c r="CJ28" i="24" a="1"/>
  <c r="CJ28" i="24" s="1"/>
  <c r="CL13" i="24" a="1"/>
  <c r="CL13" i="24" s="1"/>
  <c r="CE98" i="24" a="1"/>
  <c r="CE98" i="24" s="1"/>
  <c r="CX123" i="24" a="1"/>
  <c r="CX123" i="24" s="1"/>
  <c r="CJ111" i="24" a="1"/>
  <c r="CJ111" i="24" s="1"/>
  <c r="CJ97" i="24" a="1"/>
  <c r="CJ97" i="24" s="1"/>
  <c r="CL92" i="24" a="1"/>
  <c r="CL92" i="24" s="1"/>
  <c r="CR83" i="24" a="1"/>
  <c r="CR83" i="24" s="1"/>
  <c r="CY62" i="24" a="1"/>
  <c r="CY62" i="24" s="1"/>
  <c r="DA64" i="24" a="1"/>
  <c r="DA64" i="24" s="1"/>
  <c r="CV55" i="24" a="1"/>
  <c r="CV55" i="24" s="1"/>
  <c r="CL29" i="24" a="1"/>
  <c r="CL29" i="24" s="1"/>
  <c r="CN32" i="24" a="1"/>
  <c r="CN32" i="24" s="1"/>
  <c r="CF126" i="24" a="1"/>
  <c r="CF126" i="24" s="1"/>
  <c r="CM121" i="24" a="1"/>
  <c r="CM121" i="24" s="1"/>
  <c r="CX125" i="24" a="1"/>
  <c r="CX125" i="24" s="1"/>
  <c r="CJ113" i="24" a="1"/>
  <c r="CJ113" i="24" s="1"/>
  <c r="CI99" i="24" a="1"/>
  <c r="CI99" i="24" s="1"/>
  <c r="CL94" i="24" a="1"/>
  <c r="CL94" i="24" s="1"/>
  <c r="CR85" i="24" a="1"/>
  <c r="CR85" i="24" s="1"/>
  <c r="CY64" i="24" a="1"/>
  <c r="CY64" i="24" s="1"/>
  <c r="DA66" i="24" a="1"/>
  <c r="DA66" i="24" s="1"/>
  <c r="CZ40" i="24" a="1"/>
  <c r="CZ40" i="24" s="1"/>
  <c r="CL31" i="24" a="1"/>
  <c r="CL31" i="24" s="1"/>
  <c r="CN34" i="24" a="1"/>
  <c r="CN34" i="24" s="1"/>
  <c r="CF128" i="24" a="1"/>
  <c r="CF128" i="24" s="1"/>
  <c r="CW125" i="24" a="1"/>
  <c r="CW125" i="24" s="1"/>
  <c r="CX111" i="24" a="1"/>
  <c r="CX111" i="24" s="1"/>
  <c r="CX96" i="24" a="1"/>
  <c r="CX96" i="24" s="1"/>
  <c r="CZ92" i="24" a="1"/>
  <c r="CZ92" i="24" s="1"/>
  <c r="CH84" i="24" a="1"/>
  <c r="CH84" i="24" s="1"/>
  <c r="CI72" i="24" a="1"/>
  <c r="CI72" i="24" s="1"/>
  <c r="CK74" i="24" a="1"/>
  <c r="CK74" i="24" s="1"/>
  <c r="CK48" i="24" a="1"/>
  <c r="CK48" i="24" s="1"/>
  <c r="CT38" i="24" a="1"/>
  <c r="CT38" i="24" s="1"/>
  <c r="CX18" i="24" a="1"/>
  <c r="CX18" i="24" s="1"/>
  <c r="CO128" i="24" a="1"/>
  <c r="CO128" i="24" s="1"/>
  <c r="DA121" i="24" a="1"/>
  <c r="DA121" i="24" s="1"/>
  <c r="CU123" i="24" a="1"/>
  <c r="CU123" i="24" s="1"/>
  <c r="CX113" i="24" a="1"/>
  <c r="CX113" i="24" s="1"/>
  <c r="CZ98" i="24" a="1"/>
  <c r="CZ98" i="24" s="1"/>
  <c r="DA94" i="24" a="1"/>
  <c r="DA94" i="24" s="1"/>
  <c r="CH86" i="24" a="1"/>
  <c r="CH86" i="24" s="1"/>
  <c r="CI74" i="24" a="1"/>
  <c r="CI74" i="24" s="1"/>
  <c r="CK76" i="24" a="1"/>
  <c r="CK76" i="24" s="1"/>
  <c r="CK50" i="24" a="1"/>
  <c r="CK50" i="24" s="1"/>
  <c r="CY40" i="24" a="1"/>
  <c r="CY40" i="24" s="1"/>
  <c r="DB20" i="24" a="1"/>
  <c r="DB20" i="24" s="1"/>
  <c r="CX128" i="24" a="1"/>
  <c r="CX128" i="24" s="1"/>
  <c r="DC110" i="24" a="1"/>
  <c r="DC110" i="24" s="1"/>
  <c r="CG97" i="24" a="1"/>
  <c r="CG97" i="24" s="1"/>
  <c r="CG92" i="24" a="1"/>
  <c r="CG92" i="24" s="1"/>
  <c r="CM83" i="24" a="1"/>
  <c r="CM83" i="24" s="1"/>
  <c r="CU62" i="24" a="1"/>
  <c r="CU62" i="24" s="1"/>
  <c r="CK132" i="24" a="1"/>
  <c r="CK132" i="24" s="1"/>
  <c r="DB121" i="24" a="1"/>
  <c r="DB121" i="24" s="1"/>
  <c r="CR109" i="24" a="1"/>
  <c r="CR109" i="24" s="1"/>
  <c r="CR95" i="24" a="1"/>
  <c r="CR95" i="24" s="1"/>
  <c r="CT90" i="24" a="1"/>
  <c r="CT90" i="24" s="1"/>
  <c r="CZ81" i="24" a="1"/>
  <c r="CZ81" i="24" s="1"/>
  <c r="CI61" i="24" a="1"/>
  <c r="CI61" i="24" s="1"/>
  <c r="CK63" i="24" a="1"/>
  <c r="CK63" i="24" s="1"/>
  <c r="CF54" i="24" a="1"/>
  <c r="CF54" i="24" s="1"/>
  <c r="CT27" i="24" a="1"/>
  <c r="CT27" i="24" s="1"/>
  <c r="CV30" i="24" a="1"/>
  <c r="CV30" i="24" s="1"/>
  <c r="CU126" i="24" a="1"/>
  <c r="CU126" i="24" s="1"/>
  <c r="CN114" i="24" a="1"/>
  <c r="CN114" i="24" s="1"/>
  <c r="CP109" i="24" a="1"/>
  <c r="CP109" i="24" s="1"/>
  <c r="CV96" i="24" a="1"/>
  <c r="CV96" i="24" s="1"/>
  <c r="CT79" i="24" a="1"/>
  <c r="CT79" i="24" s="1"/>
  <c r="DA114" i="24" a="1"/>
  <c r="DA114" i="24" s="1"/>
  <c r="CF100" i="24" a="1"/>
  <c r="CF100" i="24" s="1"/>
  <c r="CX87" i="24" a="1"/>
  <c r="CX87" i="24" s="1"/>
  <c r="CN79" i="24" a="1"/>
  <c r="CN79" i="24" s="1"/>
  <c r="CM75" i="24" a="1"/>
  <c r="CM75" i="24" s="1"/>
  <c r="CO77" i="24" a="1"/>
  <c r="CO77" i="24" s="1"/>
  <c r="CM123" i="24" a="1"/>
  <c r="CM123" i="24" s="1"/>
  <c r="CP113" i="24" a="1"/>
  <c r="CP113" i="24" s="1"/>
  <c r="CP98" i="24" a="1"/>
  <c r="CP98" i="24" s="1"/>
  <c r="CS94" i="24" a="1"/>
  <c r="CS94" i="24" s="1"/>
  <c r="CX85" i="24" a="1"/>
  <c r="CX85" i="24" s="1"/>
  <c r="CY73" i="24" a="1"/>
  <c r="CY73" i="24" s="1"/>
  <c r="DA75" i="24" a="1"/>
  <c r="DA75" i="24" s="1"/>
  <c r="DA49" i="24" a="1"/>
  <c r="DA49" i="24" s="1"/>
  <c r="CQ40" i="24" a="1"/>
  <c r="CQ40" i="24" s="1"/>
  <c r="CT20" i="24" a="1"/>
  <c r="CT20" i="24" s="1"/>
  <c r="CN132" i="24" a="1"/>
  <c r="CN132" i="24" s="1"/>
  <c r="DA118" i="24" a="1"/>
  <c r="DA118" i="24" s="1"/>
  <c r="CK106" i="24" a="1"/>
  <c r="CK106" i="24" s="1"/>
  <c r="DB98" i="24" a="1"/>
  <c r="DB98" i="24" s="1"/>
  <c r="CI92" i="24" a="1"/>
  <c r="CI92" i="24" s="1"/>
  <c r="DA116" i="24" a="1"/>
  <c r="DA116" i="24" s="1"/>
  <c r="CF102" i="24" a="1"/>
  <c r="CF102" i="24" s="1"/>
  <c r="CX89" i="24" a="1"/>
  <c r="CX89" i="24" s="1"/>
  <c r="CN81" i="24" a="1"/>
  <c r="CN81" i="24" s="1"/>
  <c r="CM77" i="24" a="1"/>
  <c r="CM77" i="24" s="1"/>
  <c r="CK57" i="24" a="1"/>
  <c r="CK57" i="24" s="1"/>
  <c r="CM125" i="24" a="1"/>
  <c r="CM125" i="24" s="1"/>
  <c r="CP115" i="24" a="1"/>
  <c r="CP115" i="24" s="1"/>
  <c r="CR100" i="24" a="1"/>
  <c r="CR100" i="24" s="1"/>
  <c r="CK88" i="24" a="1"/>
  <c r="CK88" i="24" s="1"/>
  <c r="CY79" i="24" a="1"/>
  <c r="CY79" i="24" s="1"/>
  <c r="CY75" i="24" a="1"/>
  <c r="CY75" i="24" s="1"/>
  <c r="DA77" i="24" a="1"/>
  <c r="DA77" i="24" s="1"/>
  <c r="DA51" i="24" a="1"/>
  <c r="DA51" i="24" s="1"/>
  <c r="CQ42" i="24" a="1"/>
  <c r="CQ42" i="24" s="1"/>
  <c r="CT22" i="24" a="1"/>
  <c r="CT22" i="24" s="1"/>
  <c r="CO127" i="24" a="1"/>
  <c r="CO127" i="24" s="1"/>
  <c r="DA120" i="24" a="1"/>
  <c r="DA120" i="24" s="1"/>
  <c r="CO108" i="24" a="1"/>
  <c r="CO108" i="24" s="1"/>
  <c r="DB100" i="24" a="1"/>
  <c r="DB100" i="24" s="1"/>
  <c r="CH120" i="24" a="1"/>
  <c r="CH120" i="24" s="1"/>
  <c r="CL112" i="24" a="1"/>
  <c r="CL112" i="24" s="1"/>
  <c r="CL97" i="24" a="1"/>
  <c r="CL97" i="24" s="1"/>
  <c r="CQ90" i="24" a="1"/>
  <c r="CQ90" i="24" s="1"/>
  <c r="CF73" i="24" a="1"/>
  <c r="CF73" i="24" s="1"/>
  <c r="CL75" i="24" a="1"/>
  <c r="CL75" i="24" s="1"/>
  <c r="CJ129" i="24" a="1"/>
  <c r="CJ129" i="24" s="1"/>
  <c r="CF120" i="24" a="1"/>
  <c r="CF120" i="24" s="1"/>
  <c r="DC107" i="24" a="1"/>
  <c r="DC107" i="24" s="1"/>
  <c r="CY95" i="24" a="1"/>
  <c r="CY95" i="24" s="1"/>
  <c r="CF89" i="24" a="1"/>
  <c r="CF89" i="24" s="1"/>
  <c r="CR71" i="24" a="1"/>
  <c r="CR71" i="24" s="1"/>
  <c r="CX73" i="24" a="1"/>
  <c r="CX73" i="24" s="1"/>
  <c r="CP53" i="24" a="1"/>
  <c r="CP53" i="24" s="1"/>
  <c r="CF44" i="24" a="1"/>
  <c r="CF44" i="24" s="1"/>
  <c r="CI18" i="24" a="1"/>
  <c r="CI18" i="24" s="1"/>
  <c r="CV20" i="24" a="1"/>
  <c r="CV20" i="24" s="1"/>
  <c r="CZ123" i="24" a="1"/>
  <c r="CZ123" i="24" s="1"/>
  <c r="DA113" i="24" a="1"/>
  <c r="DA113" i="24" s="1"/>
  <c r="CF99" i="24" a="1"/>
  <c r="CF99" i="24" s="1"/>
  <c r="CG95" i="24" a="1"/>
  <c r="CG95" i="24" s="1"/>
  <c r="CN80" i="24" a="1"/>
  <c r="CN80" i="24" s="1"/>
  <c r="CM76" i="24" a="1"/>
  <c r="CM76" i="24" s="1"/>
  <c r="CO78" i="24" a="1"/>
  <c r="CO78" i="24" s="1"/>
  <c r="CO52" i="24" a="1"/>
  <c r="CO52" i="24" s="1"/>
  <c r="DC42" i="24" a="1"/>
  <c r="DC42" i="24" s="1"/>
  <c r="CG23" i="24" a="1"/>
  <c r="CG23" i="24" s="1"/>
  <c r="CP57" i="24" a="1"/>
  <c r="CP57" i="24" s="1"/>
  <c r="CK23" i="24" a="1"/>
  <c r="CK23" i="24" s="1"/>
  <c r="CK15" i="24" a="1"/>
  <c r="CK15" i="24" s="1"/>
  <c r="CZ34" i="24" a="1"/>
  <c r="CZ34" i="24" s="1"/>
  <c r="DB14" i="24" a="1"/>
  <c r="DB14" i="24" s="1"/>
  <c r="CF42" i="24" a="1"/>
  <c r="CF42" i="24" s="1"/>
  <c r="CU14" i="24" a="1"/>
  <c r="CU14" i="24" s="1"/>
  <c r="CK42" i="24" a="1"/>
  <c r="CK42" i="24" s="1"/>
  <c r="DA18" i="24" a="1"/>
  <c r="DA18" i="24" s="1"/>
  <c r="CO11" i="24" a="1"/>
  <c r="CO11" i="24" s="1"/>
  <c r="CE88" i="24" a="1"/>
  <c r="CE88" i="24" s="1"/>
  <c r="CC19" i="24" a="1"/>
  <c r="CC19" i="24" s="1"/>
  <c r="CD83" i="24" a="1"/>
  <c r="CD83" i="24" s="1"/>
  <c r="CC14" i="24" a="1"/>
  <c r="CC14" i="24" s="1"/>
  <c r="CE78" i="24" a="1"/>
  <c r="CE78" i="24" s="1"/>
  <c r="CI88" i="24" a="1"/>
  <c r="CI88" i="24" s="1"/>
  <c r="CV66" i="24" a="1"/>
  <c r="CV66" i="24" s="1"/>
  <c r="DB68" i="24" a="1"/>
  <c r="DB68" i="24" s="1"/>
  <c r="CT48" i="24" a="1"/>
  <c r="CT48" i="24" s="1"/>
  <c r="CU55" i="24" a="1"/>
  <c r="CU55" i="24" s="1"/>
  <c r="CW35" i="24" a="1"/>
  <c r="CW35" i="24" s="1"/>
  <c r="CI39" i="24" a="1"/>
  <c r="CI39" i="24" s="1"/>
  <c r="CZ32" i="24" a="1"/>
  <c r="CZ32" i="24" s="1"/>
  <c r="CP14" i="24" a="1"/>
  <c r="CP14" i="24" s="1"/>
  <c r="CF40" i="24" a="1"/>
  <c r="CF40" i="24" s="1"/>
  <c r="CI14" i="24" a="1"/>
  <c r="CI14" i="24" s="1"/>
  <c r="DB42" i="24" a="1"/>
  <c r="DB42" i="24" s="1"/>
  <c r="CG19" i="24" a="1"/>
  <c r="CG19" i="24" s="1"/>
  <c r="CS11" i="24" a="1"/>
  <c r="CS11" i="24" s="1"/>
  <c r="CV17" i="24" a="1"/>
  <c r="CV17" i="24" s="1"/>
  <c r="CK131" i="24" a="1"/>
  <c r="CK131" i="24" s="1"/>
  <c r="DB120" i="24" a="1"/>
  <c r="DB120" i="24" s="1"/>
  <c r="CR108" i="24" a="1"/>
  <c r="CR108" i="24" s="1"/>
  <c r="CX104" i="24" a="1"/>
  <c r="CX104" i="24" s="1"/>
  <c r="CT89" i="24" a="1"/>
  <c r="CT89" i="24" s="1"/>
  <c r="CZ80" i="24" a="1"/>
  <c r="CZ80" i="24" s="1"/>
  <c r="CI60" i="24" a="1"/>
  <c r="CI60" i="24" s="1"/>
  <c r="CK62" i="24" a="1"/>
  <c r="CK62" i="24" s="1"/>
  <c r="CF53" i="24" a="1"/>
  <c r="CF53" i="24" s="1"/>
  <c r="CU26" i="24" a="1"/>
  <c r="CU26" i="24" s="1"/>
  <c r="CV29" i="24" a="1"/>
  <c r="CV29" i="24" s="1"/>
  <c r="CM130" i="24" a="1"/>
  <c r="CM130" i="24" s="1"/>
  <c r="DC132" i="24" a="1"/>
  <c r="DC132" i="24" s="1"/>
  <c r="CH123" i="24" a="1"/>
  <c r="CH123" i="24" s="1"/>
  <c r="CR110" i="24" a="1"/>
  <c r="CR110" i="24" s="1"/>
  <c r="CR96" i="24" a="1"/>
  <c r="CR96" i="24" s="1"/>
  <c r="CT91" i="24" a="1"/>
  <c r="CT91" i="24" s="1"/>
  <c r="CZ82" i="24" a="1"/>
  <c r="CZ82" i="24" s="1"/>
  <c r="CI62" i="24" a="1"/>
  <c r="CI62" i="24" s="1"/>
  <c r="CK64" i="24" a="1"/>
  <c r="CK64" i="24" s="1"/>
  <c r="CF55" i="24" a="1"/>
  <c r="CF55" i="24" s="1"/>
  <c r="CT28" i="24" a="1"/>
  <c r="CT28" i="24" s="1"/>
  <c r="CV31" i="24" a="1"/>
  <c r="CV31" i="24" s="1"/>
  <c r="CM132" i="24" a="1"/>
  <c r="CM132" i="24" s="1"/>
  <c r="CG123" i="24" a="1"/>
  <c r="CG123" i="24" s="1"/>
  <c r="CY117" i="24" a="1"/>
  <c r="CY117" i="24" s="1"/>
  <c r="CY103" i="24" a="1"/>
  <c r="CY103" i="24" s="1"/>
  <c r="CJ90" i="24" a="1"/>
  <c r="CJ90" i="24" s="1"/>
  <c r="CP81" i="24" a="1"/>
  <c r="CP81" i="24" s="1"/>
  <c r="CQ69" i="24" a="1"/>
  <c r="CQ69" i="24" s="1"/>
  <c r="CS71" i="24" a="1"/>
  <c r="CS71" i="24" s="1"/>
  <c r="CS45" i="24" a="1"/>
  <c r="CS45" i="24" s="1"/>
  <c r="DB35" i="24" a="1"/>
  <c r="DB35" i="24" s="1"/>
  <c r="CF39" i="24" a="1"/>
  <c r="CF39" i="24" s="1"/>
  <c r="CV132" i="24" a="1"/>
  <c r="CV132" i="24" s="1"/>
  <c r="CK119" i="24" a="1"/>
  <c r="CK119" i="24" s="1"/>
  <c r="CG125" i="24" a="1"/>
  <c r="CG125" i="24" s="1"/>
  <c r="CH111" i="24" a="1"/>
  <c r="CH111" i="24" s="1"/>
  <c r="CH96" i="24" a="1"/>
  <c r="CH96" i="24" s="1"/>
  <c r="CJ92" i="24" a="1"/>
  <c r="CJ92" i="24" s="1"/>
  <c r="CP83" i="24" a="1"/>
  <c r="CP83" i="24" s="1"/>
  <c r="CQ71" i="24" a="1"/>
  <c r="CQ71" i="24" s="1"/>
  <c r="CS73" i="24" a="1"/>
  <c r="CS73" i="24" s="1"/>
  <c r="CS47" i="24" a="1"/>
  <c r="CS47" i="24" s="1"/>
  <c r="DB37" i="24" a="1"/>
  <c r="DB37" i="24" s="1"/>
  <c r="CH18" i="24" a="1"/>
  <c r="CH18" i="24" s="1"/>
  <c r="CR123" i="24" a="1"/>
  <c r="CR123" i="24" s="1"/>
  <c r="CM108" i="24" a="1"/>
  <c r="CM108" i="24" s="1"/>
  <c r="CT104" i="24" a="1"/>
  <c r="CT104" i="24" s="1"/>
  <c r="CO89" i="24" a="1"/>
  <c r="CO89" i="24" s="1"/>
  <c r="CU80" i="24" a="1"/>
  <c r="CU80" i="24" s="1"/>
  <c r="DC59" i="24" a="1"/>
  <c r="DC59" i="24" s="1"/>
  <c r="CS129" i="24" a="1"/>
  <c r="CS129" i="24" s="1"/>
  <c r="CL119" i="24" a="1"/>
  <c r="CL119" i="24" s="1"/>
  <c r="CG115" i="24" a="1"/>
  <c r="CG115" i="24" s="1"/>
  <c r="CH103" i="24" a="1"/>
  <c r="CH103" i="24" s="1"/>
  <c r="DB87" i="24" a="1"/>
  <c r="DB87" i="24" s="1"/>
  <c r="CJ79" i="24" a="1"/>
  <c r="CJ79" i="24" s="1"/>
  <c r="CQ58" i="24" a="1"/>
  <c r="CQ58" i="24" s="1"/>
  <c r="CS60" i="24" a="1"/>
  <c r="CS60" i="24" s="1"/>
  <c r="CN51" i="24" a="1"/>
  <c r="CN51" i="24" s="1"/>
  <c r="DC24" i="24" a="1"/>
  <c r="DC24" i="24" s="1"/>
  <c r="CF28" i="24" a="1"/>
  <c r="CF28" i="24" s="1"/>
  <c r="CH131" i="24" a="1"/>
  <c r="CH131" i="24" s="1"/>
  <c r="CV111" i="24" a="1"/>
  <c r="CV111" i="24" s="1"/>
  <c r="CN106" i="24" a="1"/>
  <c r="CN106" i="24" s="1"/>
  <c r="CH94" i="24" a="1"/>
  <c r="CH94" i="24" s="1"/>
  <c r="CV85" i="24" a="1"/>
  <c r="CV85" i="24" s="1"/>
  <c r="CK112" i="24" a="1"/>
  <c r="CK112" i="24" s="1"/>
  <c r="CM97" i="24" a="1"/>
  <c r="CM97" i="24" s="1"/>
  <c r="CM93" i="24" a="1"/>
  <c r="CM93" i="24" s="1"/>
  <c r="CS84" i="24" a="1"/>
  <c r="CS84" i="24" s="1"/>
  <c r="CU72" i="24" a="1"/>
  <c r="CU72" i="24" s="1"/>
  <c r="CW74" i="24" a="1"/>
  <c r="CW74" i="24" s="1"/>
  <c r="CW124" i="24" a="1"/>
  <c r="CW124" i="24" s="1"/>
  <c r="CX110" i="24" a="1"/>
  <c r="CX110" i="24" s="1"/>
  <c r="CQ105" i="24" a="1"/>
  <c r="CQ105" i="24" s="1"/>
  <c r="CZ91" i="24" a="1"/>
  <c r="CZ91" i="24" s="1"/>
  <c r="CH83" i="24" a="1"/>
  <c r="CH83" i="24" s="1"/>
  <c r="CI71" i="24" a="1"/>
  <c r="CI71" i="24" s="1"/>
  <c r="CK73" i="24" a="1"/>
  <c r="CK73" i="24" s="1"/>
  <c r="CK47" i="24" a="1"/>
  <c r="CK47" i="24" s="1"/>
  <c r="CT37" i="24" a="1"/>
  <c r="CT37" i="24" s="1"/>
  <c r="CX17" i="24" a="1"/>
  <c r="CX17" i="24" s="1"/>
  <c r="CV129" i="24" a="1"/>
  <c r="CV129" i="24" s="1"/>
  <c r="CR120" i="24" a="1"/>
  <c r="CR120" i="24" s="1"/>
  <c r="DA108" i="24" a="1"/>
  <c r="DA108" i="24" s="1"/>
  <c r="CL96" i="24" a="1"/>
  <c r="CL96" i="24" s="1"/>
  <c r="CQ89" i="24" a="1"/>
  <c r="CQ89" i="24" s="1"/>
  <c r="CK114" i="24" a="1"/>
  <c r="CK114" i="24" s="1"/>
  <c r="CN99" i="24" a="1"/>
  <c r="CN99" i="24" s="1"/>
  <c r="CP95" i="24" a="1"/>
  <c r="CP95" i="24" s="1"/>
  <c r="CU86" i="24" a="1"/>
  <c r="CU86" i="24" s="1"/>
  <c r="CU74" i="24" a="1"/>
  <c r="CU74" i="24" s="1"/>
  <c r="CW76" i="24" a="1"/>
  <c r="CW76" i="24" s="1"/>
  <c r="CU122" i="24" a="1"/>
  <c r="CU122" i="24" s="1"/>
  <c r="CX112" i="24" a="1"/>
  <c r="CX112" i="24" s="1"/>
  <c r="CX97" i="24" a="1"/>
  <c r="CX97" i="24" s="1"/>
  <c r="CZ93" i="24" a="1"/>
  <c r="CZ93" i="24" s="1"/>
  <c r="CH85" i="24" a="1"/>
  <c r="CH85" i="24" s="1"/>
  <c r="CI73" i="24" a="1"/>
  <c r="CI73" i="24" s="1"/>
  <c r="CK75" i="24" a="1"/>
  <c r="CK75" i="24" s="1"/>
  <c r="CK49" i="24" a="1"/>
  <c r="CK49" i="24" s="1"/>
  <c r="CT39" i="24" a="1"/>
  <c r="CT39" i="24" s="1"/>
  <c r="CX19" i="24" a="1"/>
  <c r="CX19" i="24" s="1"/>
  <c r="CV131" i="24" a="1"/>
  <c r="CV131" i="24" s="1"/>
  <c r="CK118" i="24" a="1"/>
  <c r="CK118" i="24" s="1"/>
  <c r="CL116" i="24" a="1"/>
  <c r="CL116" i="24" s="1"/>
  <c r="CL98" i="24" a="1"/>
  <c r="CL98" i="24" s="1"/>
  <c r="CS118" i="24" a="1"/>
  <c r="CS118" i="24" s="1"/>
  <c r="CZ106" i="24" a="1"/>
  <c r="CZ106" i="24" s="1"/>
  <c r="CG105" i="24" a="1"/>
  <c r="CG105" i="24" s="1"/>
  <c r="CY87" i="24" a="1"/>
  <c r="CY87" i="24" s="1"/>
  <c r="CN70" i="24" a="1"/>
  <c r="CN70" i="24" s="1"/>
  <c r="CT72" i="24" a="1"/>
  <c r="CT72" i="24" s="1"/>
  <c r="CR126" i="24" a="1"/>
  <c r="CR126" i="24" s="1"/>
  <c r="CY121" i="24" a="1"/>
  <c r="CY121" i="24" s="1"/>
  <c r="CG117" i="24" a="1"/>
  <c r="CG117" i="24" s="1"/>
  <c r="CS103" i="24" a="1"/>
  <c r="CS103" i="24" s="1"/>
  <c r="CO86" i="24" a="1"/>
  <c r="CO86" i="24" s="1"/>
  <c r="CZ68" i="24" a="1"/>
  <c r="CZ68" i="24" s="1"/>
  <c r="CH71" i="24" a="1"/>
  <c r="CH71" i="24" s="1"/>
  <c r="CX50" i="24" a="1"/>
  <c r="CX50" i="24" s="1"/>
  <c r="CO41" i="24" a="1"/>
  <c r="CO41" i="24" s="1"/>
  <c r="DA37" i="24" a="1"/>
  <c r="DA37" i="24" s="1"/>
  <c r="CJ18" i="24" a="1"/>
  <c r="CJ18" i="24" s="1"/>
  <c r="CL125" i="24" a="1"/>
  <c r="CL125" i="24" s="1"/>
  <c r="CK111" i="24" a="1"/>
  <c r="CK111" i="24" s="1"/>
  <c r="CM96" i="24" a="1"/>
  <c r="CM96" i="24" s="1"/>
  <c r="CM92" i="24" a="1"/>
  <c r="CM92" i="24" s="1"/>
  <c r="CS85" i="24" a="1"/>
  <c r="CS85" i="24" s="1"/>
  <c r="CU73" i="24" a="1"/>
  <c r="CU73" i="24" s="1"/>
  <c r="CW75" i="24" a="1"/>
  <c r="CW75" i="24" s="1"/>
  <c r="CW49" i="24" a="1"/>
  <c r="CW49" i="24" s="1"/>
  <c r="CN40" i="24" a="1"/>
  <c r="CN40" i="24" s="1"/>
  <c r="CO20" i="24" a="1"/>
  <c r="CO20" i="24" s="1"/>
  <c r="DB46" i="24" a="1"/>
  <c r="DB46" i="24" s="1"/>
  <c r="CS20" i="24" a="1"/>
  <c r="CS20" i="24" s="1"/>
  <c r="CS12" i="24" a="1"/>
  <c r="CS12" i="24" s="1"/>
  <c r="CI24" i="24" a="1"/>
  <c r="CI24" i="24" s="1"/>
  <c r="CL12" i="24" a="1"/>
  <c r="CL12" i="24" s="1"/>
  <c r="CH31" i="24" a="1"/>
  <c r="CH31" i="24" s="1"/>
  <c r="DC11" i="24" a="1"/>
  <c r="DC11" i="24" s="1"/>
  <c r="CG48" i="24" a="1"/>
  <c r="CG48" i="24" s="1"/>
  <c r="CF16" i="24" a="1"/>
  <c r="CF16" i="24" s="1"/>
  <c r="CW8" i="24" a="1"/>
  <c r="CW8" i="24" s="1"/>
  <c r="CE72" i="24" a="1"/>
  <c r="CE72" i="24" s="1"/>
  <c r="CB16" i="24" a="1"/>
  <c r="CB16" i="24" s="1"/>
  <c r="CB88" i="24" a="1"/>
  <c r="CB88" i="24" s="1"/>
  <c r="CB11" i="24" a="1"/>
  <c r="CB11" i="24" s="1"/>
  <c r="CC83" i="24" a="1"/>
  <c r="CC83" i="24" s="1"/>
  <c r="CT83" i="24" a="1"/>
  <c r="CT83" i="24" s="1"/>
  <c r="CF64" i="24" a="1"/>
  <c r="CF64" i="24" s="1"/>
  <c r="CL66" i="24" a="1"/>
  <c r="CL66" i="24" s="1"/>
  <c r="DB45" i="24" a="1"/>
  <c r="DB45" i="24" s="1"/>
  <c r="DC52" i="24" a="1"/>
  <c r="DC52" i="24" s="1"/>
  <c r="CG33" i="24" a="1"/>
  <c r="CG33" i="24" s="1"/>
  <c r="CQ36" i="24" a="1"/>
  <c r="CQ36" i="24" s="1"/>
  <c r="CI22" i="24" a="1"/>
  <c r="CI22" i="24" s="1"/>
  <c r="CX11" i="24" a="1"/>
  <c r="CX11" i="24" s="1"/>
  <c r="CH29" i="24" a="1"/>
  <c r="CH29" i="24" s="1"/>
  <c r="CQ11" i="24" a="1"/>
  <c r="CQ11" i="24" s="1"/>
  <c r="CW48" i="24" a="1"/>
  <c r="CW48" i="24" s="1"/>
  <c r="CJ16" i="24" a="1"/>
  <c r="CJ16" i="24" s="1"/>
  <c r="CI125" i="24" a="1"/>
  <c r="CI125" i="24" s="1"/>
  <c r="CR116" i="24" a="1"/>
  <c r="CR116" i="24" s="1"/>
  <c r="CQ102" i="24" a="1"/>
  <c r="CQ102" i="24" s="1"/>
  <c r="CZ88" i="24" a="1"/>
  <c r="CZ88" i="24" s="1"/>
  <c r="CH80" i="24" a="1"/>
  <c r="CH80" i="24" s="1"/>
  <c r="CI68" i="24" a="1"/>
  <c r="CI68" i="24" s="1"/>
  <c r="CK70" i="24" a="1"/>
  <c r="CK70" i="24" s="1"/>
  <c r="CK44" i="24" a="1"/>
  <c r="CK44" i="24" s="1"/>
  <c r="CT34" i="24" a="1"/>
  <c r="CT34" i="24" s="1"/>
  <c r="CV37" i="24" a="1"/>
  <c r="CV37" i="24" s="1"/>
  <c r="CN131" i="24" a="1"/>
  <c r="CN131" i="24" s="1"/>
  <c r="DA117" i="24" a="1"/>
  <c r="DA117" i="24" s="1"/>
  <c r="CW123" i="24" a="1"/>
  <c r="CW123" i="24" s="1"/>
  <c r="CX109" i="24" a="1"/>
  <c r="CX109" i="24" s="1"/>
  <c r="CQ104" i="24" a="1"/>
  <c r="CQ104" i="24" s="1"/>
  <c r="CZ90" i="24" a="1"/>
  <c r="CZ90" i="24" s="1"/>
  <c r="CH82" i="24" a="1"/>
  <c r="CH82" i="24" s="1"/>
  <c r="CI70" i="24" a="1"/>
  <c r="CI70" i="24" s="1"/>
  <c r="CK72" i="24" a="1"/>
  <c r="CK72" i="24" s="1"/>
  <c r="CK46" i="24" a="1"/>
  <c r="CK46" i="24" s="1"/>
  <c r="CT36" i="24" a="1"/>
  <c r="CT36" i="24" s="1"/>
  <c r="CW39" i="24" a="1"/>
  <c r="CW39" i="24" s="1"/>
  <c r="CO126" i="24" a="1"/>
  <c r="CO126" i="24" s="1"/>
  <c r="DB126" i="24" a="1"/>
  <c r="DB126" i="24" s="1"/>
  <c r="CH117" i="24" a="1"/>
  <c r="CH117" i="24" s="1"/>
  <c r="CJ102" i="24" a="1"/>
  <c r="CJ102" i="24" s="1"/>
  <c r="DA89" i="24" a="1"/>
  <c r="DA89" i="24" s="1"/>
  <c r="CQ81" i="24" a="1"/>
  <c r="CQ81" i="24" s="1"/>
  <c r="CQ77" i="24" a="1"/>
  <c r="CQ77" i="24" s="1"/>
  <c r="CN57" i="24" a="1"/>
  <c r="CN57" i="24" s="1"/>
  <c r="CS53" i="24" a="1"/>
  <c r="CS53" i="24" s="1"/>
  <c r="CI44" i="24" a="1"/>
  <c r="CI44" i="24" s="1"/>
  <c r="CL24" i="24" a="1"/>
  <c r="CL24" i="24" s="1"/>
  <c r="CU27" i="24" a="1"/>
  <c r="CU27" i="24" s="1"/>
  <c r="CS123" i="24" a="1"/>
  <c r="CS123" i="24" s="1"/>
  <c r="DB128" i="24" a="1"/>
  <c r="DB128" i="24" s="1"/>
  <c r="CQ109" i="24" a="1"/>
  <c r="CQ109" i="24" s="1"/>
  <c r="CJ104" i="24" a="1"/>
  <c r="CJ104" i="24" s="1"/>
  <c r="DA91" i="24" a="1"/>
  <c r="DA91" i="24" s="1"/>
  <c r="CQ83" i="24" a="1"/>
  <c r="CQ83" i="24" s="1"/>
  <c r="CJ57" i="24" a="1"/>
  <c r="CJ57" i="24" s="1"/>
  <c r="CP59" i="24" a="1"/>
  <c r="CP59" i="24" s="1"/>
  <c r="CS55" i="24" a="1"/>
  <c r="CS55" i="24" s="1"/>
  <c r="CI46" i="24" a="1"/>
  <c r="CI46" i="24" s="1"/>
  <c r="CL26" i="24" a="1"/>
  <c r="CL26" i="24" s="1"/>
  <c r="CF132" i="24" a="1"/>
  <c r="CF132" i="24" s="1"/>
  <c r="CM116" i="24" a="1"/>
  <c r="CM116" i="24" s="1"/>
  <c r="CM102" i="24" a="1"/>
  <c r="CM102" i="24" s="1"/>
  <c r="CU88" i="24" a="1"/>
  <c r="CU88" i="24" s="1"/>
  <c r="DA79" i="24" a="1"/>
  <c r="DA79" i="24" s="1"/>
  <c r="DC67" i="24" a="1"/>
  <c r="DC67" i="24" s="1"/>
  <c r="CG70" i="24" a="1"/>
  <c r="CG70" i="24" s="1"/>
  <c r="CQ123" i="24" a="1"/>
  <c r="CQ123" i="24" s="1"/>
  <c r="CZ114" i="24" a="1"/>
  <c r="CZ114" i="24" s="1"/>
  <c r="CY100" i="24" a="1"/>
  <c r="CY100" i="24" s="1"/>
  <c r="CJ87" i="24" a="1"/>
  <c r="CJ87" i="24" s="1"/>
  <c r="CX78" i="24" a="1"/>
  <c r="CX78" i="24" s="1"/>
  <c r="CQ66" i="24" a="1"/>
  <c r="CQ66" i="24" s="1"/>
  <c r="CS68" i="24" a="1"/>
  <c r="CS68" i="24" s="1"/>
  <c r="CS42" i="24" a="1"/>
  <c r="CS42" i="24" s="1"/>
  <c r="DB32" i="24" a="1"/>
  <c r="DB32" i="24" s="1"/>
  <c r="CF36" i="24" a="1"/>
  <c r="CF36" i="24" s="1"/>
  <c r="DC131" i="24" a="1"/>
  <c r="DC131" i="24" s="1"/>
  <c r="CM120" i="24" a="1"/>
  <c r="CM120" i="24" s="1"/>
  <c r="CL111" i="24" a="1"/>
  <c r="CL111" i="24" s="1"/>
  <c r="CG102" i="24" a="1"/>
  <c r="CG102" i="24" s="1"/>
  <c r="DB84" i="24" a="1"/>
  <c r="DB84" i="24" s="1"/>
  <c r="CV110" i="24" a="1"/>
  <c r="CV110" i="24" s="1"/>
  <c r="CN105" i="24" a="1"/>
  <c r="CN105" i="24" s="1"/>
  <c r="CH93" i="24" a="1"/>
  <c r="CH93" i="24" s="1"/>
  <c r="CV84" i="24" a="1"/>
  <c r="CV84" i="24" s="1"/>
  <c r="CO58" i="24" a="1"/>
  <c r="CO58" i="24" s="1"/>
  <c r="CT60" i="24" a="1"/>
  <c r="CT60" i="24" s="1"/>
  <c r="CT128" i="24" a="1"/>
  <c r="CT128" i="24" s="1"/>
  <c r="CI109" i="24" a="1"/>
  <c r="CI109" i="24" s="1"/>
  <c r="CZ103" i="24" a="1"/>
  <c r="CZ103" i="24" s="1"/>
  <c r="CS91" i="24" a="1"/>
  <c r="CS91" i="24" s="1"/>
  <c r="CI83" i="24" a="1"/>
  <c r="CI83" i="24" s="1"/>
  <c r="CZ56" i="24" a="1"/>
  <c r="CZ56" i="24" s="1"/>
  <c r="CF59" i="24" a="1"/>
  <c r="CF59" i="24" s="1"/>
  <c r="CK55" i="24" a="1"/>
  <c r="CK55" i="24" s="1"/>
  <c r="CY45" i="24" a="1"/>
  <c r="CY45" i="24" s="1"/>
  <c r="DB25" i="24" a="1"/>
  <c r="DB25" i="24" s="1"/>
  <c r="CW130" i="24" a="1"/>
  <c r="CW130" i="24" s="1"/>
  <c r="CP120" i="24" a="1"/>
  <c r="CP120" i="24" s="1"/>
  <c r="CM118" i="24" a="1"/>
  <c r="CM118" i="24" s="1"/>
  <c r="CL104" i="24" a="1"/>
  <c r="CL104" i="24" s="1"/>
  <c r="CG89" i="24" a="1"/>
  <c r="CG89" i="24" s="1"/>
  <c r="CV112" i="24" a="1"/>
  <c r="CV112" i="24" s="1"/>
  <c r="CN107" i="24" a="1"/>
  <c r="CN107" i="24" s="1"/>
  <c r="CH95" i="24" a="1"/>
  <c r="CH95" i="24" s="1"/>
  <c r="CV86" i="24" a="1"/>
  <c r="CV86" i="24" s="1"/>
  <c r="CN60" i="24" a="1"/>
  <c r="CN60" i="24" s="1"/>
  <c r="CT62" i="24" a="1"/>
  <c r="CT62" i="24" s="1"/>
  <c r="CT130" i="24" a="1"/>
  <c r="CT130" i="24" s="1"/>
  <c r="CI111" i="24" a="1"/>
  <c r="CI111" i="24" s="1"/>
  <c r="CY105" i="24" a="1"/>
  <c r="CY105" i="24" s="1"/>
  <c r="CS93" i="24" a="1"/>
  <c r="CS93" i="24" s="1"/>
  <c r="CI85" i="24" a="1"/>
  <c r="CI85" i="24" s="1"/>
  <c r="CZ58" i="24" a="1"/>
  <c r="CZ58" i="24" s="1"/>
  <c r="CH61" i="24" a="1"/>
  <c r="CH61" i="24" s="1"/>
  <c r="CX40" i="24" a="1"/>
  <c r="CX40" i="24" s="1"/>
  <c r="CY47" i="24" a="1"/>
  <c r="CY47" i="24" s="1"/>
  <c r="DA27" i="24" a="1"/>
  <c r="DA27" i="24" s="1"/>
  <c r="CW132" i="24" a="1"/>
  <c r="CW132" i="24" s="1"/>
  <c r="CS122" i="24" a="1"/>
  <c r="CS122" i="24" s="1"/>
  <c r="DC109" i="24" a="1"/>
  <c r="DC109" i="24" s="1"/>
  <c r="CG96" i="24" a="1"/>
  <c r="CG96" i="24" s="1"/>
  <c r="CT123" i="24" a="1"/>
  <c r="CT123" i="24" s="1"/>
  <c r="CL113" i="24" a="1"/>
  <c r="CL113" i="24" s="1"/>
  <c r="CT102" i="24" a="1"/>
  <c r="CT102" i="24" s="1"/>
  <c r="CO87" i="24" a="1"/>
  <c r="CO87" i="24" s="1"/>
  <c r="CN78" i="24" a="1"/>
  <c r="CN78" i="24" s="1"/>
  <c r="DB57" i="24" a="1"/>
  <c r="DB57" i="24" s="1"/>
  <c r="CS127" i="24" a="1"/>
  <c r="CS127" i="24" s="1"/>
  <c r="CG121" i="24" a="1"/>
  <c r="CG121" i="24" s="1"/>
  <c r="CS108" i="24" a="1"/>
  <c r="CS108" i="24" s="1"/>
  <c r="CH101" i="24" a="1"/>
  <c r="CH101" i="24" s="1"/>
  <c r="CN94" i="24" a="1"/>
  <c r="CN94" i="24" s="1"/>
  <c r="CZ76" i="24" a="1"/>
  <c r="CZ76" i="24" s="1"/>
  <c r="CQ56" i="24" a="1"/>
  <c r="CQ56" i="24" s="1"/>
  <c r="CU58" i="24" a="1"/>
  <c r="CU58" i="24" s="1"/>
  <c r="CN49" i="24" a="1"/>
  <c r="CN49" i="24" s="1"/>
  <c r="DC22" i="24" a="1"/>
  <c r="DC22" i="24" s="1"/>
  <c r="CF26" i="24" a="1"/>
  <c r="CF26" i="24" s="1"/>
  <c r="CH129" i="24" a="1"/>
  <c r="CH129" i="24" s="1"/>
  <c r="CV109" i="24" a="1"/>
  <c r="CV109" i="24" s="1"/>
  <c r="CN104" i="24" a="1"/>
  <c r="CN104" i="24" s="1"/>
  <c r="CH92" i="24" a="1"/>
  <c r="CH92" i="24" s="1"/>
  <c r="CN86" i="24" a="1"/>
  <c r="CN86" i="24" s="1"/>
  <c r="CN59" i="24" a="1"/>
  <c r="CN59" i="24" s="1"/>
  <c r="CT61" i="24" a="1"/>
  <c r="CT61" i="24" s="1"/>
  <c r="CK41" i="24" a="1"/>
  <c r="CK41" i="24" s="1"/>
  <c r="CM48" i="24" a="1"/>
  <c r="CM48" i="24" s="1"/>
  <c r="CO28" i="24" a="1"/>
  <c r="CO28" i="24" s="1"/>
  <c r="CY31" i="24" a="1"/>
  <c r="CY31" i="24" s="1"/>
  <c r="CM29" i="24" a="1"/>
  <c r="CM29" i="24" s="1"/>
  <c r="CH7" i="24" a="1"/>
  <c r="CH7" i="24" s="1"/>
  <c r="CO33" i="24" a="1"/>
  <c r="CO33" i="24" s="1"/>
  <c r="CY6" i="24" a="1"/>
  <c r="CY6" i="24" s="1"/>
  <c r="CZ46" i="24" a="1"/>
  <c r="CZ46" i="24" s="1"/>
  <c r="CR11" i="24" a="1"/>
  <c r="CR11" i="24" s="1"/>
  <c r="CO63" i="24" a="1"/>
  <c r="CO63" i="24" s="1"/>
  <c r="CX24" i="24" a="1"/>
  <c r="CX24" i="24" s="1"/>
  <c r="CW16" i="24" a="1"/>
  <c r="CW16" i="24" s="1"/>
  <c r="CE79" i="24" a="1"/>
  <c r="CE79" i="24" s="1"/>
  <c r="CE36" i="24" a="1"/>
  <c r="CE36" i="24" s="1"/>
  <c r="CD74" i="24" a="1"/>
  <c r="CD74" i="24" s="1"/>
  <c r="CD31" i="24" a="1"/>
  <c r="CD31" i="24" s="1"/>
  <c r="CQ122" i="24" a="1"/>
  <c r="CQ122" i="24" s="1"/>
  <c r="CZ113" i="24" a="1"/>
  <c r="CZ113" i="24" s="1"/>
  <c r="CY99" i="24" a="1"/>
  <c r="CY99" i="24" s="1"/>
  <c r="CZ94" i="24" a="1"/>
  <c r="CZ94" i="24" s="1"/>
  <c r="CJ86" i="24" a="1"/>
  <c r="CJ86" i="24" s="1"/>
  <c r="CQ65" i="24" a="1"/>
  <c r="CQ65" i="24" s="1"/>
  <c r="CS67" i="24" a="1"/>
  <c r="CS67" i="24" s="1"/>
  <c r="CR41" i="24" a="1"/>
  <c r="CR41" i="24" s="1"/>
  <c r="DB31" i="24" a="1"/>
  <c r="DB31" i="24" s="1"/>
  <c r="CF35" i="24" a="1"/>
  <c r="CF35" i="24" s="1"/>
  <c r="CV128" i="24" a="1"/>
  <c r="CV128" i="24" s="1"/>
  <c r="CR119" i="24" a="1"/>
  <c r="CR119" i="24" s="1"/>
  <c r="CQ124" i="24" a="1"/>
  <c r="CQ124" i="24" s="1"/>
  <c r="CZ115" i="24" a="1"/>
  <c r="CZ115" i="24" s="1"/>
  <c r="CY101" i="24" a="1"/>
  <c r="CY101" i="24" s="1"/>
  <c r="CJ88" i="24" a="1"/>
  <c r="CJ88" i="24" s="1"/>
  <c r="CP79" i="24" a="1"/>
  <c r="CP79" i="24" s="1"/>
  <c r="CQ67" i="24" a="1"/>
  <c r="CQ67" i="24" s="1"/>
  <c r="CS69" i="24" a="1"/>
  <c r="CS69" i="24" s="1"/>
  <c r="CS43" i="24" a="1"/>
  <c r="CS43" i="24" s="1"/>
  <c r="DB33" i="24" a="1"/>
  <c r="DB33" i="24" s="1"/>
  <c r="CF37" i="24" a="1"/>
  <c r="CF37" i="24" s="1"/>
  <c r="CV130" i="24" a="1"/>
  <c r="CV130" i="24" s="1"/>
  <c r="CM124" i="24" a="1"/>
  <c r="CM124" i="24" s="1"/>
  <c r="CP114" i="24" a="1"/>
  <c r="CP114" i="24" s="1"/>
  <c r="CR99" i="24" a="1"/>
  <c r="CR99" i="24" s="1"/>
  <c r="CK87" i="24" a="1"/>
  <c r="CK87" i="24" s="1"/>
  <c r="CY86" i="24" a="1"/>
  <c r="CY86" i="24" s="1"/>
  <c r="CY74" i="24" a="1"/>
  <c r="CY74" i="24" s="1"/>
  <c r="DA76" i="24" a="1"/>
  <c r="DA76" i="24" s="1"/>
  <c r="DA50" i="24" a="1"/>
  <c r="DA50" i="24" s="1"/>
  <c r="CQ41" i="24" a="1"/>
  <c r="CQ41" i="24" s="1"/>
  <c r="CT21" i="24" a="1"/>
  <c r="CT21" i="24" s="1"/>
  <c r="CG131" i="24" a="1"/>
  <c r="CG131" i="24" s="1"/>
  <c r="CX120" i="24" a="1"/>
  <c r="CX120" i="24" s="1"/>
  <c r="CL126" i="24" a="1"/>
  <c r="CL126" i="24" s="1"/>
  <c r="CP116" i="24" a="1"/>
  <c r="CP116" i="24" s="1"/>
  <c r="CR101" i="24" a="1"/>
  <c r="CR101" i="24" s="1"/>
  <c r="CK89" i="24" a="1"/>
  <c r="CK89" i="24" s="1"/>
  <c r="CY80" i="24" a="1"/>
  <c r="CY80" i="24" s="1"/>
  <c r="CY76" i="24" a="1"/>
  <c r="CY76" i="24" s="1"/>
  <c r="CV56" i="24" a="1"/>
  <c r="CV56" i="24" s="1"/>
  <c r="DA52" i="24" a="1"/>
  <c r="DA52" i="24" s="1"/>
  <c r="CQ43" i="24" a="1"/>
  <c r="CQ43" i="24" s="1"/>
  <c r="CT23" i="24" a="1"/>
  <c r="CT23" i="24" s="1"/>
  <c r="CM128" i="24" a="1"/>
  <c r="CM128" i="24" s="1"/>
  <c r="CU113" i="24" a="1"/>
  <c r="CU113" i="24" s="1"/>
  <c r="CU99" i="24" a="1"/>
  <c r="CU99" i="24" s="1"/>
  <c r="CV94" i="24" a="1"/>
  <c r="CV94" i="24" s="1"/>
  <c r="DC85" i="24" a="1"/>
  <c r="DC85" i="24" s="1"/>
  <c r="CM65" i="24" a="1"/>
  <c r="CM65" i="24" s="1"/>
  <c r="CO67" i="24" a="1"/>
  <c r="CO67" i="24" s="1"/>
  <c r="CX124" i="24" a="1"/>
  <c r="CX124" i="24" s="1"/>
  <c r="CJ112" i="24" a="1"/>
  <c r="CJ112" i="24" s="1"/>
  <c r="CJ98" i="24" a="1"/>
  <c r="CJ98" i="24" s="1"/>
  <c r="CL93" i="24" a="1"/>
  <c r="CL93" i="24" s="1"/>
  <c r="CR84" i="24" a="1"/>
  <c r="CR84" i="24" s="1"/>
  <c r="CY63" i="24" a="1"/>
  <c r="CY63" i="24" s="1"/>
  <c r="DA65" i="24" a="1"/>
  <c r="DA65" i="24" s="1"/>
  <c r="CZ39" i="24" a="1"/>
  <c r="CZ39" i="24" s="1"/>
  <c r="CL30" i="24" a="1"/>
  <c r="CL30" i="24" s="1"/>
  <c r="CN33" i="24" a="1"/>
  <c r="CN33" i="24" s="1"/>
  <c r="CM129" i="24" a="1"/>
  <c r="CM129" i="24" s="1"/>
  <c r="CF117" i="24" a="1"/>
  <c r="CF117" i="24" s="1"/>
  <c r="CT106" i="24" a="1"/>
  <c r="CT106" i="24" s="1"/>
  <c r="CO99" i="24" a="1"/>
  <c r="CO99" i="24" s="1"/>
  <c r="CL82" i="24" a="1"/>
  <c r="CL82" i="24" s="1"/>
  <c r="CS117" i="24" a="1"/>
  <c r="CS117" i="24" s="1"/>
  <c r="CV102" i="24" a="1"/>
  <c r="CV102" i="24" s="1"/>
  <c r="CP90" i="24" a="1"/>
  <c r="CP90" i="24" s="1"/>
  <c r="CF82" i="24" a="1"/>
  <c r="CF82" i="24" s="1"/>
  <c r="DC77" i="24" a="1"/>
  <c r="DC77" i="24" s="1"/>
  <c r="DA57" i="24" a="1"/>
  <c r="DA57" i="24" s="1"/>
  <c r="DC125" i="24" a="1"/>
  <c r="DC125" i="24" s="1"/>
  <c r="CH116" i="24" a="1"/>
  <c r="CH116" i="24" s="1"/>
  <c r="CJ101" i="24" a="1"/>
  <c r="CJ101" i="24" s="1"/>
  <c r="DA88" i="24" a="1"/>
  <c r="DA88" i="24" s="1"/>
  <c r="CQ80" i="24" a="1"/>
  <c r="CQ80" i="24" s="1"/>
  <c r="CQ76" i="24" a="1"/>
  <c r="CQ76" i="24" s="1"/>
  <c r="CS78" i="24" a="1"/>
  <c r="CS78" i="24" s="1"/>
  <c r="CS52" i="24" a="1"/>
  <c r="CS52" i="24" s="1"/>
  <c r="CI43" i="24" a="1"/>
  <c r="CI43" i="24" s="1"/>
  <c r="CL23" i="24" a="1"/>
  <c r="CL23" i="24" s="1"/>
  <c r="CG128" i="24" a="1"/>
  <c r="CG128" i="24" s="1"/>
  <c r="CS121" i="24" a="1"/>
  <c r="CS121" i="24" s="1"/>
  <c r="CO109" i="24" a="1"/>
  <c r="CO109" i="24" s="1"/>
  <c r="CT101" i="24" a="1"/>
  <c r="CT101" i="24" s="1"/>
  <c r="CY94" i="24" a="1"/>
  <c r="CY94" i="24" s="1"/>
  <c r="CF110" i="24" a="1"/>
  <c r="CF110" i="24" s="1"/>
  <c r="CV104" i="24" a="1"/>
  <c r="CV104" i="24" s="1"/>
  <c r="CP92" i="24" a="1"/>
  <c r="CP92" i="24" s="1"/>
  <c r="CF84" i="24" a="1"/>
  <c r="CF84" i="24" s="1"/>
  <c r="CW57" i="24" a="1"/>
  <c r="CW57" i="24" s="1"/>
  <c r="DB59" i="24" a="1"/>
  <c r="DB59" i="24" s="1"/>
  <c r="DB127" i="24" a="1"/>
  <c r="DB127" i="24" s="1"/>
  <c r="CU118" i="24" a="1"/>
  <c r="CU118" i="24" s="1"/>
  <c r="CJ103" i="24" a="1"/>
  <c r="CJ103" i="24" s="1"/>
  <c r="DA90" i="24" a="1"/>
  <c r="DA90" i="24" s="1"/>
  <c r="CQ82" i="24" a="1"/>
  <c r="CQ82" i="24" s="1"/>
  <c r="CQ78" i="24" a="1"/>
  <c r="CQ78" i="24" s="1"/>
  <c r="CN58" i="24" a="1"/>
  <c r="CN58" i="24" s="1"/>
  <c r="CS54" i="24" a="1"/>
  <c r="CS54" i="24" s="1"/>
  <c r="CI45" i="24" a="1"/>
  <c r="CI45" i="24" s="1"/>
  <c r="CL25" i="24" a="1"/>
  <c r="CL25" i="24" s="1"/>
  <c r="CG130" i="24" a="1"/>
  <c r="CG130" i="24" s="1"/>
  <c r="CX119" i="24" a="1"/>
  <c r="CX119" i="24" s="1"/>
  <c r="CL117" i="24" a="1"/>
  <c r="CL117" i="24" s="1"/>
  <c r="CT103" i="24" a="1"/>
  <c r="CT103" i="24" s="1"/>
  <c r="CS125" i="24" a="1"/>
  <c r="CS125" i="24" s="1"/>
  <c r="CK107" i="24" a="1"/>
  <c r="CK107" i="24" s="1"/>
  <c r="DB99" i="24" a="1"/>
  <c r="DB99" i="24" s="1"/>
  <c r="CI93" i="24" a="1"/>
  <c r="CI93" i="24" s="1"/>
  <c r="CV75" i="24" a="1"/>
  <c r="CV75" i="24" s="1"/>
  <c r="DB77" i="24" a="1"/>
  <c r="DB77" i="24" s="1"/>
  <c r="CZ131" i="24" a="1"/>
  <c r="CZ131" i="24" s="1"/>
  <c r="CO118" i="24" a="1"/>
  <c r="CO118" i="24" s="1"/>
  <c r="CW116" i="24" a="1"/>
  <c r="CW116" i="24" s="1"/>
  <c r="CQ98" i="24" a="1"/>
  <c r="CQ98" i="24" s="1"/>
  <c r="CV91" i="24" a="1"/>
  <c r="CV91" i="24" s="1"/>
  <c r="CJ74" i="24" a="1"/>
  <c r="CJ74" i="24" s="1"/>
  <c r="CP76" i="24" a="1"/>
  <c r="CP76" i="24" s="1"/>
  <c r="CH56" i="24" a="1"/>
  <c r="CH56" i="24" s="1"/>
  <c r="CV46" i="24" a="1"/>
  <c r="CV46" i="24" s="1"/>
  <c r="CM20" i="24" a="1"/>
  <c r="CM20" i="24" s="1"/>
  <c r="CN23" i="24" a="1"/>
  <c r="CN23" i="24" s="1"/>
  <c r="CP126" i="24" a="1"/>
  <c r="CP126" i="24" s="1"/>
  <c r="CS116" i="24" a="1"/>
  <c r="CS116" i="24" s="1"/>
  <c r="CV101" i="24" a="1"/>
  <c r="CV101" i="24" s="1"/>
  <c r="CP89" i="24" a="1"/>
  <c r="CP89" i="24" s="1"/>
  <c r="CF83" i="24" a="1"/>
  <c r="CF83" i="24" s="1"/>
  <c r="CW56" i="24" a="1"/>
  <c r="CW56" i="24" s="1"/>
  <c r="DA58" i="24" a="1"/>
  <c r="DA58" i="24" s="1"/>
  <c r="CG55" i="24" a="1"/>
  <c r="CG55" i="24" s="1"/>
  <c r="CU45" i="24" a="1"/>
  <c r="CU45" i="24" s="1"/>
  <c r="CW25" i="24" a="1"/>
  <c r="CW25" i="24" s="1"/>
  <c r="CI29" i="24" a="1"/>
  <c r="CI29" i="24" s="1"/>
  <c r="DA25" i="24" a="1"/>
  <c r="DA25" i="24" s="1"/>
  <c r="CR7" i="24" a="1"/>
  <c r="CR7" i="24" s="1"/>
  <c r="CW22" i="24" a="1"/>
  <c r="CW22" i="24" s="1"/>
  <c r="CV6" i="24" a="1"/>
  <c r="CV6" i="24" s="1"/>
  <c r="CU52" i="24" a="1"/>
  <c r="CU52" i="24" s="1"/>
  <c r="CZ8" i="24" a="1"/>
  <c r="CZ8" i="24" s="1"/>
  <c r="DB52" i="24" a="1"/>
  <c r="DB52" i="24" s="1"/>
  <c r="CH22" i="24" a="1"/>
  <c r="CH22" i="24" s="1"/>
  <c r="CG14" i="24" a="1"/>
  <c r="CG14" i="24" s="1"/>
  <c r="CC84" i="24" a="1"/>
  <c r="CC84" i="24" s="1"/>
  <c r="CE20" i="24" a="1"/>
  <c r="CE20" i="24" s="1"/>
  <c r="CB79" i="24" a="1"/>
  <c r="CB79" i="24" s="1"/>
  <c r="CC120" i="24" a="1"/>
  <c r="CC120" i="24" s="1"/>
  <c r="CD52" i="24" a="1"/>
  <c r="CD52" i="24" s="1"/>
  <c r="CF85" i="24" a="1"/>
  <c r="CF85" i="24" s="1"/>
  <c r="CW58" i="24" a="1"/>
  <c r="CW58" i="24" s="1"/>
  <c r="DB60" i="24" a="1"/>
  <c r="DB60" i="24" s="1"/>
  <c r="CS40" i="24" a="1"/>
  <c r="CS40" i="24" s="1"/>
  <c r="CU47" i="24" a="1"/>
  <c r="CU47" i="24" s="1"/>
  <c r="CW27" i="24" a="1"/>
  <c r="CW27" i="24" s="1"/>
  <c r="CI31" i="24" a="1"/>
  <c r="CI31" i="24" s="1"/>
  <c r="CI28" i="24" a="1"/>
  <c r="CI28" i="24" s="1"/>
  <c r="CP6" i="24" a="1"/>
  <c r="CP6" i="24" s="1"/>
  <c r="CW30" i="24" a="1"/>
  <c r="CW30" i="24" s="1"/>
  <c r="CI6" i="24" a="1"/>
  <c r="CI6" i="24" s="1"/>
  <c r="CJ44" i="24" a="1"/>
  <c r="CJ44" i="24" s="1"/>
  <c r="CZ10" i="24" a="1"/>
  <c r="CZ10" i="24" s="1"/>
  <c r="CW60" i="24" a="1"/>
  <c r="CW60" i="24" s="1"/>
  <c r="CH24" i="24" a="1"/>
  <c r="CH24" i="24" s="1"/>
  <c r="CG16" i="24" a="1"/>
  <c r="CG16" i="24" s="1"/>
  <c r="CJ130" i="24" a="1"/>
  <c r="CJ130" i="24" s="1"/>
  <c r="CF121" i="24" a="1"/>
  <c r="CF121" i="24" s="1"/>
  <c r="CG110" i="24" a="1"/>
  <c r="CG110" i="24" s="1"/>
  <c r="CY96" i="24" a="1"/>
  <c r="CY96" i="24" s="1"/>
  <c r="CF90" i="24" a="1"/>
  <c r="CF90" i="24" s="1"/>
  <c r="CR72" i="24" a="1"/>
  <c r="CR72" i="24" s="1"/>
  <c r="CX74" i="24" a="1"/>
  <c r="CX74" i="24" s="1"/>
  <c r="CP54" i="24" a="1"/>
  <c r="CP54" i="24" s="1"/>
  <c r="CF45" i="24" a="1"/>
  <c r="CF45" i="24" s="1"/>
  <c r="CI19" i="24" a="1"/>
  <c r="CI19" i="24" s="1"/>
  <c r="CV21" i="24" a="1"/>
  <c r="CV21" i="24" s="1"/>
  <c r="CP129" i="24" a="1"/>
  <c r="CP129" i="24" s="1"/>
  <c r="CJ132" i="24" a="1"/>
  <c r="CJ132" i="24" s="1"/>
  <c r="CW118" i="24" a="1"/>
  <c r="CW118" i="24" s="1"/>
  <c r="CH106" i="24" a="1"/>
  <c r="CH106" i="24" s="1"/>
  <c r="CX98" i="24" a="1"/>
  <c r="CX98" i="24" s="1"/>
  <c r="CF92" i="24" a="1"/>
  <c r="CF92" i="24" s="1"/>
  <c r="CR74" i="24" a="1"/>
  <c r="CR74" i="24" s="1"/>
  <c r="CX76" i="24" a="1"/>
  <c r="CX76" i="24" s="1"/>
  <c r="CN56" i="24" a="1"/>
  <c r="CN56" i="24" s="1"/>
  <c r="CF47" i="24" a="1"/>
  <c r="CF47" i="24" s="1"/>
  <c r="CU20" i="24" a="1"/>
  <c r="CU20" i="24" s="1"/>
  <c r="CV23" i="24" a="1"/>
  <c r="CV23" i="24" s="1"/>
  <c r="CS132" i="24" a="1"/>
  <c r="CS132" i="24" s="1"/>
  <c r="CP122" i="24" a="1"/>
  <c r="CP122" i="24" s="1"/>
  <c r="CZ109" i="24" a="1"/>
  <c r="CZ109" i="24" s="1"/>
  <c r="CZ95" i="24" a="1"/>
  <c r="CZ95" i="24" s="1"/>
  <c r="DB90" i="24" a="1"/>
  <c r="DB90" i="24" s="1"/>
  <c r="CJ82" i="24" a="1"/>
  <c r="CJ82" i="24" s="1"/>
  <c r="CQ61" i="24" a="1"/>
  <c r="CQ61" i="24" s="1"/>
  <c r="CS63" i="24" a="1"/>
  <c r="CS63" i="24" s="1"/>
  <c r="CN54" i="24" a="1"/>
  <c r="CN54" i="24" s="1"/>
  <c r="DB27" i="24" a="1"/>
  <c r="DB27" i="24" s="1"/>
  <c r="CF31" i="24" a="1"/>
  <c r="CF31" i="24" s="1"/>
  <c r="CU131" i="24" a="1"/>
  <c r="CU131" i="24" s="1"/>
  <c r="DC119" i="24" a="1"/>
  <c r="DC119" i="24" s="1"/>
  <c r="CP124" i="24" a="1"/>
  <c r="CP124" i="24" s="1"/>
  <c r="CZ111" i="24" a="1"/>
  <c r="CZ111" i="24" s="1"/>
  <c r="CZ97" i="24" a="1"/>
  <c r="CZ97" i="24" s="1"/>
  <c r="DB92" i="24" a="1"/>
  <c r="DB92" i="24" s="1"/>
  <c r="CJ84" i="24" a="1"/>
  <c r="CJ84" i="24" s="1"/>
  <c r="CQ63" i="24" a="1"/>
  <c r="CQ63" i="24" s="1"/>
  <c r="CS65" i="24" a="1"/>
  <c r="CS65" i="24" s="1"/>
  <c r="CV39" i="24" a="1"/>
  <c r="CV39" i="24" s="1"/>
  <c r="DB29" i="24" a="1"/>
  <c r="DB29" i="24" s="1"/>
  <c r="CF33" i="24" a="1"/>
  <c r="CF33" i="24" s="1"/>
  <c r="CX118" i="24" a="1"/>
  <c r="CX118" i="24" s="1"/>
  <c r="CT109" i="24" a="1"/>
  <c r="CT109" i="24" s="1"/>
  <c r="CT96" i="24" a="1"/>
  <c r="CT96" i="24" s="1"/>
  <c r="CY89" i="24" a="1"/>
  <c r="CY89" i="24" s="1"/>
  <c r="CN72" i="24" a="1"/>
  <c r="CN72" i="24" s="1"/>
  <c r="CT74" i="24" a="1"/>
  <c r="CT74" i="24" s="1"/>
  <c r="CR128" i="24" a="1"/>
  <c r="CR128" i="24" s="1"/>
  <c r="CN119" i="24" a="1"/>
  <c r="CN119" i="24" s="1"/>
  <c r="CM107" i="24" a="1"/>
  <c r="CM107" i="24" s="1"/>
  <c r="CS105" i="24" a="1"/>
  <c r="CS105" i="24" s="1"/>
  <c r="CN88" i="24" a="1"/>
  <c r="CN88" i="24" s="1"/>
  <c r="CZ70" i="24" a="1"/>
  <c r="CZ70" i="24" s="1"/>
  <c r="CH73" i="24" a="1"/>
  <c r="CH73" i="24" s="1"/>
  <c r="CX52" i="24" a="1"/>
  <c r="CX52" i="24" s="1"/>
  <c r="CN43" i="24" a="1"/>
  <c r="CN43" i="24" s="1"/>
  <c r="CQ17" i="24" a="1"/>
  <c r="CQ17" i="24" s="1"/>
  <c r="CJ20" i="24" a="1"/>
  <c r="CJ20" i="24" s="1"/>
  <c r="CJ123" i="24" a="1"/>
  <c r="CJ123" i="24" s="1"/>
  <c r="CK113" i="24" a="1"/>
  <c r="CK113" i="24" s="1"/>
  <c r="CM98" i="24" a="1"/>
  <c r="CM98" i="24" s="1"/>
  <c r="CM94" i="24" a="1"/>
  <c r="CM94" i="24" s="1"/>
  <c r="CX132" i="24" a="1"/>
  <c r="CX132" i="24" s="1"/>
  <c r="DC112" i="24" a="1"/>
  <c r="DC112" i="24" s="1"/>
  <c r="DC98" i="24" a="1"/>
  <c r="DC98" i="24" s="1"/>
  <c r="CG94" i="24" a="1"/>
  <c r="CG94" i="24" s="1"/>
  <c r="CM85" i="24" a="1"/>
  <c r="CM85" i="24" s="1"/>
  <c r="CU64" i="24" a="1"/>
  <c r="CU64" i="24" s="1"/>
  <c r="CW66" i="24" a="1"/>
  <c r="CW66" i="24" s="1"/>
  <c r="CH124" i="24" a="1"/>
  <c r="CH124" i="24" s="1"/>
  <c r="CR111" i="24" a="1"/>
  <c r="CR111" i="24" s="1"/>
  <c r="CR97" i="24" a="1"/>
  <c r="CR97" i="24" s="1"/>
  <c r="CT92" i="24" a="1"/>
  <c r="CT92" i="24" s="1"/>
  <c r="CZ83" i="24" a="1"/>
  <c r="CZ83" i="24" s="1"/>
  <c r="CI63" i="24" a="1"/>
  <c r="CI63" i="24" s="1"/>
  <c r="CK65" i="24" a="1"/>
  <c r="CK65" i="24" s="1"/>
  <c r="CF56" i="24" a="1"/>
  <c r="CF56" i="24" s="1"/>
  <c r="CT29" i="24" a="1"/>
  <c r="CT29" i="24" s="1"/>
  <c r="CV32" i="24" a="1"/>
  <c r="CV32" i="24" s="1"/>
  <c r="CU128" i="24" a="1"/>
  <c r="CU128" i="24" s="1"/>
  <c r="CN116" i="24" a="1"/>
  <c r="CN116" i="24" s="1"/>
  <c r="DB105" i="24" a="1"/>
  <c r="DB105" i="24" s="1"/>
  <c r="CW98" i="24" a="1"/>
  <c r="CW98" i="24" s="1"/>
  <c r="CV126" i="24" a="1"/>
  <c r="CV126" i="24" s="1"/>
  <c r="DC114" i="24" a="1"/>
  <c r="DC114" i="24" s="1"/>
  <c r="DC100" i="24" a="1"/>
  <c r="DC100" i="24" s="1"/>
  <c r="CM87" i="24" a="1"/>
  <c r="CM87" i="24" s="1"/>
  <c r="CZ78" i="24" a="1"/>
  <c r="CZ78" i="24" s="1"/>
  <c r="CU66" i="24" a="1"/>
  <c r="CU66" i="24" s="1"/>
  <c r="CW68" i="24" a="1"/>
  <c r="CW68" i="24" s="1"/>
  <c r="CL122" i="24" a="1"/>
  <c r="CL122" i="24" s="1"/>
  <c r="CR113" i="24" a="1"/>
  <c r="CR113" i="24" s="1"/>
  <c r="CQ99" i="24" a="1"/>
  <c r="CQ99" i="24" s="1"/>
  <c r="CR94" i="24" a="1"/>
  <c r="CR94" i="24" s="1"/>
  <c r="CZ85" i="24" a="1"/>
  <c r="CZ85" i="24" s="1"/>
  <c r="CI65" i="24" a="1"/>
  <c r="CI65" i="24" s="1"/>
  <c r="CK67" i="24" a="1"/>
  <c r="CK67" i="24" s="1"/>
  <c r="CJ41" i="24" a="1"/>
  <c r="CJ41" i="24" s="1"/>
  <c r="CT31" i="24" a="1"/>
  <c r="CT31" i="24" s="1"/>
  <c r="CV34" i="24" a="1"/>
  <c r="CV34" i="24" s="1"/>
  <c r="CU130" i="24" a="1"/>
  <c r="CU130" i="24" s="1"/>
  <c r="DC118" i="24" a="1"/>
  <c r="DC118" i="24" s="1"/>
  <c r="DB107" i="24" a="1"/>
  <c r="DB107" i="24" s="1"/>
  <c r="CW100" i="24" a="1"/>
  <c r="CW100" i="24" s="1"/>
  <c r="CV114" i="24" a="1"/>
  <c r="CV114" i="24" s="1"/>
  <c r="CW110" i="24" a="1"/>
  <c r="CW110" i="24" s="1"/>
  <c r="CF97" i="24" a="1"/>
  <c r="CF97" i="24" s="1"/>
  <c r="DB79" i="24" a="1"/>
  <c r="DB79" i="24" s="1"/>
  <c r="CN62" i="24" a="1"/>
  <c r="CN62" i="24" s="1"/>
  <c r="CT64" i="24" a="1"/>
  <c r="CT64" i="24" s="1"/>
  <c r="CT132" i="24" a="1"/>
  <c r="CT132" i="24" s="1"/>
  <c r="CI113" i="24" a="1"/>
  <c r="CI113" i="24" s="1"/>
  <c r="CY107" i="24" a="1"/>
  <c r="CY107" i="24" s="1"/>
  <c r="CS95" i="24" a="1"/>
  <c r="CS95" i="24" s="1"/>
  <c r="CW78" i="24" a="1"/>
  <c r="CW78" i="24" s="1"/>
  <c r="CZ60" i="24" a="1"/>
  <c r="CZ60" i="24" s="1"/>
  <c r="CH63" i="24" a="1"/>
  <c r="CH63" i="24" s="1"/>
  <c r="CX42" i="24" a="1"/>
  <c r="CX42" i="24" s="1"/>
  <c r="CY49" i="24" a="1"/>
  <c r="CY49" i="24" s="1"/>
  <c r="DA29" i="24" a="1"/>
  <c r="DA29" i="24" s="1"/>
  <c r="CM33" i="24" a="1"/>
  <c r="CM33" i="24" s="1"/>
  <c r="CS124" i="24" a="1"/>
  <c r="CS124" i="24" s="1"/>
  <c r="DC111" i="24" a="1"/>
  <c r="DC111" i="24" s="1"/>
  <c r="CG98" i="24" a="1"/>
  <c r="CG98" i="24" s="1"/>
  <c r="CG93" i="24" a="1"/>
  <c r="CG93" i="24" s="1"/>
  <c r="CM86" i="24" a="1"/>
  <c r="CM86" i="24" s="1"/>
  <c r="CU65" i="24" a="1"/>
  <c r="CU65" i="24" s="1"/>
  <c r="CW67" i="24" a="1"/>
  <c r="CW67" i="24" s="1"/>
  <c r="CU41" i="24" a="1"/>
  <c r="CU41" i="24" s="1"/>
  <c r="CH32" i="24" a="1"/>
  <c r="CH32" i="24" s="1"/>
  <c r="CJ35" i="24" a="1"/>
  <c r="CJ35" i="24" s="1"/>
  <c r="CJ48" i="24" a="1"/>
  <c r="CJ48" i="24" s="1"/>
  <c r="CZ11" i="24" a="1"/>
  <c r="CZ11" i="24" s="1"/>
  <c r="CZ5" i="24" a="1"/>
  <c r="CZ5" i="24" s="1"/>
  <c r="CX25" i="24" a="1"/>
  <c r="CX25" i="24" s="1"/>
  <c r="CF7" i="24" a="1"/>
  <c r="CF7" i="24" s="1"/>
  <c r="CG22" i="24" a="1"/>
  <c r="CG22" i="24" s="1"/>
  <c r="CJ6" i="24" a="1"/>
  <c r="CJ6" i="24" s="1"/>
  <c r="CM49" i="24" a="1"/>
  <c r="CM49" i="24" s="1"/>
  <c r="CQ16" i="24" a="1"/>
  <c r="CQ16" i="24" s="1"/>
  <c r="CC114" i="24" a="1"/>
  <c r="CC114" i="24" s="1"/>
  <c r="CD46" i="24" a="1"/>
  <c r="CD46" i="24" s="1"/>
  <c r="CC109" i="24" a="1"/>
  <c r="CC109" i="24" s="1"/>
  <c r="CC41" i="24" a="1"/>
  <c r="CC41" i="24" s="1"/>
  <c r="CC104" i="24" a="1"/>
  <c r="CC104" i="24" s="1"/>
  <c r="CB36" i="24" a="1"/>
  <c r="CB36" i="24" s="1"/>
  <c r="CN82" i="24" a="1"/>
  <c r="CN82" i="24" s="1"/>
  <c r="CM78" i="24" a="1"/>
  <c r="CM78" i="24" s="1"/>
  <c r="CK58" i="24" a="1"/>
  <c r="CK58" i="24" s="1"/>
  <c r="CO54" i="24" a="1"/>
  <c r="CO54" i="24" s="1"/>
  <c r="DC44" i="24" a="1"/>
  <c r="DC44" i="24" s="1"/>
  <c r="CG25" i="24" a="1"/>
  <c r="CG25" i="24" s="1"/>
  <c r="CO65" i="24" a="1"/>
  <c r="CO65" i="24" s="1"/>
  <c r="CK25" i="24" a="1"/>
  <c r="CK25" i="24" s="1"/>
  <c r="CR5" i="24" a="1"/>
  <c r="CR5" i="24" s="1"/>
  <c r="DB19" i="24" a="1"/>
  <c r="DB19" i="24" s="1"/>
  <c r="CI17" i="24" a="1"/>
  <c r="CI17" i="24" s="1"/>
  <c r="DC49" i="24" a="1"/>
  <c r="DC49" i="24" s="1"/>
  <c r="CU16" i="24" a="1"/>
  <c r="CU16" i="24" s="1"/>
  <c r="CL50" i="24" a="1"/>
  <c r="CL50" i="24" s="1"/>
  <c r="CP21" i="24" a="1"/>
  <c r="CP21" i="24" s="1"/>
  <c r="CR127" i="24" a="1"/>
  <c r="CR127" i="24" s="1"/>
  <c r="CN118" i="24" a="1"/>
  <c r="CN118" i="24" s="1"/>
  <c r="CM106" i="24" a="1"/>
  <c r="CM106" i="24" s="1"/>
  <c r="CS104" i="24" a="1"/>
  <c r="CS104" i="24" s="1"/>
  <c r="CN87" i="24" a="1"/>
  <c r="CN87" i="24" s="1"/>
  <c r="CZ69" i="24" a="1"/>
  <c r="CZ69" i="24" s="1"/>
  <c r="CH72" i="24" a="1"/>
  <c r="CH72" i="24" s="1"/>
  <c r="CX51" i="24" a="1"/>
  <c r="CX51" i="24" s="1"/>
  <c r="CO42" i="24" a="1"/>
  <c r="CO42" i="24" s="1"/>
  <c r="DA38" i="24" a="1"/>
  <c r="DA38" i="24" s="1"/>
  <c r="CJ19" i="24" a="1"/>
  <c r="CJ19" i="24" s="1"/>
  <c r="CX126" i="24" a="1"/>
  <c r="CX126" i="24" s="1"/>
  <c r="CR129" i="24" a="1"/>
  <c r="CR129" i="24" s="1"/>
  <c r="CN120" i="24" a="1"/>
  <c r="CN120" i="24" s="1"/>
  <c r="CN108" i="24" a="1"/>
  <c r="CN108" i="24" s="1"/>
  <c r="CI96" i="24" a="1"/>
  <c r="CI96" i="24" s="1"/>
  <c r="CN89" i="24" a="1"/>
  <c r="CN89" i="24" s="1"/>
  <c r="CZ71" i="24" a="1"/>
  <c r="CZ71" i="24" s="1"/>
  <c r="CH74" i="24" a="1"/>
  <c r="CH74" i="24" s="1"/>
  <c r="CX53" i="24" a="1"/>
  <c r="CX53" i="24" s="1"/>
  <c r="CN44" i="24" a="1"/>
  <c r="CN44" i="24" s="1"/>
  <c r="CO18" i="24" a="1"/>
  <c r="CO18" i="24" s="1"/>
  <c r="CF21" i="24" a="1"/>
  <c r="CF21" i="24" s="1"/>
  <c r="DA129" i="24" a="1"/>
  <c r="DA129" i="24" s="1"/>
  <c r="CT119" i="24" a="1"/>
  <c r="CT119" i="24" s="1"/>
  <c r="CO116" i="24" a="1"/>
  <c r="CO116" i="24" s="1"/>
  <c r="CP103" i="24" a="1"/>
  <c r="CP103" i="24" s="1"/>
  <c r="CL88" i="24" a="1"/>
  <c r="CL88" i="24" s="1"/>
  <c r="CR79" i="24" a="1"/>
  <c r="CR79" i="24" s="1"/>
  <c r="CY58" i="24" a="1"/>
  <c r="CY58" i="24" s="1"/>
  <c r="DA60" i="24" a="1"/>
  <c r="DA60" i="24" s="1"/>
  <c r="CV51" i="24" a="1"/>
  <c r="CV51" i="24" s="1"/>
  <c r="CM25" i="24" a="1"/>
  <c r="CM25" i="24" s="1"/>
  <c r="CN28" i="24" a="1"/>
  <c r="CN28" i="24" s="1"/>
  <c r="DC128" i="24" a="1"/>
  <c r="DC128" i="24" s="1"/>
  <c r="DA131" i="24" a="1"/>
  <c r="DA131" i="24" s="1"/>
  <c r="CT121" i="24" a="1"/>
  <c r="CT121" i="24" s="1"/>
  <c r="CJ109" i="24" a="1"/>
  <c r="CJ109" i="24" s="1"/>
  <c r="CP105" i="24" a="1"/>
  <c r="CP105" i="24" s="1"/>
  <c r="CL90" i="24" a="1"/>
  <c r="CL90" i="24" s="1"/>
  <c r="CR81" i="24" a="1"/>
  <c r="CR81" i="24" s="1"/>
  <c r="CY60" i="24" a="1"/>
  <c r="CY60" i="24" s="1"/>
  <c r="DA62" i="24" a="1"/>
  <c r="DA62" i="24" s="1"/>
  <c r="CV53" i="24" a="1"/>
  <c r="CV53" i="24" s="1"/>
  <c r="CL27" i="24" a="1"/>
  <c r="CL27" i="24" s="1"/>
  <c r="CN30" i="24" a="1"/>
  <c r="CN30" i="24" s="1"/>
  <c r="CR121" i="24" a="1"/>
  <c r="CR121" i="24" s="1"/>
  <c r="CJ106" i="24" a="1"/>
  <c r="CJ106" i="24" s="1"/>
  <c r="CO104" i="24" a="1"/>
  <c r="CO104" i="24" s="1"/>
  <c r="CI87" i="24" a="1"/>
  <c r="CI87" i="24" s="1"/>
  <c r="CV69" i="24" a="1"/>
  <c r="CV69" i="24" s="1"/>
  <c r="DB71" i="24" a="1"/>
  <c r="DB71" i="24" s="1"/>
  <c r="CY132" i="24" a="1"/>
  <c r="CY132" i="24" s="1"/>
  <c r="CI121" i="24" a="1"/>
  <c r="CI121" i="24" s="1"/>
  <c r="CO114" i="24" a="1"/>
  <c r="CO114" i="24" s="1"/>
  <c r="DA102" i="24" a="1"/>
  <c r="DA102" i="24" s="1"/>
  <c r="CW85" i="24" a="1"/>
  <c r="CW85" i="24" s="1"/>
  <c r="CJ68" i="24" a="1"/>
  <c r="CJ68" i="24" s="1"/>
  <c r="CP70" i="24" a="1"/>
  <c r="CP70" i="24" s="1"/>
  <c r="CH50" i="24" a="1"/>
  <c r="CH50" i="24" s="1"/>
  <c r="CW40" i="24" a="1"/>
  <c r="CW40" i="24" s="1"/>
  <c r="CK37" i="24" a="1"/>
  <c r="CK37" i="24" s="1"/>
  <c r="CT17" i="24" a="1"/>
  <c r="CT17" i="24" s="1"/>
  <c r="CT124" i="24" a="1"/>
  <c r="CT124" i="24" s="1"/>
  <c r="CS110" i="24" a="1"/>
  <c r="CS110" i="24" s="1"/>
  <c r="CM105" i="24" a="1"/>
  <c r="CM105" i="24" s="1"/>
  <c r="CU91" i="24" a="1"/>
  <c r="CU91" i="24" s="1"/>
  <c r="CP127" i="24" a="1"/>
  <c r="CP127" i="24" s="1"/>
  <c r="CM110" i="24" a="1"/>
  <c r="CM110" i="24" s="1"/>
  <c r="CO96" i="24" a="1"/>
  <c r="CO96" i="24" s="1"/>
  <c r="CO91" i="24" a="1"/>
  <c r="CO91" i="24" s="1"/>
  <c r="CU82" i="24" a="1"/>
  <c r="CU82" i="24" s="1"/>
  <c r="DC61" i="24" a="1"/>
  <c r="DC61" i="24" s="1"/>
  <c r="CS131" i="24" a="1"/>
  <c r="CS131" i="24" s="1"/>
  <c r="CL121" i="24" a="1"/>
  <c r="CL121" i="24" s="1"/>
  <c r="CZ108" i="24" a="1"/>
  <c r="CZ108" i="24" s="1"/>
  <c r="CH105" i="24" a="1"/>
  <c r="CH105" i="24" s="1"/>
  <c r="DB89" i="24" a="1"/>
  <c r="DB89" i="24" s="1"/>
  <c r="CJ81" i="24" a="1"/>
  <c r="CJ81" i="24" s="1"/>
  <c r="CQ60" i="24" a="1"/>
  <c r="CQ60" i="24" s="1"/>
  <c r="CS62" i="24" a="1"/>
  <c r="CS62" i="24" s="1"/>
  <c r="CN53" i="24" a="1"/>
  <c r="CN53" i="24" s="1"/>
  <c r="DC26" i="24" a="1"/>
  <c r="DC26" i="24" s="1"/>
  <c r="CF30" i="24" a="1"/>
  <c r="CF30" i="24" s="1"/>
  <c r="DA125" i="24" a="1"/>
  <c r="DA125" i="24" s="1"/>
  <c r="CV113" i="24" a="1"/>
  <c r="CV113" i="24" s="1"/>
  <c r="CL108" i="24" a="1"/>
  <c r="CL108" i="24" s="1"/>
  <c r="CF96" i="24" a="1"/>
  <c r="CF96" i="24" s="1"/>
  <c r="CP131" i="24" a="1"/>
  <c r="CP131" i="24" s="1"/>
  <c r="CM112" i="24" a="1"/>
  <c r="CM112" i="24" s="1"/>
  <c r="CO98" i="24" a="1"/>
  <c r="CO98" i="24" s="1"/>
  <c r="CO93" i="24" a="1"/>
  <c r="CO93" i="24" s="1"/>
  <c r="CU84" i="24" a="1"/>
  <c r="CU84" i="24" s="1"/>
  <c r="DC63" i="24" a="1"/>
  <c r="DC63" i="24" s="1"/>
  <c r="CG66" i="24" a="1"/>
  <c r="CG66" i="24" s="1"/>
  <c r="CP123" i="24" a="1"/>
  <c r="CP123" i="24" s="1"/>
  <c r="CZ110" i="24" a="1"/>
  <c r="CZ110" i="24" s="1"/>
  <c r="CZ96" i="24" a="1"/>
  <c r="CZ96" i="24" s="1"/>
  <c r="DB91" i="24" a="1"/>
  <c r="DB91" i="24" s="1"/>
  <c r="CJ83" i="24" a="1"/>
  <c r="CJ83" i="24" s="1"/>
  <c r="CQ62" i="24" a="1"/>
  <c r="CQ62" i="24" s="1"/>
  <c r="CS64" i="24" a="1"/>
  <c r="CS64" i="24" s="1"/>
  <c r="CN55" i="24" a="1"/>
  <c r="CN55" i="24" s="1"/>
  <c r="DB28" i="24" a="1"/>
  <c r="DB28" i="24" s="1"/>
  <c r="CF32" i="24" a="1"/>
  <c r="CF32" i="24" s="1"/>
  <c r="DC127" i="24" a="1"/>
  <c r="DC127" i="24" s="1"/>
  <c r="CV115" i="24" a="1"/>
  <c r="CV115" i="24" s="1"/>
  <c r="CW114" i="24" a="1"/>
  <c r="CW114" i="24" s="1"/>
  <c r="CF98" i="24" a="1"/>
  <c r="CF98" i="24" s="1"/>
  <c r="CF112" i="24" a="1"/>
  <c r="CF112" i="24" s="1"/>
  <c r="CV106" i="24" a="1"/>
  <c r="CV106" i="24" s="1"/>
  <c r="CP94" i="24" a="1"/>
  <c r="CP94" i="24" s="1"/>
  <c r="CF86" i="24" a="1"/>
  <c r="CF86" i="24" s="1"/>
  <c r="CV59" i="24" a="1"/>
  <c r="CV59" i="24" s="1"/>
  <c r="DB61" i="24" a="1"/>
  <c r="DB61" i="24" s="1"/>
  <c r="DB129" i="24" a="1"/>
  <c r="DB129" i="24" s="1"/>
  <c r="CQ110" i="24" a="1"/>
  <c r="CQ110" i="24" s="1"/>
  <c r="CJ105" i="24" a="1"/>
  <c r="CJ105" i="24" s="1"/>
  <c r="DA92" i="24" a="1"/>
  <c r="DA92" i="24" s="1"/>
  <c r="CQ84" i="24" a="1"/>
  <c r="CQ84" i="24" s="1"/>
  <c r="CJ58" i="24" a="1"/>
  <c r="CJ58" i="24" s="1"/>
  <c r="CP60" i="24" a="1"/>
  <c r="CP60" i="24" s="1"/>
  <c r="CH40" i="24" a="1"/>
  <c r="CH40" i="24" s="1"/>
  <c r="CI47" i="24" a="1"/>
  <c r="CI47" i="24" s="1"/>
  <c r="CK27" i="24" a="1"/>
  <c r="CK27" i="24" s="1"/>
  <c r="CG132" i="24" a="1"/>
  <c r="CG132" i="24" s="1"/>
  <c r="CX121" i="24" a="1"/>
  <c r="CX121" i="24" s="1"/>
  <c r="CM109" i="24" a="1"/>
  <c r="CM109" i="24" s="1"/>
  <c r="CT105" i="24" a="1"/>
  <c r="CT105" i="24" s="1"/>
  <c r="CO90" i="24" a="1"/>
  <c r="CO90" i="24" s="1"/>
  <c r="CU83" i="24" a="1"/>
  <c r="CU83" i="24" s="1"/>
  <c r="DC62" i="24" a="1"/>
  <c r="DC62" i="24" s="1"/>
  <c r="CG65" i="24" a="1"/>
  <c r="CG65" i="24" s="1"/>
  <c r="CZ55" i="24" a="1"/>
  <c r="CZ55" i="24" s="1"/>
  <c r="CP29" i="24" a="1"/>
  <c r="CP29" i="24" s="1"/>
  <c r="CR32" i="24" a="1"/>
  <c r="CR32" i="24" s="1"/>
  <c r="DC53" i="24" a="1"/>
  <c r="DC53" i="24" s="1"/>
  <c r="CJ9" i="24" a="1"/>
  <c r="CJ9" i="24" s="1"/>
  <c r="CX56" i="24" a="1"/>
  <c r="CX56" i="24" s="1"/>
  <c r="CH23" i="24" a="1"/>
  <c r="CH23" i="24" s="1"/>
  <c r="CG15" i="24" a="1"/>
  <c r="CG15" i="24" s="1"/>
  <c r="CJ34" i="24" a="1"/>
  <c r="CJ34" i="24" s="1"/>
  <c r="CX14" i="24" a="1"/>
  <c r="CX14" i="24" s="1"/>
  <c r="CP38" i="24" a="1"/>
  <c r="CP38" i="24" s="1"/>
  <c r="CY13" i="24" a="1"/>
  <c r="CY13" i="24" s="1"/>
  <c r="CC98" i="24" a="1"/>
  <c r="CC98" i="24" s="1"/>
  <c r="CB30" i="24" a="1"/>
  <c r="CB30" i="24" s="1"/>
  <c r="CE93" i="24" a="1"/>
  <c r="CE93" i="24" s="1"/>
  <c r="CC25" i="24" a="1"/>
  <c r="CC25" i="24" s="1"/>
  <c r="CB131" i="24" a="1"/>
  <c r="CB131" i="24" s="1"/>
  <c r="CB20" i="24" a="1"/>
  <c r="CB20" i="24" s="1"/>
  <c r="CV79" i="24" a="1"/>
  <c r="CV79" i="24" s="1"/>
  <c r="CU75" i="24" a="1"/>
  <c r="CU75" i="24" s="1"/>
  <c r="CW77" i="24" a="1"/>
  <c r="CW77" i="24" s="1"/>
  <c r="CW51" i="24" a="1"/>
  <c r="CW51" i="24" s="1"/>
  <c r="CN42" i="24" a="1"/>
  <c r="CN42" i="24" s="1"/>
  <c r="CO22" i="24" a="1"/>
  <c r="CO22" i="24" s="1"/>
  <c r="DB54" i="24" a="1"/>
  <c r="DB54" i="24" s="1"/>
  <c r="CS22" i="24" a="1"/>
  <c r="CS22" i="24" s="1"/>
  <c r="CS14" i="24" a="1"/>
  <c r="CS14" i="24" s="1"/>
  <c r="CJ32" i="24" a="1"/>
  <c r="CJ32" i="24" s="1"/>
  <c r="CL14" i="24" a="1"/>
  <c r="CL14" i="24" s="1"/>
  <c r="CH39" i="24" a="1"/>
  <c r="CH39" i="24" s="1"/>
  <c r="CS128" i="24" a="1"/>
  <c r="CS128" i="24" s="1"/>
  <c r="CG122" i="24" a="1"/>
  <c r="CG122" i="24" s="1"/>
  <c r="CG111" i="24" a="1"/>
  <c r="CG111" i="24" s="1"/>
  <c r="CH102" i="24" a="1"/>
  <c r="CH102" i="24" s="1"/>
  <c r="CM95" i="24" a="1"/>
  <c r="CM95" i="24" s="1"/>
  <c r="CZ77" i="24" a="1"/>
  <c r="CZ77" i="24" s="1"/>
  <c r="CQ57" i="24" a="1"/>
  <c r="CQ57" i="24" s="1"/>
  <c r="CS59" i="24" a="1"/>
  <c r="CS59" i="24" s="1"/>
  <c r="CN50" i="24" a="1"/>
  <c r="CN50" i="24" s="1"/>
  <c r="DC23" i="24" a="1"/>
  <c r="DC23" i="24" s="1"/>
  <c r="CF27" i="24" a="1"/>
  <c r="CF27" i="24" s="1"/>
  <c r="CU127" i="24" a="1"/>
  <c r="CU127" i="24" s="1"/>
  <c r="CS130" i="24" a="1"/>
  <c r="CS130" i="24" s="1"/>
  <c r="CL120" i="24" a="1"/>
  <c r="CL120" i="24" s="1"/>
  <c r="DC117" i="24" a="1"/>
  <c r="DC117" i="24" s="1"/>
  <c r="CH104" i="24" a="1"/>
  <c r="CH104" i="24" s="1"/>
  <c r="DB88" i="24" a="1"/>
  <c r="DB88" i="24" s="1"/>
  <c r="CJ80" i="24" a="1"/>
  <c r="CJ80" i="24" s="1"/>
  <c r="CQ59" i="24" a="1"/>
  <c r="CQ59" i="24" s="1"/>
  <c r="CS61" i="24" a="1"/>
  <c r="CS61" i="24" s="1"/>
  <c r="CN52" i="24" a="1"/>
  <c r="CN52" i="24" s="1"/>
  <c r="DC25" i="24" a="1"/>
  <c r="DC25" i="24" s="1"/>
  <c r="CF29" i="24" a="1"/>
  <c r="CF29" i="24" s="1"/>
  <c r="CU129" i="24" a="1"/>
  <c r="CU129" i="24" s="1"/>
  <c r="CY123" i="24" a="1"/>
  <c r="CY123" i="24" s="1"/>
  <c r="CJ115" i="24" a="1"/>
  <c r="CJ115" i="24" s="1"/>
  <c r="CI101" i="24" a="1"/>
  <c r="CI101" i="24" s="1"/>
  <c r="CR87" i="24" a="1"/>
  <c r="CR87" i="24" s="1"/>
  <c r="DB78" i="24" a="1"/>
  <c r="DB78" i="24" s="1"/>
  <c r="CY66" i="24" a="1"/>
  <c r="CY66" i="24" s="1"/>
  <c r="DA68" i="24" a="1"/>
  <c r="DA68" i="24" s="1"/>
  <c r="DA42" i="24" a="1"/>
  <c r="DA42" i="24" s="1"/>
  <c r="CL33" i="24" a="1"/>
  <c r="CL33" i="24" s="1"/>
  <c r="CN36" i="24" a="1"/>
  <c r="CN36" i="24" s="1"/>
  <c r="CF130" i="24" a="1"/>
  <c r="CF130" i="24" s="1"/>
  <c r="CZ120" i="24" a="1"/>
  <c r="CZ120" i="24" s="1"/>
  <c r="CO122" i="24" a="1"/>
  <c r="CO122" i="24" s="1"/>
  <c r="CJ117" i="24" a="1"/>
  <c r="CJ117" i="24" s="1"/>
  <c r="CI103" i="24" a="1"/>
  <c r="CI103" i="24" s="1"/>
  <c r="CR89" i="24" a="1"/>
  <c r="CR89" i="24" s="1"/>
  <c r="CX80" i="24" a="1"/>
  <c r="CX80" i="24" s="1"/>
  <c r="CY68" i="24" a="1"/>
  <c r="CY68" i="24" s="1"/>
  <c r="DA70" i="24" a="1"/>
  <c r="DA70" i="24" s="1"/>
  <c r="DA44" i="24" a="1"/>
  <c r="DA44" i="24" s="1"/>
  <c r="CL35" i="24" a="1"/>
  <c r="CL35" i="24" s="1"/>
  <c r="CN38" i="24" a="1"/>
  <c r="CN38" i="24" s="1"/>
  <c r="CV125" i="24" a="1"/>
  <c r="CV125" i="24" s="1"/>
  <c r="CT110" i="24" a="1"/>
  <c r="CT110" i="24" s="1"/>
  <c r="DB101" i="24" a="1"/>
  <c r="DB101" i="24" s="1"/>
  <c r="CI95" i="24" a="1"/>
  <c r="CI95" i="24" s="1"/>
  <c r="CV77" i="24" a="1"/>
  <c r="CV77" i="24" s="1"/>
  <c r="CL57" i="24" a="1"/>
  <c r="CL57" i="24" s="1"/>
  <c r="DA126" i="24" a="1"/>
  <c r="DA126" i="24" s="1"/>
  <c r="CO120" i="24" a="1"/>
  <c r="CO120" i="24" s="1"/>
  <c r="CX107" i="24" a="1"/>
  <c r="CX107" i="24" s="1"/>
  <c r="CP100" i="24" a="1"/>
  <c r="CP100" i="24" s="1"/>
  <c r="CV93" i="24" a="1"/>
  <c r="CV93" i="24" s="1"/>
  <c r="CJ76" i="24" a="1"/>
  <c r="CJ76" i="24" s="1"/>
  <c r="CP78" i="24" a="1"/>
  <c r="CP78" i="24" s="1"/>
  <c r="DC57" i="24" a="1"/>
  <c r="DC57" i="24" s="1"/>
  <c r="CV48" i="24" a="1"/>
  <c r="CV48" i="24" s="1"/>
  <c r="CM22" i="24" a="1"/>
  <c r="CM22" i="24" s="1"/>
  <c r="CN25" i="24" a="1"/>
  <c r="CN25" i="24" s="1"/>
  <c r="CP128" i="24" a="1"/>
  <c r="CP128" i="24" s="1"/>
  <c r="CF109" i="24" a="1"/>
  <c r="CF109" i="24" s="1"/>
  <c r="CV103" i="24" a="1"/>
  <c r="CV103" i="24" s="1"/>
  <c r="CP91" i="24" a="1"/>
  <c r="CP91" i="24" s="1"/>
  <c r="DB132" i="24" a="1"/>
  <c r="DB132" i="24" s="1"/>
  <c r="CS109" i="24" a="1"/>
  <c r="CS109" i="24" s="1"/>
  <c r="CM104" i="24" a="1"/>
  <c r="CM104" i="24" s="1"/>
  <c r="CU90" i="24" a="1"/>
  <c r="CU90" i="24" s="1"/>
  <c r="DA81" i="24" a="1"/>
  <c r="DA81" i="24" s="1"/>
  <c r="DC69" i="24" a="1"/>
  <c r="DC69" i="24" s="1"/>
  <c r="CG72" i="24" a="1"/>
  <c r="CG72" i="24" s="1"/>
  <c r="CQ125" i="24" a="1"/>
  <c r="CQ125" i="24" s="1"/>
  <c r="CZ116" i="24" a="1"/>
  <c r="CZ116" i="24" s="1"/>
  <c r="CY102" i="24" a="1"/>
  <c r="CY102" i="24" s="1"/>
  <c r="CJ89" i="24" a="1"/>
  <c r="CJ89" i="24" s="1"/>
  <c r="CP80" i="24" a="1"/>
  <c r="CP80" i="24" s="1"/>
  <c r="CQ68" i="24" a="1"/>
  <c r="CQ68" i="24" s="1"/>
  <c r="CS70" i="24" a="1"/>
  <c r="CS70" i="24" s="1"/>
  <c r="CS44" i="24" a="1"/>
  <c r="CS44" i="24" s="1"/>
  <c r="DB34" i="24" a="1"/>
  <c r="DB34" i="24" s="1"/>
  <c r="CF38" i="24" a="1"/>
  <c r="CF38" i="24" s="1"/>
  <c r="CF127" i="24" a="1"/>
  <c r="CF127" i="24" s="1"/>
  <c r="CX117" i="24" a="1"/>
  <c r="CX117" i="24" s="1"/>
  <c r="CZ105" i="24" a="1"/>
  <c r="CZ105" i="24" s="1"/>
  <c r="CG104" i="24" a="1"/>
  <c r="CG104" i="24" s="1"/>
  <c r="DA86" i="24" a="1"/>
  <c r="DA86" i="24" s="1"/>
  <c r="CS111" i="24" a="1"/>
  <c r="CS111" i="24" s="1"/>
  <c r="CU96" i="24" a="1"/>
  <c r="CU96" i="24" s="1"/>
  <c r="CU92" i="24" a="1"/>
  <c r="CU92" i="24" s="1"/>
  <c r="DA83" i="24" a="1"/>
  <c r="DA83" i="24" s="1"/>
  <c r="DC71" i="24" a="1"/>
  <c r="DC71" i="24" s="1"/>
  <c r="CG74" i="24" a="1"/>
  <c r="CG74" i="24" s="1"/>
  <c r="CG124" i="24" a="1"/>
  <c r="CG124" i="24" s="1"/>
  <c r="CH110" i="24" a="1"/>
  <c r="CH110" i="24" s="1"/>
  <c r="CY104" i="24" a="1"/>
  <c r="CY104" i="24" s="1"/>
  <c r="CJ91" i="24" a="1"/>
  <c r="CJ91" i="24" s="1"/>
  <c r="CP82" i="24" a="1"/>
  <c r="CP82" i="24" s="1"/>
  <c r="CQ70" i="24" a="1"/>
  <c r="CQ70" i="24" s="1"/>
  <c r="CS72" i="24" a="1"/>
  <c r="CS72" i="24" s="1"/>
  <c r="CS46" i="24" a="1"/>
  <c r="CS46" i="24" s="1"/>
  <c r="DB36" i="24" a="1"/>
  <c r="DB36" i="24" s="1"/>
  <c r="CH17" i="24" a="1"/>
  <c r="CH17" i="24" s="1"/>
  <c r="CF129" i="24" a="1"/>
  <c r="CF129" i="24" s="1"/>
  <c r="CZ119" i="24" a="1"/>
  <c r="CZ119" i="24" s="1"/>
  <c r="CZ107" i="24" a="1"/>
  <c r="CZ107" i="24" s="1"/>
  <c r="CT95" i="24" a="1"/>
  <c r="CT95" i="24" s="1"/>
  <c r="DC121" i="24" a="1"/>
  <c r="DC121" i="24" s="1"/>
  <c r="CT112" i="24" a="1"/>
  <c r="CT112" i="24" s="1"/>
  <c r="CO102" i="24" a="1"/>
  <c r="CO102" i="24" s="1"/>
  <c r="CL85" i="24" a="1"/>
  <c r="CL85" i="24" s="1"/>
  <c r="CV67" i="24" a="1"/>
  <c r="CV67" i="24" s="1"/>
  <c r="DB69" i="24" a="1"/>
  <c r="DB69" i="24" s="1"/>
  <c r="CY130" i="24" a="1"/>
  <c r="CY130" i="24" s="1"/>
  <c r="CI119" i="24" a="1"/>
  <c r="CI119" i="24" s="1"/>
  <c r="CG108" i="24" a="1"/>
  <c r="CG108" i="24" s="1"/>
  <c r="DA100" i="24" a="1"/>
  <c r="DA100" i="24" s="1"/>
  <c r="CW83" i="24" a="1"/>
  <c r="CW83" i="24" s="1"/>
  <c r="CJ66" i="24" a="1"/>
  <c r="CJ66" i="24" s="1"/>
  <c r="CP68" i="24" a="1"/>
  <c r="CP68" i="24" s="1"/>
  <c r="CH48" i="24" a="1"/>
  <c r="CH48" i="24" s="1"/>
  <c r="CI55" i="24" a="1"/>
  <c r="CI55" i="24" s="1"/>
  <c r="CK35" i="24" a="1"/>
  <c r="CK35" i="24" s="1"/>
  <c r="CU38" i="24" a="1"/>
  <c r="CU38" i="24" s="1"/>
  <c r="CT122" i="24" a="1"/>
  <c r="CT122" i="24" s="1"/>
  <c r="CM117" i="24" a="1"/>
  <c r="CM117" i="24" s="1"/>
  <c r="CM103" i="24" a="1"/>
  <c r="CM103" i="24" s="1"/>
  <c r="CU89" i="24" a="1"/>
  <c r="CU89" i="24" s="1"/>
  <c r="DA82" i="24" a="1"/>
  <c r="DA82" i="24" s="1"/>
  <c r="CZ132" i="24" a="1"/>
  <c r="CZ132" i="24" s="1"/>
  <c r="CO119" i="24" a="1"/>
  <c r="CO119" i="24" s="1"/>
  <c r="CX106" i="24" a="1"/>
  <c r="CX106" i="24" s="1"/>
  <c r="CP99" i="24" a="1"/>
  <c r="CP99" i="24" s="1"/>
  <c r="CV92" i="24" a="1"/>
  <c r="CV92" i="24" s="1"/>
  <c r="CJ75" i="24" a="1"/>
  <c r="CJ75" i="24" s="1"/>
  <c r="CP77" i="24" a="1"/>
  <c r="CP77" i="24" s="1"/>
  <c r="DC56" i="24" a="1"/>
  <c r="DC56" i="24" s="1"/>
  <c r="CV47" i="24" a="1"/>
  <c r="CV47" i="24" s="1"/>
  <c r="CM21" i="24" a="1"/>
  <c r="CM21" i="24" s="1"/>
  <c r="CN24" i="24" a="1"/>
  <c r="CN24" i="24" s="1"/>
  <c r="CH132" i="24" a="1"/>
  <c r="CH132" i="24" s="1"/>
  <c r="DA127" i="24" a="1"/>
  <c r="DA127" i="24" s="1"/>
  <c r="CO121" i="24" a="1"/>
  <c r="CO121" i="24" s="1"/>
  <c r="DB108" i="24" a="1"/>
  <c r="DB108" i="24" s="1"/>
  <c r="CP101" i="24" a="1"/>
  <c r="CP101" i="24" s="1"/>
  <c r="CU94" i="24" a="1"/>
  <c r="CU94" i="24" s="1"/>
  <c r="CJ77" i="24" a="1"/>
  <c r="CJ77" i="24" s="1"/>
  <c r="CY56" i="24" a="1"/>
  <c r="CY56" i="24" s="1"/>
  <c r="DC58" i="24" a="1"/>
  <c r="DC58" i="24" s="1"/>
  <c r="CV49" i="24" a="1"/>
  <c r="CV49" i="24" s="1"/>
  <c r="CM23" i="24" a="1"/>
  <c r="CM23" i="24" s="1"/>
  <c r="CN26" i="24" a="1"/>
  <c r="CN26" i="24" s="1"/>
  <c r="DC126" i="24" a="1"/>
  <c r="DC126" i="24" s="1"/>
  <c r="CH125" i="24" a="1"/>
  <c r="CH125" i="24" s="1"/>
  <c r="CR112" i="24" a="1"/>
  <c r="CR112" i="24" s="1"/>
  <c r="CR98" i="24" a="1"/>
  <c r="CR98" i="24" s="1"/>
  <c r="CT93" i="24" a="1"/>
  <c r="CT93" i="24" s="1"/>
  <c r="CZ84" i="24" a="1"/>
  <c r="CZ84" i="24" s="1"/>
  <c r="CI64" i="24" a="1"/>
  <c r="CI64" i="24" s="1"/>
  <c r="CK66" i="24" a="1"/>
  <c r="CK66" i="24" s="1"/>
  <c r="CJ40" i="24" a="1"/>
  <c r="CJ40" i="24" s="1"/>
  <c r="CT30" i="24" a="1"/>
  <c r="CT30" i="24" s="1"/>
  <c r="CV33" i="24" a="1"/>
  <c r="CV33" i="24" s="1"/>
  <c r="CN127" i="24" a="1"/>
  <c r="CN127" i="24" s="1"/>
  <c r="CJ118" i="24" a="1"/>
  <c r="CJ118" i="24" s="1"/>
  <c r="CI123" i="24" a="1"/>
  <c r="CI123" i="24" s="1"/>
  <c r="CR114" i="24" a="1"/>
  <c r="CR114" i="24" s="1"/>
  <c r="CQ100" i="24" a="1"/>
  <c r="CQ100" i="24" s="1"/>
  <c r="CX95" i="24" a="1"/>
  <c r="CX95" i="24" s="1"/>
  <c r="CX86" i="24" a="1"/>
  <c r="CX86" i="24" s="1"/>
  <c r="CI66" i="24" a="1"/>
  <c r="CI66" i="24" s="1"/>
  <c r="CK68" i="24" a="1"/>
  <c r="CK68" i="24" s="1"/>
  <c r="CJ42" i="24" a="1"/>
  <c r="CJ42" i="24" s="1"/>
  <c r="CT32" i="24" a="1"/>
  <c r="CT32" i="24" s="1"/>
  <c r="CV35" i="24" a="1"/>
  <c r="CV35" i="24" s="1"/>
  <c r="CK124" i="24" a="1"/>
  <c r="CK124" i="24" s="1"/>
  <c r="CS106" i="24" a="1"/>
  <c r="CS106" i="24" s="1"/>
  <c r="CL99" i="24" a="1"/>
  <c r="CL99" i="24" s="1"/>
  <c r="CQ92" i="24" a="1"/>
  <c r="CQ92" i="24" s="1"/>
  <c r="CF75" i="24" a="1"/>
  <c r="CF75" i="24" s="1"/>
  <c r="CL77" i="24" a="1"/>
  <c r="CL77" i="24" s="1"/>
  <c r="CJ131" i="24" a="1"/>
  <c r="CJ131" i="24" s="1"/>
  <c r="CF122" i="24" a="1"/>
  <c r="CF122" i="24" s="1"/>
  <c r="CG114" i="24" a="1"/>
  <c r="CG114" i="24" s="1"/>
  <c r="CY97" i="24" a="1"/>
  <c r="CY97" i="24" s="1"/>
  <c r="CF91" i="24" a="1"/>
  <c r="CF91" i="24" s="1"/>
  <c r="CR73" i="24" a="1"/>
  <c r="CR73" i="24" s="1"/>
  <c r="CX75" i="24" a="1"/>
  <c r="CX75" i="24" s="1"/>
  <c r="CP55" i="24" a="1"/>
  <c r="CP55" i="24" s="1"/>
  <c r="CF46" i="24" a="1"/>
  <c r="CF46" i="24" s="1"/>
  <c r="DC19" i="24" a="1"/>
  <c r="DC19" i="24" s="1"/>
  <c r="CV22" i="24" a="1"/>
  <c r="CV22" i="24" s="1"/>
  <c r="DB125" i="24" a="1"/>
  <c r="DB125" i="24" s="1"/>
  <c r="DA115" i="24" a="1"/>
  <c r="DA115" i="24" s="1"/>
  <c r="CF101" i="24" a="1"/>
  <c r="CF101" i="24" s="1"/>
  <c r="CX88" i="24" a="1"/>
  <c r="CX88" i="24" s="1"/>
  <c r="CN129" i="24" a="1"/>
  <c r="CN129" i="24" s="1"/>
  <c r="CU115" i="24" a="1"/>
  <c r="CU115" i="24" s="1"/>
  <c r="CU101" i="24" a="1"/>
  <c r="CU101" i="24" s="1"/>
  <c r="DC87" i="24" a="1"/>
  <c r="DC87" i="24" s="1"/>
  <c r="CK79" i="24" a="1"/>
  <c r="CK79" i="24" s="1"/>
  <c r="CM67" i="24" a="1"/>
  <c r="CM67" i="24" s="1"/>
  <c r="CO69" i="24" a="1"/>
  <c r="CO69" i="24" s="1"/>
  <c r="CY122" i="24" a="1"/>
  <c r="CY122" i="24" s="1"/>
  <c r="CJ114" i="24" a="1"/>
  <c r="CJ114" i="24" s="1"/>
  <c r="CI100" i="24" a="1"/>
  <c r="CI100" i="24" s="1"/>
  <c r="CJ95" i="24" a="1"/>
  <c r="CJ95" i="24" s="1"/>
  <c r="CP86" i="24" a="1"/>
  <c r="CP86" i="24" s="1"/>
  <c r="CY65" i="24" a="1"/>
  <c r="CY65" i="24" s="1"/>
  <c r="DA67" i="24" a="1"/>
  <c r="DA67" i="24" s="1"/>
  <c r="CZ41" i="24" a="1"/>
  <c r="CZ41" i="24" s="1"/>
  <c r="CL32" i="24" a="1"/>
  <c r="CL32" i="24" s="1"/>
  <c r="CN35" i="24" a="1"/>
  <c r="CN35" i="24" s="1"/>
  <c r="CM131" i="24" a="1"/>
  <c r="CM131" i="24" s="1"/>
  <c r="CU119" i="24" a="1"/>
  <c r="CU119" i="24" s="1"/>
  <c r="CG109" i="24" a="1"/>
  <c r="CG109" i="24" s="1"/>
  <c r="CO101" i="24" a="1"/>
  <c r="CO101" i="24" s="1"/>
  <c r="CO130" i="24" a="1"/>
  <c r="CO130" i="24" s="1"/>
  <c r="CU117" i="24" a="1"/>
  <c r="CU117" i="24" s="1"/>
  <c r="CU103" i="24" a="1"/>
  <c r="CU103" i="24" s="1"/>
  <c r="DC89" i="24" a="1"/>
  <c r="DC89" i="24" s="1"/>
  <c r="CK81" i="24" a="1"/>
  <c r="CK81" i="24" s="1"/>
  <c r="CM69" i="24" a="1"/>
  <c r="CM69" i="24" s="1"/>
  <c r="CO71" i="24" a="1"/>
  <c r="CO71" i="24" s="1"/>
  <c r="CY124" i="24" a="1"/>
  <c r="CY124" i="24" s="1"/>
  <c r="CJ116" i="24" a="1"/>
  <c r="CJ116" i="24" s="1"/>
  <c r="CI102" i="24" a="1"/>
  <c r="CI102" i="24" s="1"/>
  <c r="CR88" i="24" a="1"/>
  <c r="CR88" i="24" s="1"/>
  <c r="CX79" i="24" a="1"/>
  <c r="CX79" i="24" s="1"/>
  <c r="CY67" i="24" a="1"/>
  <c r="CY67" i="24" s="1"/>
  <c r="DA69" i="24" a="1"/>
  <c r="DA69" i="24" s="1"/>
  <c r="DA43" i="24" a="1"/>
  <c r="DA43" i="24" s="1"/>
  <c r="CL34" i="24" a="1"/>
  <c r="CL34" i="24" s="1"/>
  <c r="CN37" i="24" a="1"/>
  <c r="CN37" i="24" s="1"/>
  <c r="CN126" i="24" a="1"/>
  <c r="CN126" i="24" s="1"/>
  <c r="CU121" i="24" a="1"/>
  <c r="CU121" i="24" s="1"/>
  <c r="CT116" i="24" a="1"/>
  <c r="CT116" i="24" s="1"/>
  <c r="CO103" i="24" a="1"/>
  <c r="CO103" i="24" s="1"/>
  <c r="CN117" i="24" a="1"/>
  <c r="CN117" i="24" s="1"/>
  <c r="DB106" i="24" a="1"/>
  <c r="DB106" i="24" s="1"/>
  <c r="CW99" i="24" a="1"/>
  <c r="CW99" i="24" s="1"/>
  <c r="CT82" i="24" a="1"/>
  <c r="CT82" i="24" s="1"/>
  <c r="CF65" i="24" a="1"/>
  <c r="CF65" i="24" s="1"/>
  <c r="CL67" i="24" a="1"/>
  <c r="CL67" i="24" s="1"/>
  <c r="CI128" i="24" a="1"/>
  <c r="CI128" i="24" s="1"/>
  <c r="CY115" i="24" a="1"/>
  <c r="CY115" i="24" s="1"/>
  <c r="CT115" i="24" a="1"/>
  <c r="CT115" i="24" s="1"/>
  <c r="CK98" i="24" a="1"/>
  <c r="CK98" i="24" s="1"/>
  <c r="CG81" i="24" a="1"/>
  <c r="CG81" i="24" s="1"/>
  <c r="CR63" i="24" a="1"/>
  <c r="CR63" i="24" s="1"/>
  <c r="CX65" i="24" a="1"/>
  <c r="CX65" i="24" s="1"/>
  <c r="CP45" i="24" a="1"/>
  <c r="CP45" i="24" s="1"/>
  <c r="CQ52" i="24" a="1"/>
  <c r="CQ52" i="24" s="1"/>
  <c r="CS32" i="24" a="1"/>
  <c r="CS32" i="24" s="1"/>
  <c r="DC35" i="24" a="1"/>
  <c r="DC35" i="24" s="1"/>
  <c r="CN123" i="24" a="1"/>
  <c r="CN123" i="24" s="1"/>
  <c r="CU114" i="24" a="1"/>
  <c r="CU114" i="24" s="1"/>
  <c r="CU100" i="24" a="1"/>
  <c r="CU100" i="24" s="1"/>
  <c r="CH87" i="24" a="1"/>
  <c r="CH87" i="24" s="1"/>
  <c r="CK80" i="24" a="1"/>
  <c r="CK80" i="24" s="1"/>
  <c r="CM68" i="24" a="1"/>
  <c r="CM68" i="24" s="1"/>
  <c r="CO70" i="24" a="1"/>
  <c r="CO70" i="24" s="1"/>
  <c r="CO44" i="24" a="1"/>
  <c r="CO44" i="24" s="1"/>
  <c r="CX34" i="24" a="1"/>
  <c r="CX34" i="24" s="1"/>
  <c r="CZ37" i="24" a="1"/>
  <c r="CZ37" i="24" s="1"/>
  <c r="DC41" i="24" a="1"/>
  <c r="DC41" i="24" s="1"/>
  <c r="CR14" i="24" a="1"/>
  <c r="CR14" i="24" s="1"/>
  <c r="CK7" i="24" a="1"/>
  <c r="CK7" i="24" s="1"/>
  <c r="CY28" i="24" a="1"/>
  <c r="CY28" i="24" s="1"/>
  <c r="DB6" i="24" a="1"/>
  <c r="DB6" i="24" s="1"/>
  <c r="CW32" i="24" a="1"/>
  <c r="CW32" i="24" s="1"/>
  <c r="CU6" i="24" a="1"/>
  <c r="CU6" i="24" s="1"/>
  <c r="CR43" i="24" a="1"/>
  <c r="CR43" i="24" s="1"/>
  <c r="CV10" i="24" a="1"/>
  <c r="CV10" i="24" s="1"/>
  <c r="CC130" i="24" a="1"/>
  <c r="CC130" i="24" s="1"/>
  <c r="CD62" i="24" a="1"/>
  <c r="CD62" i="24" s="1"/>
  <c r="CC125" i="24" a="1"/>
  <c r="CC125" i="24" s="1"/>
  <c r="CD57" i="24" a="1"/>
  <c r="CD57" i="24" s="1"/>
  <c r="CB99" i="24" a="1"/>
  <c r="CB99" i="24" s="1"/>
  <c r="CD38" i="24" a="1"/>
  <c r="CD38" i="24" s="1"/>
  <c r="CK82" i="24" a="1"/>
  <c r="CK82" i="24" s="1"/>
  <c r="CM70" i="24" a="1"/>
  <c r="CM70" i="24" s="1"/>
  <c r="CO72" i="24" a="1"/>
  <c r="CO72" i="24" s="1"/>
  <c r="CO46" i="24" a="1"/>
  <c r="CO46" i="24" s="1"/>
  <c r="CX36" i="24" a="1"/>
  <c r="CX36" i="24" s="1"/>
  <c r="DB16" i="24" a="1"/>
  <c r="DB16" i="24" s="1"/>
  <c r="CG50" i="24" a="1"/>
  <c r="CG50" i="24" s="1"/>
  <c r="CR16" i="24" a="1"/>
  <c r="CR16" i="24" s="1"/>
  <c r="CK9" i="24" a="1"/>
  <c r="CK9" i="24" s="1"/>
  <c r="CI34" i="24" a="1"/>
  <c r="CI34" i="24" s="1"/>
  <c r="DB8" i="24" a="1"/>
  <c r="DB8" i="24" s="1"/>
  <c r="CM18" i="24" a="1"/>
  <c r="CM18" i="24" s="1"/>
  <c r="CU8" i="24" a="1"/>
  <c r="CU8" i="24" s="1"/>
  <c r="CR51" i="24" a="1"/>
  <c r="CR51" i="24" s="1"/>
  <c r="CV12" i="24" a="1"/>
  <c r="CV12" i="24" s="1"/>
  <c r="CN8" i="24" a="1"/>
  <c r="CN8" i="24" s="1"/>
  <c r="CQ126" i="24" a="1"/>
  <c r="CQ126" i="24" s="1"/>
  <c r="CI114" i="24" a="1"/>
  <c r="CI114" i="24" s="1"/>
  <c r="CK109" i="24" a="1"/>
  <c r="CK109" i="24" s="1"/>
  <c r="CS96" i="24" a="1"/>
  <c r="CS96" i="24" s="1"/>
  <c r="CO79" i="24" a="1"/>
  <c r="CO79" i="24" s="1"/>
  <c r="CZ61" i="24" a="1"/>
  <c r="CZ61" i="24" s="1"/>
  <c r="CH64" i="24" a="1"/>
  <c r="CH64" i="24" s="1"/>
  <c r="CX43" i="24" a="1"/>
  <c r="CX43" i="24" s="1"/>
  <c r="CY50" i="24" a="1"/>
  <c r="CY50" i="24" s="1"/>
  <c r="DA30" i="24" a="1"/>
  <c r="DA30" i="24" s="1"/>
  <c r="CM34" i="24" a="1"/>
  <c r="CM34" i="24" s="1"/>
  <c r="DB122" i="24" a="1"/>
  <c r="DB122" i="24" s="1"/>
  <c r="CQ128" i="24" a="1"/>
  <c r="CQ128" i="24" s="1"/>
  <c r="CI116" i="24" a="1"/>
  <c r="CI116" i="24" s="1"/>
  <c r="DB116" i="24" a="1"/>
  <c r="DB116" i="24" s="1"/>
  <c r="CS98" i="24" a="1"/>
  <c r="CS98" i="24" s="1"/>
  <c r="CO81" i="24" a="1"/>
  <c r="CO81" i="24" s="1"/>
  <c r="CZ63" i="24" a="1"/>
  <c r="CZ63" i="24" s="1"/>
  <c r="CH66" i="24" a="1"/>
  <c r="CH66" i="24" s="1"/>
  <c r="CX45" i="24" a="1"/>
  <c r="CX45" i="24" s="1"/>
  <c r="CY52" i="24" a="1"/>
  <c r="CY52" i="24" s="1"/>
  <c r="DA32" i="24" a="1"/>
  <c r="DA32" i="24" s="1"/>
  <c r="CM36" i="24" a="1"/>
  <c r="CM36" i="24" s="1"/>
  <c r="CZ128" i="24" a="1"/>
  <c r="CZ128" i="24" s="1"/>
  <c r="CV119" i="24" a="1"/>
  <c r="CV119" i="24" s="1"/>
  <c r="CU107" i="24" a="1"/>
  <c r="CU107" i="24" s="1"/>
  <c r="CQ95" i="24" a="1"/>
  <c r="CQ95" i="24" s="1"/>
  <c r="CV88" i="24" a="1"/>
  <c r="CV88" i="24" s="1"/>
  <c r="CJ71" i="24" a="1"/>
  <c r="CJ71" i="24" s="1"/>
  <c r="CP73" i="24" a="1"/>
  <c r="CP73" i="24" s="1"/>
  <c r="CH53" i="24" a="1"/>
  <c r="CH53" i="24" s="1"/>
  <c r="CV43" i="24" a="1"/>
  <c r="CV43" i="24" s="1"/>
  <c r="CY17" i="24" a="1"/>
  <c r="CY17" i="24" s="1"/>
  <c r="CN20" i="24" a="1"/>
  <c r="CN20" i="24" s="1"/>
  <c r="CH128" i="24" a="1"/>
  <c r="CH128" i="24" s="1"/>
  <c r="CZ130" i="24" a="1"/>
  <c r="CZ130" i="24" s="1"/>
  <c r="CV121" i="24" a="1"/>
  <c r="CV121" i="24" s="1"/>
  <c r="CW112" i="24" a="1"/>
  <c r="CW112" i="24" s="1"/>
  <c r="CQ97" i="24" a="1"/>
  <c r="CQ97" i="24" s="1"/>
  <c r="CV90" i="24" a="1"/>
  <c r="CV90" i="24" s="1"/>
  <c r="CJ73" i="24" a="1"/>
  <c r="CJ73" i="24" s="1"/>
  <c r="CP75" i="24" a="1"/>
  <c r="CP75" i="24" s="1"/>
  <c r="CH55" i="24" a="1"/>
  <c r="CH55" i="24" s="1"/>
  <c r="CV45" i="24" a="1"/>
  <c r="CV45" i="24" s="1"/>
  <c r="CW19" i="24" a="1"/>
  <c r="CW19" i="24" s="1"/>
  <c r="CN22" i="24" a="1"/>
  <c r="CN22" i="24" s="1"/>
  <c r="CF114" i="24" a="1"/>
  <c r="CF114" i="24" s="1"/>
  <c r="CX108" i="24" a="1"/>
  <c r="CX108" i="24" s="1"/>
  <c r="CN96" i="24" a="1"/>
  <c r="CN96" i="24" s="1"/>
  <c r="CL79" i="24" a="1"/>
  <c r="CL79" i="24" s="1"/>
  <c r="CV61" i="24" a="1"/>
  <c r="CV61" i="24" s="1"/>
  <c r="DB63" i="24" a="1"/>
  <c r="DB63" i="24" s="1"/>
  <c r="DB131" i="24" a="1"/>
  <c r="DB131" i="24" s="1"/>
  <c r="CQ112" i="24" a="1"/>
  <c r="CQ112" i="24" s="1"/>
  <c r="CI107" i="24" a="1"/>
  <c r="CI107" i="24" s="1"/>
  <c r="DB94" i="24" a="1"/>
  <c r="DB94" i="24" s="1"/>
  <c r="CR86" i="24" a="1"/>
  <c r="CR86" i="24" s="1"/>
  <c r="CJ60" i="24" a="1"/>
  <c r="CJ60" i="24" s="1"/>
  <c r="CP62" i="24" a="1"/>
  <c r="CP62" i="24" s="1"/>
  <c r="CH42" i="24" a="1"/>
  <c r="CH42" i="24" s="1"/>
  <c r="CI49" i="24" a="1"/>
  <c r="CI49" i="24" s="1"/>
  <c r="CK29" i="24" a="1"/>
  <c r="CK29" i="24" s="1"/>
  <c r="CU32" i="24" a="1"/>
  <c r="CU32" i="24" s="1"/>
  <c r="DA123" i="24" a="1"/>
  <c r="DA123" i="24" s="1"/>
  <c r="CM111" i="24" a="1"/>
  <c r="CM111" i="24" s="1"/>
  <c r="CO97" i="24" a="1"/>
  <c r="CO97" i="24" s="1"/>
  <c r="CO92" i="24" a="1"/>
  <c r="CO92" i="24" s="1"/>
  <c r="DA122" i="24" a="1"/>
  <c r="DA122" i="24" s="1"/>
  <c r="DA105" i="24" a="1"/>
  <c r="DA105" i="24" s="1"/>
  <c r="CT98" i="24" a="1"/>
  <c r="CT98" i="24" s="1"/>
  <c r="CY91" i="24" a="1"/>
  <c r="CY91" i="24" s="1"/>
  <c r="CN74" i="24" a="1"/>
  <c r="CN74" i="24" s="1"/>
  <c r="CT76" i="24" a="1"/>
  <c r="CT76" i="24" s="1"/>
  <c r="CR130" i="24" a="1"/>
  <c r="CR130" i="24" s="1"/>
  <c r="CN121" i="24" a="1"/>
  <c r="CN121" i="24" s="1"/>
  <c r="CO111" i="24" a="1"/>
  <c r="CO111" i="24" s="1"/>
  <c r="CI97" i="24" a="1"/>
  <c r="CI97" i="24" s="1"/>
  <c r="CN90" i="24" a="1"/>
  <c r="CN90" i="24" s="1"/>
  <c r="CZ72" i="24" a="1"/>
  <c r="CZ72" i="24" s="1"/>
  <c r="CH75" i="24" a="1"/>
  <c r="CH75" i="24" s="1"/>
  <c r="CX54" i="24" a="1"/>
  <c r="CX54" i="24" s="1"/>
  <c r="CN45" i="24" a="1"/>
  <c r="CN45" i="24" s="1"/>
  <c r="CQ19" i="24" a="1"/>
  <c r="CQ19" i="24" s="1"/>
  <c r="CF22" i="24" a="1"/>
  <c r="CF22" i="24" s="1"/>
  <c r="CJ125" i="24" a="1"/>
  <c r="CJ125" i="24" s="1"/>
  <c r="CK115" i="24" a="1"/>
  <c r="CK115" i="24" s="1"/>
  <c r="CN100" i="24" a="1"/>
  <c r="CN100" i="24" s="1"/>
  <c r="CH88" i="24" a="1"/>
  <c r="CH88" i="24" s="1"/>
  <c r="CF123" i="24" a="1"/>
  <c r="CF123" i="24" s="1"/>
  <c r="DA107" i="24" a="1"/>
  <c r="DA107" i="24" s="1"/>
  <c r="CT100" i="24" a="1"/>
  <c r="CT100" i="24" s="1"/>
  <c r="CY93" i="24" a="1"/>
  <c r="CY93" i="24" s="1"/>
  <c r="CN76" i="24" a="1"/>
  <c r="CN76" i="24" s="1"/>
  <c r="CT78" i="24" a="1"/>
  <c r="CT78" i="24" s="1"/>
  <c r="CR132" i="24" a="1"/>
  <c r="CR132" i="24" s="1"/>
  <c r="CG119" i="24" a="1"/>
  <c r="CG119" i="24" s="1"/>
  <c r="CP106" i="24" a="1"/>
  <c r="CP106" i="24" s="1"/>
  <c r="CH99" i="24" a="1"/>
  <c r="CH99" i="24" s="1"/>
  <c r="CN92" i="24" a="1"/>
  <c r="CN92" i="24" s="1"/>
  <c r="CZ74" i="24" a="1"/>
  <c r="CZ74" i="24" s="1"/>
  <c r="CH77" i="24" a="1"/>
  <c r="CH77" i="24" s="1"/>
  <c r="CU56" i="24" a="1"/>
  <c r="CU56" i="24" s="1"/>
  <c r="CN47" i="24" a="1"/>
  <c r="CN47" i="24" s="1"/>
  <c r="DC20" i="24" a="1"/>
  <c r="DC20" i="24" s="1"/>
  <c r="CF24" i="24" a="1"/>
  <c r="CF24" i="24" s="1"/>
  <c r="CH127" i="24" a="1"/>
  <c r="CH127" i="24" s="1"/>
  <c r="CK117" i="24" a="1"/>
  <c r="CK117" i="24" s="1"/>
  <c r="CN102" i="24" a="1"/>
  <c r="CN102" i="24" s="1"/>
  <c r="CH90" i="24" a="1"/>
  <c r="CH90" i="24" s="1"/>
  <c r="CS113" i="24" a="1"/>
  <c r="CS113" i="24" s="1"/>
  <c r="CV98" i="24" a="1"/>
  <c r="CV98" i="24" s="1"/>
  <c r="CW94" i="24" a="1"/>
  <c r="CW94" i="24" s="1"/>
  <c r="DA85" i="24" a="1"/>
  <c r="DA85" i="24" s="1"/>
  <c r="DC73" i="24" a="1"/>
  <c r="DC73" i="24" s="1"/>
  <c r="CG76" i="24" a="1"/>
  <c r="CG76" i="24" s="1"/>
  <c r="CI122" i="24" a="1"/>
  <c r="CI122" i="24" s="1"/>
  <c r="CH112" i="24" a="1"/>
  <c r="CH112" i="24" s="1"/>
  <c r="CH97" i="24" a="1"/>
  <c r="CH97" i="24" s="1"/>
  <c r="CJ93" i="24" a="1"/>
  <c r="CJ93" i="24" s="1"/>
  <c r="CP84" i="24" a="1"/>
  <c r="CP84" i="24" s="1"/>
  <c r="CQ72" i="24" a="1"/>
  <c r="CQ72" i="24" s="1"/>
  <c r="CS74" i="24" a="1"/>
  <c r="CS74" i="24" s="1"/>
  <c r="CS48" i="24" a="1"/>
  <c r="CS48" i="24" s="1"/>
  <c r="DB38" i="24" a="1"/>
  <c r="DB38" i="24" s="1"/>
  <c r="CH19" i="24" a="1"/>
  <c r="CH19" i="24" s="1"/>
  <c r="CF131" i="24" a="1"/>
  <c r="CF131" i="24" s="1"/>
  <c r="CZ121" i="24" a="1"/>
  <c r="CZ121" i="24" s="1"/>
  <c r="CT113" i="24" a="1"/>
  <c r="CT113" i="24" s="1"/>
  <c r="CT97" i="24" a="1"/>
  <c r="CT97" i="24" s="1"/>
  <c r="CY90" i="24" a="1"/>
  <c r="CY90" i="24" s="1"/>
  <c r="CN75" i="24" a="1"/>
  <c r="CN75" i="24" s="1"/>
  <c r="CT77" i="24" a="1"/>
  <c r="CT77" i="24" s="1"/>
  <c r="CH57" i="24" a="1"/>
  <c r="CH57" i="24" s="1"/>
  <c r="CZ47" i="24" a="1"/>
  <c r="CZ47" i="24" s="1"/>
  <c r="CR21" i="24" a="1"/>
  <c r="CR21" i="24" s="1"/>
  <c r="CQ24" i="24" a="1"/>
  <c r="CQ24" i="24" s="1"/>
  <c r="CZ21" i="24" a="1"/>
  <c r="CZ21" i="24" s="1"/>
  <c r="CU9" i="24" a="1"/>
  <c r="CU9" i="24" s="1"/>
  <c r="CM41" i="24" a="1"/>
  <c r="CM41" i="24" s="1"/>
  <c r="CN14" i="24" a="1"/>
  <c r="CN14" i="24" s="1"/>
  <c r="CG7" i="24" a="1"/>
  <c r="CG7" i="24" s="1"/>
  <c r="CU28" i="24" a="1"/>
  <c r="CU28" i="24" s="1"/>
  <c r="CX6" i="24" a="1"/>
  <c r="CX6" i="24" s="1"/>
  <c r="CO29" i="24" a="1"/>
  <c r="CO29" i="24" s="1"/>
  <c r="CY5" i="24" a="1"/>
  <c r="CY5" i="24" s="1"/>
  <c r="CB93" i="24" a="1"/>
  <c r="CB93" i="24" s="1"/>
  <c r="CD32" i="24" a="1"/>
  <c r="CD32" i="24" s="1"/>
  <c r="CE129" i="24" a="1"/>
  <c r="CE129" i="24" s="1"/>
  <c r="CE27" i="24" a="1"/>
  <c r="CE27" i="24" s="1"/>
  <c r="CE124" i="24" a="1"/>
  <c r="CE124" i="24" s="1"/>
  <c r="CD22" i="24" a="1"/>
  <c r="CD22" i="24" s="1"/>
  <c r="CS79" i="24" a="1"/>
  <c r="CS79" i="24" s="1"/>
  <c r="CU67" i="24" a="1"/>
  <c r="CU67" i="24" s="1"/>
  <c r="CW69" i="24" a="1"/>
  <c r="CW69" i="24" s="1"/>
  <c r="CW43" i="24" a="1"/>
  <c r="CW43" i="24" s="1"/>
  <c r="CH34" i="24" a="1"/>
  <c r="CH34" i="24" s="1"/>
  <c r="CJ37" i="24" a="1"/>
  <c r="CJ37" i="24" s="1"/>
  <c r="CJ56" i="24" a="1"/>
  <c r="CJ56" i="24" s="1"/>
  <c r="CZ13" i="24" a="1"/>
  <c r="CZ13" i="24" s="1"/>
  <c r="CS6" i="24" a="1"/>
  <c r="CS6" i="24" s="1"/>
  <c r="DC27" i="24" a="1"/>
  <c r="DC27" i="24" s="1"/>
  <c r="CL6" i="24" a="1"/>
  <c r="CL6" i="24" s="1"/>
  <c r="CG30" i="24" a="1"/>
  <c r="CG30" i="24" s="1"/>
  <c r="DC5" i="24" a="1"/>
  <c r="DC5" i="24" s="1"/>
  <c r="DB40" i="24" a="1"/>
  <c r="DB40" i="24" s="1"/>
  <c r="CF10" i="24" a="1"/>
  <c r="CF10" i="24" s="1"/>
  <c r="DB130" i="24" a="1"/>
  <c r="DB130" i="24" s="1"/>
  <c r="CQ111" i="24" a="1"/>
  <c r="CQ111" i="24" s="1"/>
  <c r="CI106" i="24" a="1"/>
  <c r="CI106" i="24" s="1"/>
  <c r="DA93" i="24" a="1"/>
  <c r="DA93" i="24" s="1"/>
  <c r="CQ85" i="24" a="1"/>
  <c r="CQ85" i="24" s="1"/>
  <c r="CJ59" i="24" a="1"/>
  <c r="CJ59" i="24" s="1"/>
  <c r="CP61" i="24" a="1"/>
  <c r="CP61" i="24" s="1"/>
  <c r="CH41" i="24" a="1"/>
  <c r="CH41" i="24" s="1"/>
  <c r="CI48" i="24" a="1"/>
  <c r="CI48" i="24" s="1"/>
  <c r="CK28" i="24" a="1"/>
  <c r="CK28" i="24" s="1"/>
  <c r="CU31" i="24" a="1"/>
  <c r="CU31" i="24" s="1"/>
  <c r="CV123" i="24" a="1"/>
  <c r="CV123" i="24" s="1"/>
  <c r="CY125" i="24" a="1"/>
  <c r="CY125" i="24" s="1"/>
  <c r="CQ113" i="24" a="1"/>
  <c r="CQ113" i="24" s="1"/>
  <c r="CI108" i="24" a="1"/>
  <c r="CI108" i="24" s="1"/>
  <c r="DA95" i="24" a="1"/>
  <c r="DA95" i="24" s="1"/>
  <c r="DA78" i="24" a="1"/>
  <c r="DA78" i="24" s="1"/>
  <c r="CJ61" i="24" a="1"/>
  <c r="CJ61" i="24" s="1"/>
  <c r="CP63" i="24" a="1"/>
  <c r="CP63" i="24" s="1"/>
  <c r="CH43" i="24" a="1"/>
  <c r="CH43" i="24" s="1"/>
  <c r="CI50" i="24" a="1"/>
  <c r="CI50" i="24" s="1"/>
  <c r="CK30" i="24" a="1"/>
  <c r="CK30" i="24" s="1"/>
  <c r="CU33" i="24" a="1"/>
  <c r="CU33" i="24" s="1"/>
  <c r="CJ126" i="24" a="1"/>
  <c r="CJ126" i="24" s="1"/>
  <c r="CQ121" i="24" a="1"/>
  <c r="CQ121" i="24" s="1"/>
  <c r="CW115" i="24" a="1"/>
  <c r="CW115" i="24" s="1"/>
  <c r="CK103" i="24" a="1"/>
  <c r="CK103" i="24" s="1"/>
  <c r="CG86" i="24" a="1"/>
  <c r="CG86" i="24" s="1"/>
  <c r="CR68" i="24" a="1"/>
  <c r="CR68" i="24" s="1"/>
  <c r="CX70" i="24" a="1"/>
  <c r="CX70" i="24" s="1"/>
  <c r="CP50" i="24" a="1"/>
  <c r="CP50" i="24" s="1"/>
  <c r="CG41" i="24" a="1"/>
  <c r="CG41" i="24" s="1"/>
  <c r="CS37" i="24" a="1"/>
  <c r="CS37" i="24" s="1"/>
  <c r="CZ17" i="24" a="1"/>
  <c r="CZ17" i="24" s="1"/>
  <c r="CR125" i="24" a="1"/>
  <c r="CR125" i="24" s="1"/>
  <c r="CJ128" i="24" a="1"/>
  <c r="CJ128" i="24" s="1"/>
  <c r="CF119" i="24" a="1"/>
  <c r="CF119" i="24" s="1"/>
  <c r="DC106" i="24" a="1"/>
  <c r="DC106" i="24" s="1"/>
  <c r="CK105" i="24" a="1"/>
  <c r="CK105" i="24" s="1"/>
  <c r="CF88" i="24" a="1"/>
  <c r="CF88" i="24" s="1"/>
  <c r="CR70" i="24" a="1"/>
  <c r="CR70" i="24" s="1"/>
  <c r="CX72" i="24" a="1"/>
  <c r="CX72" i="24" s="1"/>
  <c r="CP52" i="24" a="1"/>
  <c r="CP52" i="24" s="1"/>
  <c r="CF43" i="24" a="1"/>
  <c r="CF43" i="24" s="1"/>
  <c r="CS39" i="24" a="1"/>
  <c r="CS39" i="24" s="1"/>
  <c r="CZ19" i="24" a="1"/>
  <c r="CZ19" i="24" s="1"/>
  <c r="CN111" i="24" a="1"/>
  <c r="CN111" i="24" s="1"/>
  <c r="CF106" i="24" a="1"/>
  <c r="CF106" i="24" s="1"/>
  <c r="CX93" i="24" a="1"/>
  <c r="CX93" i="24" s="1"/>
  <c r="CN85" i="24" a="1"/>
  <c r="CN85" i="24" s="1"/>
  <c r="CG59" i="24" a="1"/>
  <c r="CG59" i="24" s="1"/>
  <c r="CL61" i="24" a="1"/>
  <c r="CL61" i="24" s="1"/>
  <c r="CL129" i="24" a="1"/>
  <c r="CL129" i="24" s="1"/>
  <c r="CY109" i="24" a="1"/>
  <c r="CY109" i="24" s="1"/>
  <c r="CR104" i="24" a="1"/>
  <c r="CR104" i="24" s="1"/>
  <c r="CK92" i="24" a="1"/>
  <c r="CK92" i="24" s="1"/>
  <c r="CY83" i="24" a="1"/>
  <c r="CY83" i="24" s="1"/>
  <c r="CR57" i="24" a="1"/>
  <c r="CR57" i="24" s="1"/>
  <c r="CX59" i="24" a="1"/>
  <c r="CX59" i="24" s="1"/>
  <c r="DA55" i="24" a="1"/>
  <c r="DA55" i="24" s="1"/>
  <c r="CQ46" i="24" a="1"/>
  <c r="CQ46" i="24" s="1"/>
  <c r="CT26" i="24" a="1"/>
  <c r="CT26" i="24" s="1"/>
  <c r="CO131" i="24" a="1"/>
  <c r="CO131" i="24" s="1"/>
  <c r="CH121" i="24" a="1"/>
  <c r="CH121" i="24" s="1"/>
  <c r="CU108" i="24" a="1"/>
  <c r="CU108" i="24" s="1"/>
  <c r="DB104" i="24" a="1"/>
  <c r="DB104" i="24" s="1"/>
  <c r="CW89" i="24" a="1"/>
  <c r="CW89" i="24" s="1"/>
  <c r="CK121" i="24" a="1"/>
  <c r="CK121" i="24" s="1"/>
  <c r="CK108" i="24" a="1"/>
  <c r="CK108" i="24" s="1"/>
  <c r="DB95" i="24" a="1"/>
  <c r="DB95" i="24" s="1"/>
  <c r="CI89" i="24" a="1"/>
  <c r="CI89" i="24" s="1"/>
  <c r="CV71" i="24" a="1"/>
  <c r="CV71" i="24" s="1"/>
  <c r="DB73" i="24" a="1"/>
  <c r="DB73" i="24" s="1"/>
  <c r="CZ127" i="24" a="1"/>
  <c r="CZ127" i="24" s="1"/>
  <c r="CV118" i="24" a="1"/>
  <c r="CV118" i="24" s="1"/>
  <c r="CU106" i="24" a="1"/>
  <c r="CU106" i="24" s="1"/>
  <c r="DA104" i="24" a="1"/>
  <c r="DA104" i="24" s="1"/>
  <c r="CV87" i="24" a="1"/>
  <c r="CV87" i="24" s="1"/>
  <c r="CJ70" i="24" a="1"/>
  <c r="CJ70" i="24" s="1"/>
  <c r="CP72" i="24" a="1"/>
  <c r="CP72" i="24" s="1"/>
  <c r="CH52" i="24" a="1"/>
  <c r="CH52" i="24" s="1"/>
  <c r="CV42" i="24" a="1"/>
  <c r="CV42" i="24" s="1"/>
  <c r="CK39" i="24" a="1"/>
  <c r="CK39" i="24" s="1"/>
  <c r="CR19" i="24" a="1"/>
  <c r="CR19" i="24" s="1"/>
  <c r="CR122" i="24" a="1"/>
  <c r="CR122" i="24" s="1"/>
  <c r="CS112" i="24" a="1"/>
  <c r="CS112" i="24" s="1"/>
  <c r="CU97" i="24" a="1"/>
  <c r="CU97" i="24" s="1"/>
  <c r="CU93" i="24" a="1"/>
  <c r="CU93" i="24" s="1"/>
  <c r="CP121" i="24" a="1"/>
  <c r="CP121" i="24" s="1"/>
  <c r="DB114" i="24" a="1"/>
  <c r="DB114" i="24" s="1"/>
  <c r="DB97" i="24" a="1"/>
  <c r="DB97" i="24" s="1"/>
  <c r="CI91" i="24" a="1"/>
  <c r="CI91" i="24" s="1"/>
  <c r="CV73" i="24" a="1"/>
  <c r="CV73" i="24" s="1"/>
  <c r="DB75" i="24" a="1"/>
  <c r="DB75" i="24" s="1"/>
  <c r="CZ129" i="24" a="1"/>
  <c r="CZ129" i="24" s="1"/>
  <c r="CV120" i="24" a="1"/>
  <c r="CV120" i="24" s="1"/>
  <c r="CH109" i="24" a="1"/>
  <c r="CH109" i="24" s="1"/>
  <c r="CQ96" i="24" a="1"/>
  <c r="CQ96" i="24" s="1"/>
  <c r="CV89" i="24" a="1"/>
  <c r="CV89" i="24" s="1"/>
  <c r="CJ72" i="24" a="1"/>
  <c r="CJ72" i="24" s="1"/>
  <c r="CP74" i="24" a="1"/>
  <c r="CP74" i="24" s="1"/>
  <c r="CH54" i="24" a="1"/>
  <c r="CH54" i="24" s="1"/>
  <c r="CV44" i="24" a="1"/>
  <c r="CV44" i="24" s="1"/>
  <c r="CW18" i="24" a="1"/>
  <c r="CW18" i="24" s="1"/>
  <c r="CN21" i="24" a="1"/>
  <c r="CN21" i="24" s="1"/>
  <c r="CR124" i="24" a="1"/>
  <c r="CR124" i="24" s="1"/>
  <c r="CS114" i="24" a="1"/>
  <c r="CS114" i="24" s="1"/>
  <c r="CV99" i="24" a="1"/>
  <c r="CV99" i="24" s="1"/>
  <c r="CM32" i="24" a="1"/>
  <c r="CM32" i="24" s="1"/>
  <c r="DA110" i="24" a="1"/>
  <c r="DA110" i="24" s="1"/>
  <c r="CU105" i="24" a="1"/>
  <c r="CU105" i="24" s="1"/>
  <c r="DC91" i="24" a="1"/>
  <c r="DC91" i="24" s="1"/>
  <c r="CK83" i="24" a="1"/>
  <c r="CK83" i="24" s="1"/>
  <c r="CM71" i="24" a="1"/>
  <c r="CM71" i="24" s="1"/>
  <c r="CO73" i="24" a="1"/>
  <c r="CO73" i="24" s="1"/>
  <c r="CO123" i="24" a="1"/>
  <c r="CO123" i="24" s="1"/>
  <c r="CQ118" i="24" a="1"/>
  <c r="CQ118" i="24" s="1"/>
  <c r="CI104" i="24" a="1"/>
  <c r="CI104" i="24" s="1"/>
  <c r="CR90" i="24" a="1"/>
  <c r="CR90" i="24" s="1"/>
  <c r="CX81" i="24" a="1"/>
  <c r="CX81" i="24" s="1"/>
  <c r="CY69" i="24" a="1"/>
  <c r="CY69" i="24" s="1"/>
  <c r="DA71" i="24" a="1"/>
  <c r="DA71" i="24" s="1"/>
  <c r="DA45" i="24" a="1"/>
  <c r="DA45" i="24" s="1"/>
  <c r="CL36" i="24" a="1"/>
  <c r="CL36" i="24" s="1"/>
  <c r="CN39" i="24" a="1"/>
  <c r="CN39" i="24" s="1"/>
  <c r="CN128" i="24" a="1"/>
  <c r="CN128" i="24" s="1"/>
  <c r="CJ119" i="24" a="1"/>
  <c r="CJ119" i="24" s="1"/>
  <c r="CJ107" i="24" a="1"/>
  <c r="CJ107" i="24" s="1"/>
  <c r="CO105" i="24" a="1"/>
  <c r="CO105" i="24" s="1"/>
  <c r="DC92" i="24" a="1"/>
  <c r="DC92" i="24" s="1"/>
  <c r="CV72" i="24" a="1"/>
  <c r="CV72" i="24" s="1"/>
  <c r="DB74" i="24" a="1"/>
  <c r="DB74" i="24" s="1"/>
  <c r="CT54" i="24" a="1"/>
  <c r="CT54" i="24" s="1"/>
  <c r="CJ45" i="24" a="1"/>
  <c r="CJ45" i="24" s="1"/>
  <c r="CM19" i="24" a="1"/>
  <c r="CM19" i="24" s="1"/>
  <c r="CY21" i="24" a="1"/>
  <c r="CY21" i="24" s="1"/>
  <c r="CG34" i="24" a="1"/>
  <c r="CG34" i="24" s="1"/>
  <c r="DC6" i="24" a="1"/>
  <c r="DC6" i="24" s="1"/>
  <c r="CR47" i="24" a="1"/>
  <c r="CR47" i="24" s="1"/>
  <c r="CV11" i="24" a="1"/>
  <c r="CV11" i="24" s="1"/>
  <c r="CN5" i="24" a="1"/>
  <c r="CN5" i="24" s="1"/>
  <c r="CS25" i="24" a="1"/>
  <c r="CS25" i="24" s="1"/>
  <c r="CR6" i="24" a="1"/>
  <c r="CR6" i="24" s="1"/>
  <c r="CT18" i="24" a="1"/>
  <c r="CT18" i="24" s="1"/>
  <c r="CT16" i="24" a="1"/>
  <c r="CT16" i="24" s="1"/>
  <c r="CE118" i="24" a="1"/>
  <c r="CE118" i="24" s="1"/>
  <c r="CB66" i="24" a="1"/>
  <c r="CB66" i="24" s="1"/>
  <c r="CE113" i="24" a="1"/>
  <c r="CE113" i="24" s="1"/>
  <c r="CB61" i="24" a="1"/>
  <c r="CB61" i="24" s="1"/>
  <c r="CE108" i="24" a="1"/>
  <c r="CE108" i="24" s="1"/>
  <c r="CB56" i="24" a="1"/>
  <c r="CB56" i="24" s="1"/>
  <c r="CU85" i="24" a="1"/>
  <c r="CU85" i="24" s="1"/>
  <c r="DC64" i="24" a="1"/>
  <c r="DC64" i="24" s="1"/>
  <c r="CG67" i="24" a="1"/>
  <c r="CG67" i="24" s="1"/>
  <c r="DC40" i="24" a="1"/>
  <c r="DC40" i="24" s="1"/>
  <c r="CP31" i="24" a="1"/>
  <c r="CP31" i="24" s="1"/>
  <c r="CR34" i="24" a="1"/>
  <c r="CR34" i="24" s="1"/>
  <c r="CR45" i="24" a="1"/>
  <c r="CR45" i="24" s="1"/>
  <c r="CJ11" i="24" a="1"/>
  <c r="CJ11" i="24" s="1"/>
  <c r="CW64" i="24" a="1"/>
  <c r="CW64" i="24" s="1"/>
  <c r="CH25" i="24" a="1"/>
  <c r="CH25" i="24" s="1"/>
  <c r="CF5" i="24" a="1"/>
  <c r="CF5" i="24" s="1"/>
  <c r="CL19" i="24" a="1"/>
  <c r="CL19" i="24" s="1"/>
  <c r="CY131" i="24" a="1"/>
  <c r="CY131" i="24" s="1"/>
  <c r="CI120" i="24" a="1"/>
  <c r="CI120" i="24" s="1"/>
  <c r="CO110" i="24" a="1"/>
  <c r="CO110" i="24" s="1"/>
  <c r="DA101" i="24" a="1"/>
  <c r="DA101" i="24" s="1"/>
  <c r="CW84" i="24" a="1"/>
  <c r="CW84" i="24" s="1"/>
  <c r="CJ67" i="24" a="1"/>
  <c r="CJ67" i="24" s="1"/>
  <c r="CP69" i="24" a="1"/>
  <c r="CP69" i="24" s="1"/>
  <c r="CH49" i="24" a="1"/>
  <c r="CH49" i="24" s="1"/>
  <c r="CI56" i="24" a="1"/>
  <c r="CI56" i="24" s="1"/>
  <c r="CK36" i="24" a="1"/>
  <c r="CK36" i="24" s="1"/>
  <c r="CU39" i="24" a="1"/>
  <c r="CU39" i="24" s="1"/>
  <c r="CJ124" i="24" a="1"/>
  <c r="CJ124" i="24" s="1"/>
  <c r="CZ126" i="24" a="1"/>
  <c r="CZ126" i="24" s="1"/>
  <c r="CV117" i="24" a="1"/>
  <c r="CV117" i="24" s="1"/>
  <c r="CX105" i="24" a="1"/>
  <c r="CX105" i="24" s="1"/>
  <c r="DA103" i="24" a="1"/>
  <c r="DA103" i="24" s="1"/>
  <c r="CW86" i="24" a="1"/>
  <c r="CW86" i="24" s="1"/>
  <c r="CJ69" i="24" a="1"/>
  <c r="CJ69" i="24" s="1"/>
  <c r="CP71" i="24" a="1"/>
  <c r="CP71" i="24" s="1"/>
  <c r="CH51" i="24" a="1"/>
  <c r="CH51" i="24" s="1"/>
  <c r="CW41" i="24" a="1"/>
  <c r="CW41" i="24" s="1"/>
  <c r="CK38" i="24" a="1"/>
  <c r="CK38" i="24" s="1"/>
  <c r="CR18" i="24" a="1"/>
  <c r="CR18" i="24" s="1"/>
  <c r="CK127" i="24" a="1"/>
  <c r="CK127" i="24" s="1"/>
  <c r="CW120" i="24" a="1"/>
  <c r="CW120" i="24" s="1"/>
  <c r="CH108" i="24" a="1"/>
  <c r="CH108" i="24" s="1"/>
  <c r="CX100" i="24" a="1"/>
  <c r="CX100" i="24" s="1"/>
  <c r="CF94" i="24" a="1"/>
  <c r="CF94" i="24" s="1"/>
  <c r="CR76" i="24" a="1"/>
  <c r="CR76" i="24" s="1"/>
  <c r="CM56" i="24" a="1"/>
  <c r="CM56" i="24" s="1"/>
  <c r="CM58" i="24" a="1"/>
  <c r="CM58" i="24" s="1"/>
  <c r="CF49" i="24" a="1"/>
  <c r="CF49" i="24" s="1"/>
  <c r="CU22" i="24" a="1"/>
  <c r="CU22" i="24" s="1"/>
  <c r="CV25" i="24" a="1"/>
  <c r="CV25" i="24" s="1"/>
  <c r="CM126" i="24" a="1"/>
  <c r="CM126" i="24" s="1"/>
  <c r="CK129" i="24" a="1"/>
  <c r="CK129" i="24" s="1"/>
  <c r="DB118" i="24" a="1"/>
  <c r="DB118" i="24" s="1"/>
  <c r="CW113" i="24" a="1"/>
  <c r="CW113" i="24" s="1"/>
  <c r="CX102" i="24" a="1"/>
  <c r="CX102" i="24" s="1"/>
  <c r="CT87" i="24" a="1"/>
  <c r="CT87" i="24" s="1"/>
  <c r="CR78" i="24" a="1"/>
  <c r="CR78" i="24" s="1"/>
  <c r="CI58" i="24" a="1"/>
  <c r="CI58" i="24" s="1"/>
  <c r="CK60" i="24" a="1"/>
  <c r="CK60" i="24" s="1"/>
  <c r="CF51" i="24" a="1"/>
  <c r="CF51" i="24" s="1"/>
  <c r="CU24" i="24" a="1"/>
  <c r="CU24" i="24" s="1"/>
  <c r="CV27" i="24" a="1"/>
  <c r="CV27" i="24" s="1"/>
  <c r="CU120" i="24" a="1"/>
  <c r="CU120" i="24" s="1"/>
  <c r="DB109" i="24" a="1"/>
  <c r="DB109" i="24" s="1"/>
  <c r="CW101" i="24" a="1"/>
  <c r="CW101" i="24" s="1"/>
  <c r="CT84" i="24" a="1"/>
  <c r="CT84" i="24" s="1"/>
  <c r="CF67" i="24" a="1"/>
  <c r="CF67" i="24" s="1"/>
  <c r="CL69" i="24" a="1"/>
  <c r="CL69" i="24" s="1"/>
  <c r="CI130" i="24" a="1"/>
  <c r="CI130" i="24" s="1"/>
  <c r="DB117" i="24" a="1"/>
  <c r="DB117" i="24" s="1"/>
  <c r="CO107" i="24" a="1"/>
  <c r="CO107" i="24" s="1"/>
  <c r="CK100" i="24" a="1"/>
  <c r="CK100" i="24" s="1"/>
  <c r="CG83" i="24" a="1"/>
  <c r="CG83" i="24" s="1"/>
  <c r="CR65" i="24" a="1"/>
  <c r="CR65" i="24" s="1"/>
  <c r="CX67" i="24" a="1"/>
  <c r="CX67" i="24" s="1"/>
  <c r="CP47" i="24" a="1"/>
  <c r="CP47" i="24" s="1"/>
  <c r="CQ54" i="24" a="1"/>
  <c r="CQ54" i="24" s="1"/>
  <c r="CS34" i="24" a="1"/>
  <c r="CS34" i="24" s="1"/>
  <c r="DC37" i="24" a="1"/>
  <c r="DC37" i="24" s="1"/>
  <c r="CN125" i="24" a="1"/>
  <c r="CN125" i="24" s="1"/>
  <c r="CU116" i="24" a="1"/>
  <c r="CU116" i="24" s="1"/>
  <c r="CU102" i="24" a="1"/>
  <c r="CU102" i="24" s="1"/>
  <c r="DC88" i="24" a="1"/>
  <c r="DC88" i="24" s="1"/>
  <c r="CK122" i="24" a="1"/>
  <c r="CK122" i="24" s="1"/>
  <c r="CT117" i="24" a="1"/>
  <c r="CT117" i="24" s="1"/>
  <c r="DB103" i="24" a="1"/>
  <c r="DB103" i="24" s="1"/>
  <c r="CW88" i="24" a="1"/>
  <c r="CW88" i="24" s="1"/>
  <c r="DC79" i="24" a="1"/>
  <c r="DC79" i="24" s="1"/>
  <c r="CM59" i="24" a="1"/>
  <c r="CM59" i="24" s="1"/>
  <c r="DA128" i="24" a="1"/>
  <c r="DA128" i="24" s="1"/>
  <c r="CT118" i="24" a="1"/>
  <c r="CT118" i="24" s="1"/>
  <c r="CO112" i="24" a="1"/>
  <c r="CO112" i="24" s="1"/>
  <c r="CP102" i="24" a="1"/>
  <c r="CP102" i="24" s="1"/>
  <c r="CL87" i="24" a="1"/>
  <c r="CL87" i="24" s="1"/>
  <c r="CJ78" i="24" a="1"/>
  <c r="CJ78" i="24" s="1"/>
  <c r="CY57" i="24" a="1"/>
  <c r="CY57" i="24" s="1"/>
  <c r="DA59" i="24" a="1"/>
  <c r="DA59" i="24" s="1"/>
  <c r="CV50" i="24" a="1"/>
  <c r="CV50" i="24" s="1"/>
  <c r="CM24" i="24" a="1"/>
  <c r="CM24" i="24" s="1"/>
  <c r="CN27" i="24" a="1"/>
  <c r="CN27" i="24" s="1"/>
  <c r="CP130" i="24" a="1"/>
  <c r="CP130" i="24" s="1"/>
  <c r="CF111" i="24" a="1"/>
  <c r="CF111" i="24" s="1"/>
  <c r="CW105" i="24" a="1"/>
  <c r="CW105" i="24" s="1"/>
  <c r="CP93" i="24" a="1"/>
  <c r="CP93" i="24" s="1"/>
  <c r="CH126" i="24" a="1"/>
  <c r="CH126" i="24" s="1"/>
  <c r="CU109" i="24" a="1"/>
  <c r="CU109" i="24" s="1"/>
  <c r="CW95" i="24" a="1"/>
  <c r="CW95" i="24" s="1"/>
  <c r="CW90" i="24" a="1"/>
  <c r="CW90" i="24" s="1"/>
  <c r="DC81" i="24" a="1"/>
  <c r="DC81" i="24" s="1"/>
  <c r="CM61" i="24" a="1"/>
  <c r="CM61" i="24" s="1"/>
  <c r="DA130" i="24" a="1"/>
  <c r="DA130" i="24" s="1"/>
  <c r="CT120" i="24" a="1"/>
  <c r="CT120" i="24" s="1"/>
  <c r="CJ108" i="24" a="1"/>
  <c r="CJ108" i="24" s="1"/>
  <c r="CP104" i="24" a="1"/>
  <c r="CP104" i="24" s="1"/>
  <c r="CL89" i="24" a="1"/>
  <c r="CL89" i="24" s="1"/>
  <c r="CR80" i="24" a="1"/>
  <c r="CR80" i="24" s="1"/>
  <c r="CY59" i="24" a="1"/>
  <c r="CY59" i="24" s="1"/>
  <c r="DA61" i="24" a="1"/>
  <c r="DA61" i="24" s="1"/>
  <c r="CV52" i="24" a="1"/>
  <c r="CV52" i="24" s="1"/>
  <c r="CM26" i="24" a="1"/>
  <c r="CM26" i="24" s="1"/>
  <c r="CN29" i="24" a="1"/>
  <c r="CN29" i="24" s="1"/>
  <c r="CP132" i="24" a="1"/>
  <c r="CP132" i="24" s="1"/>
  <c r="CF113" i="24" a="1"/>
  <c r="CF113" i="24" s="1"/>
  <c r="CV107" i="24" a="1"/>
  <c r="CV107" i="24" s="1"/>
  <c r="DC95" i="24" a="1"/>
  <c r="DC95" i="24" s="1"/>
  <c r="CN109" i="24" a="1"/>
  <c r="CN109" i="24" s="1"/>
  <c r="CF104" i="24" a="1"/>
  <c r="CF104" i="24" s="1"/>
  <c r="CX91" i="24" a="1"/>
  <c r="CX91" i="24" s="1"/>
  <c r="CN83" i="24" a="1"/>
  <c r="CN83" i="24" s="1"/>
  <c r="CG57" i="24" a="1"/>
  <c r="CG57" i="24" s="1"/>
  <c r="CL59" i="24" a="1"/>
  <c r="CL59" i="24" s="1"/>
  <c r="CL127" i="24" a="1"/>
  <c r="CL127" i="24" s="1"/>
  <c r="CP117" i="24" a="1"/>
  <c r="CP117" i="24" s="1"/>
  <c r="CR102" i="24" a="1"/>
  <c r="CR102" i="24" s="1"/>
  <c r="CK90" i="24" a="1"/>
  <c r="CK90" i="24" s="1"/>
  <c r="CY81" i="24" a="1"/>
  <c r="CY81" i="24" s="1"/>
  <c r="CY77" i="24" a="1"/>
  <c r="CY77" i="24" s="1"/>
  <c r="CV57" i="24" a="1"/>
  <c r="CV57" i="24" s="1"/>
  <c r="DA53" i="24" a="1"/>
  <c r="DA53" i="24" s="1"/>
  <c r="CQ44" i="24" a="1"/>
  <c r="CQ44" i="24" s="1"/>
  <c r="CT24" i="24" a="1"/>
  <c r="CT24" i="24" s="1"/>
  <c r="CO129" i="24" a="1"/>
  <c r="CO129" i="24" s="1"/>
  <c r="CH119" i="24" a="1"/>
  <c r="CH119" i="24" s="1"/>
  <c r="CT114" i="24" a="1"/>
  <c r="CT114" i="24" s="1"/>
  <c r="DB102" i="24" a="1"/>
  <c r="DB102" i="24" s="1"/>
  <c r="CI129" i="24" a="1"/>
  <c r="CI129" i="24" s="1"/>
  <c r="CY116" i="24" a="1"/>
  <c r="CY116" i="24" s="1"/>
  <c r="CO106" i="24" a="1"/>
  <c r="CO106" i="24" s="1"/>
  <c r="CK99" i="24" a="1"/>
  <c r="CK99" i="24" s="1"/>
  <c r="CG82" i="24" a="1"/>
  <c r="CG82" i="24" s="1"/>
  <c r="CR64" i="24" a="1"/>
  <c r="CR64" i="24" s="1"/>
  <c r="CX66" i="24" a="1"/>
  <c r="CX66" i="24" s="1"/>
  <c r="CP46" i="24" a="1"/>
  <c r="CP46" i="24" s="1"/>
  <c r="CQ53" i="24" a="1"/>
  <c r="CQ53" i="24" s="1"/>
  <c r="CS33" i="24" a="1"/>
  <c r="CS33" i="24" s="1"/>
  <c r="DC36" i="24" a="1"/>
  <c r="DC36" i="24" s="1"/>
  <c r="CT125" i="24" a="1"/>
  <c r="CT125" i="24" s="1"/>
  <c r="CI131" i="24" a="1"/>
  <c r="CI131" i="24" s="1"/>
  <c r="CQ119" i="24" a="1"/>
  <c r="CQ119" i="24" s="1"/>
  <c r="CT108" i="24" a="1"/>
  <c r="CT108" i="24" s="1"/>
  <c r="CK101" i="24" a="1"/>
  <c r="CK101" i="24" s="1"/>
  <c r="CG84" i="24" a="1"/>
  <c r="CG84" i="24" s="1"/>
  <c r="CR66" i="24" a="1"/>
  <c r="CR66" i="24" s="1"/>
  <c r="CX68" i="24" a="1"/>
  <c r="CX68" i="24" s="1"/>
  <c r="CP48" i="24" a="1"/>
  <c r="CP48" i="24" s="1"/>
  <c r="CQ55" i="24" a="1"/>
  <c r="CQ55" i="24" s="1"/>
  <c r="CS35" i="24" a="1"/>
  <c r="CS35" i="24" s="1"/>
  <c r="DC38" i="24" a="1"/>
  <c r="DC38" i="24" s="1"/>
  <c r="CR131" i="24" a="1"/>
  <c r="CR131" i="24" s="1"/>
  <c r="CG118" i="24" a="1"/>
  <c r="CG118" i="24" s="1"/>
  <c r="CO115" i="24" a="1"/>
  <c r="CO115" i="24" s="1"/>
  <c r="CI98" i="24" a="1"/>
  <c r="CI98" i="24" s="1"/>
  <c r="CN91" i="24" a="1"/>
  <c r="CN91" i="24" s="1"/>
  <c r="CZ73" i="24" a="1"/>
  <c r="CZ73" i="24" s="1"/>
  <c r="CH76" i="24" a="1"/>
  <c r="CH76" i="24" s="1"/>
  <c r="CX55" i="24" a="1"/>
  <c r="CX55" i="24" s="1"/>
  <c r="CN46" i="24" a="1"/>
  <c r="CN46" i="24" s="1"/>
  <c r="CI20" i="24" a="1"/>
  <c r="CI20" i="24" s="1"/>
  <c r="CF23" i="24" a="1"/>
  <c r="CF23" i="24" s="1"/>
  <c r="CX130" i="24" a="1"/>
  <c r="CX130" i="24" s="1"/>
  <c r="CS126" i="24" a="1"/>
  <c r="CS126" i="24" s="1"/>
  <c r="CG120" i="24" a="1"/>
  <c r="CG120" i="24" s="1"/>
  <c r="CP107" i="24" a="1"/>
  <c r="CP107" i="24" s="1"/>
  <c r="CH100" i="24" a="1"/>
  <c r="CH100" i="24" s="1"/>
  <c r="CN93" i="24" a="1"/>
  <c r="CN93" i="24" s="1"/>
  <c r="CZ75" i="24" a="1"/>
  <c r="CZ75" i="24" s="1"/>
  <c r="CH78" i="24" a="1"/>
  <c r="CH78" i="24" s="1"/>
  <c r="CU57" i="24" a="1"/>
  <c r="CU57" i="24" s="1"/>
  <c r="CN48" i="24" a="1"/>
  <c r="CN48" i="24" s="1"/>
  <c r="DC21" i="24" a="1"/>
  <c r="DC21" i="24" s="1"/>
  <c r="CF25" i="24" a="1"/>
  <c r="CF25" i="24" s="1"/>
  <c r="CV116" i="24" a="1"/>
  <c r="CV116" i="24" s="1"/>
  <c r="CL106" i="24" a="1"/>
  <c r="CL106" i="24" s="1"/>
  <c r="CG99" i="24" a="1"/>
  <c r="CG99" i="24" s="1"/>
  <c r="DB81" i="24" a="1"/>
  <c r="DB81" i="24" s="1"/>
  <c r="CN64" i="24" a="1"/>
  <c r="CN64" i="24" s="1"/>
  <c r="CT66" i="24" a="1"/>
  <c r="CT66" i="24" s="1"/>
  <c r="CQ127" i="24" a="1"/>
  <c r="CQ127" i="24" s="1"/>
  <c r="CI115" i="24" a="1"/>
  <c r="CI115" i="24" s="1"/>
  <c r="DB112" i="24" a="1"/>
  <c r="DB112" i="24" s="1"/>
  <c r="CS97" i="24" a="1"/>
  <c r="CS97" i="24" s="1"/>
  <c r="CO80" i="24" a="1"/>
  <c r="CO80" i="24" s="1"/>
  <c r="CZ62" i="24" a="1"/>
  <c r="CZ62" i="24" s="1"/>
  <c r="CH65" i="24" a="1"/>
  <c r="CH65" i="24" s="1"/>
  <c r="CX44" i="24" a="1"/>
  <c r="CX44" i="24" s="1"/>
  <c r="CY51" i="24" a="1"/>
  <c r="CY51" i="24" s="1"/>
  <c r="DA31" i="24" a="1"/>
  <c r="DA31" i="24" s="1"/>
  <c r="CM35" i="24" a="1"/>
  <c r="CM35" i="24" s="1"/>
  <c r="CV122" i="24" a="1"/>
  <c r="CV122" i="24" s="1"/>
  <c r="DC113" i="24" a="1"/>
  <c r="DC113" i="24" s="1"/>
  <c r="DC99" i="24" a="1"/>
  <c r="DC99" i="24" s="1"/>
  <c r="CF95" i="24" a="1"/>
  <c r="CF95" i="24" s="1"/>
  <c r="CN124" i="24" a="1"/>
  <c r="CN124" i="24" s="1"/>
  <c r="CW108" i="24" a="1"/>
  <c r="CW108" i="24" s="1"/>
  <c r="CL101" i="24" a="1"/>
  <c r="CL101" i="24" s="1"/>
  <c r="CQ94" i="24" a="1"/>
  <c r="CQ94" i="24" s="1"/>
  <c r="CF77" i="24" a="1"/>
  <c r="CF77" i="24" s="1"/>
  <c r="CT56" i="24" a="1"/>
  <c r="CT56" i="24" s="1"/>
  <c r="CK126" i="24" a="1"/>
  <c r="CK126" i="24" s="1"/>
  <c r="CW119" i="24" a="1"/>
  <c r="CW119" i="24" s="1"/>
  <c r="CH107" i="24" a="1"/>
  <c r="CH107" i="24" s="1"/>
  <c r="CX99" i="24" a="1"/>
  <c r="CX99" i="24" s="1"/>
  <c r="CF93" i="24" a="1"/>
  <c r="CF93" i="24" s="1"/>
  <c r="CR75" i="24" a="1"/>
  <c r="CR75" i="24" s="1"/>
  <c r="CX77" i="24" a="1"/>
  <c r="CX77" i="24" s="1"/>
  <c r="CM57" i="24" a="1"/>
  <c r="CM57" i="24" s="1"/>
  <c r="CF48" i="24" a="1"/>
  <c r="CF48" i="24" s="1"/>
  <c r="CU21" i="24" a="1"/>
  <c r="CU21" i="24" s="1"/>
  <c r="CV24" i="24" a="1"/>
  <c r="CV24" i="24" s="1"/>
  <c r="CX127" i="24" a="1"/>
  <c r="CX127" i="24" s="1"/>
  <c r="CI118" i="24" a="1"/>
  <c r="CI118" i="24" s="1"/>
  <c r="CF103" i="24" a="1"/>
  <c r="CF103" i="24" s="1"/>
  <c r="CX90" i="24" a="1"/>
  <c r="CX90" i="24" s="1"/>
  <c r="DB124" i="24" a="1"/>
  <c r="DB124" i="24" s="1"/>
  <c r="DB115" i="24" a="1"/>
  <c r="DB115" i="24" s="1"/>
  <c r="CL103" i="24" a="1"/>
  <c r="CL103" i="24" s="1"/>
  <c r="CG88" i="24" a="1"/>
  <c r="CG88" i="24" s="1"/>
  <c r="CM79" i="24" a="1"/>
  <c r="CM79" i="24" s="1"/>
  <c r="CT58" i="24" a="1"/>
  <c r="CT58" i="24" s="1"/>
  <c r="CK128" i="24" a="1"/>
  <c r="CK128" i="24" s="1"/>
  <c r="CW121" i="24" a="1"/>
  <c r="CW121" i="24" s="1"/>
  <c r="CW109" i="24" a="1"/>
  <c r="CW109" i="24" s="1"/>
  <c r="CX101" i="24" a="1"/>
  <c r="CX101" i="24" s="1"/>
  <c r="DC94" i="24" a="1"/>
  <c r="DC94" i="24" s="1"/>
  <c r="CR77" i="24" a="1"/>
  <c r="CR77" i="24" s="1"/>
  <c r="CI57" i="24" a="1"/>
  <c r="CI57" i="24" s="1"/>
  <c r="CK59" i="24" a="1"/>
  <c r="CK59" i="24" s="1"/>
  <c r="CF50" i="24" a="1"/>
  <c r="CF50" i="24" s="1"/>
  <c r="CU23" i="24" a="1"/>
  <c r="CU23" i="24" s="1"/>
  <c r="CV26" i="24" a="1"/>
  <c r="CV26" i="24" s="1"/>
  <c r="CX129" i="24" a="1"/>
  <c r="CX129" i="24" s="1"/>
  <c r="CN110" i="24" a="1"/>
  <c r="CN110" i="24" s="1"/>
  <c r="CF105" i="24" a="1"/>
  <c r="CF105" i="24" s="1"/>
  <c r="CX92" i="24" a="1"/>
  <c r="CX92" i="24" s="1"/>
  <c r="CK116" i="24" a="1"/>
  <c r="CK116" i="24" s="1"/>
  <c r="CN101" i="24" a="1"/>
  <c r="CN101" i="24" s="1"/>
  <c r="CH89" i="24" a="1"/>
  <c r="CH89" i="24" s="1"/>
  <c r="CV80" i="24" a="1"/>
  <c r="CV80" i="24" s="1"/>
  <c r="CU76" i="24" a="1"/>
  <c r="CU76" i="24" s="1"/>
  <c r="CS56" i="24" a="1"/>
  <c r="CS56" i="24" s="1"/>
  <c r="CU124" i="24" a="1"/>
  <c r="CU124" i="24" s="1"/>
  <c r="CX114" i="24" a="1"/>
  <c r="CX114" i="24" s="1"/>
  <c r="CZ99" i="24" a="1"/>
  <c r="CZ99" i="24" s="1"/>
  <c r="CS87" i="24" a="1"/>
  <c r="CS87" i="24" s="1"/>
  <c r="CI79" i="24" a="1"/>
  <c r="CI79" i="24" s="1"/>
  <c r="CI75" i="24" a="1"/>
  <c r="CI75" i="24" s="1"/>
  <c r="CK77" i="24" a="1"/>
  <c r="CK77" i="24" s="1"/>
  <c r="CK51" i="24" a="1"/>
  <c r="CK51" i="24" s="1"/>
  <c r="CY41" i="24" a="1"/>
  <c r="CY41" i="24" s="1"/>
  <c r="DB21" i="24" a="1"/>
  <c r="DB21" i="24" s="1"/>
  <c r="CW126" i="24" a="1"/>
  <c r="CW126" i="24" s="1"/>
  <c r="CK120" i="24" a="1"/>
  <c r="CK120" i="24" s="1"/>
  <c r="CS107" i="24" a="1"/>
  <c r="CS107" i="24" s="1"/>
  <c r="CL100" i="24" a="1"/>
  <c r="CL100" i="24" s="1"/>
  <c r="CQ93" i="24" a="1"/>
  <c r="CQ93" i="24" s="1"/>
  <c r="CF78" i="24" a="1"/>
  <c r="CF78" i="24" s="1"/>
  <c r="CT57" i="24" a="1"/>
  <c r="CT57" i="24" s="1"/>
  <c r="CW59" i="24" a="1"/>
  <c r="CW59" i="24" s="1"/>
  <c r="CR50" i="24" a="1"/>
  <c r="CR50" i="24" s="1"/>
  <c r="CJ24" i="24" a="1"/>
  <c r="CJ24" i="24" s="1"/>
  <c r="CJ27" i="24" a="1"/>
  <c r="CJ27" i="24" s="1"/>
  <c r="CP32" i="24" a="1"/>
  <c r="CP32" i="24" s="1"/>
  <c r="CM12" i="24" a="1"/>
  <c r="CM12" i="24" s="1"/>
  <c r="CG52" i="24" a="1"/>
  <c r="CG52" i="24" s="1"/>
  <c r="CM17" i="24" a="1"/>
  <c r="CM17" i="24" s="1"/>
  <c r="CW9" i="24" a="1"/>
  <c r="CW9" i="24" s="1"/>
  <c r="CI36" i="24" a="1"/>
  <c r="CI36" i="24" s="1"/>
  <c r="CP9" i="24" a="1"/>
  <c r="CP9" i="24" s="1"/>
  <c r="CU17" i="24" a="1"/>
  <c r="CU17" i="24" s="1"/>
  <c r="CQ8" i="24" a="1"/>
  <c r="CQ8" i="24" s="1"/>
  <c r="CB109" i="24" a="1"/>
  <c r="CB109" i="24" s="1"/>
  <c r="CC48" i="24" a="1"/>
  <c r="CC48" i="24" s="1"/>
  <c r="CB104" i="24" a="1"/>
  <c r="CB104" i="24" s="1"/>
  <c r="CC43" i="24" a="1"/>
  <c r="CC43" i="24" s="1"/>
  <c r="CD118" i="24" a="1"/>
  <c r="CD118" i="24" s="1"/>
  <c r="CC24" i="24" a="1"/>
  <c r="CC24" i="24" s="1"/>
  <c r="CM80" i="24" a="1"/>
  <c r="CM80" i="24" s="1"/>
  <c r="CU59" i="24" a="1"/>
  <c r="CU59" i="24" s="1"/>
  <c r="CW61" i="24" a="1"/>
  <c r="CW61" i="24" s="1"/>
  <c r="CR52" i="24" a="1"/>
  <c r="CR52" i="24" s="1"/>
  <c r="CJ26" i="24" a="1"/>
  <c r="CJ26" i="24" s="1"/>
  <c r="CJ29" i="24" a="1"/>
  <c r="CJ29" i="24" s="1"/>
  <c r="CV40" i="24" a="1"/>
  <c r="CV40" i="24" s="1"/>
  <c r="CM14" i="24" a="1"/>
  <c r="CM14" i="24" s="1"/>
  <c r="CT43" i="24" a="1"/>
  <c r="CT43" i="24" s="1"/>
  <c r="CK19" i="24" a="1"/>
  <c r="CK19" i="24" s="1"/>
  <c r="CW11" i="24" a="1"/>
  <c r="CW11" i="24" s="1"/>
  <c r="CY20" i="24" a="1"/>
  <c r="CY20" i="24" s="1"/>
  <c r="CP11" i="24" a="1"/>
  <c r="CP11" i="24" s="1"/>
  <c r="CJ25" i="24" a="1"/>
  <c r="CJ25" i="24" s="1"/>
  <c r="CQ10" i="24" a="1"/>
  <c r="CQ10" i="24" s="1"/>
  <c r="CB121" i="24" a="1"/>
  <c r="CB121" i="24" s="1"/>
  <c r="DC122" i="24" a="1"/>
  <c r="DC122" i="24" s="1"/>
  <c r="CH113" i="24" a="1"/>
  <c r="CH113" i="24" s="1"/>
  <c r="CH98" i="24" a="1"/>
  <c r="CH98" i="24" s="1"/>
  <c r="CJ94" i="24" a="1"/>
  <c r="CJ94" i="24" s="1"/>
  <c r="CP85" i="24" a="1"/>
  <c r="CP85" i="24" s="1"/>
  <c r="CQ73" i="24" a="1"/>
  <c r="CQ73" i="24" s="1"/>
  <c r="CS75" i="24" a="1"/>
  <c r="CS75" i="24" s="1"/>
  <c r="CS49" i="24" a="1"/>
  <c r="CS49" i="24" s="1"/>
  <c r="CI40" i="24" a="1"/>
  <c r="CI40" i="24" s="1"/>
  <c r="CH20" i="24" a="1"/>
  <c r="CH20" i="24" s="1"/>
  <c r="CW129" i="24" a="1"/>
  <c r="CW129" i="24" s="1"/>
  <c r="CP119" i="24" a="1"/>
  <c r="CP119" i="24" s="1"/>
  <c r="DC124" i="24" a="1"/>
  <c r="DC124" i="24" s="1"/>
  <c r="CH115" i="24" a="1"/>
  <c r="CH115" i="24" s="1"/>
  <c r="CJ100" i="24" a="1"/>
  <c r="CJ100" i="24" s="1"/>
  <c r="DA87" i="24" a="1"/>
  <c r="DA87" i="24" s="1"/>
  <c r="CQ79" i="24" a="1"/>
  <c r="CQ79" i="24" s="1"/>
  <c r="CQ75" i="24" a="1"/>
  <c r="CQ75" i="24" s="1"/>
  <c r="CS77" i="24" a="1"/>
  <c r="CS77" i="24" s="1"/>
  <c r="CS51" i="24" a="1"/>
  <c r="CS51" i="24" s="1"/>
  <c r="CI42" i="24" a="1"/>
  <c r="CI42" i="24" s="1"/>
  <c r="CL22" i="24" a="1"/>
  <c r="CL22" i="24" s="1"/>
  <c r="CW131" i="24" a="1"/>
  <c r="CW131" i="24" s="1"/>
  <c r="CL132" i="24" a="1"/>
  <c r="CL132" i="24" s="1"/>
  <c r="CY112" i="24" a="1"/>
  <c r="CY112" i="24" s="1"/>
  <c r="CQ107" i="24" a="1"/>
  <c r="CQ107" i="24" s="1"/>
  <c r="CL95" i="24" a="1"/>
  <c r="CL95" i="24" s="1"/>
  <c r="CZ86" i="24" a="1"/>
  <c r="CZ86" i="24" s="1"/>
  <c r="CR60" i="24" a="1"/>
  <c r="CR60" i="24" s="1"/>
  <c r="CX62" i="24" a="1"/>
  <c r="CX62" i="24" s="1"/>
  <c r="CP42" i="24" a="1"/>
  <c r="CP42" i="24" s="1"/>
  <c r="CQ49" i="24" a="1"/>
  <c r="CQ49" i="24" s="1"/>
  <c r="CS29" i="24" a="1"/>
  <c r="CS29" i="24" s="1"/>
  <c r="DC32" i="24" a="1"/>
  <c r="DC32" i="24" s="1"/>
  <c r="CF125" i="24" a="1"/>
  <c r="CF125" i="24" s="1"/>
  <c r="CI127" i="24" a="1"/>
  <c r="CI127" i="24" s="1"/>
  <c r="CY114" i="24" a="1"/>
  <c r="CY114" i="24" s="1"/>
  <c r="CT111" i="24" a="1"/>
  <c r="CT111" i="24" s="1"/>
  <c r="CK97" i="24" a="1"/>
  <c r="CK97" i="24" s="1"/>
  <c r="CG80" i="24" a="1"/>
  <c r="CG80" i="24" s="1"/>
  <c r="CR62" i="24" a="1"/>
  <c r="CR62" i="24" s="1"/>
  <c r="CX64" i="24" a="1"/>
  <c r="CX64" i="24" s="1"/>
  <c r="CP44" i="24" a="1"/>
  <c r="CP44" i="24" s="1"/>
  <c r="CQ51" i="24" a="1"/>
  <c r="CQ51" i="24" s="1"/>
  <c r="CS31" i="24" a="1"/>
  <c r="CS31" i="24" s="1"/>
  <c r="DC34" i="24" a="1"/>
  <c r="DC34" i="24" s="1"/>
  <c r="DA112" i="24" a="1"/>
  <c r="DA112" i="24" s="1"/>
  <c r="DC97" i="24" a="1"/>
  <c r="DC97" i="24" s="1"/>
  <c r="DC93" i="24" a="1"/>
  <c r="DC93" i="24" s="1"/>
  <c r="CK85" i="24" a="1"/>
  <c r="CK85" i="24" s="1"/>
  <c r="CM73" i="24" a="1"/>
  <c r="CM73" i="24" s="1"/>
  <c r="CO75" i="24" a="1"/>
  <c r="CO75" i="24" s="1"/>
  <c r="CO125" i="24" a="1"/>
  <c r="CO125" i="24" s="1"/>
  <c r="CP111" i="24" a="1"/>
  <c r="CP111" i="24" s="1"/>
  <c r="CP96" i="24" a="1"/>
  <c r="CP96" i="24" s="1"/>
  <c r="CR92" i="24" a="1"/>
  <c r="CR92" i="24" s="1"/>
  <c r="CX83" i="24" a="1"/>
  <c r="CX83" i="24" s="1"/>
  <c r="CY71" i="24" a="1"/>
  <c r="CY71" i="24" s="1"/>
  <c r="DA73" i="24" a="1"/>
  <c r="DA73" i="24" s="1"/>
  <c r="DA47" i="24" a="1"/>
  <c r="DA47" i="24" s="1"/>
  <c r="CL38" i="24" a="1"/>
  <c r="CL38" i="24" s="1"/>
  <c r="CP18" i="24" a="1"/>
  <c r="CP18" i="24" s="1"/>
  <c r="CN130" i="24" a="1"/>
  <c r="CN130" i="24" s="1"/>
  <c r="CJ121" i="24" a="1"/>
  <c r="CJ121" i="24" s="1"/>
  <c r="DB110" i="24" a="1"/>
  <c r="DB110" i="24" s="1"/>
  <c r="DB96" i="24" a="1"/>
  <c r="DB96" i="24" s="1"/>
  <c r="CI90" i="24" a="1"/>
  <c r="CI90" i="24" s="1"/>
  <c r="CF116" i="24" a="1"/>
  <c r="CF116" i="24" s="1"/>
  <c r="CG116" i="24" a="1"/>
  <c r="CG116" i="24" s="1"/>
  <c r="CN98" i="24" a="1"/>
  <c r="CN98" i="24" s="1"/>
  <c r="CL81" i="24" a="1"/>
  <c r="CL81" i="24" s="1"/>
  <c r="CV63" i="24" a="1"/>
  <c r="CV63" i="24" s="1"/>
  <c r="DB65" i="24" a="1"/>
  <c r="DB65" i="24" s="1"/>
  <c r="CY126" i="24" a="1"/>
  <c r="CY126" i="24" s="1"/>
  <c r="CQ114" i="24" a="1"/>
  <c r="CQ114" i="24" s="1"/>
  <c r="CL110" i="24" a="1"/>
  <c r="CL110" i="24" s="1"/>
  <c r="DA96" i="24" a="1"/>
  <c r="DA96" i="24" s="1"/>
  <c r="CW79" i="24" a="1"/>
  <c r="CW79" i="24" s="1"/>
  <c r="CJ62" i="24" a="1"/>
  <c r="CJ62" i="24" s="1"/>
  <c r="CP64" i="24" a="1"/>
  <c r="CP64" i="24" s="1"/>
  <c r="CH44" i="24" a="1"/>
  <c r="CH44" i="24" s="1"/>
  <c r="CI51" i="24" a="1"/>
  <c r="CI51" i="24" s="1"/>
  <c r="CK31" i="24" a="1"/>
  <c r="CK31" i="24" s="1"/>
  <c r="CU34" i="24" a="1"/>
  <c r="CU34" i="24" s="1"/>
  <c r="CJ122" i="24" a="1"/>
  <c r="CJ122" i="24" s="1"/>
  <c r="CM113" i="24" a="1"/>
  <c r="CM113" i="24" s="1"/>
  <c r="CM99" i="24" a="1"/>
  <c r="CM99" i="24" s="1"/>
  <c r="CO94" i="24" a="1"/>
  <c r="CO94" i="24" s="1"/>
  <c r="CL118" i="24" a="1"/>
  <c r="CL118" i="24" s="1"/>
  <c r="CT107" i="24" a="1"/>
  <c r="CT107" i="24" s="1"/>
  <c r="CO100" i="24" a="1"/>
  <c r="CO100" i="24" s="1"/>
  <c r="CL83" i="24" a="1"/>
  <c r="CL83" i="24" s="1"/>
  <c r="CV65" i="24" a="1"/>
  <c r="CV65" i="24" s="1"/>
  <c r="DB67" i="24" a="1"/>
  <c r="DB67" i="24" s="1"/>
  <c r="CY128" i="24" a="1"/>
  <c r="CY128" i="24" s="1"/>
  <c r="CQ116" i="24" a="1"/>
  <c r="CQ116" i="24" s="1"/>
  <c r="CG106" i="24" a="1"/>
  <c r="CG106" i="24" s="1"/>
  <c r="DA98" i="24" a="1"/>
  <c r="DA98" i="24" s="1"/>
  <c r="CW81" i="24" a="1"/>
  <c r="CW81" i="24" s="1"/>
  <c r="CJ64" i="24" a="1"/>
  <c r="CJ64" i="24" s="1"/>
  <c r="CP66" i="24" a="1"/>
  <c r="CP66" i="24" s="1"/>
  <c r="CH46" i="24" a="1"/>
  <c r="CH46" i="24" s="1"/>
  <c r="CI53" i="24" a="1"/>
  <c r="CI53" i="24" s="1"/>
  <c r="CK33" i="24" a="1"/>
  <c r="CK33" i="24" s="1"/>
  <c r="CU36" i="24" a="1"/>
  <c r="CU36" i="24" s="1"/>
  <c r="CF124" i="24" a="1"/>
  <c r="CF124" i="24" s="1"/>
  <c r="CM115" i="24" a="1"/>
  <c r="CM115" i="24" s="1"/>
  <c r="CM101" i="24" a="1"/>
  <c r="CM101" i="24" s="1"/>
  <c r="CH130" i="24" a="1"/>
  <c r="CH130" i="24" s="1"/>
  <c r="CU111" i="24" a="1"/>
  <c r="CU111" i="24" s="1"/>
  <c r="CW97" i="24" a="1"/>
  <c r="CW97" i="24" s="1"/>
  <c r="CW92" i="24" a="1"/>
  <c r="CW92" i="24" s="1"/>
  <c r="DC83" i="24" a="1"/>
  <c r="DC83" i="24" s="1"/>
  <c r="CM63" i="24" a="1"/>
  <c r="CM63" i="24" s="1"/>
  <c r="DA132" i="24" a="1"/>
  <c r="DA132" i="24" s="1"/>
  <c r="CX122" i="24" a="1"/>
  <c r="CX122" i="24" s="1"/>
  <c r="CJ110" i="24" a="1"/>
  <c r="CJ110" i="24" s="1"/>
  <c r="CJ96" i="24" a="1"/>
  <c r="CJ96" i="24" s="1"/>
  <c r="CL91" i="24" a="1"/>
  <c r="CL91" i="24" s="1"/>
  <c r="CR82" i="24" a="1"/>
  <c r="CR82" i="24" s="1"/>
  <c r="CY61" i="24" a="1"/>
  <c r="CY61" i="24" s="1"/>
  <c r="DA63" i="24" a="1"/>
  <c r="DA63" i="24" s="1"/>
  <c r="CV54" i="24" a="1"/>
  <c r="CV54" i="24" s="1"/>
  <c r="CL28" i="24" a="1"/>
  <c r="CL28" i="24" s="1"/>
  <c r="CN31" i="24" a="1"/>
  <c r="CN31" i="24" s="1"/>
  <c r="CM127" i="24" a="1"/>
  <c r="CM127" i="24" s="1"/>
  <c r="CF115" i="24" a="1"/>
  <c r="CF115" i="24" s="1"/>
  <c r="CG112" i="24" a="1"/>
  <c r="CG112" i="24" s="1"/>
  <c r="CN97" i="24" a="1"/>
  <c r="CN97" i="24" s="1"/>
  <c r="CL84" i="24" a="1"/>
  <c r="CL84" i="24" s="1"/>
  <c r="CV64" i="24" a="1"/>
  <c r="CV64" i="24" s="1"/>
  <c r="DB66" i="24" a="1"/>
  <c r="DB66" i="24" s="1"/>
  <c r="CT46" i="24" a="1"/>
  <c r="CT46" i="24" s="1"/>
  <c r="CU53" i="24" a="1"/>
  <c r="CU53" i="24" s="1"/>
  <c r="CW33" i="24" a="1"/>
  <c r="CW33" i="24" s="1"/>
  <c r="CI37" i="24" a="1"/>
  <c r="CI37" i="24" s="1"/>
  <c r="CY24" i="24" a="1"/>
  <c r="CY24" i="24" s="1"/>
  <c r="CP12" i="24" a="1"/>
  <c r="CP12" i="24" s="1"/>
  <c r="CX31" i="24" a="1"/>
  <c r="CX31" i="24" s="1"/>
  <c r="CI12" i="24" a="1"/>
  <c r="CI12" i="24" s="1"/>
  <c r="CO51" i="24" a="1"/>
  <c r="CO51" i="24" s="1"/>
  <c r="DC16" i="24" a="1"/>
  <c r="DC16" i="24" s="1"/>
  <c r="CS9" i="24" a="1"/>
  <c r="CS9" i="24" s="1"/>
  <c r="CY32" i="24" a="1"/>
  <c r="CY32" i="24" s="1"/>
  <c r="CT8" i="24" a="1"/>
  <c r="CT8" i="24" s="1"/>
  <c r="CD112" i="24" a="1"/>
  <c r="CD112" i="24" s="1"/>
  <c r="CE68" i="24" a="1"/>
  <c r="CE68" i="24" s="1"/>
  <c r="CD107" i="24" a="1"/>
  <c r="CD107" i="24" s="1"/>
  <c r="CE63" i="24" a="1"/>
  <c r="CE63" i="24" s="1"/>
  <c r="CD102" i="24" a="1"/>
  <c r="CD102" i="24" s="1"/>
  <c r="CE58" i="24" a="1"/>
  <c r="CE58" i="24" s="1"/>
  <c r="CN77" i="24" a="1"/>
  <c r="CN77" i="24" s="1"/>
  <c r="DB56" i="24" a="1"/>
  <c r="DB56" i="24" s="1"/>
  <c r="CH59" i="24" a="1"/>
  <c r="CH59" i="24" s="1"/>
  <c r="CZ49" i="24" a="1"/>
  <c r="CZ49" i="24" s="1"/>
  <c r="CR23" i="24" a="1"/>
  <c r="CR23" i="24" s="1"/>
  <c r="CQ26" i="24" a="1"/>
  <c r="CQ26" i="24" s="1"/>
  <c r="CX29" i="24" a="1"/>
  <c r="CX29" i="24" s="1"/>
  <c r="CU11" i="24" a="1"/>
  <c r="CU11" i="24" s="1"/>
  <c r="CO49" i="24" a="1"/>
  <c r="CO49" i="24" s="1"/>
  <c r="CN16" i="24" a="1"/>
  <c r="CN16" i="24" s="1"/>
  <c r="CG9" i="24" a="1"/>
  <c r="CG9" i="24" s="1"/>
  <c r="CQ33" i="24" a="1"/>
  <c r="CQ33" i="24" s="1"/>
  <c r="CX8" i="24" a="1"/>
  <c r="CX8" i="24" s="1"/>
  <c r="CO37" i="24" a="1"/>
  <c r="CO37" i="24" s="1"/>
  <c r="CY7" i="24" a="1"/>
  <c r="CY7" i="24" s="1"/>
  <c r="CO124" i="24" a="1"/>
  <c r="CO124" i="24" s="1"/>
  <c r="CP110" i="24" a="1"/>
  <c r="CP110" i="24" s="1"/>
  <c r="CI105" i="24" a="1"/>
  <c r="CI105" i="24" s="1"/>
  <c r="CR91" i="24" a="1"/>
  <c r="CR91" i="24" s="1"/>
  <c r="CX82" i="24" a="1"/>
  <c r="CX82" i="24" s="1"/>
  <c r="CY70" i="24" a="1"/>
  <c r="CY70" i="24" s="1"/>
  <c r="DA72" i="24" a="1"/>
  <c r="DA72" i="24" s="1"/>
  <c r="DA46" i="24" a="1"/>
  <c r="DA46" i="24" s="1"/>
  <c r="CL37" i="24" a="1"/>
  <c r="CL37" i="24" s="1"/>
  <c r="CP17" i="24" a="1"/>
  <c r="CP17" i="24" s="1"/>
  <c r="CG127" i="24" a="1"/>
  <c r="CG127" i="24" s="1"/>
  <c r="CS120" i="24" a="1"/>
  <c r="CS120" i="24" s="1"/>
  <c r="CM122" i="24" a="1"/>
  <c r="CM122" i="24" s="1"/>
  <c r="CP112" i="24" a="1"/>
  <c r="CP112" i="24" s="1"/>
  <c r="CP97" i="24" a="1"/>
  <c r="CP97" i="24" s="1"/>
  <c r="CR93" i="24" a="1"/>
  <c r="CR93" i="24" s="1"/>
  <c r="CX84" i="24" a="1"/>
  <c r="CX84" i="24" s="1"/>
  <c r="CY72" i="24" a="1"/>
  <c r="CY72" i="24" s="1"/>
  <c r="DA74" i="24" a="1"/>
  <c r="DA74" i="24" s="1"/>
  <c r="DA48" i="24" a="1"/>
  <c r="DA48" i="24" s="1"/>
  <c r="CL39" i="24" a="1"/>
  <c r="CL39" i="24" s="1"/>
  <c r="CP19" i="24" a="1"/>
  <c r="CP19" i="24" s="1"/>
  <c r="CG129" i="24" a="1"/>
  <c r="CG129" i="24" s="1"/>
  <c r="CT129" i="24" a="1"/>
  <c r="CT129" i="24" s="1"/>
  <c r="CI110" i="24" a="1"/>
  <c r="CI110" i="24" s="1"/>
  <c r="CZ104" i="24" a="1"/>
  <c r="CZ104" i="24" s="1"/>
  <c r="CS92" i="24" a="1"/>
  <c r="CS92" i="24" s="1"/>
  <c r="CI84" i="24" a="1"/>
  <c r="CI84" i="24" s="1"/>
  <c r="CZ57" i="24" a="1"/>
  <c r="CZ57" i="24" s="1"/>
  <c r="CH60" i="24" a="1"/>
  <c r="CH60" i="24" s="1"/>
  <c r="CK56" i="24" a="1"/>
  <c r="CK56" i="24" s="1"/>
  <c r="CY46" i="24" a="1"/>
  <c r="CY46" i="24" s="1"/>
  <c r="DB26" i="24" a="1"/>
  <c r="DB26" i="24" s="1"/>
  <c r="CM30" i="24" a="1"/>
  <c r="CM30" i="24" s="1"/>
  <c r="CN122" i="24" a="1"/>
  <c r="CN122" i="24" s="1"/>
  <c r="CT131" i="24" a="1"/>
  <c r="CT131" i="24" s="1"/>
  <c r="CI112" i="24" a="1"/>
  <c r="CI112" i="24" s="1"/>
  <c r="CY106" i="24" a="1"/>
  <c r="CY106" i="24" s="1"/>
  <c r="CT94" i="24" a="1"/>
  <c r="CT94" i="24" s="1"/>
  <c r="CI86" i="24" a="1"/>
  <c r="CI86" i="24" s="1"/>
  <c r="CZ59" i="24" a="1"/>
  <c r="CZ59" i="24" s="1"/>
  <c r="CH62" i="24" a="1"/>
  <c r="CH62" i="24" s="1"/>
  <c r="CX41" i="24" a="1"/>
  <c r="CX41" i="24" s="1"/>
  <c r="CY48" i="24" a="1"/>
  <c r="CY48" i="24" s="1"/>
  <c r="DA28" i="24" a="1"/>
  <c r="DA28" i="24" s="1"/>
  <c r="CU29" i="24" a="1"/>
  <c r="CU29" i="24" s="1"/>
  <c r="CK110" i="24" a="1"/>
  <c r="CK110" i="24" s="1"/>
  <c r="DC104" i="24" a="1"/>
  <c r="DC104" i="24" s="1"/>
  <c r="CM91" i="24" a="1"/>
  <c r="CM91" i="24" s="1"/>
  <c r="CS82" i="24" a="1"/>
  <c r="CS82" i="24" s="1"/>
  <c r="CU70" i="24" a="1"/>
  <c r="CU70" i="24" s="1"/>
  <c r="CW72" i="24" a="1"/>
  <c r="CW72" i="24" s="1"/>
  <c r="CW122" i="24" a="1"/>
  <c r="CW122" i="24" s="1"/>
  <c r="CR117" i="24" a="1"/>
  <c r="CR117" i="24" s="1"/>
  <c r="CQ103" i="24" a="1"/>
  <c r="CQ103" i="24" s="1"/>
  <c r="CZ89" i="24" a="1"/>
  <c r="CZ89" i="24" s="1"/>
  <c r="CH81" i="24" a="1"/>
  <c r="CH81" i="24" s="1"/>
  <c r="CI69" i="24" a="1"/>
  <c r="CI69" i="24" s="1"/>
  <c r="CK71" i="24" a="1"/>
  <c r="CK71" i="24" s="1"/>
  <c r="CK45" i="24" a="1"/>
  <c r="CK45" i="24" s="1"/>
  <c r="CT35" i="24" a="1"/>
  <c r="CT35" i="24" s="1"/>
  <c r="CV38" i="24" a="1"/>
  <c r="CV38" i="24" s="1"/>
  <c r="CV127" i="24" a="1"/>
  <c r="CV127" i="24" s="1"/>
  <c r="CR118" i="24" a="1"/>
  <c r="CR118" i="24" s="1"/>
  <c r="CR106" i="24" a="1"/>
  <c r="CR106" i="24" s="1"/>
  <c r="CW104" i="24" a="1"/>
  <c r="CW104" i="24" s="1"/>
  <c r="CQ87" i="24" a="1"/>
  <c r="CQ87" i="24" s="1"/>
  <c r="CN113" i="24" a="1"/>
  <c r="CN113" i="24" s="1"/>
  <c r="CF108" i="24" a="1"/>
  <c r="CF108" i="24" s="1"/>
  <c r="CV95" i="24" a="1"/>
  <c r="CV95" i="24" s="1"/>
  <c r="CY78" i="24" a="1"/>
  <c r="CY78" i="24" s="1"/>
  <c r="CF61" i="24" a="1"/>
  <c r="CF61" i="24" s="1"/>
  <c r="CL63" i="24" a="1"/>
  <c r="CL63" i="24" s="1"/>
  <c r="CL131" i="24" a="1"/>
  <c r="CL131" i="24" s="1"/>
  <c r="CY111" i="24" a="1"/>
  <c r="CY111" i="24" s="1"/>
  <c r="CQ106" i="24" a="1"/>
  <c r="CQ106" i="24" s="1"/>
  <c r="CK94" i="24" a="1"/>
  <c r="CK94" i="24" s="1"/>
  <c r="CY85" i="24" a="1"/>
  <c r="CY85" i="24" s="1"/>
  <c r="CR59" i="24" a="1"/>
  <c r="CR59" i="24" s="1"/>
  <c r="CX61" i="24" a="1"/>
  <c r="CX61" i="24" s="1"/>
  <c r="CP41" i="24" a="1"/>
  <c r="CP41" i="24" s="1"/>
  <c r="CQ48" i="24" a="1"/>
  <c r="CQ48" i="24" s="1"/>
  <c r="CS28" i="24" a="1"/>
  <c r="CS28" i="24" s="1"/>
  <c r="DC31" i="24" a="1"/>
  <c r="DC31" i="24" s="1"/>
  <c r="CK123" i="24" a="1"/>
  <c r="CK123" i="24" s="1"/>
  <c r="CU110" i="24" a="1"/>
  <c r="CU110" i="24" s="1"/>
  <c r="CW96" i="24" a="1"/>
  <c r="CW96" i="24" s="1"/>
  <c r="CW91" i="24" a="1"/>
  <c r="CW91" i="24" s="1"/>
  <c r="CN115" i="24" a="1"/>
  <c r="CN115" i="24" s="1"/>
  <c r="CO113" i="24" a="1"/>
  <c r="CO113" i="24" s="1"/>
  <c r="CV97" i="24" a="1"/>
  <c r="CV97" i="24" s="1"/>
  <c r="CT80" i="24" a="1"/>
  <c r="CT80" i="24" s="1"/>
  <c r="CF63" i="24" a="1"/>
  <c r="CF63" i="24" s="1"/>
  <c r="CL65" i="24" a="1"/>
  <c r="CL65" i="24" s="1"/>
  <c r="CI126" i="24" a="1"/>
  <c r="CI126" i="24" s="1"/>
  <c r="CY113" i="24" a="1"/>
  <c r="CY113" i="24" s="1"/>
  <c r="CP108" i="24" a="1"/>
  <c r="CP108" i="24" s="1"/>
  <c r="CK96" i="24" a="1"/>
  <c r="CK96" i="24" s="1"/>
  <c r="CG79" i="24" a="1"/>
  <c r="CG79" i="24" s="1"/>
  <c r="CR61" i="24" a="1"/>
  <c r="CR61" i="24" s="1"/>
  <c r="CX63" i="24" a="1"/>
  <c r="CX63" i="24" s="1"/>
  <c r="CP43" i="24" a="1"/>
  <c r="CP43" i="24" s="1"/>
  <c r="CQ50" i="24" a="1"/>
  <c r="CQ50" i="24" s="1"/>
  <c r="CS30" i="24" a="1"/>
  <c r="CS30" i="24" s="1"/>
  <c r="DC33" i="24" a="1"/>
  <c r="DC33" i="24" s="1"/>
  <c r="CK125" i="24" a="1"/>
  <c r="CK125" i="24" s="1"/>
  <c r="CU112" i="24" a="1"/>
  <c r="CU112" i="24" s="1"/>
  <c r="CU98" i="24" a="1"/>
  <c r="CU98" i="24" s="1"/>
  <c r="CZ124" i="24" a="1"/>
  <c r="CZ124" i="24" s="1"/>
  <c r="DC108" i="24" a="1"/>
  <c r="DC108" i="24" s="1"/>
  <c r="CL105" i="24" a="1"/>
  <c r="CL105" i="24" s="1"/>
  <c r="CG90" i="24" a="1"/>
  <c r="CG90" i="24" s="1"/>
  <c r="CM81" i="24" a="1"/>
  <c r="CM81" i="24" s="1"/>
  <c r="CU60" i="24" a="1"/>
  <c r="CU60" i="24" s="1"/>
  <c r="CK130" i="24" a="1"/>
  <c r="CK130" i="24" s="1"/>
  <c r="DB119" i="24" a="1"/>
  <c r="DB119" i="24" s="1"/>
  <c r="CO117" i="24" a="1"/>
  <c r="CO117" i="24" s="1"/>
  <c r="CX103" i="24" a="1"/>
  <c r="CX103" i="24" s="1"/>
  <c r="CT88" i="24" a="1"/>
  <c r="CT88" i="24" s="1"/>
  <c r="CZ79" i="24" a="1"/>
  <c r="CZ79" i="24" s="1"/>
  <c r="CI59" i="24" a="1"/>
  <c r="CI59" i="24" s="1"/>
  <c r="CK61" i="24" a="1"/>
  <c r="CK61" i="24" s="1"/>
  <c r="CF52" i="24" a="1"/>
  <c r="CF52" i="24" s="1"/>
  <c r="CU25" i="24" a="1"/>
  <c r="CU25" i="24" s="1"/>
  <c r="CV28" i="24" a="1"/>
  <c r="CV28" i="24" s="1"/>
  <c r="CX131" i="24" a="1"/>
  <c r="CX131" i="24" s="1"/>
  <c r="CN112" i="24" a="1"/>
  <c r="CN112" i="24" s="1"/>
  <c r="CF107" i="24" a="1"/>
  <c r="CF107" i="24" s="1"/>
  <c r="CX94" i="24" a="1"/>
  <c r="CX94" i="24" s="1"/>
  <c r="DB80" i="24" a="1"/>
  <c r="DB80" i="24" s="1"/>
  <c r="CF62" i="24" a="1"/>
  <c r="CF62" i="24" s="1"/>
  <c r="CL64" i="24" a="1"/>
  <c r="CL64" i="24" s="1"/>
  <c r="DB43" i="24" a="1"/>
  <c r="DB43" i="24" s="1"/>
  <c r="DC50" i="24" a="1"/>
  <c r="DC50" i="24" s="1"/>
  <c r="CG31" i="24" a="1"/>
  <c r="CG31" i="24" s="1"/>
  <c r="CQ34" i="24" a="1"/>
  <c r="CQ34" i="24" s="1"/>
  <c r="CQ37" i="24" a="1"/>
  <c r="CQ37" i="24" s="1"/>
  <c r="CX9" i="24" a="1"/>
  <c r="CX9" i="24" s="1"/>
  <c r="CJ21" i="24" a="1"/>
  <c r="CJ21" i="24" s="1"/>
  <c r="CQ9" i="24" a="1"/>
  <c r="CQ9" i="24" s="1"/>
  <c r="CU40" i="24" a="1"/>
  <c r="CU40" i="24" s="1"/>
  <c r="CJ14" i="24" a="1"/>
  <c r="CJ14" i="24" s="1"/>
  <c r="DA6" i="24" a="1"/>
  <c r="DA6" i="24" s="1"/>
  <c r="CQ27" i="24" a="1"/>
  <c r="CQ27" i="24" s="1"/>
  <c r="DB5" i="24" a="1"/>
  <c r="DB5" i="24" s="1"/>
  <c r="CD96" i="24" a="1"/>
  <c r="CD96" i="24" s="1"/>
  <c r="CE52" i="24" a="1"/>
  <c r="CE52" i="24" s="1"/>
  <c r="CC91" i="24" a="1"/>
  <c r="CC91" i="24" s="1"/>
  <c r="CE47" i="24" a="1"/>
  <c r="CE47" i="24" s="1"/>
  <c r="CE85" i="24" a="1"/>
  <c r="CE85" i="24" s="1"/>
  <c r="CE42" i="24" a="1"/>
  <c r="CE42" i="24" s="1"/>
  <c r="CV74" i="24" a="1"/>
  <c r="CV74" i="24" s="1"/>
  <c r="DB76" i="24" a="1"/>
  <c r="DB76" i="24" s="1"/>
  <c r="CP56" i="24" a="1"/>
  <c r="CP56" i="24" s="1"/>
  <c r="CJ47" i="24" a="1"/>
  <c r="CJ47" i="24" s="1"/>
  <c r="CZ20" i="24" a="1"/>
  <c r="CZ20" i="24" s="1"/>
  <c r="CY23" i="24" a="1"/>
  <c r="CY23" i="24" s="1"/>
  <c r="CU19" i="24" a="1"/>
  <c r="CU19" i="24" s="1"/>
  <c r="DC8" i="24" a="1"/>
  <c r="DC8" i="24" s="1"/>
  <c r="CR55" i="24" a="1"/>
  <c r="CR55" i="24" s="1"/>
  <c r="CV13" i="24" a="1"/>
  <c r="CV13" i="24" s="1"/>
  <c r="CO6" i="24" a="1"/>
  <c r="CO6" i="24" s="1"/>
  <c r="CY27" i="24" a="1"/>
  <c r="CY27" i="24" s="1"/>
  <c r="CL128" i="24" a="1"/>
  <c r="CL128" i="24" s="1"/>
  <c r="CY108" i="24" a="1"/>
  <c r="CY108" i="24" s="1"/>
  <c r="CR103" i="24" a="1"/>
  <c r="CR103" i="24" s="1"/>
  <c r="CK91" i="24" a="1"/>
  <c r="CK91" i="24" s="1"/>
  <c r="CY82" i="24" a="1"/>
  <c r="CY82" i="24" s="1"/>
  <c r="CR56" i="24" a="1"/>
  <c r="CR56" i="24" s="1"/>
  <c r="CV58" i="24" a="1"/>
  <c r="CV58" i="24" s="1"/>
  <c r="DA54" i="24" a="1"/>
  <c r="DA54" i="24" s="1"/>
  <c r="CQ45" i="24" a="1"/>
  <c r="CQ45" i="24" s="1"/>
  <c r="CT25" i="24" a="1"/>
  <c r="CT25" i="24" s="1"/>
  <c r="DC28" i="24" a="1"/>
  <c r="DC28" i="24" s="1"/>
  <c r="DA124" i="24" a="1"/>
  <c r="DA124" i="24" s="1"/>
  <c r="CL130" i="24" a="1"/>
  <c r="CL130" i="24" s="1"/>
  <c r="CY110" i="24" a="1"/>
  <c r="CY110" i="24" s="1"/>
  <c r="CR105" i="24" a="1"/>
  <c r="CR105" i="24" s="1"/>
  <c r="CK93" i="24" a="1"/>
  <c r="CK93" i="24" s="1"/>
  <c r="CY84" i="24" a="1"/>
  <c r="CY84" i="24" s="1"/>
  <c r="CR58" i="24" a="1"/>
  <c r="CR58" i="24" s="1"/>
  <c r="CX60" i="24" a="1"/>
  <c r="CX60" i="24" s="1"/>
  <c r="CP40" i="24" a="1"/>
  <c r="CP40" i="24" s="1"/>
  <c r="CQ47" i="24" a="1"/>
  <c r="CQ47" i="24" s="1"/>
  <c r="CS27" i="24" a="1"/>
  <c r="CS27" i="24" s="1"/>
  <c r="DC30" i="24" a="1"/>
  <c r="DC30" i="24" s="1"/>
  <c r="CQ130" i="24" a="1"/>
  <c r="CQ130" i="24" s="1"/>
  <c r="CY118" i="24" a="1"/>
  <c r="CY118" i="24" s="1"/>
  <c r="CW107" i="24" a="1"/>
  <c r="CW107" i="24" s="1"/>
  <c r="CS100" i="24" a="1"/>
  <c r="CS100" i="24" s="1"/>
  <c r="CO83" i="24" a="1"/>
  <c r="CO83" i="24" s="1"/>
  <c r="CZ65" i="24" a="1"/>
  <c r="CZ65" i="24" s="1"/>
  <c r="CH68" i="24" a="1"/>
  <c r="CH68" i="24" s="1"/>
  <c r="CX47" i="24" a="1"/>
  <c r="CX47" i="24" s="1"/>
  <c r="CY54" i="24" a="1"/>
  <c r="CY54" i="24" s="1"/>
  <c r="DA34" i="24" a="1"/>
  <c r="DA34" i="24" s="1"/>
  <c r="CM38" i="24" a="1"/>
  <c r="CM38" i="24" s="1"/>
  <c r="CZ122" i="24" a="1"/>
  <c r="CZ122" i="24" s="1"/>
  <c r="CQ132" i="24" a="1"/>
  <c r="CQ132" i="24" s="1"/>
  <c r="CY120" i="24" a="1"/>
  <c r="CY120" i="24" s="1"/>
  <c r="CG113" i="24" a="1"/>
  <c r="CG113" i="24" s="1"/>
  <c r="CS102" i="24" a="1"/>
  <c r="CS102" i="24" s="1"/>
  <c r="CO85" i="24" a="1"/>
  <c r="CO85" i="24" s="1"/>
  <c r="CZ67" i="24" a="1"/>
  <c r="CZ67" i="24" s="1"/>
  <c r="CH70" i="24" a="1"/>
  <c r="CH70" i="24" s="1"/>
  <c r="CX49" i="24" a="1"/>
  <c r="CX49" i="24" s="1"/>
  <c r="CO40" i="24" a="1"/>
  <c r="CO40" i="24" s="1"/>
  <c r="DA36" i="24" a="1"/>
  <c r="DA36" i="24" s="1"/>
  <c r="CJ17" i="24" a="1"/>
  <c r="CJ17" i="24" s="1"/>
  <c r="CV108" i="24" a="1"/>
  <c r="CV108" i="24" s="1"/>
  <c r="CN103" i="24" a="1"/>
  <c r="CN103" i="24" s="1"/>
  <c r="CH91" i="24" a="1"/>
  <c r="CH91" i="24" s="1"/>
  <c r="CV82" i="24" a="1"/>
  <c r="CV82" i="24" s="1"/>
  <c r="CU78" i="24" a="1"/>
  <c r="CU78" i="24" s="1"/>
  <c r="CS58" i="24" a="1"/>
  <c r="CS58" i="24" s="1"/>
  <c r="CT126" i="24" a="1"/>
  <c r="CT126" i="24" s="1"/>
  <c r="CX116" i="24" a="1"/>
  <c r="CX116" i="24" s="1"/>
  <c r="CZ101" i="24" a="1"/>
  <c r="CZ101" i="24" s="1"/>
  <c r="CS89" i="24" a="1"/>
  <c r="CS89" i="24" s="1"/>
  <c r="CI81" i="24" a="1"/>
  <c r="CI81" i="24" s="1"/>
  <c r="CI77" i="24" a="1"/>
  <c r="CI77" i="24" s="1"/>
  <c r="CF57" i="24" a="1"/>
  <c r="CF57" i="24" s="1"/>
  <c r="CK53" i="24" a="1"/>
  <c r="CK53" i="24" s="1"/>
  <c r="CY43" i="24" a="1"/>
  <c r="CY43" i="24" s="1"/>
  <c r="DB23" i="24" a="1"/>
  <c r="DB23" i="24" s="1"/>
  <c r="CW128" i="24" a="1"/>
  <c r="CW128" i="24" s="1"/>
  <c r="CP118" i="24" a="1"/>
  <c r="CP118" i="24" s="1"/>
  <c r="DB111" i="24" a="1"/>
  <c r="DB111" i="24" s="1"/>
  <c r="CL102" i="24" a="1"/>
  <c r="CL102" i="24" s="1"/>
  <c r="CU95" i="24" a="1"/>
  <c r="CU95" i="24" s="1"/>
  <c r="CJ120" i="24" a="1"/>
  <c r="CJ120" i="24" s="1"/>
  <c r="CV105" i="24" a="1"/>
  <c r="CV105" i="24" s="1"/>
  <c r="CW103" i="24" a="1"/>
  <c r="CW103" i="24" s="1"/>
  <c r="CS86" i="24" a="1"/>
  <c r="CS86" i="24" s="1"/>
  <c r="CF69" i="24" a="1"/>
  <c r="CF69" i="24" s="1"/>
  <c r="CL71" i="24" a="1"/>
  <c r="CL71" i="24" s="1"/>
  <c r="CI132" i="24" a="1"/>
  <c r="CI132" i="24" s="1"/>
  <c r="CQ120" i="24" a="1"/>
  <c r="CQ120" i="24" s="1"/>
  <c r="CW111" i="24" a="1"/>
  <c r="CW111" i="24" s="1"/>
  <c r="CK102" i="24" a="1"/>
  <c r="CK102" i="24" s="1"/>
  <c r="CG85" i="24" a="1"/>
  <c r="CG85" i="24" s="1"/>
  <c r="CR67" i="24" a="1"/>
  <c r="CR67" i="24" s="1"/>
  <c r="CX69" i="24" a="1"/>
  <c r="CX69" i="24" s="1"/>
  <c r="CP49" i="24" a="1"/>
  <c r="CP49" i="24" s="1"/>
  <c r="CG40" i="24" a="1"/>
  <c r="CG40" i="24" s="1"/>
  <c r="CS36" i="24" a="1"/>
  <c r="CS36" i="24" s="1"/>
  <c r="CZ16" i="24" a="1"/>
  <c r="CZ16" i="24" s="1"/>
  <c r="DB123" i="24" a="1"/>
  <c r="DB123" i="24" s="1"/>
  <c r="DA109" i="24" a="1"/>
  <c r="DA109" i="24" s="1"/>
  <c r="CU104" i="24" a="1"/>
  <c r="CU104" i="24" s="1"/>
  <c r="DC90" i="24" a="1"/>
  <c r="DC90" i="24" s="1"/>
  <c r="DA119" i="24" a="1"/>
  <c r="DA119" i="24" s="1"/>
  <c r="CR107" i="24" a="1"/>
  <c r="CR107" i="24" s="1"/>
  <c r="CO95" i="24" a="1"/>
  <c r="CO95" i="24" s="1"/>
  <c r="CQ88" i="24" a="1"/>
  <c r="CQ88" i="24" s="1"/>
  <c r="CF71" i="24" a="1"/>
  <c r="CF71" i="24" s="1"/>
  <c r="CL73" i="24" a="1"/>
  <c r="CL73" i="24" s="1"/>
  <c r="CJ127" i="24" a="1"/>
  <c r="CJ127" i="24" s="1"/>
  <c r="CF118" i="24" a="1"/>
  <c r="CF118" i="24" s="1"/>
  <c r="DC105" i="24" a="1"/>
  <c r="DC105" i="24" s="1"/>
  <c r="CK104" i="24" a="1"/>
  <c r="CK104" i="24" s="1"/>
  <c r="CG87" i="24" a="1"/>
  <c r="CG87" i="24" s="1"/>
  <c r="CR69" i="24" a="1"/>
  <c r="CR69" i="24" s="1"/>
  <c r="CX71" i="24" a="1"/>
  <c r="CX71" i="24" s="1"/>
  <c r="CP51" i="24" a="1"/>
  <c r="CP51" i="24" s="1"/>
  <c r="CG42" i="24" a="1"/>
  <c r="CG42" i="24" s="1"/>
  <c r="CS38" i="24" a="1"/>
  <c r="CS38" i="24" s="1"/>
  <c r="CZ18" i="24" a="1"/>
  <c r="CZ18" i="24" s="1"/>
  <c r="CZ125" i="24" a="1"/>
  <c r="CZ125" i="24" s="1"/>
  <c r="DA111" i="24" a="1"/>
  <c r="DA111" i="24" s="1"/>
  <c r="DC96" i="24" a="1"/>
  <c r="DC96" i="24" s="1"/>
  <c r="CW127" i="24" a="1"/>
  <c r="CW127" i="24" s="1"/>
  <c r="DC116" i="24" a="1"/>
  <c r="DC116" i="24" s="1"/>
  <c r="DC102" i="24" a="1"/>
  <c r="DC102" i="24" s="1"/>
  <c r="CM89" i="24" a="1"/>
  <c r="CM89" i="24" s="1"/>
  <c r="CS80" i="24" a="1"/>
  <c r="CS80" i="24" s="1"/>
  <c r="CU68" i="24" a="1"/>
  <c r="CU68" i="24" s="1"/>
  <c r="CW70" i="24" a="1"/>
  <c r="CW70" i="24" s="1"/>
  <c r="CI124" i="24" a="1"/>
  <c r="CI124" i="24" s="1"/>
  <c r="CR115" i="24" a="1"/>
  <c r="CR115" i="24" s="1"/>
  <c r="CQ101" i="24" a="1"/>
  <c r="CQ101" i="24" s="1"/>
  <c r="CZ87" i="24" a="1"/>
  <c r="CZ87" i="24" s="1"/>
  <c r="CH79" i="24" a="1"/>
  <c r="CH79" i="24" s="1"/>
  <c r="CI67" i="24" a="1"/>
  <c r="CI67" i="24" s="1"/>
  <c r="CK69" i="24" a="1"/>
  <c r="CK69" i="24" s="1"/>
  <c r="CK43" i="24" a="1"/>
  <c r="CK43" i="24" s="1"/>
  <c r="CT33" i="24" a="1"/>
  <c r="CT33" i="24" s="1"/>
  <c r="CV36" i="24" a="1"/>
  <c r="CV36" i="24" s="1"/>
  <c r="CU132" i="24" a="1"/>
  <c r="CU132" i="24" s="1"/>
  <c r="DC120" i="24" a="1"/>
  <c r="DC120" i="24" s="1"/>
  <c r="DB113" i="24" a="1"/>
  <c r="DB113" i="24" s="1"/>
  <c r="CW102" i="24" a="1"/>
  <c r="CW102" i="24" s="1"/>
  <c r="CG91" i="24" a="1"/>
  <c r="CG91" i="24" s="1"/>
  <c r="CF70" i="24" a="1"/>
  <c r="CF70" i="24" s="1"/>
  <c r="CL72" i="24" a="1"/>
  <c r="CL72" i="24" s="1"/>
  <c r="DB51" i="24" a="1"/>
  <c r="DB51" i="24" s="1"/>
  <c r="CR42" i="24" a="1"/>
  <c r="CR42" i="24" s="1"/>
  <c r="CG39" i="24" a="1"/>
  <c r="CG39" i="24" s="1"/>
  <c r="CN19" i="24" a="1"/>
  <c r="CN19" i="24" s="1"/>
  <c r="CO23" i="24" a="1"/>
  <c r="CO23" i="24" s="1"/>
  <c r="CJ7" i="24" a="1"/>
  <c r="CJ7" i="24" s="1"/>
  <c r="CM53" i="24" a="1"/>
  <c r="CM53" i="24" s="1"/>
  <c r="CF9" i="24" a="1"/>
  <c r="CF9" i="24" s="1"/>
  <c r="CL56" i="24" a="1"/>
  <c r="CL56" i="24" s="1"/>
  <c r="DA22" i="24" a="1"/>
  <c r="DA22" i="24" s="1"/>
  <c r="DA14" i="24" a="1"/>
  <c r="DA14" i="24" s="1"/>
  <c r="CZ30" i="24" a="1"/>
  <c r="CZ30" i="24" s="1"/>
  <c r="DB13" i="24" a="1"/>
  <c r="DB13" i="24" s="1"/>
  <c r="CE102" i="24" a="1"/>
  <c r="CE102" i="24" s="1"/>
  <c r="CB50" i="24" a="1"/>
  <c r="CB50" i="24" s="1"/>
  <c r="CE97" i="24" a="1"/>
  <c r="CE97" i="24" s="1"/>
  <c r="DC80" i="24" a="1"/>
  <c r="DC80" i="24" s="1"/>
  <c r="CO62" i="24" a="1"/>
  <c r="CO62" i="24" s="1"/>
  <c r="CZ26" i="24" a="1"/>
  <c r="CZ26" i="24" s="1"/>
  <c r="CM43" i="24" a="1"/>
  <c r="CM43" i="24" s="1"/>
  <c r="CL46" i="24" a="1"/>
  <c r="CL46" i="24" s="1"/>
  <c r="CO12" i="24" a="1"/>
  <c r="CO12" i="24" s="1"/>
  <c r="CH12" i="24" a="1"/>
  <c r="CH12" i="24" s="1"/>
  <c r="CI11" i="24" a="1"/>
  <c r="CI11" i="24" s="1"/>
  <c r="CC64" i="24" a="1"/>
  <c r="CC64" i="24" s="1"/>
  <c r="CC59" i="24" a="1"/>
  <c r="CC59" i="24" s="1"/>
  <c r="CE92" i="24" a="1"/>
  <c r="CE92" i="24" s="1"/>
  <c r="CC40" i="24" a="1"/>
  <c r="CC40" i="24" s="1"/>
  <c r="DC82" i="24" a="1"/>
  <c r="DC82" i="24" s="1"/>
  <c r="CM62" i="24" a="1"/>
  <c r="CM62" i="24" s="1"/>
  <c r="CO64" i="24" a="1"/>
  <c r="CO64" i="24" s="1"/>
  <c r="CJ55" i="24" a="1"/>
  <c r="CJ55" i="24" s="1"/>
  <c r="CX28" i="24" a="1"/>
  <c r="CX28" i="24" s="1"/>
  <c r="CZ31" i="24" a="1"/>
  <c r="CZ31" i="24" s="1"/>
  <c r="CM51" i="24" a="1"/>
  <c r="CM51" i="24" s="1"/>
  <c r="CK17" i="24" a="1"/>
  <c r="CK17" i="24" s="1"/>
  <c r="CL54" i="24" a="1"/>
  <c r="CL54" i="24" s="1"/>
  <c r="CP22" i="24" a="1"/>
  <c r="CP22" i="24" s="1"/>
  <c r="CO14" i="24" a="1"/>
  <c r="CO14" i="24" s="1"/>
  <c r="CR31" i="24" a="1"/>
  <c r="CR31" i="24" s="1"/>
  <c r="CH14" i="24" a="1"/>
  <c r="CH14" i="24" s="1"/>
  <c r="CX35" i="24" a="1"/>
  <c r="CX35" i="24" s="1"/>
  <c r="CI13" i="24" a="1"/>
  <c r="CI13" i="24" s="1"/>
  <c r="CT10" i="24" a="1"/>
  <c r="CT10" i="24" s="1"/>
  <c r="CC80" i="24" a="1"/>
  <c r="CC80" i="24" s="1"/>
  <c r="CD16" i="24" a="1"/>
  <c r="CD16" i="24" s="1"/>
  <c r="CB75" i="24" a="1"/>
  <c r="CB75" i="24" s="1"/>
  <c r="CD11" i="24" a="1"/>
  <c r="CD11" i="24" s="1"/>
  <c r="CC70" i="24" a="1"/>
  <c r="CC70" i="24" s="1"/>
  <c r="CI94" i="24" a="1"/>
  <c r="CI94" i="24" s="1"/>
  <c r="CV68" i="24" a="1"/>
  <c r="CV68" i="24" s="1"/>
  <c r="DB70" i="24" a="1"/>
  <c r="DB70" i="24" s="1"/>
  <c r="CT50" i="24" a="1"/>
  <c r="CT50" i="24" s="1"/>
  <c r="CL41" i="24" a="1"/>
  <c r="CL41" i="24" s="1"/>
  <c r="CW37" i="24" a="1"/>
  <c r="CW37" i="24" s="1"/>
  <c r="CF18" i="24" a="1"/>
  <c r="CF18" i="24" s="1"/>
  <c r="DB17" i="24" a="1"/>
  <c r="DB17" i="24" s="1"/>
  <c r="CP16" i="24" a="1"/>
  <c r="CP16" i="24" s="1"/>
  <c r="DC47" i="24" a="1"/>
  <c r="DC47" i="24" s="1"/>
  <c r="CI16" i="24" a="1"/>
  <c r="CI16" i="24" s="1"/>
  <c r="DB50" i="24" a="1"/>
  <c r="DB50" i="24" s="1"/>
  <c r="CS21" i="24" a="1"/>
  <c r="CS21" i="24" s="1"/>
  <c r="CS13" i="24" a="1"/>
  <c r="CS13" i="24" s="1"/>
  <c r="CQ25" i="24" a="1"/>
  <c r="CQ25" i="24" s="1"/>
  <c r="CT12" i="24" a="1"/>
  <c r="CT12" i="24" s="1"/>
  <c r="CE94" i="24" a="1"/>
  <c r="CE94" i="24" s="1"/>
  <c r="CC42" i="24" a="1"/>
  <c r="CC42" i="24" s="1"/>
  <c r="CD131" i="24" a="1"/>
  <c r="CD131" i="24" s="1"/>
  <c r="CB37" i="24" a="1"/>
  <c r="CB37" i="24" s="1"/>
  <c r="CD126" i="24" a="1"/>
  <c r="CD126" i="24" s="1"/>
  <c r="CT85" i="24" a="1"/>
  <c r="CT85" i="24" s="1"/>
  <c r="CN65" i="24" a="1"/>
  <c r="CN65" i="24" s="1"/>
  <c r="CT67" i="24" a="1"/>
  <c r="CT67" i="24" s="1"/>
  <c r="CL47" i="24" a="1"/>
  <c r="CL47" i="24" s="1"/>
  <c r="CM54" i="24" a="1"/>
  <c r="CM54" i="24" s="1"/>
  <c r="CO34" i="24" a="1"/>
  <c r="CO34" i="24" s="1"/>
  <c r="CY37" i="24" a="1"/>
  <c r="CY37" i="24" s="1"/>
  <c r="CR27" i="24" a="1"/>
  <c r="CR27" i="24" s="1"/>
  <c r="CH13" i="24" a="1"/>
  <c r="CH13" i="24" s="1"/>
  <c r="CP34" i="24" a="1"/>
  <c r="CP34" i="24" s="1"/>
  <c r="CY12" i="24" a="1"/>
  <c r="CY12" i="24" s="1"/>
  <c r="CG54" i="24" a="1"/>
  <c r="CG54" i="24" s="1"/>
  <c r="CW17" i="24" a="1"/>
  <c r="CW17" i="24" s="1"/>
  <c r="CK10" i="24" a="1"/>
  <c r="CK10" i="24" s="1"/>
  <c r="CQ35" i="24" a="1"/>
  <c r="CQ35" i="24" s="1"/>
  <c r="CL9" i="24" a="1"/>
  <c r="CL9" i="24" s="1"/>
  <c r="CD116" i="24" a="1"/>
  <c r="CD116" i="24" s="1"/>
  <c r="CC22" i="24" a="1"/>
  <c r="CC22" i="24" s="1"/>
  <c r="CD111" i="24" a="1"/>
  <c r="CD111" i="24" s="1"/>
  <c r="CE67" i="24" a="1"/>
  <c r="CE67" i="24" s="1"/>
  <c r="CD106" i="24" a="1"/>
  <c r="CD106" i="24" s="1"/>
  <c r="CD14" i="24" a="1"/>
  <c r="CD14" i="24" s="1"/>
  <c r="CD81" i="24" a="1"/>
  <c r="CD81" i="24" s="1"/>
  <c r="CB9" i="24" a="1"/>
  <c r="CB9" i="24" s="1"/>
  <c r="CD91" i="24" a="1"/>
  <c r="CD91" i="24" s="1"/>
  <c r="CB39" i="24" a="1"/>
  <c r="CB39" i="24" s="1"/>
  <c r="CC115" i="24" a="1"/>
  <c r="CC115" i="24" s="1"/>
  <c r="CD47" i="24" a="1"/>
  <c r="CD47" i="24" s="1"/>
  <c r="CE66" i="24" a="1"/>
  <c r="CE66" i="24" s="1"/>
  <c r="DC13" i="24" a="1"/>
  <c r="DC13" i="24" s="1"/>
  <c r="CG8" i="24" a="1"/>
  <c r="CG8" i="24" s="1"/>
  <c r="CB42" i="24" a="1"/>
  <c r="CB42" i="24" s="1"/>
  <c r="CC105" i="24" a="1"/>
  <c r="CC105" i="24" s="1"/>
  <c r="CC37" i="24" a="1"/>
  <c r="CC37" i="24" s="1"/>
  <c r="CC100" i="24" a="1"/>
  <c r="CC100" i="24" s="1"/>
  <c r="CB32" i="24" a="1"/>
  <c r="CB32" i="24" s="1"/>
  <c r="CV81" i="24" a="1"/>
  <c r="CV81" i="24" s="1"/>
  <c r="CU77" i="24" a="1"/>
  <c r="CU77" i="24" s="1"/>
  <c r="CS57" i="24" a="1"/>
  <c r="CS57" i="24" s="1"/>
  <c r="CW53" i="24" a="1"/>
  <c r="CW53" i="24" s="1"/>
  <c r="CM44" i="24" a="1"/>
  <c r="CM44" i="24" s="1"/>
  <c r="CO24" i="24" a="1"/>
  <c r="CO24" i="24" s="1"/>
  <c r="CW62" i="24" a="1"/>
  <c r="CW62" i="24" s="1"/>
  <c r="CS24" i="24" a="1"/>
  <c r="CS24" i="24" s="1"/>
  <c r="CS16" i="24" a="1"/>
  <c r="CS16" i="24" s="1"/>
  <c r="CL17" i="24" a="1"/>
  <c r="CL17" i="24" s="1"/>
  <c r="CL16" i="24" a="1"/>
  <c r="CL16" i="24" s="1"/>
  <c r="CM47" i="24" a="1"/>
  <c r="CM47" i="24" s="1"/>
  <c r="DC15" i="24" a="1"/>
  <c r="DC15" i="24" s="1"/>
  <c r="CT47" i="24" a="1"/>
  <c r="CT47" i="24" s="1"/>
  <c r="CX20" i="24" a="1"/>
  <c r="CX20" i="24" s="1"/>
  <c r="CW12" i="24" a="1"/>
  <c r="CW12" i="24" s="1"/>
  <c r="CC76" i="24" a="1"/>
  <c r="CC76" i="24" s="1"/>
  <c r="CD12" i="24" a="1"/>
  <c r="CD12" i="24" s="1"/>
  <c r="CB71" i="24" a="1"/>
  <c r="CB71" i="24" s="1"/>
  <c r="CC112" i="24" a="1"/>
  <c r="CC112" i="24" s="1"/>
  <c r="CD44" i="24" a="1"/>
  <c r="CD44" i="24" s="1"/>
  <c r="CM84" i="24" a="1"/>
  <c r="CM84" i="24" s="1"/>
  <c r="CU63" i="24" a="1"/>
  <c r="CU63" i="24" s="1"/>
  <c r="CW65" i="24" a="1"/>
  <c r="CW65" i="24" s="1"/>
  <c r="CX39" i="24" a="1"/>
  <c r="CX39" i="24" s="1"/>
  <c r="CH30" i="24" a="1"/>
  <c r="CH30" i="24" s="1"/>
  <c r="CJ33" i="24" a="1"/>
  <c r="CJ33" i="24" s="1"/>
  <c r="CL40" i="24" a="1"/>
  <c r="CL40" i="24" s="1"/>
  <c r="CZ9" i="24" a="1"/>
  <c r="CZ9" i="24" s="1"/>
  <c r="CO59" i="24" a="1"/>
  <c r="CO59" i="24" s="1"/>
  <c r="CX23" i="24" a="1"/>
  <c r="CX23" i="24" s="1"/>
  <c r="CW15" i="24" a="1"/>
  <c r="CW15" i="24" s="1"/>
  <c r="CZ36" i="24" a="1"/>
  <c r="CZ36" i="24" s="1"/>
  <c r="CP15" i="24" a="1"/>
  <c r="CP15" i="24" s="1"/>
  <c r="CN41" i="24" a="1"/>
  <c r="CN41" i="24" s="1"/>
  <c r="CQ14" i="24" a="1"/>
  <c r="CQ14" i="24" s="1"/>
  <c r="CC102" i="24" a="1"/>
  <c r="CC102" i="24" s="1"/>
  <c r="CB34" i="24" a="1"/>
  <c r="CB34" i="24" s="1"/>
  <c r="CC97" i="24" a="1"/>
  <c r="CC97" i="24" s="1"/>
  <c r="CB65" i="24" a="1"/>
  <c r="CB65" i="24" s="1"/>
  <c r="CE112" i="24" a="1"/>
  <c r="CE112" i="24" s="1"/>
  <c r="CB44" i="24" a="1"/>
  <c r="CB44" i="24" s="1"/>
  <c r="CD88" i="24" a="1"/>
  <c r="CD88" i="24" s="1"/>
  <c r="CE45" i="24" a="1"/>
  <c r="CE45" i="24" s="1"/>
  <c r="CB98" i="24" a="1"/>
  <c r="CB98" i="24" s="1"/>
  <c r="CE37" i="24" a="1"/>
  <c r="CE37" i="24" s="1"/>
  <c r="CB18" i="24" a="1"/>
  <c r="CB18" i="24" s="1"/>
  <c r="CD73" i="24" a="1"/>
  <c r="CD73" i="24" s="1"/>
  <c r="CB17" i="24" a="1"/>
  <c r="CB17" i="24" s="1"/>
  <c r="CE99" i="24" a="1"/>
  <c r="CE99" i="24" s="1"/>
  <c r="CB47" i="24" a="1"/>
  <c r="CB47" i="24" s="1"/>
  <c r="CC27" i="24" a="1"/>
  <c r="CC27" i="24" s="1"/>
  <c r="CL5" i="24" a="1"/>
  <c r="CL5" i="24" s="1"/>
  <c r="CC89" i="24" a="1"/>
  <c r="CC89" i="24" s="1"/>
  <c r="CB12" i="24" a="1"/>
  <c r="CB12" i="24" s="1"/>
  <c r="CB84" i="24" a="1"/>
  <c r="CB84" i="24" s="1"/>
  <c r="CB127" i="24" a="1"/>
  <c r="CB127" i="24" s="1"/>
  <c r="CC66" i="24" a="1"/>
  <c r="CC66" i="24" s="1"/>
  <c r="DC86" i="24" a="1"/>
  <c r="DC86" i="24" s="1"/>
  <c r="DC74" i="24" a="1"/>
  <c r="DC74" i="24" s="1"/>
  <c r="CG77" i="24" a="1"/>
  <c r="CG77" i="24" s="1"/>
  <c r="CG51" i="24" a="1"/>
  <c r="CG51" i="24" s="1"/>
  <c r="CV41" i="24" a="1"/>
  <c r="CV41" i="24" s="1"/>
  <c r="CW21" i="24" a="1"/>
  <c r="CW21" i="24" s="1"/>
  <c r="CL52" i="24" a="1"/>
  <c r="CL52" i="24" s="1"/>
  <c r="DA21" i="24" a="1"/>
  <c r="DA21" i="24" s="1"/>
  <c r="DA13" i="24" a="1"/>
  <c r="DA13" i="24" s="1"/>
  <c r="CR29" i="24" a="1"/>
  <c r="CR29" i="24" s="1"/>
  <c r="CT13" i="24" a="1"/>
  <c r="CT13" i="24" s="1"/>
  <c r="CP36" i="24" a="1"/>
  <c r="CP36" i="24" s="1"/>
  <c r="CM13" i="24" a="1"/>
  <c r="CM13" i="24" s="1"/>
  <c r="CO53" i="24" a="1"/>
  <c r="CO53" i="24" s="1"/>
  <c r="CS17" i="24" a="1"/>
  <c r="CS17" i="24" s="1"/>
  <c r="CG10" i="24" a="1"/>
  <c r="CG10" i="24" s="1"/>
  <c r="CE80" i="24" a="1"/>
  <c r="CE80" i="24" s="1"/>
  <c r="CC11" i="24" a="1"/>
  <c r="CC11" i="24" s="1"/>
  <c r="CD75" i="24" a="1"/>
  <c r="CD75" i="24" s="1"/>
  <c r="CB19" i="24" a="1"/>
  <c r="CB19" i="24" s="1"/>
  <c r="CE70" i="24" a="1"/>
  <c r="CE70" i="24" s="1"/>
  <c r="CS83" i="24" a="1"/>
  <c r="CS83" i="24" s="1"/>
  <c r="CU71" i="24" a="1"/>
  <c r="CU71" i="24" s="1"/>
  <c r="CW73" i="24" a="1"/>
  <c r="CW73" i="24" s="1"/>
  <c r="CW47" i="24" a="1"/>
  <c r="CW47" i="24" s="1"/>
  <c r="CH38" i="24" a="1"/>
  <c r="CH38" i="24" s="1"/>
  <c r="CL18" i="24" a="1"/>
  <c r="CL18" i="24" s="1"/>
  <c r="CO55" i="24" a="1"/>
  <c r="CO55" i="24" s="1"/>
  <c r="CG18" i="24" a="1"/>
  <c r="CG18" i="24" s="1"/>
  <c r="CS10" i="24" a="1"/>
  <c r="CS10" i="24" s="1"/>
  <c r="CQ39" i="24" a="1"/>
  <c r="CQ39" i="24" s="1"/>
  <c r="CL10" i="24" a="1"/>
  <c r="CL10" i="24" s="1"/>
  <c r="CJ23" i="24" a="1"/>
  <c r="CJ23" i="24" s="1"/>
  <c r="DC9" i="24" a="1"/>
  <c r="DC9" i="24" s="1"/>
  <c r="DC39" i="24" a="1"/>
  <c r="DC39" i="24" s="1"/>
  <c r="CF14" i="24" a="1"/>
  <c r="CF14" i="24" s="1"/>
  <c r="CW6" i="24" a="1"/>
  <c r="CW6" i="24" s="1"/>
  <c r="CC81" i="24" a="1"/>
  <c r="CC81" i="24" s="1"/>
  <c r="CE16" i="24" a="1"/>
  <c r="CE16" i="24" s="1"/>
  <c r="CB76" i="24" a="1"/>
  <c r="CB76" i="24" s="1"/>
  <c r="CE11" i="24" a="1"/>
  <c r="CE11" i="24" s="1"/>
  <c r="CC71" i="24" a="1"/>
  <c r="CC71" i="24" s="1"/>
  <c r="CB118" i="24" a="1"/>
  <c r="CB118" i="24" s="1"/>
  <c r="CC57" i="24" a="1"/>
  <c r="CC57" i="24" s="1"/>
  <c r="CC103" i="24" a="1"/>
  <c r="CC103" i="24" s="1"/>
  <c r="CC35" i="24" a="1"/>
  <c r="CC35" i="24" s="1"/>
  <c r="CE14" i="24" a="1"/>
  <c r="CE14" i="24" s="1"/>
  <c r="CB78" i="24" a="1"/>
  <c r="CB78" i="24" s="1"/>
  <c r="CD30" i="24" a="1"/>
  <c r="CD30" i="24" s="1"/>
  <c r="CD125" i="24" a="1"/>
  <c r="CD125" i="24" s="1"/>
  <c r="CB31" i="24" a="1"/>
  <c r="CB31" i="24" s="1"/>
  <c r="CE49" i="24" a="1"/>
  <c r="CE49" i="24" s="1"/>
  <c r="CO13" i="24" a="1"/>
  <c r="CO13" i="24" s="1"/>
  <c r="CC73" i="24" a="1"/>
  <c r="CC73" i="24" s="1"/>
  <c r="CE8" i="24" a="1"/>
  <c r="CE8" i="24" s="1"/>
  <c r="CE69" i="24" a="1"/>
  <c r="CE69" i="24" s="1"/>
  <c r="CC132" i="24" a="1"/>
  <c r="CC132" i="24" s="1"/>
  <c r="CD64" i="24" a="1"/>
  <c r="CD64" i="24" s="1"/>
  <c r="DC78" i="24" a="1"/>
  <c r="DC78" i="24" s="1"/>
  <c r="CV60" i="24" a="1"/>
  <c r="CV60" i="24" s="1"/>
  <c r="DB62" i="24" a="1"/>
  <c r="DB62" i="24" s="1"/>
  <c r="CT42" i="24" a="1"/>
  <c r="CT42" i="24" s="1"/>
  <c r="CU49" i="24" a="1"/>
  <c r="CU49" i="24" s="1"/>
  <c r="CW29" i="24" a="1"/>
  <c r="CW29" i="24" s="1"/>
  <c r="CI33" i="24" a="1"/>
  <c r="CI33" i="24" s="1"/>
  <c r="CI32" i="24" a="1"/>
  <c r="CI32" i="24" s="1"/>
  <c r="CP8" i="24" a="1"/>
  <c r="CP8" i="24" s="1"/>
  <c r="CW38" i="24" a="1"/>
  <c r="CW38" i="24" s="1"/>
  <c r="CI8" i="24" a="1"/>
  <c r="CI8" i="24" s="1"/>
  <c r="CJ52" i="24" a="1"/>
  <c r="CJ52" i="24" s="1"/>
  <c r="CZ12" i="24" a="1"/>
  <c r="CZ12" i="24" s="1"/>
  <c r="CK5" i="24" a="1"/>
  <c r="CK5" i="24" s="1"/>
  <c r="CH26" i="24" a="1"/>
  <c r="CH26" i="24" s="1"/>
  <c r="CF8" i="24" a="1"/>
  <c r="CF8" i="24" s="1"/>
  <c r="CE87" i="24" a="1"/>
  <c r="CE87" i="24" s="1"/>
  <c r="CE44" i="24" a="1"/>
  <c r="CE44" i="24" s="1"/>
  <c r="CD82" i="24" a="1"/>
  <c r="CD82" i="24" s="1"/>
  <c r="CD39" i="24" a="1"/>
  <c r="CD39" i="24" s="1"/>
  <c r="CE77" i="24" a="1"/>
  <c r="CE77" i="24" s="1"/>
  <c r="CV83" i="24" a="1"/>
  <c r="CV83" i="24" s="1"/>
  <c r="CO57" i="24" a="1"/>
  <c r="CO57" i="24" s="1"/>
  <c r="CT59" i="24" a="1"/>
  <c r="CT59" i="24" s="1"/>
  <c r="CW55" i="24" a="1"/>
  <c r="CW55" i="24" s="1"/>
  <c r="CM46" i="24" a="1"/>
  <c r="CM46" i="24" s="1"/>
  <c r="CO26" i="24" a="1"/>
  <c r="CO26" i="24" s="1"/>
  <c r="CY29" i="24" a="1"/>
  <c r="CY29" i="24" s="1"/>
  <c r="CS26" i="24" a="1"/>
  <c r="CS26" i="24" s="1"/>
  <c r="CH5" i="24" a="1"/>
  <c r="CH5" i="24" s="1"/>
  <c r="CO25" i="24" a="1"/>
  <c r="CO25" i="24" s="1"/>
  <c r="CG5" i="24" a="1"/>
  <c r="CG5" i="24" s="1"/>
  <c r="CM55" i="24" a="1"/>
  <c r="CM55" i="24" s="1"/>
  <c r="CR9" i="24" a="1"/>
  <c r="CR9" i="24" s="1"/>
  <c r="CT55" i="24" a="1"/>
  <c r="CT55" i="24" s="1"/>
  <c r="CX22" i="24" a="1"/>
  <c r="CX22" i="24" s="1"/>
  <c r="CW14" i="24" a="1"/>
  <c r="CW14" i="24" s="1"/>
  <c r="CC88" i="24" a="1"/>
  <c r="CC88" i="24" s="1"/>
  <c r="CE24" i="24" a="1"/>
  <c r="CE24" i="24" s="1"/>
  <c r="CB83" i="24" a="1"/>
  <c r="CB83" i="24" s="1"/>
  <c r="CD19" i="24" a="1"/>
  <c r="CD19" i="24" s="1"/>
  <c r="CC78" i="24" a="1"/>
  <c r="CC78" i="24" s="1"/>
  <c r="CC123" i="24" a="1"/>
  <c r="CC123" i="24" s="1"/>
  <c r="CD55" i="24" a="1"/>
  <c r="CD55" i="24" s="1"/>
  <c r="CE50" i="24" a="1"/>
  <c r="CE50" i="24" s="1"/>
  <c r="CD84" i="24" a="1"/>
  <c r="CD84" i="24" s="1"/>
  <c r="CD41" i="24" a="1"/>
  <c r="CD41" i="24" s="1"/>
  <c r="CB110" i="24" a="1"/>
  <c r="CB110" i="24" s="1"/>
  <c r="CC49" i="24" a="1"/>
  <c r="CC49" i="24" s="1"/>
  <c r="CC111" i="24" a="1"/>
  <c r="CC111" i="24" s="1"/>
  <c r="CD43" i="24" a="1"/>
  <c r="CD43" i="24" s="1"/>
  <c r="DC70" i="24" a="1"/>
  <c r="DC70" i="24" s="1"/>
  <c r="CG47" i="24" a="1"/>
  <c r="CG47" i="24" s="1"/>
  <c r="CR17" i="24" a="1"/>
  <c r="CR17" i="24" s="1"/>
  <c r="CO17" i="24" a="1"/>
  <c r="CO17" i="24" s="1"/>
  <c r="CY36" i="24" a="1"/>
  <c r="CY36" i="24" s="1"/>
  <c r="CR20" i="24" a="1"/>
  <c r="CR20" i="24" s="1"/>
  <c r="CJ54" i="24" a="1"/>
  <c r="CJ54" i="24" s="1"/>
  <c r="CG6" i="24" a="1"/>
  <c r="CG6" i="24" s="1"/>
  <c r="CE12" i="24" a="1"/>
  <c r="CE12" i="24" s="1"/>
  <c r="CB45" i="24" a="1"/>
  <c r="CB45" i="24" s="1"/>
  <c r="CC90" i="24" a="1"/>
  <c r="CC90" i="24" s="1"/>
  <c r="CM90" i="24" a="1"/>
  <c r="CM90" i="24" s="1"/>
  <c r="CF72" i="24" a="1"/>
  <c r="CF72" i="24" s="1"/>
  <c r="CL74" i="24" a="1"/>
  <c r="CL74" i="24" s="1"/>
  <c r="DB53" i="24" a="1"/>
  <c r="DB53" i="24" s="1"/>
  <c r="CR44" i="24" a="1"/>
  <c r="CR44" i="24" s="1"/>
  <c r="CS18" i="24" a="1"/>
  <c r="CS18" i="24" s="1"/>
  <c r="CI21" i="24" a="1"/>
  <c r="CI21" i="24" s="1"/>
  <c r="CO31" i="24" a="1"/>
  <c r="CO31" i="24" s="1"/>
  <c r="CM6" i="24" a="1"/>
  <c r="CM6" i="24" s="1"/>
  <c r="CZ44" i="24" a="1"/>
  <c r="CZ44" i="24" s="1"/>
  <c r="CF11" i="24" a="1"/>
  <c r="CF11" i="24" s="1"/>
  <c r="CG64" i="24" a="1"/>
  <c r="CG64" i="24" s="1"/>
  <c r="DA24" i="24" a="1"/>
  <c r="DA24" i="24" s="1"/>
  <c r="CG17" i="24" a="1"/>
  <c r="CG17" i="24" s="1"/>
  <c r="CZ38" i="24" a="1"/>
  <c r="CZ38" i="24" s="1"/>
  <c r="DB15" i="24" a="1"/>
  <c r="DB15" i="24" s="1"/>
  <c r="CW10" i="24" a="1"/>
  <c r="CW10" i="24" s="1"/>
  <c r="CD58" i="24" a="1"/>
  <c r="CD58" i="24" s="1"/>
  <c r="CC121" i="24" a="1"/>
  <c r="CC121" i="24" s="1"/>
  <c r="CD53" i="24" a="1"/>
  <c r="CD53" i="24" s="1"/>
  <c r="CC116" i="24" a="1"/>
  <c r="CC116" i="24" s="1"/>
  <c r="CD48" i="24" a="1"/>
  <c r="CD48" i="24" s="1"/>
  <c r="CN84" i="24" a="1"/>
  <c r="CN84" i="24" s="1"/>
  <c r="CG58" i="24" a="1"/>
  <c r="CG58" i="24" s="1"/>
  <c r="CL60" i="24" a="1"/>
  <c r="CL60" i="24" s="1"/>
  <c r="DA39" i="24" a="1"/>
  <c r="DA39" i="24" s="1"/>
  <c r="DC46" i="24" a="1"/>
  <c r="DC46" i="24" s="1"/>
  <c r="CG27" i="24" a="1"/>
  <c r="CG27" i="24" s="1"/>
  <c r="CQ30" i="24" a="1"/>
  <c r="CQ30" i="24" s="1"/>
  <c r="CM27" i="24" a="1"/>
  <c r="CM27" i="24" s="1"/>
  <c r="CX5" i="24" a="1"/>
  <c r="CX5" i="24" s="1"/>
  <c r="CG28" i="24" a="1"/>
  <c r="CG28" i="24" s="1"/>
  <c r="CQ5" i="24" a="1"/>
  <c r="CQ5" i="24" s="1"/>
  <c r="CT41" i="24" a="1"/>
  <c r="CT41" i="24" s="1"/>
  <c r="CJ10" i="24" a="1"/>
  <c r="CJ10" i="24" s="1"/>
  <c r="CH58" i="24" a="1"/>
  <c r="CH58" i="24" s="1"/>
  <c r="CP23" i="24" a="1"/>
  <c r="CP23" i="24" s="1"/>
  <c r="CO15" i="24" a="1"/>
  <c r="CO15" i="24" s="1"/>
  <c r="CE71" i="24" a="1"/>
  <c r="CE71" i="24" s="1"/>
  <c r="CE28" i="24" a="1"/>
  <c r="CE28" i="24" s="1"/>
  <c r="CB87" i="24" a="1"/>
  <c r="CB87" i="24" s="1"/>
  <c r="CD23" i="24" a="1"/>
  <c r="CD23" i="24" s="1"/>
  <c r="CC82" i="24" a="1"/>
  <c r="CC82" i="24" s="1"/>
  <c r="CF81" i="24" a="1"/>
  <c r="CF81" i="24" s="1"/>
  <c r="DC76" i="24" a="1"/>
  <c r="DC76" i="24" s="1"/>
  <c r="DA56" i="24" a="1"/>
  <c r="DA56" i="24" s="1"/>
  <c r="CG53" i="24" a="1"/>
  <c r="CG53" i="24" s="1"/>
  <c r="CU43" i="24" a="1"/>
  <c r="CU43" i="24" s="1"/>
  <c r="CW23" i="24" a="1"/>
  <c r="CW23" i="24" s="1"/>
  <c r="CG60" i="24" a="1"/>
  <c r="CG60" i="24" s="1"/>
  <c r="DA23" i="24" a="1"/>
  <c r="DA23" i="24" s="1"/>
  <c r="DA15" i="24" a="1"/>
  <c r="DA15" i="24" s="1"/>
  <c r="CR37" i="24" a="1"/>
  <c r="CR37" i="24" s="1"/>
  <c r="CT15" i="24" a="1"/>
  <c r="CT15" i="24" s="1"/>
  <c r="CU44" i="24" a="1"/>
  <c r="CU44" i="24" s="1"/>
  <c r="CM15" i="24" a="1"/>
  <c r="CM15" i="24" s="1"/>
  <c r="DB44" i="24" a="1"/>
  <c r="DB44" i="24" s="1"/>
  <c r="CS19" i="24" a="1"/>
  <c r="CS19" i="24" s="1"/>
  <c r="CG12" i="24" a="1"/>
  <c r="CG12" i="24" s="1"/>
  <c r="CC72" i="24" a="1"/>
  <c r="CC72" i="24" s="1"/>
  <c r="CD8" i="24" a="1"/>
  <c r="CD8" i="24" s="1"/>
  <c r="CD87" i="24" a="1"/>
  <c r="CD87" i="24" s="1"/>
  <c r="CC18" i="24" a="1"/>
  <c r="CC18" i="24" s="1"/>
  <c r="CE82" i="24" a="1"/>
  <c r="CE82" i="24" s="1"/>
  <c r="CC107" i="24" a="1"/>
  <c r="CC107" i="24" s="1"/>
  <c r="CC39" i="24" a="1"/>
  <c r="CC39" i="24" s="1"/>
  <c r="CE26" i="24" a="1"/>
  <c r="CE26" i="24" s="1"/>
  <c r="CB89" i="24" a="1"/>
  <c r="CB89" i="24" s="1"/>
  <c r="CD25" i="24" a="1"/>
  <c r="CD25" i="24" s="1"/>
  <c r="CC94" i="24" a="1"/>
  <c r="CC94" i="24" s="1"/>
  <c r="CE33" i="24" a="1"/>
  <c r="CE33" i="24" s="1"/>
  <c r="CB14" i="24" a="1"/>
  <c r="CB14" i="24" s="1"/>
  <c r="CG56" i="24" a="1"/>
  <c r="CG56" i="24" s="1"/>
  <c r="CB105" i="24" a="1"/>
  <c r="CB105" i="24" s="1"/>
  <c r="CD28" i="24" a="1"/>
  <c r="CD28" i="24" s="1"/>
  <c r="CE125" i="24" a="1"/>
  <c r="CE125" i="24" s="1"/>
  <c r="CE23" i="24" a="1"/>
  <c r="CE23" i="24" s="1"/>
  <c r="CE120" i="24" a="1"/>
  <c r="CE120" i="24" s="1"/>
  <c r="CB68" i="24" a="1"/>
  <c r="CB68" i="24" s="1"/>
  <c r="CF79" i="24" a="1"/>
  <c r="CF79" i="24" s="1"/>
  <c r="DC66" i="24" a="1"/>
  <c r="DC66" i="24" s="1"/>
  <c r="CG69" i="24" a="1"/>
  <c r="CG69" i="24" s="1"/>
  <c r="CG43" i="24" a="1"/>
  <c r="CG43" i="24" s="1"/>
  <c r="CP33" i="24" a="1"/>
  <c r="CP33" i="24" s="1"/>
  <c r="CR36" i="24" a="1"/>
  <c r="CR36" i="24" s="1"/>
  <c r="CR53" i="24" a="1"/>
  <c r="CR53" i="24" s="1"/>
  <c r="CJ13" i="24" a="1"/>
  <c r="CJ13" i="24" s="1"/>
  <c r="DA5" i="24" a="1"/>
  <c r="DA5" i="24" s="1"/>
  <c r="CI27" i="24" a="1"/>
  <c r="CI27" i="24" s="1"/>
  <c r="CT5" i="24" a="1"/>
  <c r="CT5" i="24" s="1"/>
  <c r="CO27" i="24" a="1"/>
  <c r="CO27" i="24" s="1"/>
  <c r="CM5" i="24" a="1"/>
  <c r="CM5" i="24" s="1"/>
  <c r="CU54" i="24" a="1"/>
  <c r="CU54" i="24" s="1"/>
  <c r="CN9" i="24" a="1"/>
  <c r="CN9" i="24" s="1"/>
  <c r="CC122" i="24" a="1"/>
  <c r="CC122" i="24" s="1"/>
  <c r="CD54" i="24" a="1"/>
  <c r="CD54" i="24" s="1"/>
  <c r="CC117" i="24" a="1"/>
  <c r="CC117" i="24" s="1"/>
  <c r="CD49" i="24" a="1"/>
  <c r="CD49" i="24" s="1"/>
  <c r="CB91" i="24" a="1"/>
  <c r="CB91" i="24" s="1"/>
  <c r="CP87" i="24" a="1"/>
  <c r="CP87" i="24" s="1"/>
  <c r="CN73" i="24" a="1"/>
  <c r="CN73" i="24" s="1"/>
  <c r="CT75" i="24" a="1"/>
  <c r="CT75" i="24" s="1"/>
  <c r="CL55" i="24" a="1"/>
  <c r="CL55" i="24" s="1"/>
  <c r="CZ45" i="24" a="1"/>
  <c r="CZ45" i="24" s="1"/>
  <c r="DA19" i="24" a="1"/>
  <c r="DA19" i="24" s="1"/>
  <c r="CQ22" i="24" a="1"/>
  <c r="CQ22" i="24" s="1"/>
  <c r="CW36" i="24" a="1"/>
  <c r="CW36" i="24" s="1"/>
  <c r="CU7" i="24" a="1"/>
  <c r="CU7" i="24" s="1"/>
  <c r="CJ50" i="24" a="1"/>
  <c r="CJ50" i="24" s="1"/>
  <c r="CN12" i="24" a="1"/>
  <c r="CN12" i="24" s="1"/>
  <c r="CN7" i="24" a="1"/>
  <c r="CN7" i="24" s="1"/>
  <c r="CK26" i="24" a="1"/>
  <c r="CK26" i="24" s="1"/>
  <c r="CR8" i="24" a="1"/>
  <c r="CR8" i="24" s="1"/>
  <c r="CO21" i="24" a="1"/>
  <c r="CO21" i="24" s="1"/>
  <c r="CV5" i="24" a="1"/>
  <c r="CV5" i="24" s="1"/>
  <c r="CE122" i="24" a="1"/>
  <c r="CE122" i="24" s="1"/>
  <c r="CD20" i="24" a="1"/>
  <c r="CD20" i="24" s="1"/>
  <c r="CE117" i="24" a="1"/>
  <c r="CE117" i="24" s="1"/>
  <c r="CE51" i="24" a="1"/>
  <c r="CE51" i="24" s="1"/>
  <c r="CE89" i="24" a="1"/>
  <c r="CE89" i="24" s="1"/>
  <c r="CB10" i="24" a="1"/>
  <c r="CB10" i="24" s="1"/>
  <c r="CB86" i="24" a="1"/>
  <c r="CB86" i="24" s="1"/>
  <c r="CB64" i="24" a="1"/>
  <c r="CB64" i="24" s="1"/>
  <c r="CD117" i="24" a="1"/>
  <c r="CD117" i="24" s="1"/>
  <c r="CB23" i="24" a="1"/>
  <c r="CB23" i="24" s="1"/>
  <c r="CC99" i="24" a="1"/>
  <c r="CC99" i="24" s="1"/>
  <c r="CC31" i="24" a="1"/>
  <c r="CC31" i="24" s="1"/>
  <c r="CE34" i="24" a="1"/>
  <c r="CE34" i="24" s="1"/>
  <c r="CD76" i="24" a="1"/>
  <c r="CD76" i="24" s="1"/>
  <c r="CD33" i="24" a="1"/>
  <c r="CD33" i="24" s="1"/>
  <c r="CY16" i="24" a="1"/>
  <c r="CY16" i="24" s="1"/>
  <c r="CC126" i="24" a="1"/>
  <c r="CC126" i="24" s="1"/>
  <c r="CB26" i="24" a="1"/>
  <c r="CB26" i="24" s="1"/>
  <c r="CB132" i="24" a="1"/>
  <c r="CB132" i="24" s="1"/>
  <c r="CB57" i="24" a="1"/>
  <c r="CB57" i="24" s="1"/>
  <c r="CE104" i="24" a="1"/>
  <c r="CE104" i="24" s="1"/>
  <c r="CB52" i="24" a="1"/>
  <c r="CB52" i="24" s="1"/>
  <c r="DC84" i="24" a="1"/>
  <c r="DC84" i="24" s="1"/>
  <c r="CM64" i="24" a="1"/>
  <c r="CM64" i="24" s="1"/>
  <c r="CO66" i="24" a="1"/>
  <c r="CO66" i="24" s="1"/>
  <c r="CM40" i="24" a="1"/>
  <c r="CM40" i="24" s="1"/>
  <c r="CX30" i="24" a="1"/>
  <c r="CX30" i="24" s="1"/>
  <c r="CZ33" i="24" a="1"/>
  <c r="CZ33" i="24" s="1"/>
  <c r="CZ42" i="24" a="1"/>
  <c r="CZ42" i="24" s="1"/>
  <c r="CR10" i="24" a="1"/>
  <c r="CR10" i="24" s="1"/>
  <c r="CG62" i="24" a="1"/>
  <c r="CG62" i="24" s="1"/>
  <c r="CP24" i="24" a="1"/>
  <c r="CP24" i="24" s="1"/>
  <c r="CO16" i="24" a="1"/>
  <c r="CO16" i="24" s="1"/>
  <c r="CR39" i="24" a="1"/>
  <c r="CR39" i="24" s="1"/>
  <c r="CH16" i="24" a="1"/>
  <c r="CH16" i="24" s="1"/>
  <c r="DC43" i="24" a="1"/>
  <c r="DC43" i="24" s="1"/>
  <c r="CI15" i="24" a="1"/>
  <c r="CI15" i="24" s="1"/>
  <c r="CC106" i="24" a="1"/>
  <c r="CC106" i="24" s="1"/>
  <c r="CB38" i="24" a="1"/>
  <c r="CB38" i="24" s="1"/>
  <c r="CC101" i="24" a="1"/>
  <c r="CC101" i="24" s="1"/>
  <c r="CC33" i="24" a="1"/>
  <c r="CC33" i="24" s="1"/>
  <c r="CC96" i="24" a="1"/>
  <c r="CC96" i="24" s="1"/>
  <c r="CB28" i="24" a="1"/>
  <c r="CB28" i="24" s="1"/>
  <c r="CU81" i="24" a="1"/>
  <c r="CU81" i="24" s="1"/>
  <c r="DC60" i="24" a="1"/>
  <c r="DC60" i="24" s="1"/>
  <c r="CG63" i="24" a="1"/>
  <c r="CG63" i="24" s="1"/>
  <c r="CZ53" i="24" a="1"/>
  <c r="CZ53" i="24" s="1"/>
  <c r="CP27" i="24" a="1"/>
  <c r="CP27" i="24" s="1"/>
  <c r="CR30" i="24" a="1"/>
  <c r="CR30" i="24" s="1"/>
  <c r="DC45" i="24" a="1"/>
  <c r="DC45" i="24" s="1"/>
  <c r="CU15" i="24" a="1"/>
  <c r="CU15" i="24" s="1"/>
  <c r="DB48" i="24" a="1"/>
  <c r="DB48" i="24" s="1"/>
  <c r="CH21" i="24" a="1"/>
  <c r="CH21" i="24" s="1"/>
  <c r="CG13" i="24" a="1"/>
  <c r="CG13" i="24" s="1"/>
  <c r="CI26" i="24" a="1"/>
  <c r="CI26" i="24" s="1"/>
  <c r="CX12" i="24" a="1"/>
  <c r="CX12" i="24" s="1"/>
  <c r="CP30" i="24" a="1"/>
  <c r="CP30" i="24" s="1"/>
  <c r="CY11" i="24" a="1"/>
  <c r="CY11" i="24" s="1"/>
  <c r="CB129" i="24" a="1"/>
  <c r="CB129" i="24" s="1"/>
  <c r="CC68" i="24" a="1"/>
  <c r="CC68" i="24" s="1"/>
  <c r="CB124" i="24" a="1"/>
  <c r="CB124" i="24" s="1"/>
  <c r="CC63" i="24" a="1"/>
  <c r="CC63" i="24" s="1"/>
  <c r="CB119" i="24" a="1"/>
  <c r="CB119" i="24" s="1"/>
  <c r="CC58" i="24" a="1"/>
  <c r="CC58" i="24" s="1"/>
  <c r="CE95" i="24" a="1"/>
  <c r="CE95" i="24" s="1"/>
  <c r="CB43" i="24" a="1"/>
  <c r="CB43" i="24" s="1"/>
  <c r="CE123" i="24" a="1"/>
  <c r="CE123" i="24" s="1"/>
  <c r="CE57" i="24" a="1"/>
  <c r="CE57" i="24" s="1"/>
  <c r="CB126" i="24" a="1"/>
  <c r="CB126" i="24" s="1"/>
  <c r="CC65" i="24" a="1"/>
  <c r="CC65" i="24" s="1"/>
  <c r="CD18" i="24" a="1"/>
  <c r="CD18" i="24" s="1"/>
  <c r="CB81" i="24" a="1"/>
  <c r="CB81" i="24" s="1"/>
  <c r="CD17" i="24" a="1"/>
  <c r="CD17" i="24" s="1"/>
  <c r="CH6" i="24" a="1"/>
  <c r="CH6" i="24" s="1"/>
  <c r="CC110" i="24" a="1"/>
  <c r="CC110" i="24" s="1"/>
  <c r="CC60" i="24" a="1"/>
  <c r="CC60" i="24" s="1"/>
  <c r="CB116" i="24" a="1"/>
  <c r="CB116" i="24" s="1"/>
  <c r="CC55" i="24" a="1"/>
  <c r="CC55" i="24" s="1"/>
  <c r="CB111" i="24" a="1"/>
  <c r="CB111" i="24" s="1"/>
  <c r="CC50" i="24" a="1"/>
  <c r="CC50" i="24" s="1"/>
  <c r="CK84" i="24" a="1"/>
  <c r="CK84" i="24" s="1"/>
  <c r="CM72" i="24" a="1"/>
  <c r="CM72" i="24" s="1"/>
  <c r="CO74" i="24" a="1"/>
  <c r="CO74" i="24" s="1"/>
  <c r="CO48" i="24" a="1"/>
  <c r="CO48" i="24" s="1"/>
  <c r="CX38" i="24" a="1"/>
  <c r="CX38" i="24" s="1"/>
  <c r="DB18" i="24" a="1"/>
  <c r="DB18" i="24" s="1"/>
  <c r="CS41" i="24" a="1"/>
  <c r="CS41" i="24" s="1"/>
  <c r="CY18" i="24" a="1"/>
  <c r="CY18" i="24" s="1"/>
  <c r="CK11" i="24" a="1"/>
  <c r="CK11" i="24" s="1"/>
  <c r="CF19" i="24" a="1"/>
  <c r="CF19" i="24" s="1"/>
  <c r="DB10" i="24" a="1"/>
  <c r="DB10" i="24" s="1"/>
  <c r="CZ25" i="24" a="1"/>
  <c r="CZ25" i="24" s="1"/>
  <c r="CU10" i="24" a="1"/>
  <c r="CU10" i="24" s="1"/>
  <c r="CW42" i="24" a="1"/>
  <c r="CW42" i="24" s="1"/>
  <c r="CV14" i="24" a="1"/>
  <c r="CV14" i="24" s="1"/>
  <c r="CO7" i="24" a="1"/>
  <c r="CO7" i="24" s="1"/>
  <c r="CC85" i="24" a="1"/>
  <c r="CC85" i="24" s="1"/>
  <c r="CB8" i="24" a="1"/>
  <c r="CB8" i="24" s="1"/>
  <c r="CB80" i="24" a="1"/>
  <c r="CB80" i="24" s="1"/>
  <c r="CE15" i="24" a="1"/>
  <c r="CE15" i="24" s="1"/>
  <c r="CC75" i="24" a="1"/>
  <c r="CC75" i="24" s="1"/>
  <c r="DA80" i="24" a="1"/>
  <c r="DA80" i="24" s="1"/>
  <c r="DC68" i="24" a="1"/>
  <c r="DC68" i="24" s="1"/>
  <c r="CG71" i="24" a="1"/>
  <c r="CG71" i="24" s="1"/>
  <c r="CG45" i="24" a="1"/>
  <c r="CG45" i="24" s="1"/>
  <c r="CP35" i="24" a="1"/>
  <c r="CP35" i="24" s="1"/>
  <c r="CR38" i="24" a="1"/>
  <c r="CR38" i="24" s="1"/>
  <c r="CW44" i="24" a="1"/>
  <c r="CW44" i="24" s="1"/>
  <c r="CJ15" i="24" a="1"/>
  <c r="CJ15" i="24" s="1"/>
  <c r="DA7" i="24" a="1"/>
  <c r="DA7" i="24" s="1"/>
  <c r="CI30" i="24" a="1"/>
  <c r="CI30" i="24" s="1"/>
  <c r="CT7" i="24" a="1"/>
  <c r="CT7" i="24" s="1"/>
  <c r="CO35" i="24" a="1"/>
  <c r="CO35" i="24" s="1"/>
  <c r="CM7" i="24" a="1"/>
  <c r="CM7" i="24" s="1"/>
  <c r="CJ46" i="24" a="1"/>
  <c r="CJ46" i="24" s="1"/>
  <c r="CN11" i="24" a="1"/>
  <c r="CN11" i="24" s="1"/>
  <c r="CE132" i="24" a="1"/>
  <c r="CE132" i="24" s="1"/>
  <c r="CD66" i="24" a="1"/>
  <c r="CD66" i="24" s="1"/>
  <c r="CC129" i="24" a="1"/>
  <c r="CC129" i="24" s="1"/>
  <c r="CD61" i="24" a="1"/>
  <c r="CD61" i="24" s="1"/>
  <c r="CC124" i="24" a="1"/>
  <c r="CC124" i="24" s="1"/>
  <c r="CD56" i="24" a="1"/>
  <c r="CD56" i="24" s="1"/>
  <c r="CB102" i="24" a="1"/>
  <c r="CB102" i="24" s="1"/>
  <c r="CE41" i="24" a="1"/>
  <c r="CE41" i="24" s="1"/>
  <c r="CE18" i="24" a="1"/>
  <c r="CE18" i="24" s="1"/>
  <c r="CB82" i="24" a="1"/>
  <c r="CB82" i="24" s="1"/>
  <c r="CE17" i="24" a="1"/>
  <c r="CE17" i="24" s="1"/>
  <c r="CD129" i="24" a="1"/>
  <c r="CD129" i="24" s="1"/>
  <c r="CB35" i="24" a="1"/>
  <c r="CB35" i="24" s="1"/>
  <c r="CE131" i="24" a="1"/>
  <c r="CE131" i="24" s="1"/>
  <c r="CE115" i="24" a="1"/>
  <c r="CE115" i="24" s="1"/>
  <c r="CM60" i="24" a="1"/>
  <c r="CM60" i="24" s="1"/>
  <c r="CJ53" i="24" a="1"/>
  <c r="CJ53" i="24" s="1"/>
  <c r="CZ29" i="24" a="1"/>
  <c r="CZ29" i="24" s="1"/>
  <c r="DC14" i="24" a="1"/>
  <c r="DC14" i="24" s="1"/>
  <c r="CP20" i="24" a="1"/>
  <c r="CP20" i="24" s="1"/>
  <c r="CQ23" i="24" a="1"/>
  <c r="CQ23" i="24" s="1"/>
  <c r="CX27" i="24" a="1"/>
  <c r="CX27" i="24" s="1"/>
  <c r="CB125" i="24" a="1"/>
  <c r="CB125" i="24" s="1"/>
  <c r="CB120" i="24" a="1"/>
  <c r="CB120" i="24" s="1"/>
  <c r="CE7" i="24" a="1"/>
  <c r="CE7" i="24" s="1"/>
  <c r="CD68" i="24" a="1"/>
  <c r="CD68" i="24" s="1"/>
  <c r="CL80" i="24" a="1"/>
  <c r="CL80" i="24" s="1"/>
  <c r="CN61" i="24" a="1"/>
  <c r="CN61" i="24" s="1"/>
  <c r="CT63" i="24" a="1"/>
  <c r="CT63" i="24" s="1"/>
  <c r="CL43" i="24" a="1"/>
  <c r="CL43" i="24" s="1"/>
  <c r="CM50" i="24" a="1"/>
  <c r="CM50" i="24" s="1"/>
  <c r="CO30" i="24" a="1"/>
  <c r="CO30" i="24" s="1"/>
  <c r="CY33" i="24" a="1"/>
  <c r="CY33" i="24" s="1"/>
  <c r="CY34" i="24" a="1"/>
  <c r="CY34" i="24" s="1"/>
  <c r="CH9" i="24" a="1"/>
  <c r="CH9" i="24" s="1"/>
  <c r="DC18" i="24" a="1"/>
  <c r="DC18" i="24" s="1"/>
  <c r="CY8" i="24" a="1"/>
  <c r="CY8" i="24" s="1"/>
  <c r="CZ54" i="24" a="1"/>
  <c r="CZ54" i="24" s="1"/>
  <c r="CR13" i="24" a="1"/>
  <c r="CR13" i="24" s="1"/>
  <c r="CK6" i="24" a="1"/>
  <c r="CK6" i="24" s="1"/>
  <c r="CX26" i="24" a="1"/>
  <c r="CX26" i="24" s="1"/>
  <c r="DA8" i="24" a="1"/>
  <c r="DA8" i="24" s="1"/>
  <c r="CD94" i="24" a="1"/>
  <c r="CD94" i="24" s="1"/>
  <c r="CC44" i="24" a="1"/>
  <c r="CC44" i="24" s="1"/>
  <c r="CB100" i="24" a="1"/>
  <c r="CB100" i="24" s="1"/>
  <c r="CE39" i="24" a="1"/>
  <c r="CE39" i="24" s="1"/>
  <c r="CB95" i="24" a="1"/>
  <c r="CB95" i="24" s="1"/>
  <c r="CD34" i="24" a="1"/>
  <c r="CD34" i="24" s="1"/>
  <c r="CS81" i="24" a="1"/>
  <c r="CS81" i="24" s="1"/>
  <c r="CU69" i="24" a="1"/>
  <c r="CU69" i="24" s="1"/>
  <c r="CW71" i="24" a="1"/>
  <c r="CW71" i="24" s="1"/>
  <c r="CW45" i="24" a="1"/>
  <c r="CW45" i="24" s="1"/>
  <c r="CH36" i="24" a="1"/>
  <c r="CH36" i="24" s="1"/>
  <c r="CJ39" i="24" a="1"/>
  <c r="CJ39" i="24" s="1"/>
  <c r="CO47" i="24" a="1"/>
  <c r="CO47" i="24" s="1"/>
  <c r="CZ15" i="24" a="1"/>
  <c r="CZ15" i="24" s="1"/>
  <c r="CS8" i="24" a="1"/>
  <c r="CS8" i="24" s="1"/>
  <c r="CQ31" i="24" a="1"/>
  <c r="CQ31" i="24" s="1"/>
  <c r="CL8" i="24" a="1"/>
  <c r="CL8" i="24" s="1"/>
  <c r="CG38" i="24" a="1"/>
  <c r="CG38" i="24" s="1"/>
  <c r="DC7" i="24" a="1"/>
  <c r="DC7" i="24" s="1"/>
  <c r="CZ48" i="24" a="1"/>
  <c r="CZ48" i="24" s="1"/>
  <c r="CF12" i="24" a="1"/>
  <c r="CF12" i="24" s="1"/>
  <c r="CN6" i="24" a="1"/>
  <c r="CN6" i="24" s="1"/>
  <c r="CD69" i="24" a="1"/>
  <c r="CD69" i="24" s="1"/>
  <c r="CD132" i="24" a="1"/>
  <c r="CD132" i="24" s="1"/>
  <c r="CD65" i="24" a="1"/>
  <c r="CD65" i="24" s="1"/>
  <c r="CC128" i="24" a="1"/>
  <c r="CC128" i="24" s="1"/>
  <c r="CD60" i="24" a="1"/>
  <c r="CD60" i="24" s="1"/>
  <c r="DB86" i="24" a="1"/>
  <c r="DB86" i="24" s="1"/>
  <c r="CM66" i="24" a="1"/>
  <c r="CM66" i="24" s="1"/>
  <c r="CO68" i="24" a="1"/>
  <c r="CO68" i="24" s="1"/>
  <c r="CM42" i="24" a="1"/>
  <c r="CM42" i="24" s="1"/>
  <c r="CX32" i="24" a="1"/>
  <c r="CX32" i="24" s="1"/>
  <c r="CZ35" i="24" a="1"/>
  <c r="CZ35" i="24" s="1"/>
  <c r="CZ50" i="24" a="1"/>
  <c r="CZ50" i="24" s="1"/>
  <c r="CR12" i="24" a="1"/>
  <c r="CR12" i="24" s="1"/>
  <c r="CZ7" i="24" a="1"/>
  <c r="CZ7" i="24" s="1"/>
  <c r="CP26" i="24" a="1"/>
  <c r="CP26" i="24" s="1"/>
  <c r="CO5" i="24" a="1"/>
  <c r="CO5" i="24" s="1"/>
  <c r="CW24" i="24" a="1"/>
  <c r="CW24" i="24" s="1"/>
  <c r="CJ8" i="24" a="1"/>
  <c r="CJ8" i="24" s="1"/>
  <c r="DC51" i="24" a="1"/>
  <c r="DC51" i="24" s="1"/>
  <c r="CV8" i="24" a="1"/>
  <c r="CV8" i="24" s="1"/>
  <c r="CC118" i="24" a="1"/>
  <c r="CC118" i="24" s="1"/>
  <c r="CD50" i="24" a="1"/>
  <c r="CD50" i="24" s="1"/>
  <c r="CC113" i="24" a="1"/>
  <c r="CC113" i="24" s="1"/>
  <c r="CD45" i="24" a="1"/>
  <c r="CD45" i="24" s="1"/>
  <c r="CC108" i="24" a="1"/>
  <c r="CC108" i="24" s="1"/>
  <c r="CB40" i="24" a="1"/>
  <c r="CB40" i="24" s="1"/>
  <c r="CE127" i="24" a="1"/>
  <c r="CE127" i="24" s="1"/>
  <c r="CE25" i="24" a="1"/>
  <c r="CE25" i="24" s="1"/>
  <c r="CE9" i="24" a="1"/>
  <c r="CE9" i="24" s="1"/>
  <c r="CD67" i="24" a="1"/>
  <c r="CD67" i="24" s="1"/>
  <c r="CB60" i="24" a="1"/>
  <c r="CB60" i="24" s="1"/>
  <c r="CD113" i="24" a="1"/>
  <c r="CD113" i="24" s="1"/>
  <c r="CE19" i="24" a="1"/>
  <c r="CE19" i="24" s="1"/>
  <c r="CB90" i="24" a="1"/>
  <c r="CB90" i="24" s="1"/>
  <c r="CK18" i="24" a="1"/>
  <c r="CK18" i="24" s="1"/>
  <c r="CD108" i="24" a="1"/>
  <c r="CD108" i="24" s="1"/>
  <c r="CE64" i="24" a="1"/>
  <c r="CE64" i="24" s="1"/>
  <c r="CD103" i="24" a="1"/>
  <c r="CD103" i="24" s="1"/>
  <c r="CE59" i="24" a="1"/>
  <c r="CE59" i="24" s="1"/>
  <c r="CD98" i="24" a="1"/>
  <c r="CD98" i="24" s="1"/>
  <c r="CE54" i="24" a="1"/>
  <c r="CE54" i="24" s="1"/>
  <c r="CV76" i="24" a="1"/>
  <c r="CV76" i="24" s="1"/>
  <c r="CO56" i="24" a="1"/>
  <c r="CO56" i="24" s="1"/>
  <c r="CP58" i="24" a="1"/>
  <c r="CP58" i="24" s="1"/>
  <c r="CJ49" i="24" a="1"/>
  <c r="CJ49" i="24" s="1"/>
  <c r="CZ22" i="24" a="1"/>
  <c r="CZ22" i="24" s="1"/>
  <c r="CY25" i="24" a="1"/>
  <c r="CY25" i="24" s="1"/>
  <c r="CH27" i="24" a="1"/>
  <c r="CH27" i="24" s="1"/>
  <c r="DC10" i="24" a="1"/>
  <c r="DC10" i="24" s="1"/>
  <c r="CW46" i="24" a="1"/>
  <c r="CW46" i="24" s="1"/>
  <c r="CV15" i="24" a="1"/>
  <c r="CV15" i="24" s="1"/>
  <c r="CO8" i="24" a="1"/>
  <c r="CO8" i="24" s="1"/>
  <c r="CM31" i="24" a="1"/>
  <c r="CM31" i="24" s="1"/>
  <c r="CH8" i="24" a="1"/>
  <c r="CH8" i="24" s="1"/>
  <c r="CW34" i="24" a="1"/>
  <c r="CW34" i="24" s="1"/>
  <c r="CI7" i="24" a="1"/>
  <c r="CI7" i="24" s="1"/>
  <c r="CB101" i="24" a="1"/>
  <c r="CB101" i="24" s="1"/>
  <c r="CD40" i="24" a="1"/>
  <c r="CD40" i="24" s="1"/>
  <c r="CB96" i="24" a="1"/>
  <c r="CB96" i="24" s="1"/>
  <c r="CE35" i="24" a="1"/>
  <c r="CE35" i="24" s="1"/>
  <c r="CD110" i="24" a="1"/>
  <c r="CD110" i="24" s="1"/>
  <c r="CT81" i="24" a="1"/>
  <c r="CT81" i="24" s="1"/>
  <c r="CV62" i="24" a="1"/>
  <c r="CV62" i="24" s="1"/>
  <c r="DB64" i="24" a="1"/>
  <c r="DB64" i="24" s="1"/>
  <c r="CT44" i="24" a="1"/>
  <c r="CT44" i="24" s="1"/>
  <c r="CU51" i="24" a="1"/>
  <c r="CU51" i="24" s="1"/>
  <c r="CW31" i="24" a="1"/>
  <c r="CW31" i="24" s="1"/>
  <c r="CI35" i="24" a="1"/>
  <c r="CI35" i="24" s="1"/>
  <c r="CF17" i="24" a="1"/>
  <c r="CF17" i="24" s="1"/>
  <c r="CP10" i="24" a="1"/>
  <c r="CP10" i="24" s="1"/>
  <c r="CZ23" i="24" a="1"/>
  <c r="CZ23" i="24" s="1"/>
  <c r="CI10" i="24" a="1"/>
  <c r="CI10" i="24" s="1"/>
  <c r="CO43" i="24" a="1"/>
  <c r="CO43" i="24" s="1"/>
  <c r="CZ14" i="24" a="1"/>
  <c r="CZ14" i="24" s="1"/>
  <c r="CS7" i="24" a="1"/>
  <c r="CS7" i="24" s="1"/>
  <c r="CQ28" i="24" a="1"/>
  <c r="CQ28" i="24" s="1"/>
  <c r="CT6" i="24" a="1"/>
  <c r="CT6" i="24" s="1"/>
  <c r="CD100" i="24" a="1"/>
  <c r="CD100" i="24" s="1"/>
  <c r="CE56" i="24" a="1"/>
  <c r="CE56" i="24" s="1"/>
  <c r="CD95" i="24" a="1"/>
  <c r="CD95" i="24" s="1"/>
  <c r="CB15" i="24" a="1"/>
  <c r="CB15" i="24" s="1"/>
  <c r="CC87" i="24" a="1"/>
  <c r="CC87" i="24" s="1"/>
  <c r="CE91" i="24" a="1"/>
  <c r="CE91" i="24" s="1"/>
  <c r="CC23" i="24" a="1"/>
  <c r="CC23" i="24" s="1"/>
  <c r="CD10" i="24" a="1"/>
  <c r="CD10" i="24" s="1"/>
  <c r="CB73" i="24" a="1"/>
  <c r="CB73" i="24" s="1"/>
  <c r="CD9" i="24" a="1"/>
  <c r="CD9" i="24" s="1"/>
  <c r="CE119" i="24" a="1"/>
  <c r="CE119" i="24" s="1"/>
  <c r="CB67" i="24" a="1"/>
  <c r="CB67" i="24" s="1"/>
  <c r="CE10" i="24" a="1"/>
  <c r="CE10" i="24" s="1"/>
  <c r="CB74" i="24" a="1"/>
  <c r="CB74" i="24" s="1"/>
  <c r="CE65" i="24" a="1"/>
  <c r="CE65" i="24" s="1"/>
  <c r="CU46" i="24" a="1"/>
  <c r="CU46" i="24" s="1"/>
  <c r="CE130" i="24" a="1"/>
  <c r="CE130" i="24" s="1"/>
  <c r="CB62" i="24" a="1"/>
  <c r="CB62" i="24" s="1"/>
  <c r="CE109" i="24" a="1"/>
  <c r="CE109" i="24" s="1"/>
  <c r="CE43" i="24" a="1"/>
  <c r="CE43" i="24" s="1"/>
  <c r="CE81" i="24" a="1"/>
  <c r="CE81" i="24" s="1"/>
  <c r="CE38" i="24" a="1"/>
  <c r="CE38" i="24" s="1"/>
  <c r="CF74" i="24" a="1"/>
  <c r="CF74" i="24" s="1"/>
  <c r="CL76" i="24" a="1"/>
  <c r="CL76" i="24" s="1"/>
  <c r="DB55" i="24" a="1"/>
  <c r="DB55" i="24" s="1"/>
  <c r="CR46" i="24" a="1"/>
  <c r="CR46" i="24" s="1"/>
  <c r="CK20" i="24" a="1"/>
  <c r="CK20" i="24" s="1"/>
  <c r="CI23" i="24" a="1"/>
  <c r="CI23" i="24" s="1"/>
  <c r="CO39" i="24" a="1"/>
  <c r="CO39" i="24" s="1"/>
  <c r="CM8" i="24" a="1"/>
  <c r="CM8" i="24" s="1"/>
  <c r="CZ52" i="24" a="1"/>
  <c r="CZ52" i="24" s="1"/>
  <c r="CF13" i="24" a="1"/>
  <c r="CF13" i="24" s="1"/>
  <c r="CW5" i="24" a="1"/>
  <c r="CW5" i="24" s="1"/>
  <c r="DA26" i="24" a="1"/>
  <c r="DA26" i="24" s="1"/>
  <c r="CP5" i="24" a="1"/>
  <c r="CP5" i="24" s="1"/>
  <c r="CG24" i="24" a="1"/>
  <c r="CG24" i="24" s="1"/>
  <c r="CV7" i="24" a="1"/>
  <c r="CV7" i="24" s="1"/>
  <c r="CE126" i="24" a="1"/>
  <c r="CE126" i="24" s="1"/>
  <c r="CD24" i="24" a="1"/>
  <c r="CD24" i="24" s="1"/>
  <c r="CE121" i="24" a="1"/>
  <c r="CE121" i="24" s="1"/>
  <c r="CB69" i="24" a="1"/>
  <c r="CB69" i="24" s="1"/>
  <c r="CE116" i="24" a="1"/>
  <c r="CE116" i="24" s="1"/>
  <c r="CW93" i="24" a="1"/>
  <c r="CW93" i="24" s="1"/>
  <c r="CV70" i="24" a="1"/>
  <c r="CV70" i="24" s="1"/>
  <c r="DB72" i="24" a="1"/>
  <c r="DB72" i="24" s="1"/>
  <c r="CT52" i="24" a="1"/>
  <c r="CT52" i="24" s="1"/>
  <c r="CJ43" i="24" a="1"/>
  <c r="CJ43" i="24" s="1"/>
  <c r="CY39" i="24" a="1"/>
  <c r="CY39" i="24" s="1"/>
  <c r="CF20" i="24" a="1"/>
  <c r="CF20" i="24" s="1"/>
  <c r="CG26" i="24" a="1"/>
  <c r="CG26" i="24" s="1"/>
  <c r="CS5" i="24" a="1"/>
  <c r="CS5" i="24" s="1"/>
  <c r="DC55" i="24" a="1"/>
  <c r="DC55" i="24" s="1"/>
  <c r="CV9" i="24" a="1"/>
  <c r="CV9" i="24" s="1"/>
  <c r="CX58" i="24" a="1"/>
  <c r="CX58" i="24" s="1"/>
  <c r="CS23" i="24" a="1"/>
  <c r="CS23" i="24" s="1"/>
  <c r="CS15" i="24" a="1"/>
  <c r="CS15" i="24" s="1"/>
  <c r="CR33" i="24" a="1"/>
  <c r="CR33" i="24" s="1"/>
  <c r="CT14" i="24" a="1"/>
  <c r="CT14" i="24" s="1"/>
  <c r="CE106" i="24" a="1"/>
  <c r="CE106" i="24" s="1"/>
  <c r="CB54" i="24" a="1"/>
  <c r="CB54" i="24" s="1"/>
  <c r="CE101" i="24" a="1"/>
  <c r="CE101" i="24" s="1"/>
  <c r="CB49" i="24" a="1"/>
  <c r="CB49" i="24" s="1"/>
  <c r="CE96" i="24" a="1"/>
  <c r="CE96" i="24" s="1"/>
  <c r="CE62" i="24" a="1"/>
  <c r="CE62" i="24" s="1"/>
  <c r="CD72" i="24" a="1"/>
  <c r="CD72" i="24" s="1"/>
  <c r="CC32" i="24" a="1"/>
  <c r="CC32" i="24" s="1"/>
  <c r="CD101" i="24" a="1"/>
  <c r="CD101" i="24" s="1"/>
  <c r="CD7" i="24" a="1"/>
  <c r="CD7" i="24" s="1"/>
  <c r="CE103" i="24" a="1"/>
  <c r="CE103" i="24" s="1"/>
  <c r="CB51" i="24" a="1"/>
  <c r="CB51" i="24" s="1"/>
  <c r="CC127" i="24" a="1"/>
  <c r="CC127" i="24" s="1"/>
  <c r="CD59" i="24" a="1"/>
  <c r="CD59" i="24" s="1"/>
  <c r="CC16" i="24" a="1"/>
  <c r="CC16" i="24" s="1"/>
  <c r="CW26" i="24" a="1"/>
  <c r="CW26" i="24" s="1"/>
  <c r="CE114" i="24" a="1"/>
  <c r="CE114" i="24" s="1"/>
  <c r="CB46" i="24" a="1"/>
  <c r="CB46" i="24" s="1"/>
  <c r="CD93" i="24" a="1"/>
  <c r="CD93" i="24" s="1"/>
  <c r="CB41" i="24" a="1"/>
  <c r="CB41" i="24" s="1"/>
  <c r="CD130" i="24" a="1"/>
  <c r="CD130" i="24" s="1"/>
  <c r="CC36" i="24" a="1"/>
  <c r="CC36" i="24" s="1"/>
  <c r="CM82" i="24" a="1"/>
  <c r="CM82" i="24" s="1"/>
  <c r="CU61" i="24" a="1"/>
  <c r="CU61" i="24" s="1"/>
  <c r="CW63" i="24" a="1"/>
  <c r="CW63" i="24" s="1"/>
  <c r="CR54" i="24" a="1"/>
  <c r="CR54" i="24" s="1"/>
  <c r="CH28" i="24" a="1"/>
  <c r="CH28" i="24" s="1"/>
  <c r="CJ31" i="24" a="1"/>
  <c r="CJ31" i="24" s="1"/>
  <c r="CU48" i="24" a="1"/>
  <c r="CU48" i="24" s="1"/>
  <c r="CM16" i="24" a="1"/>
  <c r="CM16" i="24" s="1"/>
  <c r="CT51" i="24" a="1"/>
  <c r="CT51" i="24" s="1"/>
  <c r="CX21" i="24" a="1"/>
  <c r="CX21" i="24" s="1"/>
  <c r="CW13" i="24" a="1"/>
  <c r="CW13" i="24" s="1"/>
  <c r="CZ28" i="24" a="1"/>
  <c r="CZ28" i="24" s="1"/>
  <c r="CP13" i="24" a="1"/>
  <c r="CP13" i="24" s="1"/>
  <c r="CH33" i="24" a="1"/>
  <c r="CH33" i="24" s="1"/>
  <c r="CQ12" i="24" a="1"/>
  <c r="CQ12" i="24" s="1"/>
  <c r="CD90" i="24" a="1"/>
  <c r="CD90" i="24" s="1"/>
  <c r="CB22" i="24" a="1"/>
  <c r="CB22" i="24" s="1"/>
  <c r="CB128" i="24" a="1"/>
  <c r="CB128" i="24" s="1"/>
  <c r="CC67" i="24" a="1"/>
  <c r="CC67" i="24" s="1"/>
  <c r="CB123" i="24" a="1"/>
  <c r="CB123" i="24" s="1"/>
  <c r="CC62" i="24" a="1"/>
  <c r="CC62" i="24" s="1"/>
  <c r="CV78" i="24" a="1"/>
  <c r="CV78" i="24" s="1"/>
  <c r="CL58" i="24" a="1"/>
  <c r="CL58" i="24" s="1"/>
  <c r="CO60" i="24" a="1"/>
  <c r="CO60" i="24" s="1"/>
  <c r="CJ51" i="24" a="1"/>
  <c r="CJ51" i="24" s="1"/>
  <c r="CZ24" i="24" a="1"/>
  <c r="CZ24" i="24" s="1"/>
  <c r="CZ27" i="24" a="1"/>
  <c r="CZ27" i="24" s="1"/>
  <c r="CH35" i="24" a="1"/>
  <c r="CH35" i="24" s="1"/>
  <c r="DC12" i="24" a="1"/>
  <c r="DC12" i="24" s="1"/>
  <c r="CW54" i="24" a="1"/>
  <c r="CW54" i="24" s="1"/>
  <c r="DA17" i="24" a="1"/>
  <c r="DA17" i="24" s="1"/>
  <c r="CO10" i="24" a="1"/>
  <c r="CO10" i="24" s="1"/>
  <c r="CY38" i="24" a="1"/>
  <c r="CY38" i="24" s="1"/>
  <c r="CH10" i="24" a="1"/>
  <c r="CH10" i="24" s="1"/>
  <c r="CG20" i="24" a="1"/>
  <c r="CG20" i="24" s="1"/>
  <c r="CI9" i="24" a="1"/>
  <c r="CI9" i="24" s="1"/>
  <c r="CB113" i="24" a="1"/>
  <c r="CB113" i="24" s="1"/>
  <c r="CC52" i="24" a="1"/>
  <c r="CC52" i="24" s="1"/>
  <c r="CB108" i="24" a="1"/>
  <c r="CB108" i="24" s="1"/>
  <c r="CC47" i="24" a="1"/>
  <c r="CC47" i="24" s="1"/>
  <c r="CB103" i="24" a="1"/>
  <c r="CB103" i="24" s="1"/>
  <c r="CD42" i="24" a="1"/>
  <c r="CD42" i="24" s="1"/>
  <c r="CD121" i="24" a="1"/>
  <c r="CD121" i="24" s="1"/>
  <c r="CB27" i="24" a="1"/>
  <c r="CB27" i="24" s="1"/>
  <c r="CB130" i="24" a="1"/>
  <c r="CB130" i="24" s="1"/>
  <c r="CC69" i="24" a="1"/>
  <c r="CC69" i="24" s="1"/>
  <c r="CE22" i="24" a="1"/>
  <c r="CE22" i="24" s="1"/>
  <c r="CB85" i="24" a="1"/>
  <c r="CB85" i="24" s="1"/>
  <c r="CB48" i="24" a="1"/>
  <c r="CB48" i="24" s="1"/>
  <c r="CD109" i="24" a="1"/>
  <c r="CD109" i="24" s="1"/>
  <c r="CB63" i="24" a="1"/>
  <c r="CB63" i="24" s="1"/>
  <c r="CW87" i="24" a="1"/>
  <c r="CW87" i="24" s="1"/>
  <c r="CG73" i="24" a="1"/>
  <c r="CG73" i="24" s="1"/>
  <c r="CP37" i="24" a="1"/>
  <c r="CP37" i="24" s="1"/>
  <c r="CW52" i="24" a="1"/>
  <c r="CW52" i="24" s="1"/>
  <c r="DA9" i="24" a="1"/>
  <c r="DA9" i="24" s="1"/>
  <c r="CT9" i="24" a="1"/>
  <c r="CT9" i="24" s="1"/>
  <c r="CM9" i="24" a="1"/>
  <c r="CM9" i="24" s="1"/>
  <c r="CN13" i="24" a="1"/>
  <c r="CN13" i="24" s="1"/>
  <c r="CC77" i="24" a="1"/>
  <c r="CC77" i="24" s="1"/>
  <c r="CB72" i="24" a="1"/>
  <c r="CB72" i="24" s="1"/>
  <c r="CB115" i="24" a="1"/>
  <c r="CB115" i="24" s="1"/>
  <c r="CC54" i="24" a="1"/>
  <c r="CC54" i="24" s="1"/>
  <c r="DA84" i="24" a="1"/>
  <c r="DA84" i="24" s="1"/>
  <c r="DC72" i="24" a="1"/>
  <c r="DC72" i="24" s="1"/>
  <c r="CG75" i="24" a="1"/>
  <c r="CG75" i="24" s="1"/>
  <c r="CG49" i="24" a="1"/>
  <c r="CG49" i="24" s="1"/>
  <c r="CP39" i="24" a="1"/>
  <c r="CP39" i="24" s="1"/>
  <c r="CT19" i="24" a="1"/>
  <c r="CT19" i="24" s="1"/>
  <c r="CL44" i="24" a="1"/>
  <c r="CL44" i="24" s="1"/>
  <c r="CO19" i="24" a="1"/>
  <c r="CO19" i="24" s="1"/>
  <c r="DA11" i="24" a="1"/>
  <c r="DA11" i="24" s="1"/>
  <c r="CQ21" i="24" a="1"/>
  <c r="CQ21" i="24" s="1"/>
  <c r="CT11" i="24" a="1"/>
  <c r="CT11" i="24" s="1"/>
  <c r="CP28" i="24" a="1"/>
  <c r="CP28" i="24" s="1"/>
  <c r="CM11" i="24" a="1"/>
  <c r="CM11" i="24" s="1"/>
  <c r="CO45" i="24" a="1"/>
  <c r="CO45" i="24" s="1"/>
  <c r="CN15" i="24" a="1"/>
  <c r="CN15" i="24" s="1"/>
  <c r="CY30" i="24" a="1"/>
  <c r="CY30" i="24" s="1"/>
  <c r="CD124" i="24" a="1"/>
  <c r="CD124" i="24" s="1"/>
  <c r="CC30" i="24" a="1"/>
  <c r="CC30" i="24" s="1"/>
  <c r="CD119" i="24" a="1"/>
  <c r="CD119" i="24" s="1"/>
  <c r="CB25" i="24" a="1"/>
  <c r="CB25" i="24" s="1"/>
  <c r="CD114" i="24" a="1"/>
  <c r="CD114" i="24" s="1"/>
  <c r="CC20" i="24" a="1"/>
  <c r="CC20" i="24" s="1"/>
  <c r="CU79" i="24" a="1"/>
  <c r="CU79" i="24" s="1"/>
  <c r="DB58" i="24" a="1"/>
  <c r="DB58" i="24" s="1"/>
  <c r="CG61" i="24" a="1"/>
  <c r="CG61" i="24" s="1"/>
  <c r="CZ51" i="24" a="1"/>
  <c r="CZ51" i="24" s="1"/>
  <c r="CR25" i="24" a="1"/>
  <c r="CR25" i="24" s="1"/>
  <c r="CR28" i="24" a="1"/>
  <c r="CR28" i="24" s="1"/>
  <c r="CX37" i="24" a="1"/>
  <c r="CX37" i="24" s="1"/>
  <c r="CU13" i="24" a="1"/>
  <c r="CU13" i="24" s="1"/>
  <c r="DA40" i="24" a="1"/>
  <c r="DA40" i="24" s="1"/>
  <c r="CU18" i="24" a="1"/>
  <c r="CU18" i="24" s="1"/>
  <c r="CG11" i="24" a="1"/>
  <c r="CG11" i="24" s="1"/>
  <c r="CN18" i="24" a="1"/>
  <c r="CN18" i="24" s="1"/>
  <c r="CX10" i="24" a="1"/>
  <c r="CX10" i="24" s="1"/>
  <c r="CR22" i="24" a="1"/>
  <c r="CR22" i="24" s="1"/>
  <c r="CY9" i="24" a="1"/>
  <c r="CY9" i="24" s="1"/>
  <c r="CB117" i="24" a="1"/>
  <c r="CB117" i="24" s="1"/>
  <c r="CC56" i="24" a="1"/>
  <c r="CC56" i="24" s="1"/>
  <c r="CB112" i="24" a="1"/>
  <c r="CB112" i="24" s="1"/>
  <c r="CC51" i="24" a="1"/>
  <c r="CC51" i="24" s="1"/>
  <c r="CB107" i="24" a="1"/>
  <c r="CB107" i="24" s="1"/>
  <c r="CC46" i="24" a="1"/>
  <c r="CC46" i="24" s="1"/>
  <c r="CF76" i="24" a="1"/>
  <c r="CF76" i="24" s="1"/>
  <c r="CL78" i="24" a="1"/>
  <c r="CL78" i="24" s="1"/>
  <c r="CX57" i="24" a="1"/>
  <c r="CX57" i="24" s="1"/>
  <c r="CR48" i="24" a="1"/>
  <c r="CR48" i="24" s="1"/>
  <c r="CJ22" i="24" a="1"/>
  <c r="CJ22" i="24" s="1"/>
  <c r="CI25" i="24" a="1"/>
  <c r="CI25" i="24" s="1"/>
  <c r="CR24" i="24" a="1"/>
  <c r="CR24" i="24" s="1"/>
  <c r="CM10" i="24" a="1"/>
  <c r="CM10" i="24" s="1"/>
  <c r="CG44" i="24" a="1"/>
  <c r="CG44" i="24" s="1"/>
  <c r="CF15" i="24" a="1"/>
  <c r="CF15" i="24" s="1"/>
  <c r="CW7" i="24" a="1"/>
  <c r="CW7" i="24" s="1"/>
  <c r="DC29" i="24" a="1"/>
  <c r="DC29" i="24" s="1"/>
  <c r="CP7" i="24" a="1"/>
  <c r="CP7" i="24" s="1"/>
  <c r="CG32" i="24" a="1"/>
  <c r="CG32" i="24" s="1"/>
  <c r="CQ6" i="24" a="1"/>
  <c r="CQ6" i="24" s="1"/>
  <c r="CB97" i="24" a="1"/>
  <c r="CB97" i="24" s="1"/>
  <c r="CD36" i="24" a="1"/>
  <c r="CD36" i="24" s="1"/>
  <c r="CC92" i="24" a="1"/>
  <c r="CC92" i="24" s="1"/>
  <c r="CE31" i="24" a="1"/>
  <c r="CE31" i="24" s="1"/>
  <c r="CE128" i="24" a="1"/>
  <c r="CE128" i="24" s="1"/>
  <c r="CD26" i="24" a="1"/>
  <c r="CD26" i="24" s="1"/>
  <c r="CD105" i="24" a="1"/>
  <c r="CD105" i="24" s="1"/>
  <c r="CE61" i="24" a="1"/>
  <c r="CE61" i="24" s="1"/>
  <c r="CB114" i="24" a="1"/>
  <c r="CB114" i="24" s="1"/>
  <c r="CC53" i="24" a="1"/>
  <c r="CC53" i="24" s="1"/>
  <c r="CB7" i="24" a="1"/>
  <c r="CB7" i="24" s="1"/>
  <c r="CD89" i="24" a="1"/>
  <c r="CD89" i="24" s="1"/>
  <c r="CB6" i="24" a="1"/>
  <c r="CB6" i="24" s="1"/>
  <c r="CC6" i="24" a="1"/>
  <c r="CC6" i="24" s="1"/>
  <c r="DB7" i="24" a="1"/>
  <c r="DB7" i="24" s="1"/>
  <c r="CE84" i="24" a="1"/>
  <c r="CE84" i="24" s="1"/>
  <c r="CC15" i="24" a="1"/>
  <c r="CC15" i="24" s="1"/>
  <c r="CD79" i="24" a="1"/>
  <c r="CD79" i="24" s="1"/>
  <c r="CC10" i="24" a="1"/>
  <c r="CC10" i="24" s="1"/>
  <c r="CE74" i="24" a="1"/>
  <c r="CE74" i="24" s="1"/>
  <c r="CL86" i="24" a="1"/>
  <c r="CL86" i="24" s="1"/>
  <c r="CF66" i="24" a="1"/>
  <c r="CF66" i="24" s="1"/>
  <c r="CL68" i="24" a="1"/>
  <c r="CL68" i="24" s="1"/>
  <c r="DB47" i="24" a="1"/>
  <c r="DB47" i="24" s="1"/>
  <c r="DC54" i="24" a="1"/>
  <c r="DC54" i="24" s="1"/>
  <c r="CG35" i="24" a="1"/>
  <c r="CG35" i="24" s="1"/>
  <c r="CQ38" i="24" a="1"/>
  <c r="CQ38" i="24" s="1"/>
  <c r="CJ30" i="24" a="1"/>
  <c r="CJ30" i="24" s="1"/>
  <c r="CX13" i="24" a="1"/>
  <c r="CX13" i="24" s="1"/>
  <c r="CH37" i="24" a="1"/>
  <c r="CH37" i="24" s="1"/>
  <c r="CQ13" i="24" a="1"/>
  <c r="CQ13" i="24" s="1"/>
  <c r="CK40" i="24" a="1"/>
  <c r="CK40" i="24" s="1"/>
  <c r="CQ18" i="24" a="1"/>
  <c r="CQ18" i="24" s="1"/>
  <c r="DA10" i="24" a="1"/>
  <c r="DA10" i="24" s="1"/>
  <c r="CI38" i="24" a="1"/>
  <c r="CI38" i="24" s="1"/>
  <c r="DB9" i="24" a="1"/>
  <c r="DB9" i="24" s="1"/>
  <c r="CD120" i="24" a="1"/>
  <c r="CD120" i="24" s="1"/>
  <c r="CC26" i="24" a="1"/>
  <c r="CC26" i="24" s="1"/>
  <c r="CD115" i="24" a="1"/>
  <c r="CD115" i="24" s="1"/>
  <c r="CC8" i="24" a="1"/>
  <c r="CC8" i="24" s="1"/>
  <c r="CE86" i="24" a="1"/>
  <c r="CE86" i="24" s="1"/>
  <c r="CK86" i="24" a="1"/>
  <c r="CK86" i="24" s="1"/>
  <c r="CM74" i="24" a="1"/>
  <c r="CM74" i="24" s="1"/>
  <c r="CO76" i="24" a="1"/>
  <c r="CO76" i="24" s="1"/>
  <c r="CO50" i="24" a="1"/>
  <c r="CO50" i="24" s="1"/>
  <c r="CF41" i="24" a="1"/>
  <c r="CF41" i="24" s="1"/>
  <c r="CG21" i="24" a="1"/>
  <c r="CG21" i="24" s="1"/>
  <c r="CT49" i="24" a="1"/>
  <c r="CT49" i="24" s="1"/>
  <c r="CK21" i="24" a="1"/>
  <c r="CK21" i="24" s="1"/>
  <c r="CK13" i="24" a="1"/>
  <c r="CK13" i="24" s="1"/>
  <c r="CY26" i="24" a="1"/>
  <c r="CY26" i="24" s="1"/>
  <c r="DB12" i="24" a="1"/>
  <c r="DB12" i="24" s="1"/>
  <c r="CX33" i="24" a="1"/>
  <c r="CX33" i="24" s="1"/>
  <c r="CU12" i="24" a="1"/>
  <c r="CU12" i="24" s="1"/>
  <c r="CW50" i="24" a="1"/>
  <c r="CW50" i="24" s="1"/>
  <c r="CV16" i="24" a="1"/>
  <c r="CV16" i="24" s="1"/>
  <c r="CO9" i="24" a="1"/>
  <c r="CO9" i="24" s="1"/>
  <c r="CE76" i="24" a="1"/>
  <c r="CE76" i="24" s="1"/>
  <c r="CD6" i="24" a="1"/>
  <c r="CD6" i="24" s="1"/>
  <c r="CD71" i="24" a="1"/>
  <c r="CD71" i="24" s="1"/>
  <c r="CD92" i="24" a="1"/>
  <c r="CD92" i="24" s="1"/>
  <c r="CB24" i="24" a="1"/>
  <c r="CB24" i="24" s="1"/>
  <c r="CE111" i="24" a="1"/>
  <c r="CE111" i="24" s="1"/>
  <c r="CB59" i="24" a="1"/>
  <c r="CB59" i="24" s="1"/>
  <c r="CC119" i="24" a="1"/>
  <c r="CC119" i="24" s="1"/>
  <c r="CD51" i="24" a="1"/>
  <c r="CD51" i="24" s="1"/>
  <c r="CC28" i="24" a="1"/>
  <c r="CC28" i="24" s="1"/>
  <c r="CD97" i="24" a="1"/>
  <c r="CD97" i="24" s="1"/>
  <c r="CE53" i="24" a="1"/>
  <c r="CE53" i="24" s="1"/>
  <c r="CB122" i="24" a="1"/>
  <c r="CB122" i="24" s="1"/>
  <c r="CC61" i="24" a="1"/>
  <c r="CC61" i="24" s="1"/>
  <c r="CC95" i="24" a="1"/>
  <c r="CC95" i="24" s="1"/>
  <c r="CY15" i="24" a="1"/>
  <c r="CY15" i="24" s="1"/>
  <c r="CB92" i="24" a="1"/>
  <c r="CB92" i="24" s="1"/>
  <c r="CE48" i="24" a="1"/>
  <c r="CE48" i="24" s="1"/>
  <c r="CD86" i="24" a="1"/>
  <c r="CD86" i="24" s="1"/>
  <c r="CE6" i="24" a="1"/>
  <c r="CE6" i="24" s="1"/>
  <c r="CC79" i="24" a="1"/>
  <c r="CC79" i="24" s="1"/>
  <c r="DB82" i="24" a="1"/>
  <c r="DB82" i="24" s="1"/>
  <c r="CN63" i="24" a="1"/>
  <c r="CN63" i="24" s="1"/>
  <c r="CT65" i="24" a="1"/>
  <c r="CT65" i="24" s="1"/>
  <c r="CL45" i="24" a="1"/>
  <c r="CL45" i="24" s="1"/>
  <c r="CM52" i="24" a="1"/>
  <c r="CM52" i="24" s="1"/>
  <c r="CO32" i="24" a="1"/>
  <c r="CO32" i="24" s="1"/>
  <c r="CY35" i="24" a="1"/>
  <c r="CY35" i="24" s="1"/>
  <c r="CV19" i="24" a="1"/>
  <c r="CV19" i="24" s="1"/>
  <c r="CH11" i="24" a="1"/>
  <c r="CH11" i="24" s="1"/>
  <c r="CR26" i="24" a="1"/>
  <c r="CR26" i="24" s="1"/>
  <c r="CY10" i="24" a="1"/>
  <c r="CY10" i="24" s="1"/>
  <c r="CG46" i="24" a="1"/>
  <c r="CG46" i="24" s="1"/>
  <c r="CR15" i="24" a="1"/>
  <c r="CR15" i="24" s="1"/>
  <c r="CK8" i="24" a="1"/>
  <c r="CK8" i="24" s="1"/>
  <c r="CQ29" i="24" a="1"/>
  <c r="CQ29" i="24" s="1"/>
  <c r="CL7" i="24" a="1"/>
  <c r="CL7" i="24" s="1"/>
  <c r="CD104" i="24" a="1"/>
  <c r="CD104" i="24" s="1"/>
  <c r="CE60" i="24" a="1"/>
  <c r="CE60" i="24" s="1"/>
  <c r="CD99" i="24" a="1"/>
  <c r="CD99" i="24" s="1"/>
  <c r="CE55" i="24" a="1"/>
  <c r="CE55" i="24" s="1"/>
  <c r="CB94" i="24" a="1"/>
  <c r="CB94" i="24" s="1"/>
  <c r="CF87" i="24" a="1"/>
  <c r="CF87" i="24" s="1"/>
  <c r="CF60" i="24" a="1"/>
  <c r="CF60" i="24" s="1"/>
  <c r="CL62" i="24" a="1"/>
  <c r="CL62" i="24" s="1"/>
  <c r="DA41" i="24" a="1"/>
  <c r="DA41" i="24" s="1"/>
  <c r="DC48" i="24" a="1"/>
  <c r="DC48" i="24" s="1"/>
  <c r="CG29" i="24" a="1"/>
  <c r="CG29" i="24" s="1"/>
  <c r="CQ32" i="24" a="1"/>
  <c r="CQ32" i="24" s="1"/>
  <c r="CU30" i="24" a="1"/>
  <c r="CU30" i="24" s="1"/>
  <c r="CX7" i="24" a="1"/>
  <c r="CX7" i="24" s="1"/>
  <c r="CG36" i="24" a="1"/>
  <c r="CG36" i="24" s="1"/>
  <c r="CQ7" i="24" a="1"/>
  <c r="CQ7" i="24" s="1"/>
  <c r="CR49" i="24" a="1"/>
  <c r="CR49" i="24" s="1"/>
  <c r="CJ12" i="24" a="1"/>
  <c r="CJ12" i="24" s="1"/>
  <c r="CZ6" i="24" a="1"/>
  <c r="CZ6" i="24" s="1"/>
  <c r="CP25" i="24" a="1"/>
  <c r="CP25" i="24" s="1"/>
  <c r="CF6" i="24" a="1"/>
  <c r="CF6" i="24" s="1"/>
  <c r="CE83" i="24" a="1"/>
  <c r="CE83" i="24" s="1"/>
  <c r="CE40" i="24" a="1"/>
  <c r="CE40" i="24" s="1"/>
  <c r="CD78" i="24" a="1"/>
  <c r="CD78" i="24" s="1"/>
  <c r="CD35" i="24" a="1"/>
  <c r="CD35" i="24" s="1"/>
  <c r="CE73" i="24" a="1"/>
  <c r="CE73" i="24" s="1"/>
  <c r="CC7" i="24" a="1"/>
  <c r="CC7" i="24" s="1"/>
  <c r="CB70" i="24" a="1"/>
  <c r="CB70" i="24" s="1"/>
  <c r="CC9" i="24" a="1"/>
  <c r="CC9" i="24" s="1"/>
  <c r="CD77" i="24" a="1"/>
  <c r="CD77" i="24" s="1"/>
  <c r="CE46" i="24" a="1"/>
  <c r="CE46" i="24" s="1"/>
  <c r="CD80" i="24" a="1"/>
  <c r="CD80" i="24" s="1"/>
  <c r="CD37" i="24" a="1"/>
  <c r="CD37" i="24" s="1"/>
  <c r="CB106" i="24" a="1"/>
  <c r="CB106" i="24" s="1"/>
  <c r="CC45" i="24" a="1"/>
  <c r="CC45" i="24" s="1"/>
  <c r="CC93" i="24" a="1"/>
  <c r="CC93" i="24" s="1"/>
  <c r="CI5" i="24" a="1"/>
  <c r="CI5" i="24" s="1"/>
  <c r="CE75" i="24" a="1"/>
  <c r="CE75" i="24" s="1"/>
  <c r="CE32" i="24" a="1"/>
  <c r="CE32" i="24" s="1"/>
  <c r="CD70" i="24" a="1"/>
  <c r="CD70" i="24" s="1"/>
  <c r="CD27" i="24" a="1"/>
  <c r="CD27" i="24" s="1"/>
  <c r="CC86" i="24" a="1"/>
  <c r="CC86" i="24" s="1"/>
  <c r="CU87" i="24" a="1"/>
  <c r="CU87" i="24" s="1"/>
  <c r="CN71" i="24" a="1"/>
  <c r="CN71" i="24" s="1"/>
  <c r="CT73" i="24" a="1"/>
  <c r="CT73" i="24" s="1"/>
  <c r="CL53" i="24" a="1"/>
  <c r="CL53" i="24" s="1"/>
  <c r="CZ43" i="24" a="1"/>
  <c r="CZ43" i="24" s="1"/>
  <c r="DC17" i="24" a="1"/>
  <c r="DC17" i="24" s="1"/>
  <c r="CQ20" i="24" a="1"/>
  <c r="CQ20" i="24" s="1"/>
  <c r="CW28" i="24" a="1"/>
  <c r="CW28" i="24" s="1"/>
  <c r="CU5" i="24" a="1"/>
  <c r="CU5" i="24" s="1"/>
  <c r="CL42" i="24" a="1"/>
  <c r="CL42" i="24" s="1"/>
  <c r="CN10" i="24" a="1"/>
  <c r="CN10" i="24" s="1"/>
  <c r="CO61" i="24" a="1"/>
  <c r="CO61" i="24" s="1"/>
  <c r="CK24" i="24" a="1"/>
  <c r="CK24" i="24" s="1"/>
  <c r="CK16" i="24" a="1"/>
  <c r="CK16" i="24" s="1"/>
  <c r="CJ36" i="24" a="1"/>
  <c r="CJ36" i="24" s="1"/>
  <c r="CL15" i="24" a="1"/>
  <c r="CL15" i="24" s="1"/>
  <c r="CE110" i="24" a="1"/>
  <c r="CE110" i="24" s="1"/>
  <c r="CB58" i="24" a="1"/>
  <c r="CB58" i="24" s="1"/>
  <c r="CE105" i="24" a="1"/>
  <c r="CE105" i="24" s="1"/>
  <c r="CB53" i="24" a="1"/>
  <c r="CB53" i="24" s="1"/>
  <c r="CE100" i="24" a="1"/>
  <c r="CE100" i="24" s="1"/>
  <c r="CQ91" i="24" a="1"/>
  <c r="CQ91" i="24" s="1"/>
  <c r="CF68" i="24" a="1"/>
  <c r="CF68" i="24" s="1"/>
  <c r="CL70" i="24" a="1"/>
  <c r="CL70" i="24" s="1"/>
  <c r="DB49" i="24" a="1"/>
  <c r="DB49" i="24" s="1"/>
  <c r="CT40" i="24" a="1"/>
  <c r="CT40" i="24" s="1"/>
  <c r="CG37" i="24" a="1"/>
  <c r="CG37" i="24" s="1"/>
  <c r="CN17" i="24" a="1"/>
  <c r="CN17" i="24" s="1"/>
  <c r="CJ38" i="24" a="1"/>
  <c r="CJ38" i="24" s="1"/>
  <c r="CX15" i="24" a="1"/>
  <c r="CX15" i="24" s="1"/>
  <c r="CM45" i="24" a="1"/>
  <c r="CM45" i="24" s="1"/>
  <c r="CQ15" i="24" a="1"/>
  <c r="CQ15" i="24" s="1"/>
  <c r="CL48" i="24" a="1"/>
  <c r="CL48" i="24" s="1"/>
  <c r="DA20" i="24" a="1"/>
  <c r="DA20" i="24" s="1"/>
  <c r="DA12" i="24" a="1"/>
  <c r="DA12" i="24" s="1"/>
  <c r="CY22" i="24" a="1"/>
  <c r="CY22" i="24" s="1"/>
  <c r="DB11" i="24" a="1"/>
  <c r="DB11" i="24" s="1"/>
  <c r="CE90" i="24" a="1"/>
  <c r="CE90" i="24" s="1"/>
  <c r="CC38" i="24" a="1"/>
  <c r="CC38" i="24" s="1"/>
  <c r="CD127" i="24" a="1"/>
  <c r="CD127" i="24" s="1"/>
  <c r="CB33" i="24" a="1"/>
  <c r="CB33" i="24" s="1"/>
  <c r="CD122" i="24" a="1"/>
  <c r="CD122" i="24" s="1"/>
  <c r="CE30" i="24" a="1"/>
  <c r="CE30" i="24" s="1"/>
  <c r="CB77" i="24" a="1"/>
  <c r="CB77" i="24" s="1"/>
  <c r="CC12" i="24" a="1"/>
  <c r="CC12" i="24" s="1"/>
  <c r="CE107" i="24" a="1"/>
  <c r="CE107" i="24" s="1"/>
  <c r="CB55" i="24" a="1"/>
  <c r="CB55" i="24" s="1"/>
  <c r="CC131" i="24" a="1"/>
  <c r="CC131" i="24" s="1"/>
  <c r="CD63" i="24" a="1"/>
  <c r="CD63" i="24" s="1"/>
  <c r="CC17" i="24" a="1"/>
  <c r="CC17" i="24" s="1"/>
  <c r="CD85" i="24" a="1"/>
  <c r="CD85" i="24" s="1"/>
  <c r="AE73" i="24"/>
  <c r="Q89" i="8"/>
  <c r="D83" i="24" s="1"/>
  <c r="Q88" i="8"/>
  <c r="D82" i="24" s="1"/>
  <c r="F91" i="8"/>
  <c r="P90" i="8" s="1"/>
  <c r="C84" i="24" s="1"/>
  <c r="D90" i="8"/>
  <c r="R89" i="8" s="1"/>
  <c r="E83" i="24" s="1"/>
  <c r="AP83" i="24" s="1"/>
  <c r="C91" i="8"/>
  <c r="AL84" i="24" s="1"/>
  <c r="B107" i="8"/>
  <c r="B112" i="24" l="1"/>
  <c r="O119" i="8"/>
  <c r="AX108" i="30"/>
  <c r="AZ108" i="30"/>
  <c r="W53" i="24" s="1"/>
  <c r="R344" i="32"/>
  <c r="AH351" i="32" s="1"/>
  <c r="T344" i="32"/>
  <c r="W52" i="24"/>
  <c r="E91" i="8"/>
  <c r="Q90" i="8" s="1"/>
  <c r="D84" i="24" s="1"/>
  <c r="S135" i="32"/>
  <c r="AJ115" i="32"/>
  <c r="AF87" i="24" s="1"/>
  <c r="T123" i="32"/>
  <c r="AD60" i="24"/>
  <c r="U123" i="32"/>
  <c r="V123" i="32"/>
  <c r="V46" i="24"/>
  <c r="AZ79" i="30"/>
  <c r="X52" i="24" s="1"/>
  <c r="AK93" i="30"/>
  <c r="AI118" i="30"/>
  <c r="W55" i="24"/>
  <c r="AJ93" i="30"/>
  <c r="AL93" i="30"/>
  <c r="B108" i="8"/>
  <c r="C92" i="8"/>
  <c r="AL85" i="24" s="1"/>
  <c r="D91" i="8"/>
  <c r="R90" i="8" s="1"/>
  <c r="E84" i="24" s="1"/>
  <c r="AP84" i="24" s="1"/>
  <c r="F92" i="8"/>
  <c r="P91" i="8" s="1"/>
  <c r="C85" i="24" s="1"/>
  <c r="B113" i="24" l="1"/>
  <c r="O120" i="8"/>
  <c r="R330" i="32"/>
  <c r="AH324" i="32" s="1"/>
  <c r="T330" i="32"/>
  <c r="AE76" i="24" s="1"/>
  <c r="E92" i="8"/>
  <c r="Q91" i="8" s="1"/>
  <c r="D85" i="24" s="1"/>
  <c r="T135" i="32"/>
  <c r="AJ138" i="32"/>
  <c r="AE88" i="24" s="1"/>
  <c r="AD61" i="24"/>
  <c r="V135" i="32"/>
  <c r="U135" i="32"/>
  <c r="S147" i="32"/>
  <c r="AK118" i="30"/>
  <c r="AZ109" i="30"/>
  <c r="X53" i="24" s="1"/>
  <c r="V47" i="24"/>
  <c r="AJ118" i="30"/>
  <c r="AI146" i="30"/>
  <c r="AL118" i="30"/>
  <c r="C93" i="8"/>
  <c r="AL86" i="24" s="1"/>
  <c r="D92" i="8"/>
  <c r="R91" i="8" s="1"/>
  <c r="E85" i="24" s="1"/>
  <c r="AP85" i="24" s="1"/>
  <c r="F93" i="8"/>
  <c r="P92" i="8" s="1"/>
  <c r="C86" i="24" s="1"/>
  <c r="B109" i="8"/>
  <c r="B114" i="24" l="1"/>
  <c r="O121" i="8"/>
  <c r="R316" i="32"/>
  <c r="AH323" i="32" s="1"/>
  <c r="T316" i="32"/>
  <c r="AE75" i="24" s="1"/>
  <c r="E93" i="8"/>
  <c r="AE78" i="24"/>
  <c r="AD62" i="24"/>
  <c r="AJ139" i="32"/>
  <c r="AF88" i="24" s="1"/>
  <c r="V147" i="32"/>
  <c r="T147" i="32"/>
  <c r="U147" i="32"/>
  <c r="S159" i="32"/>
  <c r="V48" i="24"/>
  <c r="AJ146" i="30"/>
  <c r="AK146" i="30"/>
  <c r="AZ137" i="30"/>
  <c r="X54" i="24" s="1"/>
  <c r="AI174" i="30"/>
  <c r="AL146" i="30"/>
  <c r="B110" i="8"/>
  <c r="F94" i="8"/>
  <c r="P93" i="8" s="1"/>
  <c r="C87" i="24" s="1"/>
  <c r="C94" i="8"/>
  <c r="AL87" i="24" s="1"/>
  <c r="D93" i="8"/>
  <c r="R92" i="8" s="1"/>
  <c r="E86" i="24" s="1"/>
  <c r="AP86" i="24" s="1"/>
  <c r="Q92" i="8"/>
  <c r="D86" i="24" s="1"/>
  <c r="B115" i="24" l="1"/>
  <c r="O122" i="8"/>
  <c r="R414" i="32"/>
  <c r="AH408" i="32" s="1"/>
  <c r="T414" i="32"/>
  <c r="E94" i="8"/>
  <c r="V49" i="24"/>
  <c r="AZ165" i="30"/>
  <c r="X55" i="24" s="1"/>
  <c r="AJ174" i="30"/>
  <c r="AK174" i="30"/>
  <c r="AL174" i="30"/>
  <c r="AI202" i="30"/>
  <c r="AE77" i="24"/>
  <c r="AD63" i="24"/>
  <c r="V159" i="32"/>
  <c r="AJ162" i="32"/>
  <c r="AE89" i="24" s="1"/>
  <c r="T159" i="32"/>
  <c r="S171" i="32"/>
  <c r="U159" i="32"/>
  <c r="F95" i="8"/>
  <c r="P94" i="8" s="1"/>
  <c r="C88" i="24" s="1"/>
  <c r="C95" i="8"/>
  <c r="AL88" i="24" s="1"/>
  <c r="D94" i="8"/>
  <c r="R93" i="8" s="1"/>
  <c r="E87" i="24" s="1"/>
  <c r="AP87" i="24" s="1"/>
  <c r="Q93" i="8"/>
  <c r="D87" i="24" s="1"/>
  <c r="B111" i="8"/>
  <c r="B116" i="24" l="1"/>
  <c r="O123" i="8"/>
  <c r="R400" i="32"/>
  <c r="AH407" i="32" s="1"/>
  <c r="T400" i="32"/>
  <c r="E95" i="8"/>
  <c r="Q94" i="8" s="1"/>
  <c r="D88" i="24" s="1"/>
  <c r="V50" i="24"/>
  <c r="AY33" i="30"/>
  <c r="BP53" i="30" s="1"/>
  <c r="AL202" i="30"/>
  <c r="AZ193" i="30"/>
  <c r="X56" i="24" s="1"/>
  <c r="AJ202" i="30"/>
  <c r="AK202" i="30"/>
  <c r="AD64" i="24"/>
  <c r="T171" i="32"/>
  <c r="V171" i="32"/>
  <c r="AJ163" i="32"/>
  <c r="AF89" i="24" s="1"/>
  <c r="S183" i="32"/>
  <c r="U171" i="32"/>
  <c r="C96" i="8"/>
  <c r="AL89" i="24" s="1"/>
  <c r="D95" i="8"/>
  <c r="R94" i="8" s="1"/>
  <c r="E88" i="24" s="1"/>
  <c r="AP88" i="24" s="1"/>
  <c r="B112" i="8"/>
  <c r="F96" i="8"/>
  <c r="P95" i="8" s="1"/>
  <c r="C89" i="24" s="1"/>
  <c r="B117" i="24" l="1"/>
  <c r="O124" i="8"/>
  <c r="W57" i="24"/>
  <c r="T386" i="32"/>
  <c r="AE80" i="24" s="1"/>
  <c r="R386" i="32"/>
  <c r="AH380" i="32" s="1"/>
  <c r="E96" i="8"/>
  <c r="CD115" i="30"/>
  <c r="CF115" i="30"/>
  <c r="W60" i="24" s="1"/>
  <c r="AZ33" i="30"/>
  <c r="AY81" i="30"/>
  <c r="BP54" i="30" s="1"/>
  <c r="BB33" i="30"/>
  <c r="V51" i="24"/>
  <c r="BA33" i="30"/>
  <c r="AD65" i="24"/>
  <c r="S195" i="32"/>
  <c r="V183" i="32"/>
  <c r="U183" i="32"/>
  <c r="T183" i="32"/>
  <c r="AJ186" i="32"/>
  <c r="AE90" i="24" s="1"/>
  <c r="B113" i="8"/>
  <c r="F97" i="8"/>
  <c r="P96" i="8" s="1"/>
  <c r="C90" i="24" s="1"/>
  <c r="D96" i="8"/>
  <c r="R95" i="8" s="1"/>
  <c r="E89" i="24" s="1"/>
  <c r="AP89" i="24" s="1"/>
  <c r="C97" i="8"/>
  <c r="AL90" i="24" s="1"/>
  <c r="Q95" i="8"/>
  <c r="D89" i="24" s="1"/>
  <c r="B118" i="24" l="1"/>
  <c r="O125" i="8"/>
  <c r="X57" i="24"/>
  <c r="R372" i="32"/>
  <c r="AH379" i="32" s="1"/>
  <c r="T372" i="32"/>
  <c r="AE79" i="24" s="1"/>
  <c r="E97" i="8"/>
  <c r="AE82" i="24"/>
  <c r="CD171" i="30"/>
  <c r="BA81" i="30"/>
  <c r="CF171" i="30"/>
  <c r="W61" i="24" s="1"/>
  <c r="BB81" i="30"/>
  <c r="AY111" i="30"/>
  <c r="AZ81" i="30"/>
  <c r="V52" i="24"/>
  <c r="T195" i="32"/>
  <c r="S207" i="32"/>
  <c r="U195" i="32"/>
  <c r="V195" i="32"/>
  <c r="AJ187" i="32"/>
  <c r="AF90" i="24" s="1"/>
  <c r="AD66" i="24"/>
  <c r="B114" i="8"/>
  <c r="D97" i="8"/>
  <c r="R96" i="8" s="1"/>
  <c r="E90" i="24" s="1"/>
  <c r="AP90" i="24" s="1"/>
  <c r="C98" i="8"/>
  <c r="AL91" i="24" s="1"/>
  <c r="Q96" i="8"/>
  <c r="D90" i="24" s="1"/>
  <c r="F98" i="8"/>
  <c r="P97" i="8" s="1"/>
  <c r="C91" i="24" s="1"/>
  <c r="B119" i="24" l="1"/>
  <c r="O126" i="8"/>
  <c r="E98" i="8"/>
  <c r="V53" i="24"/>
  <c r="BP122" i="30"/>
  <c r="W58" i="24" s="1"/>
  <c r="AY139" i="30"/>
  <c r="AZ111" i="30"/>
  <c r="BB111" i="30"/>
  <c r="BA111" i="30"/>
  <c r="T207" i="32"/>
  <c r="U207" i="32"/>
  <c r="S221" i="32"/>
  <c r="V207" i="32"/>
  <c r="AJ211" i="32"/>
  <c r="AE91" i="24" s="1"/>
  <c r="AD67" i="24"/>
  <c r="AE81" i="24"/>
  <c r="B115" i="8"/>
  <c r="C99" i="8"/>
  <c r="AL92" i="24" s="1"/>
  <c r="D98" i="8"/>
  <c r="R97" i="8" s="1"/>
  <c r="E91" i="24" s="1"/>
  <c r="AP91" i="24" s="1"/>
  <c r="Q97" i="8"/>
  <c r="D91" i="24" s="1"/>
  <c r="F99" i="8"/>
  <c r="P98" i="8" s="1"/>
  <c r="C92" i="24" s="1"/>
  <c r="B120" i="24" l="1"/>
  <c r="O127" i="8"/>
  <c r="E99" i="8"/>
  <c r="V54" i="24"/>
  <c r="AY167" i="30"/>
  <c r="BB139" i="30"/>
  <c r="AZ139" i="30"/>
  <c r="BP123" i="30"/>
  <c r="X58" i="24" s="1"/>
  <c r="BA139" i="30"/>
  <c r="T221" i="32"/>
  <c r="AJ212" i="32"/>
  <c r="AF91" i="24" s="1"/>
  <c r="AD68" i="24"/>
  <c r="V221" i="32"/>
  <c r="U221" i="32"/>
  <c r="S235" i="32"/>
  <c r="AJ239" i="32" s="1"/>
  <c r="AE92" i="24" s="1"/>
  <c r="F100" i="8"/>
  <c r="P99" i="8" s="1"/>
  <c r="C93" i="24" s="1"/>
  <c r="D99" i="8"/>
  <c r="R98" i="8" s="1"/>
  <c r="E92" i="24" s="1"/>
  <c r="AP92" i="24" s="1"/>
  <c r="C100" i="8"/>
  <c r="AL93" i="24" s="1"/>
  <c r="Q98" i="8"/>
  <c r="D92" i="24" s="1"/>
  <c r="B116" i="8"/>
  <c r="B121" i="24" l="1"/>
  <c r="O128" i="8"/>
  <c r="E100" i="8"/>
  <c r="V235" i="32"/>
  <c r="AD69" i="24"/>
  <c r="U235" i="32"/>
  <c r="T235" i="32"/>
  <c r="S249" i="32"/>
  <c r="AJ240" i="32" s="1"/>
  <c r="AF92" i="24" s="1"/>
  <c r="V55" i="24"/>
  <c r="BA167" i="30"/>
  <c r="BP178" i="30"/>
  <c r="W59" i="24" s="1"/>
  <c r="AZ167" i="30"/>
  <c r="AY195" i="30"/>
  <c r="BB167" i="30"/>
  <c r="F101" i="8"/>
  <c r="P100" i="8" s="1"/>
  <c r="C94" i="24" s="1"/>
  <c r="B117" i="8"/>
  <c r="D100" i="8"/>
  <c r="R99" i="8" s="1"/>
  <c r="E93" i="24" s="1"/>
  <c r="AP93" i="24" s="1"/>
  <c r="C101" i="8"/>
  <c r="AL94" i="24" s="1"/>
  <c r="Q99" i="8"/>
  <c r="D93" i="24" s="1"/>
  <c r="O129" i="8" l="1"/>
  <c r="B122" i="24"/>
  <c r="E101" i="8"/>
  <c r="Q100" i="8" s="1"/>
  <c r="D94" i="24" s="1"/>
  <c r="V56" i="24"/>
  <c r="BP179" i="30"/>
  <c r="X59" i="24" s="1"/>
  <c r="BA195" i="30"/>
  <c r="AZ195" i="30"/>
  <c r="BO56" i="30"/>
  <c r="BB195" i="30"/>
  <c r="AD70" i="24"/>
  <c r="U249" i="32"/>
  <c r="S263" i="32"/>
  <c r="AJ267" i="32" s="1"/>
  <c r="AE93" i="24" s="1"/>
  <c r="T249" i="32"/>
  <c r="V249" i="32"/>
  <c r="C102" i="8"/>
  <c r="AL95" i="24" s="1"/>
  <c r="D101" i="8"/>
  <c r="R100" i="8" s="1"/>
  <c r="E94" i="24" s="1"/>
  <c r="AP94" i="24" s="1"/>
  <c r="B118" i="8"/>
  <c r="F102" i="8"/>
  <c r="P101" i="8" s="1"/>
  <c r="C95" i="24" s="1"/>
  <c r="B123" i="24" l="1"/>
  <c r="O130" i="8"/>
  <c r="DJ136" i="30"/>
  <c r="EB78" i="30"/>
  <c r="W64" i="24" s="1"/>
  <c r="DL136" i="30"/>
  <c r="W63" i="24" s="1"/>
  <c r="BQ56" i="30"/>
  <c r="BR56" i="30"/>
  <c r="BP56" i="30"/>
  <c r="E102" i="8"/>
  <c r="V263" i="32"/>
  <c r="AD71" i="24"/>
  <c r="T263" i="32"/>
  <c r="U263" i="32"/>
  <c r="S277" i="32"/>
  <c r="AJ268" i="32" s="1"/>
  <c r="AF93" i="24" s="1"/>
  <c r="BO125" i="30"/>
  <c r="V57" i="24"/>
  <c r="F103" i="8"/>
  <c r="P102" i="8" s="1"/>
  <c r="C96" i="24" s="1"/>
  <c r="B119" i="8"/>
  <c r="C103" i="8"/>
  <c r="AL96" i="24" s="1"/>
  <c r="D102" i="8"/>
  <c r="R101" i="8" s="1"/>
  <c r="E95" i="24" s="1"/>
  <c r="AP95" i="24" s="1"/>
  <c r="Q101" i="8"/>
  <c r="D95" i="24" s="1"/>
  <c r="B124" i="24" l="1"/>
  <c r="O131" i="8"/>
  <c r="E103" i="8"/>
  <c r="Q102" i="8" s="1"/>
  <c r="D96" i="24" s="1"/>
  <c r="BO181" i="30"/>
  <c r="BR125" i="30"/>
  <c r="BQ125" i="30"/>
  <c r="V58" i="24"/>
  <c r="BP125" i="30"/>
  <c r="CF116" i="30"/>
  <c r="X60" i="24" s="1"/>
  <c r="U277" i="32"/>
  <c r="T277" i="32"/>
  <c r="S291" i="32"/>
  <c r="AJ295" i="32" s="1"/>
  <c r="AE94" i="24" s="1"/>
  <c r="V277" i="32"/>
  <c r="AD72" i="24"/>
  <c r="C104" i="8"/>
  <c r="AL97" i="24" s="1"/>
  <c r="D103" i="8"/>
  <c r="R102" i="8" s="1"/>
  <c r="E96" i="24" s="1"/>
  <c r="AP96" i="24" s="1"/>
  <c r="F104" i="8"/>
  <c r="P103" i="8" s="1"/>
  <c r="C97" i="24" s="1"/>
  <c r="B120" i="8"/>
  <c r="B125" i="24" l="1"/>
  <c r="O132" i="8"/>
  <c r="E104" i="8"/>
  <c r="Q103" i="8" s="1"/>
  <c r="D97" i="24" s="1"/>
  <c r="AD73" i="24"/>
  <c r="U291" i="32"/>
  <c r="T291" i="32"/>
  <c r="S305" i="32"/>
  <c r="AJ296" i="32" s="1"/>
  <c r="AF94" i="24" s="1"/>
  <c r="V291" i="32"/>
  <c r="BQ181" i="30"/>
  <c r="V59" i="24"/>
  <c r="BP181" i="30"/>
  <c r="CF172" i="30"/>
  <c r="X61" i="24" s="1"/>
  <c r="BR181" i="30"/>
  <c r="CE118" i="30"/>
  <c r="F105" i="8"/>
  <c r="P104" i="8" s="1"/>
  <c r="C98" i="24" s="1"/>
  <c r="C105" i="8"/>
  <c r="AL98" i="24" s="1"/>
  <c r="D104" i="8"/>
  <c r="R103" i="8" s="1"/>
  <c r="E97" i="24" s="1"/>
  <c r="AP97" i="24" s="1"/>
  <c r="B121" i="8"/>
  <c r="B126" i="24" l="1"/>
  <c r="O133" i="8"/>
  <c r="E105" i="8"/>
  <c r="T305" i="32"/>
  <c r="AD74" i="24"/>
  <c r="V305" i="32"/>
  <c r="S319" i="32"/>
  <c r="AJ323" i="32" s="1"/>
  <c r="AE95" i="24" s="1"/>
  <c r="U305" i="32"/>
  <c r="CV143" i="30"/>
  <c r="CG118" i="30"/>
  <c r="CE174" i="30"/>
  <c r="CH118" i="30"/>
  <c r="V60" i="24"/>
  <c r="CF118" i="30"/>
  <c r="B122" i="8"/>
  <c r="F106" i="8"/>
  <c r="P105" i="8" s="1"/>
  <c r="C99" i="24" s="1"/>
  <c r="C106" i="8"/>
  <c r="AL99" i="24" s="1"/>
  <c r="D105" i="8"/>
  <c r="R104" i="8" s="1"/>
  <c r="E98" i="24" s="1"/>
  <c r="AP98" i="24" s="1"/>
  <c r="Q104" i="8"/>
  <c r="D98" i="24" s="1"/>
  <c r="B127" i="24" l="1"/>
  <c r="O134" i="8"/>
  <c r="W62" i="24"/>
  <c r="E106" i="8"/>
  <c r="Q105" i="8" s="1"/>
  <c r="D99" i="24" s="1"/>
  <c r="CV144" i="30"/>
  <c r="CG174" i="30"/>
  <c r="V61" i="24"/>
  <c r="CU146" i="30"/>
  <c r="DK139" i="30" s="1"/>
  <c r="ER88" i="30" s="1"/>
  <c r="CH174" i="30"/>
  <c r="CF174" i="30"/>
  <c r="T319" i="32"/>
  <c r="U319" i="32"/>
  <c r="S333" i="32"/>
  <c r="AJ324" i="32" s="1"/>
  <c r="AF95" i="24" s="1"/>
  <c r="V319" i="32"/>
  <c r="AD75" i="24"/>
  <c r="B123" i="8"/>
  <c r="D106" i="8"/>
  <c r="R105" i="8" s="1"/>
  <c r="E99" i="24" s="1"/>
  <c r="AP99" i="24" s="1"/>
  <c r="C107" i="8"/>
  <c r="AL100" i="24" s="1"/>
  <c r="F107" i="8"/>
  <c r="P106" i="8" s="1"/>
  <c r="C100" i="24" s="1"/>
  <c r="B128" i="24" l="1"/>
  <c r="O135" i="8"/>
  <c r="DL137" i="30"/>
  <c r="X63" i="24" s="1"/>
  <c r="EB79" i="30"/>
  <c r="EA81" i="30"/>
  <c r="V64" i="24" s="1"/>
  <c r="V63" i="24"/>
  <c r="DM139" i="30"/>
  <c r="DL139" i="30"/>
  <c r="DN139" i="30"/>
  <c r="X62" i="24"/>
  <c r="CW146" i="30"/>
  <c r="CV146" i="30"/>
  <c r="CX146" i="30"/>
  <c r="E107" i="8"/>
  <c r="T333" i="32"/>
  <c r="AD76" i="24"/>
  <c r="S347" i="32"/>
  <c r="AJ351" i="32" s="1"/>
  <c r="AE96" i="24" s="1"/>
  <c r="U333" i="32"/>
  <c r="V333" i="32"/>
  <c r="V62" i="24"/>
  <c r="F108" i="8"/>
  <c r="P107" i="8" s="1"/>
  <c r="C101" i="24" s="1"/>
  <c r="C108" i="8"/>
  <c r="AL101" i="24" s="1"/>
  <c r="D107" i="8"/>
  <c r="R106" i="8" s="1"/>
  <c r="E100" i="24" s="1"/>
  <c r="AP100" i="24" s="1"/>
  <c r="Q106" i="8"/>
  <c r="D100" i="24" s="1"/>
  <c r="B124" i="8"/>
  <c r="B129" i="24" l="1"/>
  <c r="O136" i="8"/>
  <c r="B130" i="24" s="1"/>
  <c r="X64" i="24"/>
  <c r="EC81" i="30"/>
  <c r="EB81" i="30"/>
  <c r="ED81" i="30"/>
  <c r="E108" i="8"/>
  <c r="Q107" i="8" s="1"/>
  <c r="D101" i="24" s="1"/>
  <c r="EB93" i="30"/>
  <c r="EB92" i="30"/>
  <c r="DZ92" i="30"/>
  <c r="EA95" i="30"/>
  <c r="V65" i="24" s="1"/>
  <c r="T347" i="32"/>
  <c r="V347" i="32"/>
  <c r="AD77" i="24"/>
  <c r="S361" i="32"/>
  <c r="AJ352" i="32" s="1"/>
  <c r="AF96" i="24" s="1"/>
  <c r="U347" i="32"/>
  <c r="B125" i="8"/>
  <c r="D108" i="8"/>
  <c r="R107" i="8" s="1"/>
  <c r="E101" i="24" s="1"/>
  <c r="AP101" i="24" s="1"/>
  <c r="C109" i="8"/>
  <c r="AL102" i="24" s="1"/>
  <c r="F109" i="8"/>
  <c r="P108" i="8" s="1"/>
  <c r="C102" i="24" s="1"/>
  <c r="W65" i="24" l="1"/>
  <c r="X65" i="24"/>
  <c r="EC95" i="30"/>
  <c r="EB95" i="30"/>
  <c r="ED95" i="30"/>
  <c r="E109" i="8"/>
  <c r="Q108" i="8" s="1"/>
  <c r="D102" i="24" s="1"/>
  <c r="AD78" i="24"/>
  <c r="S375" i="32"/>
  <c r="AJ379" i="32" s="1"/>
  <c r="AE97" i="24" s="1"/>
  <c r="U361" i="32"/>
  <c r="V361" i="32"/>
  <c r="T361" i="32"/>
  <c r="ER86" i="30"/>
  <c r="ER87" i="30" s="1"/>
  <c r="B126" i="8"/>
  <c r="F110" i="8"/>
  <c r="P109" i="8" s="1"/>
  <c r="C103" i="24" s="1"/>
  <c r="D109" i="8"/>
  <c r="R108" i="8" s="1"/>
  <c r="E102" i="24" s="1"/>
  <c r="AP102" i="24" s="1"/>
  <c r="C110" i="8"/>
  <c r="AL103" i="24" s="1"/>
  <c r="AB65" i="24" l="1"/>
  <c r="AC65" i="24"/>
  <c r="AB59" i="24"/>
  <c r="AB62" i="24"/>
  <c r="AB32" i="24"/>
  <c r="AB63" i="24"/>
  <c r="AC27" i="24"/>
  <c r="AB48" i="24"/>
  <c r="AC21" i="24"/>
  <c r="AB14" i="24"/>
  <c r="AB24" i="24"/>
  <c r="AC30" i="24"/>
  <c r="AC25" i="24"/>
  <c r="AB8" i="24"/>
  <c r="AB11" i="24"/>
  <c r="AC54" i="24"/>
  <c r="AB43" i="24"/>
  <c r="AC52" i="24"/>
  <c r="AC12" i="24"/>
  <c r="AC46" i="24"/>
  <c r="AC41" i="24"/>
  <c r="AC22" i="24"/>
  <c r="AB57" i="24"/>
  <c r="AB12" i="24"/>
  <c r="AC43" i="24"/>
  <c r="AB49" i="24"/>
  <c r="AB9" i="24"/>
  <c r="AC45" i="24"/>
  <c r="AC50" i="24"/>
  <c r="AB58" i="24"/>
  <c r="AB50" i="24"/>
  <c r="AB52" i="24"/>
  <c r="AC58" i="24"/>
  <c r="AC15" i="24"/>
  <c r="AC32" i="24"/>
  <c r="AB29" i="24"/>
  <c r="AB15" i="24"/>
  <c r="AC44" i="24"/>
  <c r="AC20" i="24"/>
  <c r="AB7" i="24"/>
  <c r="AB18" i="24"/>
  <c r="AB37" i="24"/>
  <c r="AB35" i="24"/>
  <c r="AC11" i="24"/>
  <c r="AB47" i="24"/>
  <c r="AB64" i="24"/>
  <c r="AB38" i="24"/>
  <c r="AB22" i="24"/>
  <c r="AB21" i="24"/>
  <c r="AC49" i="24"/>
  <c r="AC8" i="24"/>
  <c r="AB45" i="24"/>
  <c r="AB56" i="24"/>
  <c r="AC29" i="24"/>
  <c r="AC51" i="24"/>
  <c r="AB41" i="24"/>
  <c r="AB28" i="24"/>
  <c r="AC13" i="24"/>
  <c r="AC64" i="24"/>
  <c r="AC57" i="24"/>
  <c r="AB60" i="24"/>
  <c r="AB44" i="24"/>
  <c r="AC16" i="24"/>
  <c r="AB13" i="24"/>
  <c r="AC34" i="24"/>
  <c r="AB20" i="24"/>
  <c r="AB36" i="24"/>
  <c r="AB19" i="24"/>
  <c r="AC47" i="24"/>
  <c r="AB51" i="24"/>
  <c r="AC40" i="24"/>
  <c r="AC37" i="24"/>
  <c r="AB46" i="24"/>
  <c r="AC39" i="24"/>
  <c r="AB40" i="24"/>
  <c r="AC63" i="24"/>
  <c r="AB25" i="24"/>
  <c r="AB30" i="24"/>
  <c r="AC19" i="24"/>
  <c r="AB61" i="24"/>
  <c r="AC18" i="24"/>
  <c r="AC28" i="24"/>
  <c r="AB23" i="24"/>
  <c r="AB26" i="24"/>
  <c r="AC17" i="24"/>
  <c r="AB55" i="24"/>
  <c r="AB10" i="24"/>
  <c r="AC7" i="24"/>
  <c r="AC35" i="24"/>
  <c r="AB34" i="24"/>
  <c r="AC42" i="24"/>
  <c r="AB53" i="24"/>
  <c r="AC23" i="24"/>
  <c r="AB33" i="24"/>
  <c r="AB31" i="24"/>
  <c r="AC60" i="24"/>
  <c r="AB42" i="24"/>
  <c r="AC36" i="24"/>
  <c r="AC62" i="24"/>
  <c r="AB54" i="24"/>
  <c r="AC10" i="24"/>
  <c r="AC38" i="24"/>
  <c r="AB39" i="24"/>
  <c r="AC59" i="24"/>
  <c r="AC14" i="24"/>
  <c r="AC9" i="24"/>
  <c r="AC24" i="24"/>
  <c r="AC48" i="24"/>
  <c r="AC56" i="24"/>
  <c r="AB17" i="24"/>
  <c r="AC33" i="24"/>
  <c r="AC26" i="24"/>
  <c r="AB16" i="24"/>
  <c r="AC61" i="24"/>
  <c r="AC53" i="24"/>
  <c r="AC55" i="24"/>
  <c r="AC31" i="24"/>
  <c r="AB27" i="24"/>
  <c r="Z65" i="24"/>
  <c r="E110" i="8"/>
  <c r="Q109" i="8" s="1"/>
  <c r="D103" i="24" s="1"/>
  <c r="T375" i="32"/>
  <c r="V375" i="32"/>
  <c r="U375" i="32"/>
  <c r="AD79" i="24"/>
  <c r="S389" i="32"/>
  <c r="AJ380" i="32" s="1"/>
  <c r="AF97" i="24" s="1"/>
  <c r="C111" i="8"/>
  <c r="AL104" i="24" s="1"/>
  <c r="D110" i="8"/>
  <c r="R109" i="8" s="1"/>
  <c r="E103" i="24" s="1"/>
  <c r="AP103" i="24" s="1"/>
  <c r="F111" i="8"/>
  <c r="P110" i="8" s="1"/>
  <c r="C104" i="24" s="1"/>
  <c r="B127" i="8"/>
  <c r="Z10" i="24" l="1"/>
  <c r="Y10" i="24"/>
  <c r="AA10" i="24"/>
  <c r="Y7" i="24"/>
  <c r="Z7" i="24"/>
  <c r="AA7" i="24"/>
  <c r="AA9" i="24"/>
  <c r="Z9" i="24"/>
  <c r="Y9" i="24"/>
  <c r="Z8" i="24"/>
  <c r="AA8" i="24"/>
  <c r="Y8" i="24"/>
  <c r="AA65" i="24"/>
  <c r="Y65" i="24"/>
  <c r="Z63" i="24"/>
  <c r="Y63" i="24"/>
  <c r="Z64" i="24"/>
  <c r="Y64" i="24"/>
  <c r="Y62" i="24"/>
  <c r="Z62" i="24"/>
  <c r="Y60" i="24"/>
  <c r="Z60" i="24"/>
  <c r="Z61" i="24"/>
  <c r="Y61" i="24"/>
  <c r="E111" i="8"/>
  <c r="AA12" i="24"/>
  <c r="Y12" i="24"/>
  <c r="Z12" i="24"/>
  <c r="AA11" i="24"/>
  <c r="Y11" i="24"/>
  <c r="Z11" i="24"/>
  <c r="AA14" i="24"/>
  <c r="Y14" i="24"/>
  <c r="Z14" i="24"/>
  <c r="AA13" i="24"/>
  <c r="Y13" i="24"/>
  <c r="Z13" i="24"/>
  <c r="AA63" i="24"/>
  <c r="AA21" i="24"/>
  <c r="Z21" i="24"/>
  <c r="Y21" i="24"/>
  <c r="Z56" i="24"/>
  <c r="AA56" i="24"/>
  <c r="Y56" i="24"/>
  <c r="Z19" i="24"/>
  <c r="Y19" i="24"/>
  <c r="AA19" i="24"/>
  <c r="Z16" i="24"/>
  <c r="Y16" i="24"/>
  <c r="AA16" i="24"/>
  <c r="AA31" i="24"/>
  <c r="Y31" i="24"/>
  <c r="Z31" i="24"/>
  <c r="Z42" i="24"/>
  <c r="Y42" i="24"/>
  <c r="AA42" i="24"/>
  <c r="AA64" i="24"/>
  <c r="Z15" i="24"/>
  <c r="Y15" i="24"/>
  <c r="AA15" i="24"/>
  <c r="AA18" i="24"/>
  <c r="Y18" i="24"/>
  <c r="Z18" i="24"/>
  <c r="Z53" i="24"/>
  <c r="Y53" i="24"/>
  <c r="AA53" i="24"/>
  <c r="AA20" i="24"/>
  <c r="Y20" i="24"/>
  <c r="Z20" i="24"/>
  <c r="Z49" i="24"/>
  <c r="Y49" i="24"/>
  <c r="AA49" i="24"/>
  <c r="Z55" i="24"/>
  <c r="Y55" i="24"/>
  <c r="AA55" i="24"/>
  <c r="AA62" i="24"/>
  <c r="AA59" i="24"/>
  <c r="Z59" i="24"/>
  <c r="Y59" i="24"/>
  <c r="Z24" i="24"/>
  <c r="Y24" i="24"/>
  <c r="AA24" i="24"/>
  <c r="Z38" i="24"/>
  <c r="AA38" i="24"/>
  <c r="Y38" i="24"/>
  <c r="Z48" i="24"/>
  <c r="Y48" i="24"/>
  <c r="AA48" i="24"/>
  <c r="Z25" i="24"/>
  <c r="Y25" i="24"/>
  <c r="AA25" i="24"/>
  <c r="AA43" i="24"/>
  <c r="Y43" i="24"/>
  <c r="Z43" i="24"/>
  <c r="AA34" i="24"/>
  <c r="Y34" i="24"/>
  <c r="Z34" i="24"/>
  <c r="Z22" i="24"/>
  <c r="Y22" i="24"/>
  <c r="AA22" i="24"/>
  <c r="AA26" i="24"/>
  <c r="Y26" i="24"/>
  <c r="Z26" i="24"/>
  <c r="Z50" i="24"/>
  <c r="AA50" i="24"/>
  <c r="Y50" i="24"/>
  <c r="AA32" i="24"/>
  <c r="Y32" i="24"/>
  <c r="Z32" i="24"/>
  <c r="AA29" i="24"/>
  <c r="Z29" i="24"/>
  <c r="Y29" i="24"/>
  <c r="AA60" i="24"/>
  <c r="AA54" i="24"/>
  <c r="Y54" i="24"/>
  <c r="Z54" i="24"/>
  <c r="AA33" i="24"/>
  <c r="Z33" i="24"/>
  <c r="Y33" i="24"/>
  <c r="AA30" i="24"/>
  <c r="Y30" i="24"/>
  <c r="Z30" i="24"/>
  <c r="Z51" i="24"/>
  <c r="Y51" i="24"/>
  <c r="AA51" i="24"/>
  <c r="Z57" i="24"/>
  <c r="AA57" i="24"/>
  <c r="Y57" i="24"/>
  <c r="AA39" i="24"/>
  <c r="Y39" i="24"/>
  <c r="Z39" i="24"/>
  <c r="Z52" i="24"/>
  <c r="Y52" i="24"/>
  <c r="AA52" i="24"/>
  <c r="AA61" i="24"/>
  <c r="AA47" i="24"/>
  <c r="Y47" i="24"/>
  <c r="Z47" i="24"/>
  <c r="AA17" i="24"/>
  <c r="Y17" i="24"/>
  <c r="Z17" i="24"/>
  <c r="T389" i="32"/>
  <c r="V389" i="32"/>
  <c r="U389" i="32"/>
  <c r="AD80" i="24"/>
  <c r="S403" i="32"/>
  <c r="AJ407" i="32" s="1"/>
  <c r="AE98" i="24" s="1"/>
  <c r="Z46" i="24"/>
  <c r="AA46" i="24"/>
  <c r="Y46" i="24"/>
  <c r="AA36" i="24"/>
  <c r="Y36" i="24"/>
  <c r="Z36" i="24"/>
  <c r="AA45" i="24"/>
  <c r="Z45" i="24"/>
  <c r="Y45" i="24"/>
  <c r="AA58" i="24"/>
  <c r="Y58" i="24"/>
  <c r="Z58" i="24"/>
  <c r="AA35" i="24"/>
  <c r="Z35" i="24"/>
  <c r="Y35" i="24"/>
  <c r="AA41" i="24"/>
  <c r="Z41" i="24"/>
  <c r="Y41" i="24"/>
  <c r="Z37" i="24"/>
  <c r="Y37" i="24"/>
  <c r="AA37" i="24"/>
  <c r="Z27" i="24"/>
  <c r="Y27" i="24"/>
  <c r="AA27" i="24"/>
  <c r="AA44" i="24"/>
  <c r="Y44" i="24"/>
  <c r="Z44" i="24"/>
  <c r="Z23" i="24"/>
  <c r="AA23" i="24"/>
  <c r="Y23" i="24"/>
  <c r="Z40" i="24"/>
  <c r="AA40" i="24"/>
  <c r="Y40" i="24"/>
  <c r="AA28" i="24"/>
  <c r="Y28" i="24"/>
  <c r="Z28" i="24"/>
  <c r="B128" i="8"/>
  <c r="F112" i="8"/>
  <c r="P111" i="8" s="1"/>
  <c r="C105" i="24" s="1"/>
  <c r="C112" i="8"/>
  <c r="AL105" i="24" s="1"/>
  <c r="D111" i="8"/>
  <c r="R110" i="8" s="1"/>
  <c r="E104" i="24" s="1"/>
  <c r="AP104" i="24" s="1"/>
  <c r="Q110" i="8"/>
  <c r="D104" i="24" s="1"/>
  <c r="DE29" i="24" l="1" a="1"/>
  <c r="DE29" i="24" s="1"/>
  <c r="DG29" i="24" a="1"/>
  <c r="DG29" i="24" s="1"/>
  <c r="DD29" i="24" a="1"/>
  <c r="DD29" i="24" s="1"/>
  <c r="DG61" i="24" a="1"/>
  <c r="DG61" i="24" s="1"/>
  <c r="DE53" i="24" a="1"/>
  <c r="DE53" i="24" s="1"/>
  <c r="DD45" i="24" a="1"/>
  <c r="DD45" i="24" s="1"/>
  <c r="DE45" i="24" a="1"/>
  <c r="DE45" i="24" s="1"/>
  <c r="DF45" i="24" a="1"/>
  <c r="DF45" i="24" s="1"/>
  <c r="DF53" i="24" a="1"/>
  <c r="DF53" i="24" s="1"/>
  <c r="DG53" i="24" a="1"/>
  <c r="DG53" i="24" s="1"/>
  <c r="DE37" i="24" a="1"/>
  <c r="DE37" i="24" s="1"/>
  <c r="DF37" i="24" a="1"/>
  <c r="DF37" i="24" s="1"/>
  <c r="DG45" i="24" a="1"/>
  <c r="DG45" i="24" s="1"/>
  <c r="DF61" i="24" a="1"/>
  <c r="DF61" i="24" s="1"/>
  <c r="DF29" i="24" a="1"/>
  <c r="DF29" i="24" s="1"/>
  <c r="DG37" i="24" a="1"/>
  <c r="DG37" i="24" s="1"/>
  <c r="DD37" i="24" a="1"/>
  <c r="DD37" i="24" s="1"/>
  <c r="DD53" i="24" a="1"/>
  <c r="DD53" i="24" s="1"/>
  <c r="DD61" i="24" a="1"/>
  <c r="DD61" i="24" s="1"/>
  <c r="DE61" i="24" a="1"/>
  <c r="DE61" i="24" s="1"/>
  <c r="DT7" i="24" a="1"/>
  <c r="DT7" i="24" s="1"/>
  <c r="EA7" i="24" a="1"/>
  <c r="EA7" i="24" s="1"/>
  <c r="DO10" i="24" a="1"/>
  <c r="DO10" i="24" s="1"/>
  <c r="EE12" i="24" a="1"/>
  <c r="EE12" i="24" s="1"/>
  <c r="DW15" i="24" a="1"/>
  <c r="DW15" i="24" s="1"/>
  <c r="DO18" i="24" a="1"/>
  <c r="DO18" i="24" s="1"/>
  <c r="EE20" i="24" a="1"/>
  <c r="EE20" i="24" s="1"/>
  <c r="DQ5" i="24" a="1"/>
  <c r="DQ5" i="24" s="1"/>
  <c r="DK8" i="24" a="1"/>
  <c r="DK8" i="24" s="1"/>
  <c r="EC10" i="24" a="1"/>
  <c r="EC10" i="24" s="1"/>
  <c r="DU13" i="24" a="1"/>
  <c r="DU13" i="24" s="1"/>
  <c r="DM16" i="24" a="1"/>
  <c r="DM16" i="24" s="1"/>
  <c r="EC18" i="24" a="1"/>
  <c r="EC18" i="24" s="1"/>
  <c r="DT21" i="24" a="1"/>
  <c r="DT21" i="24" s="1"/>
  <c r="ED5" i="24" a="1"/>
  <c r="ED5" i="24" s="1"/>
  <c r="DV8" i="24" a="1"/>
  <c r="DV8" i="24" s="1"/>
  <c r="DK11" i="24" a="1"/>
  <c r="DK11" i="24" s="1"/>
  <c r="EA13" i="24" a="1"/>
  <c r="EA13" i="24" s="1"/>
  <c r="DS16" i="24" a="1"/>
  <c r="DS16" i="24" s="1"/>
  <c r="DK19" i="24" a="1"/>
  <c r="DK19" i="24" s="1"/>
  <c r="DO22" i="24" a="1"/>
  <c r="DO22" i="24" s="1"/>
  <c r="DO7" i="24" a="1"/>
  <c r="DO7" i="24" s="1"/>
  <c r="EC9" i="24" a="1"/>
  <c r="EC9" i="24" s="1"/>
  <c r="DT12" i="24" a="1"/>
  <c r="DT12" i="24" s="1"/>
  <c r="DL15" i="24" a="1"/>
  <c r="DL15" i="24" s="1"/>
  <c r="EB17" i="24" a="1"/>
  <c r="EB17" i="24" s="1"/>
  <c r="DT20" i="24" a="1"/>
  <c r="DT20" i="24" s="1"/>
  <c r="DK5" i="24" a="1"/>
  <c r="DK5" i="24" s="1"/>
  <c r="DU7" i="24" a="1"/>
  <c r="DU7" i="24" s="1"/>
  <c r="DR10" i="24" a="1"/>
  <c r="DR10" i="24" s="1"/>
  <c r="DJ13" i="24" a="1"/>
  <c r="DJ13" i="24" s="1"/>
  <c r="DZ15" i="24" a="1"/>
  <c r="DZ15" i="24" s="1"/>
  <c r="DR18" i="24" a="1"/>
  <c r="DR18" i="24" s="1"/>
  <c r="DJ21" i="24" a="1"/>
  <c r="DJ21" i="24" s="1"/>
  <c r="DR5" i="24" a="1"/>
  <c r="DR5" i="24" s="1"/>
  <c r="DJ8" i="24" a="1"/>
  <c r="DJ8" i="24" s="1"/>
  <c r="DX10" i="24" a="1"/>
  <c r="DX10" i="24" s="1"/>
  <c r="DP13" i="24" a="1"/>
  <c r="DP13" i="24" s="1"/>
  <c r="DH16" i="24" a="1"/>
  <c r="DH16" i="24" s="1"/>
  <c r="DX18" i="24" a="1"/>
  <c r="DX18" i="24" s="1"/>
  <c r="DU21" i="24" a="1"/>
  <c r="DU21" i="24" s="1"/>
  <c r="DK6" i="24" a="1"/>
  <c r="DK6" i="24" s="1"/>
  <c r="DY8" i="24" a="1"/>
  <c r="DY8" i="24" s="1"/>
  <c r="DO11" i="24" a="1"/>
  <c r="DO11" i="24" s="1"/>
  <c r="EE13" i="24" a="1"/>
  <c r="EE13" i="24" s="1"/>
  <c r="DW16" i="24" a="1"/>
  <c r="DW16" i="24" s="1"/>
  <c r="DO19" i="24" a="1"/>
  <c r="DO19" i="24" s="1"/>
  <c r="DP22" i="24" a="1"/>
  <c r="DP22" i="24" s="1"/>
  <c r="DQ6" i="24" a="1"/>
  <c r="DQ6" i="24" s="1"/>
  <c r="DK9" i="24" a="1"/>
  <c r="DK9" i="24" s="1"/>
  <c r="EC11" i="24" a="1"/>
  <c r="EC11" i="24" s="1"/>
  <c r="DU14" i="24" a="1"/>
  <c r="DU14" i="24" s="1"/>
  <c r="DM17" i="24" a="1"/>
  <c r="DM17" i="24" s="1"/>
  <c r="EC19" i="24" a="1"/>
  <c r="EC19" i="24" s="1"/>
  <c r="DZ23" i="24" a="1"/>
  <c r="DZ23" i="24" s="1"/>
  <c r="ED6" i="24" a="1"/>
  <c r="ED6" i="24" s="1"/>
  <c r="DV9" i="24" a="1"/>
  <c r="DV9" i="24" s="1"/>
  <c r="DK12" i="24" a="1"/>
  <c r="DK12" i="24" s="1"/>
  <c r="EA14" i="24" a="1"/>
  <c r="EA14" i="24" s="1"/>
  <c r="DS17" i="24" a="1"/>
  <c r="DS17" i="24" s="1"/>
  <c r="DK20" i="24" a="1"/>
  <c r="DK20" i="24" s="1"/>
  <c r="EE132" i="24" a="1"/>
  <c r="EE132" i="24" s="1"/>
  <c r="DU130" i="24" a="1"/>
  <c r="DU130" i="24" s="1"/>
  <c r="EC127" i="24" a="1"/>
  <c r="EC127" i="24" s="1"/>
  <c r="DP132" i="24" a="1"/>
  <c r="DP132" i="24" s="1"/>
  <c r="DX129" i="24" a="1"/>
  <c r="DX129" i="24" s="1"/>
  <c r="DH127" i="24" a="1"/>
  <c r="DH127" i="24" s="1"/>
  <c r="DO131" i="24" a="1"/>
  <c r="DO131" i="24" s="1"/>
  <c r="DW128" i="24" a="1"/>
  <c r="DW128" i="24" s="1"/>
  <c r="EE125" i="24" a="1"/>
  <c r="EE125" i="24" s="1"/>
  <c r="DZ130" i="24" a="1"/>
  <c r="DZ130" i="24" s="1"/>
  <c r="DJ128" i="24" a="1"/>
  <c r="DJ128" i="24" s="1"/>
  <c r="DN125" i="24" a="1"/>
  <c r="DN125" i="24" s="1"/>
  <c r="DV122" i="24" a="1"/>
  <c r="DV122" i="24" s="1"/>
  <c r="DU123" i="24" a="1"/>
  <c r="DU123" i="24" s="1"/>
  <c r="DP124" i="24" a="1"/>
  <c r="DP124" i="24" s="1"/>
  <c r="DO125" i="24" a="1"/>
  <c r="DO125" i="24" s="1"/>
  <c r="ED121" i="24" a="1"/>
  <c r="ED121" i="24" s="1"/>
  <c r="DN119" i="24" a="1"/>
  <c r="DN119" i="24" s="1"/>
  <c r="DV116" i="24" a="1"/>
  <c r="DV116" i="24" s="1"/>
  <c r="ED113" i="24" a="1"/>
  <c r="ED113" i="24" s="1"/>
  <c r="DH120" i="24" a="1"/>
  <c r="DH120" i="24" s="1"/>
  <c r="DP117" i="24" a="1"/>
  <c r="DP117" i="24" s="1"/>
  <c r="DX114" i="24" a="1"/>
  <c r="DX114" i="24" s="1"/>
  <c r="DZ121" i="24" a="1"/>
  <c r="DZ121" i="24" s="1"/>
  <c r="DJ119" i="24" a="1"/>
  <c r="DJ119" i="24" s="1"/>
  <c r="DR116" i="24" a="1"/>
  <c r="DR116" i="24" s="1"/>
  <c r="DZ113" i="24" a="1"/>
  <c r="DZ113" i="24" s="1"/>
  <c r="DO120" i="24" a="1"/>
  <c r="DO120" i="24" s="1"/>
  <c r="DW117" i="24" a="1"/>
  <c r="DW117" i="24" s="1"/>
  <c r="EE114" i="24" a="1"/>
  <c r="EE114" i="24" s="1"/>
  <c r="DU112" i="24" a="1"/>
  <c r="DU112" i="24" s="1"/>
  <c r="EC112" i="24" a="1"/>
  <c r="EC112" i="24" s="1"/>
  <c r="DL110" i="24" a="1"/>
  <c r="DL110" i="24" s="1"/>
  <c r="DY110" i="24" a="1"/>
  <c r="DY110" i="24" s="1"/>
  <c r="EA110" i="24" a="1"/>
  <c r="EA110" i="24" s="1"/>
  <c r="DJ108" i="24" a="1"/>
  <c r="DJ108" i="24" s="1"/>
  <c r="DR105" i="24" a="1"/>
  <c r="DR105" i="24" s="1"/>
  <c r="DZ102" i="24" a="1"/>
  <c r="DZ102" i="24" s="1"/>
  <c r="DT109" i="24" a="1"/>
  <c r="DT109" i="24" s="1"/>
  <c r="EB106" i="24" a="1"/>
  <c r="EB106" i="24" s="1"/>
  <c r="DL104" i="24" a="1"/>
  <c r="DL104" i="24" s="1"/>
  <c r="DT101" i="24" a="1"/>
  <c r="DT101" i="24" s="1"/>
  <c r="DV107" i="24" a="1"/>
  <c r="DV107" i="24" s="1"/>
  <c r="ED104" i="24" a="1"/>
  <c r="ED104" i="24" s="1"/>
  <c r="DN102" i="24" a="1"/>
  <c r="DN102" i="24" s="1"/>
  <c r="DH109" i="24" a="1"/>
  <c r="DH109" i="24" s="1"/>
  <c r="DP106" i="24" a="1"/>
  <c r="DP106" i="24" s="1"/>
  <c r="DX103" i="24" a="1"/>
  <c r="DX103" i="24" s="1"/>
  <c r="DH101" i="24" a="1"/>
  <c r="DH101" i="24" s="1"/>
  <c r="DQ98" i="24" a="1"/>
  <c r="DQ98" i="24" s="1"/>
  <c r="DV98" i="24" a="1"/>
  <c r="DV98" i="24" s="1"/>
  <c r="DH99" i="24" a="1"/>
  <c r="DH99" i="24" s="1"/>
  <c r="EE98" i="24" a="1"/>
  <c r="EE98" i="24" s="1"/>
  <c r="DS96" i="24" a="1"/>
  <c r="DS96" i="24" s="1"/>
  <c r="EA93" i="24" a="1"/>
  <c r="EA93" i="24" s="1"/>
  <c r="DK91" i="24" a="1"/>
  <c r="DK91" i="24" s="1"/>
  <c r="DS88" i="24" a="1"/>
  <c r="DS88" i="24" s="1"/>
  <c r="DI98" i="24" a="1"/>
  <c r="DI98" i="24" s="1"/>
  <c r="DP95" i="24" a="1"/>
  <c r="DP95" i="24" s="1"/>
  <c r="DX92" i="24" a="1"/>
  <c r="DX92" i="24" s="1"/>
  <c r="DH90" i="24" a="1"/>
  <c r="DH90" i="24" s="1"/>
  <c r="DP87" i="24" a="1"/>
  <c r="DP87" i="24" s="1"/>
  <c r="DR96" i="24" a="1"/>
  <c r="DR96" i="24" s="1"/>
  <c r="DZ93" i="24" a="1"/>
  <c r="DZ93" i="24" s="1"/>
  <c r="DJ91" i="24" a="1"/>
  <c r="DJ91" i="24" s="1"/>
  <c r="DR88" i="24" a="1"/>
  <c r="DR88" i="24" s="1"/>
  <c r="ED85" i="24" a="1"/>
  <c r="ED85" i="24" s="1"/>
  <c r="DY95" i="24" a="1"/>
  <c r="DY95" i="24" s="1"/>
  <c r="DI93" i="24" a="1"/>
  <c r="DI93" i="24" s="1"/>
  <c r="DQ90" i="24" a="1"/>
  <c r="DQ90" i="24" s="1"/>
  <c r="DY87" i="24" a="1"/>
  <c r="DY87" i="24" s="1"/>
  <c r="EE84" i="24" a="1"/>
  <c r="EE84" i="24" s="1"/>
  <c r="DO82" i="24" a="1"/>
  <c r="DO82" i="24" s="1"/>
  <c r="DW79" i="24" a="1"/>
  <c r="DW79" i="24" s="1"/>
  <c r="EE76" i="24" a="1"/>
  <c r="EE76" i="24" s="1"/>
  <c r="DO74" i="24" a="1"/>
  <c r="DO74" i="24" s="1"/>
  <c r="DW71" i="24" a="1"/>
  <c r="DW71" i="24" s="1"/>
  <c r="EE68" i="24" a="1"/>
  <c r="EE68" i="24" s="1"/>
  <c r="DI85" i="24" a="1"/>
  <c r="DI85" i="24" s="1"/>
  <c r="DQ82" i="24" a="1"/>
  <c r="DQ82" i="24" s="1"/>
  <c r="DY79" i="24" a="1"/>
  <c r="DY79" i="24" s="1"/>
  <c r="DI77" i="24" a="1"/>
  <c r="DI77" i="24" s="1"/>
  <c r="DQ74" i="24" a="1"/>
  <c r="DQ74" i="24" s="1"/>
  <c r="DY71" i="24" a="1"/>
  <c r="DY71" i="24" s="1"/>
  <c r="DI69" i="24" a="1"/>
  <c r="DI69" i="24" s="1"/>
  <c r="ED132" i="24" a="1"/>
  <c r="ED132" i="24" s="1"/>
  <c r="DQ130" i="24" a="1"/>
  <c r="DQ130" i="24" s="1"/>
  <c r="DY127" i="24" a="1"/>
  <c r="DY127" i="24" s="1"/>
  <c r="DL132" i="24" a="1"/>
  <c r="DL132" i="24" s="1"/>
  <c r="DT129" i="24" a="1"/>
  <c r="DT129" i="24" s="1"/>
  <c r="EB126" i="24" a="1"/>
  <c r="EB126" i="24" s="1"/>
  <c r="DK131" i="24" a="1"/>
  <c r="DK131" i="24" s="1"/>
  <c r="DS128" i="24" a="1"/>
  <c r="DS128" i="24" s="1"/>
  <c r="EC125" i="24" a="1"/>
  <c r="EC125" i="24" s="1"/>
  <c r="DV130" i="24" a="1"/>
  <c r="DV130" i="24" s="1"/>
  <c r="ED127" i="24" a="1"/>
  <c r="ED127" i="24" s="1"/>
  <c r="DJ125" i="24" a="1"/>
  <c r="DJ125" i="24" s="1"/>
  <c r="DR122" i="24" a="1"/>
  <c r="DR122" i="24" s="1"/>
  <c r="DQ123" i="24" a="1"/>
  <c r="DQ123" i="24" s="1"/>
  <c r="DL124" i="24" a="1"/>
  <c r="DL124" i="24" s="1"/>
  <c r="DK125" i="24" a="1"/>
  <c r="DK125" i="24" s="1"/>
  <c r="DY121" i="24" a="1"/>
  <c r="DY121" i="24" s="1"/>
  <c r="DI119" i="24" a="1"/>
  <c r="DI119" i="24" s="1"/>
  <c r="DQ116" i="24" a="1"/>
  <c r="DQ116" i="24" s="1"/>
  <c r="DY113" i="24" a="1"/>
  <c r="DY113" i="24" s="1"/>
  <c r="EA119" i="24" a="1"/>
  <c r="EA119" i="24" s="1"/>
  <c r="DK117" i="24" a="1"/>
  <c r="DK117" i="24" s="1"/>
  <c r="DS114" i="24" a="1"/>
  <c r="DS114" i="24" s="1"/>
  <c r="DU121" i="24" a="1"/>
  <c r="DU121" i="24" s="1"/>
  <c r="EC118" i="24" a="1"/>
  <c r="EC118" i="24" s="1"/>
  <c r="DM116" i="24" a="1"/>
  <c r="DM116" i="24" s="1"/>
  <c r="DU113" i="24" a="1"/>
  <c r="DU113" i="24" s="1"/>
  <c r="DL120" i="24" a="1"/>
  <c r="DL120" i="24" s="1"/>
  <c r="DT117" i="24" a="1"/>
  <c r="DT117" i="24" s="1"/>
  <c r="EB114" i="24" a="1"/>
  <c r="EB114" i="24" s="1"/>
  <c r="DR112" i="24" a="1"/>
  <c r="DR112" i="24" s="1"/>
  <c r="DW112" i="24" a="1"/>
  <c r="DW112" i="24" s="1"/>
  <c r="DQ113" i="24" a="1"/>
  <c r="DQ113" i="24" s="1"/>
  <c r="DV110" i="24" a="1"/>
  <c r="DV110" i="24" s="1"/>
  <c r="DX110" i="24" a="1"/>
  <c r="DX110" i="24" s="1"/>
  <c r="EE107" i="24" a="1"/>
  <c r="EE107" i="24" s="1"/>
  <c r="DO105" i="24" a="1"/>
  <c r="DO105" i="24" s="1"/>
  <c r="DW102" i="24" a="1"/>
  <c r="DW102" i="24" s="1"/>
  <c r="DQ109" i="24" a="1"/>
  <c r="DQ109" i="24" s="1"/>
  <c r="DY106" i="24" a="1"/>
  <c r="DY106" i="24" s="1"/>
  <c r="DI104" i="24" a="1"/>
  <c r="DI104" i="24" s="1"/>
  <c r="DQ101" i="24" a="1"/>
  <c r="DQ101" i="24" s="1"/>
  <c r="DS107" i="24" a="1"/>
  <c r="DS107" i="24" s="1"/>
  <c r="EA104" i="24" a="1"/>
  <c r="EA104" i="24" s="1"/>
  <c r="DK102" i="24" a="1"/>
  <c r="DK102" i="24" s="1"/>
  <c r="EC108" i="24" a="1"/>
  <c r="EC108" i="24" s="1"/>
  <c r="DM106" i="24" a="1"/>
  <c r="DM106" i="24" s="1"/>
  <c r="DU103" i="24" a="1"/>
  <c r="DU103" i="24" s="1"/>
  <c r="EC100" i="24" a="1"/>
  <c r="EC100" i="24" s="1"/>
  <c r="DL98" i="24" a="1"/>
  <c r="DL98" i="24" s="1"/>
  <c r="DS98" i="24" a="1"/>
  <c r="DS98" i="24" s="1"/>
  <c r="EC98" i="24" a="1"/>
  <c r="EC98" i="24" s="1"/>
  <c r="DZ98" i="24" a="1"/>
  <c r="DZ98" i="24" s="1"/>
  <c r="DN96" i="24" a="1"/>
  <c r="DN96" i="24" s="1"/>
  <c r="DV93" i="24" a="1"/>
  <c r="DV93" i="24" s="1"/>
  <c r="ED90" i="24" a="1"/>
  <c r="ED90" i="24" s="1"/>
  <c r="DN88" i="24" a="1"/>
  <c r="DN88" i="24" s="1"/>
  <c r="EC97" i="24" a="1"/>
  <c r="EC97" i="24" s="1"/>
  <c r="DM95" i="24" a="1"/>
  <c r="DM95" i="24" s="1"/>
  <c r="DU92" i="24" a="1"/>
  <c r="DU92" i="24" s="1"/>
  <c r="EC89" i="24" a="1"/>
  <c r="EC89" i="24" s="1"/>
  <c r="DM87" i="24" a="1"/>
  <c r="DM87" i="24" s="1"/>
  <c r="DO96" i="24" a="1"/>
  <c r="DO96" i="24" s="1"/>
  <c r="DW93" i="24" a="1"/>
  <c r="DW93" i="24" s="1"/>
  <c r="EE90" i="24" a="1"/>
  <c r="EE90" i="24" s="1"/>
  <c r="DO88" i="24" a="1"/>
  <c r="DO88" i="24" s="1"/>
  <c r="EB85" i="24" a="1"/>
  <c r="EB85" i="24" s="1"/>
  <c r="DT95" i="24" a="1"/>
  <c r="DT95" i="24" s="1"/>
  <c r="EB92" i="24" a="1"/>
  <c r="EB92" i="24" s="1"/>
  <c r="DL90" i="24" a="1"/>
  <c r="DL90" i="24" s="1"/>
  <c r="DT87" i="24" a="1"/>
  <c r="DT87" i="24" s="1"/>
  <c r="DZ84" i="24" a="1"/>
  <c r="DZ84" i="24" s="1"/>
  <c r="DJ82" i="24" a="1"/>
  <c r="DJ82" i="24" s="1"/>
  <c r="DR79" i="24" a="1"/>
  <c r="DR79" i="24" s="1"/>
  <c r="DZ76" i="24" a="1"/>
  <c r="DZ76" i="24" s="1"/>
  <c r="DJ74" i="24" a="1"/>
  <c r="DJ74" i="24" s="1"/>
  <c r="DR71" i="24" a="1"/>
  <c r="DR71" i="24" s="1"/>
  <c r="DZ68" i="24" a="1"/>
  <c r="DZ68" i="24" s="1"/>
  <c r="EB84" i="24" a="1"/>
  <c r="EB84" i="24" s="1"/>
  <c r="DL82" i="24" a="1"/>
  <c r="DL82" i="24" s="1"/>
  <c r="DT79" i="24" a="1"/>
  <c r="DT79" i="24" s="1"/>
  <c r="EB76" i="24" a="1"/>
  <c r="EB76" i="24" s="1"/>
  <c r="DL74" i="24" a="1"/>
  <c r="DL74" i="24" s="1"/>
  <c r="DT71" i="24" a="1"/>
  <c r="DT71" i="24" s="1"/>
  <c r="EB68" i="24" a="1"/>
  <c r="EB68" i="24" s="1"/>
  <c r="DS85" i="24" a="1"/>
  <c r="DS85" i="24" s="1"/>
  <c r="EC130" i="24" a="1"/>
  <c r="EC130" i="24" s="1"/>
  <c r="DM128" i="24" a="1"/>
  <c r="DM128" i="24" s="1"/>
  <c r="DX132" i="24" a="1"/>
  <c r="DX132" i="24" s="1"/>
  <c r="DH130" i="24" a="1"/>
  <c r="DH130" i="24" s="1"/>
  <c r="DP127" i="24" a="1"/>
  <c r="DP127" i="24" s="1"/>
  <c r="DW131" i="24" a="1"/>
  <c r="DW131" i="24" s="1"/>
  <c r="EE128" i="24" a="1"/>
  <c r="EE128" i="24" s="1"/>
  <c r="DO126" i="24" a="1"/>
  <c r="DO126" i="24" s="1"/>
  <c r="DJ131" i="24" a="1"/>
  <c r="DJ131" i="24" s="1"/>
  <c r="DR128" i="24" a="1"/>
  <c r="DR128" i="24" s="1"/>
  <c r="DV125" i="24" a="1"/>
  <c r="DV125" i="24" s="1"/>
  <c r="ED122" i="24" a="1"/>
  <c r="ED122" i="24" s="1"/>
  <c r="EC123" i="24" a="1"/>
  <c r="EC123" i="24" s="1"/>
  <c r="DX124" i="24" a="1"/>
  <c r="DX124" i="24" s="1"/>
  <c r="DW125" i="24" a="1"/>
  <c r="DW125" i="24" s="1"/>
  <c r="EE122" i="24" a="1"/>
  <c r="EE122" i="24" s="1"/>
  <c r="DV119" i="24" a="1"/>
  <c r="DV119" i="24" s="1"/>
  <c r="ED116" i="24" a="1"/>
  <c r="ED116" i="24" s="1"/>
  <c r="DN114" i="24" a="1"/>
  <c r="DN114" i="24" s="1"/>
  <c r="DP120" i="24" a="1"/>
  <c r="DP120" i="24" s="1"/>
  <c r="DX117" i="24" a="1"/>
  <c r="DX117" i="24" s="1"/>
  <c r="DH115" i="24" a="1"/>
  <c r="DH115" i="24" s="1"/>
  <c r="DJ122" i="24" a="1"/>
  <c r="DJ122" i="24" s="1"/>
  <c r="DR119" i="24" a="1"/>
  <c r="DR119" i="24" s="1"/>
  <c r="DZ116" i="24" a="1"/>
  <c r="DZ116" i="24" s="1"/>
  <c r="DJ114" i="24" a="1"/>
  <c r="DJ114" i="24" s="1"/>
  <c r="DW120" i="24" a="1"/>
  <c r="DW120" i="24" s="1"/>
  <c r="EE117" i="24" a="1"/>
  <c r="EE117" i="24" s="1"/>
  <c r="DO115" i="24" a="1"/>
  <c r="DO115" i="24" s="1"/>
  <c r="ED112" i="24" a="1"/>
  <c r="ED112" i="24" s="1"/>
  <c r="DM110" i="24" a="1"/>
  <c r="DM110" i="24" s="1"/>
  <c r="DT110" i="24" a="1"/>
  <c r="DT110" i="24" s="1"/>
  <c r="DI111" i="24" a="1"/>
  <c r="DI111" i="24" s="1"/>
  <c r="DK111" i="24" a="1"/>
  <c r="DK111" i="24" s="1"/>
  <c r="DR108" i="24" a="1"/>
  <c r="DR108" i="24" s="1"/>
  <c r="DZ105" i="24" a="1"/>
  <c r="DZ105" i="24" s="1"/>
  <c r="DJ103" i="24" a="1"/>
  <c r="DJ103" i="24" s="1"/>
  <c r="EB109" i="24" a="1"/>
  <c r="EB109" i="24" s="1"/>
  <c r="DL107" i="24" a="1"/>
  <c r="DL107" i="24" s="1"/>
  <c r="DT104" i="24" a="1"/>
  <c r="DT104" i="24" s="1"/>
  <c r="EB101" i="24" a="1"/>
  <c r="EB101" i="24" s="1"/>
  <c r="ED107" i="24" a="1"/>
  <c r="ED107" i="24" s="1"/>
  <c r="DN105" i="24" a="1"/>
  <c r="DN105" i="24" s="1"/>
  <c r="DV102" i="24" a="1"/>
  <c r="DV102" i="24" s="1"/>
  <c r="DP109" i="24" a="1"/>
  <c r="DP109" i="24" s="1"/>
  <c r="DX106" i="24" a="1"/>
  <c r="DX106" i="24" s="1"/>
  <c r="DH104" i="24" a="1"/>
  <c r="DH104" i="24" s="1"/>
  <c r="DP101" i="24" a="1"/>
  <c r="DP101" i="24" s="1"/>
  <c r="DY98" i="24" a="1"/>
  <c r="DY98" i="24" s="1"/>
  <c r="ED98" i="24" a="1"/>
  <c r="ED98" i="24" s="1"/>
  <c r="DP99" i="24" a="1"/>
  <c r="DP99" i="24" s="1"/>
  <c r="DO99" i="24" a="1"/>
  <c r="DO99" i="24" s="1"/>
  <c r="EA96" i="24" a="1"/>
  <c r="EA96" i="24" s="1"/>
  <c r="DK94" i="24" a="1"/>
  <c r="DK94" i="24" s="1"/>
  <c r="DS91" i="24" a="1"/>
  <c r="DS91" i="24" s="1"/>
  <c r="EA88" i="24" a="1"/>
  <c r="EA88" i="24" s="1"/>
  <c r="DK86" i="24" a="1"/>
  <c r="DK86" i="24" s="1"/>
  <c r="DX95" i="24" a="1"/>
  <c r="DX95" i="24" s="1"/>
  <c r="DH93" i="24" a="1"/>
  <c r="DH93" i="24" s="1"/>
  <c r="DP90" i="24" a="1"/>
  <c r="DP90" i="24" s="1"/>
  <c r="DX87" i="24" a="1"/>
  <c r="DX87" i="24" s="1"/>
  <c r="DZ96" i="24" a="1"/>
  <c r="DZ96" i="24" s="1"/>
  <c r="DJ94" i="24" a="1"/>
  <c r="DJ94" i="24" s="1"/>
  <c r="DR91" i="24" a="1"/>
  <c r="DR91" i="24" s="1"/>
  <c r="DZ88" i="24" a="1"/>
  <c r="DZ88" i="24" s="1"/>
  <c r="DJ86" i="24" a="1"/>
  <c r="DJ86" i="24" s="1"/>
  <c r="DI96" i="24" a="1"/>
  <c r="DI96" i="24" s="1"/>
  <c r="DQ93" i="24" a="1"/>
  <c r="DQ93" i="24" s="1"/>
  <c r="DY90" i="24" a="1"/>
  <c r="DY90" i="24" s="1"/>
  <c r="DI88" i="24" a="1"/>
  <c r="DI88" i="24" s="1"/>
  <c r="DO85" i="24" a="1"/>
  <c r="DO85" i="24" s="1"/>
  <c r="DW82" i="24" a="1"/>
  <c r="DW82" i="24" s="1"/>
  <c r="EE79" i="24" a="1"/>
  <c r="EE79" i="24" s="1"/>
  <c r="DO77" i="24" a="1"/>
  <c r="DO77" i="24" s="1"/>
  <c r="DW74" i="24" a="1"/>
  <c r="DW74" i="24" s="1"/>
  <c r="EE71" i="24" a="1"/>
  <c r="EE71" i="24" s="1"/>
  <c r="DO69" i="24" a="1"/>
  <c r="DO69" i="24" s="1"/>
  <c r="DQ85" i="24" a="1"/>
  <c r="DQ85" i="24" s="1"/>
  <c r="DY82" i="24" a="1"/>
  <c r="DY82" i="24" s="1"/>
  <c r="DI80" i="24" a="1"/>
  <c r="DI80" i="24" s="1"/>
  <c r="DQ77" i="24" a="1"/>
  <c r="DQ77" i="24" s="1"/>
  <c r="DY74" i="24" a="1"/>
  <c r="DY74" i="24" s="1"/>
  <c r="DI72" i="24" a="1"/>
  <c r="DI72" i="24" s="1"/>
  <c r="DQ69" i="24" a="1"/>
  <c r="DQ69" i="24" s="1"/>
  <c r="EE85" i="24" a="1"/>
  <c r="EE85" i="24" s="1"/>
  <c r="DQ131" i="24" a="1"/>
  <c r="DQ131" i="24" s="1"/>
  <c r="DY128" i="24" a="1"/>
  <c r="DY128" i="24" s="1"/>
  <c r="DI126" i="24" a="1"/>
  <c r="DI126" i="24" s="1"/>
  <c r="DT130" i="24" a="1"/>
  <c r="DT130" i="24" s="1"/>
  <c r="EB127" i="24" a="1"/>
  <c r="EB127" i="24" s="1"/>
  <c r="DK132" i="24" a="1"/>
  <c r="DK132" i="24" s="1"/>
  <c r="DS129" i="24" a="1"/>
  <c r="DS129" i="24" s="1"/>
  <c r="EA126" i="24" a="1"/>
  <c r="EA126" i="24" s="1"/>
  <c r="DV131" i="24" a="1"/>
  <c r="DV131" i="24" s="1"/>
  <c r="ED128" i="24" a="1"/>
  <c r="ED128" i="24" s="1"/>
  <c r="DN126" i="24" a="1"/>
  <c r="DN126" i="24" s="1"/>
  <c r="DR123" i="24" a="1"/>
  <c r="DR123" i="24" s="1"/>
  <c r="DQ124" i="24" a="1"/>
  <c r="DQ124" i="24" s="1"/>
  <c r="DL125" i="24" a="1"/>
  <c r="DL125" i="24" s="1"/>
  <c r="DT122" i="24" a="1"/>
  <c r="DT122" i="24" s="1"/>
  <c r="DS123" i="24" a="1"/>
  <c r="DS123" i="24" s="1"/>
  <c r="DI120" i="24" a="1"/>
  <c r="DI120" i="24" s="1"/>
  <c r="DQ117" i="24" a="1"/>
  <c r="DQ117" i="24" s="1"/>
  <c r="DY114" i="24" a="1"/>
  <c r="DY114" i="24" s="1"/>
  <c r="EA120" i="24" a="1"/>
  <c r="EA120" i="24" s="1"/>
  <c r="DK118" i="24" a="1"/>
  <c r="DK118" i="24" s="1"/>
  <c r="DS115" i="24" a="1"/>
  <c r="DS115" i="24" s="1"/>
  <c r="EA112" i="24" a="1"/>
  <c r="EA112" i="24" s="1"/>
  <c r="EC119" i="24" a="1"/>
  <c r="EC119" i="24" s="1"/>
  <c r="DM117" i="24" a="1"/>
  <c r="DM117" i="24" s="1"/>
  <c r="DU114" i="24" a="1"/>
  <c r="DU114" i="24" s="1"/>
  <c r="DL121" i="24" a="1"/>
  <c r="DL121" i="24" s="1"/>
  <c r="DT118" i="24" a="1"/>
  <c r="DT118" i="24" s="1"/>
  <c r="EB115" i="24" a="1"/>
  <c r="EB115" i="24" s="1"/>
  <c r="DL113" i="24" a="1"/>
  <c r="DL113" i="24" s="1"/>
  <c r="DZ110" i="24" a="1"/>
  <c r="DZ110" i="24" s="1"/>
  <c r="EE110" i="24" a="1"/>
  <c r="EE110" i="24" s="1"/>
  <c r="DV111" i="24" a="1"/>
  <c r="DV111" i="24" s="1"/>
  <c r="DX111" i="24" a="1"/>
  <c r="DX111" i="24" s="1"/>
  <c r="EE108" i="24" a="1"/>
  <c r="EE108" i="24" s="1"/>
  <c r="DO106" i="24" a="1"/>
  <c r="DO106" i="24" s="1"/>
  <c r="DW103" i="24" a="1"/>
  <c r="DW103" i="24" s="1"/>
  <c r="EE100" i="24" a="1"/>
  <c r="EE100" i="24" s="1"/>
  <c r="DY107" i="24" a="1"/>
  <c r="DY107" i="24" s="1"/>
  <c r="DI105" i="24" a="1"/>
  <c r="DI105" i="24" s="1"/>
  <c r="DQ102" i="24" a="1"/>
  <c r="DQ102" i="24" s="1"/>
  <c r="DS108" i="24" a="1"/>
  <c r="DS108" i="24" s="1"/>
  <c r="EA105" i="24" a="1"/>
  <c r="EA105" i="24" s="1"/>
  <c r="DK103" i="24" a="1"/>
  <c r="DK103" i="24" s="1"/>
  <c r="EC109" i="24" a="1"/>
  <c r="EC109" i="24" s="1"/>
  <c r="DM107" i="24" a="1"/>
  <c r="DM107" i="24" s="1"/>
  <c r="DU104" i="24" a="1"/>
  <c r="DU104" i="24" s="1"/>
  <c r="EC101" i="24" a="1"/>
  <c r="EC101" i="24" s="1"/>
  <c r="DL99" i="24" a="1"/>
  <c r="DL99" i="24" s="1"/>
  <c r="DS99" i="24" a="1"/>
  <c r="DS99" i="24" s="1"/>
  <c r="EC99" i="24" a="1"/>
  <c r="EC99" i="24" s="1"/>
  <c r="DZ99" i="24" a="1"/>
  <c r="DZ99" i="24" s="1"/>
  <c r="DN97" i="24" a="1"/>
  <c r="DN97" i="24" s="1"/>
  <c r="DV94" i="24" a="1"/>
  <c r="DV94" i="24" s="1"/>
  <c r="ED91" i="24" a="1"/>
  <c r="ED91" i="24" s="1"/>
  <c r="DN89" i="24" a="1"/>
  <c r="DN89" i="24" s="1"/>
  <c r="DV86" i="24" a="1"/>
  <c r="DV86" i="24" s="1"/>
  <c r="DM96" i="24" a="1"/>
  <c r="DM96" i="24" s="1"/>
  <c r="DU93" i="24" a="1"/>
  <c r="DU93" i="24" s="1"/>
  <c r="EC90" i="24" a="1"/>
  <c r="EC90" i="24" s="1"/>
  <c r="DM88" i="24" a="1"/>
  <c r="DM88" i="24" s="1"/>
  <c r="DO97" i="24" a="1"/>
  <c r="DO97" i="24" s="1"/>
  <c r="DW94" i="24" a="1"/>
  <c r="DW94" i="24" s="1"/>
  <c r="EE91" i="24" a="1"/>
  <c r="EE91" i="24" s="1"/>
  <c r="DO89" i="24" a="1"/>
  <c r="DO89" i="24" s="1"/>
  <c r="DW86" i="24" a="1"/>
  <c r="DW86" i="24" s="1"/>
  <c r="DT96" i="24" a="1"/>
  <c r="DT96" i="24" s="1"/>
  <c r="EB93" i="24" a="1"/>
  <c r="EB93" i="24" s="1"/>
  <c r="DL91" i="24" a="1"/>
  <c r="DL91" i="24" s="1"/>
  <c r="DT88" i="24" a="1"/>
  <c r="DT88" i="24" s="1"/>
  <c r="DZ85" i="24" a="1"/>
  <c r="DZ85" i="24" s="1"/>
  <c r="DJ83" i="24" a="1"/>
  <c r="DJ83" i="24" s="1"/>
  <c r="DR80" i="24" a="1"/>
  <c r="DR80" i="24" s="1"/>
  <c r="DZ77" i="24" a="1"/>
  <c r="DZ77" i="24" s="1"/>
  <c r="DJ75" i="24" a="1"/>
  <c r="DJ75" i="24" s="1"/>
  <c r="DR72" i="24" a="1"/>
  <c r="DR72" i="24" s="1"/>
  <c r="DZ69" i="24" a="1"/>
  <c r="DZ69" i="24" s="1"/>
  <c r="DJ67" i="24" a="1"/>
  <c r="DJ67" i="24" s="1"/>
  <c r="DL83" i="24" a="1"/>
  <c r="DL83" i="24" s="1"/>
  <c r="DT80" i="24" a="1"/>
  <c r="DT80" i="24" s="1"/>
  <c r="EB77" i="24" a="1"/>
  <c r="EB77" i="24" s="1"/>
  <c r="DL75" i="24" a="1"/>
  <c r="DL75" i="24" s="1"/>
  <c r="DT72" i="24" a="1"/>
  <c r="DT72" i="24" s="1"/>
  <c r="EB69" i="24" a="1"/>
  <c r="EB69" i="24" s="1"/>
  <c r="DL67" i="24" a="1"/>
  <c r="DL67" i="24" s="1"/>
  <c r="DS84" i="24" a="1"/>
  <c r="DS84" i="24" s="1"/>
  <c r="EA81" i="24" a="1"/>
  <c r="EA81" i="24" s="1"/>
  <c r="DK79" i="24" a="1"/>
  <c r="DK79" i="24" s="1"/>
  <c r="DS76" i="24" a="1"/>
  <c r="DS76" i="24" s="1"/>
  <c r="EA73" i="24" a="1"/>
  <c r="EA73" i="24" s="1"/>
  <c r="DK71" i="24" a="1"/>
  <c r="DK71" i="24" s="1"/>
  <c r="DS68" i="24" a="1"/>
  <c r="DS68" i="24" s="1"/>
  <c r="DU84" i="24" a="1"/>
  <c r="DU84" i="24" s="1"/>
  <c r="EC81" i="24" a="1"/>
  <c r="EC81" i="24" s="1"/>
  <c r="DM79" i="24" a="1"/>
  <c r="DM79" i="24" s="1"/>
  <c r="DU76" i="24" a="1"/>
  <c r="DU76" i="24" s="1"/>
  <c r="EC73" i="24" a="1"/>
  <c r="EC73" i="24" s="1"/>
  <c r="DM71" i="24" a="1"/>
  <c r="DM71" i="24" s="1"/>
  <c r="DU68" i="24" a="1"/>
  <c r="DU68" i="24" s="1"/>
  <c r="DN66" i="24" a="1"/>
  <c r="DN66" i="24" s="1"/>
  <c r="DH65" i="24" a="1"/>
  <c r="DH65" i="24" s="1"/>
  <c r="DP62" i="24" a="1"/>
  <c r="DP62" i="24" s="1"/>
  <c r="DX59" i="24" a="1"/>
  <c r="DX59" i="24" s="1"/>
  <c r="DH57" i="24" a="1"/>
  <c r="DH57" i="24" s="1"/>
  <c r="DP54" i="24" a="1"/>
  <c r="DP54" i="24" s="1"/>
  <c r="DX51" i="24" a="1"/>
  <c r="DX51" i="24" s="1"/>
  <c r="DH49" i="24" a="1"/>
  <c r="DH49" i="24" s="1"/>
  <c r="DP46" i="24" a="1"/>
  <c r="DP46" i="24" s="1"/>
  <c r="DW43" i="24" a="1"/>
  <c r="DW43" i="24" s="1"/>
  <c r="EE40" i="24" a="1"/>
  <c r="EE40" i="24" s="1"/>
  <c r="DO38" i="24" a="1"/>
  <c r="DO38" i="24" s="1"/>
  <c r="DW35" i="24" a="1"/>
  <c r="DW35" i="24" s="1"/>
  <c r="EE32" i="24" a="1"/>
  <c r="EE32" i="24" s="1"/>
  <c r="DO30" i="24" a="1"/>
  <c r="DO30" i="24" s="1"/>
  <c r="DW27" i="24" a="1"/>
  <c r="DW27" i="24" s="1"/>
  <c r="EE24" i="24" a="1"/>
  <c r="EE24" i="24" s="1"/>
  <c r="DK66" i="24" a="1"/>
  <c r="DK66" i="24" s="1"/>
  <c r="DS63" i="24" a="1"/>
  <c r="DS63" i="24" s="1"/>
  <c r="EA60" i="24" a="1"/>
  <c r="EA60" i="24" s="1"/>
  <c r="DK58" i="24" a="1"/>
  <c r="DK58" i="24" s="1"/>
  <c r="DS55" i="24" a="1"/>
  <c r="DS55" i="24" s="1"/>
  <c r="EA52" i="24" a="1"/>
  <c r="EA52" i="24" s="1"/>
  <c r="DK50" i="24" a="1"/>
  <c r="DK50" i="24" s="1"/>
  <c r="DS47" i="24" a="1"/>
  <c r="DS47" i="24" s="1"/>
  <c r="EA44" i="24" a="1"/>
  <c r="EA44" i="24" s="1"/>
  <c r="DI42" i="24" a="1"/>
  <c r="DI42" i="24" s="1"/>
  <c r="DQ39" i="24" a="1"/>
  <c r="DQ39" i="24" s="1"/>
  <c r="DY36" i="24" a="1"/>
  <c r="DY36" i="24" s="1"/>
  <c r="DI34" i="24" a="1"/>
  <c r="DI34" i="24" s="1"/>
  <c r="DQ31" i="24" a="1"/>
  <c r="DQ31" i="24" s="1"/>
  <c r="DY28" i="24" a="1"/>
  <c r="DY28" i="24" s="1"/>
  <c r="DI26" i="24" a="1"/>
  <c r="DI26" i="24" s="1"/>
  <c r="DQ23" i="24" a="1"/>
  <c r="DQ23" i="24" s="1"/>
  <c r="ED65" i="24" a="1"/>
  <c r="ED65" i="24" s="1"/>
  <c r="DN63" i="24" a="1"/>
  <c r="DN63" i="24" s="1"/>
  <c r="DV60" i="24" a="1"/>
  <c r="DV60" i="24" s="1"/>
  <c r="ED57" i="24" a="1"/>
  <c r="ED57" i="24" s="1"/>
  <c r="DN55" i="24" a="1"/>
  <c r="DN55" i="24" s="1"/>
  <c r="DV52" i="24" a="1"/>
  <c r="DV52" i="24" s="1"/>
  <c r="ED49" i="24" a="1"/>
  <c r="ED49" i="24" s="1"/>
  <c r="DN47" i="24" a="1"/>
  <c r="DN47" i="24" s="1"/>
  <c r="DV44" i="24" a="1"/>
  <c r="DV44" i="24" s="1"/>
  <c r="DH42" i="24" a="1"/>
  <c r="DH42" i="24" s="1"/>
  <c r="DP39" i="24" a="1"/>
  <c r="DP39" i="24" s="1"/>
  <c r="DX36" i="24" a="1"/>
  <c r="DX36" i="24" s="1"/>
  <c r="DH34" i="24" a="1"/>
  <c r="DH34" i="24" s="1"/>
  <c r="DP31" i="24" a="1"/>
  <c r="DP31" i="24" s="1"/>
  <c r="DX28" i="24" a="1"/>
  <c r="DX28" i="24" s="1"/>
  <c r="DH26" i="24" a="1"/>
  <c r="DH26" i="24" s="1"/>
  <c r="DP23" i="24" a="1"/>
  <c r="DP23" i="24" s="1"/>
  <c r="DQ64" i="24" a="1"/>
  <c r="DQ64" i="24" s="1"/>
  <c r="DY61" i="24" a="1"/>
  <c r="DY61" i="24" s="1"/>
  <c r="DI59" i="24" a="1"/>
  <c r="DI59" i="24" s="1"/>
  <c r="DQ56" i="24" a="1"/>
  <c r="DQ56" i="24" s="1"/>
  <c r="DY53" i="24" a="1"/>
  <c r="DY53" i="24" s="1"/>
  <c r="DI51" i="24" a="1"/>
  <c r="DI51" i="24" s="1"/>
  <c r="DQ48" i="24" a="1"/>
  <c r="DQ48" i="24" s="1"/>
  <c r="DY45" i="24" a="1"/>
  <c r="DY45" i="24" s="1"/>
  <c r="DJ43" i="24" a="1"/>
  <c r="DJ43" i="24" s="1"/>
  <c r="DR40" i="24" a="1"/>
  <c r="DR40" i="24" s="1"/>
  <c r="DZ37" i="24" a="1"/>
  <c r="DZ37" i="24" s="1"/>
  <c r="DJ35" i="24" a="1"/>
  <c r="DJ35" i="24" s="1"/>
  <c r="DR32" i="24" a="1"/>
  <c r="DR32" i="24" s="1"/>
  <c r="DZ29" i="24" a="1"/>
  <c r="DZ29" i="24" s="1"/>
  <c r="DJ27" i="24" a="1"/>
  <c r="DJ27" i="24" s="1"/>
  <c r="EC21" i="24" a="1"/>
  <c r="EC21" i="24" s="1"/>
  <c r="ED18" i="24" a="1"/>
  <c r="ED18" i="24" s="1"/>
  <c r="DN16" i="24" a="1"/>
  <c r="DN16" i="24" s="1"/>
  <c r="DV13" i="24" a="1"/>
  <c r="DV13" i="24" s="1"/>
  <c r="ED10" i="24" a="1"/>
  <c r="ED10" i="24" s="1"/>
  <c r="ED84" i="24" a="1"/>
  <c r="ED84" i="24" s="1"/>
  <c r="DN82" i="24" a="1"/>
  <c r="DN82" i="24" s="1"/>
  <c r="DV79" i="24" a="1"/>
  <c r="DV79" i="24" s="1"/>
  <c r="ED76" i="24" a="1"/>
  <c r="ED76" i="24" s="1"/>
  <c r="DN74" i="24" a="1"/>
  <c r="DN74" i="24" s="1"/>
  <c r="DV71" i="24" a="1"/>
  <c r="DV71" i="24" s="1"/>
  <c r="ED68" i="24" a="1"/>
  <c r="ED68" i="24" s="1"/>
  <c r="DH85" i="24" a="1"/>
  <c r="DH85" i="24" s="1"/>
  <c r="DP82" i="24" a="1"/>
  <c r="DP82" i="24" s="1"/>
  <c r="DX79" i="24" a="1"/>
  <c r="DX79" i="24" s="1"/>
  <c r="DH77" i="24" a="1"/>
  <c r="DH77" i="24" s="1"/>
  <c r="DP74" i="24" a="1"/>
  <c r="DP74" i="24" s="1"/>
  <c r="DX71" i="24" a="1"/>
  <c r="DX71" i="24" s="1"/>
  <c r="DH69" i="24" a="1"/>
  <c r="DH69" i="24" s="1"/>
  <c r="DT66" i="24" a="1"/>
  <c r="DT66" i="24" s="1"/>
  <c r="DT65" i="24" a="1"/>
  <c r="DT65" i="24" s="1"/>
  <c r="EB62" i="24" a="1"/>
  <c r="EB62" i="24" s="1"/>
  <c r="DL60" i="24" a="1"/>
  <c r="DL60" i="24" s="1"/>
  <c r="DT57" i="24" a="1"/>
  <c r="DT57" i="24" s="1"/>
  <c r="EB54" i="24" a="1"/>
  <c r="EB54" i="24" s="1"/>
  <c r="DL52" i="24" a="1"/>
  <c r="DL52" i="24" s="1"/>
  <c r="DT49" i="24" a="1"/>
  <c r="DT49" i="24" s="1"/>
  <c r="EB46" i="24" a="1"/>
  <c r="EB46" i="24" s="1"/>
  <c r="DL44" i="24" a="1"/>
  <c r="DL44" i="24" s="1"/>
  <c r="DT41" i="24" a="1"/>
  <c r="DT41" i="24" s="1"/>
  <c r="EB38" i="24" a="1"/>
  <c r="EB38" i="24" s="1"/>
  <c r="DL36" i="24" a="1"/>
  <c r="DL36" i="24" s="1"/>
  <c r="DT33" i="24" a="1"/>
  <c r="DT33" i="24" s="1"/>
  <c r="EB30" i="24" a="1"/>
  <c r="EB30" i="24" s="1"/>
  <c r="DL28" i="24" a="1"/>
  <c r="DL28" i="24" s="1"/>
  <c r="DT25" i="24" a="1"/>
  <c r="DT25" i="24" s="1"/>
  <c r="EB22" i="24" a="1"/>
  <c r="EB22" i="24" s="1"/>
  <c r="EE63" i="24" a="1"/>
  <c r="EE63" i="24" s="1"/>
  <c r="DO61" i="24" a="1"/>
  <c r="DO61" i="24" s="1"/>
  <c r="DW58" i="24" a="1"/>
  <c r="DW58" i="24" s="1"/>
  <c r="EE55" i="24" a="1"/>
  <c r="EE55" i="24" s="1"/>
  <c r="DO53" i="24" a="1"/>
  <c r="DO53" i="24" s="1"/>
  <c r="DW50" i="24" a="1"/>
  <c r="DW50" i="24" s="1"/>
  <c r="EE47" i="24" a="1"/>
  <c r="EE47" i="24" s="1"/>
  <c r="DO45" i="24" a="1"/>
  <c r="DO45" i="24" s="1"/>
  <c r="DV42" i="24" a="1"/>
  <c r="DV42" i="24" s="1"/>
  <c r="ED39" i="24" a="1"/>
  <c r="ED39" i="24" s="1"/>
  <c r="DN37" i="24" a="1"/>
  <c r="DN37" i="24" s="1"/>
  <c r="DV34" i="24" a="1"/>
  <c r="DV34" i="24" s="1"/>
  <c r="ED31" i="24" a="1"/>
  <c r="ED31" i="24" s="1"/>
  <c r="DN29" i="24" a="1"/>
  <c r="DN29" i="24" s="1"/>
  <c r="DV26" i="24" a="1"/>
  <c r="DV26" i="24" s="1"/>
  <c r="ED23" i="24" a="1"/>
  <c r="ED23" i="24" s="1"/>
  <c r="DN21" i="24" a="1"/>
  <c r="DN21" i="24" s="1"/>
  <c r="DZ63" i="24" a="1"/>
  <c r="DZ63" i="24" s="1"/>
  <c r="DJ61" i="24" a="1"/>
  <c r="DJ61" i="24" s="1"/>
  <c r="DR58" i="24" a="1"/>
  <c r="DR58" i="24" s="1"/>
  <c r="DZ55" i="24" a="1"/>
  <c r="DZ55" i="24" s="1"/>
  <c r="DJ53" i="24" a="1"/>
  <c r="DJ53" i="24" s="1"/>
  <c r="DR50" i="24" a="1"/>
  <c r="DR50" i="24" s="1"/>
  <c r="DZ47" i="24" a="1"/>
  <c r="DZ47" i="24" s="1"/>
  <c r="DJ45" i="24" a="1"/>
  <c r="DJ45" i="24" s="1"/>
  <c r="DS42" i="24" a="1"/>
  <c r="DS42" i="24" s="1"/>
  <c r="EA39" i="24" a="1"/>
  <c r="EA39" i="24" s="1"/>
  <c r="DK37" i="24" a="1"/>
  <c r="DK37" i="24" s="1"/>
  <c r="DS34" i="24" a="1"/>
  <c r="DS34" i="24" s="1"/>
  <c r="EA31" i="24" a="1"/>
  <c r="EA31" i="24" s="1"/>
  <c r="DK29" i="24" a="1"/>
  <c r="DK29" i="24" s="1"/>
  <c r="DS26" i="24" a="1"/>
  <c r="DS26" i="24" s="1"/>
  <c r="EA23" i="24" a="1"/>
  <c r="EA23" i="24" s="1"/>
  <c r="EC64" i="24" a="1"/>
  <c r="EC64" i="24" s="1"/>
  <c r="DM62" i="24" a="1"/>
  <c r="DM62" i="24" s="1"/>
  <c r="DU59" i="24" a="1"/>
  <c r="DU59" i="24" s="1"/>
  <c r="EC56" i="24" a="1"/>
  <c r="EC56" i="24" s="1"/>
  <c r="DM54" i="24" a="1"/>
  <c r="DM54" i="24" s="1"/>
  <c r="DU51" i="24" a="1"/>
  <c r="DU51" i="24" s="1"/>
  <c r="EC48" i="24" a="1"/>
  <c r="EC48" i="24" s="1"/>
  <c r="DM46" i="24" a="1"/>
  <c r="DM46" i="24" s="1"/>
  <c r="DU43" i="24" a="1"/>
  <c r="DU43" i="24" s="1"/>
  <c r="EC40" i="24" a="1"/>
  <c r="EC40" i="24" s="1"/>
  <c r="DM38" i="24" a="1"/>
  <c r="DM38" i="24" s="1"/>
  <c r="DU35" i="24" a="1"/>
  <c r="DU35" i="24" s="1"/>
  <c r="EC32" i="24" a="1"/>
  <c r="EC32" i="24" s="1"/>
  <c r="DM30" i="24" a="1"/>
  <c r="DM30" i="24" s="1"/>
  <c r="DU27" i="24" a="1"/>
  <c r="DU27" i="24" s="1"/>
  <c r="DS22" i="24" a="1"/>
  <c r="DS22" i="24" s="1"/>
  <c r="DQ19" i="24" a="1"/>
  <c r="DQ19" i="24" s="1"/>
  <c r="DY16" i="24" a="1"/>
  <c r="DY16" i="24" s="1"/>
  <c r="DI14" i="24" a="1"/>
  <c r="DI14" i="24" s="1"/>
  <c r="DQ11" i="24" a="1"/>
  <c r="DQ11" i="24" s="1"/>
  <c r="DX8" i="24" a="1"/>
  <c r="DX8" i="24" s="1"/>
  <c r="DH6" i="24" a="1"/>
  <c r="DH6" i="24" s="1"/>
  <c r="DK84" i="24" a="1"/>
  <c r="DK84" i="24" s="1"/>
  <c r="DS81" i="24" a="1"/>
  <c r="DS81" i="24" s="1"/>
  <c r="EA78" i="24" a="1"/>
  <c r="EA78" i="24" s="1"/>
  <c r="DK76" i="24" a="1"/>
  <c r="DK76" i="24" s="1"/>
  <c r="DS73" i="24" a="1"/>
  <c r="DS73" i="24" s="1"/>
  <c r="EA70" i="24" a="1"/>
  <c r="EA70" i="24" s="1"/>
  <c r="DK68" i="24" a="1"/>
  <c r="DK68" i="24" s="1"/>
  <c r="DM84" i="24" a="1"/>
  <c r="DM84" i="24" s="1"/>
  <c r="DU81" i="24" a="1"/>
  <c r="DU81" i="24" s="1"/>
  <c r="EC78" i="24" a="1"/>
  <c r="EC78" i="24" s="1"/>
  <c r="DM76" i="24" a="1"/>
  <c r="DM76" i="24" s="1"/>
  <c r="DU73" i="24" a="1"/>
  <c r="DU73" i="24" s="1"/>
  <c r="EC70" i="24" a="1"/>
  <c r="EC70" i="24" s="1"/>
  <c r="DM68" i="24" a="1"/>
  <c r="DM68" i="24" s="1"/>
  <c r="DX66" i="24" a="1"/>
  <c r="DX66" i="24" s="1"/>
  <c r="DX64" i="24" a="1"/>
  <c r="DX64" i="24" s="1"/>
  <c r="DH62" i="24" a="1"/>
  <c r="DH62" i="24" s="1"/>
  <c r="DP59" i="24" a="1"/>
  <c r="DP59" i="24" s="1"/>
  <c r="DX56" i="24" a="1"/>
  <c r="DX56" i="24" s="1"/>
  <c r="DH54" i="24" a="1"/>
  <c r="DH54" i="24" s="1"/>
  <c r="DP51" i="24" a="1"/>
  <c r="DP51" i="24" s="1"/>
  <c r="DX48" i="24" a="1"/>
  <c r="DX48" i="24" s="1"/>
  <c r="DH46" i="24" a="1"/>
  <c r="DH46" i="24" s="1"/>
  <c r="DO43" i="24" a="1"/>
  <c r="DO43" i="24" s="1"/>
  <c r="DW40" i="24" a="1"/>
  <c r="DW40" i="24" s="1"/>
  <c r="EE37" i="24" a="1"/>
  <c r="EE37" i="24" s="1"/>
  <c r="DO35" i="24" a="1"/>
  <c r="DO35" i="24" s="1"/>
  <c r="DW32" i="24" a="1"/>
  <c r="DW32" i="24" s="1"/>
  <c r="EE29" i="24" a="1"/>
  <c r="EE29" i="24" s="1"/>
  <c r="DO27" i="24" a="1"/>
  <c r="DO27" i="24" s="1"/>
  <c r="DW24" i="24" a="1"/>
  <c r="DW24" i="24" s="1"/>
  <c r="EA65" i="24" a="1"/>
  <c r="EA65" i="24" s="1"/>
  <c r="DK63" i="24" a="1"/>
  <c r="DK63" i="24" s="1"/>
  <c r="DS60" i="24" a="1"/>
  <c r="DS60" i="24" s="1"/>
  <c r="EA57" i="24" a="1"/>
  <c r="EA57" i="24" s="1"/>
  <c r="DK55" i="24" a="1"/>
  <c r="DK55" i="24" s="1"/>
  <c r="DS52" i="24" a="1"/>
  <c r="DS52" i="24" s="1"/>
  <c r="EA49" i="24" a="1"/>
  <c r="EA49" i="24" s="1"/>
  <c r="DK47" i="24" a="1"/>
  <c r="DK47" i="24" s="1"/>
  <c r="DQ44" i="24" a="1"/>
  <c r="DQ44" i="24" s="1"/>
  <c r="DY41" i="24" a="1"/>
  <c r="DY41" i="24" s="1"/>
  <c r="DI39" i="24" a="1"/>
  <c r="DI39" i="24" s="1"/>
  <c r="DQ36" i="24" a="1"/>
  <c r="DQ36" i="24" s="1"/>
  <c r="DY33" i="24" a="1"/>
  <c r="DY33" i="24" s="1"/>
  <c r="DI31" i="24" a="1"/>
  <c r="DI31" i="24" s="1"/>
  <c r="DQ28" i="24" a="1"/>
  <c r="DQ28" i="24" s="1"/>
  <c r="DY25" i="24" a="1"/>
  <c r="DY25" i="24" s="1"/>
  <c r="DI23" i="24" a="1"/>
  <c r="DI23" i="24" s="1"/>
  <c r="DV65" i="24" a="1"/>
  <c r="DV65" i="24" s="1"/>
  <c r="ED62" i="24" a="1"/>
  <c r="ED62" i="24" s="1"/>
  <c r="DN60" i="24" a="1"/>
  <c r="DN60" i="24" s="1"/>
  <c r="DV57" i="24" a="1"/>
  <c r="DV57" i="24" s="1"/>
  <c r="ED54" i="24" a="1"/>
  <c r="ED54" i="24" s="1"/>
  <c r="DN52" i="24" a="1"/>
  <c r="DN52" i="24" s="1"/>
  <c r="DV49" i="24" a="1"/>
  <c r="DV49" i="24" s="1"/>
  <c r="ED46" i="24" a="1"/>
  <c r="ED46" i="24" s="1"/>
  <c r="DP44" i="24" a="1"/>
  <c r="DP44" i="24" s="1"/>
  <c r="DX41" i="24" a="1"/>
  <c r="DX41" i="24" s="1"/>
  <c r="DH39" i="24" a="1"/>
  <c r="DH39" i="24" s="1"/>
  <c r="DP36" i="24" a="1"/>
  <c r="DP36" i="24" s="1"/>
  <c r="DX33" i="24" a="1"/>
  <c r="DX33" i="24" s="1"/>
  <c r="DH31" i="24" a="1"/>
  <c r="DH31" i="24" s="1"/>
  <c r="DP28" i="24" a="1"/>
  <c r="DP28" i="24" s="1"/>
  <c r="DX25" i="24" a="1"/>
  <c r="DX25" i="24" s="1"/>
  <c r="DH23" i="24" a="1"/>
  <c r="DH23" i="24" s="1"/>
  <c r="DI64" i="24" a="1"/>
  <c r="DI64" i="24" s="1"/>
  <c r="DQ61" i="24" a="1"/>
  <c r="DQ61" i="24" s="1"/>
  <c r="DY58" i="24" a="1"/>
  <c r="DY58" i="24" s="1"/>
  <c r="DI56" i="24" a="1"/>
  <c r="DI56" i="24" s="1"/>
  <c r="DQ53" i="24" a="1"/>
  <c r="DQ53" i="24" s="1"/>
  <c r="DY50" i="24" a="1"/>
  <c r="DY50" i="24" s="1"/>
  <c r="DI48" i="24" a="1"/>
  <c r="DI48" i="24" s="1"/>
  <c r="DQ45" i="24" a="1"/>
  <c r="DQ45" i="24" s="1"/>
  <c r="DZ42" i="24" a="1"/>
  <c r="DZ42" i="24" s="1"/>
  <c r="DJ40" i="24" a="1"/>
  <c r="DJ40" i="24" s="1"/>
  <c r="DR37" i="24" a="1"/>
  <c r="DR37" i="24" s="1"/>
  <c r="DZ34" i="24" a="1"/>
  <c r="DZ34" i="24" s="1"/>
  <c r="DJ32" i="24" a="1"/>
  <c r="DJ32" i="24" s="1"/>
  <c r="DR29" i="24" a="1"/>
  <c r="DR29" i="24" s="1"/>
  <c r="DZ26" i="24" a="1"/>
  <c r="DZ26" i="24" s="1"/>
  <c r="DO21" i="24" a="1"/>
  <c r="DO21" i="24" s="1"/>
  <c r="DV18" i="24" a="1"/>
  <c r="DV18" i="24" s="1"/>
  <c r="ED15" i="24" a="1"/>
  <c r="ED15" i="24" s="1"/>
  <c r="DN13" i="24" a="1"/>
  <c r="DN13" i="24" s="1"/>
  <c r="DV10" i="24" a="1"/>
  <c r="DV10" i="24" s="1"/>
  <c r="DZ7" i="24" a="1"/>
  <c r="DZ7" i="24" s="1"/>
  <c r="DL5" i="24" a="1"/>
  <c r="DL5" i="24" s="1"/>
  <c r="ED83" i="24" a="1"/>
  <c r="ED83" i="24" s="1"/>
  <c r="DN81" i="24" a="1"/>
  <c r="DN81" i="24" s="1"/>
  <c r="DV78" i="24" a="1"/>
  <c r="DV78" i="24" s="1"/>
  <c r="ED75" i="24" a="1"/>
  <c r="ED75" i="24" s="1"/>
  <c r="DN73" i="24" a="1"/>
  <c r="DN73" i="24" s="1"/>
  <c r="DV70" i="24" a="1"/>
  <c r="DV70" i="24" s="1"/>
  <c r="ED67" i="24" a="1"/>
  <c r="ED67" i="24" s="1"/>
  <c r="DH84" i="24" a="1"/>
  <c r="DH84" i="24" s="1"/>
  <c r="DP81" i="24" a="1"/>
  <c r="DP81" i="24" s="1"/>
  <c r="DX78" i="24" a="1"/>
  <c r="DX78" i="24" s="1"/>
  <c r="DH76" i="24" a="1"/>
  <c r="DH76" i="24" s="1"/>
  <c r="DP73" i="24" a="1"/>
  <c r="DP73" i="24" s="1"/>
  <c r="DX70" i="24" a="1"/>
  <c r="DX70" i="24" s="1"/>
  <c r="DH68" i="24" a="1"/>
  <c r="DH68" i="24" s="1"/>
  <c r="ED66" i="24" a="1"/>
  <c r="ED66" i="24" s="1"/>
  <c r="DT64" i="24" a="1"/>
  <c r="DT64" i="24" s="1"/>
  <c r="EB61" i="24" a="1"/>
  <c r="EB61" i="24" s="1"/>
  <c r="DL59" i="24" a="1"/>
  <c r="DL59" i="24" s="1"/>
  <c r="DT56" i="24" a="1"/>
  <c r="DT56" i="24" s="1"/>
  <c r="EA5" i="24" a="1"/>
  <c r="EA5" i="24" s="1"/>
  <c r="DQ8" i="24" a="1"/>
  <c r="DQ8" i="24" s="1"/>
  <c r="EE10" i="24" a="1"/>
  <c r="EE10" i="24" s="1"/>
  <c r="DW13" i="24" a="1"/>
  <c r="DW13" i="24" s="1"/>
  <c r="DO16" i="24" a="1"/>
  <c r="DO16" i="24" s="1"/>
  <c r="EE18" i="24" a="1"/>
  <c r="EE18" i="24" s="1"/>
  <c r="DZ21" i="24" a="1"/>
  <c r="DZ21" i="24" s="1"/>
  <c r="DI6" i="24" a="1"/>
  <c r="DI6" i="24" s="1"/>
  <c r="EA8" i="24" a="1"/>
  <c r="EA8" i="24" s="1"/>
  <c r="DU11" i="24" a="1"/>
  <c r="DU11" i="24" s="1"/>
  <c r="DM14" i="24" a="1"/>
  <c r="DM14" i="24" s="1"/>
  <c r="EC16" i="24" a="1"/>
  <c r="EC16" i="24" s="1"/>
  <c r="DU19" i="24" a="1"/>
  <c r="DU19" i="24" s="1"/>
  <c r="DU22" i="24" a="1"/>
  <c r="DU22" i="24" s="1"/>
  <c r="DV6" i="24" a="1"/>
  <c r="DV6" i="24" s="1"/>
  <c r="DN9" i="24" a="1"/>
  <c r="DN9" i="24" s="1"/>
  <c r="EA11" i="24" a="1"/>
  <c r="EA11" i="24" s="1"/>
  <c r="DS14" i="24" a="1"/>
  <c r="DS14" i="24" s="1"/>
  <c r="DK17" i="24" a="1"/>
  <c r="DK17" i="24" s="1"/>
  <c r="EA19" i="24" a="1"/>
  <c r="EA19" i="24" s="1"/>
  <c r="DL6" i="24" a="1"/>
  <c r="DL6" i="24" s="1"/>
  <c r="EC7" i="24" a="1"/>
  <c r="EC7" i="24" s="1"/>
  <c r="DT10" i="24" a="1"/>
  <c r="DT10" i="24" s="1"/>
  <c r="DL13" i="24" a="1"/>
  <c r="DL13" i="24" s="1"/>
  <c r="EB15" i="24" a="1"/>
  <c r="EB15" i="24" s="1"/>
  <c r="DT18" i="24" a="1"/>
  <c r="DT18" i="24" s="1"/>
  <c r="DL21" i="24" a="1"/>
  <c r="DL21" i="24" s="1"/>
  <c r="DU5" i="24" a="1"/>
  <c r="DU5" i="24" s="1"/>
  <c r="DO8" i="24" a="1"/>
  <c r="DO8" i="24" s="1"/>
  <c r="DJ11" i="24" a="1"/>
  <c r="DJ11" i="24" s="1"/>
  <c r="DZ13" i="24" a="1"/>
  <c r="DZ13" i="24" s="1"/>
  <c r="DR16" i="24" a="1"/>
  <c r="DR16" i="24" s="1"/>
  <c r="DJ19" i="24" a="1"/>
  <c r="DJ19" i="24" s="1"/>
  <c r="EA21" i="24" a="1"/>
  <c r="EA21" i="24" s="1"/>
  <c r="DJ6" i="24" a="1"/>
  <c r="DJ6" i="24" s="1"/>
  <c r="DZ8" i="24" a="1"/>
  <c r="DZ8" i="24" s="1"/>
  <c r="DP11" i="24" a="1"/>
  <c r="DP11" i="24" s="1"/>
  <c r="DH14" i="24" a="1"/>
  <c r="DH14" i="24" s="1"/>
  <c r="DX16" i="24" a="1"/>
  <c r="DX16" i="24" s="1"/>
  <c r="DP19" i="24" a="1"/>
  <c r="DP19" i="24" s="1"/>
  <c r="DR22" i="24" a="1"/>
  <c r="DR22" i="24" s="1"/>
  <c r="EA6" i="24" a="1"/>
  <c r="EA6" i="24" s="1"/>
  <c r="DQ9" i="24" a="1"/>
  <c r="DQ9" i="24" s="1"/>
  <c r="EE11" i="24" a="1"/>
  <c r="EE11" i="24" s="1"/>
  <c r="DW14" i="24" a="1"/>
  <c r="DW14" i="24" s="1"/>
  <c r="DO17" i="24" a="1"/>
  <c r="DO17" i="24" s="1"/>
  <c r="EE19" i="24" a="1"/>
  <c r="EE19" i="24" s="1"/>
  <c r="DJ24" i="24" a="1"/>
  <c r="DJ24" i="24" s="1"/>
  <c r="DI7" i="24" a="1"/>
  <c r="DI7" i="24" s="1"/>
  <c r="EA9" i="24" a="1"/>
  <c r="EA9" i="24" s="1"/>
  <c r="DU12" i="24" a="1"/>
  <c r="DU12" i="24" s="1"/>
  <c r="DM15" i="24" a="1"/>
  <c r="DM15" i="24" s="1"/>
  <c r="EC17" i="24" a="1"/>
  <c r="EC17" i="24" s="1"/>
  <c r="DU20" i="24" a="1"/>
  <c r="DU20" i="24" s="1"/>
  <c r="DI5" i="24" a="1"/>
  <c r="DI5" i="24" s="1"/>
  <c r="DV7" i="24" a="1"/>
  <c r="DV7" i="24" s="1"/>
  <c r="DK10" i="24" a="1"/>
  <c r="DK10" i="24" s="1"/>
  <c r="EA12" i="24" a="1"/>
  <c r="EA12" i="24" s="1"/>
  <c r="DS15" i="24" a="1"/>
  <c r="DS15" i="24" s="1"/>
  <c r="DK18" i="24" a="1"/>
  <c r="DK18" i="24" s="1"/>
  <c r="EA20" i="24" a="1"/>
  <c r="EA20" i="24" s="1"/>
  <c r="DU132" i="24" a="1"/>
  <c r="DU132" i="24" s="1"/>
  <c r="EC129" i="24" a="1"/>
  <c r="EC129" i="24" s="1"/>
  <c r="DM127" i="24" a="1"/>
  <c r="DM127" i="24" s="1"/>
  <c r="DX131" i="24" a="1"/>
  <c r="DX131" i="24" s="1"/>
  <c r="DH129" i="24" a="1"/>
  <c r="DH129" i="24" s="1"/>
  <c r="DP126" i="24" a="1"/>
  <c r="DP126" i="24" s="1"/>
  <c r="DW130" i="24" a="1"/>
  <c r="DW130" i="24" s="1"/>
  <c r="EE127" i="24" a="1"/>
  <c r="EE127" i="24" s="1"/>
  <c r="DZ132" i="24" a="1"/>
  <c r="DZ132" i="24" s="1"/>
  <c r="DJ130" i="24" a="1"/>
  <c r="DJ130" i="24" s="1"/>
  <c r="DR127" i="24" a="1"/>
  <c r="DR127" i="24" s="1"/>
  <c r="DV124" i="24" a="1"/>
  <c r="DV124" i="24" s="1"/>
  <c r="DU125" i="24" a="1"/>
  <c r="DU125" i="24" s="1"/>
  <c r="EC122" i="24" a="1"/>
  <c r="EC122" i="24" s="1"/>
  <c r="DX123" i="24" a="1"/>
  <c r="DX123" i="24" s="1"/>
  <c r="DW124" i="24" a="1"/>
  <c r="DW124" i="24" s="1"/>
  <c r="DN121" i="24" a="1"/>
  <c r="DN121" i="24" s="1"/>
  <c r="DV118" i="24" a="1"/>
  <c r="DV118" i="24" s="1"/>
  <c r="ED115" i="24" a="1"/>
  <c r="ED115" i="24" s="1"/>
  <c r="DH122" i="24" a="1"/>
  <c r="DH122" i="24" s="1"/>
  <c r="DP119" i="24" a="1"/>
  <c r="DP119" i="24" s="1"/>
  <c r="DX116" i="24" a="1"/>
  <c r="DX116" i="24" s="1"/>
  <c r="DH114" i="24" a="1"/>
  <c r="DH114" i="24" s="1"/>
  <c r="DJ121" i="24" a="1"/>
  <c r="DJ121" i="24" s="1"/>
  <c r="DR118" i="24" a="1"/>
  <c r="DR118" i="24" s="1"/>
  <c r="DZ115" i="24" a="1"/>
  <c r="DZ115" i="24" s="1"/>
  <c r="DS122" i="24" a="1"/>
  <c r="DS122" i="24" s="1"/>
  <c r="DW119" i="24" a="1"/>
  <c r="DW119" i="24" s="1"/>
  <c r="EE116" i="24" a="1"/>
  <c r="EE116" i="24" s="1"/>
  <c r="DO114" i="24" a="1"/>
  <c r="DO114" i="24" s="1"/>
  <c r="EC111" i="24" a="1"/>
  <c r="EC111" i="24" s="1"/>
  <c r="DL112" i="24" a="1"/>
  <c r="DL112" i="24" s="1"/>
  <c r="DY112" i="24" a="1"/>
  <c r="DY112" i="24" s="1"/>
  <c r="DN113" i="24" a="1"/>
  <c r="DN113" i="24" s="1"/>
  <c r="DK110" i="24" a="1"/>
  <c r="DK110" i="24" s="1"/>
  <c r="DR107" i="24" a="1"/>
  <c r="DR107" i="24" s="1"/>
  <c r="DZ104" i="24" a="1"/>
  <c r="DZ104" i="24" s="1"/>
  <c r="DJ102" i="24" a="1"/>
  <c r="DJ102" i="24" s="1"/>
  <c r="EB108" i="24" a="1"/>
  <c r="EB108" i="24" s="1"/>
  <c r="DL106" i="24" a="1"/>
  <c r="DL106" i="24" s="1"/>
  <c r="DT103" i="24" a="1"/>
  <c r="DT103" i="24" s="1"/>
  <c r="DV109" i="24" a="1"/>
  <c r="DV109" i="24" s="1"/>
  <c r="ED106" i="24" a="1"/>
  <c r="ED106" i="24" s="1"/>
  <c r="DN104" i="24" a="1"/>
  <c r="DN104" i="24" s="1"/>
  <c r="DV101" i="24" a="1"/>
  <c r="DV101" i="24" s="1"/>
  <c r="DP108" i="24" a="1"/>
  <c r="DP108" i="24" s="1"/>
  <c r="DX105" i="24" a="1"/>
  <c r="DX105" i="24" s="1"/>
  <c r="DH103" i="24" a="1"/>
  <c r="DH103" i="24" s="1"/>
  <c r="DQ100" i="24" a="1"/>
  <c r="DQ100" i="24" s="1"/>
  <c r="DV100" i="24" a="1"/>
  <c r="DV100" i="24" s="1"/>
  <c r="DI101" i="24" a="1"/>
  <c r="DI101" i="24" s="1"/>
  <c r="DP98" i="24" a="1"/>
  <c r="DP98" i="24" s="1"/>
  <c r="DO98" i="24" a="1"/>
  <c r="DO98" i="24" s="1"/>
  <c r="EA95" i="24" a="1"/>
  <c r="EA95" i="24" s="1"/>
  <c r="DK93" i="24" a="1"/>
  <c r="DK93" i="24" s="1"/>
  <c r="DS90" i="24" a="1"/>
  <c r="DS90" i="24" s="1"/>
  <c r="EA87" i="24" a="1"/>
  <c r="EA87" i="24" s="1"/>
  <c r="DP97" i="24" a="1"/>
  <c r="DP97" i="24" s="1"/>
  <c r="DX94" i="24" a="1"/>
  <c r="DX94" i="24" s="1"/>
  <c r="DH92" i="24" a="1"/>
  <c r="DH92" i="24" s="1"/>
  <c r="DP89" i="24" a="1"/>
  <c r="DP89" i="24" s="1"/>
  <c r="DX86" i="24" a="1"/>
  <c r="DX86" i="24" s="1"/>
  <c r="DZ95" i="24" a="1"/>
  <c r="DZ95" i="24" s="1"/>
  <c r="DJ93" i="24" a="1"/>
  <c r="DJ93" i="24" s="1"/>
  <c r="DR90" i="24" a="1"/>
  <c r="DR90" i="24" s="1"/>
  <c r="DZ87" i="24" a="1"/>
  <c r="DZ87" i="24" s="1"/>
  <c r="DY97" i="24" a="1"/>
  <c r="DY97" i="24" s="1"/>
  <c r="DI95" i="24" a="1"/>
  <c r="DI95" i="24" s="1"/>
  <c r="DQ92" i="24" a="1"/>
  <c r="DQ92" i="24" s="1"/>
  <c r="DY89" i="24" a="1"/>
  <c r="DY89" i="24" s="1"/>
  <c r="DI87" i="24" a="1"/>
  <c r="DI87" i="24" s="1"/>
  <c r="DO84" i="24" a="1"/>
  <c r="DO84" i="24" s="1"/>
  <c r="DW81" i="24" a="1"/>
  <c r="DW81" i="24" s="1"/>
  <c r="EE78" i="24" a="1"/>
  <c r="EE78" i="24" s="1"/>
  <c r="DO76" i="24" a="1"/>
  <c r="DO76" i="24" s="1"/>
  <c r="DW73" i="24" a="1"/>
  <c r="DW73" i="24" s="1"/>
  <c r="EE70" i="24" a="1"/>
  <c r="EE70" i="24" s="1"/>
  <c r="DO68" i="24" a="1"/>
  <c r="DO68" i="24" s="1"/>
  <c r="DQ84" i="24" a="1"/>
  <c r="DQ84" i="24" s="1"/>
  <c r="DY81" i="24" a="1"/>
  <c r="DY81" i="24" s="1"/>
  <c r="DI79" i="24" a="1"/>
  <c r="DI79" i="24" s="1"/>
  <c r="DQ76" i="24" a="1"/>
  <c r="DQ76" i="24" s="1"/>
  <c r="DY73" i="24" a="1"/>
  <c r="DY73" i="24" s="1"/>
  <c r="DI71" i="24" a="1"/>
  <c r="DI71" i="24" s="1"/>
  <c r="DQ68" i="24" a="1"/>
  <c r="DQ68" i="24" s="1"/>
  <c r="DQ132" i="24" a="1"/>
  <c r="DQ132" i="24" s="1"/>
  <c r="DY129" i="24" a="1"/>
  <c r="DY129" i="24" s="1"/>
  <c r="DI127" i="24" a="1"/>
  <c r="DI127" i="24" s="1"/>
  <c r="DT131" i="24" a="1"/>
  <c r="DT131" i="24" s="1"/>
  <c r="EB128" i="24" a="1"/>
  <c r="EB128" i="24" s="1"/>
  <c r="DL126" i="24" a="1"/>
  <c r="DL126" i="24" s="1"/>
  <c r="DS130" i="24" a="1"/>
  <c r="DS130" i="24" s="1"/>
  <c r="EA127" i="24" a="1"/>
  <c r="EA127" i="24" s="1"/>
  <c r="DV132" i="24" a="1"/>
  <c r="DV132" i="24" s="1"/>
  <c r="ED129" i="24" a="1"/>
  <c r="ED129" i="24" s="1"/>
  <c r="DN127" i="24" a="1"/>
  <c r="DN127" i="24" s="1"/>
  <c r="DR124" i="24" a="1"/>
  <c r="DR124" i="24" s="1"/>
  <c r="DQ125" i="24" a="1"/>
  <c r="DQ125" i="24" s="1"/>
  <c r="DY122" i="24" a="1"/>
  <c r="DY122" i="24" s="1"/>
  <c r="DT123" i="24" a="1"/>
  <c r="DT123" i="24" s="1"/>
  <c r="DS124" i="24" a="1"/>
  <c r="DS124" i="24" s="1"/>
  <c r="DI121" i="24" a="1"/>
  <c r="DI121" i="24" s="1"/>
  <c r="DQ118" i="24" a="1"/>
  <c r="DQ118" i="24" s="1"/>
  <c r="DY115" i="24" a="1"/>
  <c r="DY115" i="24" s="1"/>
  <c r="EA121" i="24" a="1"/>
  <c r="EA121" i="24" s="1"/>
  <c r="DK119" i="24" a="1"/>
  <c r="DK119" i="24" s="1"/>
  <c r="DS116" i="24" a="1"/>
  <c r="DS116" i="24" s="1"/>
  <c r="EA113" i="24" a="1"/>
  <c r="EA113" i="24" s="1"/>
  <c r="EC120" i="24" a="1"/>
  <c r="EC120" i="24" s="1"/>
  <c r="DM118" i="24" a="1"/>
  <c r="DM118" i="24" s="1"/>
  <c r="DU115" i="24" a="1"/>
  <c r="DU115" i="24" s="1"/>
  <c r="DL122" i="24" a="1"/>
  <c r="DL122" i="24" s="1"/>
  <c r="DT119" i="24" a="1"/>
  <c r="DT119" i="24" s="1"/>
  <c r="EB116" i="24" a="1"/>
  <c r="EB116" i="24" s="1"/>
  <c r="DL114" i="24" a="1"/>
  <c r="DL114" i="24" s="1"/>
  <c r="DZ111" i="24" a="1"/>
  <c r="DZ111" i="24" s="1"/>
  <c r="EE111" i="24" a="1"/>
  <c r="EE111" i="24" s="1"/>
  <c r="DV112" i="24" a="1"/>
  <c r="DV112" i="24" s="1"/>
  <c r="DX112" i="24" a="1"/>
  <c r="DX112" i="24" s="1"/>
  <c r="DH110" i="24" a="1"/>
  <c r="DH110" i="24" s="1"/>
  <c r="DO107" i="24" a="1"/>
  <c r="DO107" i="24" s="1"/>
  <c r="DW104" i="24" a="1"/>
  <c r="DW104" i="24" s="1"/>
  <c r="EE101" i="24" a="1"/>
  <c r="EE101" i="24" s="1"/>
  <c r="DY108" i="24" a="1"/>
  <c r="DY108" i="24" s="1"/>
  <c r="DI106" i="24" a="1"/>
  <c r="DI106" i="24" s="1"/>
  <c r="DQ103" i="24" a="1"/>
  <c r="DQ103" i="24" s="1"/>
  <c r="DS109" i="24" a="1"/>
  <c r="DS109" i="24" s="1"/>
  <c r="EA106" i="24" a="1"/>
  <c r="EA106" i="24" s="1"/>
  <c r="DK104" i="24" a="1"/>
  <c r="DK104" i="24" s="1"/>
  <c r="DS101" i="24" a="1"/>
  <c r="DS101" i="24" s="1"/>
  <c r="DM108" i="24" a="1"/>
  <c r="DM108" i="24" s="1"/>
  <c r="DU105" i="24" a="1"/>
  <c r="DU105" i="24" s="1"/>
  <c r="EC102" i="24" a="1"/>
  <c r="EC102" i="24" s="1"/>
  <c r="DL100" i="24" a="1"/>
  <c r="DL100" i="24" s="1"/>
  <c r="DS100" i="24" a="1"/>
  <c r="DS100" i="24" s="1"/>
  <c r="EB100" i="24" a="1"/>
  <c r="EB100" i="24" s="1"/>
  <c r="DM98" i="24" a="1"/>
  <c r="DM98" i="24" s="1"/>
  <c r="DJ98" i="24" a="1"/>
  <c r="DJ98" i="24" s="1"/>
  <c r="DV95" i="24" a="1"/>
  <c r="DV95" i="24" s="1"/>
  <c r="ED92" i="24" a="1"/>
  <c r="ED92" i="24" s="1"/>
  <c r="DN90" i="24" a="1"/>
  <c r="DN90" i="24" s="1"/>
  <c r="DV87" i="24" a="1"/>
  <c r="DV87" i="24" s="1"/>
  <c r="DM97" i="24" a="1"/>
  <c r="DM97" i="24" s="1"/>
  <c r="DU94" i="24" a="1"/>
  <c r="DU94" i="24" s="1"/>
  <c r="EC91" i="24" a="1"/>
  <c r="EC91" i="24" s="1"/>
  <c r="DM89" i="24" a="1"/>
  <c r="DM89" i="24" s="1"/>
  <c r="DU86" i="24" a="1"/>
  <c r="DU86" i="24" s="1"/>
  <c r="DW95" i="24" a="1"/>
  <c r="DW95" i="24" s="1"/>
  <c r="EE92" i="24" a="1"/>
  <c r="EE92" i="24" s="1"/>
  <c r="DO90" i="24" a="1"/>
  <c r="DO90" i="24" s="1"/>
  <c r="DW87" i="24" a="1"/>
  <c r="DW87" i="24" s="1"/>
  <c r="DT97" i="24" a="1"/>
  <c r="DT97" i="24" s="1"/>
  <c r="EB94" i="24" a="1"/>
  <c r="EB94" i="24" s="1"/>
  <c r="DL92" i="24" a="1"/>
  <c r="DL92" i="24" s="1"/>
  <c r="DT89" i="24" a="1"/>
  <c r="DT89" i="24" s="1"/>
  <c r="EB86" i="24" a="1"/>
  <c r="EB86" i="24" s="1"/>
  <c r="DJ84" i="24" a="1"/>
  <c r="DJ84" i="24" s="1"/>
  <c r="DR81" i="24" a="1"/>
  <c r="DR81" i="24" s="1"/>
  <c r="DZ78" i="24" a="1"/>
  <c r="DZ78" i="24" s="1"/>
  <c r="DJ76" i="24" a="1"/>
  <c r="DJ76" i="24" s="1"/>
  <c r="DR73" i="24" a="1"/>
  <c r="DR73" i="24" s="1"/>
  <c r="DZ70" i="24" a="1"/>
  <c r="DZ70" i="24" s="1"/>
  <c r="DJ68" i="24" a="1"/>
  <c r="DJ68" i="24" s="1"/>
  <c r="DL84" i="24" a="1"/>
  <c r="DL84" i="24" s="1"/>
  <c r="DT81" i="24" a="1"/>
  <c r="DT81" i="24" s="1"/>
  <c r="EB78" i="24" a="1"/>
  <c r="EB78" i="24" s="1"/>
  <c r="DL76" i="24" a="1"/>
  <c r="DL76" i="24" s="1"/>
  <c r="DT73" i="24" a="1"/>
  <c r="DT73" i="24" s="1"/>
  <c r="EB70" i="24" a="1"/>
  <c r="EB70" i="24" s="1"/>
  <c r="DL68" i="24" a="1"/>
  <c r="DL68" i="24" s="1"/>
  <c r="EC132" i="24" a="1"/>
  <c r="EC132" i="24" s="1"/>
  <c r="DM130" i="24" a="1"/>
  <c r="DM130" i="24" s="1"/>
  <c r="DU127" i="24" a="1"/>
  <c r="DU127" i="24" s="1"/>
  <c r="DH132" i="24" a="1"/>
  <c r="DH132" i="24" s="1"/>
  <c r="DP129" i="24" a="1"/>
  <c r="DP129" i="24" s="1"/>
  <c r="DX126" i="24" a="1"/>
  <c r="DX126" i="24" s="1"/>
  <c r="EE130" i="24" a="1"/>
  <c r="EE130" i="24" s="1"/>
  <c r="DO128" i="24" a="1"/>
  <c r="DO128" i="24" s="1"/>
  <c r="EA125" i="24" a="1"/>
  <c r="EA125" i="24" s="1"/>
  <c r="DR130" i="24" a="1"/>
  <c r="DR130" i="24" s="1"/>
  <c r="DZ127" i="24" a="1"/>
  <c r="DZ127" i="24" s="1"/>
  <c r="ED124" i="24" a="1"/>
  <c r="ED124" i="24" s="1"/>
  <c r="DO122" i="24" a="1"/>
  <c r="DO122" i="24" s="1"/>
  <c r="DM123" i="24" a="1"/>
  <c r="DM123" i="24" s="1"/>
  <c r="DH124" i="24" a="1"/>
  <c r="DH124" i="24" s="1"/>
  <c r="EE124" i="24" a="1"/>
  <c r="EE124" i="24" s="1"/>
  <c r="DV121" i="24" a="1"/>
  <c r="DV121" i="24" s="1"/>
  <c r="ED118" i="24" a="1"/>
  <c r="ED118" i="24" s="1"/>
  <c r="DN116" i="24" a="1"/>
  <c r="DN116" i="24" s="1"/>
  <c r="EA122" i="24" a="1"/>
  <c r="EA122" i="24" s="1"/>
  <c r="DX119" i="24" a="1"/>
  <c r="DX119" i="24" s="1"/>
  <c r="DH117" i="24" a="1"/>
  <c r="DH117" i="24" s="1"/>
  <c r="DP114" i="24" a="1"/>
  <c r="DP114" i="24" s="1"/>
  <c r="DR121" i="24" a="1"/>
  <c r="DR121" i="24" s="1"/>
  <c r="DZ118" i="24" a="1"/>
  <c r="DZ118" i="24" s="1"/>
  <c r="DJ116" i="24" a="1"/>
  <c r="DJ116" i="24" s="1"/>
  <c r="DR113" i="24" a="1"/>
  <c r="DR113" i="24" s="1"/>
  <c r="EE119" i="24" a="1"/>
  <c r="EE119" i="24" s="1"/>
  <c r="DO117" i="24" a="1"/>
  <c r="DO117" i="24" s="1"/>
  <c r="DW114" i="24" a="1"/>
  <c r="DW114" i="24" s="1"/>
  <c r="DM112" i="24" a="1"/>
  <c r="DM112" i="24" s="1"/>
  <c r="DT112" i="24" a="1"/>
  <c r="DT112" i="24" s="1"/>
  <c r="DI113" i="24" a="1"/>
  <c r="DI113" i="24" s="1"/>
  <c r="DQ110" i="24" a="1"/>
  <c r="DQ110" i="24" s="1"/>
  <c r="DS110" i="24" a="1"/>
  <c r="DS110" i="24" s="1"/>
  <c r="DZ107" i="24" a="1"/>
  <c r="DZ107" i="24" s="1"/>
  <c r="DJ105" i="24" a="1"/>
  <c r="DJ105" i="24" s="1"/>
  <c r="DR102" i="24" a="1"/>
  <c r="DR102" i="24" s="1"/>
  <c r="DL109" i="24" a="1"/>
  <c r="DL109" i="24" s="1"/>
  <c r="DT106" i="24" a="1"/>
  <c r="DT106" i="24" s="1"/>
  <c r="EB103" i="24" a="1"/>
  <c r="EB103" i="24" s="1"/>
  <c r="ED109" i="24" a="1"/>
  <c r="ED109" i="24" s="1"/>
  <c r="DN107" i="24" a="1"/>
  <c r="DN107" i="24" s="1"/>
  <c r="DV104" i="24" a="1"/>
  <c r="DV104" i="24" s="1"/>
  <c r="ED101" i="24" a="1"/>
  <c r="ED101" i="24" s="1"/>
  <c r="DX108" i="24" a="1"/>
  <c r="DX108" i="24" s="1"/>
  <c r="DH106" i="24" a="1"/>
  <c r="DH106" i="24" s="1"/>
  <c r="DP103" i="24" a="1"/>
  <c r="DP103" i="24" s="1"/>
  <c r="DZ100" i="24" a="1"/>
  <c r="DZ100" i="24" s="1"/>
  <c r="DL101" i="24" a="1"/>
  <c r="DL101" i="24" s="1"/>
  <c r="DN98" i="24" a="1"/>
  <c r="DN98" i="24" s="1"/>
  <c r="DX98" i="24" a="1"/>
  <c r="DX98" i="24" s="1"/>
  <c r="DW98" i="24" a="1"/>
  <c r="DW98" i="24" s="1"/>
  <c r="DK96" i="24" a="1"/>
  <c r="DK96" i="24" s="1"/>
  <c r="DS93" i="24" a="1"/>
  <c r="DS93" i="24" s="1"/>
  <c r="EA90" i="24" a="1"/>
  <c r="EA90" i="24" s="1"/>
  <c r="DK88" i="24" a="1"/>
  <c r="DK88" i="24" s="1"/>
  <c r="DX97" i="24" a="1"/>
  <c r="DX97" i="24" s="1"/>
  <c r="DH95" i="24" a="1"/>
  <c r="DH95" i="24" s="1"/>
  <c r="DP92" i="24" a="1"/>
  <c r="DP92" i="24" s="1"/>
  <c r="DX89" i="24" a="1"/>
  <c r="DX89" i="24" s="1"/>
  <c r="DH87" i="24" a="1"/>
  <c r="DH87" i="24" s="1"/>
  <c r="DJ96" i="24" a="1"/>
  <c r="DJ96" i="24" s="1"/>
  <c r="DR93" i="24" a="1"/>
  <c r="DR93" i="24" s="1"/>
  <c r="DZ90" i="24" a="1"/>
  <c r="DZ90" i="24" s="1"/>
  <c r="DJ88" i="24" a="1"/>
  <c r="DJ88" i="24" s="1"/>
  <c r="EE97" i="24" a="1"/>
  <c r="EE97" i="24" s="1"/>
  <c r="DQ95" i="24" a="1"/>
  <c r="DQ95" i="24" s="1"/>
  <c r="DY92" i="24" a="1"/>
  <c r="DY92" i="24" s="1"/>
  <c r="DI90" i="24" a="1"/>
  <c r="DI90" i="24" s="1"/>
  <c r="DQ87" i="24" a="1"/>
  <c r="DQ87" i="24" s="1"/>
  <c r="DW84" i="24" a="1"/>
  <c r="DW84" i="24" s="1"/>
  <c r="EE81" i="24" a="1"/>
  <c r="EE81" i="24" s="1"/>
  <c r="DO79" i="24" a="1"/>
  <c r="DO79" i="24" s="1"/>
  <c r="DW76" i="24" a="1"/>
  <c r="DW76" i="24" s="1"/>
  <c r="EE73" i="24" a="1"/>
  <c r="EE73" i="24" s="1"/>
  <c r="DO71" i="24" a="1"/>
  <c r="DO71" i="24" s="1"/>
  <c r="DW68" i="24" a="1"/>
  <c r="DW68" i="24" s="1"/>
  <c r="DY84" i="24" a="1"/>
  <c r="DY84" i="24" s="1"/>
  <c r="DI82" i="24" a="1"/>
  <c r="DI82" i="24" s="1"/>
  <c r="DQ79" i="24" a="1"/>
  <c r="DQ79" i="24" s="1"/>
  <c r="DY76" i="24" a="1"/>
  <c r="DY76" i="24" s="1"/>
  <c r="DI74" i="24" a="1"/>
  <c r="DI74" i="24" s="1"/>
  <c r="DQ71" i="24" a="1"/>
  <c r="DQ71" i="24" s="1"/>
  <c r="DY68" i="24" a="1"/>
  <c r="DY68" i="24" s="1"/>
  <c r="DN85" i="24" a="1"/>
  <c r="DN85" i="24" s="1"/>
  <c r="DY130" i="24" a="1"/>
  <c r="DY130" i="24" s="1"/>
  <c r="DI128" i="24" a="1"/>
  <c r="DI128" i="24" s="1"/>
  <c r="DT132" i="24" a="1"/>
  <c r="DT132" i="24" s="1"/>
  <c r="EB129" i="24" a="1"/>
  <c r="EB129" i="24" s="1"/>
  <c r="DL127" i="24" a="1"/>
  <c r="DL127" i="24" s="1"/>
  <c r="DS131" i="24" a="1"/>
  <c r="DS131" i="24" s="1"/>
  <c r="EA128" i="24" a="1"/>
  <c r="EA128" i="24" s="1"/>
  <c r="DK126" i="24" a="1"/>
  <c r="DK126" i="24" s="1"/>
  <c r="ED130" i="24" a="1"/>
  <c r="ED130" i="24" s="1"/>
  <c r="DN128" i="24" a="1"/>
  <c r="DN128" i="24" s="1"/>
  <c r="DR125" i="24" a="1"/>
  <c r="DR125" i="24" s="1"/>
  <c r="DZ122" i="24" a="1"/>
  <c r="DZ122" i="24" s="1"/>
  <c r="DY123" i="24" a="1"/>
  <c r="DY123" i="24" s="1"/>
  <c r="DT124" i="24" a="1"/>
  <c r="DT124" i="24" s="1"/>
  <c r="DS125" i="24" a="1"/>
  <c r="DS125" i="24" s="1"/>
  <c r="DI122" i="24" a="1"/>
  <c r="DI122" i="24" s="1"/>
  <c r="DQ119" i="24" a="1"/>
  <c r="DQ119" i="24" s="1"/>
  <c r="DY116" i="24" a="1"/>
  <c r="DY116" i="24" s="1"/>
  <c r="DI114" i="24" a="1"/>
  <c r="DI114" i="24" s="1"/>
  <c r="DK120" i="24" a="1"/>
  <c r="DK120" i="24" s="1"/>
  <c r="DS117" i="24" a="1"/>
  <c r="DS117" i="24" s="1"/>
  <c r="EA114" i="24" a="1"/>
  <c r="EA114" i="24" s="1"/>
  <c r="EC121" i="24" a="1"/>
  <c r="EC121" i="24" s="1"/>
  <c r="DM119" i="24" a="1"/>
  <c r="DM119" i="24" s="1"/>
  <c r="DU116" i="24" a="1"/>
  <c r="DU116" i="24" s="1"/>
  <c r="EC113" i="24" a="1"/>
  <c r="EC113" i="24" s="1"/>
  <c r="DT120" i="24" a="1"/>
  <c r="DT120" i="24" s="1"/>
  <c r="EB117" i="24" a="1"/>
  <c r="EB117" i="24" s="1"/>
  <c r="DL115" i="24" a="1"/>
  <c r="DL115" i="24" s="1"/>
  <c r="DZ112" i="24" a="1"/>
  <c r="DZ112" i="24" s="1"/>
  <c r="DJ113" i="24" a="1"/>
  <c r="DJ113" i="24" s="1"/>
  <c r="DO110" i="24" a="1"/>
  <c r="DO110" i="24" s="1"/>
  <c r="ED110" i="24" a="1"/>
  <c r="ED110" i="24" s="1"/>
  <c r="DH111" i="24" a="1"/>
  <c r="DH111" i="24" s="1"/>
  <c r="DO108" i="24" a="1"/>
  <c r="DO108" i="24" s="1"/>
  <c r="DW105" i="24" a="1"/>
  <c r="DW105" i="24" s="1"/>
  <c r="EE102" i="24" a="1"/>
  <c r="EE102" i="24" s="1"/>
  <c r="DY109" i="24" a="1"/>
  <c r="DY109" i="24" s="1"/>
  <c r="DI107" i="24" a="1"/>
  <c r="DI107" i="24" s="1"/>
  <c r="DQ104" i="24" a="1"/>
  <c r="DQ104" i="24" s="1"/>
  <c r="DY101" i="24" a="1"/>
  <c r="DY101" i="24" s="1"/>
  <c r="EA107" i="24" a="1"/>
  <c r="EA107" i="24" s="1"/>
  <c r="DK105" i="24" a="1"/>
  <c r="DK105" i="24" s="1"/>
  <c r="DS102" i="24" a="1"/>
  <c r="DS102" i="24" s="1"/>
  <c r="DM109" i="24" a="1"/>
  <c r="DM109" i="24" s="1"/>
  <c r="DU106" i="24" a="1"/>
  <c r="DU106" i="24" s="1"/>
  <c r="EC103" i="24" a="1"/>
  <c r="EC103" i="24" s="1"/>
  <c r="DM101" i="24" a="1"/>
  <c r="DM101" i="24" s="1"/>
  <c r="DT98" i="24" a="1"/>
  <c r="DT98" i="24" s="1"/>
  <c r="EA98" i="24" a="1"/>
  <c r="EA98" i="24" s="1"/>
  <c r="DM99" i="24" a="1"/>
  <c r="DM99" i="24" s="1"/>
  <c r="DJ99" i="24" a="1"/>
  <c r="DJ99" i="24" s="1"/>
  <c r="DV96" i="24" a="1"/>
  <c r="DV96" i="24" s="1"/>
  <c r="ED93" i="24" a="1"/>
  <c r="ED93" i="24" s="1"/>
  <c r="DN91" i="24" a="1"/>
  <c r="DN91" i="24" s="1"/>
  <c r="DV88" i="24" a="1"/>
  <c r="DV88" i="24" s="1"/>
  <c r="DI86" i="24" a="1"/>
  <c r="DI86" i="24" s="1"/>
  <c r="DU95" i="24" a="1"/>
  <c r="DU95" i="24" s="1"/>
  <c r="EC92" i="24" a="1"/>
  <c r="EC92" i="24" s="1"/>
  <c r="DM90" i="24" a="1"/>
  <c r="DM90" i="24" s="1"/>
  <c r="DU87" i="24" a="1"/>
  <c r="DU87" i="24" s="1"/>
  <c r="DW96" i="24" a="1"/>
  <c r="DW96" i="24" s="1"/>
  <c r="EE93" i="24" a="1"/>
  <c r="EE93" i="24" s="1"/>
  <c r="DO91" i="24" a="1"/>
  <c r="DO91" i="24" s="1"/>
  <c r="DW88" i="24" a="1"/>
  <c r="DW88" i="24" s="1"/>
  <c r="DH86" i="24" a="1"/>
  <c r="DH86" i="24" s="1"/>
  <c r="EB95" i="24" a="1"/>
  <c r="EB95" i="24" s="1"/>
  <c r="DL93" i="24" a="1"/>
  <c r="DL93" i="24" s="1"/>
  <c r="DT90" i="24" a="1"/>
  <c r="DT90" i="24" s="1"/>
  <c r="EB87" i="24" a="1"/>
  <c r="EB87" i="24" s="1"/>
  <c r="DJ85" i="24" a="1"/>
  <c r="DJ85" i="24" s="1"/>
  <c r="DR82" i="24" a="1"/>
  <c r="DR82" i="24" s="1"/>
  <c r="DZ79" i="24" a="1"/>
  <c r="DZ79" i="24" s="1"/>
  <c r="DJ77" i="24" a="1"/>
  <c r="DJ77" i="24" s="1"/>
  <c r="DR74" i="24" a="1"/>
  <c r="DR74" i="24" s="1"/>
  <c r="DZ71" i="24" a="1"/>
  <c r="DZ71" i="24" s="1"/>
  <c r="DJ69" i="24" a="1"/>
  <c r="DJ69" i="24" s="1"/>
  <c r="DL85" i="24" a="1"/>
  <c r="DL85" i="24" s="1"/>
  <c r="DT82" i="24" a="1"/>
  <c r="DT82" i="24" s="1"/>
  <c r="EB79" i="24" a="1"/>
  <c r="EB79" i="24" s="1"/>
  <c r="DL77" i="24" a="1"/>
  <c r="DL77" i="24" s="1"/>
  <c r="DT74" i="24" a="1"/>
  <c r="DT74" i="24" s="1"/>
  <c r="EB71" i="24" a="1"/>
  <c r="EB71" i="24" s="1"/>
  <c r="DL69" i="24" a="1"/>
  <c r="DL69" i="24" s="1"/>
  <c r="EA85" i="24" a="1"/>
  <c r="EA85" i="24" s="1"/>
  <c r="EA83" i="24" a="1"/>
  <c r="EA83" i="24" s="1"/>
  <c r="DK81" i="24" a="1"/>
  <c r="DK81" i="24" s="1"/>
  <c r="DS78" i="24" a="1"/>
  <c r="DS78" i="24" s="1"/>
  <c r="EA75" i="24" a="1"/>
  <c r="EA75" i="24" s="1"/>
  <c r="DK73" i="24" a="1"/>
  <c r="DK73" i="24" s="1"/>
  <c r="DS70" i="24" a="1"/>
  <c r="DS70" i="24" s="1"/>
  <c r="EA67" i="24" a="1"/>
  <c r="EA67" i="24" s="1"/>
  <c r="EC83" i="24" a="1"/>
  <c r="EC83" i="24" s="1"/>
  <c r="DM81" i="24" a="1"/>
  <c r="DM81" i="24" s="1"/>
  <c r="DU78" i="24" a="1"/>
  <c r="DU78" i="24" s="1"/>
  <c r="EC75" i="24" a="1"/>
  <c r="EC75" i="24" s="1"/>
  <c r="DM73" i="24" a="1"/>
  <c r="DM73" i="24" s="1"/>
  <c r="DU70" i="24" a="1"/>
  <c r="DU70" i="24" s="1"/>
  <c r="EC67" i="24" a="1"/>
  <c r="EC67" i="24" s="1"/>
  <c r="DZ66" i="24" a="1"/>
  <c r="DZ66" i="24" s="1"/>
  <c r="DP64" i="24" a="1"/>
  <c r="DP64" i="24" s="1"/>
  <c r="DX61" i="24" a="1"/>
  <c r="DX61" i="24" s="1"/>
  <c r="DH59" i="24" a="1"/>
  <c r="DH59" i="24" s="1"/>
  <c r="DP56" i="24" a="1"/>
  <c r="DP56" i="24" s="1"/>
  <c r="DX53" i="24" a="1"/>
  <c r="DX53" i="24" s="1"/>
  <c r="DH51" i="24" a="1"/>
  <c r="DH51" i="24" s="1"/>
  <c r="DP48" i="24" a="1"/>
  <c r="DP48" i="24" s="1"/>
  <c r="DX45" i="24" a="1"/>
  <c r="DX45" i="24" s="1"/>
  <c r="EE42" i="24" a="1"/>
  <c r="EE42" i="24" s="1"/>
  <c r="DO40" i="24" a="1"/>
  <c r="DO40" i="24" s="1"/>
  <c r="DW37" i="24" a="1"/>
  <c r="DW37" i="24" s="1"/>
  <c r="EE34" i="24" a="1"/>
  <c r="EE34" i="24" s="1"/>
  <c r="DO32" i="24" a="1"/>
  <c r="DO32" i="24" s="1"/>
  <c r="DW29" i="24" a="1"/>
  <c r="DW29" i="24" s="1"/>
  <c r="EE26" i="24" a="1"/>
  <c r="EE26" i="24" s="1"/>
  <c r="DO24" i="24" a="1"/>
  <c r="DO24" i="24" s="1"/>
  <c r="DS65" i="24" a="1"/>
  <c r="DS65" i="24" s="1"/>
  <c r="EA62" i="24" a="1"/>
  <c r="EA62" i="24" s="1"/>
  <c r="DK60" i="24" a="1"/>
  <c r="DK60" i="24" s="1"/>
  <c r="DS57" i="24" a="1"/>
  <c r="DS57" i="24" s="1"/>
  <c r="EA54" i="24" a="1"/>
  <c r="EA54" i="24" s="1"/>
  <c r="DK52" i="24" a="1"/>
  <c r="DK52" i="24" s="1"/>
  <c r="DS49" i="24" a="1"/>
  <c r="DS49" i="24" s="1"/>
  <c r="EA46" i="24" a="1"/>
  <c r="EA46" i="24" s="1"/>
  <c r="DI44" i="24" a="1"/>
  <c r="DI44" i="24" s="1"/>
  <c r="DQ41" i="24" a="1"/>
  <c r="DQ41" i="24" s="1"/>
  <c r="DY38" i="24" a="1"/>
  <c r="DY38" i="24" s="1"/>
  <c r="DI36" i="24" a="1"/>
  <c r="DI36" i="24" s="1"/>
  <c r="DQ33" i="24" a="1"/>
  <c r="DQ33" i="24" s="1"/>
  <c r="DY30" i="24" a="1"/>
  <c r="DY30" i="24" s="1"/>
  <c r="DI28" i="24" a="1"/>
  <c r="DI28" i="24" s="1"/>
  <c r="DQ25" i="24" a="1"/>
  <c r="DQ25" i="24" s="1"/>
  <c r="DY22" i="24" a="1"/>
  <c r="DY22" i="24" s="1"/>
  <c r="DN65" i="24" a="1"/>
  <c r="DN65" i="24" s="1"/>
  <c r="DV62" i="24" a="1"/>
  <c r="DV62" i="24" s="1"/>
  <c r="ED59" i="24" a="1"/>
  <c r="ED59" i="24" s="1"/>
  <c r="DN57" i="24" a="1"/>
  <c r="DN57" i="24" s="1"/>
  <c r="DV54" i="24" a="1"/>
  <c r="DV54" i="24" s="1"/>
  <c r="ED51" i="24" a="1"/>
  <c r="ED51" i="24" s="1"/>
  <c r="DN49" i="24" a="1"/>
  <c r="DN49" i="24" s="1"/>
  <c r="DV46" i="24" a="1"/>
  <c r="DV46" i="24" s="1"/>
  <c r="DH44" i="24" a="1"/>
  <c r="DH44" i="24" s="1"/>
  <c r="DP41" i="24" a="1"/>
  <c r="DP41" i="24" s="1"/>
  <c r="DX38" i="24" a="1"/>
  <c r="DX38" i="24" s="1"/>
  <c r="DH36" i="24" a="1"/>
  <c r="DH36" i="24" s="1"/>
  <c r="DP33" i="24" a="1"/>
  <c r="DP33" i="24" s="1"/>
  <c r="DX30" i="24" a="1"/>
  <c r="DX30" i="24" s="1"/>
  <c r="DH28" i="24" a="1"/>
  <c r="DH28" i="24" s="1"/>
  <c r="DP25" i="24" a="1"/>
  <c r="DP25" i="24" s="1"/>
  <c r="DX22" i="24" a="1"/>
  <c r="DX22" i="24" s="1"/>
  <c r="DY63" i="24" a="1"/>
  <c r="DY63" i="24" s="1"/>
  <c r="DI61" i="24" a="1"/>
  <c r="DI61" i="24" s="1"/>
  <c r="DQ58" i="24" a="1"/>
  <c r="DQ58" i="24" s="1"/>
  <c r="DY55" i="24" a="1"/>
  <c r="DY55" i="24" s="1"/>
  <c r="DI53" i="24" a="1"/>
  <c r="DI53" i="24" s="1"/>
  <c r="DQ50" i="24" a="1"/>
  <c r="DQ50" i="24" s="1"/>
  <c r="DY47" i="24" a="1"/>
  <c r="DY47" i="24" s="1"/>
  <c r="DI45" i="24" a="1"/>
  <c r="DI45" i="24" s="1"/>
  <c r="DR42" i="24" a="1"/>
  <c r="DR42" i="24" s="1"/>
  <c r="DZ39" i="24" a="1"/>
  <c r="DZ39" i="24" s="1"/>
  <c r="DJ37" i="24" a="1"/>
  <c r="DJ37" i="24" s="1"/>
  <c r="DR34" i="24" a="1"/>
  <c r="DR34" i="24" s="1"/>
  <c r="DZ31" i="24" a="1"/>
  <c r="DZ31" i="24" s="1"/>
  <c r="DJ29" i="24" a="1"/>
  <c r="DJ29" i="24" s="1"/>
  <c r="DR26" i="24" a="1"/>
  <c r="DR26" i="24" s="1"/>
  <c r="ED20" i="24" a="1"/>
  <c r="ED20" i="24" s="1"/>
  <c r="DN18" i="24" a="1"/>
  <c r="DN18" i="24" s="1"/>
  <c r="DV15" i="24" a="1"/>
  <c r="DV15" i="24" s="1"/>
  <c r="ED12" i="24" a="1"/>
  <c r="ED12" i="24" s="1"/>
  <c r="DN10" i="24" a="1"/>
  <c r="DN10" i="24" s="1"/>
  <c r="DN84" i="24" a="1"/>
  <c r="DN84" i="24" s="1"/>
  <c r="DV81" i="24" a="1"/>
  <c r="DV81" i="24" s="1"/>
  <c r="ED78" i="24" a="1"/>
  <c r="ED78" i="24" s="1"/>
  <c r="DN76" i="24" a="1"/>
  <c r="DN76" i="24" s="1"/>
  <c r="DV73" i="24" a="1"/>
  <c r="DV73" i="24" s="1"/>
  <c r="ED70" i="24" a="1"/>
  <c r="ED70" i="24" s="1"/>
  <c r="DN68" i="24" a="1"/>
  <c r="DN68" i="24" s="1"/>
  <c r="DP84" i="24" a="1"/>
  <c r="DP84" i="24" s="1"/>
  <c r="DX81" i="24" a="1"/>
  <c r="DX81" i="24" s="1"/>
  <c r="DH79" i="24" a="1"/>
  <c r="DH79" i="24" s="1"/>
  <c r="DP76" i="24" a="1"/>
  <c r="DP76" i="24" s="1"/>
  <c r="DX73" i="24" a="1"/>
  <c r="DX73" i="24" s="1"/>
  <c r="DH71" i="24" a="1"/>
  <c r="DH71" i="24" s="1"/>
  <c r="DP68" i="24" a="1"/>
  <c r="DP68" i="24" s="1"/>
  <c r="EE66" i="24" a="1"/>
  <c r="EE66" i="24" s="1"/>
  <c r="EB64" i="24" a="1"/>
  <c r="EB64" i="24" s="1"/>
  <c r="DL62" i="24" a="1"/>
  <c r="DL62" i="24" s="1"/>
  <c r="DT59" i="24" a="1"/>
  <c r="DT59" i="24" s="1"/>
  <c r="EB56" i="24" a="1"/>
  <c r="EB56" i="24" s="1"/>
  <c r="DL54" i="24" a="1"/>
  <c r="DL54" i="24" s="1"/>
  <c r="DT51" i="24" a="1"/>
  <c r="DT51" i="24" s="1"/>
  <c r="EB48" i="24" a="1"/>
  <c r="EB48" i="24" s="1"/>
  <c r="DL46" i="24" a="1"/>
  <c r="DL46" i="24" s="1"/>
  <c r="DT43" i="24" a="1"/>
  <c r="DT43" i="24" s="1"/>
  <c r="EB40" i="24" a="1"/>
  <c r="EB40" i="24" s="1"/>
  <c r="DL38" i="24" a="1"/>
  <c r="DL38" i="24" s="1"/>
  <c r="DT35" i="24" a="1"/>
  <c r="DT35" i="24" s="1"/>
  <c r="EB32" i="24" a="1"/>
  <c r="EB32" i="24" s="1"/>
  <c r="DL30" i="24" a="1"/>
  <c r="DL30" i="24" s="1"/>
  <c r="DT27" i="24" a="1"/>
  <c r="DT27" i="24" s="1"/>
  <c r="EB24" i="24" a="1"/>
  <c r="EB24" i="24" s="1"/>
  <c r="EE65" i="24" a="1"/>
  <c r="EE65" i="24" s="1"/>
  <c r="DO63" i="24" a="1"/>
  <c r="DO63" i="24" s="1"/>
  <c r="DW60" i="24" a="1"/>
  <c r="DW60" i="24" s="1"/>
  <c r="EE57" i="24" a="1"/>
  <c r="EE57" i="24" s="1"/>
  <c r="DO55" i="24" a="1"/>
  <c r="DO55" i="24" s="1"/>
  <c r="DW52" i="24" a="1"/>
  <c r="DW52" i="24" s="1"/>
  <c r="EE49" i="24" a="1"/>
  <c r="EE49" i="24" s="1"/>
  <c r="DO47" i="24" a="1"/>
  <c r="DO47" i="24" s="1"/>
  <c r="DW44" i="24" a="1"/>
  <c r="DW44" i="24" s="1"/>
  <c r="ED41" i="24" a="1"/>
  <c r="ED41" i="24" s="1"/>
  <c r="DN39" i="24" a="1"/>
  <c r="DN39" i="24" s="1"/>
  <c r="DV36" i="24" a="1"/>
  <c r="DV36" i="24" s="1"/>
  <c r="ED33" i="24" a="1"/>
  <c r="ED33" i="24" s="1"/>
  <c r="DN31" i="24" a="1"/>
  <c r="DN31" i="24" s="1"/>
  <c r="DV28" i="24" a="1"/>
  <c r="DV28" i="24" s="1"/>
  <c r="ED25" i="24" a="1"/>
  <c r="ED25" i="24" s="1"/>
  <c r="DN23" i="24" a="1"/>
  <c r="DN23" i="24" s="1"/>
  <c r="DZ65" i="24" a="1"/>
  <c r="DZ65" i="24" s="1"/>
  <c r="DJ63" i="24" a="1"/>
  <c r="DJ63" i="24" s="1"/>
  <c r="DR60" i="24" a="1"/>
  <c r="DR60" i="24" s="1"/>
  <c r="DZ57" i="24" a="1"/>
  <c r="DZ57" i="24" s="1"/>
  <c r="DJ55" i="24" a="1"/>
  <c r="DJ55" i="24" s="1"/>
  <c r="DR52" i="24" a="1"/>
  <c r="DR52" i="24" s="1"/>
  <c r="DZ49" i="24" a="1"/>
  <c r="DZ49" i="24" s="1"/>
  <c r="DJ47" i="24" a="1"/>
  <c r="DJ47" i="24" s="1"/>
  <c r="DS44" i="24" a="1"/>
  <c r="DS44" i="24" s="1"/>
  <c r="EA41" i="24" a="1"/>
  <c r="EA41" i="24" s="1"/>
  <c r="DK39" i="24" a="1"/>
  <c r="DK39" i="24" s="1"/>
  <c r="DS36" i="24" a="1"/>
  <c r="DS36" i="24" s="1"/>
  <c r="EA33" i="24" a="1"/>
  <c r="EA33" i="24" s="1"/>
  <c r="DK31" i="24" a="1"/>
  <c r="DK31" i="24" s="1"/>
  <c r="DS28" i="24" a="1"/>
  <c r="DS28" i="24" s="1"/>
  <c r="EA25" i="24" a="1"/>
  <c r="EA25" i="24" s="1"/>
  <c r="DK23" i="24" a="1"/>
  <c r="DK23" i="24" s="1"/>
  <c r="DM64" i="24" a="1"/>
  <c r="DM64" i="24" s="1"/>
  <c r="DU61" i="24" a="1"/>
  <c r="DU61" i="24" s="1"/>
  <c r="EC58" i="24" a="1"/>
  <c r="EC58" i="24" s="1"/>
  <c r="DM56" i="24" a="1"/>
  <c r="DM56" i="24" s="1"/>
  <c r="DU53" i="24" a="1"/>
  <c r="DU53" i="24" s="1"/>
  <c r="EC50" i="24" a="1"/>
  <c r="EC50" i="24" s="1"/>
  <c r="DM48" i="24" a="1"/>
  <c r="DM48" i="24" s="1"/>
  <c r="DU45" i="24" a="1"/>
  <c r="DU45" i="24" s="1"/>
  <c r="EC42" i="24" a="1"/>
  <c r="EC42" i="24" s="1"/>
  <c r="DM40" i="24" a="1"/>
  <c r="DM40" i="24" s="1"/>
  <c r="DU37" i="24" a="1"/>
  <c r="DU37" i="24" s="1"/>
  <c r="EC34" i="24" a="1"/>
  <c r="EC34" i="24" s="1"/>
  <c r="DM32" i="24" a="1"/>
  <c r="DM32" i="24" s="1"/>
  <c r="DU29" i="24" a="1"/>
  <c r="DU29" i="24" s="1"/>
  <c r="EC26" i="24" a="1"/>
  <c r="EC26" i="24" s="1"/>
  <c r="DR21" i="24" a="1"/>
  <c r="DR21" i="24" s="1"/>
  <c r="DY18" i="24" a="1"/>
  <c r="DY18" i="24" s="1"/>
  <c r="DI16" i="24" a="1"/>
  <c r="DI16" i="24" s="1"/>
  <c r="DQ13" i="24" a="1"/>
  <c r="DQ13" i="24" s="1"/>
  <c r="DY10" i="24" a="1"/>
  <c r="DY10" i="24" s="1"/>
  <c r="ED7" i="24" a="1"/>
  <c r="ED7" i="24" s="1"/>
  <c r="DP5" i="24" a="1"/>
  <c r="DP5" i="24" s="1"/>
  <c r="DS83" i="24" a="1"/>
  <c r="DS83" i="24" s="1"/>
  <c r="EA80" i="24" a="1"/>
  <c r="EA80" i="24" s="1"/>
  <c r="DK78" i="24" a="1"/>
  <c r="DK78" i="24" s="1"/>
  <c r="DS75" i="24" a="1"/>
  <c r="DS75" i="24" s="1"/>
  <c r="EA72" i="24" a="1"/>
  <c r="EA72" i="24" s="1"/>
  <c r="DK70" i="24" a="1"/>
  <c r="DK70" i="24" s="1"/>
  <c r="DS67" i="24" a="1"/>
  <c r="DS67" i="24" s="1"/>
  <c r="DU83" i="24" a="1"/>
  <c r="DU83" i="24" s="1"/>
  <c r="EC80" i="24" a="1"/>
  <c r="EC80" i="24" s="1"/>
  <c r="DM78" i="24" a="1"/>
  <c r="DM78" i="24" s="1"/>
  <c r="DU75" i="24" a="1"/>
  <c r="DU75" i="24" s="1"/>
  <c r="EC72" i="24" a="1"/>
  <c r="EC72" i="24" s="1"/>
  <c r="DM70" i="24" a="1"/>
  <c r="DM70" i="24" s="1"/>
  <c r="DU67" i="24" a="1"/>
  <c r="DU67" i="24" s="1"/>
  <c r="DU66" i="24" a="1"/>
  <c r="DU66" i="24" s="1"/>
  <c r="DH64" i="24" a="1"/>
  <c r="DH64" i="24" s="1"/>
  <c r="DP61" i="24" a="1"/>
  <c r="DP61" i="24" s="1"/>
  <c r="DX58" i="24" a="1"/>
  <c r="DX58" i="24" s="1"/>
  <c r="DH56" i="24" a="1"/>
  <c r="DH56" i="24" s="1"/>
  <c r="DP53" i="24" a="1"/>
  <c r="DP53" i="24" s="1"/>
  <c r="DX50" i="24" a="1"/>
  <c r="DX50" i="24" s="1"/>
  <c r="DH48" i="24" a="1"/>
  <c r="DH48" i="24" s="1"/>
  <c r="DP45" i="24" a="1"/>
  <c r="DP45" i="24" s="1"/>
  <c r="DW42" i="24" a="1"/>
  <c r="DW42" i="24" s="1"/>
  <c r="EE39" i="24" a="1"/>
  <c r="EE39" i="24" s="1"/>
  <c r="DO37" i="24" a="1"/>
  <c r="DO37" i="24" s="1"/>
  <c r="DW34" i="24" a="1"/>
  <c r="DW34" i="24" s="1"/>
  <c r="EE31" i="24" a="1"/>
  <c r="EE31" i="24" s="1"/>
  <c r="DO29" i="24" a="1"/>
  <c r="DO29" i="24" s="1"/>
  <c r="DW26" i="24" a="1"/>
  <c r="DW26" i="24" s="1"/>
  <c r="EE23" i="24" a="1"/>
  <c r="EE23" i="24" s="1"/>
  <c r="DK65" i="24" a="1"/>
  <c r="DK65" i="24" s="1"/>
  <c r="DS62" i="24" a="1"/>
  <c r="DS62" i="24" s="1"/>
  <c r="EA59" i="24" a="1"/>
  <c r="EA59" i="24" s="1"/>
  <c r="DK57" i="24" a="1"/>
  <c r="DK57" i="24" s="1"/>
  <c r="DS54" i="24" a="1"/>
  <c r="DS54" i="24" s="1"/>
  <c r="EA51" i="24" a="1"/>
  <c r="EA51" i="24" s="1"/>
  <c r="DK49" i="24" a="1"/>
  <c r="DK49" i="24" s="1"/>
  <c r="DS46" i="24" a="1"/>
  <c r="DS46" i="24" s="1"/>
  <c r="DY43" i="24" a="1"/>
  <c r="DY43" i="24" s="1"/>
  <c r="DI41" i="24" a="1"/>
  <c r="DI41" i="24" s="1"/>
  <c r="DQ38" i="24" a="1"/>
  <c r="DQ38" i="24" s="1"/>
  <c r="DY35" i="24" a="1"/>
  <c r="DY35" i="24" s="1"/>
  <c r="DI33" i="24" a="1"/>
  <c r="DI33" i="24" s="1"/>
  <c r="DQ30" i="24" a="1"/>
  <c r="DQ30" i="24" s="1"/>
  <c r="DY27" i="24" a="1"/>
  <c r="DY27" i="24" s="1"/>
  <c r="DI25" i="24" a="1"/>
  <c r="DI25" i="24" s="1"/>
  <c r="DQ22" i="24" a="1"/>
  <c r="DQ22" i="24" s="1"/>
  <c r="ED64" i="24" a="1"/>
  <c r="ED64" i="24" s="1"/>
  <c r="DN62" i="24" a="1"/>
  <c r="DN62" i="24" s="1"/>
  <c r="DV59" i="24" a="1"/>
  <c r="DV59" i="24" s="1"/>
  <c r="ED56" i="24" a="1"/>
  <c r="ED56" i="24" s="1"/>
  <c r="DN54" i="24" a="1"/>
  <c r="DN54" i="24" s="1"/>
  <c r="DV51" i="24" a="1"/>
  <c r="DV51" i="24" s="1"/>
  <c r="ED48" i="24" a="1"/>
  <c r="ED48" i="24" s="1"/>
  <c r="DN46" i="24" a="1"/>
  <c r="DN46" i="24" s="1"/>
  <c r="DX43" i="24" a="1"/>
  <c r="DX43" i="24" s="1"/>
  <c r="DH41" i="24" a="1"/>
  <c r="DH41" i="24" s="1"/>
  <c r="DP38" i="24" a="1"/>
  <c r="DP38" i="24" s="1"/>
  <c r="DX35" i="24" a="1"/>
  <c r="DX35" i="24" s="1"/>
  <c r="DH33" i="24" a="1"/>
  <c r="DH33" i="24" s="1"/>
  <c r="DP30" i="24" a="1"/>
  <c r="DP30" i="24" s="1"/>
  <c r="DX27" i="24" a="1"/>
  <c r="DX27" i="24" s="1"/>
  <c r="DH25" i="24" a="1"/>
  <c r="DH25" i="24" s="1"/>
  <c r="DI66" i="24" a="1"/>
  <c r="DI66" i="24" s="1"/>
  <c r="DQ63" i="24" a="1"/>
  <c r="DQ63" i="24" s="1"/>
  <c r="DY60" i="24" a="1"/>
  <c r="DY60" i="24" s="1"/>
  <c r="DI58" i="24" a="1"/>
  <c r="DI58" i="24" s="1"/>
  <c r="DQ55" i="24" a="1"/>
  <c r="DQ55" i="24" s="1"/>
  <c r="DY52" i="24" a="1"/>
  <c r="DY52" i="24" s="1"/>
  <c r="DI50" i="24" a="1"/>
  <c r="DI50" i="24" s="1"/>
  <c r="DQ47" i="24" a="1"/>
  <c r="DQ47" i="24" s="1"/>
  <c r="DY44" i="24" a="1"/>
  <c r="DY44" i="24" s="1"/>
  <c r="DJ42" i="24" a="1"/>
  <c r="DJ42" i="24" s="1"/>
  <c r="DR39" i="24" a="1"/>
  <c r="DR39" i="24" s="1"/>
  <c r="DZ36" i="24" a="1"/>
  <c r="DZ36" i="24" s="1"/>
  <c r="DJ34" i="24" a="1"/>
  <c r="DJ34" i="24" s="1"/>
  <c r="DR31" i="24" a="1"/>
  <c r="DR31" i="24" s="1"/>
  <c r="DZ28" i="24" a="1"/>
  <c r="DZ28" i="24" s="1"/>
  <c r="DJ26" i="24" a="1"/>
  <c r="DJ26" i="24" s="1"/>
  <c r="DV20" i="24" a="1"/>
  <c r="DV20" i="24" s="1"/>
  <c r="ED17" i="24" a="1"/>
  <c r="ED17" i="24" s="1"/>
  <c r="DN15" i="24" a="1"/>
  <c r="DN15" i="24" s="1"/>
  <c r="DV12" i="24" a="1"/>
  <c r="DV12" i="24" s="1"/>
  <c r="EB9" i="24" a="1"/>
  <c r="EB9" i="24" s="1"/>
  <c r="DL7" i="24" a="1"/>
  <c r="DL7" i="24" s="1"/>
  <c r="EC23" i="24" a="1"/>
  <c r="EC23" i="24" s="1"/>
  <c r="DN83" i="24" a="1"/>
  <c r="DN83" i="24" s="1"/>
  <c r="DV80" i="24" a="1"/>
  <c r="DV80" i="24" s="1"/>
  <c r="ED77" i="24" a="1"/>
  <c r="ED77" i="24" s="1"/>
  <c r="DN75" i="24" a="1"/>
  <c r="DN75" i="24" s="1"/>
  <c r="DV72" i="24" a="1"/>
  <c r="DV72" i="24" s="1"/>
  <c r="ED69" i="24" a="1"/>
  <c r="ED69" i="24" s="1"/>
  <c r="DN67" i="24" a="1"/>
  <c r="DN67" i="24" s="1"/>
  <c r="DP83" i="24" a="1"/>
  <c r="DP83" i="24" s="1"/>
  <c r="DX80" i="24" a="1"/>
  <c r="DX80" i="24" s="1"/>
  <c r="DH78" i="24" a="1"/>
  <c r="DH78" i="24" s="1"/>
  <c r="DP75" i="24" a="1"/>
  <c r="DP75" i="24" s="1"/>
  <c r="DX72" i="24" a="1"/>
  <c r="DX72" i="24" s="1"/>
  <c r="DH70" i="24" a="1"/>
  <c r="DH70" i="24" s="1"/>
  <c r="DP67" i="24" a="1"/>
  <c r="DP67" i="24" s="1"/>
  <c r="DY66" i="24" a="1"/>
  <c r="DY66" i="24" s="1"/>
  <c r="EB63" i="24" a="1"/>
  <c r="EB63" i="24" s="1"/>
  <c r="DL61" i="24" a="1"/>
  <c r="DL61" i="24" s="1"/>
  <c r="DT58" i="24" a="1"/>
  <c r="DT58" i="24" s="1"/>
  <c r="EB55" i="24" a="1"/>
  <c r="EB55" i="24" s="1"/>
  <c r="DL53" i="24" a="1"/>
  <c r="DL53" i="24" s="1"/>
  <c r="DT50" i="24" a="1"/>
  <c r="DT50" i="24" s="1"/>
  <c r="DS6" i="24" a="1"/>
  <c r="DS6" i="24" s="1"/>
  <c r="DI9" i="24" a="1"/>
  <c r="DI9" i="24" s="1"/>
  <c r="DW11" i="24" a="1"/>
  <c r="DW11" i="24" s="1"/>
  <c r="DO14" i="24" a="1"/>
  <c r="DO14" i="24" s="1"/>
  <c r="EE16" i="24" a="1"/>
  <c r="EE16" i="24" s="1"/>
  <c r="DW19" i="24" a="1"/>
  <c r="DW19" i="24" s="1"/>
  <c r="DZ22" i="24" a="1"/>
  <c r="DZ22" i="24" s="1"/>
  <c r="DY6" i="24" a="1"/>
  <c r="DY6" i="24" s="1"/>
  <c r="DS9" i="24" a="1"/>
  <c r="DS9" i="24" s="1"/>
  <c r="DM12" i="24" a="1"/>
  <c r="DM12" i="24" s="1"/>
  <c r="EC14" i="24" a="1"/>
  <c r="EC14" i="24" s="1"/>
  <c r="DU17" i="24" a="1"/>
  <c r="DU17" i="24" s="1"/>
  <c r="DM20" i="24" a="1"/>
  <c r="DM20" i="24" s="1"/>
  <c r="DJ25" i="24" a="1"/>
  <c r="DJ25" i="24" s="1"/>
  <c r="DN7" i="24" a="1"/>
  <c r="DN7" i="24" s="1"/>
  <c r="ED9" i="24" a="1"/>
  <c r="ED9" i="24" s="1"/>
  <c r="DS12" i="24" a="1"/>
  <c r="DS12" i="24" s="1"/>
  <c r="DK15" i="24" a="1"/>
  <c r="DK15" i="24" s="1"/>
  <c r="EA17" i="24" a="1"/>
  <c r="EA17" i="24" s="1"/>
  <c r="DS20" i="24" a="1"/>
  <c r="DS20" i="24" s="1"/>
  <c r="EE5" i="24" a="1"/>
  <c r="EE5" i="24" s="1"/>
  <c r="DU8" i="24" a="1"/>
  <c r="DU8" i="24" s="1"/>
  <c r="DL11" i="24" a="1"/>
  <c r="DL11" i="24" s="1"/>
  <c r="EB13" i="24" a="1"/>
  <c r="EB13" i="24" s="1"/>
  <c r="DT16" i="24" a="1"/>
  <c r="DT16" i="24" s="1"/>
  <c r="DL19" i="24" a="1"/>
  <c r="DL19" i="24" s="1"/>
  <c r="DM22" i="24" a="1"/>
  <c r="DM22" i="24" s="1"/>
  <c r="DM6" i="24" a="1"/>
  <c r="DM6" i="24" s="1"/>
  <c r="EE8" i="24" a="1"/>
  <c r="EE8" i="24" s="1"/>
  <c r="DZ11" i="24" a="1"/>
  <c r="DZ11" i="24" s="1"/>
  <c r="DR14" i="24" a="1"/>
  <c r="DR14" i="24" s="1"/>
  <c r="DJ17" i="24" a="1"/>
  <c r="DJ17" i="24" s="1"/>
  <c r="DZ19" i="24" a="1"/>
  <c r="DZ19" i="24" s="1"/>
  <c r="EC22" i="24" a="1"/>
  <c r="EC22" i="24" s="1"/>
  <c r="DZ6" i="24" a="1"/>
  <c r="DZ6" i="24" s="1"/>
  <c r="DR9" i="24" a="1"/>
  <c r="DR9" i="24" s="1"/>
  <c r="DH12" i="24" a="1"/>
  <c r="DH12" i="24" s="1"/>
  <c r="DX14" i="24" a="1"/>
  <c r="DX14" i="24" s="1"/>
  <c r="DP17" i="24" a="1"/>
  <c r="DP17" i="24" s="1"/>
  <c r="DH20" i="24" a="1"/>
  <c r="DH20" i="24" s="1"/>
  <c r="EB6" i="24" a="1"/>
  <c r="EB6" i="24" s="1"/>
  <c r="DS7" i="24" a="1"/>
  <c r="DS7" i="24" s="1"/>
  <c r="EE9" i="24" a="1"/>
  <c r="EE9" i="24" s="1"/>
  <c r="DW12" i="24" a="1"/>
  <c r="DW12" i="24" s="1"/>
  <c r="DO15" i="24" a="1"/>
  <c r="DO15" i="24" s="1"/>
  <c r="EE17" i="24" a="1"/>
  <c r="EE17" i="24" s="1"/>
  <c r="DW20" i="24" a="1"/>
  <c r="DW20" i="24" s="1"/>
  <c r="DM5" i="24" a="1"/>
  <c r="DM5" i="24" s="1"/>
  <c r="DY7" i="24" a="1"/>
  <c r="DY7" i="24" s="1"/>
  <c r="DU10" i="24" a="1"/>
  <c r="DU10" i="24" s="1"/>
  <c r="DM13" i="24" a="1"/>
  <c r="DM13" i="24" s="1"/>
  <c r="EC15" i="24" a="1"/>
  <c r="EC15" i="24" s="1"/>
  <c r="DU18" i="24" a="1"/>
  <c r="DU18" i="24" s="1"/>
  <c r="DM21" i="24" a="1"/>
  <c r="DM21" i="24" s="1"/>
  <c r="DV5" i="24" a="1"/>
  <c r="DV5" i="24" s="1"/>
  <c r="DN8" i="24" a="1"/>
  <c r="DN8" i="24" s="1"/>
  <c r="EA10" i="24" a="1"/>
  <c r="EA10" i="24" s="1"/>
  <c r="DS13" i="24" a="1"/>
  <c r="DS13" i="24" s="1"/>
  <c r="DK16" i="24" a="1"/>
  <c r="DK16" i="24" s="1"/>
  <c r="EA18" i="24" a="1"/>
  <c r="EA18" i="24" s="1"/>
  <c r="DX21" i="24" a="1"/>
  <c r="DX21" i="24" s="1"/>
  <c r="EC131" i="24" a="1"/>
  <c r="EC131" i="24" s="1"/>
  <c r="DM129" i="24" a="1"/>
  <c r="DM129" i="24" s="1"/>
  <c r="DU126" i="24" a="1"/>
  <c r="DU126" i="24" s="1"/>
  <c r="DH131" i="24" a="1"/>
  <c r="DH131" i="24" s="1"/>
  <c r="DP128" i="24" a="1"/>
  <c r="DP128" i="24" s="1"/>
  <c r="DW132" i="24" a="1"/>
  <c r="DW132" i="24" s="1"/>
  <c r="EE129" i="24" a="1"/>
  <c r="EE129" i="24" s="1"/>
  <c r="DO127" i="24" a="1"/>
  <c r="DO127" i="24" s="1"/>
  <c r="DJ132" i="24" a="1"/>
  <c r="DJ132" i="24" s="1"/>
  <c r="DR129" i="24" a="1"/>
  <c r="DR129" i="24" s="1"/>
  <c r="DZ126" i="24" a="1"/>
  <c r="DZ126" i="24" s="1"/>
  <c r="ED123" i="24" a="1"/>
  <c r="ED123" i="24" s="1"/>
  <c r="EC124" i="24" a="1"/>
  <c r="EC124" i="24" s="1"/>
  <c r="DX125" i="24" a="1"/>
  <c r="DX125" i="24" s="1"/>
  <c r="DH123" i="24" a="1"/>
  <c r="DH123" i="24" s="1"/>
  <c r="EE123" i="24" a="1"/>
  <c r="EE123" i="24" s="1"/>
  <c r="DV120" i="24" a="1"/>
  <c r="DV120" i="24" s="1"/>
  <c r="ED117" i="24" a="1"/>
  <c r="ED117" i="24" s="1"/>
  <c r="DN115" i="24" a="1"/>
  <c r="DN115" i="24" s="1"/>
  <c r="DP121" i="24" a="1"/>
  <c r="DP121" i="24" s="1"/>
  <c r="DX118" i="24" a="1"/>
  <c r="DX118" i="24" s="1"/>
  <c r="DH116" i="24" a="1"/>
  <c r="DH116" i="24" s="1"/>
  <c r="DP113" i="24" a="1"/>
  <c r="DP113" i="24" s="1"/>
  <c r="DR120" i="24" a="1"/>
  <c r="DR120" i="24" s="1"/>
  <c r="DZ117" i="24" a="1"/>
  <c r="DZ117" i="24" s="1"/>
  <c r="DJ115" i="24" a="1"/>
  <c r="DJ115" i="24" s="1"/>
  <c r="DW121" i="24" a="1"/>
  <c r="DW121" i="24" s="1"/>
  <c r="EE118" i="24" a="1"/>
  <c r="EE118" i="24" s="1"/>
  <c r="DO116" i="24" a="1"/>
  <c r="DO116" i="24" s="1"/>
  <c r="DW113" i="24" a="1"/>
  <c r="DW113" i="24" s="1"/>
  <c r="DM111" i="24" a="1"/>
  <c r="DM111" i="24" s="1"/>
  <c r="DT111" i="24" a="1"/>
  <c r="DT111" i="24" s="1"/>
  <c r="DI112" i="24" a="1"/>
  <c r="DI112" i="24" s="1"/>
  <c r="DK112" i="24" a="1"/>
  <c r="DK112" i="24" s="1"/>
  <c r="DR109" i="24" a="1"/>
  <c r="DR109" i="24" s="1"/>
  <c r="DZ106" i="24" a="1"/>
  <c r="DZ106" i="24" s="1"/>
  <c r="DJ104" i="24" a="1"/>
  <c r="DJ104" i="24" s="1"/>
  <c r="DR101" i="24" a="1"/>
  <c r="DR101" i="24" s="1"/>
  <c r="DL108" i="24" a="1"/>
  <c r="DL108" i="24" s="1"/>
  <c r="DT105" i="24" a="1"/>
  <c r="DT105" i="24" s="1"/>
  <c r="EB102" i="24" a="1"/>
  <c r="EB102" i="24" s="1"/>
  <c r="ED108" i="24" a="1"/>
  <c r="ED108" i="24" s="1"/>
  <c r="DN106" i="24" a="1"/>
  <c r="DN106" i="24" s="1"/>
  <c r="DV103" i="24" a="1"/>
  <c r="DV103" i="24" s="1"/>
  <c r="ED100" i="24" a="1"/>
  <c r="ED100" i="24" s="1"/>
  <c r="DX107" i="24" a="1"/>
  <c r="DX107" i="24" s="1"/>
  <c r="DH105" i="24" a="1"/>
  <c r="DH105" i="24" s="1"/>
  <c r="DP102" i="24" a="1"/>
  <c r="DP102" i="24" s="1"/>
  <c r="DY99" i="24" a="1"/>
  <c r="DY99" i="24" s="1"/>
  <c r="ED99" i="24" a="1"/>
  <c r="ED99" i="24" s="1"/>
  <c r="DP100" i="24" a="1"/>
  <c r="DP100" i="24" s="1"/>
  <c r="DO100" i="24" a="1"/>
  <c r="DO100" i="24" s="1"/>
  <c r="EA97" i="24" a="1"/>
  <c r="EA97" i="24" s="1"/>
  <c r="DK95" i="24" a="1"/>
  <c r="DK95" i="24" s="1"/>
  <c r="DS92" i="24" a="1"/>
  <c r="DS92" i="24" s="1"/>
  <c r="EA89" i="24" a="1"/>
  <c r="EA89" i="24" s="1"/>
  <c r="DK87" i="24" a="1"/>
  <c r="DK87" i="24" s="1"/>
  <c r="DX96" i="24" a="1"/>
  <c r="DX96" i="24" s="1"/>
  <c r="DH94" i="24" a="1"/>
  <c r="DH94" i="24" s="1"/>
  <c r="DP91" i="24" a="1"/>
  <c r="DP91" i="24" s="1"/>
  <c r="DX88" i="24" a="1"/>
  <c r="DX88" i="24" s="1"/>
  <c r="DZ97" i="24" a="1"/>
  <c r="DZ97" i="24" s="1"/>
  <c r="DJ95" i="24" a="1"/>
  <c r="DJ95" i="24" s="1"/>
  <c r="DR92" i="24" a="1"/>
  <c r="DR92" i="24" s="1"/>
  <c r="DZ89" i="24" a="1"/>
  <c r="DZ89" i="24" s="1"/>
  <c r="DJ87" i="24" a="1"/>
  <c r="DJ87" i="24" s="1"/>
  <c r="DI97" i="24" a="1"/>
  <c r="DI97" i="24" s="1"/>
  <c r="DQ94" i="24" a="1"/>
  <c r="DQ94" i="24" s="1"/>
  <c r="DY91" i="24" a="1"/>
  <c r="DY91" i="24" s="1"/>
  <c r="DI89" i="24" a="1"/>
  <c r="DI89" i="24" s="1"/>
  <c r="DQ86" i="24" a="1"/>
  <c r="DQ86" i="24" s="1"/>
  <c r="DW83" i="24" a="1"/>
  <c r="DW83" i="24" s="1"/>
  <c r="EE80" i="24" a="1"/>
  <c r="EE80" i="24" s="1"/>
  <c r="DO78" i="24" a="1"/>
  <c r="DO78" i="24" s="1"/>
  <c r="DW75" i="24" a="1"/>
  <c r="DW75" i="24" s="1"/>
  <c r="EE72" i="24" a="1"/>
  <c r="EE72" i="24" s="1"/>
  <c r="DO70" i="24" a="1"/>
  <c r="DO70" i="24" s="1"/>
  <c r="DW67" i="24" a="1"/>
  <c r="DW67" i="24" s="1"/>
  <c r="DY83" i="24" a="1"/>
  <c r="DY83" i="24" s="1"/>
  <c r="DI81" i="24" a="1"/>
  <c r="DI81" i="24" s="1"/>
  <c r="DQ78" i="24" a="1"/>
  <c r="DQ78" i="24" s="1"/>
  <c r="DY75" i="24" a="1"/>
  <c r="DY75" i="24" s="1"/>
  <c r="DI73" i="24" a="1"/>
  <c r="DI73" i="24" s="1"/>
  <c r="DQ70" i="24" a="1"/>
  <c r="DQ70" i="24" s="1"/>
  <c r="DY67" i="24" a="1"/>
  <c r="DY67" i="24" s="1"/>
  <c r="DY131" i="24" a="1"/>
  <c r="DY131" i="24" s="1"/>
  <c r="DI129" i="24" a="1"/>
  <c r="DI129" i="24" s="1"/>
  <c r="DQ126" i="24" a="1"/>
  <c r="DQ126" i="24" s="1"/>
  <c r="EB130" i="24" a="1"/>
  <c r="EB130" i="24" s="1"/>
  <c r="DL128" i="24" a="1"/>
  <c r="DL128" i="24" s="1"/>
  <c r="DS132" i="24" a="1"/>
  <c r="DS132" i="24" s="1"/>
  <c r="EA129" i="24" a="1"/>
  <c r="EA129" i="24" s="1"/>
  <c r="DK127" i="24" a="1"/>
  <c r="DK127" i="24" s="1"/>
  <c r="ED131" i="24" a="1"/>
  <c r="ED131" i="24" s="1"/>
  <c r="DN129" i="24" a="1"/>
  <c r="DN129" i="24" s="1"/>
  <c r="DV126" i="24" a="1"/>
  <c r="DV126" i="24" s="1"/>
  <c r="DZ123" i="24" a="1"/>
  <c r="DZ123" i="24" s="1"/>
  <c r="DY124" i="24" a="1"/>
  <c r="DY124" i="24" s="1"/>
  <c r="DT125" i="24" a="1"/>
  <c r="DT125" i="24" s="1"/>
  <c r="EB122" i="24" a="1"/>
  <c r="EB122" i="24" s="1"/>
  <c r="EA123" i="24" a="1"/>
  <c r="EA123" i="24" s="1"/>
  <c r="DQ120" i="24" a="1"/>
  <c r="DQ120" i="24" s="1"/>
  <c r="DY117" i="24" a="1"/>
  <c r="DY117" i="24" s="1"/>
  <c r="DI115" i="24" a="1"/>
  <c r="DI115" i="24" s="1"/>
  <c r="DK121" i="24" a="1"/>
  <c r="DK121" i="24" s="1"/>
  <c r="DS118" i="24" a="1"/>
  <c r="DS118" i="24" s="1"/>
  <c r="EA115" i="24" a="1"/>
  <c r="EA115" i="24" s="1"/>
  <c r="DK113" i="24" a="1"/>
  <c r="DK113" i="24" s="1"/>
  <c r="DM120" i="24" a="1"/>
  <c r="DM120" i="24" s="1"/>
  <c r="DU117" i="24" a="1"/>
  <c r="DU117" i="24" s="1"/>
  <c r="EC114" i="24" a="1"/>
  <c r="EC114" i="24" s="1"/>
  <c r="DT121" i="24" a="1"/>
  <c r="DT121" i="24" s="1"/>
  <c r="EB118" i="24" a="1"/>
  <c r="EB118" i="24" s="1"/>
  <c r="DL116" i="24" a="1"/>
  <c r="DL116" i="24" s="1"/>
  <c r="DT113" i="24" a="1"/>
  <c r="DT113" i="24" s="1"/>
  <c r="DJ111" i="24" a="1"/>
  <c r="DJ111" i="24" s="1"/>
  <c r="DO111" i="24" a="1"/>
  <c r="DO111" i="24" s="1"/>
  <c r="ED111" i="24" a="1"/>
  <c r="ED111" i="24" s="1"/>
  <c r="DH112" i="24" a="1"/>
  <c r="DH112" i="24" s="1"/>
  <c r="DO109" i="24" a="1"/>
  <c r="DO109" i="24" s="1"/>
  <c r="DW106" i="24" a="1"/>
  <c r="DW106" i="24" s="1"/>
  <c r="EE103" i="24" a="1"/>
  <c r="EE103" i="24" s="1"/>
  <c r="DO101" i="24" a="1"/>
  <c r="DO101" i="24" s="1"/>
  <c r="DI108" i="24" a="1"/>
  <c r="DI108" i="24" s="1"/>
  <c r="DQ105" i="24" a="1"/>
  <c r="DQ105" i="24" s="1"/>
  <c r="DY102" i="24" a="1"/>
  <c r="DY102" i="24" s="1"/>
  <c r="EA108" i="24" a="1"/>
  <c r="EA108" i="24" s="1"/>
  <c r="DK106" i="24" a="1"/>
  <c r="DK106" i="24" s="1"/>
  <c r="DS103" i="24" a="1"/>
  <c r="DS103" i="24" s="1"/>
  <c r="EA100" i="24" a="1"/>
  <c r="EA100" i="24" s="1"/>
  <c r="DU107" i="24" a="1"/>
  <c r="DU107" i="24" s="1"/>
  <c r="EC104" i="24" a="1"/>
  <c r="EC104" i="24" s="1"/>
  <c r="DM102" i="24" a="1"/>
  <c r="DM102" i="24" s="1"/>
  <c r="DT99" i="24" a="1"/>
  <c r="DT99" i="24" s="1"/>
  <c r="EA99" i="24" a="1"/>
  <c r="EA99" i="24" s="1"/>
  <c r="DM100" i="24" a="1"/>
  <c r="DM100" i="24" s="1"/>
  <c r="DJ100" i="24" a="1"/>
  <c r="DJ100" i="24" s="1"/>
  <c r="DV97" i="24" a="1"/>
  <c r="DV97" i="24" s="1"/>
  <c r="ED94" i="24" a="1"/>
  <c r="ED94" i="24" s="1"/>
  <c r="DN92" i="24" a="1"/>
  <c r="DN92" i="24" s="1"/>
  <c r="DV89" i="24" a="1"/>
  <c r="DV89" i="24" s="1"/>
  <c r="ED86" i="24" a="1"/>
  <c r="ED86" i="24" s="1"/>
  <c r="DU96" i="24" a="1"/>
  <c r="DU96" i="24" s="1"/>
  <c r="EC93" i="24" a="1"/>
  <c r="EC93" i="24" s="1"/>
  <c r="DM91" i="24" a="1"/>
  <c r="DM91" i="24" s="1"/>
  <c r="DU88" i="24" a="1"/>
  <c r="DU88" i="24" s="1"/>
  <c r="DW97" i="24" a="1"/>
  <c r="DW97" i="24" s="1"/>
  <c r="EE94" i="24" a="1"/>
  <c r="EE94" i="24" s="1"/>
  <c r="DO92" i="24" a="1"/>
  <c r="DO92" i="24" s="1"/>
  <c r="DW89" i="24" a="1"/>
  <c r="DW89" i="24" s="1"/>
  <c r="EE86" i="24" a="1"/>
  <c r="EE86" i="24" s="1"/>
  <c r="EB96" i="24" a="1"/>
  <c r="EB96" i="24" s="1"/>
  <c r="DL94" i="24" a="1"/>
  <c r="DL94" i="24" s="1"/>
  <c r="DT91" i="24" a="1"/>
  <c r="DT91" i="24" s="1"/>
  <c r="EB88" i="24" a="1"/>
  <c r="EB88" i="24" s="1"/>
  <c r="DL86" i="24" a="1"/>
  <c r="DL86" i="24" s="1"/>
  <c r="DR83" i="24" a="1"/>
  <c r="DR83" i="24" s="1"/>
  <c r="DZ80" i="24" a="1"/>
  <c r="DZ80" i="24" s="1"/>
  <c r="DJ78" i="24" a="1"/>
  <c r="DJ78" i="24" s="1"/>
  <c r="DR75" i="24" a="1"/>
  <c r="DR75" i="24" s="1"/>
  <c r="DZ72" i="24" a="1"/>
  <c r="DZ72" i="24" s="1"/>
  <c r="DJ70" i="24" a="1"/>
  <c r="DJ70" i="24" s="1"/>
  <c r="DR67" i="24" a="1"/>
  <c r="DR67" i="24" s="1"/>
  <c r="DT83" i="24" a="1"/>
  <c r="DT83" i="24" s="1"/>
  <c r="EB80" i="24" a="1"/>
  <c r="EB80" i="24" s="1"/>
  <c r="DL78" i="24" a="1"/>
  <c r="DL78" i="24" s="1"/>
  <c r="DT75" i="24" a="1"/>
  <c r="DT75" i="24" s="1"/>
  <c r="EB72" i="24" a="1"/>
  <c r="EB72" i="24" s="1"/>
  <c r="DL70" i="24" a="1"/>
  <c r="DL70" i="24" s="1"/>
  <c r="DT67" i="24" a="1"/>
  <c r="DT67" i="24" s="1"/>
  <c r="DM132" i="24" a="1"/>
  <c r="DM132" i="24" s="1"/>
  <c r="DU129" i="24" a="1"/>
  <c r="DU129" i="24" s="1"/>
  <c r="EC126" i="24" a="1"/>
  <c r="EC126" i="24" s="1"/>
  <c r="DP131" i="24" a="1"/>
  <c r="DP131" i="24" s="1"/>
  <c r="DX128" i="24" a="1"/>
  <c r="DX128" i="24" s="1"/>
  <c r="DH126" i="24" a="1"/>
  <c r="DH126" i="24" s="1"/>
  <c r="DO130" i="24" a="1"/>
  <c r="DO130" i="24" s="1"/>
  <c r="DW127" i="24" a="1"/>
  <c r="DW127" i="24" s="1"/>
  <c r="DR132" i="24" a="1"/>
  <c r="DR132" i="24" s="1"/>
  <c r="DZ129" i="24" a="1"/>
  <c r="DZ129" i="24" s="1"/>
  <c r="DJ127" i="24" a="1"/>
  <c r="DJ127" i="24" s="1"/>
  <c r="DN124" i="24" a="1"/>
  <c r="DN124" i="24" s="1"/>
  <c r="DM125" i="24" a="1"/>
  <c r="DM125" i="24" s="1"/>
  <c r="DU122" i="24" a="1"/>
  <c r="DU122" i="24" s="1"/>
  <c r="DP123" i="24" a="1"/>
  <c r="DP123" i="24" s="1"/>
  <c r="DO124" i="24" a="1"/>
  <c r="DO124" i="24" s="1"/>
  <c r="ED120" i="24" a="1"/>
  <c r="ED120" i="24" s="1"/>
  <c r="DN118" i="24" a="1"/>
  <c r="DN118" i="24" s="1"/>
  <c r="DV115" i="24" a="1"/>
  <c r="DV115" i="24" s="1"/>
  <c r="DX121" i="24" a="1"/>
  <c r="DX121" i="24" s="1"/>
  <c r="DH119" i="24" a="1"/>
  <c r="DH119" i="24" s="1"/>
  <c r="DP116" i="24" a="1"/>
  <c r="DP116" i="24" s="1"/>
  <c r="DX113" i="24" a="1"/>
  <c r="DX113" i="24" s="1"/>
  <c r="DZ120" i="24" a="1"/>
  <c r="DZ120" i="24" s="1"/>
  <c r="DJ118" i="24" a="1"/>
  <c r="DJ118" i="24" s="1"/>
  <c r="DR115" i="24" a="1"/>
  <c r="DR115" i="24" s="1"/>
  <c r="EE121" i="24" a="1"/>
  <c r="EE121" i="24" s="1"/>
  <c r="DO119" i="24" a="1"/>
  <c r="DO119" i="24" s="1"/>
  <c r="DW116" i="24" a="1"/>
  <c r="DW116" i="24" s="1"/>
  <c r="EE113" i="24" a="1"/>
  <c r="EE113" i="24" s="1"/>
  <c r="DU111" i="24" a="1"/>
  <c r="DU111" i="24" s="1"/>
  <c r="EB111" i="24" a="1"/>
  <c r="EB111" i="24" s="1"/>
  <c r="DQ112" i="24" a="1"/>
  <c r="DQ112" i="24" s="1"/>
  <c r="DS112" i="24" a="1"/>
  <c r="DS112" i="24" s="1"/>
  <c r="DZ109" i="24" a="1"/>
  <c r="DZ109" i="24" s="1"/>
  <c r="DJ107" i="24" a="1"/>
  <c r="DJ107" i="24" s="1"/>
  <c r="DR104" i="24" a="1"/>
  <c r="DR104" i="24" s="1"/>
  <c r="DZ101" i="24" a="1"/>
  <c r="DZ101" i="24" s="1"/>
  <c r="DT108" i="24" a="1"/>
  <c r="DT108" i="24" s="1"/>
  <c r="EB105" i="24" a="1"/>
  <c r="EB105" i="24" s="1"/>
  <c r="DL103" i="24" a="1"/>
  <c r="DL103" i="24" s="1"/>
  <c r="DN109" i="24" a="1"/>
  <c r="DN109" i="24" s="1"/>
  <c r="DV106" i="24" a="1"/>
  <c r="DV106" i="24" s="1"/>
  <c r="ED103" i="24" a="1"/>
  <c r="ED103" i="24" s="1"/>
  <c r="DN101" i="24" a="1"/>
  <c r="DN101" i="24" s="1"/>
  <c r="DH108" i="24" a="1"/>
  <c r="DH108" i="24" s="1"/>
  <c r="DP105" i="24" a="1"/>
  <c r="DP105" i="24" s="1"/>
  <c r="DX102" i="24" a="1"/>
  <c r="DX102" i="24" s="1"/>
  <c r="DI100" i="24" a="1"/>
  <c r="DI100" i="24" s="1"/>
  <c r="DN100" i="24" a="1"/>
  <c r="DN100" i="24" s="1"/>
  <c r="DX100" i="24" a="1"/>
  <c r="DX100" i="24" s="1"/>
  <c r="DW100" i="24" a="1"/>
  <c r="DW100" i="24" s="1"/>
  <c r="DH98" i="24" a="1"/>
  <c r="DH98" i="24" s="1"/>
  <c r="DS95" i="24" a="1"/>
  <c r="DS95" i="24" s="1"/>
  <c r="EA92" i="24" a="1"/>
  <c r="EA92" i="24" s="1"/>
  <c r="DK90" i="24" a="1"/>
  <c r="DK90" i="24" s="1"/>
  <c r="DS87" i="24" a="1"/>
  <c r="DS87" i="24" s="1"/>
  <c r="DH97" i="24" a="1"/>
  <c r="DH97" i="24" s="1"/>
  <c r="DP94" i="24" a="1"/>
  <c r="DP94" i="24" s="1"/>
  <c r="DX91" i="24" a="1"/>
  <c r="DX91" i="24" s="1"/>
  <c r="DH89" i="24" a="1"/>
  <c r="DH89" i="24" s="1"/>
  <c r="DP86" i="24" a="1"/>
  <c r="DP86" i="24" s="1"/>
  <c r="DR95" i="24" a="1"/>
  <c r="DR95" i="24" s="1"/>
  <c r="DZ92" i="24" a="1"/>
  <c r="DZ92" i="24" s="1"/>
  <c r="DJ90" i="24" a="1"/>
  <c r="DJ90" i="24" s="1"/>
  <c r="DR87" i="24" a="1"/>
  <c r="DR87" i="24" s="1"/>
  <c r="DQ97" i="24" a="1"/>
  <c r="DQ97" i="24" s="1"/>
  <c r="DY94" i="24" a="1"/>
  <c r="DY94" i="24" s="1"/>
  <c r="DI92" i="24" a="1"/>
  <c r="DI92" i="24" s="1"/>
  <c r="DQ89" i="24" a="1"/>
  <c r="DQ89" i="24" s="1"/>
  <c r="DY86" i="24" a="1"/>
  <c r="DY86" i="24" s="1"/>
  <c r="EE83" i="24" a="1"/>
  <c r="EE83" i="24" s="1"/>
  <c r="DO81" i="24" a="1"/>
  <c r="DO81" i="24" s="1"/>
  <c r="DW78" i="24" a="1"/>
  <c r="DW78" i="24" s="1"/>
  <c r="EE75" i="24" a="1"/>
  <c r="EE75" i="24" s="1"/>
  <c r="DO73" i="24" a="1"/>
  <c r="DO73" i="24" s="1"/>
  <c r="DW70" i="24" a="1"/>
  <c r="DW70" i="24" s="1"/>
  <c r="EE67" i="24" a="1"/>
  <c r="EE67" i="24" s="1"/>
  <c r="DI84" i="24" a="1"/>
  <c r="DI84" i="24" s="1"/>
  <c r="DQ81" i="24" a="1"/>
  <c r="DQ81" i="24" s="1"/>
  <c r="DY78" i="24" a="1"/>
  <c r="DY78" i="24" s="1"/>
  <c r="DI76" i="24" a="1"/>
  <c r="DI76" i="24" s="1"/>
  <c r="DQ73" i="24" a="1"/>
  <c r="DQ73" i="24" s="1"/>
  <c r="DY70" i="24" a="1"/>
  <c r="DY70" i="24" s="1"/>
  <c r="DI68" i="24" a="1"/>
  <c r="DI68" i="24" s="1"/>
  <c r="DY132" i="24" a="1"/>
  <c r="DY132" i="24" s="1"/>
  <c r="DI130" i="24" a="1"/>
  <c r="DI130" i="24" s="1"/>
  <c r="DQ127" i="24" a="1"/>
  <c r="DQ127" i="24" s="1"/>
  <c r="EB131" i="24" a="1"/>
  <c r="EB131" i="24" s="1"/>
  <c r="DL129" i="24" a="1"/>
  <c r="DL129" i="24" s="1"/>
  <c r="DT126" i="24" a="1"/>
  <c r="DT126" i="24" s="1"/>
  <c r="EA130" i="24" a="1"/>
  <c r="EA130" i="24" s="1"/>
  <c r="DK128" i="24" a="1"/>
  <c r="DK128" i="24" s="1"/>
  <c r="DY125" i="24" a="1"/>
  <c r="DY125" i="24" s="1"/>
  <c r="DN130" i="24" a="1"/>
  <c r="DN130" i="24" s="1"/>
  <c r="DV127" i="24" a="1"/>
  <c r="DV127" i="24" s="1"/>
  <c r="DZ124" i="24" a="1"/>
  <c r="DZ124" i="24" s="1"/>
  <c r="DZ125" i="24" a="1"/>
  <c r="DZ125" i="24" s="1"/>
  <c r="DI123" i="24" a="1"/>
  <c r="DI123" i="24" s="1"/>
  <c r="EB123" i="24" a="1"/>
  <c r="EB123" i="24" s="1"/>
  <c r="EA124" i="24" a="1"/>
  <c r="EA124" i="24" s="1"/>
  <c r="DQ121" i="24" a="1"/>
  <c r="DQ121" i="24" s="1"/>
  <c r="DY118" i="24" a="1"/>
  <c r="DY118" i="24" s="1"/>
  <c r="DI116" i="24" a="1"/>
  <c r="DI116" i="24" s="1"/>
  <c r="DK122" i="24" a="1"/>
  <c r="DK122" i="24" s="1"/>
  <c r="DS119" i="24" a="1"/>
  <c r="DS119" i="24" s="1"/>
  <c r="EA116" i="24" a="1"/>
  <c r="EA116" i="24" s="1"/>
  <c r="DK114" i="24" a="1"/>
  <c r="DK114" i="24" s="1"/>
  <c r="DM121" i="24" a="1"/>
  <c r="DM121" i="24" s="1"/>
  <c r="DU118" i="24" a="1"/>
  <c r="DU118" i="24" s="1"/>
  <c r="EC115" i="24" a="1"/>
  <c r="EC115" i="24" s="1"/>
  <c r="DM113" i="24" a="1"/>
  <c r="DM113" i="24" s="1"/>
  <c r="EB119" i="24" a="1"/>
  <c r="EB119" i="24" s="1"/>
  <c r="DL117" i="24" a="1"/>
  <c r="DL117" i="24" s="1"/>
  <c r="DT114" i="24" a="1"/>
  <c r="DT114" i="24" s="1"/>
  <c r="DJ112" i="24" a="1"/>
  <c r="DJ112" i="24" s="1"/>
  <c r="DO112" i="24" a="1"/>
  <c r="DO112" i="24" s="1"/>
  <c r="EB112" i="24" a="1"/>
  <c r="EB112" i="24" s="1"/>
  <c r="DN110" i="24" a="1"/>
  <c r="DN110" i="24" s="1"/>
  <c r="DP110" i="24" a="1"/>
  <c r="DP110" i="24" s="1"/>
  <c r="DW107" i="24" a="1"/>
  <c r="DW107" i="24" s="1"/>
  <c r="EE104" i="24" a="1"/>
  <c r="EE104" i="24" s="1"/>
  <c r="DO102" i="24" a="1"/>
  <c r="DO102" i="24" s="1"/>
  <c r="DI109" i="24" a="1"/>
  <c r="DI109" i="24" s="1"/>
  <c r="DQ106" i="24" a="1"/>
  <c r="DQ106" i="24" s="1"/>
  <c r="DY103" i="24" a="1"/>
  <c r="DY103" i="24" s="1"/>
  <c r="EA109" i="24" a="1"/>
  <c r="EA109" i="24" s="1"/>
  <c r="DK107" i="24" a="1"/>
  <c r="DK107" i="24" s="1"/>
  <c r="DS104" i="24" a="1"/>
  <c r="DS104" i="24" s="1"/>
  <c r="EA101" i="24" a="1"/>
  <c r="EA101" i="24" s="1"/>
  <c r="DU108" i="24" a="1"/>
  <c r="DU108" i="24" s="1"/>
  <c r="EC105" i="24" a="1"/>
  <c r="EC105" i="24" s="1"/>
  <c r="DM103" i="24" a="1"/>
  <c r="DM103" i="24" s="1"/>
  <c r="DT100" i="24" a="1"/>
  <c r="DT100" i="24" s="1"/>
  <c r="DY100" i="24" a="1"/>
  <c r="DY100" i="24" s="1"/>
  <c r="DK98" i="24" a="1"/>
  <c r="DK98" i="24" s="1"/>
  <c r="DU98" i="24" a="1"/>
  <c r="DU98" i="24" s="1"/>
  <c r="DR98" i="24" a="1"/>
  <c r="DR98" i="24" s="1"/>
  <c r="ED95" i="24" a="1"/>
  <c r="ED95" i="24" s="1"/>
  <c r="DN93" i="24" a="1"/>
  <c r="DN93" i="24" s="1"/>
  <c r="DV90" i="24" a="1"/>
  <c r="DV90" i="24" s="1"/>
  <c r="ED87" i="24" a="1"/>
  <c r="ED87" i="24" s="1"/>
  <c r="DU97" i="24" a="1"/>
  <c r="DU97" i="24" s="1"/>
  <c r="EC94" i="24" a="1"/>
  <c r="EC94" i="24" s="1"/>
  <c r="DM92" i="24" a="1"/>
  <c r="DM92" i="24" s="1"/>
  <c r="DU89" i="24" a="1"/>
  <c r="DU89" i="24" s="1"/>
  <c r="EC86" i="24" a="1"/>
  <c r="EC86" i="24" s="1"/>
  <c r="EE95" i="24" a="1"/>
  <c r="EE95" i="24" s="1"/>
  <c r="DO93" i="24" a="1"/>
  <c r="DO93" i="24" s="1"/>
  <c r="DW90" i="24" a="1"/>
  <c r="DW90" i="24" s="1"/>
  <c r="EE87" i="24" a="1"/>
  <c r="EE87" i="24" s="1"/>
  <c r="EB97" i="24" a="1"/>
  <c r="EB97" i="24" s="1"/>
  <c r="DL95" i="24" a="1"/>
  <c r="DL95" i="24" s="1"/>
  <c r="DT92" i="24" a="1"/>
  <c r="DT92" i="24" s="1"/>
  <c r="EB89" i="24" a="1"/>
  <c r="EB89" i="24" s="1"/>
  <c r="DL87" i="24" a="1"/>
  <c r="DL87" i="24" s="1"/>
  <c r="DR84" i="24" a="1"/>
  <c r="DR84" i="24" s="1"/>
  <c r="DZ81" i="24" a="1"/>
  <c r="DZ81" i="24" s="1"/>
  <c r="DJ79" i="24" a="1"/>
  <c r="DJ79" i="24" s="1"/>
  <c r="DR76" i="24" a="1"/>
  <c r="DR76" i="24" s="1"/>
  <c r="DZ73" i="24" a="1"/>
  <c r="DZ73" i="24" s="1"/>
  <c r="DJ71" i="24" a="1"/>
  <c r="DJ71" i="24" s="1"/>
  <c r="DR68" i="24" a="1"/>
  <c r="DR68" i="24" s="1"/>
  <c r="DT84" i="24" a="1"/>
  <c r="DT84" i="24" s="1"/>
  <c r="EB81" i="24" a="1"/>
  <c r="EB81" i="24" s="1"/>
  <c r="DL79" i="24" a="1"/>
  <c r="DL79" i="24" s="1"/>
  <c r="DT76" i="24" a="1"/>
  <c r="DT76" i="24" s="1"/>
  <c r="EB73" i="24" a="1"/>
  <c r="EB73" i="24" s="1"/>
  <c r="DL71" i="24" a="1"/>
  <c r="DL71" i="24" s="1"/>
  <c r="DT68" i="24" a="1"/>
  <c r="DT68" i="24" s="1"/>
  <c r="DK85" i="24" a="1"/>
  <c r="DK85" i="24" s="1"/>
  <c r="DK83" i="24" a="1"/>
  <c r="DK83" i="24" s="1"/>
  <c r="DS80" i="24" a="1"/>
  <c r="DS80" i="24" s="1"/>
  <c r="EA77" i="24" a="1"/>
  <c r="EA77" i="24" s="1"/>
  <c r="DK75" i="24" a="1"/>
  <c r="DK75" i="24" s="1"/>
  <c r="DS72" i="24" a="1"/>
  <c r="DS72" i="24" s="1"/>
  <c r="EA69" i="24" a="1"/>
  <c r="EA69" i="24" s="1"/>
  <c r="DK67" i="24" a="1"/>
  <c r="DK67" i="24" s="1"/>
  <c r="DM83" i="24" a="1"/>
  <c r="DM83" i="24" s="1"/>
  <c r="DU80" i="24" a="1"/>
  <c r="DU80" i="24" s="1"/>
  <c r="EC77" i="24" a="1"/>
  <c r="EC77" i="24" s="1"/>
  <c r="DM75" i="24" a="1"/>
  <c r="DM75" i="24" s="1"/>
  <c r="DU72" i="24" a="1"/>
  <c r="DU72" i="24" s="1"/>
  <c r="EC69" i="24" a="1"/>
  <c r="EC69" i="24" s="1"/>
  <c r="DM67" i="24" a="1"/>
  <c r="DM67" i="24" s="1"/>
  <c r="DS66" i="24" a="1"/>
  <c r="DS66" i="24" s="1"/>
  <c r="DX63" i="24" a="1"/>
  <c r="DX63" i="24" s="1"/>
  <c r="DH61" i="24" a="1"/>
  <c r="DH61" i="24" s="1"/>
  <c r="DP58" i="24" a="1"/>
  <c r="DP58" i="24" s="1"/>
  <c r="DX55" i="24" a="1"/>
  <c r="DX55" i="24" s="1"/>
  <c r="DH53" i="24" a="1"/>
  <c r="DH53" i="24" s="1"/>
  <c r="DP50" i="24" a="1"/>
  <c r="DP50" i="24" s="1"/>
  <c r="DX47" i="24" a="1"/>
  <c r="DX47" i="24" s="1"/>
  <c r="DH45" i="24" a="1"/>
  <c r="DH45" i="24" s="1"/>
  <c r="DO42" i="24" a="1"/>
  <c r="DO42" i="24" s="1"/>
  <c r="DW39" i="24" a="1"/>
  <c r="DW39" i="24" s="1"/>
  <c r="EE36" i="24" a="1"/>
  <c r="EE36" i="24" s="1"/>
  <c r="DO34" i="24" a="1"/>
  <c r="DO34" i="24" s="1"/>
  <c r="DW31" i="24" a="1"/>
  <c r="DW31" i="24" s="1"/>
  <c r="EE28" i="24" a="1"/>
  <c r="EE28" i="24" s="1"/>
  <c r="DO26" i="24" a="1"/>
  <c r="DO26" i="24" s="1"/>
  <c r="DW23" i="24" a="1"/>
  <c r="DW23" i="24" s="1"/>
  <c r="EA64" i="24" a="1"/>
  <c r="EA64" i="24" s="1"/>
  <c r="DK62" i="24" a="1"/>
  <c r="DK62" i="24" s="1"/>
  <c r="DS59" i="24" a="1"/>
  <c r="DS59" i="24" s="1"/>
  <c r="EA56" i="24" a="1"/>
  <c r="EA56" i="24" s="1"/>
  <c r="DK54" i="24" a="1"/>
  <c r="DK54" i="24" s="1"/>
  <c r="DS51" i="24" a="1"/>
  <c r="DS51" i="24" s="1"/>
  <c r="EA48" i="24" a="1"/>
  <c r="EA48" i="24" s="1"/>
  <c r="DK46" i="24" a="1"/>
  <c r="DK46" i="24" s="1"/>
  <c r="DQ43" i="24" a="1"/>
  <c r="DQ43" i="24" s="1"/>
  <c r="DY40" i="24" a="1"/>
  <c r="DY40" i="24" s="1"/>
  <c r="DI38" i="24" a="1"/>
  <c r="DI38" i="24" s="1"/>
  <c r="DQ35" i="24" a="1"/>
  <c r="DQ35" i="24" s="1"/>
  <c r="DY32" i="24" a="1"/>
  <c r="DY32" i="24" s="1"/>
  <c r="DI30" i="24" a="1"/>
  <c r="DI30" i="24" s="1"/>
  <c r="DQ27" i="24" a="1"/>
  <c r="DQ27" i="24" s="1"/>
  <c r="DY24" i="24" a="1"/>
  <c r="DY24" i="24" s="1"/>
  <c r="DI22" i="24" a="1"/>
  <c r="DI22" i="24" s="1"/>
  <c r="DV64" i="24" a="1"/>
  <c r="DV64" i="24" s="1"/>
  <c r="ED61" i="24" a="1"/>
  <c r="ED61" i="24" s="1"/>
  <c r="DN59" i="24" a="1"/>
  <c r="DN59" i="24" s="1"/>
  <c r="DV56" i="24" a="1"/>
  <c r="DV56" i="24" s="1"/>
  <c r="ED53" i="24" a="1"/>
  <c r="ED53" i="24" s="1"/>
  <c r="DN51" i="24" a="1"/>
  <c r="DN51" i="24" s="1"/>
  <c r="DV48" i="24" a="1"/>
  <c r="DV48" i="24" s="1"/>
  <c r="ED45" i="24" a="1"/>
  <c r="ED45" i="24" s="1"/>
  <c r="DP43" i="24" a="1"/>
  <c r="DP43" i="24" s="1"/>
  <c r="DX40" i="24" a="1"/>
  <c r="DX40" i="24" s="1"/>
  <c r="DH38" i="24" a="1"/>
  <c r="DH38" i="24" s="1"/>
  <c r="DP35" i="24" a="1"/>
  <c r="DP35" i="24" s="1"/>
  <c r="DX32" i="24" a="1"/>
  <c r="DX32" i="24" s="1"/>
  <c r="DH30" i="24" a="1"/>
  <c r="DH30" i="24" s="1"/>
  <c r="DP27" i="24" a="1"/>
  <c r="DP27" i="24" s="1"/>
  <c r="DX24" i="24" a="1"/>
  <c r="DX24" i="24" s="1"/>
  <c r="DY65" i="24" a="1"/>
  <c r="DY65" i="24" s="1"/>
  <c r="DI63" i="24" a="1"/>
  <c r="DI63" i="24" s="1"/>
  <c r="DQ60" i="24" a="1"/>
  <c r="DQ60" i="24" s="1"/>
  <c r="DY57" i="24" a="1"/>
  <c r="DY57" i="24" s="1"/>
  <c r="DI55" i="24" a="1"/>
  <c r="DI55" i="24" s="1"/>
  <c r="DQ52" i="24" a="1"/>
  <c r="DQ52" i="24" s="1"/>
  <c r="DY49" i="24" a="1"/>
  <c r="DY49" i="24" s="1"/>
  <c r="DI47" i="24" a="1"/>
  <c r="DI47" i="24" s="1"/>
  <c r="DR44" i="24" a="1"/>
  <c r="DR44" i="24" s="1"/>
  <c r="DZ41" i="24" a="1"/>
  <c r="DZ41" i="24" s="1"/>
  <c r="DJ39" i="24" a="1"/>
  <c r="DJ39" i="24" s="1"/>
  <c r="DR36" i="24" a="1"/>
  <c r="DR36" i="24" s="1"/>
  <c r="DZ33" i="24" a="1"/>
  <c r="DZ33" i="24" s="1"/>
  <c r="DJ31" i="24" a="1"/>
  <c r="DJ31" i="24" s="1"/>
  <c r="DR28" i="24" a="1"/>
  <c r="DR28" i="24" s="1"/>
  <c r="DZ25" i="24" a="1"/>
  <c r="DZ25" i="24" s="1"/>
  <c r="DN20" i="24" a="1"/>
  <c r="DN20" i="24" s="1"/>
  <c r="DV17" i="24" a="1"/>
  <c r="DV17" i="24" s="1"/>
  <c r="ED14" i="24" a="1"/>
  <c r="ED14" i="24" s="1"/>
  <c r="DN12" i="24" a="1"/>
  <c r="DN12" i="24" s="1"/>
  <c r="DT9" i="24" a="1"/>
  <c r="DT9" i="24" s="1"/>
  <c r="DV83" i="24" a="1"/>
  <c r="DV83" i="24" s="1"/>
  <c r="ED80" i="24" a="1"/>
  <c r="ED80" i="24" s="1"/>
  <c r="DN78" i="24" a="1"/>
  <c r="DN78" i="24" s="1"/>
  <c r="DV75" i="24" a="1"/>
  <c r="DV75" i="24" s="1"/>
  <c r="ED72" i="24" a="1"/>
  <c r="ED72" i="24" s="1"/>
  <c r="DN70" i="24" a="1"/>
  <c r="DN70" i="24" s="1"/>
  <c r="DV67" i="24" a="1"/>
  <c r="DV67" i="24" s="1"/>
  <c r="DX83" i="24" a="1"/>
  <c r="DX83" i="24" s="1"/>
  <c r="DH81" i="24" a="1"/>
  <c r="DH81" i="24" s="1"/>
  <c r="DP78" i="24" a="1"/>
  <c r="DP78" i="24" s="1"/>
  <c r="DX75" i="24" a="1"/>
  <c r="DX75" i="24" s="1"/>
  <c r="DH73" i="24" a="1"/>
  <c r="DH73" i="24" s="1"/>
  <c r="DP70" i="24" a="1"/>
  <c r="DP70" i="24" s="1"/>
  <c r="DX67" i="24" a="1"/>
  <c r="DX67" i="24" s="1"/>
  <c r="DW66" i="24" a="1"/>
  <c r="DW66" i="24" s="1"/>
  <c r="DL64" i="24" a="1"/>
  <c r="DL64" i="24" s="1"/>
  <c r="DT61" i="24" a="1"/>
  <c r="DT61" i="24" s="1"/>
  <c r="EB58" i="24" a="1"/>
  <c r="EB58" i="24" s="1"/>
  <c r="DL56" i="24" a="1"/>
  <c r="DL56" i="24" s="1"/>
  <c r="DT53" i="24" a="1"/>
  <c r="DT53" i="24" s="1"/>
  <c r="EB50" i="24" a="1"/>
  <c r="EB50" i="24" s="1"/>
  <c r="DL48" i="24" a="1"/>
  <c r="DL48" i="24" s="1"/>
  <c r="DT45" i="24" a="1"/>
  <c r="DT45" i="24" s="1"/>
  <c r="EB42" i="24" a="1"/>
  <c r="EB42" i="24" s="1"/>
  <c r="DL40" i="24" a="1"/>
  <c r="DL40" i="24" s="1"/>
  <c r="DT37" i="24" a="1"/>
  <c r="DT37" i="24" s="1"/>
  <c r="EB34" i="24" a="1"/>
  <c r="EB34" i="24" s="1"/>
  <c r="DL32" i="24" a="1"/>
  <c r="DL32" i="24" s="1"/>
  <c r="DT29" i="24" a="1"/>
  <c r="DT29" i="24" s="1"/>
  <c r="EB26" i="24" a="1"/>
  <c r="EB26" i="24" s="1"/>
  <c r="DL24" i="24" a="1"/>
  <c r="DL24" i="24" s="1"/>
  <c r="DO65" i="24" a="1"/>
  <c r="DO65" i="24" s="1"/>
  <c r="DW62" i="24" a="1"/>
  <c r="DW62" i="24" s="1"/>
  <c r="EE59" i="24" a="1"/>
  <c r="EE59" i="24" s="1"/>
  <c r="DO57" i="24" a="1"/>
  <c r="DO57" i="24" s="1"/>
  <c r="DW54" i="24" a="1"/>
  <c r="DW54" i="24" s="1"/>
  <c r="EE51" i="24" a="1"/>
  <c r="EE51" i="24" s="1"/>
  <c r="DO49" i="24" a="1"/>
  <c r="DO49" i="24" s="1"/>
  <c r="DW46" i="24" a="1"/>
  <c r="DW46" i="24" s="1"/>
  <c r="ED43" i="24" a="1"/>
  <c r="ED43" i="24" s="1"/>
  <c r="DN41" i="24" a="1"/>
  <c r="DN41" i="24" s="1"/>
  <c r="DV38" i="24" a="1"/>
  <c r="DV38" i="24" s="1"/>
  <c r="ED35" i="24" a="1"/>
  <c r="ED35" i="24" s="1"/>
  <c r="DN33" i="24" a="1"/>
  <c r="DN33" i="24" s="1"/>
  <c r="DV30" i="24" a="1"/>
  <c r="DV30" i="24" s="1"/>
  <c r="ED27" i="24" a="1"/>
  <c r="ED27" i="24" s="1"/>
  <c r="DN25" i="24" a="1"/>
  <c r="DN25" i="24" s="1"/>
  <c r="DV22" i="24" a="1"/>
  <c r="DV22" i="24" s="1"/>
  <c r="DJ65" i="24" a="1"/>
  <c r="DJ65" i="24" s="1"/>
  <c r="DR62" i="24" a="1"/>
  <c r="DR62" i="24" s="1"/>
  <c r="DZ59" i="24" a="1"/>
  <c r="DZ59" i="24" s="1"/>
  <c r="DJ57" i="24" a="1"/>
  <c r="DJ57" i="24" s="1"/>
  <c r="DR54" i="24" a="1"/>
  <c r="DR54" i="24" s="1"/>
  <c r="DZ51" i="24" a="1"/>
  <c r="DZ51" i="24" s="1"/>
  <c r="DJ49" i="24" a="1"/>
  <c r="DJ49" i="24" s="1"/>
  <c r="DR46" i="24" a="1"/>
  <c r="DR46" i="24" s="1"/>
  <c r="EA43" i="24" a="1"/>
  <c r="EA43" i="24" s="1"/>
  <c r="DK41" i="24" a="1"/>
  <c r="DK41" i="24" s="1"/>
  <c r="DS38" i="24" a="1"/>
  <c r="DS38" i="24" s="1"/>
  <c r="EA35" i="24" a="1"/>
  <c r="EA35" i="24" s="1"/>
  <c r="DK33" i="24" a="1"/>
  <c r="DK33" i="24" s="1"/>
  <c r="DS30" i="24" a="1"/>
  <c r="DS30" i="24" s="1"/>
  <c r="EA27" i="24" a="1"/>
  <c r="EA27" i="24" s="1"/>
  <c r="DK25" i="24" a="1"/>
  <c r="DK25" i="24" s="1"/>
  <c r="DM66" i="24" a="1"/>
  <c r="DM66" i="24" s="1"/>
  <c r="DU63" i="24" a="1"/>
  <c r="DU63" i="24" s="1"/>
  <c r="EC60" i="24" a="1"/>
  <c r="EC60" i="24" s="1"/>
  <c r="DM58" i="24" a="1"/>
  <c r="DM58" i="24" s="1"/>
  <c r="DU55" i="24" a="1"/>
  <c r="DU55" i="24" s="1"/>
  <c r="EC52" i="24" a="1"/>
  <c r="EC52" i="24" s="1"/>
  <c r="DM50" i="24" a="1"/>
  <c r="DM50" i="24" s="1"/>
  <c r="DU47" i="24" a="1"/>
  <c r="DU47" i="24" s="1"/>
  <c r="EC44" i="24" a="1"/>
  <c r="EC44" i="24" s="1"/>
  <c r="DM42" i="24" a="1"/>
  <c r="DM42" i="24" s="1"/>
  <c r="DU39" i="24" a="1"/>
  <c r="DU39" i="24" s="1"/>
  <c r="EC36" i="24" a="1"/>
  <c r="EC36" i="24" s="1"/>
  <c r="DM34" i="24" a="1"/>
  <c r="DM34" i="24" s="1"/>
  <c r="DU31" i="24" a="1"/>
  <c r="DU31" i="24" s="1"/>
  <c r="EC28" i="24" a="1"/>
  <c r="EC28" i="24" s="1"/>
  <c r="DM26" i="24" a="1"/>
  <c r="DM26" i="24" s="1"/>
  <c r="DY20" i="24" a="1"/>
  <c r="DY20" i="24" s="1"/>
  <c r="DI18" i="24" a="1"/>
  <c r="DI18" i="24" s="1"/>
  <c r="DQ15" i="24" a="1"/>
  <c r="DQ15" i="24" s="1"/>
  <c r="DY12" i="24" a="1"/>
  <c r="DY12" i="24" s="1"/>
  <c r="DI10" i="24" a="1"/>
  <c r="DI10" i="24" s="1"/>
  <c r="DP7" i="24" a="1"/>
  <c r="DP7" i="24" s="1"/>
  <c r="DZ24" i="24" a="1"/>
  <c r="DZ24" i="24" s="1"/>
  <c r="EA82" i="24" a="1"/>
  <c r="EA82" i="24" s="1"/>
  <c r="DK80" i="24" a="1"/>
  <c r="DK80" i="24" s="1"/>
  <c r="DS77" i="24" a="1"/>
  <c r="DS77" i="24" s="1"/>
  <c r="EA74" i="24" a="1"/>
  <c r="EA74" i="24" s="1"/>
  <c r="DK72" i="24" a="1"/>
  <c r="DK72" i="24" s="1"/>
  <c r="DS69" i="24" a="1"/>
  <c r="DS69" i="24" s="1"/>
  <c r="DU85" i="24" a="1"/>
  <c r="DU85" i="24" s="1"/>
  <c r="EC82" i="24" a="1"/>
  <c r="EC82" i="24" s="1"/>
  <c r="DM80" i="24" a="1"/>
  <c r="DM80" i="24" s="1"/>
  <c r="DU77" i="24" a="1"/>
  <c r="DU77" i="24" s="1"/>
  <c r="EC74" i="24" a="1"/>
  <c r="EC74" i="24" s="1"/>
  <c r="DM72" i="24" a="1"/>
  <c r="DM72" i="24" s="1"/>
  <c r="DU69" i="24" a="1"/>
  <c r="DU69" i="24" s="1"/>
  <c r="EC66" i="24" a="1"/>
  <c r="EC66" i="24" s="1"/>
  <c r="DH66" i="24" a="1"/>
  <c r="DH66" i="24" s="1"/>
  <c r="DP63" i="24" a="1"/>
  <c r="DP63" i="24" s="1"/>
  <c r="DX60" i="24" a="1"/>
  <c r="DX60" i="24" s="1"/>
  <c r="DH58" i="24" a="1"/>
  <c r="DH58" i="24" s="1"/>
  <c r="DP55" i="24" a="1"/>
  <c r="DP55" i="24" s="1"/>
  <c r="DX52" i="24" a="1"/>
  <c r="DX52" i="24" s="1"/>
  <c r="DH50" i="24" a="1"/>
  <c r="DH50" i="24" s="1"/>
  <c r="DP47" i="24" a="1"/>
  <c r="DP47" i="24" s="1"/>
  <c r="DX44" i="24" a="1"/>
  <c r="DX44" i="24" s="1"/>
  <c r="EE41" i="24" a="1"/>
  <c r="EE41" i="24" s="1"/>
  <c r="DO39" i="24" a="1"/>
  <c r="DO39" i="24" s="1"/>
  <c r="DW36" i="24" a="1"/>
  <c r="DW36" i="24" s="1"/>
  <c r="EE33" i="24" a="1"/>
  <c r="EE33" i="24" s="1"/>
  <c r="DO31" i="24" a="1"/>
  <c r="DO31" i="24" s="1"/>
  <c r="DW28" i="24" a="1"/>
  <c r="DW28" i="24" s="1"/>
  <c r="EE25" i="24" a="1"/>
  <c r="EE25" i="24" s="1"/>
  <c r="DO23" i="24" a="1"/>
  <c r="DO23" i="24" s="1"/>
  <c r="DS64" i="24" a="1"/>
  <c r="DS64" i="24" s="1"/>
  <c r="EA61" i="24" a="1"/>
  <c r="EA61" i="24" s="1"/>
  <c r="DK59" i="24" a="1"/>
  <c r="DK59" i="24" s="1"/>
  <c r="DS56" i="24" a="1"/>
  <c r="DS56" i="24" s="1"/>
  <c r="EA53" i="24" a="1"/>
  <c r="EA53" i="24" s="1"/>
  <c r="DK51" i="24" a="1"/>
  <c r="DK51" i="24" s="1"/>
  <c r="DS48" i="24" a="1"/>
  <c r="DS48" i="24" s="1"/>
  <c r="EA45" i="24" a="1"/>
  <c r="EA45" i="24" s="1"/>
  <c r="DI43" i="24" a="1"/>
  <c r="DI43" i="24" s="1"/>
  <c r="DQ40" i="24" a="1"/>
  <c r="DQ40" i="24" s="1"/>
  <c r="DY37" i="24" a="1"/>
  <c r="DY37" i="24" s="1"/>
  <c r="DI35" i="24" a="1"/>
  <c r="DI35" i="24" s="1"/>
  <c r="DQ32" i="24" a="1"/>
  <c r="DQ32" i="24" s="1"/>
  <c r="DY29" i="24" a="1"/>
  <c r="DY29" i="24" s="1"/>
  <c r="DI27" i="24" a="1"/>
  <c r="DI27" i="24" s="1"/>
  <c r="DQ24" i="24" a="1"/>
  <c r="DQ24" i="24" s="1"/>
  <c r="DY21" i="24" a="1"/>
  <c r="DY21" i="24" s="1"/>
  <c r="DN64" i="24" a="1"/>
  <c r="DN64" i="24" s="1"/>
  <c r="DV61" i="24" a="1"/>
  <c r="DV61" i="24" s="1"/>
  <c r="ED58" i="24" a="1"/>
  <c r="ED58" i="24" s="1"/>
  <c r="DN56" i="24" a="1"/>
  <c r="DN56" i="24" s="1"/>
  <c r="DV53" i="24" a="1"/>
  <c r="DV53" i="24" s="1"/>
  <c r="ED50" i="24" a="1"/>
  <c r="ED50" i="24" s="1"/>
  <c r="DN48" i="24" a="1"/>
  <c r="DN48" i="24" s="1"/>
  <c r="DV45" i="24" a="1"/>
  <c r="DV45" i="24" s="1"/>
  <c r="DH43" i="24" a="1"/>
  <c r="DH43" i="24" s="1"/>
  <c r="DP40" i="24" a="1"/>
  <c r="DP40" i="24" s="1"/>
  <c r="DX37" i="24" a="1"/>
  <c r="DX37" i="24" s="1"/>
  <c r="DH35" i="24" a="1"/>
  <c r="DH35" i="24" s="1"/>
  <c r="DP32" i="24" a="1"/>
  <c r="DP32" i="24" s="1"/>
  <c r="DX29" i="24" a="1"/>
  <c r="DX29" i="24" s="1"/>
  <c r="DH27" i="24" a="1"/>
  <c r="DH27" i="24" s="1"/>
  <c r="DP24" i="24" a="1"/>
  <c r="DP24" i="24" s="1"/>
  <c r="DQ65" i="24" a="1"/>
  <c r="DQ65" i="24" s="1"/>
  <c r="DY62" i="24" a="1"/>
  <c r="DY62" i="24" s="1"/>
  <c r="DI60" i="24" a="1"/>
  <c r="DI60" i="24" s="1"/>
  <c r="DQ57" i="24" a="1"/>
  <c r="DQ57" i="24" s="1"/>
  <c r="DY54" i="24" a="1"/>
  <c r="DY54" i="24" s="1"/>
  <c r="DI52" i="24" a="1"/>
  <c r="DI52" i="24" s="1"/>
  <c r="DQ49" i="24" a="1"/>
  <c r="DQ49" i="24" s="1"/>
  <c r="DY46" i="24" a="1"/>
  <c r="DY46" i="24" s="1"/>
  <c r="DJ44" i="24" a="1"/>
  <c r="DJ44" i="24" s="1"/>
  <c r="DR41" i="24" a="1"/>
  <c r="DR41" i="24" s="1"/>
  <c r="DZ38" i="24" a="1"/>
  <c r="DZ38" i="24" s="1"/>
  <c r="DJ36" i="24" a="1"/>
  <c r="DJ36" i="24" s="1"/>
  <c r="DR33" i="24" a="1"/>
  <c r="DR33" i="24" s="1"/>
  <c r="DZ30" i="24" a="1"/>
  <c r="DZ30" i="24" s="1"/>
  <c r="DJ28" i="24" a="1"/>
  <c r="DJ28" i="24" s="1"/>
  <c r="DR24" i="24" a="1"/>
  <c r="DR24" i="24" s="1"/>
  <c r="ED19" i="24" a="1"/>
  <c r="ED19" i="24" s="1"/>
  <c r="DN17" i="24" a="1"/>
  <c r="DN17" i="24" s="1"/>
  <c r="DV14" i="24" a="1"/>
  <c r="DV14" i="24" s="1"/>
  <c r="ED11" i="24" a="1"/>
  <c r="ED11" i="24" s="1"/>
  <c r="DL9" i="24" a="1"/>
  <c r="DL9" i="24" s="1"/>
  <c r="DR6" i="24" a="1"/>
  <c r="DR6" i="24" s="1"/>
  <c r="DK22" i="24" a="1"/>
  <c r="DK22" i="24" s="1"/>
  <c r="DV82" i="24" a="1"/>
  <c r="DV82" i="24" s="1"/>
  <c r="ED79" i="24" a="1"/>
  <c r="ED79" i="24" s="1"/>
  <c r="DN77" i="24" a="1"/>
  <c r="DN77" i="24" s="1"/>
  <c r="DV74" i="24" a="1"/>
  <c r="DV74" i="24" s="1"/>
  <c r="ED71" i="24" a="1"/>
  <c r="ED71" i="24" s="1"/>
  <c r="DN69" i="24" a="1"/>
  <c r="DN69" i="24" s="1"/>
  <c r="DP85" i="24" a="1"/>
  <c r="DP85" i="24" s="1"/>
  <c r="DX82" i="24" a="1"/>
  <c r="DX82" i="24" s="1"/>
  <c r="DH80" i="24" a="1"/>
  <c r="DH80" i="24" s="1"/>
  <c r="DP77" i="24" a="1"/>
  <c r="DP77" i="24" s="1"/>
  <c r="DX74" i="24" a="1"/>
  <c r="DX74" i="24" s="1"/>
  <c r="DH72" i="24" a="1"/>
  <c r="DH72" i="24" s="1"/>
  <c r="DP69" i="24" a="1"/>
  <c r="DP69" i="24" s="1"/>
  <c r="EA66" i="24" a="1"/>
  <c r="EA66" i="24" s="1"/>
  <c r="EB65" i="24" a="1"/>
  <c r="EB65" i="24" s="1"/>
  <c r="DL63" i="24" a="1"/>
  <c r="DL63" i="24" s="1"/>
  <c r="DT60" i="24" a="1"/>
  <c r="DT60" i="24" s="1"/>
  <c r="EB57" i="24" a="1"/>
  <c r="EB57" i="24" s="1"/>
  <c r="DL55" i="24" a="1"/>
  <c r="DL55" i="24" s="1"/>
  <c r="DT52" i="24" a="1"/>
  <c r="DT52" i="24" s="1"/>
  <c r="EB49" i="24" a="1"/>
  <c r="EB49" i="24" s="1"/>
  <c r="DK7" i="24" a="1"/>
  <c r="DK7" i="24" s="1"/>
  <c r="DY9" i="24" a="1"/>
  <c r="DY9" i="24" s="1"/>
  <c r="DO12" i="24" a="1"/>
  <c r="DO12" i="24" s="1"/>
  <c r="EE14" i="24" a="1"/>
  <c r="EE14" i="24" s="1"/>
  <c r="DW17" i="24" a="1"/>
  <c r="DW17" i="24" s="1"/>
  <c r="DO20" i="24" a="1"/>
  <c r="DO20" i="24" s="1"/>
  <c r="DR25" i="24" a="1"/>
  <c r="DR25" i="24" s="1"/>
  <c r="DQ7" i="24" a="1"/>
  <c r="DQ7" i="24" s="1"/>
  <c r="DM10" i="24" a="1"/>
  <c r="DM10" i="24" s="1"/>
  <c r="EC12" i="24" a="1"/>
  <c r="EC12" i="24" s="1"/>
  <c r="DU15" i="24" a="1"/>
  <c r="DU15" i="24" s="1"/>
  <c r="DM18" i="24" a="1"/>
  <c r="DM18" i="24" s="1"/>
  <c r="EC20" i="24" a="1"/>
  <c r="EC20" i="24" s="1"/>
  <c r="DN5" i="24" a="1"/>
  <c r="DN5" i="24" s="1"/>
  <c r="DH8" i="24" a="1"/>
  <c r="DH8" i="24" s="1"/>
  <c r="DS10" i="24" a="1"/>
  <c r="DS10" i="24" s="1"/>
  <c r="DK13" i="24" a="1"/>
  <c r="DK13" i="24" s="1"/>
  <c r="EA15" i="24" a="1"/>
  <c r="EA15" i="24" s="1"/>
  <c r="DS18" i="24" a="1"/>
  <c r="DS18" i="24" s="1"/>
  <c r="DK21" i="24" a="1"/>
  <c r="DK21" i="24" s="1"/>
  <c r="DW6" i="24" a="1"/>
  <c r="DW6" i="24" s="1"/>
  <c r="DM9" i="24" a="1"/>
  <c r="DM9" i="24" s="1"/>
  <c r="EB11" i="24" a="1"/>
  <c r="EB11" i="24" s="1"/>
  <c r="DT14" i="24" a="1"/>
  <c r="DT14" i="24" s="1"/>
  <c r="DL17" i="24" a="1"/>
  <c r="DL17" i="24" s="1"/>
  <c r="EB19" i="24" a="1"/>
  <c r="EB19" i="24" s="1"/>
  <c r="DM23" i="24" a="1"/>
  <c r="DM23" i="24" s="1"/>
  <c r="EC6" i="24" a="1"/>
  <c r="EC6" i="24" s="1"/>
  <c r="DW9" i="24" a="1"/>
  <c r="DW9" i="24" s="1"/>
  <c r="DR12" i="24" a="1"/>
  <c r="DR12" i="24" s="1"/>
  <c r="DJ15" i="24" a="1"/>
  <c r="DJ15" i="24" s="1"/>
  <c r="DZ17" i="24" a="1"/>
  <c r="DZ17" i="24" s="1"/>
  <c r="DR20" i="24" a="1"/>
  <c r="DR20" i="24" s="1"/>
  <c r="DU25" i="24" a="1"/>
  <c r="DU25" i="24" s="1"/>
  <c r="DR7" i="24" a="1"/>
  <c r="DR7" i="24" s="1"/>
  <c r="DH10" i="24" a="1"/>
  <c r="DH10" i="24" s="1"/>
  <c r="DX12" i="24" a="1"/>
  <c r="DX12" i="24" s="1"/>
  <c r="DP15" i="24" a="1"/>
  <c r="DP15" i="24" s="1"/>
  <c r="DH18" i="24" a="1"/>
  <c r="DH18" i="24" s="1"/>
  <c r="DX20" i="24" a="1"/>
  <c r="DX20" i="24" s="1"/>
  <c r="DS5" i="24" a="1"/>
  <c r="DS5" i="24" s="1"/>
  <c r="DI8" i="24" a="1"/>
  <c r="DI8" i="24" s="1"/>
  <c r="DW10" i="24" a="1"/>
  <c r="DW10" i="24" s="1"/>
  <c r="DO13" i="24" a="1"/>
  <c r="DO13" i="24" s="1"/>
  <c r="EE15" i="24" a="1"/>
  <c r="EE15" i="24" s="1"/>
  <c r="DW18" i="24" a="1"/>
  <c r="DW18" i="24" s="1"/>
  <c r="DS21" i="24" a="1"/>
  <c r="DS21" i="24" s="1"/>
  <c r="DY5" i="24" a="1"/>
  <c r="DY5" i="24" s="1"/>
  <c r="DS8" i="24" a="1"/>
  <c r="DS8" i="24" s="1"/>
  <c r="DM11" i="24" a="1"/>
  <c r="DM11" i="24" s="1"/>
  <c r="EC13" i="24" a="1"/>
  <c r="EC13" i="24" s="1"/>
  <c r="DU16" i="24" a="1"/>
  <c r="DU16" i="24" s="1"/>
  <c r="DM19" i="24" a="1"/>
  <c r="DM19" i="24" s="1"/>
  <c r="EE21" i="24" a="1"/>
  <c r="EE21" i="24" s="1"/>
  <c r="DN6" i="24" a="1"/>
  <c r="DN6" i="24" s="1"/>
  <c r="ED8" i="24" a="1"/>
  <c r="ED8" i="24" s="1"/>
  <c r="DS11" i="24" a="1"/>
  <c r="DS11" i="24" s="1"/>
  <c r="DK14" i="24" a="1"/>
  <c r="DK14" i="24" s="1"/>
  <c r="EA16" i="24" a="1"/>
  <c r="EA16" i="24" s="1"/>
  <c r="DS19" i="24" a="1"/>
  <c r="DS19" i="24" s="1"/>
  <c r="DM25" i="24" a="1"/>
  <c r="DM25" i="24" s="1"/>
  <c r="DM131" i="24" a="1"/>
  <c r="DM131" i="24" s="1"/>
  <c r="DU128" i="24" a="1"/>
  <c r="DU128" i="24" s="1"/>
  <c r="ED125" i="24" a="1"/>
  <c r="ED125" i="24" s="1"/>
  <c r="DP130" i="24" a="1"/>
  <c r="DP130" i="24" s="1"/>
  <c r="DX127" i="24" a="1"/>
  <c r="DX127" i="24" s="1"/>
  <c r="EE131" i="24" a="1"/>
  <c r="EE131" i="24" s="1"/>
  <c r="DO129" i="24" a="1"/>
  <c r="DO129" i="24" s="1"/>
  <c r="DW126" i="24" a="1"/>
  <c r="DW126" i="24" s="1"/>
  <c r="DR131" i="24" a="1"/>
  <c r="DR131" i="24" s="1"/>
  <c r="DZ128" i="24" a="1"/>
  <c r="DZ128" i="24" s="1"/>
  <c r="DJ126" i="24" a="1"/>
  <c r="DJ126" i="24" s="1"/>
  <c r="DN123" i="24" a="1"/>
  <c r="DN123" i="24" s="1"/>
  <c r="DM124" i="24" a="1"/>
  <c r="DM124" i="24" s="1"/>
  <c r="DH125" i="24" a="1"/>
  <c r="DH125" i="24" s="1"/>
  <c r="DP122" i="24" a="1"/>
  <c r="DP122" i="24" s="1"/>
  <c r="DO123" i="24" a="1"/>
  <c r="DO123" i="24" s="1"/>
  <c r="ED119" i="24" a="1"/>
  <c r="ED119" i="24" s="1"/>
  <c r="DN117" i="24" a="1"/>
  <c r="DN117" i="24" s="1"/>
  <c r="DV114" i="24" a="1"/>
  <c r="DV114" i="24" s="1"/>
  <c r="DX120" i="24" a="1"/>
  <c r="DX120" i="24" s="1"/>
  <c r="DH118" i="24" a="1"/>
  <c r="DH118" i="24" s="1"/>
  <c r="DP115" i="24" a="1"/>
  <c r="DP115" i="24" s="1"/>
  <c r="DW122" i="24" a="1"/>
  <c r="DW122" i="24" s="1"/>
  <c r="DZ119" i="24" a="1"/>
  <c r="DZ119" i="24" s="1"/>
  <c r="DJ117" i="24" a="1"/>
  <c r="DJ117" i="24" s="1"/>
  <c r="DR114" i="24" a="1"/>
  <c r="DR114" i="24" s="1"/>
  <c r="EE120" i="24" a="1"/>
  <c r="EE120" i="24" s="1"/>
  <c r="DO118" i="24" a="1"/>
  <c r="DO118" i="24" s="1"/>
  <c r="DW115" i="24" a="1"/>
  <c r="DW115" i="24" s="1"/>
  <c r="EE112" i="24" a="1"/>
  <c r="EE112" i="24" s="1"/>
  <c r="DU110" i="24" a="1"/>
  <c r="DU110" i="24" s="1"/>
  <c r="EB110" i="24" a="1"/>
  <c r="EB110" i="24" s="1"/>
  <c r="DQ111" i="24" a="1"/>
  <c r="DQ111" i="24" s="1"/>
  <c r="DS111" i="24" a="1"/>
  <c r="DS111" i="24" s="1"/>
  <c r="DZ108" i="24" a="1"/>
  <c r="DZ108" i="24" s="1"/>
  <c r="DJ106" i="24" a="1"/>
  <c r="DJ106" i="24" s="1"/>
  <c r="DR103" i="24" a="1"/>
  <c r="DR103" i="24" s="1"/>
  <c r="DJ110" i="24" a="1"/>
  <c r="DJ110" i="24" s="1"/>
  <c r="DT107" i="24" a="1"/>
  <c r="DT107" i="24" s="1"/>
  <c r="EB104" i="24" a="1"/>
  <c r="EB104" i="24" s="1"/>
  <c r="DL102" i="24" a="1"/>
  <c r="DL102" i="24" s="1"/>
  <c r="DN108" i="24" a="1"/>
  <c r="DN108" i="24" s="1"/>
  <c r="DV105" i="24" a="1"/>
  <c r="DV105" i="24" s="1"/>
  <c r="ED102" i="24" a="1"/>
  <c r="ED102" i="24" s="1"/>
  <c r="DX109" i="24" a="1"/>
  <c r="DX109" i="24" s="1"/>
  <c r="DH107" i="24" a="1"/>
  <c r="DH107" i="24" s="1"/>
  <c r="DP104" i="24" a="1"/>
  <c r="DP104" i="24" s="1"/>
  <c r="DX101" i="24" a="1"/>
  <c r="DX101" i="24" s="1"/>
  <c r="DI99" i="24" a="1"/>
  <c r="DI99" i="24" s="1"/>
  <c r="DN99" i="24" a="1"/>
  <c r="DN99" i="24" s="1"/>
  <c r="DX99" i="24" a="1"/>
  <c r="DX99" i="24" s="1"/>
  <c r="DW99" i="24" a="1"/>
  <c r="DW99" i="24" s="1"/>
  <c r="DK97" i="24" a="1"/>
  <c r="DK97" i="24" s="1"/>
  <c r="DS94" i="24" a="1"/>
  <c r="DS94" i="24" s="1"/>
  <c r="EA91" i="24" a="1"/>
  <c r="EA91" i="24" s="1"/>
  <c r="DK89" i="24" a="1"/>
  <c r="DK89" i="24" s="1"/>
  <c r="DS86" i="24" a="1"/>
  <c r="DS86" i="24" s="1"/>
  <c r="DH96" i="24" a="1"/>
  <c r="DH96" i="24" s="1"/>
  <c r="DP93" i="24" a="1"/>
  <c r="DP93" i="24" s="1"/>
  <c r="DX90" i="24" a="1"/>
  <c r="DX90" i="24" s="1"/>
  <c r="DH88" i="24" a="1"/>
  <c r="DH88" i="24" s="1"/>
  <c r="DJ97" i="24" a="1"/>
  <c r="DJ97" i="24" s="1"/>
  <c r="DR94" i="24" a="1"/>
  <c r="DR94" i="24" s="1"/>
  <c r="DZ91" i="24" a="1"/>
  <c r="DZ91" i="24" s="1"/>
  <c r="DJ89" i="24" a="1"/>
  <c r="DJ89" i="24" s="1"/>
  <c r="DR86" i="24" a="1"/>
  <c r="DR86" i="24" s="1"/>
  <c r="DQ96" i="24" a="1"/>
  <c r="DQ96" i="24" s="1"/>
  <c r="DY93" i="24" a="1"/>
  <c r="DY93" i="24" s="1"/>
  <c r="DI91" i="24" a="1"/>
  <c r="DI91" i="24" s="1"/>
  <c r="DQ88" i="24" a="1"/>
  <c r="DQ88" i="24" s="1"/>
  <c r="DW85" i="24" a="1"/>
  <c r="DW85" i="24" s="1"/>
  <c r="EE82" i="24" a="1"/>
  <c r="EE82" i="24" s="1"/>
  <c r="DO80" i="24" a="1"/>
  <c r="DO80" i="24" s="1"/>
  <c r="DW77" i="24" a="1"/>
  <c r="DW77" i="24" s="1"/>
  <c r="EE74" i="24" a="1"/>
  <c r="EE74" i="24" s="1"/>
  <c r="DO72" i="24" a="1"/>
  <c r="DO72" i="24" s="1"/>
  <c r="DW69" i="24" a="1"/>
  <c r="DW69" i="24" s="1"/>
  <c r="DY85" i="24" a="1"/>
  <c r="DY85" i="24" s="1"/>
  <c r="DI83" i="24" a="1"/>
  <c r="DI83" i="24" s="1"/>
  <c r="DQ80" i="24" a="1"/>
  <c r="DQ80" i="24" s="1"/>
  <c r="DY77" i="24" a="1"/>
  <c r="DY77" i="24" s="1"/>
  <c r="DI75" i="24" a="1"/>
  <c r="DI75" i="24" s="1"/>
  <c r="DQ72" i="24" a="1"/>
  <c r="DQ72" i="24" s="1"/>
  <c r="DY69" i="24" a="1"/>
  <c r="DY69" i="24" s="1"/>
  <c r="DI67" i="24" a="1"/>
  <c r="DI67" i="24" s="1"/>
  <c r="DI131" i="24" a="1"/>
  <c r="DI131" i="24" s="1"/>
  <c r="DQ128" i="24" a="1"/>
  <c r="DQ128" i="24" s="1"/>
  <c r="EB132" i="24" a="1"/>
  <c r="EB132" i="24" s="1"/>
  <c r="DL130" i="24" a="1"/>
  <c r="DL130" i="24" s="1"/>
  <c r="DT127" i="24" a="1"/>
  <c r="DT127" i="24" s="1"/>
  <c r="EA131" i="24" a="1"/>
  <c r="EA131" i="24" s="1"/>
  <c r="DK129" i="24" a="1"/>
  <c r="DK129" i="24" s="1"/>
  <c r="DS126" i="24" a="1"/>
  <c r="DS126" i="24" s="1"/>
  <c r="DN131" i="24" a="1"/>
  <c r="DN131" i="24" s="1"/>
  <c r="DV128" i="24" a="1"/>
  <c r="DV128" i="24" s="1"/>
  <c r="EB125" i="24" a="1"/>
  <c r="EB125" i="24" s="1"/>
  <c r="DJ123" i="24" a="1"/>
  <c r="DJ123" i="24" s="1"/>
  <c r="DI124" i="24" a="1"/>
  <c r="DI124" i="24" s="1"/>
  <c r="EB124" i="24" a="1"/>
  <c r="EB124" i="24" s="1"/>
  <c r="DN122" i="24" a="1"/>
  <c r="DN122" i="24" s="1"/>
  <c r="DK123" i="24" a="1"/>
  <c r="DK123" i="24" s="1"/>
  <c r="DY119" i="24" a="1"/>
  <c r="DY119" i="24" s="1"/>
  <c r="DI117" i="24" a="1"/>
  <c r="DI117" i="24" s="1"/>
  <c r="DQ114" i="24" a="1"/>
  <c r="DQ114" i="24" s="1"/>
  <c r="DS120" i="24" a="1"/>
  <c r="DS120" i="24" s="1"/>
  <c r="EA117" i="24" a="1"/>
  <c r="EA117" i="24" s="1"/>
  <c r="DK115" i="24" a="1"/>
  <c r="DK115" i="24" s="1"/>
  <c r="DM122" i="24" a="1"/>
  <c r="DM122" i="24" s="1"/>
  <c r="DU119" i="24" a="1"/>
  <c r="DU119" i="24" s="1"/>
  <c r="EC116" i="24" a="1"/>
  <c r="EC116" i="24" s="1"/>
  <c r="DM114" i="24" a="1"/>
  <c r="DM114" i="24" s="1"/>
  <c r="EB120" i="24" a="1"/>
  <c r="EB120" i="24" s="1"/>
  <c r="DL118" i="24" a="1"/>
  <c r="DL118" i="24" s="1"/>
  <c r="DT115" i="24" a="1"/>
  <c r="DT115" i="24" s="1"/>
  <c r="DV113" i="24" a="1"/>
  <c r="DV113" i="24" s="1"/>
  <c r="DR110" i="24" a="1"/>
  <c r="DR110" i="24" s="1"/>
  <c r="DW110" i="24" a="1"/>
  <c r="DW110" i="24" s="1"/>
  <c r="DN111" i="24" a="1"/>
  <c r="DN111" i="24" s="1"/>
  <c r="DP111" i="24" a="1"/>
  <c r="DP111" i="24" s="1"/>
  <c r="DW108" i="24" a="1"/>
  <c r="DW108" i="24" s="1"/>
  <c r="EE105" i="24" a="1"/>
  <c r="EE105" i="24" s="1"/>
  <c r="DO103" i="24" a="1"/>
  <c r="DO103" i="24" s="1"/>
  <c r="EE109" i="24" a="1"/>
  <c r="EE109" i="24" s="1"/>
  <c r="DQ107" i="24" a="1"/>
  <c r="DQ107" i="24" s="1"/>
  <c r="DY104" i="24" a="1"/>
  <c r="DY104" i="24" s="1"/>
  <c r="DI102" i="24" a="1"/>
  <c r="DI102" i="24" s="1"/>
  <c r="DK108" i="24" a="1"/>
  <c r="DK108" i="24" s="1"/>
  <c r="DS105" i="24" a="1"/>
  <c r="DS105" i="24" s="1"/>
  <c r="EA102" i="24" a="1"/>
  <c r="EA102" i="24" s="1"/>
  <c r="DU109" i="24" a="1"/>
  <c r="DU109" i="24" s="1"/>
  <c r="EC106" i="24" a="1"/>
  <c r="EC106" i="24" s="1"/>
  <c r="DM104" i="24" a="1"/>
  <c r="DM104" i="24" s="1"/>
  <c r="DU101" i="24" a="1"/>
  <c r="DU101" i="24" s="1"/>
  <c r="EB98" i="24" a="1"/>
  <c r="EB98" i="24" s="1"/>
  <c r="DK99" i="24" a="1"/>
  <c r="DK99" i="24" s="1"/>
  <c r="DU99" i="24" a="1"/>
  <c r="DU99" i="24" s="1"/>
  <c r="DR99" i="24" a="1"/>
  <c r="DR99" i="24" s="1"/>
  <c r="ED96" i="24" a="1"/>
  <c r="ED96" i="24" s="1"/>
  <c r="DN94" i="24" a="1"/>
  <c r="DN94" i="24" s="1"/>
  <c r="DV91" i="24" a="1"/>
  <c r="DV91" i="24" s="1"/>
  <c r="ED88" i="24" a="1"/>
  <c r="ED88" i="24" s="1"/>
  <c r="DN86" i="24" a="1"/>
  <c r="DN86" i="24" s="1"/>
  <c r="EC95" i="24" a="1"/>
  <c r="EC95" i="24" s="1"/>
  <c r="DM93" i="24" a="1"/>
  <c r="DM93" i="24" s="1"/>
  <c r="DU90" i="24" a="1"/>
  <c r="DU90" i="24" s="1"/>
  <c r="EC87" i="24" a="1"/>
  <c r="EC87" i="24" s="1"/>
  <c r="EE96" i="24" a="1"/>
  <c r="EE96" i="24" s="1"/>
  <c r="DO94" i="24" a="1"/>
  <c r="DO94" i="24" s="1"/>
  <c r="DW91" i="24" a="1"/>
  <c r="DW91" i="24" s="1"/>
  <c r="EE88" i="24" a="1"/>
  <c r="EE88" i="24" s="1"/>
  <c r="DO86" i="24" a="1"/>
  <c r="DO86" i="24" s="1"/>
  <c r="DL96" i="24" a="1"/>
  <c r="DL96" i="24" s="1"/>
  <c r="DT93" i="24" a="1"/>
  <c r="DT93" i="24" s="1"/>
  <c r="EB90" i="24" a="1"/>
  <c r="EB90" i="24" s="1"/>
  <c r="DL88" i="24" a="1"/>
  <c r="DL88" i="24" s="1"/>
  <c r="DR85" i="24" a="1"/>
  <c r="DR85" i="24" s="1"/>
  <c r="DZ82" i="24" a="1"/>
  <c r="DZ82" i="24" s="1"/>
  <c r="DJ80" i="24" a="1"/>
  <c r="DJ80" i="24" s="1"/>
  <c r="DR77" i="24" a="1"/>
  <c r="DR77" i="24" s="1"/>
  <c r="DZ74" i="24" a="1"/>
  <c r="DZ74" i="24" s="1"/>
  <c r="DJ72" i="24" a="1"/>
  <c r="DJ72" i="24" s="1"/>
  <c r="DR69" i="24" a="1"/>
  <c r="DR69" i="24" s="1"/>
  <c r="DT85" i="24" a="1"/>
  <c r="DT85" i="24" s="1"/>
  <c r="EB82" i="24" a="1"/>
  <c r="EB82" i="24" s="1"/>
  <c r="DL80" i="24" a="1"/>
  <c r="DL80" i="24" s="1"/>
  <c r="DT77" i="24" a="1"/>
  <c r="DT77" i="24" s="1"/>
  <c r="EB74" i="24" a="1"/>
  <c r="EB74" i="24" s="1"/>
  <c r="DL72" i="24" a="1"/>
  <c r="DL72" i="24" s="1"/>
  <c r="DT69" i="24" a="1"/>
  <c r="DT69" i="24" s="1"/>
  <c r="EB66" i="24" a="1"/>
  <c r="EB66" i="24" s="1"/>
  <c r="DU131" i="24" a="1"/>
  <c r="DU131" i="24" s="1"/>
  <c r="EC128" i="24" a="1"/>
  <c r="EC128" i="24" s="1"/>
  <c r="DM126" i="24" a="1"/>
  <c r="DM126" i="24" s="1"/>
  <c r="DX130" i="24" a="1"/>
  <c r="DX130" i="24" s="1"/>
  <c r="DH128" i="24" a="1"/>
  <c r="DH128" i="24" s="1"/>
  <c r="DO132" i="24" a="1"/>
  <c r="DO132" i="24" s="1"/>
  <c r="DW129" i="24" a="1"/>
  <c r="DW129" i="24" s="1"/>
  <c r="EE126" i="24" a="1"/>
  <c r="EE126" i="24" s="1"/>
  <c r="DZ131" i="24" a="1"/>
  <c r="DZ131" i="24" s="1"/>
  <c r="DJ129" i="24" a="1"/>
  <c r="DJ129" i="24" s="1"/>
  <c r="DR126" i="24" a="1"/>
  <c r="DR126" i="24" s="1"/>
  <c r="DV123" i="24" a="1"/>
  <c r="DV123" i="24" s="1"/>
  <c r="DU124" i="24" a="1"/>
  <c r="DU124" i="24" s="1"/>
  <c r="DP125" i="24" a="1"/>
  <c r="DP125" i="24" s="1"/>
  <c r="DX122" i="24" a="1"/>
  <c r="DX122" i="24" s="1"/>
  <c r="DW123" i="24" a="1"/>
  <c r="DW123" i="24" s="1"/>
  <c r="DN120" i="24" a="1"/>
  <c r="DN120" i="24" s="1"/>
  <c r="DV117" i="24" a="1"/>
  <c r="DV117" i="24" s="1"/>
  <c r="ED114" i="24" a="1"/>
  <c r="ED114" i="24" s="1"/>
  <c r="DH121" i="24" a="1"/>
  <c r="DH121" i="24" s="1"/>
  <c r="DP118" i="24" a="1"/>
  <c r="DP118" i="24" s="1"/>
  <c r="DX115" i="24" a="1"/>
  <c r="DX115" i="24" s="1"/>
  <c r="DH113" i="24" a="1"/>
  <c r="DH113" i="24" s="1"/>
  <c r="DJ120" i="24" a="1"/>
  <c r="DJ120" i="24" s="1"/>
  <c r="DR117" i="24" a="1"/>
  <c r="DR117" i="24" s="1"/>
  <c r="DZ114" i="24" a="1"/>
  <c r="DZ114" i="24" s="1"/>
  <c r="DO121" i="24" a="1"/>
  <c r="DO121" i="24" s="1"/>
  <c r="DW118" i="24" a="1"/>
  <c r="DW118" i="24" s="1"/>
  <c r="EE115" i="24" a="1"/>
  <c r="EE115" i="24" s="1"/>
  <c r="DO113" i="24" a="1"/>
  <c r="DO113" i="24" s="1"/>
  <c r="EC110" i="24" a="1"/>
  <c r="EC110" i="24" s="1"/>
  <c r="DL111" i="24" a="1"/>
  <c r="DL111" i="24" s="1"/>
  <c r="DY111" i="24" a="1"/>
  <c r="DY111" i="24" s="1"/>
  <c r="EA111" i="24" a="1"/>
  <c r="EA111" i="24" s="1"/>
  <c r="DJ109" i="24" a="1"/>
  <c r="DJ109" i="24" s="1"/>
  <c r="DR106" i="24" a="1"/>
  <c r="DR106" i="24" s="1"/>
  <c r="DZ103" i="24" a="1"/>
  <c r="DZ103" i="24" s="1"/>
  <c r="DJ101" i="24" a="1"/>
  <c r="DJ101" i="24" s="1"/>
  <c r="EB107" i="24" a="1"/>
  <c r="EB107" i="24" s="1"/>
  <c r="DL105" i="24" a="1"/>
  <c r="DL105" i="24" s="1"/>
  <c r="DT102" i="24" a="1"/>
  <c r="DT102" i="24" s="1"/>
  <c r="DV108" i="24" a="1"/>
  <c r="DV108" i="24" s="1"/>
  <c r="ED105" i="24" a="1"/>
  <c r="ED105" i="24" s="1"/>
  <c r="DN103" i="24" a="1"/>
  <c r="DN103" i="24" s="1"/>
  <c r="DI110" i="24" a="1"/>
  <c r="DI110" i="24" s="1"/>
  <c r="DP107" i="24" a="1"/>
  <c r="DP107" i="24" s="1"/>
  <c r="DX104" i="24" a="1"/>
  <c r="DX104" i="24" s="1"/>
  <c r="DH102" i="24" a="1"/>
  <c r="DH102" i="24" s="1"/>
  <c r="DQ99" i="24" a="1"/>
  <c r="DQ99" i="24" s="1"/>
  <c r="DV99" i="24" a="1"/>
  <c r="DV99" i="24" s="1"/>
  <c r="DH100" i="24" a="1"/>
  <c r="DH100" i="24" s="1"/>
  <c r="EE99" i="24" a="1"/>
  <c r="EE99" i="24" s="1"/>
  <c r="DS97" i="24" a="1"/>
  <c r="DS97" i="24" s="1"/>
  <c r="EA94" i="24" a="1"/>
  <c r="EA94" i="24" s="1"/>
  <c r="DK92" i="24" a="1"/>
  <c r="DK92" i="24" s="1"/>
  <c r="DS89" i="24" a="1"/>
  <c r="DS89" i="24" s="1"/>
  <c r="EA86" i="24" a="1"/>
  <c r="EA86" i="24" s="1"/>
  <c r="DP96" i="24" a="1"/>
  <c r="DP96" i="24" s="1"/>
  <c r="DX93" i="24" a="1"/>
  <c r="DX93" i="24" s="1"/>
  <c r="DH91" i="24" a="1"/>
  <c r="DH91" i="24" s="1"/>
  <c r="DP88" i="24" a="1"/>
  <c r="DP88" i="24" s="1"/>
  <c r="DR97" i="24" a="1"/>
  <c r="DR97" i="24" s="1"/>
  <c r="DZ94" i="24" a="1"/>
  <c r="DZ94" i="24" s="1"/>
  <c r="DJ92" i="24" a="1"/>
  <c r="DJ92" i="24" s="1"/>
  <c r="DR89" i="24" a="1"/>
  <c r="DR89" i="24" s="1"/>
  <c r="DZ86" i="24" a="1"/>
  <c r="DZ86" i="24" s="1"/>
  <c r="DY96" i="24" a="1"/>
  <c r="DY96" i="24" s="1"/>
  <c r="DI94" i="24" a="1"/>
  <c r="DI94" i="24" s="1"/>
  <c r="DQ91" i="24" a="1"/>
  <c r="DQ91" i="24" s="1"/>
  <c r="DY88" i="24" a="1"/>
  <c r="DY88" i="24" s="1"/>
  <c r="EC85" i="24" a="1"/>
  <c r="EC85" i="24" s="1"/>
  <c r="DO83" i="24" a="1"/>
  <c r="DO83" i="24" s="1"/>
  <c r="DW80" i="24" a="1"/>
  <c r="DW80" i="24" s="1"/>
  <c r="EE77" i="24" a="1"/>
  <c r="EE77" i="24" s="1"/>
  <c r="DO75" i="24" a="1"/>
  <c r="DO75" i="24" s="1"/>
  <c r="DW72" i="24" a="1"/>
  <c r="DW72" i="24" s="1"/>
  <c r="EE69" i="24" a="1"/>
  <c r="EE69" i="24" s="1"/>
  <c r="DO67" i="24" a="1"/>
  <c r="DO67" i="24" s="1"/>
  <c r="DQ83" i="24" a="1"/>
  <c r="DQ83" i="24" s="1"/>
  <c r="DY80" i="24" a="1"/>
  <c r="DY80" i="24" s="1"/>
  <c r="DI78" i="24" a="1"/>
  <c r="DI78" i="24" s="1"/>
  <c r="DQ75" i="24" a="1"/>
  <c r="DQ75" i="24" s="1"/>
  <c r="DY72" i="24" a="1"/>
  <c r="DY72" i="24" s="1"/>
  <c r="DI70" i="24" a="1"/>
  <c r="DI70" i="24" s="1"/>
  <c r="DQ67" i="24" a="1"/>
  <c r="DQ67" i="24" s="1"/>
  <c r="DI132" i="24" a="1"/>
  <c r="DI132" i="24" s="1"/>
  <c r="DQ129" i="24" a="1"/>
  <c r="DQ129" i="24" s="1"/>
  <c r="DY126" i="24" a="1"/>
  <c r="DY126" i="24" s="1"/>
  <c r="DL131" i="24" a="1"/>
  <c r="DL131" i="24" s="1"/>
  <c r="DT128" i="24" a="1"/>
  <c r="DT128" i="24" s="1"/>
  <c r="EA132" i="24" a="1"/>
  <c r="EA132" i="24" s="1"/>
  <c r="DK130" i="24" a="1"/>
  <c r="DK130" i="24" s="1"/>
  <c r="DS127" i="24" a="1"/>
  <c r="DS127" i="24" s="1"/>
  <c r="DN132" i="24" a="1"/>
  <c r="DN132" i="24" s="1"/>
  <c r="DV129" i="24" a="1"/>
  <c r="DV129" i="24" s="1"/>
  <c r="ED126" i="24" a="1"/>
  <c r="ED126" i="24" s="1"/>
  <c r="DJ124" i="24" a="1"/>
  <c r="DJ124" i="24" s="1"/>
  <c r="DI125" i="24" a="1"/>
  <c r="DI125" i="24" s="1"/>
  <c r="DQ122" i="24" a="1"/>
  <c r="DQ122" i="24" s="1"/>
  <c r="DL123" i="24" a="1"/>
  <c r="DL123" i="24" s="1"/>
  <c r="DK124" i="24" a="1"/>
  <c r="DK124" i="24" s="1"/>
  <c r="DY120" i="24" a="1"/>
  <c r="DY120" i="24" s="1"/>
  <c r="DI118" i="24" a="1"/>
  <c r="DI118" i="24" s="1"/>
  <c r="DQ115" i="24" a="1"/>
  <c r="DQ115" i="24" s="1"/>
  <c r="DS121" i="24" a="1"/>
  <c r="DS121" i="24" s="1"/>
  <c r="EA118" i="24" a="1"/>
  <c r="EA118" i="24" s="1"/>
  <c r="DK116" i="24" a="1"/>
  <c r="DK116" i="24" s="1"/>
  <c r="DS113" i="24" a="1"/>
  <c r="DS113" i="24" s="1"/>
  <c r="DU120" i="24" a="1"/>
  <c r="DU120" i="24" s="1"/>
  <c r="EC117" i="24" a="1"/>
  <c r="EC117" i="24" s="1"/>
  <c r="DM115" i="24" a="1"/>
  <c r="DM115" i="24" s="1"/>
  <c r="EB121" i="24" a="1"/>
  <c r="EB121" i="24" s="1"/>
  <c r="DL119" i="24" a="1"/>
  <c r="DL119" i="24" s="1"/>
  <c r="DT116" i="24" a="1"/>
  <c r="DT116" i="24" s="1"/>
  <c r="EB113" i="24" a="1"/>
  <c r="EB113" i="24" s="1"/>
  <c r="DR111" i="24" a="1"/>
  <c r="DR111" i="24" s="1"/>
  <c r="DW111" i="24" a="1"/>
  <c r="DW111" i="24" s="1"/>
  <c r="DN112" i="24" a="1"/>
  <c r="DN112" i="24" s="1"/>
  <c r="DP112" i="24" a="1"/>
  <c r="DP112" i="24" s="1"/>
  <c r="DW109" i="24" a="1"/>
  <c r="DW109" i="24" s="1"/>
  <c r="EE106" i="24" a="1"/>
  <c r="EE106" i="24" s="1"/>
  <c r="DO104" i="24" a="1"/>
  <c r="DO104" i="24" s="1"/>
  <c r="DW101" i="24" a="1"/>
  <c r="DW101" i="24" s="1"/>
  <c r="DQ108" i="24" a="1"/>
  <c r="DQ108" i="24" s="1"/>
  <c r="DY105" i="24" a="1"/>
  <c r="DY105" i="24" s="1"/>
  <c r="DI103" i="24" a="1"/>
  <c r="DI103" i="24" s="1"/>
  <c r="DK109" i="24" a="1"/>
  <c r="DK109" i="24" s="1"/>
  <c r="DS106" i="24" a="1"/>
  <c r="DS106" i="24" s="1"/>
  <c r="EA103" i="24" a="1"/>
  <c r="EA103" i="24" s="1"/>
  <c r="DK101" i="24" a="1"/>
  <c r="DK101" i="24" s="1"/>
  <c r="EC107" i="24" a="1"/>
  <c r="EC107" i="24" s="1"/>
  <c r="DM105" i="24" a="1"/>
  <c r="DM105" i="24" s="1"/>
  <c r="DU102" i="24" a="1"/>
  <c r="DU102" i="24" s="1"/>
  <c r="EB99" i="24" a="1"/>
  <c r="EB99" i="24" s="1"/>
  <c r="DK100" i="24" a="1"/>
  <c r="DK100" i="24" s="1"/>
  <c r="DU100" i="24" a="1"/>
  <c r="DU100" i="24" s="1"/>
  <c r="DR100" i="24" a="1"/>
  <c r="DR100" i="24" s="1"/>
  <c r="ED97" i="24" a="1"/>
  <c r="ED97" i="24" s="1"/>
  <c r="DN95" i="24" a="1"/>
  <c r="DN95" i="24" s="1"/>
  <c r="DV92" i="24" a="1"/>
  <c r="DV92" i="24" s="1"/>
  <c r="ED89" i="24" a="1"/>
  <c r="ED89" i="24" s="1"/>
  <c r="DN87" i="24" a="1"/>
  <c r="DN87" i="24" s="1"/>
  <c r="EC96" i="24" a="1"/>
  <c r="EC96" i="24" s="1"/>
  <c r="DM94" i="24" a="1"/>
  <c r="DM94" i="24" s="1"/>
  <c r="DU91" i="24" a="1"/>
  <c r="DU91" i="24" s="1"/>
  <c r="EC88" i="24" a="1"/>
  <c r="EC88" i="24" s="1"/>
  <c r="DM86" i="24" a="1"/>
  <c r="DM86" i="24" s="1"/>
  <c r="DO95" i="24" a="1"/>
  <c r="DO95" i="24" s="1"/>
  <c r="DW92" i="24" a="1"/>
  <c r="DW92" i="24" s="1"/>
  <c r="EE89" i="24" a="1"/>
  <c r="EE89" i="24" s="1"/>
  <c r="DO87" i="24" a="1"/>
  <c r="DO87" i="24" s="1"/>
  <c r="DL97" i="24" a="1"/>
  <c r="DL97" i="24" s="1"/>
  <c r="DT94" i="24" a="1"/>
  <c r="DT94" i="24" s="1"/>
  <c r="EB91" i="24" a="1"/>
  <c r="EB91" i="24" s="1"/>
  <c r="DL89" i="24" a="1"/>
  <c r="DL89" i="24" s="1"/>
  <c r="DT86" i="24" a="1"/>
  <c r="DT86" i="24" s="1"/>
  <c r="DZ83" i="24" a="1"/>
  <c r="DZ83" i="24" s="1"/>
  <c r="DJ81" i="24" a="1"/>
  <c r="DJ81" i="24" s="1"/>
  <c r="DR78" i="24" a="1"/>
  <c r="DR78" i="24" s="1"/>
  <c r="DZ75" i="24" a="1"/>
  <c r="DZ75" i="24" s="1"/>
  <c r="DJ73" i="24" a="1"/>
  <c r="DJ73" i="24" s="1"/>
  <c r="DR70" i="24" a="1"/>
  <c r="DR70" i="24" s="1"/>
  <c r="DZ67" i="24" a="1"/>
  <c r="DZ67" i="24" s="1"/>
  <c r="EB83" i="24" a="1"/>
  <c r="EB83" i="24" s="1"/>
  <c r="DL81" i="24" a="1"/>
  <c r="DL81" i="24" s="1"/>
  <c r="DT78" i="24" a="1"/>
  <c r="DT78" i="24" s="1"/>
  <c r="EB75" i="24" a="1"/>
  <c r="EB75" i="24" s="1"/>
  <c r="DL73" i="24" a="1"/>
  <c r="DL73" i="24" s="1"/>
  <c r="DT70" i="24" a="1"/>
  <c r="DT70" i="24" s="1"/>
  <c r="EB67" i="24" a="1"/>
  <c r="EB67" i="24" s="1"/>
  <c r="DV85" i="24" a="1"/>
  <c r="DV85" i="24" s="1"/>
  <c r="DS82" i="24" a="1"/>
  <c r="DS82" i="24" s="1"/>
  <c r="EA79" i="24" a="1"/>
  <c r="EA79" i="24" s="1"/>
  <c r="DK77" i="24" a="1"/>
  <c r="DK77" i="24" s="1"/>
  <c r="DS74" i="24" a="1"/>
  <c r="DS74" i="24" s="1"/>
  <c r="EA71" i="24" a="1"/>
  <c r="EA71" i="24" s="1"/>
  <c r="DK69" i="24" a="1"/>
  <c r="DK69" i="24" s="1"/>
  <c r="DM85" i="24" a="1"/>
  <c r="DM85" i="24" s="1"/>
  <c r="DU82" i="24" a="1"/>
  <c r="DU82" i="24" s="1"/>
  <c r="EC79" i="24" a="1"/>
  <c r="EC79" i="24" s="1"/>
  <c r="DM77" i="24" a="1"/>
  <c r="DM77" i="24" s="1"/>
  <c r="DU74" i="24" a="1"/>
  <c r="DU74" i="24" s="1"/>
  <c r="EC71" i="24" a="1"/>
  <c r="EC71" i="24" s="1"/>
  <c r="DM69" i="24" a="1"/>
  <c r="DM69" i="24" s="1"/>
  <c r="DV66" i="24" a="1"/>
  <c r="DV66" i="24" s="1"/>
  <c r="DX65" i="24" a="1"/>
  <c r="DX65" i="24" s="1"/>
  <c r="DH63" i="24" a="1"/>
  <c r="DH63" i="24" s="1"/>
  <c r="DP60" i="24" a="1"/>
  <c r="DP60" i="24" s="1"/>
  <c r="DX57" i="24" a="1"/>
  <c r="DX57" i="24" s="1"/>
  <c r="DH55" i="24" a="1"/>
  <c r="DH55" i="24" s="1"/>
  <c r="DP52" i="24" a="1"/>
  <c r="DP52" i="24" s="1"/>
  <c r="DX49" i="24" a="1"/>
  <c r="DX49" i="24" s="1"/>
  <c r="DH47" i="24" a="1"/>
  <c r="DH47" i="24" s="1"/>
  <c r="DO44" i="24" a="1"/>
  <c r="DO44" i="24" s="1"/>
  <c r="DW41" i="24" a="1"/>
  <c r="DW41" i="24" s="1"/>
  <c r="EE38" i="24" a="1"/>
  <c r="EE38" i="24" s="1"/>
  <c r="DO36" i="24" a="1"/>
  <c r="DO36" i="24" s="1"/>
  <c r="DW33" i="24" a="1"/>
  <c r="DW33" i="24" s="1"/>
  <c r="EE30" i="24" a="1"/>
  <c r="EE30" i="24" s="1"/>
  <c r="DO28" i="24" a="1"/>
  <c r="DO28" i="24" s="1"/>
  <c r="DW25" i="24" a="1"/>
  <c r="DW25" i="24" s="1"/>
  <c r="EE22" i="24" a="1"/>
  <c r="EE22" i="24" s="1"/>
  <c r="DK64" i="24" a="1"/>
  <c r="DK64" i="24" s="1"/>
  <c r="DS61" i="24" a="1"/>
  <c r="DS61" i="24" s="1"/>
  <c r="EA58" i="24" a="1"/>
  <c r="EA58" i="24" s="1"/>
  <c r="DK56" i="24" a="1"/>
  <c r="DK56" i="24" s="1"/>
  <c r="DS53" i="24" a="1"/>
  <c r="DS53" i="24" s="1"/>
  <c r="EA50" i="24" a="1"/>
  <c r="EA50" i="24" s="1"/>
  <c r="DK48" i="24" a="1"/>
  <c r="DK48" i="24" s="1"/>
  <c r="DS45" i="24" a="1"/>
  <c r="DS45" i="24" s="1"/>
  <c r="DY42" i="24" a="1"/>
  <c r="DY42" i="24" s="1"/>
  <c r="DI40" i="24" a="1"/>
  <c r="DI40" i="24" s="1"/>
  <c r="DQ37" i="24" a="1"/>
  <c r="DQ37" i="24" s="1"/>
  <c r="DY34" i="24" a="1"/>
  <c r="DY34" i="24" s="1"/>
  <c r="DI32" i="24" a="1"/>
  <c r="DI32" i="24" s="1"/>
  <c r="DQ29" i="24" a="1"/>
  <c r="DQ29" i="24" s="1"/>
  <c r="DY26" i="24" a="1"/>
  <c r="DY26" i="24" s="1"/>
  <c r="DI24" i="24" a="1"/>
  <c r="DI24" i="24" s="1"/>
  <c r="DQ21" i="24" a="1"/>
  <c r="DQ21" i="24" s="1"/>
  <c r="ED63" i="24" a="1"/>
  <c r="ED63" i="24" s="1"/>
  <c r="DN61" i="24" a="1"/>
  <c r="DN61" i="24" s="1"/>
  <c r="DV58" i="24" a="1"/>
  <c r="DV58" i="24" s="1"/>
  <c r="ED55" i="24" a="1"/>
  <c r="ED55" i="24" s="1"/>
  <c r="DN53" i="24" a="1"/>
  <c r="DN53" i="24" s="1"/>
  <c r="DV50" i="24" a="1"/>
  <c r="DV50" i="24" s="1"/>
  <c r="ED47" i="24" a="1"/>
  <c r="ED47" i="24" s="1"/>
  <c r="DN45" i="24" a="1"/>
  <c r="DN45" i="24" s="1"/>
  <c r="DX42" i="24" a="1"/>
  <c r="DX42" i="24" s="1"/>
  <c r="DH40" i="24" a="1"/>
  <c r="DH40" i="24" s="1"/>
  <c r="DP37" i="24" a="1"/>
  <c r="DP37" i="24" s="1"/>
  <c r="DX34" i="24" a="1"/>
  <c r="DX34" i="24" s="1"/>
  <c r="DH32" i="24" a="1"/>
  <c r="DH32" i="24" s="1"/>
  <c r="DP29" i="24" a="1"/>
  <c r="DP29" i="24" s="1"/>
  <c r="DX26" i="24" a="1"/>
  <c r="DX26" i="24" s="1"/>
  <c r="DH24" i="24" a="1"/>
  <c r="DH24" i="24" s="1"/>
  <c r="DI65" i="24" a="1"/>
  <c r="DI65" i="24" s="1"/>
  <c r="DQ62" i="24" a="1"/>
  <c r="DQ62" i="24" s="1"/>
  <c r="DY59" i="24" a="1"/>
  <c r="DY59" i="24" s="1"/>
  <c r="DI57" i="24" a="1"/>
  <c r="DI57" i="24" s="1"/>
  <c r="DQ54" i="24" a="1"/>
  <c r="DQ54" i="24" s="1"/>
  <c r="DY51" i="24" a="1"/>
  <c r="DY51" i="24" s="1"/>
  <c r="DI49" i="24" a="1"/>
  <c r="DI49" i="24" s="1"/>
  <c r="DQ46" i="24" a="1"/>
  <c r="DQ46" i="24" s="1"/>
  <c r="DZ43" i="24" a="1"/>
  <c r="DZ43" i="24" s="1"/>
  <c r="DJ41" i="24" a="1"/>
  <c r="DJ41" i="24" s="1"/>
  <c r="DR38" i="24" a="1"/>
  <c r="DR38" i="24" s="1"/>
  <c r="DZ35" i="24" a="1"/>
  <c r="DZ35" i="24" s="1"/>
  <c r="DJ33" i="24" a="1"/>
  <c r="DJ33" i="24" s="1"/>
  <c r="DR30" i="24" a="1"/>
  <c r="DR30" i="24" s="1"/>
  <c r="DZ27" i="24" a="1"/>
  <c r="DZ27" i="24" s="1"/>
  <c r="DJ23" i="24" a="1"/>
  <c r="DJ23" i="24" s="1"/>
  <c r="DV19" i="24" a="1"/>
  <c r="DV19" i="24" s="1"/>
  <c r="ED16" i="24" a="1"/>
  <c r="ED16" i="24" s="1"/>
  <c r="DN14" i="24" a="1"/>
  <c r="DN14" i="24" s="1"/>
  <c r="DV11" i="24" a="1"/>
  <c r="DV11" i="24" s="1"/>
  <c r="EB8" i="24" a="1"/>
  <c r="EB8" i="24" s="1"/>
  <c r="ED82" i="24" a="1"/>
  <c r="ED82" i="24" s="1"/>
  <c r="DN80" i="24" a="1"/>
  <c r="DN80" i="24" s="1"/>
  <c r="DV77" i="24" a="1"/>
  <c r="DV77" i="24" s="1"/>
  <c r="ED74" i="24" a="1"/>
  <c r="ED74" i="24" s="1"/>
  <c r="DN72" i="24" a="1"/>
  <c r="DN72" i="24" s="1"/>
  <c r="DV69" i="24" a="1"/>
  <c r="DV69" i="24" s="1"/>
  <c r="DX85" i="24" a="1"/>
  <c r="DX85" i="24" s="1"/>
  <c r="DH83" i="24" a="1"/>
  <c r="DH83" i="24" s="1"/>
  <c r="DP80" i="24" a="1"/>
  <c r="DP80" i="24" s="1"/>
  <c r="DX77" i="24" a="1"/>
  <c r="DX77" i="24" s="1"/>
  <c r="DH75" i="24" a="1"/>
  <c r="DH75" i="24" s="1"/>
  <c r="DP72" i="24" a="1"/>
  <c r="DP72" i="24" s="1"/>
  <c r="DX69" i="24" a="1"/>
  <c r="DX69" i="24" s="1"/>
  <c r="DH67" i="24" a="1"/>
  <c r="DH67" i="24" s="1"/>
  <c r="DL66" i="24" a="1"/>
  <c r="DL66" i="24" s="1"/>
  <c r="DT63" i="24" a="1"/>
  <c r="DT63" i="24" s="1"/>
  <c r="EB60" i="24" a="1"/>
  <c r="EB60" i="24" s="1"/>
  <c r="DL58" i="24" a="1"/>
  <c r="DL58" i="24" s="1"/>
  <c r="DT55" i="24" a="1"/>
  <c r="DT55" i="24" s="1"/>
  <c r="EB52" i="24" a="1"/>
  <c r="EB52" i="24" s="1"/>
  <c r="DL50" i="24" a="1"/>
  <c r="DL50" i="24" s="1"/>
  <c r="DT47" i="24" a="1"/>
  <c r="DT47" i="24" s="1"/>
  <c r="EB44" i="24" a="1"/>
  <c r="EB44" i="24" s="1"/>
  <c r="DL42" i="24" a="1"/>
  <c r="DL42" i="24" s="1"/>
  <c r="DT39" i="24" a="1"/>
  <c r="DT39" i="24" s="1"/>
  <c r="EB36" i="24" a="1"/>
  <c r="EB36" i="24" s="1"/>
  <c r="DL34" i="24" a="1"/>
  <c r="DL34" i="24" s="1"/>
  <c r="DT31" i="24" a="1"/>
  <c r="DT31" i="24" s="1"/>
  <c r="EB28" i="24" a="1"/>
  <c r="EB28" i="24" s="1"/>
  <c r="DL26" i="24" a="1"/>
  <c r="DL26" i="24" s="1"/>
  <c r="DT23" i="24" a="1"/>
  <c r="DT23" i="24" s="1"/>
  <c r="DW64" i="24" a="1"/>
  <c r="DW64" i="24" s="1"/>
  <c r="EE61" i="24" a="1"/>
  <c r="EE61" i="24" s="1"/>
  <c r="DO59" i="24" a="1"/>
  <c r="DO59" i="24" s="1"/>
  <c r="DW56" i="24" a="1"/>
  <c r="DW56" i="24" s="1"/>
  <c r="EE53" i="24" a="1"/>
  <c r="EE53" i="24" s="1"/>
  <c r="DO51" i="24" a="1"/>
  <c r="DO51" i="24" s="1"/>
  <c r="DW48" i="24" a="1"/>
  <c r="DW48" i="24" s="1"/>
  <c r="EE45" i="24" a="1"/>
  <c r="EE45" i="24" s="1"/>
  <c r="DN43" i="24" a="1"/>
  <c r="DN43" i="24" s="1"/>
  <c r="DV40" i="24" a="1"/>
  <c r="DV40" i="24" s="1"/>
  <c r="ED37" i="24" a="1"/>
  <c r="ED37" i="24" s="1"/>
  <c r="DN35" i="24" a="1"/>
  <c r="DN35" i="24" s="1"/>
  <c r="DV32" i="24" a="1"/>
  <c r="DV32" i="24" s="1"/>
  <c r="ED29" i="24" a="1"/>
  <c r="ED29" i="24" s="1"/>
  <c r="DN27" i="24" a="1"/>
  <c r="DN27" i="24" s="1"/>
  <c r="DV24" i="24" a="1"/>
  <c r="DV24" i="24" s="1"/>
  <c r="ED21" i="24" a="1"/>
  <c r="ED21" i="24" s="1"/>
  <c r="DR64" i="24" a="1"/>
  <c r="DR64" i="24" s="1"/>
  <c r="DZ61" i="24" a="1"/>
  <c r="DZ61" i="24" s="1"/>
  <c r="DJ59" i="24" a="1"/>
  <c r="DJ59" i="24" s="1"/>
  <c r="DR56" i="24" a="1"/>
  <c r="DR56" i="24" s="1"/>
  <c r="DZ53" i="24" a="1"/>
  <c r="DZ53" i="24" s="1"/>
  <c r="DJ51" i="24" a="1"/>
  <c r="DJ51" i="24" s="1"/>
  <c r="DR48" i="24" a="1"/>
  <c r="DR48" i="24" s="1"/>
  <c r="DZ45" i="24" a="1"/>
  <c r="DZ45" i="24" s="1"/>
  <c r="DK43" i="24" a="1"/>
  <c r="DK43" i="24" s="1"/>
  <c r="DS40" i="24" a="1"/>
  <c r="DS40" i="24" s="1"/>
  <c r="EA37" i="24" a="1"/>
  <c r="EA37" i="24" s="1"/>
  <c r="DK35" i="24" a="1"/>
  <c r="DK35" i="24" s="1"/>
  <c r="DS32" i="24" a="1"/>
  <c r="DS32" i="24" s="1"/>
  <c r="EA29" i="24" a="1"/>
  <c r="EA29" i="24" s="1"/>
  <c r="DK27" i="24" a="1"/>
  <c r="DK27" i="24" s="1"/>
  <c r="DS24" i="24" a="1"/>
  <c r="DS24" i="24" s="1"/>
  <c r="DU65" i="24" a="1"/>
  <c r="DU65" i="24" s="1"/>
  <c r="EC62" i="24" a="1"/>
  <c r="EC62" i="24" s="1"/>
  <c r="DM60" i="24" a="1"/>
  <c r="DM60" i="24" s="1"/>
  <c r="DU57" i="24" a="1"/>
  <c r="DU57" i="24" s="1"/>
  <c r="EC54" i="24" a="1"/>
  <c r="EC54" i="24" s="1"/>
  <c r="DM52" i="24" a="1"/>
  <c r="DM52" i="24" s="1"/>
  <c r="DU49" i="24" a="1"/>
  <c r="DU49" i="24" s="1"/>
  <c r="EC46" i="24" a="1"/>
  <c r="EC46" i="24" s="1"/>
  <c r="DM44" i="24" a="1"/>
  <c r="DM44" i="24" s="1"/>
  <c r="DU41" i="24" a="1"/>
  <c r="DU41" i="24" s="1"/>
  <c r="EC38" i="24" a="1"/>
  <c r="EC38" i="24" s="1"/>
  <c r="DM36" i="24" a="1"/>
  <c r="DM36" i="24" s="1"/>
  <c r="DU33" i="24" a="1"/>
  <c r="DU33" i="24" s="1"/>
  <c r="EC30" i="24" a="1"/>
  <c r="EC30" i="24" s="1"/>
  <c r="DM28" i="24" a="1"/>
  <c r="DM28" i="24" s="1"/>
  <c r="EC24" i="24" a="1"/>
  <c r="EC24" i="24" s="1"/>
  <c r="DI20" i="24" a="1"/>
  <c r="DI20" i="24" s="1"/>
  <c r="DQ17" i="24" a="1"/>
  <c r="DQ17" i="24" s="1"/>
  <c r="DY14" i="24" a="1"/>
  <c r="DY14" i="24" s="1"/>
  <c r="DI12" i="24" a="1"/>
  <c r="DI12" i="24" s="1"/>
  <c r="DP9" i="24" a="1"/>
  <c r="DP9" i="24" s="1"/>
  <c r="DX6" i="24" a="1"/>
  <c r="DX6" i="24" s="1"/>
  <c r="EA84" i="24" a="1"/>
  <c r="EA84" i="24" s="1"/>
  <c r="DK82" i="24" a="1"/>
  <c r="DK82" i="24" s="1"/>
  <c r="DS79" i="24" a="1"/>
  <c r="DS79" i="24" s="1"/>
  <c r="EA76" i="24" a="1"/>
  <c r="EA76" i="24" s="1"/>
  <c r="DK74" i="24" a="1"/>
  <c r="DK74" i="24" s="1"/>
  <c r="DS71" i="24" a="1"/>
  <c r="DS71" i="24" s="1"/>
  <c r="EA68" i="24" a="1"/>
  <c r="EA68" i="24" s="1"/>
  <c r="EC84" i="24" a="1"/>
  <c r="EC84" i="24" s="1"/>
  <c r="DM82" i="24" a="1"/>
  <c r="DM82" i="24" s="1"/>
  <c r="DU79" i="24" a="1"/>
  <c r="DU79" i="24" s="1"/>
  <c r="EC76" i="24" a="1"/>
  <c r="EC76" i="24" s="1"/>
  <c r="DM74" i="24" a="1"/>
  <c r="DM74" i="24" s="1"/>
  <c r="DU71" i="24" a="1"/>
  <c r="DU71" i="24" s="1"/>
  <c r="EC68" i="24" a="1"/>
  <c r="EC68" i="24" s="1"/>
  <c r="DR66" i="24" a="1"/>
  <c r="DR66" i="24" s="1"/>
  <c r="DP65" i="24" a="1"/>
  <c r="DP65" i="24" s="1"/>
  <c r="DX62" i="24" a="1"/>
  <c r="DX62" i="24" s="1"/>
  <c r="DH60" i="24" a="1"/>
  <c r="DH60" i="24" s="1"/>
  <c r="DP57" i="24" a="1"/>
  <c r="DP57" i="24" s="1"/>
  <c r="DX54" i="24" a="1"/>
  <c r="DX54" i="24" s="1"/>
  <c r="DH52" i="24" a="1"/>
  <c r="DH52" i="24" s="1"/>
  <c r="DP49" i="24" a="1"/>
  <c r="DP49" i="24" s="1"/>
  <c r="DX46" i="24" a="1"/>
  <c r="DX46" i="24" s="1"/>
  <c r="EE43" i="24" a="1"/>
  <c r="EE43" i="24" s="1"/>
  <c r="DO41" i="24" a="1"/>
  <c r="DO41" i="24" s="1"/>
  <c r="DW38" i="24" a="1"/>
  <c r="DW38" i="24" s="1"/>
  <c r="EE35" i="24" a="1"/>
  <c r="EE35" i="24" s="1"/>
  <c r="DO33" i="24" a="1"/>
  <c r="DO33" i="24" s="1"/>
  <c r="DW30" i="24" a="1"/>
  <c r="DW30" i="24" s="1"/>
  <c r="EE27" i="24" a="1"/>
  <c r="EE27" i="24" s="1"/>
  <c r="DO25" i="24" a="1"/>
  <c r="DO25" i="24" s="1"/>
  <c r="DW22" i="24" a="1"/>
  <c r="DW22" i="24" s="1"/>
  <c r="EA63" i="24" a="1"/>
  <c r="EA63" i="24" s="1"/>
  <c r="DK61" i="24" a="1"/>
  <c r="DK61" i="24" s="1"/>
  <c r="DS58" i="24" a="1"/>
  <c r="DS58" i="24" s="1"/>
  <c r="EA55" i="24" a="1"/>
  <c r="EA55" i="24" s="1"/>
  <c r="DK53" i="24" a="1"/>
  <c r="DK53" i="24" s="1"/>
  <c r="DS50" i="24" a="1"/>
  <c r="DS50" i="24" s="1"/>
  <c r="EA47" i="24" a="1"/>
  <c r="EA47" i="24" s="1"/>
  <c r="DK45" i="24" a="1"/>
  <c r="DK45" i="24" s="1"/>
  <c r="DQ42" i="24" a="1"/>
  <c r="DQ42" i="24" s="1"/>
  <c r="DY39" i="24" a="1"/>
  <c r="DY39" i="24" s="1"/>
  <c r="DI37" i="24" a="1"/>
  <c r="DI37" i="24" s="1"/>
  <c r="DQ34" i="24" a="1"/>
  <c r="DQ34" i="24" s="1"/>
  <c r="DY31" i="24" a="1"/>
  <c r="DY31" i="24" s="1"/>
  <c r="DI29" i="24" a="1"/>
  <c r="DI29" i="24" s="1"/>
  <c r="DQ26" i="24" a="1"/>
  <c r="DQ26" i="24" s="1"/>
  <c r="DY23" i="24" a="1"/>
  <c r="DY23" i="24" s="1"/>
  <c r="DO66" i="24" a="1"/>
  <c r="DO66" i="24" s="1"/>
  <c r="DV63" i="24" a="1"/>
  <c r="DV63" i="24" s="1"/>
  <c r="ED60" i="24" a="1"/>
  <c r="ED60" i="24" s="1"/>
  <c r="DN58" i="24" a="1"/>
  <c r="DN58" i="24" s="1"/>
  <c r="DV55" i="24" a="1"/>
  <c r="DV55" i="24" s="1"/>
  <c r="ED52" i="24" a="1"/>
  <c r="ED52" i="24" s="1"/>
  <c r="DN50" i="24" a="1"/>
  <c r="DN50" i="24" s="1"/>
  <c r="DV47" i="24" a="1"/>
  <c r="DV47" i="24" s="1"/>
  <c r="ED44" i="24" a="1"/>
  <c r="ED44" i="24" s="1"/>
  <c r="DP42" i="24" a="1"/>
  <c r="DP42" i="24" s="1"/>
  <c r="DX39" i="24" a="1"/>
  <c r="DX39" i="24" s="1"/>
  <c r="DH37" i="24" a="1"/>
  <c r="DH37" i="24" s="1"/>
  <c r="DP34" i="24" a="1"/>
  <c r="DP34" i="24" s="1"/>
  <c r="DX31" i="24" a="1"/>
  <c r="DX31" i="24" s="1"/>
  <c r="DH29" i="24" a="1"/>
  <c r="DH29" i="24" s="1"/>
  <c r="DP26" i="24" a="1"/>
  <c r="DP26" i="24" s="1"/>
  <c r="DX23" i="24" a="1"/>
  <c r="DX23" i="24" s="1"/>
  <c r="DY64" i="24" a="1"/>
  <c r="DY64" i="24" s="1"/>
  <c r="DI62" i="24" a="1"/>
  <c r="DI62" i="24" s="1"/>
  <c r="DQ59" i="24" a="1"/>
  <c r="DQ59" i="24" s="1"/>
  <c r="DY56" i="24" a="1"/>
  <c r="DY56" i="24" s="1"/>
  <c r="DI54" i="24" a="1"/>
  <c r="DI54" i="24" s="1"/>
  <c r="DQ51" i="24" a="1"/>
  <c r="DQ51" i="24" s="1"/>
  <c r="DY48" i="24" a="1"/>
  <c r="DY48" i="24" s="1"/>
  <c r="DI46" i="24" a="1"/>
  <c r="DI46" i="24" s="1"/>
  <c r="DR43" i="24" a="1"/>
  <c r="DR43" i="24" s="1"/>
  <c r="DZ40" i="24" a="1"/>
  <c r="DZ40" i="24" s="1"/>
  <c r="DJ38" i="24" a="1"/>
  <c r="DJ38" i="24" s="1"/>
  <c r="DR35" i="24" a="1"/>
  <c r="DR35" i="24" s="1"/>
  <c r="DZ32" i="24" a="1"/>
  <c r="DZ32" i="24" s="1"/>
  <c r="DJ30" i="24" a="1"/>
  <c r="DJ30" i="24" s="1"/>
  <c r="DR27" i="24" a="1"/>
  <c r="DR27" i="24" s="1"/>
  <c r="DL22" i="24" a="1"/>
  <c r="DL22" i="24" s="1"/>
  <c r="DN11" i="24" a="1"/>
  <c r="DN11" i="24" s="1"/>
  <c r="ED81" i="24" a="1"/>
  <c r="ED81" i="24" s="1"/>
  <c r="DN71" i="24" a="1"/>
  <c r="DN71" i="24" s="1"/>
  <c r="DP79" i="24" a="1"/>
  <c r="DP79" i="24" s="1"/>
  <c r="DX68" i="24" a="1"/>
  <c r="DX68" i="24" s="1"/>
  <c r="EB59" i="24" a="1"/>
  <c r="EB59" i="24" s="1"/>
  <c r="EB51" i="24" a="1"/>
  <c r="EB51" i="24" s="1"/>
  <c r="EB47" i="24" a="1"/>
  <c r="EB47" i="24" s="1"/>
  <c r="DL45" i="24" a="1"/>
  <c r="DL45" i="24" s="1"/>
  <c r="DT42" i="24" a="1"/>
  <c r="DT42" i="24" s="1"/>
  <c r="EB39" i="24" a="1"/>
  <c r="EB39" i="24" s="1"/>
  <c r="DL37" i="24" a="1"/>
  <c r="DL37" i="24" s="1"/>
  <c r="DT34" i="24" a="1"/>
  <c r="DT34" i="24" s="1"/>
  <c r="EB31" i="24" a="1"/>
  <c r="EB31" i="24" s="1"/>
  <c r="DL29" i="24" a="1"/>
  <c r="DL29" i="24" s="1"/>
  <c r="DT26" i="24" a="1"/>
  <c r="DT26" i="24" s="1"/>
  <c r="EB23" i="24" a="1"/>
  <c r="EB23" i="24" s="1"/>
  <c r="EE64" i="24" a="1"/>
  <c r="EE64" i="24" s="1"/>
  <c r="DO62" i="24" a="1"/>
  <c r="DO62" i="24" s="1"/>
  <c r="DW59" i="24" a="1"/>
  <c r="DW59" i="24" s="1"/>
  <c r="EE56" i="24" a="1"/>
  <c r="EE56" i="24" s="1"/>
  <c r="DO54" i="24" a="1"/>
  <c r="DO54" i="24" s="1"/>
  <c r="DW51" i="24" a="1"/>
  <c r="DW51" i="24" s="1"/>
  <c r="EE48" i="24" a="1"/>
  <c r="EE48" i="24" s="1"/>
  <c r="DO46" i="24" a="1"/>
  <c r="DO46" i="24" s="1"/>
  <c r="DV43" i="24" a="1"/>
  <c r="DV43" i="24" s="1"/>
  <c r="ED40" i="24" a="1"/>
  <c r="ED40" i="24" s="1"/>
  <c r="DN38" i="24" a="1"/>
  <c r="DN38" i="24" s="1"/>
  <c r="DV35" i="24" a="1"/>
  <c r="DV35" i="24" s="1"/>
  <c r="ED32" i="24" a="1"/>
  <c r="ED32" i="24" s="1"/>
  <c r="DN30" i="24" a="1"/>
  <c r="DN30" i="24" s="1"/>
  <c r="DV27" i="24" a="1"/>
  <c r="DV27" i="24" s="1"/>
  <c r="ED24" i="24" a="1"/>
  <c r="ED24" i="24" s="1"/>
  <c r="DN22" i="24" a="1"/>
  <c r="DN22" i="24" s="1"/>
  <c r="DZ64" i="24" a="1"/>
  <c r="DZ64" i="24" s="1"/>
  <c r="DJ62" i="24" a="1"/>
  <c r="DJ62" i="24" s="1"/>
  <c r="DR59" i="24" a="1"/>
  <c r="DR59" i="24" s="1"/>
  <c r="DZ56" i="24" a="1"/>
  <c r="DZ56" i="24" s="1"/>
  <c r="DJ54" i="24" a="1"/>
  <c r="DJ54" i="24" s="1"/>
  <c r="DR51" i="24" a="1"/>
  <c r="DR51" i="24" s="1"/>
  <c r="DZ48" i="24" a="1"/>
  <c r="DZ48" i="24" s="1"/>
  <c r="DJ46" i="24" a="1"/>
  <c r="DJ46" i="24" s="1"/>
  <c r="DS43" i="24" a="1"/>
  <c r="DS43" i="24" s="1"/>
  <c r="EA40" i="24" a="1"/>
  <c r="EA40" i="24" s="1"/>
  <c r="DK38" i="24" a="1"/>
  <c r="DK38" i="24" s="1"/>
  <c r="DS35" i="24" a="1"/>
  <c r="DS35" i="24" s="1"/>
  <c r="EA32" i="24" a="1"/>
  <c r="EA32" i="24" s="1"/>
  <c r="DK30" i="24" a="1"/>
  <c r="DK30" i="24" s="1"/>
  <c r="DS27" i="24" a="1"/>
  <c r="DS27" i="24" s="1"/>
  <c r="EA24" i="24" a="1"/>
  <c r="EA24" i="24" s="1"/>
  <c r="EC65" i="24" a="1"/>
  <c r="EC65" i="24" s="1"/>
  <c r="DM63" i="24" a="1"/>
  <c r="DM63" i="24" s="1"/>
  <c r="DU60" i="24" a="1"/>
  <c r="DU60" i="24" s="1"/>
  <c r="EC57" i="24" a="1"/>
  <c r="EC57" i="24" s="1"/>
  <c r="DM55" i="24" a="1"/>
  <c r="DM55" i="24" s="1"/>
  <c r="DU52" i="24" a="1"/>
  <c r="DU52" i="24" s="1"/>
  <c r="EC49" i="24" a="1"/>
  <c r="EC49" i="24" s="1"/>
  <c r="DM47" i="24" a="1"/>
  <c r="DM47" i="24" s="1"/>
  <c r="DU44" i="24" a="1"/>
  <c r="DU44" i="24" s="1"/>
  <c r="EC41" i="24" a="1"/>
  <c r="EC41" i="24" s="1"/>
  <c r="DM39" i="24" a="1"/>
  <c r="DM39" i="24" s="1"/>
  <c r="DU36" i="24" a="1"/>
  <c r="DU36" i="24" s="1"/>
  <c r="EC33" i="24" a="1"/>
  <c r="EC33" i="24" s="1"/>
  <c r="DM31" i="24" a="1"/>
  <c r="DM31" i="24" s="1"/>
  <c r="DU28" i="24" a="1"/>
  <c r="DU28" i="24" s="1"/>
  <c r="EC25" i="24" a="1"/>
  <c r="EC25" i="24" s="1"/>
  <c r="DQ20" i="24" a="1"/>
  <c r="DQ20" i="24" s="1"/>
  <c r="DY17" i="24" a="1"/>
  <c r="DY17" i="24" s="1"/>
  <c r="DI15" i="24" a="1"/>
  <c r="DI15" i="24" s="1"/>
  <c r="DQ12" i="24" a="1"/>
  <c r="DQ12" i="24" s="1"/>
  <c r="DX9" i="24" a="1"/>
  <c r="DX9" i="24" s="1"/>
  <c r="DH7" i="24" a="1"/>
  <c r="DH7" i="24" s="1"/>
  <c r="DR23" i="24" a="1"/>
  <c r="DR23" i="24" s="1"/>
  <c r="DW7" i="24" a="1"/>
  <c r="DW7" i="24" s="1"/>
  <c r="DL10" i="24" a="1"/>
  <c r="DL10" i="24" s="1"/>
  <c r="EB12" i="24" a="1"/>
  <c r="EB12" i="24" s="1"/>
  <c r="DT15" i="24" a="1"/>
  <c r="DT15" i="24" s="1"/>
  <c r="DL18" i="24" a="1"/>
  <c r="DL18" i="24" s="1"/>
  <c r="EB20" i="24" a="1"/>
  <c r="EB20" i="24" s="1"/>
  <c r="DO5" i="24" a="1"/>
  <c r="DO5" i="24" s="1"/>
  <c r="EE7" i="24" a="1"/>
  <c r="EE7" i="24" s="1"/>
  <c r="DZ10" i="24" a="1"/>
  <c r="DZ10" i="24" s="1"/>
  <c r="DR13" i="24" a="1"/>
  <c r="DR13" i="24" s="1"/>
  <c r="DJ16" i="24" a="1"/>
  <c r="DJ16" i="24" s="1"/>
  <c r="DZ18" i="24" a="1"/>
  <c r="DZ18" i="24" s="1"/>
  <c r="DP21" i="24" a="1"/>
  <c r="DP21" i="24" s="1"/>
  <c r="DZ5" i="24" a="1"/>
  <c r="DZ5" i="24" s="1"/>
  <c r="DR8" i="24" a="1"/>
  <c r="DR8" i="24" s="1"/>
  <c r="DH11" i="24" a="1"/>
  <c r="DH11" i="24" s="1"/>
  <c r="DX13" i="24" a="1"/>
  <c r="DX13" i="24" s="1"/>
  <c r="DP16" i="24" a="1"/>
  <c r="DP16" i="24" s="1"/>
  <c r="DH19" i="24" a="1"/>
  <c r="DH19" i="24" s="1"/>
  <c r="EB21" i="24" a="1"/>
  <c r="EB21" i="24" s="1"/>
  <c r="DN19" i="24" a="1"/>
  <c r="DN19" i="24" s="1"/>
  <c r="DT8" i="24" a="1"/>
  <c r="DT8" i="24" s="1"/>
  <c r="DN79" i="24" a="1"/>
  <c r="DN79" i="24" s="1"/>
  <c r="DV68" i="24" a="1"/>
  <c r="DV68" i="24" s="1"/>
  <c r="DX76" i="24" a="1"/>
  <c r="DX76" i="24" s="1"/>
  <c r="DP66" i="24" a="1"/>
  <c r="DP66" i="24" s="1"/>
  <c r="DL57" i="24" a="1"/>
  <c r="DL57" i="24" s="1"/>
  <c r="DL51" i="24" a="1"/>
  <c r="DL51" i="24" s="1"/>
  <c r="DL47" i="24" a="1"/>
  <c r="DL47" i="24" s="1"/>
  <c r="DT44" i="24" a="1"/>
  <c r="DT44" i="24" s="1"/>
  <c r="EB41" i="24" a="1"/>
  <c r="EB41" i="24" s="1"/>
  <c r="DL39" i="24" a="1"/>
  <c r="DL39" i="24" s="1"/>
  <c r="DT36" i="24" a="1"/>
  <c r="DT36" i="24" s="1"/>
  <c r="EB33" i="24" a="1"/>
  <c r="EB33" i="24" s="1"/>
  <c r="DL31" i="24" a="1"/>
  <c r="DL31" i="24" s="1"/>
  <c r="DT28" i="24" a="1"/>
  <c r="DT28" i="24" s="1"/>
  <c r="EB25" i="24" a="1"/>
  <c r="EB25" i="24" s="1"/>
  <c r="DL23" i="24" a="1"/>
  <c r="DL23" i="24" s="1"/>
  <c r="DO64" i="24" a="1"/>
  <c r="DO64" i="24" s="1"/>
  <c r="DW61" i="24" a="1"/>
  <c r="DW61" i="24" s="1"/>
  <c r="EE58" i="24" a="1"/>
  <c r="EE58" i="24" s="1"/>
  <c r="DO56" i="24" a="1"/>
  <c r="DO56" i="24" s="1"/>
  <c r="DW53" i="24" a="1"/>
  <c r="DW53" i="24" s="1"/>
  <c r="EE50" i="24" a="1"/>
  <c r="EE50" i="24" s="1"/>
  <c r="DO48" i="24" a="1"/>
  <c r="DO48" i="24" s="1"/>
  <c r="DW45" i="24" a="1"/>
  <c r="DW45" i="24" s="1"/>
  <c r="ED42" i="24" a="1"/>
  <c r="ED42" i="24" s="1"/>
  <c r="DN40" i="24" a="1"/>
  <c r="DN40" i="24" s="1"/>
  <c r="DV37" i="24" a="1"/>
  <c r="DV37" i="24" s="1"/>
  <c r="ED34" i="24" a="1"/>
  <c r="ED34" i="24" s="1"/>
  <c r="DN32" i="24" a="1"/>
  <c r="DN32" i="24" s="1"/>
  <c r="DV29" i="24" a="1"/>
  <c r="DV29" i="24" s="1"/>
  <c r="ED26" i="24" a="1"/>
  <c r="ED26" i="24" s="1"/>
  <c r="DN24" i="24" a="1"/>
  <c r="DN24" i="24" s="1"/>
  <c r="DV21" i="24" a="1"/>
  <c r="DV21" i="24" s="1"/>
  <c r="DJ64" i="24" a="1"/>
  <c r="DJ64" i="24" s="1"/>
  <c r="DR61" i="24" a="1"/>
  <c r="DR61" i="24" s="1"/>
  <c r="DZ58" i="24" a="1"/>
  <c r="DZ58" i="24" s="1"/>
  <c r="DJ56" i="24" a="1"/>
  <c r="DJ56" i="24" s="1"/>
  <c r="DR53" i="24" a="1"/>
  <c r="DR53" i="24" s="1"/>
  <c r="DZ50" i="24" a="1"/>
  <c r="DZ50" i="24" s="1"/>
  <c r="DJ48" i="24" a="1"/>
  <c r="DJ48" i="24" s="1"/>
  <c r="DR45" i="24" a="1"/>
  <c r="DR45" i="24" s="1"/>
  <c r="EA42" i="24" a="1"/>
  <c r="EA42" i="24" s="1"/>
  <c r="DK40" i="24" a="1"/>
  <c r="DK40" i="24" s="1"/>
  <c r="DS37" i="24" a="1"/>
  <c r="DS37" i="24" s="1"/>
  <c r="EA34" i="24" a="1"/>
  <c r="EA34" i="24" s="1"/>
  <c r="DK32" i="24" a="1"/>
  <c r="DK32" i="24" s="1"/>
  <c r="DS29" i="24" a="1"/>
  <c r="DS29" i="24" s="1"/>
  <c r="EA26" i="24" a="1"/>
  <c r="EA26" i="24" s="1"/>
  <c r="DK24" i="24" a="1"/>
  <c r="DK24" i="24" s="1"/>
  <c r="DM65" i="24" a="1"/>
  <c r="DM65" i="24" s="1"/>
  <c r="DU62" i="24" a="1"/>
  <c r="DU62" i="24" s="1"/>
  <c r="EC59" i="24" a="1"/>
  <c r="EC59" i="24" s="1"/>
  <c r="DM57" i="24" a="1"/>
  <c r="DM57" i="24" s="1"/>
  <c r="DU54" i="24" a="1"/>
  <c r="DU54" i="24" s="1"/>
  <c r="EC51" i="24" a="1"/>
  <c r="EC51" i="24" s="1"/>
  <c r="DM49" i="24" a="1"/>
  <c r="DM49" i="24" s="1"/>
  <c r="DU46" i="24" a="1"/>
  <c r="DU46" i="24" s="1"/>
  <c r="EC43" i="24" a="1"/>
  <c r="EC43" i="24" s="1"/>
  <c r="DM41" i="24" a="1"/>
  <c r="DM41" i="24" s="1"/>
  <c r="DU38" i="24" a="1"/>
  <c r="DU38" i="24" s="1"/>
  <c r="EC35" i="24" a="1"/>
  <c r="EC35" i="24" s="1"/>
  <c r="DM33" i="24" a="1"/>
  <c r="DM33" i="24" s="1"/>
  <c r="DU30" i="24" a="1"/>
  <c r="DU30" i="24" s="1"/>
  <c r="EC27" i="24" a="1"/>
  <c r="EC27" i="24" s="1"/>
  <c r="DU23" i="24" a="1"/>
  <c r="DU23" i="24" s="1"/>
  <c r="DY19" i="24" a="1"/>
  <c r="DY19" i="24" s="1"/>
  <c r="DI17" i="24" a="1"/>
  <c r="DI17" i="24" s="1"/>
  <c r="DQ14" i="24" a="1"/>
  <c r="DQ14" i="24" s="1"/>
  <c r="DY11" i="24" a="1"/>
  <c r="DY11" i="24" s="1"/>
  <c r="DH9" i="24" a="1"/>
  <c r="DH9" i="24" s="1"/>
  <c r="DP6" i="24" a="1"/>
  <c r="DP6" i="24" s="1"/>
  <c r="DW5" i="24" a="1"/>
  <c r="DW5" i="24" s="1"/>
  <c r="DM8" i="24" a="1"/>
  <c r="DM8" i="24" s="1"/>
  <c r="EB10" i="24" a="1"/>
  <c r="EB10" i="24" s="1"/>
  <c r="DT13" i="24" a="1"/>
  <c r="DT13" i="24" s="1"/>
  <c r="DL16" i="24" a="1"/>
  <c r="DL16" i="24" s="1"/>
  <c r="EB18" i="24" a="1"/>
  <c r="EB18" i="24" s="1"/>
  <c r="DW21" i="24" a="1"/>
  <c r="DW21" i="24" s="1"/>
  <c r="EC5" i="24" a="1"/>
  <c r="EC5" i="24" s="1"/>
  <c r="DW8" i="24" a="1"/>
  <c r="DW8" i="24" s="1"/>
  <c r="DR11" i="24" a="1"/>
  <c r="DR11" i="24" s="1"/>
  <c r="DJ14" i="24" a="1"/>
  <c r="DJ14" i="24" s="1"/>
  <c r="DZ16" i="24" a="1"/>
  <c r="DZ16" i="24" s="1"/>
  <c r="DR19" i="24" a="1"/>
  <c r="DR19" i="24" s="1"/>
  <c r="DJ22" i="24" a="1"/>
  <c r="DJ22" i="24" s="1"/>
  <c r="DT6" i="24" a="1"/>
  <c r="DT6" i="24" s="1"/>
  <c r="DJ9" i="24" a="1"/>
  <c r="DJ9" i="24" s="1"/>
  <c r="DX11" i="24" a="1"/>
  <c r="DX11" i="24" s="1"/>
  <c r="DP14" i="24" a="1"/>
  <c r="DP14" i="24" s="1"/>
  <c r="DH17" i="24" a="1"/>
  <c r="DH17" i="24" s="1"/>
  <c r="DX19" i="24" a="1"/>
  <c r="DX19" i="24" s="1"/>
  <c r="DT5" i="24" a="1"/>
  <c r="DT5" i="24" s="1"/>
  <c r="DV16" i="24" a="1"/>
  <c r="DV16" i="24" s="1"/>
  <c r="EB5" i="24" a="1"/>
  <c r="EB5" i="24" s="1"/>
  <c r="DV76" i="24" a="1"/>
  <c r="DV76" i="24" s="1"/>
  <c r="DX84" i="24" a="1"/>
  <c r="DX84" i="24" s="1"/>
  <c r="DH74" i="24" a="1"/>
  <c r="DH74" i="24" s="1"/>
  <c r="DL65" i="24" a="1"/>
  <c r="DL65" i="24" s="1"/>
  <c r="DT54" i="24" a="1"/>
  <c r="DT54" i="24" s="1"/>
  <c r="DL49" i="24" a="1"/>
  <c r="DL49" i="24" s="1"/>
  <c r="DT46" i="24" a="1"/>
  <c r="DT46" i="24" s="1"/>
  <c r="EB43" i="24" a="1"/>
  <c r="EB43" i="24" s="1"/>
  <c r="DL41" i="24" a="1"/>
  <c r="DL41" i="24" s="1"/>
  <c r="DT38" i="24" a="1"/>
  <c r="DT38" i="24" s="1"/>
  <c r="EB35" i="24" a="1"/>
  <c r="EB35" i="24" s="1"/>
  <c r="DL33" i="24" a="1"/>
  <c r="DL33" i="24" s="1"/>
  <c r="DT30" i="24" a="1"/>
  <c r="DT30" i="24" s="1"/>
  <c r="EB27" i="24" a="1"/>
  <c r="EB27" i="24" s="1"/>
  <c r="DL25" i="24" a="1"/>
  <c r="DL25" i="24" s="1"/>
  <c r="DQ66" i="24" a="1"/>
  <c r="DQ66" i="24" s="1"/>
  <c r="DW63" i="24" a="1"/>
  <c r="DW63" i="24" s="1"/>
  <c r="EE60" i="24" a="1"/>
  <c r="EE60" i="24" s="1"/>
  <c r="DO58" i="24" a="1"/>
  <c r="DO58" i="24" s="1"/>
  <c r="DW55" i="24" a="1"/>
  <c r="DW55" i="24" s="1"/>
  <c r="EE52" i="24" a="1"/>
  <c r="EE52" i="24" s="1"/>
  <c r="DO50" i="24" a="1"/>
  <c r="DO50" i="24" s="1"/>
  <c r="DW47" i="24" a="1"/>
  <c r="DW47" i="24" s="1"/>
  <c r="EE44" i="24" a="1"/>
  <c r="EE44" i="24" s="1"/>
  <c r="DN42" i="24" a="1"/>
  <c r="DN42" i="24" s="1"/>
  <c r="DV39" i="24" a="1"/>
  <c r="DV39" i="24" s="1"/>
  <c r="ED36" i="24" a="1"/>
  <c r="ED36" i="24" s="1"/>
  <c r="DN34" i="24" a="1"/>
  <c r="DN34" i="24" s="1"/>
  <c r="DV31" i="24" a="1"/>
  <c r="DV31" i="24" s="1"/>
  <c r="ED28" i="24" a="1"/>
  <c r="ED28" i="24" s="1"/>
  <c r="DN26" i="24" a="1"/>
  <c r="DN26" i="24" s="1"/>
  <c r="DV23" i="24" a="1"/>
  <c r="DV23" i="24" s="1"/>
  <c r="DJ66" i="24" a="1"/>
  <c r="DJ66" i="24" s="1"/>
  <c r="DR63" i="24" a="1"/>
  <c r="DR63" i="24" s="1"/>
  <c r="DZ60" i="24" a="1"/>
  <c r="DZ60" i="24" s="1"/>
  <c r="DJ58" i="24" a="1"/>
  <c r="DJ58" i="24" s="1"/>
  <c r="DR55" i="24" a="1"/>
  <c r="DR55" i="24" s="1"/>
  <c r="DZ52" i="24" a="1"/>
  <c r="DZ52" i="24" s="1"/>
  <c r="DJ50" i="24" a="1"/>
  <c r="DJ50" i="24" s="1"/>
  <c r="DR47" i="24" a="1"/>
  <c r="DR47" i="24" s="1"/>
  <c r="DZ44" i="24" a="1"/>
  <c r="DZ44" i="24" s="1"/>
  <c r="DK42" i="24" a="1"/>
  <c r="DK42" i="24" s="1"/>
  <c r="DS39" i="24" a="1"/>
  <c r="DS39" i="24" s="1"/>
  <c r="EA36" i="24" a="1"/>
  <c r="EA36" i="24" s="1"/>
  <c r="DK34" i="24" a="1"/>
  <c r="DK34" i="24" s="1"/>
  <c r="DS31" i="24" a="1"/>
  <c r="DS31" i="24" s="1"/>
  <c r="EA28" i="24" a="1"/>
  <c r="EA28" i="24" s="1"/>
  <c r="DK26" i="24" a="1"/>
  <c r="DK26" i="24" s="1"/>
  <c r="DS23" i="24" a="1"/>
  <c r="DS23" i="24" s="1"/>
  <c r="DU64" i="24" a="1"/>
  <c r="DU64" i="24" s="1"/>
  <c r="EC61" i="24" a="1"/>
  <c r="EC61" i="24" s="1"/>
  <c r="DM59" i="24" a="1"/>
  <c r="DM59" i="24" s="1"/>
  <c r="DU56" i="24" a="1"/>
  <c r="DU56" i="24" s="1"/>
  <c r="EC53" i="24" a="1"/>
  <c r="EC53" i="24" s="1"/>
  <c r="DM51" i="24" a="1"/>
  <c r="DM51" i="24" s="1"/>
  <c r="DU48" i="24" a="1"/>
  <c r="DU48" i="24" s="1"/>
  <c r="EC45" i="24" a="1"/>
  <c r="EC45" i="24" s="1"/>
  <c r="DM43" i="24" a="1"/>
  <c r="DM43" i="24" s="1"/>
  <c r="DU40" i="24" a="1"/>
  <c r="DU40" i="24" s="1"/>
  <c r="EC37" i="24" a="1"/>
  <c r="EC37" i="24" s="1"/>
  <c r="DM35" i="24" a="1"/>
  <c r="DM35" i="24" s="1"/>
  <c r="DU32" i="24" a="1"/>
  <c r="DU32" i="24" s="1"/>
  <c r="EC29" i="24" a="1"/>
  <c r="EC29" i="24" s="1"/>
  <c r="DM27" i="24" a="1"/>
  <c r="DM27" i="24" s="1"/>
  <c r="DH22" i="24" a="1"/>
  <c r="DH22" i="24" s="1"/>
  <c r="DI19" i="24" a="1"/>
  <c r="DI19" i="24" s="1"/>
  <c r="DQ16" i="24" a="1"/>
  <c r="DQ16" i="24" s="1"/>
  <c r="DY13" i="24" a="1"/>
  <c r="DY13" i="24" s="1"/>
  <c r="DI11" i="24" a="1"/>
  <c r="DI11" i="24" s="1"/>
  <c r="DP8" i="24" a="1"/>
  <c r="DP8" i="24" s="1"/>
  <c r="DX5" i="24" a="1"/>
  <c r="DX5" i="24" s="1"/>
  <c r="DO6" i="24" a="1"/>
  <c r="DO6" i="24" s="1"/>
  <c r="EC8" i="24" a="1"/>
  <c r="EC8" i="24" s="1"/>
  <c r="DT11" i="24" a="1"/>
  <c r="DT11" i="24" s="1"/>
  <c r="DL14" i="24" a="1"/>
  <c r="DL14" i="24" s="1"/>
  <c r="EB16" i="24" a="1"/>
  <c r="EB16" i="24" s="1"/>
  <c r="DT19" i="24" a="1"/>
  <c r="DT19" i="24" s="1"/>
  <c r="DT22" i="24" a="1"/>
  <c r="DT22" i="24" s="1"/>
  <c r="DU6" i="24" a="1"/>
  <c r="DU6" i="24" s="1"/>
  <c r="DO9" i="24" a="1"/>
  <c r="DO9" i="24" s="1"/>
  <c r="DJ12" i="24" a="1"/>
  <c r="DJ12" i="24" s="1"/>
  <c r="DZ14" i="24" a="1"/>
  <c r="DZ14" i="24" s="1"/>
  <c r="DR17" i="24" a="1"/>
  <c r="DR17" i="24" s="1"/>
  <c r="DJ20" i="24" a="1"/>
  <c r="DJ20" i="24" s="1"/>
  <c r="DM24" i="24" a="1"/>
  <c r="DM24" i="24" s="1"/>
  <c r="DJ7" i="24" a="1"/>
  <c r="DJ7" i="24" s="1"/>
  <c r="DZ9" i="24" a="1"/>
  <c r="DZ9" i="24" s="1"/>
  <c r="DP12" i="24" a="1"/>
  <c r="DP12" i="24" s="1"/>
  <c r="DH15" i="24" a="1"/>
  <c r="DH15" i="24" s="1"/>
  <c r="DX17" i="24" a="1"/>
  <c r="DX17" i="24" s="1"/>
  <c r="DP20" i="24" a="1"/>
  <c r="DP20" i="24" s="1"/>
  <c r="DL8" i="24" a="1"/>
  <c r="DL8" i="24" s="1"/>
  <c r="ED13" i="24" a="1"/>
  <c r="ED13" i="24" s="1"/>
  <c r="DV84" i="24" a="1"/>
  <c r="DV84" i="24" s="1"/>
  <c r="ED73" i="24" a="1"/>
  <c r="ED73" i="24" s="1"/>
  <c r="DH82" i="24" a="1"/>
  <c r="DH82" i="24" s="1"/>
  <c r="DP71" i="24" a="1"/>
  <c r="DP71" i="24" s="1"/>
  <c r="DT62" i="24" a="1"/>
  <c r="DT62" i="24" s="1"/>
  <c r="EB53" i="24" a="1"/>
  <c r="EB53" i="24" s="1"/>
  <c r="DT48" i="24" a="1"/>
  <c r="DT48" i="24" s="1"/>
  <c r="EB45" i="24" a="1"/>
  <c r="EB45" i="24" s="1"/>
  <c r="DL43" i="24" a="1"/>
  <c r="DL43" i="24" s="1"/>
  <c r="DT40" i="24" a="1"/>
  <c r="DT40" i="24" s="1"/>
  <c r="EB37" i="24" a="1"/>
  <c r="EB37" i="24" s="1"/>
  <c r="DL35" i="24" a="1"/>
  <c r="DL35" i="24" s="1"/>
  <c r="DT32" i="24" a="1"/>
  <c r="DT32" i="24" s="1"/>
  <c r="EB29" i="24" a="1"/>
  <c r="EB29" i="24" s="1"/>
  <c r="DL27" i="24" a="1"/>
  <c r="DL27" i="24" s="1"/>
  <c r="DT24" i="24" a="1"/>
  <c r="DT24" i="24" s="1"/>
  <c r="DW65" i="24" a="1"/>
  <c r="DW65" i="24" s="1"/>
  <c r="EE62" i="24" a="1"/>
  <c r="EE62" i="24" s="1"/>
  <c r="DO60" i="24" a="1"/>
  <c r="DO60" i="24" s="1"/>
  <c r="DW57" i="24" a="1"/>
  <c r="DW57" i="24" s="1"/>
  <c r="EE54" i="24" a="1"/>
  <c r="EE54" i="24" s="1"/>
  <c r="DO52" i="24" a="1"/>
  <c r="DO52" i="24" s="1"/>
  <c r="DW49" i="24" a="1"/>
  <c r="DW49" i="24" s="1"/>
  <c r="EE46" i="24" a="1"/>
  <c r="EE46" i="24" s="1"/>
  <c r="DN44" i="24" a="1"/>
  <c r="DN44" i="24" s="1"/>
  <c r="DV41" i="24" a="1"/>
  <c r="DV41" i="24" s="1"/>
  <c r="ED38" i="24" a="1"/>
  <c r="ED38" i="24" s="1"/>
  <c r="DN36" i="24" a="1"/>
  <c r="DN36" i="24" s="1"/>
  <c r="DV33" i="24" a="1"/>
  <c r="DV33" i="24" s="1"/>
  <c r="ED30" i="24" a="1"/>
  <c r="ED30" i="24" s="1"/>
  <c r="DN28" i="24" a="1"/>
  <c r="DN28" i="24" s="1"/>
  <c r="DV25" i="24" a="1"/>
  <c r="DV25" i="24" s="1"/>
  <c r="ED22" i="24" a="1"/>
  <c r="ED22" i="24" s="1"/>
  <c r="DR65" i="24" a="1"/>
  <c r="DR65" i="24" s="1"/>
  <c r="DZ62" i="24" a="1"/>
  <c r="DZ62" i="24" s="1"/>
  <c r="DJ60" i="24" a="1"/>
  <c r="DJ60" i="24" s="1"/>
  <c r="DR57" i="24" a="1"/>
  <c r="DR57" i="24" s="1"/>
  <c r="DZ54" i="24" a="1"/>
  <c r="DZ54" i="24" s="1"/>
  <c r="DJ52" i="24" a="1"/>
  <c r="DJ52" i="24" s="1"/>
  <c r="DR49" i="24" a="1"/>
  <c r="DR49" i="24" s="1"/>
  <c r="DZ46" i="24" a="1"/>
  <c r="DZ46" i="24" s="1"/>
  <c r="DK44" i="24" a="1"/>
  <c r="DK44" i="24" s="1"/>
  <c r="DS41" i="24" a="1"/>
  <c r="DS41" i="24" s="1"/>
  <c r="EA38" i="24" a="1"/>
  <c r="EA38" i="24" s="1"/>
  <c r="DK36" i="24" a="1"/>
  <c r="DK36" i="24" s="1"/>
  <c r="DS33" i="24" a="1"/>
  <c r="DS33" i="24" s="1"/>
  <c r="EA30" i="24" a="1"/>
  <c r="EA30" i="24" s="1"/>
  <c r="DK28" i="24" a="1"/>
  <c r="DK28" i="24" s="1"/>
  <c r="DS25" i="24" a="1"/>
  <c r="DS25" i="24" s="1"/>
  <c r="EA22" i="24" a="1"/>
  <c r="EA22" i="24" s="1"/>
  <c r="EC63" i="24" a="1"/>
  <c r="EC63" i="24" s="1"/>
  <c r="DM61" i="24" a="1"/>
  <c r="DM61" i="24" s="1"/>
  <c r="DU58" i="24" a="1"/>
  <c r="DU58" i="24" s="1"/>
  <c r="EC55" i="24" a="1"/>
  <c r="EC55" i="24" s="1"/>
  <c r="DM53" i="24" a="1"/>
  <c r="DM53" i="24" s="1"/>
  <c r="DU50" i="24" a="1"/>
  <c r="DU50" i="24" s="1"/>
  <c r="EC47" i="24" a="1"/>
  <c r="EC47" i="24" s="1"/>
  <c r="DM45" i="24" a="1"/>
  <c r="DM45" i="24" s="1"/>
  <c r="DU42" i="24" a="1"/>
  <c r="DU42" i="24" s="1"/>
  <c r="EC39" i="24" a="1"/>
  <c r="EC39" i="24" s="1"/>
  <c r="DM37" i="24" a="1"/>
  <c r="DM37" i="24" s="1"/>
  <c r="DU34" i="24" a="1"/>
  <c r="DU34" i="24" s="1"/>
  <c r="EC31" i="24" a="1"/>
  <c r="EC31" i="24" s="1"/>
  <c r="DM29" i="24" a="1"/>
  <c r="DM29" i="24" s="1"/>
  <c r="DU26" i="24" a="1"/>
  <c r="DU26" i="24" s="1"/>
  <c r="DI21" i="24" a="1"/>
  <c r="DI21" i="24" s="1"/>
  <c r="DQ18" i="24" a="1"/>
  <c r="DQ18" i="24" s="1"/>
  <c r="DY15" i="24" a="1"/>
  <c r="DY15" i="24" s="1"/>
  <c r="DI13" i="24" a="1"/>
  <c r="DI13" i="24" s="1"/>
  <c r="DQ10" i="24" a="1"/>
  <c r="DQ10" i="24" s="1"/>
  <c r="DX7" i="24" a="1"/>
  <c r="DX7" i="24" s="1"/>
  <c r="DH5" i="24" a="1"/>
  <c r="DH5" i="24" s="1"/>
  <c r="EE6" i="24" a="1"/>
  <c r="EE6" i="24" s="1"/>
  <c r="DU9" i="24" a="1"/>
  <c r="DU9" i="24" s="1"/>
  <c r="DL12" i="24" a="1"/>
  <c r="DL12" i="24" s="1"/>
  <c r="EB14" i="24" a="1"/>
  <c r="EB14" i="24" s="1"/>
  <c r="DT17" i="24" a="1"/>
  <c r="DT17" i="24" s="1"/>
  <c r="DL20" i="24" a="1"/>
  <c r="DL20" i="24" s="1"/>
  <c r="DU24" i="24" a="1"/>
  <c r="DU24" i="24" s="1"/>
  <c r="DM7" i="24" a="1"/>
  <c r="DM7" i="24" s="1"/>
  <c r="DJ10" i="24" a="1"/>
  <c r="DJ10" i="24" s="1"/>
  <c r="DZ12" i="24" a="1"/>
  <c r="DZ12" i="24" s="1"/>
  <c r="DR15" i="24" a="1"/>
  <c r="DR15" i="24" s="1"/>
  <c r="DJ18" i="24" a="1"/>
  <c r="DJ18" i="24" s="1"/>
  <c r="DZ20" i="24" a="1"/>
  <c r="DZ20" i="24" s="1"/>
  <c r="DJ5" i="24" a="1"/>
  <c r="DJ5" i="24" s="1"/>
  <c r="EB7" i="24" a="1"/>
  <c r="EB7" i="24" s="1"/>
  <c r="DP10" i="24" a="1"/>
  <c r="DP10" i="24" s="1"/>
  <c r="DH13" i="24" a="1"/>
  <c r="DH13" i="24" s="1"/>
  <c r="DX15" i="24" a="1"/>
  <c r="DX15" i="24" s="1"/>
  <c r="DP18" i="24" a="1"/>
  <c r="DP18" i="24" s="1"/>
  <c r="DH21" i="24" a="1"/>
  <c r="DH21" i="24" s="1"/>
  <c r="DE131" i="24" a="1"/>
  <c r="DE131" i="24" s="1"/>
  <c r="DE115" i="24" a="1"/>
  <c r="DE115" i="24" s="1"/>
  <c r="DE99" i="24" a="1"/>
  <c r="DE99" i="24" s="1"/>
  <c r="DD125" i="24" a="1"/>
  <c r="DD125" i="24" s="1"/>
  <c r="DD109" i="24" a="1"/>
  <c r="DD109" i="24" s="1"/>
  <c r="DD93" i="24" a="1"/>
  <c r="DD93" i="24" s="1"/>
  <c r="DG118" i="24" a="1"/>
  <c r="DG118" i="24" s="1"/>
  <c r="DG102" i="24" a="1"/>
  <c r="DG102" i="24" s="1"/>
  <c r="DF128" i="24" a="1"/>
  <c r="DF128" i="24" s="1"/>
  <c r="DF112" i="24" a="1"/>
  <c r="DF112" i="24" s="1"/>
  <c r="DF96" i="24" a="1"/>
  <c r="DF96" i="24" s="1"/>
  <c r="DF81" i="24" a="1"/>
  <c r="DF81" i="24" s="1"/>
  <c r="DE60" i="24" a="1"/>
  <c r="DE60" i="24" s="1"/>
  <c r="DG76" i="24" a="1"/>
  <c r="DG76" i="24" s="1"/>
  <c r="DG64" i="24" a="1"/>
  <c r="DG64" i="24" s="1"/>
  <c r="DE81" i="24" a="1"/>
  <c r="DE81" i="24" s="1"/>
  <c r="DD64" i="24" a="1"/>
  <c r="DD64" i="24" s="1"/>
  <c r="DD83" i="24" a="1"/>
  <c r="DD83" i="24" s="1"/>
  <c r="DD68" i="24" a="1"/>
  <c r="DD68" i="24" s="1"/>
  <c r="DF54" i="24" a="1"/>
  <c r="DF54" i="24" s="1"/>
  <c r="DF38" i="24" a="1"/>
  <c r="DF38" i="24" s="1"/>
  <c r="DF22" i="24" a="1"/>
  <c r="DF22" i="24" s="1"/>
  <c r="DE122" i="24" a="1"/>
  <c r="DE122" i="24" s="1"/>
  <c r="DE106" i="24" a="1"/>
  <c r="DE106" i="24" s="1"/>
  <c r="DD132" i="24" a="1"/>
  <c r="DD132" i="24" s="1"/>
  <c r="DD116" i="24" a="1"/>
  <c r="DD116" i="24" s="1"/>
  <c r="DD100" i="24" a="1"/>
  <c r="DD100" i="24" s="1"/>
  <c r="DG125" i="24" a="1"/>
  <c r="DG125" i="24" s="1"/>
  <c r="DG109" i="24" a="1"/>
  <c r="DG109" i="24" s="1"/>
  <c r="DG93" i="24" a="1"/>
  <c r="DG93" i="24" s="1"/>
  <c r="DF119" i="24" a="1"/>
  <c r="DF119" i="24" s="1"/>
  <c r="DF103" i="24" a="1"/>
  <c r="DF103" i="24" s="1"/>
  <c r="DE88" i="24" a="1"/>
  <c r="DE88" i="24" s="1"/>
  <c r="DE72" i="24" a="1"/>
  <c r="DE72" i="24" s="1"/>
  <c r="DD84" i="24" a="1"/>
  <c r="DD84" i="24" s="1"/>
  <c r="DE68" i="24" a="1"/>
  <c r="DE68" i="24" s="1"/>
  <c r="DF88" i="24" a="1"/>
  <c r="DF88" i="24" s="1"/>
  <c r="DF72" i="24" a="1"/>
  <c r="DF72" i="24" s="1"/>
  <c r="DG89" i="24" a="1"/>
  <c r="DG89" i="24" s="1"/>
  <c r="DG73" i="24" a="1"/>
  <c r="DG73" i="24" s="1"/>
  <c r="DF59" i="24" a="1"/>
  <c r="DF59" i="24" s="1"/>
  <c r="DF41" i="24" a="1"/>
  <c r="DF41" i="24" s="1"/>
  <c r="DF132" i="24" a="1"/>
  <c r="DF132" i="24" s="1"/>
  <c r="DE117" i="24" a="1"/>
  <c r="DE117" i="24" s="1"/>
  <c r="DE101" i="24" a="1"/>
  <c r="DE101" i="24" s="1"/>
  <c r="DD127" i="24" a="1"/>
  <c r="DD127" i="24" s="1"/>
  <c r="DD111" i="24" a="1"/>
  <c r="DD111" i="24" s="1"/>
  <c r="DD95" i="24" a="1"/>
  <c r="DD95" i="24" s="1"/>
  <c r="DG120" i="24" a="1"/>
  <c r="DG120" i="24" s="1"/>
  <c r="DG104" i="24" a="1"/>
  <c r="DG104" i="24" s="1"/>
  <c r="DF130" i="24" a="1"/>
  <c r="DF130" i="24" s="1"/>
  <c r="DF114" i="24" a="1"/>
  <c r="DF114" i="24" s="1"/>
  <c r="DF98" i="24" a="1"/>
  <c r="DF98" i="24" s="1"/>
  <c r="DF83" i="24" a="1"/>
  <c r="DF83" i="24" s="1"/>
  <c r="DE62" i="24" a="1"/>
  <c r="DE62" i="24" s="1"/>
  <c r="DG78" i="24" a="1"/>
  <c r="DG78" i="24" s="1"/>
  <c r="DG65" i="24" a="1"/>
  <c r="DG65" i="24" s="1"/>
  <c r="DE83" i="24" a="1"/>
  <c r="DE83" i="24" s="1"/>
  <c r="DD66" i="24" a="1"/>
  <c r="DD66" i="24" s="1"/>
  <c r="DD85" i="24" a="1"/>
  <c r="DD85" i="24" s="1"/>
  <c r="DD69" i="24" a="1"/>
  <c r="DD69" i="24" s="1"/>
  <c r="DG57" i="24" a="1"/>
  <c r="DG57" i="24" s="1"/>
  <c r="DF40" i="24" a="1"/>
  <c r="DF40" i="24" s="1"/>
  <c r="DF24" i="24" a="1"/>
  <c r="DF24" i="24" s="1"/>
  <c r="DE124" i="24" a="1"/>
  <c r="DE124" i="24" s="1"/>
  <c r="DE108" i="24" a="1"/>
  <c r="DE108" i="24" s="1"/>
  <c r="DE92" i="24" a="1"/>
  <c r="DE92" i="24" s="1"/>
  <c r="DD118" i="24" a="1"/>
  <c r="DD118" i="24" s="1"/>
  <c r="DD102" i="24" a="1"/>
  <c r="DD102" i="24" s="1"/>
  <c r="DG127" i="24" a="1"/>
  <c r="DG127" i="24" s="1"/>
  <c r="DG111" i="24" a="1"/>
  <c r="DG111" i="24" s="1"/>
  <c r="DG95" i="24" a="1"/>
  <c r="DG95" i="24" s="1"/>
  <c r="DF121" i="24" a="1"/>
  <c r="DF121" i="24" s="1"/>
  <c r="DF105" i="24" a="1"/>
  <c r="DF105" i="24" s="1"/>
  <c r="DD90" i="24" a="1"/>
  <c r="DD90" i="24" s="1"/>
  <c r="DE74" i="24" a="1"/>
  <c r="DE74" i="24" s="1"/>
  <c r="DD86" i="24" a="1"/>
  <c r="DD86" i="24" s="1"/>
  <c r="DD70" i="24" a="1"/>
  <c r="DD70" i="24" s="1"/>
  <c r="DG58" i="24" a="1"/>
  <c r="DG58" i="24" s="1"/>
  <c r="DF74" i="24" a="1"/>
  <c r="DF74" i="24" s="1"/>
  <c r="DD57" i="24" a="1"/>
  <c r="DD57" i="24" s="1"/>
  <c r="DG75" i="24" a="1"/>
  <c r="DG75" i="24" s="1"/>
  <c r="DF47" i="24" a="1"/>
  <c r="DF47" i="24" s="1"/>
  <c r="DF31" i="24" a="1"/>
  <c r="DF31" i="24" s="1"/>
  <c r="DE127" i="24" a="1"/>
  <c r="DE127" i="24" s="1"/>
  <c r="DE111" i="24" a="1"/>
  <c r="DE111" i="24" s="1"/>
  <c r="DE95" i="24" a="1"/>
  <c r="DE95" i="24" s="1"/>
  <c r="DD121" i="24" a="1"/>
  <c r="DD121" i="24" s="1"/>
  <c r="DD105" i="24" a="1"/>
  <c r="DD105" i="24" s="1"/>
  <c r="DG130" i="24" a="1"/>
  <c r="DG130" i="24" s="1"/>
  <c r="DG114" i="24" a="1"/>
  <c r="DG114" i="24" s="1"/>
  <c r="DG98" i="24" a="1"/>
  <c r="DG98" i="24" s="1"/>
  <c r="DF124" i="24" a="1"/>
  <c r="DF124" i="24" s="1"/>
  <c r="DF108" i="24" a="1"/>
  <c r="DF108" i="24" s="1"/>
  <c r="DF92" i="24" a="1"/>
  <c r="DF92" i="24" s="1"/>
  <c r="DF77" i="24" a="1"/>
  <c r="DF77" i="24" s="1"/>
  <c r="DG88" i="24" a="1"/>
  <c r="DG88" i="24" s="1"/>
  <c r="DG72" i="24" a="1"/>
  <c r="DG72" i="24" s="1"/>
  <c r="DE77" i="24" a="1"/>
  <c r="DE77" i="24" s="1"/>
  <c r="DD60" i="24" a="1"/>
  <c r="DD60" i="24" s="1"/>
  <c r="DD79" i="24" a="1"/>
  <c r="DD79" i="24" s="1"/>
  <c r="DF64" i="24" a="1"/>
  <c r="DF64" i="24" s="1"/>
  <c r="DF50" i="24" a="1"/>
  <c r="DF50" i="24" s="1"/>
  <c r="DF34" i="24" a="1"/>
  <c r="DF34" i="24" s="1"/>
  <c r="DG132" i="24" a="1"/>
  <c r="DG132" i="24" s="1"/>
  <c r="DE118" i="24" a="1"/>
  <c r="DE118" i="24" s="1"/>
  <c r="DE102" i="24" a="1"/>
  <c r="DE102" i="24" s="1"/>
  <c r="DD128" i="24" a="1"/>
  <c r="DD128" i="24" s="1"/>
  <c r="DD112" i="24" a="1"/>
  <c r="DD112" i="24" s="1"/>
  <c r="DD96" i="24" a="1"/>
  <c r="DD96" i="24" s="1"/>
  <c r="DG121" i="24" a="1"/>
  <c r="DG121" i="24" s="1"/>
  <c r="DG105" i="24" a="1"/>
  <c r="DG105" i="24" s="1"/>
  <c r="DF131" i="24" a="1"/>
  <c r="DF131" i="24" s="1"/>
  <c r="DF115" i="24" a="1"/>
  <c r="DF115" i="24" s="1"/>
  <c r="DF99" i="24" a="1"/>
  <c r="DF99" i="24" s="1"/>
  <c r="DE84" i="24" a="1"/>
  <c r="DE84" i="24" s="1"/>
  <c r="DE63" i="24" a="1"/>
  <c r="DE63" i="24" s="1"/>
  <c r="DD80" i="24" a="1"/>
  <c r="DD80" i="24" s="1"/>
  <c r="DE66" i="24" a="1"/>
  <c r="DE66" i="24" s="1"/>
  <c r="DF84" i="24" a="1"/>
  <c r="DF84" i="24" s="1"/>
  <c r="DD67" i="24" a="1"/>
  <c r="DD67" i="24" s="1"/>
  <c r="DG85" i="24" a="1"/>
  <c r="DG85" i="24" s="1"/>
  <c r="DG69" i="24" a="1"/>
  <c r="DG69" i="24" s="1"/>
  <c r="DF55" i="24" a="1"/>
  <c r="DF55" i="24" s="1"/>
  <c r="DF33" i="24" a="1"/>
  <c r="DF33" i="24" s="1"/>
  <c r="DE129" i="24" a="1"/>
  <c r="DE129" i="24" s="1"/>
  <c r="DE113" i="24" a="1"/>
  <c r="DE113" i="24" s="1"/>
  <c r="DE97" i="24" a="1"/>
  <c r="DE97" i="24" s="1"/>
  <c r="DD123" i="24" a="1"/>
  <c r="DD123" i="24" s="1"/>
  <c r="DD107" i="24" a="1"/>
  <c r="DD107" i="24" s="1"/>
  <c r="DD91" i="24" a="1"/>
  <c r="DD91" i="24" s="1"/>
  <c r="DG116" i="24" a="1"/>
  <c r="DG116" i="24" s="1"/>
  <c r="DG100" i="24" a="1"/>
  <c r="DG100" i="24" s="1"/>
  <c r="DF126" i="24" a="1"/>
  <c r="DF126" i="24" s="1"/>
  <c r="DF110" i="24" a="1"/>
  <c r="DF110" i="24" s="1"/>
  <c r="DF94" i="24" a="1"/>
  <c r="DF94" i="24" s="1"/>
  <c r="DF79" i="24" a="1"/>
  <c r="DF79" i="24" s="1"/>
  <c r="DE58" i="24" a="1"/>
  <c r="DE58" i="24" s="1"/>
  <c r="DG74" i="24" a="1"/>
  <c r="DG74" i="24" s="1"/>
  <c r="DG63" i="24" a="1"/>
  <c r="DG63" i="24" s="1"/>
  <c r="DE79" i="24" a="1"/>
  <c r="DE79" i="24" s="1"/>
  <c r="DD62" i="24" a="1"/>
  <c r="DD62" i="24" s="1"/>
  <c r="DD81" i="24" a="1"/>
  <c r="DD81" i="24" s="1"/>
  <c r="DF66" i="24" a="1"/>
  <c r="DF66" i="24" s="1"/>
  <c r="DF52" i="24" a="1"/>
  <c r="DF52" i="24" s="1"/>
  <c r="DF36" i="24" a="1"/>
  <c r="DF36" i="24" s="1"/>
  <c r="DF20" i="24" a="1"/>
  <c r="DF20" i="24" s="1"/>
  <c r="DE120" i="24" a="1"/>
  <c r="DE120" i="24" s="1"/>
  <c r="DE104" i="24" a="1"/>
  <c r="DE104" i="24" s="1"/>
  <c r="DD130" i="24" a="1"/>
  <c r="DD130" i="24" s="1"/>
  <c r="DD114" i="24" a="1"/>
  <c r="DD114" i="24" s="1"/>
  <c r="DD98" i="24" a="1"/>
  <c r="DD98" i="24" s="1"/>
  <c r="DG123" i="24" a="1"/>
  <c r="DG123" i="24" s="1"/>
  <c r="DG107" i="24" a="1"/>
  <c r="DG107" i="24" s="1"/>
  <c r="DG91" i="24" a="1"/>
  <c r="DG91" i="24" s="1"/>
  <c r="DF117" i="24" a="1"/>
  <c r="DF117" i="24" s="1"/>
  <c r="DF101" i="24" a="1"/>
  <c r="DF101" i="24" s="1"/>
  <c r="DE86" i="24" a="1"/>
  <c r="DE86" i="24" s="1"/>
  <c r="DE70" i="24" a="1"/>
  <c r="DE70" i="24" s="1"/>
  <c r="DD82" i="24" a="1"/>
  <c r="DD82" i="24" s="1"/>
  <c r="DE67" i="24" a="1"/>
  <c r="DE67" i="24" s="1"/>
  <c r="DF86" i="24" a="1"/>
  <c r="DF86" i="24" s="1"/>
  <c r="DF70" i="24" a="1"/>
  <c r="DF70" i="24" s="1"/>
  <c r="DG87" i="24" a="1"/>
  <c r="DG87" i="24" s="1"/>
  <c r="DG71" i="24" a="1"/>
  <c r="DG71" i="24" s="1"/>
  <c r="DF57" i="24" a="1"/>
  <c r="DF57" i="24" s="1"/>
  <c r="DF43" i="24" a="1"/>
  <c r="DF43" i="24" s="1"/>
  <c r="DF27" i="24" a="1"/>
  <c r="DF27" i="24" s="1"/>
  <c r="DG14" i="24" a="1"/>
  <c r="DG14" i="24" s="1"/>
  <c r="DE123" i="24" a="1"/>
  <c r="DE123" i="24" s="1"/>
  <c r="DE107" i="24" a="1"/>
  <c r="DE107" i="24" s="1"/>
  <c r="DE91" i="24" a="1"/>
  <c r="DE91" i="24" s="1"/>
  <c r="DD117" i="24" a="1"/>
  <c r="DD117" i="24" s="1"/>
  <c r="DD101" i="24" a="1"/>
  <c r="DD101" i="24" s="1"/>
  <c r="DG126" i="24" a="1"/>
  <c r="DG126" i="24" s="1"/>
  <c r="DG110" i="24" a="1"/>
  <c r="DG110" i="24" s="1"/>
  <c r="DG94" i="24" a="1"/>
  <c r="DG94" i="24" s="1"/>
  <c r="DF120" i="24" a="1"/>
  <c r="DF120" i="24" s="1"/>
  <c r="DF104" i="24" a="1"/>
  <c r="DF104" i="24" s="1"/>
  <c r="DF89" i="24" a="1"/>
  <c r="DF89" i="24" s="1"/>
  <c r="DF73" i="24" a="1"/>
  <c r="DF73" i="24" s="1"/>
  <c r="DG84" i="24" a="1"/>
  <c r="DG84" i="24" s="1"/>
  <c r="DG68" i="24" a="1"/>
  <c r="DG68" i="24" s="1"/>
  <c r="DE89" i="24" a="1"/>
  <c r="DE89" i="24" s="1"/>
  <c r="DE73" i="24" a="1"/>
  <c r="DE73" i="24" s="1"/>
  <c r="DD56" i="24" a="1"/>
  <c r="DD56" i="24" s="1"/>
  <c r="DD75" i="24" a="1"/>
  <c r="DD75" i="24" s="1"/>
  <c r="DF60" i="24" a="1"/>
  <c r="DF60" i="24" s="1"/>
  <c r="DF46" i="24" a="1"/>
  <c r="DF46" i="24" s="1"/>
  <c r="DF30" i="24" a="1"/>
  <c r="DF30" i="24" s="1"/>
  <c r="DE130" i="24" a="1"/>
  <c r="DE130" i="24" s="1"/>
  <c r="DE114" i="24" a="1"/>
  <c r="DE114" i="24" s="1"/>
  <c r="DE98" i="24" a="1"/>
  <c r="DE98" i="24" s="1"/>
  <c r="DD124" i="24" a="1"/>
  <c r="DD124" i="24" s="1"/>
  <c r="DD108" i="24" a="1"/>
  <c r="DD108" i="24" s="1"/>
  <c r="DD92" i="24" a="1"/>
  <c r="DD92" i="24" s="1"/>
  <c r="DG117" i="24" a="1"/>
  <c r="DG117" i="24" s="1"/>
  <c r="DG101" i="24" a="1"/>
  <c r="DG101" i="24" s="1"/>
  <c r="DF127" i="24" a="1"/>
  <c r="DF127" i="24" s="1"/>
  <c r="DF111" i="24" a="1"/>
  <c r="DF111" i="24" s="1"/>
  <c r="DF95" i="24" a="1"/>
  <c r="DF95" i="24" s="1"/>
  <c r="DE80" i="24" a="1"/>
  <c r="DE80" i="24" s="1"/>
  <c r="DE59" i="24" a="1"/>
  <c r="DE59" i="24" s="1"/>
  <c r="DD76" i="24" a="1"/>
  <c r="DD76" i="24" s="1"/>
  <c r="DE64" i="24" a="1"/>
  <c r="DE64" i="24" s="1"/>
  <c r="DF80" i="24" a="1"/>
  <c r="DF80" i="24" s="1"/>
  <c r="DD63" i="24" a="1"/>
  <c r="DD63" i="24" s="1"/>
  <c r="DG81" i="24" a="1"/>
  <c r="DG81" i="24" s="1"/>
  <c r="DF67" i="24" a="1"/>
  <c r="DF67" i="24" s="1"/>
  <c r="DF25" i="24" a="1"/>
  <c r="DF25" i="24" s="1"/>
  <c r="DE125" i="24" a="1"/>
  <c r="DE125" i="24" s="1"/>
  <c r="DE109" i="24" a="1"/>
  <c r="DE109" i="24" s="1"/>
  <c r="DE93" i="24" a="1"/>
  <c r="DE93" i="24" s="1"/>
  <c r="DD119" i="24" a="1"/>
  <c r="DD119" i="24" s="1"/>
  <c r="DD103" i="24" a="1"/>
  <c r="DD103" i="24" s="1"/>
  <c r="DG128" i="24" a="1"/>
  <c r="DG128" i="24" s="1"/>
  <c r="DG112" i="24" a="1"/>
  <c r="DG112" i="24" s="1"/>
  <c r="DG96" i="24" a="1"/>
  <c r="DG96" i="24" s="1"/>
  <c r="DF122" i="24" a="1"/>
  <c r="DF122" i="24" s="1"/>
  <c r="DF106" i="24" a="1"/>
  <c r="DF106" i="24" s="1"/>
  <c r="DF90" i="24" a="1"/>
  <c r="DF90" i="24" s="1"/>
  <c r="DF75" i="24" a="1"/>
  <c r="DF75" i="24" s="1"/>
  <c r="DG86" i="24" a="1"/>
  <c r="DG86" i="24" s="1"/>
  <c r="DG70" i="24" a="1"/>
  <c r="DG70" i="24" s="1"/>
  <c r="DG59" i="24" a="1"/>
  <c r="DG59" i="24" s="1"/>
  <c r="DE75" i="24" a="1"/>
  <c r="DE75" i="24" s="1"/>
  <c r="DD58" i="24" a="1"/>
  <c r="DD58" i="24" s="1"/>
  <c r="DD77" i="24" a="1"/>
  <c r="DD77" i="24" s="1"/>
  <c r="DF62" i="24" a="1"/>
  <c r="DF62" i="24" s="1"/>
  <c r="DF48" i="24" a="1"/>
  <c r="DF48" i="24" s="1"/>
  <c r="DF32" i="24" a="1"/>
  <c r="DF32" i="24" s="1"/>
  <c r="DE132" i="24" a="1"/>
  <c r="DE132" i="24" s="1"/>
  <c r="DE116" i="24" a="1"/>
  <c r="DE116" i="24" s="1"/>
  <c r="DE100" i="24" a="1"/>
  <c r="DE100" i="24" s="1"/>
  <c r="DD126" i="24" a="1"/>
  <c r="DD126" i="24" s="1"/>
  <c r="DD110" i="24" a="1"/>
  <c r="DD110" i="24" s="1"/>
  <c r="DD94" i="24" a="1"/>
  <c r="DD94" i="24" s="1"/>
  <c r="DG119" i="24" a="1"/>
  <c r="DG119" i="24" s="1"/>
  <c r="DG103" i="24" a="1"/>
  <c r="DG103" i="24" s="1"/>
  <c r="DF129" i="24" a="1"/>
  <c r="DF129" i="24" s="1"/>
  <c r="DF113" i="24" a="1"/>
  <c r="DF113" i="24" s="1"/>
  <c r="DF97" i="24" a="1"/>
  <c r="DF97" i="24" s="1"/>
  <c r="DE82" i="24" a="1"/>
  <c r="DE82" i="24" s="1"/>
  <c r="DD78" i="24" a="1"/>
  <c r="DD78" i="24" s="1"/>
  <c r="DE65" i="24" a="1"/>
  <c r="DE65" i="24" s="1"/>
  <c r="DF82" i="24" a="1"/>
  <c r="DF82" i="24" s="1"/>
  <c r="DD65" i="24" a="1"/>
  <c r="DD65" i="24" s="1"/>
  <c r="DG83" i="24" a="1"/>
  <c r="DG83" i="24" s="1"/>
  <c r="DF68" i="24" a="1"/>
  <c r="DF68" i="24" s="1"/>
  <c r="DG55" i="24" a="1"/>
  <c r="DG55" i="24" s="1"/>
  <c r="DF39" i="24" a="1"/>
  <c r="DF39" i="24" s="1"/>
  <c r="DF23" i="24" a="1"/>
  <c r="DF23" i="24" s="1"/>
  <c r="DE119" i="24" a="1"/>
  <c r="DE119" i="24" s="1"/>
  <c r="DE103" i="24" a="1"/>
  <c r="DE103" i="24" s="1"/>
  <c r="DD129" i="24" a="1"/>
  <c r="DD129" i="24" s="1"/>
  <c r="DD113" i="24" a="1"/>
  <c r="DD113" i="24" s="1"/>
  <c r="DD97" i="24" a="1"/>
  <c r="DD97" i="24" s="1"/>
  <c r="DG122" i="24" a="1"/>
  <c r="DG122" i="24" s="1"/>
  <c r="DG106" i="24" a="1"/>
  <c r="DG106" i="24" s="1"/>
  <c r="DG90" i="24" a="1"/>
  <c r="DG90" i="24" s="1"/>
  <c r="DF116" i="24" a="1"/>
  <c r="DF116" i="24" s="1"/>
  <c r="DF100" i="24" a="1"/>
  <c r="DF100" i="24" s="1"/>
  <c r="DF85" i="24" a="1"/>
  <c r="DF85" i="24" s="1"/>
  <c r="DF69" i="24" a="1"/>
  <c r="DF69" i="24" s="1"/>
  <c r="DG80" i="24" a="1"/>
  <c r="DG80" i="24" s="1"/>
  <c r="DG66" i="24" a="1"/>
  <c r="DG66" i="24" s="1"/>
  <c r="DE85" i="24" a="1"/>
  <c r="DE85" i="24" s="1"/>
  <c r="DE69" i="24" a="1"/>
  <c r="DE69" i="24" s="1"/>
  <c r="DD87" i="24" a="1"/>
  <c r="DD87" i="24" s="1"/>
  <c r="DD71" i="24" a="1"/>
  <c r="DD71" i="24" s="1"/>
  <c r="DF56" i="24" a="1"/>
  <c r="DF56" i="24" s="1"/>
  <c r="DF42" i="24" a="1"/>
  <c r="DF42" i="24" s="1"/>
  <c r="DF26" i="24" a="1"/>
  <c r="DF26" i="24" s="1"/>
  <c r="DE126" i="24" a="1"/>
  <c r="DE126" i="24" s="1"/>
  <c r="DE110" i="24" a="1"/>
  <c r="DE110" i="24" s="1"/>
  <c r="DE94" i="24" a="1"/>
  <c r="DE94" i="24" s="1"/>
  <c r="DD120" i="24" a="1"/>
  <c r="DD120" i="24" s="1"/>
  <c r="DD104" i="24" a="1"/>
  <c r="DD104" i="24" s="1"/>
  <c r="DG129" i="24" a="1"/>
  <c r="DG129" i="24" s="1"/>
  <c r="DG113" i="24" a="1"/>
  <c r="DG113" i="24" s="1"/>
  <c r="DG97" i="24" a="1"/>
  <c r="DG97" i="24" s="1"/>
  <c r="DF123" i="24" a="1"/>
  <c r="DF123" i="24" s="1"/>
  <c r="DF107" i="24" a="1"/>
  <c r="DF107" i="24" s="1"/>
  <c r="DF91" i="24" a="1"/>
  <c r="DF91" i="24" s="1"/>
  <c r="DE76" i="24" a="1"/>
  <c r="DE76" i="24" s="1"/>
  <c r="DD88" i="24" a="1"/>
  <c r="DD88" i="24" s="1"/>
  <c r="DD72" i="24" a="1"/>
  <c r="DD72" i="24" s="1"/>
  <c r="DG60" i="24" a="1"/>
  <c r="DG60" i="24" s="1"/>
  <c r="DF76" i="24" a="1"/>
  <c r="DF76" i="24" s="1"/>
  <c r="DD59" i="24" a="1"/>
  <c r="DD59" i="24" s="1"/>
  <c r="DG77" i="24" a="1"/>
  <c r="DG77" i="24" s="1"/>
  <c r="DF63" i="24" a="1"/>
  <c r="DF63" i="24" s="1"/>
  <c r="DF49" i="24" a="1"/>
  <c r="DF49" i="24" s="1"/>
  <c r="DF17" i="24" a="1"/>
  <c r="DF17" i="24" s="1"/>
  <c r="DE121" i="24" a="1"/>
  <c r="DE121" i="24" s="1"/>
  <c r="DE105" i="24" a="1"/>
  <c r="DE105" i="24" s="1"/>
  <c r="DD131" i="24" a="1"/>
  <c r="DD131" i="24" s="1"/>
  <c r="DD115" i="24" a="1"/>
  <c r="DD115" i="24" s="1"/>
  <c r="DD99" i="24" a="1"/>
  <c r="DD99" i="24" s="1"/>
  <c r="DG124" i="24" a="1"/>
  <c r="DG124" i="24" s="1"/>
  <c r="DG108" i="24" a="1"/>
  <c r="DG108" i="24" s="1"/>
  <c r="DG92" i="24" a="1"/>
  <c r="DG92" i="24" s="1"/>
  <c r="DF118" i="24" a="1"/>
  <c r="DF118" i="24" s="1"/>
  <c r="DF102" i="24" a="1"/>
  <c r="DF102" i="24" s="1"/>
  <c r="DF87" i="24" a="1"/>
  <c r="DF87" i="24" s="1"/>
  <c r="DF71" i="24" a="1"/>
  <c r="DF71" i="24" s="1"/>
  <c r="DG82" i="24" a="1"/>
  <c r="DG82" i="24" s="1"/>
  <c r="DG67" i="24" a="1"/>
  <c r="DG67" i="24" s="1"/>
  <c r="DE87" i="24" a="1"/>
  <c r="DE87" i="24" s="1"/>
  <c r="DE71" i="24" a="1"/>
  <c r="DE71" i="24" s="1"/>
  <c r="DD89" i="24" a="1"/>
  <c r="DD89" i="24" s="1"/>
  <c r="DD73" i="24" a="1"/>
  <c r="DD73" i="24" s="1"/>
  <c r="DF58" i="24" a="1"/>
  <c r="DF58" i="24" s="1"/>
  <c r="DF44" i="24" a="1"/>
  <c r="DF44" i="24" s="1"/>
  <c r="DF28" i="24" a="1"/>
  <c r="DF28" i="24" s="1"/>
  <c r="DE128" i="24" a="1"/>
  <c r="DE128" i="24" s="1"/>
  <c r="DE112" i="24" a="1"/>
  <c r="DE112" i="24" s="1"/>
  <c r="DE96" i="24" a="1"/>
  <c r="DE96" i="24" s="1"/>
  <c r="DD122" i="24" a="1"/>
  <c r="DD122" i="24" s="1"/>
  <c r="DD106" i="24" a="1"/>
  <c r="DD106" i="24" s="1"/>
  <c r="DG131" i="24" a="1"/>
  <c r="DG131" i="24" s="1"/>
  <c r="DG115" i="24" a="1"/>
  <c r="DG115" i="24" s="1"/>
  <c r="DG99" i="24" a="1"/>
  <c r="DG99" i="24" s="1"/>
  <c r="DF125" i="24" a="1"/>
  <c r="DF125" i="24" s="1"/>
  <c r="DF109" i="24" a="1"/>
  <c r="DF109" i="24" s="1"/>
  <c r="DF93" i="24" a="1"/>
  <c r="DF93" i="24" s="1"/>
  <c r="DE78" i="24" a="1"/>
  <c r="DE78" i="24" s="1"/>
  <c r="DE90" i="24" a="1"/>
  <c r="DE90" i="24" s="1"/>
  <c r="DD74" i="24" a="1"/>
  <c r="DD74" i="24" s="1"/>
  <c r="DG62" i="24" a="1"/>
  <c r="DG62" i="24" s="1"/>
  <c r="DF78" i="24" a="1"/>
  <c r="DF78" i="24" s="1"/>
  <c r="DG79" i="24" a="1"/>
  <c r="DG79" i="24" s="1"/>
  <c r="DF65" i="24" a="1"/>
  <c r="DF65" i="24" s="1"/>
  <c r="DF51" i="24" a="1"/>
  <c r="DF51" i="24" s="1"/>
  <c r="DF35" i="24" a="1"/>
  <c r="DF35" i="24" s="1"/>
  <c r="DG6" i="24" a="1"/>
  <c r="DG6" i="24" s="1"/>
  <c r="DG22" i="24" a="1"/>
  <c r="DG22" i="24" s="1"/>
  <c r="DG18" i="24" a="1"/>
  <c r="DG18" i="24" s="1"/>
  <c r="DG38" i="24" a="1"/>
  <c r="DG38" i="24" s="1"/>
  <c r="DG54" i="24" a="1"/>
  <c r="DG54" i="24" s="1"/>
  <c r="DD33" i="24" a="1"/>
  <c r="DD33" i="24" s="1"/>
  <c r="DD7" i="24" a="1"/>
  <c r="DD7" i="24" s="1"/>
  <c r="DE33" i="24" a="1"/>
  <c r="DE33" i="24" s="1"/>
  <c r="DF7" i="24" a="1"/>
  <c r="DF7" i="24" s="1"/>
  <c r="DG11" i="24" a="1"/>
  <c r="DG11" i="24" s="1"/>
  <c r="DG27" i="24" a="1"/>
  <c r="DG27" i="24" s="1"/>
  <c r="DG43" i="24" a="1"/>
  <c r="DG43" i="24" s="1"/>
  <c r="DD10" i="24" a="1"/>
  <c r="DD10" i="24" s="1"/>
  <c r="DD26" i="24" a="1"/>
  <c r="DD26" i="24" s="1"/>
  <c r="DD42" i="24" a="1"/>
  <c r="DD42" i="24" s="1"/>
  <c r="DE6" i="24" a="1"/>
  <c r="DE6" i="24" s="1"/>
  <c r="DE22" i="24" a="1"/>
  <c r="DE22" i="24" s="1"/>
  <c r="DE38" i="24" a="1"/>
  <c r="DE38" i="24" s="1"/>
  <c r="DE54" i="24" a="1"/>
  <c r="DE54" i="24" s="1"/>
  <c r="DG8" i="24" a="1"/>
  <c r="DG8" i="24" s="1"/>
  <c r="DG24" i="24" a="1"/>
  <c r="DG24" i="24" s="1"/>
  <c r="DG40" i="24" a="1"/>
  <c r="DG40" i="24" s="1"/>
  <c r="DD6" i="24" a="1"/>
  <c r="DD6" i="24" s="1"/>
  <c r="DD23" i="24" a="1"/>
  <c r="DD23" i="24" s="1"/>
  <c r="DD39" i="24" a="1"/>
  <c r="DD39" i="24" s="1"/>
  <c r="DD55" i="24" a="1"/>
  <c r="DD55" i="24" s="1"/>
  <c r="DE19" i="24" a="1"/>
  <c r="DE19" i="24" s="1"/>
  <c r="DE35" i="24" a="1"/>
  <c r="DE35" i="24" s="1"/>
  <c r="DE51" i="24" a="1"/>
  <c r="DE51" i="24" s="1"/>
  <c r="DF19" i="24" a="1"/>
  <c r="DF19" i="24" s="1"/>
  <c r="DG25" i="24" a="1"/>
  <c r="DG25" i="24" s="1"/>
  <c r="DD20" i="24" a="1"/>
  <c r="DD20" i="24" s="1"/>
  <c r="DD36" i="24" a="1"/>
  <c r="DD36" i="24" s="1"/>
  <c r="DD52" i="24" a="1"/>
  <c r="DD52" i="24" s="1"/>
  <c r="DE16" i="24" a="1"/>
  <c r="DE16" i="24" s="1"/>
  <c r="DE32" i="24" a="1"/>
  <c r="DE32" i="24" s="1"/>
  <c r="DE48" i="24" a="1"/>
  <c r="DE48" i="24" s="1"/>
  <c r="DF15" i="24" a="1"/>
  <c r="DF15" i="24" s="1"/>
  <c r="DG26" i="24" a="1"/>
  <c r="DG26" i="24" s="1"/>
  <c r="DG42" i="24" a="1"/>
  <c r="DG42" i="24" s="1"/>
  <c r="DD9" i="24" a="1"/>
  <c r="DD9" i="24" s="1"/>
  <c r="DD41" i="24" a="1"/>
  <c r="DD41" i="24" s="1"/>
  <c r="DE9" i="24" a="1"/>
  <c r="DE9" i="24" s="1"/>
  <c r="DE41" i="24" a="1"/>
  <c r="DE41" i="24" s="1"/>
  <c r="DF12" i="24" a="1"/>
  <c r="DF12" i="24" s="1"/>
  <c r="DG15" i="24" a="1"/>
  <c r="DG15" i="24" s="1"/>
  <c r="DG31" i="24" a="1"/>
  <c r="DG31" i="24" s="1"/>
  <c r="DG47" i="24" a="1"/>
  <c r="DG47" i="24" s="1"/>
  <c r="DD14" i="24" a="1"/>
  <c r="DD14" i="24" s="1"/>
  <c r="DD30" i="24" a="1"/>
  <c r="DD30" i="24" s="1"/>
  <c r="DD46" i="24" a="1"/>
  <c r="DD46" i="24" s="1"/>
  <c r="DE10" i="24" a="1"/>
  <c r="DE10" i="24" s="1"/>
  <c r="DE26" i="24" a="1"/>
  <c r="DE26" i="24" s="1"/>
  <c r="DE42" i="24" a="1"/>
  <c r="DE42" i="24" s="1"/>
  <c r="DF9" i="24" a="1"/>
  <c r="DF9" i="24" s="1"/>
  <c r="DG12" i="24" a="1"/>
  <c r="DG12" i="24" s="1"/>
  <c r="DG28" i="24" a="1"/>
  <c r="DG28" i="24" s="1"/>
  <c r="DG44" i="24" a="1"/>
  <c r="DG44" i="24" s="1"/>
  <c r="DD11" i="24" a="1"/>
  <c r="DD11" i="24" s="1"/>
  <c r="DD27" i="24" a="1"/>
  <c r="DD27" i="24" s="1"/>
  <c r="DD43" i="24" a="1"/>
  <c r="DD43" i="24" s="1"/>
  <c r="DE7" i="24" a="1"/>
  <c r="DE7" i="24" s="1"/>
  <c r="DE23" i="24" a="1"/>
  <c r="DE23" i="24" s="1"/>
  <c r="DE39" i="24" a="1"/>
  <c r="DE39" i="24" s="1"/>
  <c r="DE55" i="24" a="1"/>
  <c r="DE55" i="24" s="1"/>
  <c r="DF8" i="24" a="1"/>
  <c r="DF8" i="24" s="1"/>
  <c r="DG33" i="24" a="1"/>
  <c r="DG33" i="24" s="1"/>
  <c r="DD8" i="24" a="1"/>
  <c r="DD8" i="24" s="1"/>
  <c r="DD24" i="24" a="1"/>
  <c r="DD24" i="24" s="1"/>
  <c r="DD40" i="24" a="1"/>
  <c r="DD40" i="24" s="1"/>
  <c r="DG56" i="24" a="1"/>
  <c r="DG56" i="24" s="1"/>
  <c r="DE20" i="24" a="1"/>
  <c r="DE20" i="24" s="1"/>
  <c r="DE36" i="24" a="1"/>
  <c r="DE36" i="24" s="1"/>
  <c r="DE52" i="24" a="1"/>
  <c r="DE52" i="24" s="1"/>
  <c r="DF11" i="24" a="1"/>
  <c r="DF11" i="24" s="1"/>
  <c r="DG30" i="24" a="1"/>
  <c r="DG30" i="24" s="1"/>
  <c r="DG46" i="24" a="1"/>
  <c r="DG46" i="24" s="1"/>
  <c r="DD17" i="24" a="1"/>
  <c r="DD17" i="24" s="1"/>
  <c r="DD49" i="24" a="1"/>
  <c r="DD49" i="24" s="1"/>
  <c r="DE17" i="24" a="1"/>
  <c r="DE17" i="24" s="1"/>
  <c r="DE49" i="24" a="1"/>
  <c r="DE49" i="24" s="1"/>
  <c r="DF16" i="24" a="1"/>
  <c r="DF16" i="24" s="1"/>
  <c r="DG19" i="24" a="1"/>
  <c r="DG19" i="24" s="1"/>
  <c r="DG35" i="24" a="1"/>
  <c r="DG35" i="24" s="1"/>
  <c r="DG51" i="24" a="1"/>
  <c r="DG51" i="24" s="1"/>
  <c r="DD18" i="24" a="1"/>
  <c r="DD18" i="24" s="1"/>
  <c r="DD34" i="24" a="1"/>
  <c r="DD34" i="24" s="1"/>
  <c r="DD50" i="24" a="1"/>
  <c r="DD50" i="24" s="1"/>
  <c r="DE14" i="24" a="1"/>
  <c r="DE14" i="24" s="1"/>
  <c r="DE30" i="24" a="1"/>
  <c r="DE30" i="24" s="1"/>
  <c r="DE46" i="24" a="1"/>
  <c r="DE46" i="24" s="1"/>
  <c r="DF18" i="24" a="1"/>
  <c r="DF18" i="24" s="1"/>
  <c r="DG16" i="24" a="1"/>
  <c r="DG16" i="24" s="1"/>
  <c r="DG32" i="24" a="1"/>
  <c r="DG32" i="24" s="1"/>
  <c r="DG48" i="24" a="1"/>
  <c r="DG48" i="24" s="1"/>
  <c r="DD15" i="24" a="1"/>
  <c r="DD15" i="24" s="1"/>
  <c r="DD31" i="24" a="1"/>
  <c r="DD31" i="24" s="1"/>
  <c r="DD47" i="24" a="1"/>
  <c r="DD47" i="24" s="1"/>
  <c r="DE11" i="24" a="1"/>
  <c r="DE11" i="24" s="1"/>
  <c r="DE27" i="24" a="1"/>
  <c r="DE27" i="24" s="1"/>
  <c r="DE43" i="24" a="1"/>
  <c r="DE43" i="24" s="1"/>
  <c r="DF10" i="24" a="1"/>
  <c r="DF10" i="24" s="1"/>
  <c r="DG9" i="24" a="1"/>
  <c r="DG9" i="24" s="1"/>
  <c r="DG41" i="24" a="1"/>
  <c r="DG41" i="24" s="1"/>
  <c r="DD12" i="24" a="1"/>
  <c r="DD12" i="24" s="1"/>
  <c r="DD28" i="24" a="1"/>
  <c r="DD28" i="24" s="1"/>
  <c r="DD44" i="24" a="1"/>
  <c r="DD44" i="24" s="1"/>
  <c r="DE8" i="24" a="1"/>
  <c r="DE8" i="24" s="1"/>
  <c r="DE24" i="24" a="1"/>
  <c r="DE24" i="24" s="1"/>
  <c r="DE40" i="24" a="1"/>
  <c r="DE40" i="24" s="1"/>
  <c r="DE57" i="24" a="1"/>
  <c r="DE57" i="24" s="1"/>
  <c r="DE44" i="24" a="1"/>
  <c r="DE44" i="24" s="1"/>
  <c r="DG10" i="24" a="1"/>
  <c r="DG10" i="24" s="1"/>
  <c r="DG34" i="24" a="1"/>
  <c r="DG34" i="24" s="1"/>
  <c r="DG50" i="24" a="1"/>
  <c r="DG50" i="24" s="1"/>
  <c r="DD25" i="24" a="1"/>
  <c r="DD25" i="24" s="1"/>
  <c r="DE25" i="24" a="1"/>
  <c r="DE25" i="24" s="1"/>
  <c r="DG7" i="24" a="1"/>
  <c r="DG7" i="24" s="1"/>
  <c r="DG23" i="24" a="1"/>
  <c r="DG23" i="24" s="1"/>
  <c r="DG39" i="24" a="1"/>
  <c r="DG39" i="24" s="1"/>
  <c r="DE56" i="24" a="1"/>
  <c r="DE56" i="24" s="1"/>
  <c r="DD22" i="24" a="1"/>
  <c r="DD22" i="24" s="1"/>
  <c r="DD38" i="24" a="1"/>
  <c r="DD38" i="24" s="1"/>
  <c r="DD54" i="24" a="1"/>
  <c r="DD54" i="24" s="1"/>
  <c r="DE18" i="24" a="1"/>
  <c r="DE18" i="24" s="1"/>
  <c r="DE34" i="24" a="1"/>
  <c r="DE34" i="24" s="1"/>
  <c r="DE50" i="24" a="1"/>
  <c r="DE50" i="24" s="1"/>
  <c r="DF6" i="24" a="1"/>
  <c r="DF6" i="24" s="1"/>
  <c r="DG20" i="24" a="1"/>
  <c r="DG20" i="24" s="1"/>
  <c r="DG36" i="24" a="1"/>
  <c r="DG36" i="24" s="1"/>
  <c r="DG52" i="24" a="1"/>
  <c r="DG52" i="24" s="1"/>
  <c r="DD19" i="24" a="1"/>
  <c r="DD19" i="24" s="1"/>
  <c r="DD35" i="24" a="1"/>
  <c r="DD35" i="24" s="1"/>
  <c r="DD51" i="24" a="1"/>
  <c r="DD51" i="24" s="1"/>
  <c r="DE15" i="24" a="1"/>
  <c r="DE15" i="24" s="1"/>
  <c r="DE31" i="24" a="1"/>
  <c r="DE31" i="24" s="1"/>
  <c r="DE47" i="24" a="1"/>
  <c r="DE47" i="24" s="1"/>
  <c r="DF14" i="24" a="1"/>
  <c r="DF14" i="24" s="1"/>
  <c r="DG17" i="24" a="1"/>
  <c r="DG17" i="24" s="1"/>
  <c r="DG49" i="24" a="1"/>
  <c r="DG49" i="24" s="1"/>
  <c r="DD16" i="24" a="1"/>
  <c r="DD16" i="24" s="1"/>
  <c r="DD32" i="24" a="1"/>
  <c r="DD32" i="24" s="1"/>
  <c r="DD48" i="24" a="1"/>
  <c r="DD48" i="24" s="1"/>
  <c r="DE12" i="24" a="1"/>
  <c r="DE12" i="24" s="1"/>
  <c r="DE28" i="24" a="1"/>
  <c r="DE28" i="24" s="1"/>
  <c r="E112" i="8"/>
  <c r="AD81" i="24"/>
  <c r="V403" i="32"/>
  <c r="U403" i="32"/>
  <c r="T403" i="32"/>
  <c r="S417" i="32"/>
  <c r="AJ408" i="32" s="1"/>
  <c r="AF98" i="24" s="1"/>
  <c r="B129" i="8"/>
  <c r="F113" i="8"/>
  <c r="P112" i="8" s="1"/>
  <c r="C106" i="24" s="1"/>
  <c r="C113" i="8"/>
  <c r="AL106" i="24" s="1"/>
  <c r="D112" i="8"/>
  <c r="R111" i="8" s="1"/>
  <c r="E105" i="24" s="1"/>
  <c r="AP105" i="24" s="1"/>
  <c r="Q111" i="8"/>
  <c r="D105" i="24" s="1"/>
  <c r="E113" i="8" l="1"/>
  <c r="AI21" i="32"/>
  <c r="AD82" i="24"/>
  <c r="T417" i="32"/>
  <c r="V417" i="32"/>
  <c r="U417" i="32"/>
  <c r="B130" i="8"/>
  <c r="C114" i="8"/>
  <c r="AL107" i="24" s="1"/>
  <c r="D113" i="8"/>
  <c r="R112" i="8" s="1"/>
  <c r="E106" i="24" s="1"/>
  <c r="AP106" i="24" s="1"/>
  <c r="Q112" i="8"/>
  <c r="D106" i="24" s="1"/>
  <c r="F114" i="8"/>
  <c r="P113" i="8" s="1"/>
  <c r="C107" i="24" s="1"/>
  <c r="AX288" i="32" l="1"/>
  <c r="AZ288" i="32"/>
  <c r="E114" i="8"/>
  <c r="AD83" i="24"/>
  <c r="AK21" i="32"/>
  <c r="AJ21" i="32"/>
  <c r="AI45" i="32"/>
  <c r="AL21" i="32"/>
  <c r="AZ30" i="32"/>
  <c r="AE99" i="24" s="1"/>
  <c r="B131" i="8"/>
  <c r="F115" i="8"/>
  <c r="P114" i="8" s="1"/>
  <c r="C108" i="24" s="1"/>
  <c r="C115" i="8"/>
  <c r="AL108" i="24" s="1"/>
  <c r="D114" i="8"/>
  <c r="R113" i="8" s="1"/>
  <c r="E107" i="24" s="1"/>
  <c r="AP107" i="24" s="1"/>
  <c r="Q113" i="8"/>
  <c r="D107" i="24" s="1"/>
  <c r="AX260" i="32" l="1"/>
  <c r="AZ260" i="32"/>
  <c r="E115" i="8"/>
  <c r="AJ45" i="32"/>
  <c r="AZ31" i="32"/>
  <c r="AF99" i="24" s="1"/>
  <c r="AD84" i="24"/>
  <c r="AL45" i="32"/>
  <c r="AI69" i="32"/>
  <c r="AK45" i="32"/>
  <c r="C116" i="8"/>
  <c r="AL109" i="24" s="1"/>
  <c r="D115" i="8"/>
  <c r="R114" i="8" s="1"/>
  <c r="E108" i="24" s="1"/>
  <c r="AP108" i="24" s="1"/>
  <c r="Q114" i="8"/>
  <c r="D108" i="24" s="1"/>
  <c r="F116" i="8"/>
  <c r="P115" i="8" s="1"/>
  <c r="C109" i="24" s="1"/>
  <c r="B132" i="8"/>
  <c r="AX232" i="32" l="1"/>
  <c r="AZ232" i="32"/>
  <c r="AE104" i="24" s="1"/>
  <c r="E116" i="8"/>
  <c r="AL69" i="32"/>
  <c r="AD85" i="24"/>
  <c r="AE106" i="24"/>
  <c r="AK69" i="32"/>
  <c r="AJ69" i="32"/>
  <c r="AI93" i="32"/>
  <c r="AZ78" i="32"/>
  <c r="AE100" i="24" s="1"/>
  <c r="F117" i="8"/>
  <c r="P116" i="8" s="1"/>
  <c r="C110" i="24" s="1"/>
  <c r="C117" i="8"/>
  <c r="AL110" i="24" s="1"/>
  <c r="D116" i="8"/>
  <c r="R115" i="8" s="1"/>
  <c r="E109" i="24" s="1"/>
  <c r="AP109" i="24" s="1"/>
  <c r="Q115" i="8"/>
  <c r="D109" i="24" s="1"/>
  <c r="B133" i="8"/>
  <c r="AX204" i="32" l="1"/>
  <c r="AZ204" i="32"/>
  <c r="AE103" i="24" s="1"/>
  <c r="E117" i="8"/>
  <c r="AJ93" i="32"/>
  <c r="AE105" i="24"/>
  <c r="AD86" i="24"/>
  <c r="AI117" i="32"/>
  <c r="AK93" i="32"/>
  <c r="AL93" i="32"/>
  <c r="AZ79" i="32"/>
  <c r="AF100" i="24" s="1"/>
  <c r="F118" i="8"/>
  <c r="P117" i="8" s="1"/>
  <c r="C111" i="24" s="1"/>
  <c r="B134" i="8"/>
  <c r="C118" i="8"/>
  <c r="AL111" i="24" s="1"/>
  <c r="D117" i="8"/>
  <c r="R116" i="8" s="1"/>
  <c r="E110" i="24" s="1"/>
  <c r="AP110" i="24" s="1"/>
  <c r="Q116" i="8"/>
  <c r="D110" i="24" s="1"/>
  <c r="AX400" i="32" l="1"/>
  <c r="AZ400" i="32"/>
  <c r="E118" i="8"/>
  <c r="AJ117" i="32"/>
  <c r="AD87" i="24"/>
  <c r="AI141" i="32"/>
  <c r="AL117" i="32"/>
  <c r="AZ126" i="32"/>
  <c r="AE101" i="24" s="1"/>
  <c r="AK117" i="32"/>
  <c r="B135" i="8"/>
  <c r="C119" i="8"/>
  <c r="AL112" i="24" s="1"/>
  <c r="D118" i="8"/>
  <c r="R117" i="8" s="1"/>
  <c r="E111" i="24" s="1"/>
  <c r="AP111" i="24" s="1"/>
  <c r="Q117" i="8"/>
  <c r="D111" i="24" s="1"/>
  <c r="F119" i="8"/>
  <c r="P118" i="8" s="1"/>
  <c r="C112" i="24" s="1"/>
  <c r="AX372" i="32" l="1"/>
  <c r="AZ372" i="32"/>
  <c r="E119" i="8"/>
  <c r="AJ141" i="32"/>
  <c r="AL141" i="32"/>
  <c r="AD88" i="24"/>
  <c r="AI165" i="32"/>
  <c r="AK141" i="32"/>
  <c r="AZ127" i="32"/>
  <c r="AF101" i="24" s="1"/>
  <c r="F120" i="8"/>
  <c r="P119" i="8" s="1"/>
  <c r="C113" i="24" s="1"/>
  <c r="B136" i="8"/>
  <c r="C120" i="8"/>
  <c r="AL113" i="24" s="1"/>
  <c r="D119" i="8"/>
  <c r="R118" i="8" s="1"/>
  <c r="E112" i="24" s="1"/>
  <c r="AP112" i="24" s="1"/>
  <c r="Q118" i="8"/>
  <c r="D112" i="24" s="1"/>
  <c r="AX344" i="32" l="1"/>
  <c r="AZ344" i="32"/>
  <c r="AE108" i="24" s="1"/>
  <c r="E120" i="8"/>
  <c r="AL165" i="32"/>
  <c r="AK165" i="32"/>
  <c r="AE110" i="24"/>
  <c r="AJ165" i="32"/>
  <c r="AZ174" i="32"/>
  <c r="AE102" i="24" s="1"/>
  <c r="AI189" i="32"/>
  <c r="AD89" i="24"/>
  <c r="B137" i="8"/>
  <c r="F121" i="8"/>
  <c r="P120" i="8" s="1"/>
  <c r="C114" i="24" s="1"/>
  <c r="D120" i="8"/>
  <c r="R119" i="8" s="1"/>
  <c r="E113" i="24" s="1"/>
  <c r="AP113" i="24" s="1"/>
  <c r="C121" i="8"/>
  <c r="AL114" i="24" s="1"/>
  <c r="Q119" i="8"/>
  <c r="D113" i="24" s="1"/>
  <c r="AX316" i="32" l="1"/>
  <c r="AZ316" i="32"/>
  <c r="AE107" i="24" s="1"/>
  <c r="E121" i="8"/>
  <c r="AK189" i="32"/>
  <c r="AE109" i="24"/>
  <c r="AJ189" i="32"/>
  <c r="AD90" i="24"/>
  <c r="AL189" i="32"/>
  <c r="AZ175" i="32"/>
  <c r="AF102" i="24" s="1"/>
  <c r="AI214" i="32"/>
  <c r="C122" i="8"/>
  <c r="AL115" i="24" s="1"/>
  <c r="D121" i="8"/>
  <c r="R120" i="8" s="1"/>
  <c r="E114" i="24" s="1"/>
  <c r="AP114" i="24" s="1"/>
  <c r="Q120" i="8"/>
  <c r="D114" i="24" s="1"/>
  <c r="F122" i="8"/>
  <c r="P121" i="8" s="1"/>
  <c r="C115" i="24" s="1"/>
  <c r="B138" i="8"/>
  <c r="E138" i="8" s="1"/>
  <c r="E122" i="8" l="1"/>
  <c r="AJ214" i="32"/>
  <c r="AL214" i="32"/>
  <c r="AD91" i="24"/>
  <c r="AK214" i="32"/>
  <c r="AZ205" i="32"/>
  <c r="AF103" i="24" s="1"/>
  <c r="AI242" i="32"/>
  <c r="B139" i="8"/>
  <c r="F123" i="8"/>
  <c r="P122" i="8" s="1"/>
  <c r="C116" i="24" s="1"/>
  <c r="C123" i="8"/>
  <c r="AL116" i="24" s="1"/>
  <c r="D122" i="8"/>
  <c r="R121" i="8" s="1"/>
  <c r="E115" i="24" s="1"/>
  <c r="AP115" i="24" s="1"/>
  <c r="Q121" i="8"/>
  <c r="D115" i="24" s="1"/>
  <c r="E123" i="8" l="1"/>
  <c r="AD92" i="24"/>
  <c r="AZ233" i="32"/>
  <c r="AF104" i="24" s="1"/>
  <c r="AK242" i="32"/>
  <c r="AI270" i="32"/>
  <c r="AJ242" i="32"/>
  <c r="AL242" i="32"/>
  <c r="C124" i="8"/>
  <c r="AL117" i="24" s="1"/>
  <c r="D123" i="8"/>
  <c r="R122" i="8" s="1"/>
  <c r="E116" i="24" s="1"/>
  <c r="AP116" i="24" s="1"/>
  <c r="Q122" i="8"/>
  <c r="D116" i="24" s="1"/>
  <c r="B140" i="8"/>
  <c r="F124" i="8"/>
  <c r="P123" i="8" s="1"/>
  <c r="C117" i="24" s="1"/>
  <c r="E124" i="8" l="1"/>
  <c r="AD93" i="24"/>
  <c r="AZ261" i="32"/>
  <c r="AF105" i="24" s="1"/>
  <c r="AJ270" i="32"/>
  <c r="AK270" i="32"/>
  <c r="AI298" i="32"/>
  <c r="AL270" i="32"/>
  <c r="F125" i="8"/>
  <c r="P124" i="8" s="1"/>
  <c r="C118" i="24" s="1"/>
  <c r="B141" i="8"/>
  <c r="C125" i="8"/>
  <c r="AL118" i="24" s="1"/>
  <c r="D124" i="8"/>
  <c r="R123" i="8" s="1"/>
  <c r="E117" i="24" s="1"/>
  <c r="AP117" i="24" s="1"/>
  <c r="Q123" i="8"/>
  <c r="D117" i="24" s="1"/>
  <c r="E125" i="8" l="1"/>
  <c r="Q124" i="8" s="1"/>
  <c r="D118" i="24" s="1"/>
  <c r="AD94" i="24"/>
  <c r="AI326" i="32"/>
  <c r="AZ289" i="32"/>
  <c r="AF106" i="24" s="1"/>
  <c r="AK298" i="32"/>
  <c r="AJ298" i="32"/>
  <c r="AL298" i="32"/>
  <c r="D125" i="8"/>
  <c r="R124" i="8" s="1"/>
  <c r="E118" i="24" s="1"/>
  <c r="AP118" i="24" s="1"/>
  <c r="C126" i="8"/>
  <c r="AL119" i="24" s="1"/>
  <c r="F126" i="8"/>
  <c r="P125" i="8" s="1"/>
  <c r="C119" i="24" s="1"/>
  <c r="B142" i="8"/>
  <c r="E126" i="8" l="1"/>
  <c r="Q125" i="8" s="1"/>
  <c r="D119" i="24" s="1"/>
  <c r="AD95" i="24"/>
  <c r="AK326" i="32"/>
  <c r="AZ317" i="32"/>
  <c r="AF107" i="24" s="1"/>
  <c r="AJ326" i="32"/>
  <c r="AL326" i="32"/>
  <c r="AI354" i="32"/>
  <c r="B143" i="8"/>
  <c r="F127" i="8"/>
  <c r="P126" i="8" s="1"/>
  <c r="C120" i="24" s="1"/>
  <c r="D126" i="8"/>
  <c r="R125" i="8" s="1"/>
  <c r="E119" i="24" s="1"/>
  <c r="AP119" i="24" s="1"/>
  <c r="C127" i="8"/>
  <c r="AL120" i="24" s="1"/>
  <c r="E127" i="8" l="1"/>
  <c r="AK354" i="32"/>
  <c r="AI382" i="32"/>
  <c r="AL354" i="32"/>
  <c r="AJ354" i="32"/>
  <c r="AD96" i="24"/>
  <c r="AZ345" i="32"/>
  <c r="AF108" i="24" s="1"/>
  <c r="C128" i="8"/>
  <c r="AL121" i="24" s="1"/>
  <c r="D127" i="8"/>
  <c r="R126" i="8" s="1"/>
  <c r="E120" i="24" s="1"/>
  <c r="AP120" i="24" s="1"/>
  <c r="Q126" i="8"/>
  <c r="D120" i="24" s="1"/>
  <c r="B144" i="8"/>
  <c r="F128" i="8"/>
  <c r="P127" i="8" s="1"/>
  <c r="C121" i="24" s="1"/>
  <c r="E128" i="8" l="1"/>
  <c r="AK382" i="32"/>
  <c r="AJ382" i="32"/>
  <c r="AD97" i="24"/>
  <c r="AZ373" i="32"/>
  <c r="AF109" i="24" s="1"/>
  <c r="AI410" i="32"/>
  <c r="AL382" i="32"/>
  <c r="B145" i="8"/>
  <c r="F129" i="8"/>
  <c r="P128" i="8" s="1"/>
  <c r="C122" i="24" s="1"/>
  <c r="D128" i="8"/>
  <c r="R127" i="8" s="1"/>
  <c r="E121" i="24" s="1"/>
  <c r="AP121" i="24" s="1"/>
  <c r="C129" i="8"/>
  <c r="AL122" i="24" s="1"/>
  <c r="Q127" i="8"/>
  <c r="D121" i="24" s="1"/>
  <c r="E129" i="8" l="1"/>
  <c r="AJ410" i="32"/>
  <c r="AY33" i="32"/>
  <c r="AK410" i="32"/>
  <c r="AL410" i="32"/>
  <c r="AD98" i="24"/>
  <c r="AZ401" i="32"/>
  <c r="AF110" i="24" s="1"/>
  <c r="C130" i="8"/>
  <c r="AL123" i="24" s="1"/>
  <c r="D129" i="8"/>
  <c r="R128" i="8" s="1"/>
  <c r="E122" i="24" s="1"/>
  <c r="AP122" i="24" s="1"/>
  <c r="B146" i="8"/>
  <c r="F130" i="8"/>
  <c r="P129" i="8" s="1"/>
  <c r="C123" i="24" s="1"/>
  <c r="CD323" i="32" l="1"/>
  <c r="CF323" i="32"/>
  <c r="E130" i="8"/>
  <c r="Q129" i="8" s="1"/>
  <c r="D123" i="24" s="1"/>
  <c r="BP53" i="32"/>
  <c r="AE111" i="24" s="1"/>
  <c r="AZ33" i="32"/>
  <c r="AD99" i="24"/>
  <c r="BB33" i="32"/>
  <c r="AY81" i="32"/>
  <c r="BA33" i="32"/>
  <c r="Q128" i="8"/>
  <c r="D122" i="24" s="1"/>
  <c r="F131" i="8"/>
  <c r="P130" i="8" s="1"/>
  <c r="C124" i="24" s="1"/>
  <c r="B147" i="8"/>
  <c r="C131" i="8"/>
  <c r="AL124" i="24" s="1"/>
  <c r="D130" i="8"/>
  <c r="R129" i="8" s="1"/>
  <c r="E123" i="24" s="1"/>
  <c r="AP123" i="24" s="1"/>
  <c r="CD379" i="32" l="1"/>
  <c r="CF379" i="32"/>
  <c r="E131" i="8"/>
  <c r="BP54" i="32"/>
  <c r="AF111" i="24" s="1"/>
  <c r="BB81" i="32"/>
  <c r="AZ81" i="32"/>
  <c r="AD100" i="24"/>
  <c r="AY129" i="32"/>
  <c r="BA81" i="32"/>
  <c r="B148" i="8"/>
  <c r="D131" i="8"/>
  <c r="R130" i="8" s="1"/>
  <c r="E124" i="24" s="1"/>
  <c r="AP124" i="24" s="1"/>
  <c r="C132" i="8"/>
  <c r="AL125" i="24" s="1"/>
  <c r="Q130" i="8"/>
  <c r="D124" i="24" s="1"/>
  <c r="F132" i="8"/>
  <c r="P131" i="8" s="1"/>
  <c r="C125" i="24" s="1"/>
  <c r="CD211" i="32" l="1"/>
  <c r="CF211" i="32"/>
  <c r="AE118" i="24" s="1"/>
  <c r="E132" i="8"/>
  <c r="BP149" i="32"/>
  <c r="AE112" i="24" s="1"/>
  <c r="AZ129" i="32"/>
  <c r="BA129" i="32"/>
  <c r="BB129" i="32"/>
  <c r="AE120" i="24"/>
  <c r="AD101" i="24"/>
  <c r="AY177" i="32"/>
  <c r="B149" i="8"/>
  <c r="F133" i="8"/>
  <c r="P132" i="8" s="1"/>
  <c r="C126" i="24" s="1"/>
  <c r="D132" i="8"/>
  <c r="R131" i="8" s="1"/>
  <c r="E125" i="24" s="1"/>
  <c r="AP125" i="24" s="1"/>
  <c r="C133" i="8"/>
  <c r="AL126" i="24" s="1"/>
  <c r="Q131" i="8"/>
  <c r="D125" i="24" s="1"/>
  <c r="CD267" i="32" l="1"/>
  <c r="CF267" i="32"/>
  <c r="AE119" i="24" s="1"/>
  <c r="E133" i="8"/>
  <c r="BP150" i="32"/>
  <c r="AF112" i="24" s="1"/>
  <c r="BB177" i="32"/>
  <c r="AY207" i="32"/>
  <c r="AD102" i="24"/>
  <c r="BA177" i="32"/>
  <c r="AZ177" i="32"/>
  <c r="AE121" i="24"/>
  <c r="F134" i="8"/>
  <c r="P133" i="8" s="1"/>
  <c r="C127" i="24" s="1"/>
  <c r="B150" i="8"/>
  <c r="C134" i="8"/>
  <c r="AL127" i="24" s="1"/>
  <c r="D133" i="8"/>
  <c r="R132" i="8" s="1"/>
  <c r="E126" i="24" s="1"/>
  <c r="AP126" i="24" s="1"/>
  <c r="Q132" i="8"/>
  <c r="D126" i="24" s="1"/>
  <c r="E134" i="8" l="1"/>
  <c r="BB207" i="32"/>
  <c r="BA207" i="32"/>
  <c r="AZ207" i="32"/>
  <c r="AD103" i="24"/>
  <c r="AY235" i="32"/>
  <c r="BP218" i="32"/>
  <c r="AE113" i="24" s="1"/>
  <c r="C135" i="8"/>
  <c r="AL128" i="24" s="1"/>
  <c r="D134" i="8"/>
  <c r="R133" i="8" s="1"/>
  <c r="E127" i="24" s="1"/>
  <c r="AP127" i="24" s="1"/>
  <c r="Q133" i="8"/>
  <c r="D127" i="24" s="1"/>
  <c r="B151" i="8"/>
  <c r="F135" i="8"/>
  <c r="P134" i="8" s="1"/>
  <c r="C128" i="24" s="1"/>
  <c r="E135" i="8" l="1"/>
  <c r="BB235" i="32"/>
  <c r="BA235" i="32"/>
  <c r="AY263" i="32"/>
  <c r="AZ235" i="32"/>
  <c r="AD104" i="24"/>
  <c r="BP219" i="32"/>
  <c r="AF113" i="24" s="1"/>
  <c r="C136" i="8"/>
  <c r="AL129" i="24" s="1"/>
  <c r="D135" i="8"/>
  <c r="R134" i="8" s="1"/>
  <c r="E128" i="24" s="1"/>
  <c r="AP128" i="24" s="1"/>
  <c r="Q134" i="8"/>
  <c r="D128" i="24" s="1"/>
  <c r="B152" i="8"/>
  <c r="F136" i="8"/>
  <c r="P135" i="8" s="1"/>
  <c r="C129" i="24" s="1"/>
  <c r="E136" i="8" l="1"/>
  <c r="AZ263" i="32"/>
  <c r="BB263" i="32"/>
  <c r="AD105" i="24"/>
  <c r="AY291" i="32"/>
  <c r="BA263" i="32"/>
  <c r="BP274" i="32"/>
  <c r="AE114" i="24" s="1"/>
  <c r="F137" i="8"/>
  <c r="P136" i="8" s="1"/>
  <c r="C130" i="24" s="1"/>
  <c r="B153" i="8"/>
  <c r="C137" i="8"/>
  <c r="AL130" i="24" s="1"/>
  <c r="D136" i="8"/>
  <c r="R135" i="8" s="1"/>
  <c r="E129" i="24" s="1"/>
  <c r="AP129" i="24" s="1"/>
  <c r="Q135" i="8"/>
  <c r="D129" i="24" s="1"/>
  <c r="E137" i="8" l="1"/>
  <c r="BB291" i="32"/>
  <c r="AD106" i="24"/>
  <c r="AY319" i="32"/>
  <c r="BA291" i="32"/>
  <c r="BP275" i="32"/>
  <c r="AF114" i="24" s="1"/>
  <c r="AZ291" i="32"/>
  <c r="AK6" i="24"/>
  <c r="Q12" i="27" s="1"/>
  <c r="AJ4" i="24"/>
  <c r="O10" i="27" s="1"/>
  <c r="AJ5" i="24"/>
  <c r="O11" i="27" s="1"/>
  <c r="AK5" i="24"/>
  <c r="Q11" i="27" s="1"/>
  <c r="AK4" i="24"/>
  <c r="Q10" i="27" s="1"/>
  <c r="AJ6" i="24"/>
  <c r="O12" i="27" s="1"/>
  <c r="AK8" i="24"/>
  <c r="Q14" i="27" s="1"/>
  <c r="AK7" i="24"/>
  <c r="Q13" i="27" s="1"/>
  <c r="AJ7" i="24"/>
  <c r="O13" i="27" s="1"/>
  <c r="AJ8" i="24"/>
  <c r="O14" i="27" s="1"/>
  <c r="AJ23" i="24"/>
  <c r="O29" i="27" s="1"/>
  <c r="AJ31" i="24"/>
  <c r="O37" i="27" s="1"/>
  <c r="AJ42" i="24"/>
  <c r="O48" i="27" s="1"/>
  <c r="AK9" i="24"/>
  <c r="Q15" i="27" s="1"/>
  <c r="AJ27" i="24"/>
  <c r="O33" i="27" s="1"/>
  <c r="AJ29" i="24"/>
  <c r="O35" i="27" s="1"/>
  <c r="AJ37" i="24"/>
  <c r="O43" i="27" s="1"/>
  <c r="AK23" i="24"/>
  <c r="Q29" i="27" s="1"/>
  <c r="AJ21" i="24"/>
  <c r="O27" i="27" s="1"/>
  <c r="AJ22" i="24"/>
  <c r="O28" i="27" s="1"/>
  <c r="AJ25" i="24"/>
  <c r="O31" i="27" s="1"/>
  <c r="AK25" i="24"/>
  <c r="Q31" i="27" s="1"/>
  <c r="AK34" i="24"/>
  <c r="Q40" i="27" s="1"/>
  <c r="AK42" i="24"/>
  <c r="Q48" i="27" s="1"/>
  <c r="AJ14" i="24"/>
  <c r="O20" i="27" s="1"/>
  <c r="AK20" i="24"/>
  <c r="Q26" i="27" s="1"/>
  <c r="AK40" i="24"/>
  <c r="Q46" i="27" s="1"/>
  <c r="AJ9" i="24"/>
  <c r="O15" i="27" s="1"/>
  <c r="AK32" i="24"/>
  <c r="Q38" i="27" s="1"/>
  <c r="AK10" i="24"/>
  <c r="Q16" i="27" s="1"/>
  <c r="AK16" i="24"/>
  <c r="Q22" i="27" s="1"/>
  <c r="AK39" i="24"/>
  <c r="Q45" i="27" s="1"/>
  <c r="AK29" i="24"/>
  <c r="Q35" i="27" s="1"/>
  <c r="AK22" i="24"/>
  <c r="Q28" i="27" s="1"/>
  <c r="AJ17" i="24"/>
  <c r="O23" i="27" s="1"/>
  <c r="AJ20" i="24"/>
  <c r="O26" i="27" s="1"/>
  <c r="AK37" i="24"/>
  <c r="Q43" i="27" s="1"/>
  <c r="AJ10" i="24"/>
  <c r="O16" i="27" s="1"/>
  <c r="AJ36" i="24"/>
  <c r="O42" i="27" s="1"/>
  <c r="AJ15" i="24"/>
  <c r="O21" i="27" s="1"/>
  <c r="AJ30" i="24"/>
  <c r="O36" i="27" s="1"/>
  <c r="AK12" i="24"/>
  <c r="Q18" i="27" s="1"/>
  <c r="AJ41" i="24"/>
  <c r="O47" i="27" s="1"/>
  <c r="AK11" i="24"/>
  <c r="Q17" i="27" s="1"/>
  <c r="AJ24" i="24"/>
  <c r="O30" i="27" s="1"/>
  <c r="AJ16" i="24"/>
  <c r="O22" i="27" s="1"/>
  <c r="AJ38" i="24"/>
  <c r="O44" i="27" s="1"/>
  <c r="AK38" i="24"/>
  <c r="Q44" i="27" s="1"/>
  <c r="AK14" i="24"/>
  <c r="Q20" i="27" s="1"/>
  <c r="AJ12" i="24"/>
  <c r="O18" i="27" s="1"/>
  <c r="AK26" i="24"/>
  <c r="Q32" i="27" s="1"/>
  <c r="AK36" i="24"/>
  <c r="Q42" i="27" s="1"/>
  <c r="AK33" i="24"/>
  <c r="Q39" i="27" s="1"/>
  <c r="AK41" i="24"/>
  <c r="Q47" i="27" s="1"/>
  <c r="AJ32" i="24"/>
  <c r="O38" i="27" s="1"/>
  <c r="AJ26" i="24"/>
  <c r="O32" i="27" s="1"/>
  <c r="AJ18" i="24"/>
  <c r="O24" i="27" s="1"/>
  <c r="AJ35" i="24"/>
  <c r="O41" i="27" s="1"/>
  <c r="AJ19" i="24"/>
  <c r="O25" i="27" s="1"/>
  <c r="AK27" i="24"/>
  <c r="Q33" i="27" s="1"/>
  <c r="AK13" i="24"/>
  <c r="Q19" i="27" s="1"/>
  <c r="AJ40" i="24"/>
  <c r="O46" i="27" s="1"/>
  <c r="AK31" i="24"/>
  <c r="Q37" i="27" s="1"/>
  <c r="AK15" i="24"/>
  <c r="Q21" i="27" s="1"/>
  <c r="AK24" i="24"/>
  <c r="Q30" i="27" s="1"/>
  <c r="AK35" i="24"/>
  <c r="Q41" i="27" s="1"/>
  <c r="AJ34" i="24"/>
  <c r="O40" i="27" s="1"/>
  <c r="AK17" i="24"/>
  <c r="Q23" i="27" s="1"/>
  <c r="AJ39" i="24"/>
  <c r="O45" i="27" s="1"/>
  <c r="AJ13" i="24"/>
  <c r="O19" i="27" s="1"/>
  <c r="AK19" i="24"/>
  <c r="Q25" i="27" s="1"/>
  <c r="AK21" i="24"/>
  <c r="Q27" i="27" s="1"/>
  <c r="AJ11" i="24"/>
  <c r="O17" i="27" s="1"/>
  <c r="AK30" i="24"/>
  <c r="Q36" i="27" s="1"/>
  <c r="AJ33" i="24"/>
  <c r="O39" i="27" s="1"/>
  <c r="AK18" i="24"/>
  <c r="Q24" i="27" s="1"/>
  <c r="AJ28" i="24"/>
  <c r="O34" i="27" s="1"/>
  <c r="AK28" i="24"/>
  <c r="Q34" i="27" s="1"/>
  <c r="B154" i="8"/>
  <c r="D137" i="8"/>
  <c r="R136" i="8" s="1"/>
  <c r="E130" i="24" s="1"/>
  <c r="C138" i="8"/>
  <c r="Q136" i="8"/>
  <c r="D130" i="24" s="1"/>
  <c r="F138" i="8"/>
  <c r="BB319" i="32" l="1"/>
  <c r="AD107" i="24"/>
  <c r="BP330" i="32"/>
  <c r="AE115" i="24" s="1"/>
  <c r="BA319" i="32"/>
  <c r="AZ319" i="32"/>
  <c r="AY347" i="32"/>
  <c r="L17" i="27"/>
  <c r="N17" i="27"/>
  <c r="P17" i="27"/>
  <c r="M17" i="27"/>
  <c r="M46" i="27"/>
  <c r="L46" i="27"/>
  <c r="N46" i="27"/>
  <c r="P46" i="27"/>
  <c r="L25" i="27"/>
  <c r="N25" i="27"/>
  <c r="P25" i="27"/>
  <c r="M25" i="27"/>
  <c r="N41" i="27"/>
  <c r="M41" i="27"/>
  <c r="P41" i="27"/>
  <c r="L41" i="27"/>
  <c r="P22" i="27"/>
  <c r="N22" i="27"/>
  <c r="M22" i="27"/>
  <c r="L22" i="27"/>
  <c r="L47" i="27"/>
  <c r="N47" i="27"/>
  <c r="P47" i="27"/>
  <c r="M47" i="27"/>
  <c r="L36" i="27"/>
  <c r="N36" i="27"/>
  <c r="P36" i="27"/>
  <c r="M36" i="27"/>
  <c r="M26" i="27"/>
  <c r="L26" i="27"/>
  <c r="N26" i="27"/>
  <c r="P26" i="27"/>
  <c r="L43" i="27"/>
  <c r="N43" i="27"/>
  <c r="P43" i="27"/>
  <c r="M43" i="27"/>
  <c r="M33" i="27"/>
  <c r="L33" i="27"/>
  <c r="N33" i="27"/>
  <c r="P33" i="27"/>
  <c r="L29" i="27"/>
  <c r="N29" i="27"/>
  <c r="P29" i="27"/>
  <c r="M29" i="27"/>
  <c r="L34" i="27"/>
  <c r="N34" i="27"/>
  <c r="P34" i="27"/>
  <c r="M34" i="27"/>
  <c r="P19" i="27"/>
  <c r="L19" i="27"/>
  <c r="N19" i="27"/>
  <c r="M19" i="27"/>
  <c r="L40" i="27"/>
  <c r="N40" i="27"/>
  <c r="M40" i="27"/>
  <c r="P40" i="27"/>
  <c r="L32" i="27"/>
  <c r="N32" i="27"/>
  <c r="P32" i="27"/>
  <c r="M32" i="27"/>
  <c r="M42" i="27"/>
  <c r="L42" i="27"/>
  <c r="N42" i="27"/>
  <c r="P42" i="27"/>
  <c r="N23" i="27"/>
  <c r="M23" i="27"/>
  <c r="L23" i="27"/>
  <c r="P23" i="27"/>
  <c r="L20" i="27"/>
  <c r="N20" i="27"/>
  <c r="M20" i="27"/>
  <c r="P20" i="27"/>
  <c r="N27" i="27"/>
  <c r="M27" i="27"/>
  <c r="P27" i="27"/>
  <c r="L27" i="27"/>
  <c r="N35" i="27"/>
  <c r="M35" i="27"/>
  <c r="L35" i="27"/>
  <c r="P35" i="27"/>
  <c r="M11" i="27"/>
  <c r="P11" i="27"/>
  <c r="N11" i="27"/>
  <c r="L11" i="27"/>
  <c r="N39" i="27"/>
  <c r="M39" i="27"/>
  <c r="L39" i="27"/>
  <c r="P39" i="27"/>
  <c r="N45" i="27"/>
  <c r="M45" i="27"/>
  <c r="P45" i="27"/>
  <c r="L45" i="27"/>
  <c r="M24" i="27"/>
  <c r="L24" i="27"/>
  <c r="N24" i="27"/>
  <c r="P24" i="27"/>
  <c r="L38" i="27"/>
  <c r="N38" i="27"/>
  <c r="P38" i="27"/>
  <c r="M38" i="27"/>
  <c r="N18" i="27"/>
  <c r="M18" i="27"/>
  <c r="L18" i="27"/>
  <c r="P18" i="27"/>
  <c r="L44" i="27"/>
  <c r="N44" i="27"/>
  <c r="M44" i="27"/>
  <c r="P44" i="27"/>
  <c r="L30" i="27"/>
  <c r="N30" i="27"/>
  <c r="M30" i="27"/>
  <c r="P30" i="27"/>
  <c r="L16" i="27"/>
  <c r="N16" i="27"/>
  <c r="M16" i="27"/>
  <c r="P16" i="27"/>
  <c r="L15" i="27"/>
  <c r="N15" i="27"/>
  <c r="P15" i="27"/>
  <c r="M15" i="27"/>
  <c r="L31" i="27"/>
  <c r="M31" i="27"/>
  <c r="P31" i="27"/>
  <c r="N31" i="27"/>
  <c r="M48" i="27"/>
  <c r="L48" i="27"/>
  <c r="P48" i="27"/>
  <c r="N48" i="27"/>
  <c r="L14" i="27"/>
  <c r="P14" i="27"/>
  <c r="N14" i="27"/>
  <c r="M14" i="27"/>
  <c r="L12" i="27"/>
  <c r="P12" i="27"/>
  <c r="N12" i="27"/>
  <c r="M12" i="27"/>
  <c r="N10" i="27"/>
  <c r="M10" i="27"/>
  <c r="L10" i="27"/>
  <c r="P10" i="27"/>
  <c r="L21" i="27"/>
  <c r="N21" i="27"/>
  <c r="M21" i="27"/>
  <c r="P21" i="27"/>
  <c r="N28" i="27"/>
  <c r="M28" i="27"/>
  <c r="L28" i="27"/>
  <c r="P28" i="27"/>
  <c r="M37" i="27"/>
  <c r="L37" i="27"/>
  <c r="N37" i="27"/>
  <c r="P37" i="27"/>
  <c r="L13" i="27"/>
  <c r="M13" i="27"/>
  <c r="P13" i="27"/>
  <c r="N13" i="27"/>
  <c r="AG5" i="24"/>
  <c r="AH5" i="24"/>
  <c r="AI5" i="24"/>
  <c r="AI8" i="24"/>
  <c r="AH8" i="24"/>
  <c r="AG8" i="24"/>
  <c r="AG6" i="24"/>
  <c r="AI6" i="24"/>
  <c r="AH6" i="24"/>
  <c r="AI4" i="24"/>
  <c r="AG4" i="24"/>
  <c r="AH4" i="24"/>
  <c r="AI7" i="24"/>
  <c r="AG7" i="24"/>
  <c r="AH7" i="24"/>
  <c r="AG33" i="24"/>
  <c r="AI33" i="24"/>
  <c r="AH33" i="24"/>
  <c r="AI39" i="24"/>
  <c r="AH39" i="24"/>
  <c r="AG39" i="24"/>
  <c r="AI18" i="24"/>
  <c r="AG18" i="24"/>
  <c r="AH18" i="24"/>
  <c r="AH32" i="24"/>
  <c r="AG32" i="24"/>
  <c r="AI32" i="24"/>
  <c r="AG12" i="24"/>
  <c r="AI12" i="24"/>
  <c r="AH12" i="24"/>
  <c r="AI38" i="24"/>
  <c r="AH38" i="24"/>
  <c r="AG38" i="24"/>
  <c r="AG24" i="24"/>
  <c r="AI24" i="24"/>
  <c r="AH24" i="24"/>
  <c r="AI10" i="24"/>
  <c r="AG10" i="24"/>
  <c r="AH10" i="24"/>
  <c r="AH9" i="24"/>
  <c r="AI9" i="24"/>
  <c r="AG9" i="24"/>
  <c r="AG25" i="24"/>
  <c r="AH25" i="24"/>
  <c r="AI25" i="24"/>
  <c r="AI42" i="24"/>
  <c r="AH42" i="24"/>
  <c r="AG42" i="24"/>
  <c r="AH28" i="24"/>
  <c r="AG28" i="24"/>
  <c r="AI28" i="24"/>
  <c r="AH15" i="24"/>
  <c r="AI15" i="24"/>
  <c r="AG15" i="24"/>
  <c r="AI22" i="24"/>
  <c r="AG22" i="24"/>
  <c r="AH22" i="24"/>
  <c r="AI31" i="24"/>
  <c r="AH31" i="24"/>
  <c r="AG31" i="24"/>
  <c r="AH11" i="24"/>
  <c r="AI11" i="24"/>
  <c r="AG11" i="24"/>
  <c r="AH40" i="24"/>
  <c r="AG40" i="24"/>
  <c r="AI40" i="24"/>
  <c r="AH19" i="24"/>
  <c r="AI19" i="24"/>
  <c r="AG19" i="24"/>
  <c r="AI35" i="24"/>
  <c r="AH35" i="24"/>
  <c r="AG35" i="24"/>
  <c r="AG16" i="24"/>
  <c r="AI16" i="24"/>
  <c r="AH16" i="24"/>
  <c r="AG41" i="24"/>
  <c r="AI41" i="24"/>
  <c r="AH41" i="24"/>
  <c r="AI30" i="24"/>
  <c r="AH30" i="24"/>
  <c r="AG30" i="24"/>
  <c r="AG20" i="24"/>
  <c r="AI20" i="24"/>
  <c r="AH20" i="24"/>
  <c r="AG37" i="24"/>
  <c r="AI37" i="24"/>
  <c r="AH37" i="24"/>
  <c r="AI27" i="24"/>
  <c r="AH27" i="24"/>
  <c r="AG27" i="24"/>
  <c r="AH23" i="24"/>
  <c r="AI23" i="24"/>
  <c r="AG23" i="24"/>
  <c r="AH13" i="24"/>
  <c r="AG13" i="24"/>
  <c r="AI13" i="24"/>
  <c r="AI34" i="24"/>
  <c r="AH34" i="24"/>
  <c r="AG34" i="24"/>
  <c r="AI26" i="24"/>
  <c r="AG26" i="24"/>
  <c r="AH26" i="24"/>
  <c r="AH36" i="24"/>
  <c r="AG36" i="24"/>
  <c r="AI36" i="24"/>
  <c r="AH17" i="24"/>
  <c r="AI17" i="24"/>
  <c r="AG17" i="24"/>
  <c r="AI14" i="24"/>
  <c r="AG14" i="24"/>
  <c r="AH14" i="24"/>
  <c r="AH21" i="24"/>
  <c r="AG21" i="24"/>
  <c r="AI21" i="24"/>
  <c r="AI29" i="24"/>
  <c r="AH29" i="24"/>
  <c r="AG29" i="24"/>
  <c r="F139" i="8"/>
  <c r="C139" i="8"/>
  <c r="E139" i="8" s="1"/>
  <c r="D138" i="8"/>
  <c r="B155" i="8"/>
  <c r="AK43" i="24" l="1"/>
  <c r="Q49" i="27" s="1"/>
  <c r="AJ43" i="24"/>
  <c r="BB347" i="32"/>
  <c r="AD108" i="24"/>
  <c r="AJ44" i="24" s="1"/>
  <c r="AY375" i="32"/>
  <c r="BA347" i="32"/>
  <c r="BP331" i="32"/>
  <c r="AF115" i="24" s="1"/>
  <c r="AZ347" i="32"/>
  <c r="C140" i="8"/>
  <c r="E140" i="8" s="1"/>
  <c r="D139" i="8"/>
  <c r="B156" i="8"/>
  <c r="F140" i="8"/>
  <c r="O50" i="27" l="1"/>
  <c r="AG44" i="24"/>
  <c r="AH44" i="24"/>
  <c r="AI44" i="24"/>
  <c r="AK44" i="24"/>
  <c r="Q50" i="27" s="1"/>
  <c r="O49" i="27"/>
  <c r="AI43" i="24"/>
  <c r="AH43" i="24"/>
  <c r="AG43" i="24"/>
  <c r="BA375" i="32"/>
  <c r="BP386" i="32"/>
  <c r="AE116" i="24" s="1"/>
  <c r="AD109" i="24"/>
  <c r="AY403" i="32"/>
  <c r="BB375" i="32"/>
  <c r="AZ375" i="32"/>
  <c r="B157" i="8"/>
  <c r="D140" i="8"/>
  <c r="C141" i="8"/>
  <c r="E141" i="8" s="1"/>
  <c r="F141" i="8"/>
  <c r="AJ45" i="24" l="1"/>
  <c r="AK45" i="24"/>
  <c r="Q51" i="27" s="1"/>
  <c r="N49" i="27"/>
  <c r="M49" i="27"/>
  <c r="P49" i="27"/>
  <c r="L49" i="27"/>
  <c r="P50" i="27"/>
  <c r="L50" i="27"/>
  <c r="N50" i="27"/>
  <c r="M50" i="27"/>
  <c r="BB403" i="32"/>
  <c r="AD110" i="24"/>
  <c r="BO56" i="32"/>
  <c r="AZ403" i="32"/>
  <c r="BA403" i="32"/>
  <c r="BP387" i="32"/>
  <c r="AF116" i="24" s="1"/>
  <c r="C142" i="8"/>
  <c r="E142" i="8" s="1"/>
  <c r="D141" i="8"/>
  <c r="F142" i="8"/>
  <c r="B158" i="8"/>
  <c r="DJ232" i="32" l="1"/>
  <c r="DL232" i="32"/>
  <c r="AJ46" i="24"/>
  <c r="AK46" i="24"/>
  <c r="Q52" i="27" s="1"/>
  <c r="AH45" i="24"/>
  <c r="AG45" i="24"/>
  <c r="O51" i="27"/>
  <c r="AI45" i="24"/>
  <c r="BQ56" i="32"/>
  <c r="CF102" i="32"/>
  <c r="AE117" i="24" s="1"/>
  <c r="BP56" i="32"/>
  <c r="BR56" i="32"/>
  <c r="AD111" i="24"/>
  <c r="BO152" i="32"/>
  <c r="B159" i="8"/>
  <c r="F143" i="8"/>
  <c r="C143" i="8"/>
  <c r="E143" i="8" s="1"/>
  <c r="D142" i="8"/>
  <c r="DJ344" i="32" l="1"/>
  <c r="DL344" i="32"/>
  <c r="P51" i="27"/>
  <c r="M51" i="27"/>
  <c r="L51" i="27"/>
  <c r="N51" i="27"/>
  <c r="O52" i="27"/>
  <c r="AI46" i="24"/>
  <c r="AH46" i="24"/>
  <c r="AG46" i="24"/>
  <c r="AK47" i="24"/>
  <c r="Q53" i="27" s="1"/>
  <c r="AJ47" i="24"/>
  <c r="AE124" i="24"/>
  <c r="BP152" i="32"/>
  <c r="AD112" i="24"/>
  <c r="AJ48" i="24" s="1"/>
  <c r="BO221" i="32"/>
  <c r="BR152" i="32"/>
  <c r="BQ152" i="32"/>
  <c r="CF103" i="32"/>
  <c r="AF117" i="24" s="1"/>
  <c r="B160" i="8"/>
  <c r="D143" i="8"/>
  <c r="C144" i="8"/>
  <c r="E144" i="8" s="1"/>
  <c r="F144" i="8"/>
  <c r="AE125" i="24" l="1"/>
  <c r="O54" i="27"/>
  <c r="AH48" i="24"/>
  <c r="AG48" i="24"/>
  <c r="AI48" i="24"/>
  <c r="AK48" i="24"/>
  <c r="Q54" i="27" s="1"/>
  <c r="P52" i="27"/>
  <c r="N52" i="27"/>
  <c r="M52" i="27"/>
  <c r="L52" i="27"/>
  <c r="AG47" i="24"/>
  <c r="O53" i="27"/>
  <c r="AH47" i="24"/>
  <c r="AI47" i="24"/>
  <c r="AD113" i="24"/>
  <c r="BO277" i="32"/>
  <c r="BQ221" i="32"/>
  <c r="BR221" i="32"/>
  <c r="BP221" i="32"/>
  <c r="CF212" i="32"/>
  <c r="AF118" i="24" s="1"/>
  <c r="C145" i="8"/>
  <c r="E145" i="8" s="1"/>
  <c r="D144" i="8"/>
  <c r="F145" i="8"/>
  <c r="B161" i="8"/>
  <c r="N53" i="27" l="1"/>
  <c r="M53" i="27"/>
  <c r="L53" i="27"/>
  <c r="P53" i="27"/>
  <c r="AJ49" i="24"/>
  <c r="AK49" i="24"/>
  <c r="Q55" i="27" s="1"/>
  <c r="N54" i="27"/>
  <c r="L54" i="27"/>
  <c r="M54" i="27"/>
  <c r="P54" i="27"/>
  <c r="BP277" i="32"/>
  <c r="BQ277" i="32"/>
  <c r="CF268" i="32"/>
  <c r="AF119" i="24" s="1"/>
  <c r="AD114" i="24"/>
  <c r="AJ50" i="24" s="1"/>
  <c r="O56" i="27" s="1"/>
  <c r="BO333" i="32"/>
  <c r="BR277" i="32"/>
  <c r="B162" i="8"/>
  <c r="F146" i="8"/>
  <c r="D145" i="8"/>
  <c r="C146" i="8"/>
  <c r="E146" i="8" s="1"/>
  <c r="P56" i="27" l="1"/>
  <c r="N56" i="27"/>
  <c r="M56" i="27"/>
  <c r="L56" i="27"/>
  <c r="AI50" i="24"/>
  <c r="AG50" i="24"/>
  <c r="O55" i="27"/>
  <c r="AH49" i="24"/>
  <c r="AI49" i="24"/>
  <c r="AG49" i="24"/>
  <c r="AH50" i="24"/>
  <c r="AK50" i="24"/>
  <c r="Q56" i="27" s="1"/>
  <c r="BP333" i="32"/>
  <c r="AD115" i="24"/>
  <c r="AK51" i="24" s="1"/>
  <c r="Q57" i="27" s="1"/>
  <c r="BO389" i="32"/>
  <c r="BR333" i="32"/>
  <c r="CF324" i="32"/>
  <c r="AF120" i="24" s="1"/>
  <c r="BQ333" i="32"/>
  <c r="F147" i="8"/>
  <c r="C147" i="8"/>
  <c r="E147" i="8" s="1"/>
  <c r="D146" i="8"/>
  <c r="B163" i="8"/>
  <c r="M55" i="27" l="1"/>
  <c r="P55" i="27"/>
  <c r="L55" i="27"/>
  <c r="N55" i="27"/>
  <c r="AJ51" i="24"/>
  <c r="BP389" i="32"/>
  <c r="AD116" i="24"/>
  <c r="BQ389" i="32"/>
  <c r="CE105" i="32"/>
  <c r="BR389" i="32"/>
  <c r="CF380" i="32"/>
  <c r="AF121" i="24" s="1"/>
  <c r="B164" i="8"/>
  <c r="C148" i="8"/>
  <c r="E148" i="8" s="1"/>
  <c r="D147" i="8"/>
  <c r="F148" i="8"/>
  <c r="EP281" i="32" l="1"/>
  <c r="ER281" i="32"/>
  <c r="AE127" i="24" s="1"/>
  <c r="AG51" i="24"/>
  <c r="O57" i="27"/>
  <c r="AH51" i="24"/>
  <c r="AI51" i="24"/>
  <c r="AJ52" i="24"/>
  <c r="AK52" i="24"/>
  <c r="Q58" i="27" s="1"/>
  <c r="FH174" i="32"/>
  <c r="AE128" i="24" s="1"/>
  <c r="CG105" i="32"/>
  <c r="CF105" i="32"/>
  <c r="AD117" i="24"/>
  <c r="AJ53" i="24" s="1"/>
  <c r="O59" i="27" s="1"/>
  <c r="CH105" i="32"/>
  <c r="CE214" i="32"/>
  <c r="F149" i="8"/>
  <c r="D148" i="8"/>
  <c r="C149" i="8"/>
  <c r="E149" i="8" s="1"/>
  <c r="B165" i="8"/>
  <c r="N59" i="27" l="1"/>
  <c r="P59" i="27"/>
  <c r="M59" i="27"/>
  <c r="L59" i="27"/>
  <c r="AH53" i="24"/>
  <c r="AK53" i="24"/>
  <c r="Q59" i="27" s="1"/>
  <c r="AI53" i="24"/>
  <c r="AG53" i="24"/>
  <c r="O58" i="27"/>
  <c r="AI52" i="24"/>
  <c r="AG52" i="24"/>
  <c r="AH52" i="24"/>
  <c r="N57" i="27"/>
  <c r="M57" i="27"/>
  <c r="L57" i="27"/>
  <c r="P57" i="27"/>
  <c r="CF214" i="32"/>
  <c r="AD118" i="24"/>
  <c r="AJ54" i="24" s="1"/>
  <c r="O60" i="27" s="1"/>
  <c r="CH214" i="32"/>
  <c r="CE270" i="32"/>
  <c r="CG214" i="32"/>
  <c r="CV239" i="32"/>
  <c r="AE122" i="24" s="1"/>
  <c r="C150" i="8"/>
  <c r="E150" i="8" s="1"/>
  <c r="D149" i="8"/>
  <c r="B166" i="8"/>
  <c r="F150" i="8"/>
  <c r="AH54" i="24" l="1"/>
  <c r="AK54" i="24"/>
  <c r="Q60" i="27" s="1"/>
  <c r="AI54" i="24"/>
  <c r="N58" i="27"/>
  <c r="L58" i="27"/>
  <c r="M58" i="27"/>
  <c r="P58" i="27"/>
  <c r="M60" i="27"/>
  <c r="L60" i="27"/>
  <c r="N60" i="27"/>
  <c r="P60" i="27"/>
  <c r="AG54" i="24"/>
  <c r="CV240" i="32"/>
  <c r="AF122" i="24" s="1"/>
  <c r="CF270" i="32"/>
  <c r="CH270" i="32"/>
  <c r="CE326" i="32"/>
  <c r="CG270" i="32"/>
  <c r="AD119" i="24"/>
  <c r="B167" i="8"/>
  <c r="D150" i="8"/>
  <c r="C151" i="8"/>
  <c r="E151" i="8" s="1"/>
  <c r="F151" i="8"/>
  <c r="CH326" i="32" l="1"/>
  <c r="AD120" i="24"/>
  <c r="CE382" i="32"/>
  <c r="CG326" i="32"/>
  <c r="CV351" i="32"/>
  <c r="AE123" i="24" s="1"/>
  <c r="CF326" i="32"/>
  <c r="F152" i="8"/>
  <c r="C152" i="8"/>
  <c r="E152" i="8" s="1"/>
  <c r="D151" i="8"/>
  <c r="B168" i="8"/>
  <c r="CV352" i="32" l="1"/>
  <c r="AF123" i="24" s="1"/>
  <c r="CF382" i="32"/>
  <c r="CH382" i="32"/>
  <c r="AD121" i="24"/>
  <c r="CU242" i="32"/>
  <c r="CG382" i="32"/>
  <c r="B169" i="8"/>
  <c r="C153" i="8"/>
  <c r="E153" i="8" s="1"/>
  <c r="D152" i="8"/>
  <c r="F153" i="8"/>
  <c r="CW242" i="32" l="1"/>
  <c r="CV242" i="32"/>
  <c r="DL233" i="32"/>
  <c r="AF124" i="24" s="1"/>
  <c r="AD122" i="24"/>
  <c r="CU354" i="32"/>
  <c r="CX242" i="32"/>
  <c r="F154" i="8"/>
  <c r="C154" i="8"/>
  <c r="E154" i="8" s="1"/>
  <c r="D153" i="8"/>
  <c r="B170" i="8"/>
  <c r="AD123" i="24" l="1"/>
  <c r="DL345" i="32"/>
  <c r="AF125" i="24" s="1"/>
  <c r="CX354" i="32"/>
  <c r="CW354" i="32"/>
  <c r="CV354" i="32"/>
  <c r="DK235" i="32"/>
  <c r="B171" i="8"/>
  <c r="C155" i="8"/>
  <c r="E155" i="8" s="1"/>
  <c r="D154" i="8"/>
  <c r="F155" i="8"/>
  <c r="DL235" i="32" l="1"/>
  <c r="DN235" i="32"/>
  <c r="AD124" i="24"/>
  <c r="DK347" i="32"/>
  <c r="DM235" i="32"/>
  <c r="EB288" i="32"/>
  <c r="AE126" i="24" s="1"/>
  <c r="B172" i="8"/>
  <c r="F156" i="8"/>
  <c r="D155" i="8"/>
  <c r="C156" i="8"/>
  <c r="E156" i="8" s="1"/>
  <c r="DL347" i="32" l="1"/>
  <c r="DN347" i="32"/>
  <c r="EA291" i="32"/>
  <c r="EB289" i="32"/>
  <c r="AF126" i="24" s="1"/>
  <c r="AD125" i="24"/>
  <c r="DM347" i="32"/>
  <c r="F157" i="8"/>
  <c r="C157" i="8"/>
  <c r="E157" i="8" s="1"/>
  <c r="D156" i="8"/>
  <c r="B173" i="8"/>
  <c r="EQ284" i="32" l="1"/>
  <c r="ET284" i="32" s="1"/>
  <c r="ER282" i="32"/>
  <c r="AF127" i="24" s="1"/>
  <c r="AD126" i="24"/>
  <c r="EC291" i="32"/>
  <c r="EB291" i="32"/>
  <c r="ED291" i="32"/>
  <c r="B174" i="8"/>
  <c r="D157" i="8"/>
  <c r="C158" i="8"/>
  <c r="E158" i="8" s="1"/>
  <c r="F158" i="8"/>
  <c r="ER284" i="32" l="1"/>
  <c r="ES284" i="32"/>
  <c r="FX184" i="32"/>
  <c r="AD127" i="24"/>
  <c r="FG177" i="32"/>
  <c r="AD128" i="24" s="1"/>
  <c r="FH175" i="32"/>
  <c r="F159" i="8"/>
  <c r="B175" i="8"/>
  <c r="D158" i="8"/>
  <c r="C159" i="8"/>
  <c r="E159" i="8" s="1"/>
  <c r="FH188" i="32" l="1"/>
  <c r="AE129" i="24" s="1"/>
  <c r="FF188" i="32"/>
  <c r="FI177" i="32"/>
  <c r="FH177" i="32"/>
  <c r="FH189" i="32"/>
  <c r="AF128" i="24"/>
  <c r="FJ177" i="32"/>
  <c r="FG191" i="32"/>
  <c r="AD129" i="24" s="1"/>
  <c r="B176" i="8"/>
  <c r="C160" i="8"/>
  <c r="E160" i="8" s="1"/>
  <c r="D159" i="8"/>
  <c r="F160" i="8"/>
  <c r="AK127" i="24" l="1"/>
  <c r="Q133" i="27" s="1"/>
  <c r="AK126" i="24"/>
  <c r="AJ128" i="24"/>
  <c r="AJ127" i="24"/>
  <c r="AK125" i="24"/>
  <c r="AJ125" i="24"/>
  <c r="AJ126" i="24"/>
  <c r="AK128" i="24"/>
  <c r="Q134" i="27" s="1"/>
  <c r="FX182" i="32"/>
  <c r="FX183" i="32" s="1"/>
  <c r="AF129" i="24"/>
  <c r="FH191" i="32"/>
  <c r="FI191" i="32"/>
  <c r="FJ191" i="32"/>
  <c r="AJ3" i="24"/>
  <c r="AK3" i="24"/>
  <c r="Q9" i="27" s="1"/>
  <c r="AK95" i="24"/>
  <c r="Q101" i="27" s="1"/>
  <c r="AJ120" i="24"/>
  <c r="AJ58" i="24"/>
  <c r="AK91" i="24"/>
  <c r="Q97" i="27" s="1"/>
  <c r="AJ94" i="24"/>
  <c r="AK63" i="24"/>
  <c r="Q69" i="27" s="1"/>
  <c r="AK90" i="24"/>
  <c r="Q96" i="27" s="1"/>
  <c r="AK68" i="24"/>
  <c r="Q74" i="27" s="1"/>
  <c r="AK83" i="24"/>
  <c r="Q89" i="27" s="1"/>
  <c r="AJ114" i="24"/>
  <c r="AJ82" i="24"/>
  <c r="AK84" i="24"/>
  <c r="Q90" i="27" s="1"/>
  <c r="AK88" i="24"/>
  <c r="Q94" i="27" s="1"/>
  <c r="AJ95" i="24"/>
  <c r="AK98" i="24"/>
  <c r="Q104" i="27" s="1"/>
  <c r="AK102" i="24"/>
  <c r="Q108" i="27" s="1"/>
  <c r="AJ56" i="24"/>
  <c r="AK73" i="24"/>
  <c r="Q79" i="27" s="1"/>
  <c r="AK65" i="24"/>
  <c r="Q71" i="27" s="1"/>
  <c r="AJ85" i="24"/>
  <c r="AK66" i="24"/>
  <c r="Q72" i="27" s="1"/>
  <c r="AJ93" i="24"/>
  <c r="AJ109" i="24"/>
  <c r="AJ89" i="24"/>
  <c r="AK99" i="24"/>
  <c r="Q105" i="27" s="1"/>
  <c r="AJ90" i="24"/>
  <c r="AJ107" i="24"/>
  <c r="AJ72" i="24"/>
  <c r="AK122" i="24"/>
  <c r="Q128" i="27" s="1"/>
  <c r="AK115" i="24"/>
  <c r="Q121" i="27" s="1"/>
  <c r="AJ67" i="24"/>
  <c r="AK59" i="24"/>
  <c r="Q65" i="27" s="1"/>
  <c r="AJ70" i="24"/>
  <c r="AK101" i="24"/>
  <c r="Q107" i="27" s="1"/>
  <c r="AJ68" i="24"/>
  <c r="AJ123" i="24"/>
  <c r="AK81" i="24"/>
  <c r="Q87" i="27" s="1"/>
  <c r="AJ81" i="24"/>
  <c r="AK104" i="24"/>
  <c r="Q110" i="27" s="1"/>
  <c r="AK85" i="24"/>
  <c r="Q91" i="27" s="1"/>
  <c r="AJ60" i="24"/>
  <c r="AJ100" i="24"/>
  <c r="AJ91" i="24"/>
  <c r="AJ115" i="24"/>
  <c r="AJ101" i="24"/>
  <c r="AK82" i="24"/>
  <c r="Q88" i="27" s="1"/>
  <c r="AJ73" i="24"/>
  <c r="AK58" i="24"/>
  <c r="Q64" i="27" s="1"/>
  <c r="AK86" i="24"/>
  <c r="Q92" i="27" s="1"/>
  <c r="AK109" i="24"/>
  <c r="Q115" i="27" s="1"/>
  <c r="AJ112" i="24"/>
  <c r="AK106" i="24"/>
  <c r="Q112" i="27" s="1"/>
  <c r="AJ74" i="24"/>
  <c r="AK92" i="24"/>
  <c r="Q98" i="27" s="1"/>
  <c r="AK111" i="24"/>
  <c r="Q117" i="27" s="1"/>
  <c r="AJ84" i="24"/>
  <c r="AK57" i="24"/>
  <c r="Q63" i="27" s="1"/>
  <c r="AJ124" i="24"/>
  <c r="AK64" i="24"/>
  <c r="Q70" i="27" s="1"/>
  <c r="AK89" i="24"/>
  <c r="Q95" i="27" s="1"/>
  <c r="Q132" i="27"/>
  <c r="AJ62" i="24"/>
  <c r="AJ110" i="24"/>
  <c r="AK112" i="24"/>
  <c r="Q118" i="27" s="1"/>
  <c r="AJ77" i="24"/>
  <c r="AJ103" i="24"/>
  <c r="AK69" i="24"/>
  <c r="Q75" i="27" s="1"/>
  <c r="AK55" i="24"/>
  <c r="Q61" i="27" s="1"/>
  <c r="AJ69" i="24"/>
  <c r="AJ55" i="24"/>
  <c r="AJ80" i="24"/>
  <c r="AK78" i="24"/>
  <c r="Q84" i="27" s="1"/>
  <c r="AJ79" i="24"/>
  <c r="AJ63" i="24"/>
  <c r="AK62" i="24"/>
  <c r="Q68" i="27" s="1"/>
  <c r="AJ78" i="24"/>
  <c r="AK93" i="24"/>
  <c r="Q99" i="27" s="1"/>
  <c r="AK96" i="24"/>
  <c r="Q102" i="27" s="1"/>
  <c r="AK100" i="24"/>
  <c r="Q106" i="27" s="1"/>
  <c r="AJ117" i="24"/>
  <c r="AK124" i="24"/>
  <c r="Q130" i="27" s="1"/>
  <c r="AJ98" i="24"/>
  <c r="AJ76" i="24"/>
  <c r="AJ104" i="24"/>
  <c r="AJ108" i="24"/>
  <c r="AJ106" i="24"/>
  <c r="AK61" i="24"/>
  <c r="Q67" i="27" s="1"/>
  <c r="AK105" i="24"/>
  <c r="Q111" i="27" s="1"/>
  <c r="AK77" i="24"/>
  <c r="Q83" i="27" s="1"/>
  <c r="AK110" i="24"/>
  <c r="Q116" i="27" s="1"/>
  <c r="AK118" i="24"/>
  <c r="Q124" i="27" s="1"/>
  <c r="AK87" i="24"/>
  <c r="Q93" i="27" s="1"/>
  <c r="AJ113" i="24"/>
  <c r="AJ61" i="24"/>
  <c r="AJ118" i="24"/>
  <c r="AK94" i="24"/>
  <c r="Q100" i="27" s="1"/>
  <c r="AK108" i="24"/>
  <c r="Q114" i="27" s="1"/>
  <c r="AJ96" i="24"/>
  <c r="AK117" i="24"/>
  <c r="Q123" i="27" s="1"/>
  <c r="AJ119" i="24"/>
  <c r="AJ111" i="24"/>
  <c r="AJ71" i="24"/>
  <c r="AJ64" i="24"/>
  <c r="AK75" i="24"/>
  <c r="Q81" i="27" s="1"/>
  <c r="AK107" i="24"/>
  <c r="Q113" i="27" s="1"/>
  <c r="AK121" i="24"/>
  <c r="Q127" i="27" s="1"/>
  <c r="AK76" i="24"/>
  <c r="Q82" i="27" s="1"/>
  <c r="AJ99" i="24"/>
  <c r="AJ75" i="24"/>
  <c r="AK72" i="24"/>
  <c r="Q78" i="27" s="1"/>
  <c r="AJ88" i="24"/>
  <c r="AK80" i="24"/>
  <c r="Q86" i="27" s="1"/>
  <c r="AJ87" i="24"/>
  <c r="AK119" i="24"/>
  <c r="Q125" i="27" s="1"/>
  <c r="AK116" i="24"/>
  <c r="Q122" i="27" s="1"/>
  <c r="AJ92" i="24"/>
  <c r="AJ102" i="24"/>
  <c r="AK114" i="24"/>
  <c r="Q120" i="27" s="1"/>
  <c r="AJ116" i="24"/>
  <c r="AK74" i="24"/>
  <c r="Q80" i="27" s="1"/>
  <c r="AK123" i="24"/>
  <c r="Q129" i="27" s="1"/>
  <c r="AK97" i="24"/>
  <c r="Q103" i="27" s="1"/>
  <c r="AJ57" i="24"/>
  <c r="AK70" i="24"/>
  <c r="Q76" i="27" s="1"/>
  <c r="AK120" i="24"/>
  <c r="Q126" i="27" s="1"/>
  <c r="AK67" i="24"/>
  <c r="Q73" i="27" s="1"/>
  <c r="AK71" i="24"/>
  <c r="Q77" i="27" s="1"/>
  <c r="AK79" i="24"/>
  <c r="Q85" i="27" s="1"/>
  <c r="AJ105" i="24"/>
  <c r="AJ59" i="24"/>
  <c r="AK113" i="24"/>
  <c r="Q119" i="27" s="1"/>
  <c r="AJ86" i="24"/>
  <c r="AJ66" i="24"/>
  <c r="AJ83" i="24"/>
  <c r="AJ97" i="24"/>
  <c r="AJ122" i="24"/>
  <c r="AJ65" i="24"/>
  <c r="AK60" i="24"/>
  <c r="Q66" i="27" s="1"/>
  <c r="Q131" i="27"/>
  <c r="AJ121" i="24"/>
  <c r="AK103" i="24"/>
  <c r="Q109" i="27" s="1"/>
  <c r="AK56" i="24"/>
  <c r="Q62" i="27" s="1"/>
  <c r="B177" i="8"/>
  <c r="F161" i="8"/>
  <c r="C161" i="8"/>
  <c r="E161" i="8" s="1"/>
  <c r="D160" i="8"/>
  <c r="AJ129" i="24" l="1"/>
  <c r="AI129" i="24" s="1"/>
  <c r="AK129" i="24"/>
  <c r="Q135" i="27" s="1"/>
  <c r="AI126" i="24"/>
  <c r="AH126" i="24"/>
  <c r="AG126" i="24"/>
  <c r="AH127" i="24"/>
  <c r="AG127" i="24"/>
  <c r="AI127" i="24"/>
  <c r="AI125" i="24"/>
  <c r="AG125" i="24"/>
  <c r="AH125" i="24"/>
  <c r="AG128" i="24"/>
  <c r="AI128" i="24"/>
  <c r="AH128" i="24"/>
  <c r="O9" i="27"/>
  <c r="AG3" i="24"/>
  <c r="AI3" i="24"/>
  <c r="AH3" i="24"/>
  <c r="O89" i="27"/>
  <c r="AI83" i="24"/>
  <c r="AH83" i="24"/>
  <c r="AG83" i="24"/>
  <c r="O65" i="27"/>
  <c r="AH59" i="24"/>
  <c r="AG59" i="24"/>
  <c r="AI59" i="24"/>
  <c r="O77" i="27"/>
  <c r="AG71" i="24"/>
  <c r="AI71" i="24"/>
  <c r="AH71" i="24"/>
  <c r="O124" i="27"/>
  <c r="AI118" i="24"/>
  <c r="AG118" i="24"/>
  <c r="AH118" i="24"/>
  <c r="O82" i="27"/>
  <c r="AH76" i="24"/>
  <c r="AI76" i="24"/>
  <c r="AG76" i="24"/>
  <c r="O84" i="27"/>
  <c r="AH78" i="24"/>
  <c r="AG78" i="24"/>
  <c r="AI78" i="24"/>
  <c r="O85" i="27"/>
  <c r="AI79" i="24"/>
  <c r="AH79" i="24"/>
  <c r="AG79" i="24"/>
  <c r="O75" i="27"/>
  <c r="AI69" i="24"/>
  <c r="AG69" i="24"/>
  <c r="AH69" i="24"/>
  <c r="O83" i="27"/>
  <c r="AG77" i="24"/>
  <c r="AH77" i="24"/>
  <c r="AI77" i="24"/>
  <c r="O80" i="27"/>
  <c r="AG74" i="24"/>
  <c r="AH74" i="24"/>
  <c r="AI74" i="24"/>
  <c r="O107" i="27"/>
  <c r="AH101" i="24"/>
  <c r="AG101" i="24"/>
  <c r="AI101" i="24"/>
  <c r="O66" i="27"/>
  <c r="AH60" i="24"/>
  <c r="AG60" i="24"/>
  <c r="AI60" i="24"/>
  <c r="O76" i="27"/>
  <c r="AG70" i="24"/>
  <c r="AH70" i="24"/>
  <c r="AI70" i="24"/>
  <c r="O62" i="27"/>
  <c r="AG56" i="24"/>
  <c r="AI56" i="24"/>
  <c r="AH56" i="24"/>
  <c r="O132" i="27"/>
  <c r="O120" i="27"/>
  <c r="AG114" i="24"/>
  <c r="AI114" i="24"/>
  <c r="AH114" i="24"/>
  <c r="O71" i="27"/>
  <c r="AI65" i="24"/>
  <c r="AG65" i="24"/>
  <c r="AH65" i="24"/>
  <c r="O72" i="27"/>
  <c r="AI66" i="24"/>
  <c r="AG66" i="24"/>
  <c r="AH66" i="24"/>
  <c r="O111" i="27"/>
  <c r="AH105" i="24"/>
  <c r="AG105" i="24"/>
  <c r="AI105" i="24"/>
  <c r="O108" i="27"/>
  <c r="AI102" i="24"/>
  <c r="AH102" i="24"/>
  <c r="AG102" i="24"/>
  <c r="O93" i="27"/>
  <c r="AG87" i="24"/>
  <c r="AH87" i="24"/>
  <c r="AI87" i="24"/>
  <c r="O81" i="27"/>
  <c r="AG75" i="24"/>
  <c r="AI75" i="24"/>
  <c r="AH75" i="24"/>
  <c r="O117" i="27"/>
  <c r="AI111" i="24"/>
  <c r="AH111" i="24"/>
  <c r="AG111" i="24"/>
  <c r="O102" i="27"/>
  <c r="AG96" i="24"/>
  <c r="AI96" i="24"/>
  <c r="AH96" i="24"/>
  <c r="O67" i="27"/>
  <c r="AI61" i="24"/>
  <c r="AG61" i="24"/>
  <c r="AH61" i="24"/>
  <c r="O112" i="27"/>
  <c r="AH106" i="24"/>
  <c r="AI106" i="24"/>
  <c r="AG106" i="24"/>
  <c r="O104" i="27"/>
  <c r="AI98" i="24"/>
  <c r="AG98" i="24"/>
  <c r="AH98" i="24"/>
  <c r="O90" i="27"/>
  <c r="AI84" i="24"/>
  <c r="AH84" i="24"/>
  <c r="AG84" i="24"/>
  <c r="O121" i="27"/>
  <c r="AG115" i="24"/>
  <c r="AI115" i="24"/>
  <c r="AH115" i="24"/>
  <c r="O129" i="27"/>
  <c r="AI123" i="24"/>
  <c r="AH123" i="24"/>
  <c r="AG123" i="24"/>
  <c r="O78" i="27"/>
  <c r="AI72" i="24"/>
  <c r="AH72" i="24"/>
  <c r="AG72" i="24"/>
  <c r="O95" i="27"/>
  <c r="AG89" i="24"/>
  <c r="AI89" i="24"/>
  <c r="AH89" i="24"/>
  <c r="O91" i="27"/>
  <c r="AI85" i="24"/>
  <c r="AH85" i="24"/>
  <c r="AG85" i="24"/>
  <c r="O100" i="27"/>
  <c r="AH94" i="24"/>
  <c r="AG94" i="24"/>
  <c r="AI94" i="24"/>
  <c r="O64" i="27"/>
  <c r="AG58" i="24"/>
  <c r="AI58" i="24"/>
  <c r="AH58" i="24"/>
  <c r="O127" i="27"/>
  <c r="AI121" i="24"/>
  <c r="AH121" i="24"/>
  <c r="AG121" i="24"/>
  <c r="O92" i="27"/>
  <c r="AG86" i="24"/>
  <c r="AI86" i="24"/>
  <c r="AH86" i="24"/>
  <c r="O98" i="27"/>
  <c r="AG92" i="24"/>
  <c r="AH92" i="24"/>
  <c r="AI92" i="24"/>
  <c r="O105" i="27"/>
  <c r="AG99" i="24"/>
  <c r="AI99" i="24"/>
  <c r="AH99" i="24"/>
  <c r="O125" i="27"/>
  <c r="AG119" i="24"/>
  <c r="AI119" i="24"/>
  <c r="AH119" i="24"/>
  <c r="O119" i="27"/>
  <c r="AI113" i="24"/>
  <c r="AH113" i="24"/>
  <c r="AG113" i="24"/>
  <c r="O114" i="27"/>
  <c r="AH108" i="24"/>
  <c r="AG108" i="24"/>
  <c r="AI108" i="24"/>
  <c r="O69" i="27"/>
  <c r="AH63" i="24"/>
  <c r="AG63" i="24"/>
  <c r="AI63" i="24"/>
  <c r="O86" i="27"/>
  <c r="AG80" i="24"/>
  <c r="AI80" i="24"/>
  <c r="AH80" i="24"/>
  <c r="O116" i="27"/>
  <c r="AI110" i="24"/>
  <c r="AH110" i="24"/>
  <c r="AG110" i="24"/>
  <c r="O118" i="27"/>
  <c r="AH112" i="24"/>
  <c r="AG112" i="24"/>
  <c r="AI112" i="24"/>
  <c r="O79" i="27"/>
  <c r="AI73" i="24"/>
  <c r="AH73" i="24"/>
  <c r="AG73" i="24"/>
  <c r="O97" i="27"/>
  <c r="AG91" i="24"/>
  <c r="AI91" i="24"/>
  <c r="AH91" i="24"/>
  <c r="O74" i="27"/>
  <c r="AH68" i="24"/>
  <c r="AI68" i="24"/>
  <c r="AG68" i="24"/>
  <c r="O73" i="27"/>
  <c r="AG67" i="24"/>
  <c r="AH67" i="24"/>
  <c r="AI67" i="24"/>
  <c r="O113" i="27"/>
  <c r="AG107" i="24"/>
  <c r="AI107" i="24"/>
  <c r="AH107" i="24"/>
  <c r="O115" i="27"/>
  <c r="AI109" i="24"/>
  <c r="AH109" i="24"/>
  <c r="AG109" i="24"/>
  <c r="O126" i="27"/>
  <c r="AG120" i="24"/>
  <c r="AI120" i="24"/>
  <c r="AH120" i="24"/>
  <c r="O128" i="27"/>
  <c r="AI122" i="24"/>
  <c r="AG122" i="24"/>
  <c r="AH122" i="24"/>
  <c r="O103" i="27"/>
  <c r="AH97" i="24"/>
  <c r="AG97" i="24"/>
  <c r="AI97" i="24"/>
  <c r="O63" i="27"/>
  <c r="AG57" i="24"/>
  <c r="AI57" i="24"/>
  <c r="AH57" i="24"/>
  <c r="O122" i="27"/>
  <c r="AH116" i="24"/>
  <c r="AG116" i="24"/>
  <c r="AI116" i="24"/>
  <c r="O94" i="27"/>
  <c r="AH88" i="24"/>
  <c r="AG88" i="24"/>
  <c r="AI88" i="24"/>
  <c r="O70" i="27"/>
  <c r="AH64" i="24"/>
  <c r="AG64" i="24"/>
  <c r="AI64" i="24"/>
  <c r="O134" i="27"/>
  <c r="O110" i="27"/>
  <c r="AI104" i="24"/>
  <c r="AG104" i="24"/>
  <c r="AH104" i="24"/>
  <c r="O123" i="27"/>
  <c r="AG117" i="24"/>
  <c r="AI117" i="24"/>
  <c r="AH117" i="24"/>
  <c r="O131" i="27"/>
  <c r="O61" i="27"/>
  <c r="AI55" i="24"/>
  <c r="AH55" i="24"/>
  <c r="AG55" i="24"/>
  <c r="O109" i="27"/>
  <c r="AH103" i="24"/>
  <c r="AG103" i="24"/>
  <c r="AI103" i="24"/>
  <c r="O68" i="27"/>
  <c r="AG62" i="24"/>
  <c r="AH62" i="24"/>
  <c r="AI62" i="24"/>
  <c r="O130" i="27"/>
  <c r="AI124" i="24"/>
  <c r="AG124" i="24"/>
  <c r="AH124" i="24"/>
  <c r="O106" i="27"/>
  <c r="AG100" i="24"/>
  <c r="AI100" i="24"/>
  <c r="AH100" i="24"/>
  <c r="O87" i="27"/>
  <c r="AI81" i="24"/>
  <c r="AG81" i="24"/>
  <c r="AH81" i="24"/>
  <c r="O96" i="27"/>
  <c r="AH90" i="24"/>
  <c r="AG90" i="24"/>
  <c r="AI90" i="24"/>
  <c r="O99" i="27"/>
  <c r="AG93" i="24"/>
  <c r="AI93" i="24"/>
  <c r="AH93" i="24"/>
  <c r="O101" i="27"/>
  <c r="AG95" i="24"/>
  <c r="AI95" i="24"/>
  <c r="AH95" i="24"/>
  <c r="O88" i="27"/>
  <c r="AH82" i="24"/>
  <c r="AG82" i="24"/>
  <c r="AI82" i="24"/>
  <c r="O133" i="27"/>
  <c r="F162" i="8"/>
  <c r="B178" i="8"/>
  <c r="C162" i="8"/>
  <c r="E162" i="8" s="1"/>
  <c r="D161" i="8"/>
  <c r="EH21" i="24" l="1" a="1"/>
  <c r="EH21" i="24" s="1"/>
  <c r="EH13" i="24" a="1"/>
  <c r="EH13" i="24" s="1"/>
  <c r="EF13" i="24" a="1"/>
  <c r="EF13" i="24" s="1"/>
  <c r="D15" i="19" s="1"/>
  <c r="EF21" i="24" a="1"/>
  <c r="EF21" i="24" s="1"/>
  <c r="D23" i="19" s="1"/>
  <c r="EG21" i="24" a="1"/>
  <c r="EG21" i="24" s="1"/>
  <c r="E23" i="19" s="1"/>
  <c r="EG13" i="24" a="1"/>
  <c r="EG13" i="24" s="1"/>
  <c r="E15" i="19" s="1"/>
  <c r="EI21" i="24" a="1"/>
  <c r="EI21" i="24" s="1"/>
  <c r="H23" i="19" s="1"/>
  <c r="EI13" i="24" a="1"/>
  <c r="EI13" i="24" s="1"/>
  <c r="H15" i="19" s="1"/>
  <c r="EH5" i="24" a="1"/>
  <c r="EH5" i="24" s="1"/>
  <c r="F7" i="19" s="1"/>
  <c r="G7" i="19" s="1"/>
  <c r="EI5" i="24" a="1"/>
  <c r="EI5" i="24" s="1"/>
  <c r="H7" i="19" s="1"/>
  <c r="EF5" i="24" a="1"/>
  <c r="EF5" i="24" s="1"/>
  <c r="EG5" i="24" a="1"/>
  <c r="EG5" i="24" s="1"/>
  <c r="E7" i="19" s="1"/>
  <c r="O135" i="27"/>
  <c r="P135" i="27" s="1"/>
  <c r="AG129" i="24"/>
  <c r="AH129" i="24"/>
  <c r="EX13" i="24" s="1" a="1"/>
  <c r="EX13" i="24" s="1"/>
  <c r="Z15" i="19" s="1"/>
  <c r="AA15" i="19" s="1"/>
  <c r="F23" i="19"/>
  <c r="G23" i="19" s="1"/>
  <c r="F15" i="19"/>
  <c r="G15" i="19" s="1"/>
  <c r="N9" i="27"/>
  <c r="K9" i="27"/>
  <c r="K10" i="27" s="1"/>
  <c r="K11" i="27" s="1"/>
  <c r="K12" i="27" s="1"/>
  <c r="K13" i="27" s="1"/>
  <c r="K14" i="27" s="1"/>
  <c r="K15" i="27" s="1"/>
  <c r="K16" i="27" s="1"/>
  <c r="K17" i="27" s="1"/>
  <c r="K18" i="27" s="1"/>
  <c r="K19" i="27" s="1"/>
  <c r="K20" i="27" s="1"/>
  <c r="K21" i="27" s="1"/>
  <c r="K22" i="27" s="1"/>
  <c r="K23" i="27" s="1"/>
  <c r="K24" i="27" s="1"/>
  <c r="K25" i="27" s="1"/>
  <c r="K26" i="27" s="1"/>
  <c r="K27" i="27" s="1"/>
  <c r="K28" i="27" s="1"/>
  <c r="K29" i="27" s="1"/>
  <c r="K30" i="27" s="1"/>
  <c r="K31" i="27" s="1"/>
  <c r="K32" i="27" s="1"/>
  <c r="K33" i="27" s="1"/>
  <c r="K34" i="27" s="1"/>
  <c r="K35" i="27" s="1"/>
  <c r="K36" i="27" s="1"/>
  <c r="K37" i="27" s="1"/>
  <c r="K38" i="27" s="1"/>
  <c r="K39" i="27" s="1"/>
  <c r="K40" i="27" s="1"/>
  <c r="K41" i="27" s="1"/>
  <c r="K42" i="27" s="1"/>
  <c r="K43" i="27" s="1"/>
  <c r="K44" i="27" s="1"/>
  <c r="K45" i="27" s="1"/>
  <c r="K46" i="27" s="1"/>
  <c r="K47" i="27" s="1"/>
  <c r="K48" i="27" s="1"/>
  <c r="K49" i="27" s="1"/>
  <c r="K50" i="27" s="1"/>
  <c r="K51" i="27" s="1"/>
  <c r="K52" i="27" s="1"/>
  <c r="K53" i="27" s="1"/>
  <c r="K54" i="27" s="1"/>
  <c r="K55" i="27" s="1"/>
  <c r="K56" i="27" s="1"/>
  <c r="K57" i="27" s="1"/>
  <c r="K58" i="27" s="1"/>
  <c r="K59" i="27" s="1"/>
  <c r="K60" i="27" s="1"/>
  <c r="K61" i="27" s="1"/>
  <c r="K62" i="27" s="1"/>
  <c r="K63" i="27" s="1"/>
  <c r="K64" i="27" s="1"/>
  <c r="K65" i="27" s="1"/>
  <c r="K66" i="27" s="1"/>
  <c r="K67" i="27" s="1"/>
  <c r="K68" i="27" s="1"/>
  <c r="K69" i="27" s="1"/>
  <c r="K70" i="27" s="1"/>
  <c r="K71" i="27" s="1"/>
  <c r="K72" i="27" s="1"/>
  <c r="K73" i="27" s="1"/>
  <c r="K74" i="27" s="1"/>
  <c r="K75" i="27" s="1"/>
  <c r="K76" i="27" s="1"/>
  <c r="K77" i="27" s="1"/>
  <c r="K78" i="27" s="1"/>
  <c r="K79" i="27" s="1"/>
  <c r="K80" i="27" s="1"/>
  <c r="K81" i="27" s="1"/>
  <c r="K82" i="27" s="1"/>
  <c r="K83" i="27" s="1"/>
  <c r="K84" i="27" s="1"/>
  <c r="K85" i="27" s="1"/>
  <c r="K86" i="27" s="1"/>
  <c r="K87" i="27" s="1"/>
  <c r="K88" i="27" s="1"/>
  <c r="K89" i="27" s="1"/>
  <c r="K90" i="27" s="1"/>
  <c r="K91" i="27" s="1"/>
  <c r="K92" i="27" s="1"/>
  <c r="K93" i="27" s="1"/>
  <c r="K94" i="27" s="1"/>
  <c r="K95" i="27" s="1"/>
  <c r="K96" i="27" s="1"/>
  <c r="K97" i="27" s="1"/>
  <c r="K98" i="27" s="1"/>
  <c r="K99" i="27" s="1"/>
  <c r="K100" i="27" s="1"/>
  <c r="K101" i="27" s="1"/>
  <c r="K102" i="27" s="1"/>
  <c r="K103" i="27" s="1"/>
  <c r="K104" i="27" s="1"/>
  <c r="K105" i="27" s="1"/>
  <c r="K106" i="27" s="1"/>
  <c r="K107" i="27" s="1"/>
  <c r="K108" i="27" s="1"/>
  <c r="K109" i="27" s="1"/>
  <c r="K110" i="27" s="1"/>
  <c r="K111" i="27" s="1"/>
  <c r="K112" i="27" s="1"/>
  <c r="K113" i="27" s="1"/>
  <c r="K114" i="27" s="1"/>
  <c r="K115" i="27" s="1"/>
  <c r="K116" i="27" s="1"/>
  <c r="K117" i="27" s="1"/>
  <c r="K118" i="27" s="1"/>
  <c r="K119" i="27" s="1"/>
  <c r="K120" i="27" s="1"/>
  <c r="K121" i="27" s="1"/>
  <c r="K122" i="27" s="1"/>
  <c r="K123" i="27" s="1"/>
  <c r="K124" i="27" s="1"/>
  <c r="K125" i="27" s="1"/>
  <c r="K126" i="27" s="1"/>
  <c r="K127" i="27" s="1"/>
  <c r="K128" i="27" s="1"/>
  <c r="K129" i="27" s="1"/>
  <c r="K130" i="27" s="1"/>
  <c r="K131" i="27" s="1"/>
  <c r="K132" i="27" s="1"/>
  <c r="K133" i="27" s="1"/>
  <c r="K134" i="27" s="1"/>
  <c r="L9" i="27"/>
  <c r="P9" i="27"/>
  <c r="M9" i="27"/>
  <c r="N88" i="27"/>
  <c r="M88" i="27"/>
  <c r="L88" i="27"/>
  <c r="P88" i="27"/>
  <c r="L87" i="27"/>
  <c r="N87" i="27"/>
  <c r="P87" i="27"/>
  <c r="M87" i="27"/>
  <c r="P61" i="27"/>
  <c r="N61" i="27"/>
  <c r="M61" i="27"/>
  <c r="L61" i="27"/>
  <c r="M110" i="27"/>
  <c r="N110" i="27"/>
  <c r="P110" i="27"/>
  <c r="L110" i="27"/>
  <c r="N122" i="27"/>
  <c r="P122" i="27"/>
  <c r="M122" i="27"/>
  <c r="L122" i="27"/>
  <c r="P126" i="27"/>
  <c r="N126" i="27"/>
  <c r="M126" i="27"/>
  <c r="L126" i="27"/>
  <c r="N79" i="27"/>
  <c r="M79" i="27"/>
  <c r="L79" i="27"/>
  <c r="P79" i="27"/>
  <c r="N69" i="27"/>
  <c r="P69" i="27"/>
  <c r="M69" i="27"/>
  <c r="L69" i="27"/>
  <c r="N119" i="27"/>
  <c r="P119" i="27"/>
  <c r="M119" i="27"/>
  <c r="L119" i="27"/>
  <c r="P127" i="27"/>
  <c r="L127" i="27"/>
  <c r="N127" i="27"/>
  <c r="M127" i="27"/>
  <c r="L99" i="27"/>
  <c r="P99" i="27"/>
  <c r="N99" i="27"/>
  <c r="M99" i="27"/>
  <c r="P68" i="27"/>
  <c r="M68" i="27"/>
  <c r="L68" i="27"/>
  <c r="N68" i="27"/>
  <c r="M131" i="27"/>
  <c r="L131" i="27"/>
  <c r="P131" i="27"/>
  <c r="N131" i="27"/>
  <c r="N70" i="27"/>
  <c r="P70" i="27"/>
  <c r="M70" i="27"/>
  <c r="L70" i="27"/>
  <c r="N128" i="27"/>
  <c r="P128" i="27"/>
  <c r="M128" i="27"/>
  <c r="L128" i="27"/>
  <c r="N73" i="27"/>
  <c r="P73" i="27"/>
  <c r="M73" i="27"/>
  <c r="L73" i="27"/>
  <c r="P118" i="27"/>
  <c r="L118" i="27"/>
  <c r="N118" i="27"/>
  <c r="M118" i="27"/>
  <c r="P98" i="27"/>
  <c r="M98" i="27"/>
  <c r="L98" i="27"/>
  <c r="N98" i="27"/>
  <c r="N133" i="27"/>
  <c r="M133" i="27"/>
  <c r="P133" i="27"/>
  <c r="L133" i="27"/>
  <c r="N96" i="27"/>
  <c r="P96" i="27"/>
  <c r="M96" i="27"/>
  <c r="L96" i="27"/>
  <c r="P130" i="27"/>
  <c r="M130" i="27"/>
  <c r="L130" i="27"/>
  <c r="N130" i="27"/>
  <c r="P123" i="27"/>
  <c r="L123" i="27"/>
  <c r="N123" i="27"/>
  <c r="M123" i="27"/>
  <c r="M94" i="27"/>
  <c r="N94" i="27"/>
  <c r="L94" i="27"/>
  <c r="P94" i="27"/>
  <c r="L103" i="27"/>
  <c r="P103" i="27"/>
  <c r="N103" i="27"/>
  <c r="M103" i="27"/>
  <c r="M113" i="27"/>
  <c r="P113" i="27"/>
  <c r="L113" i="27"/>
  <c r="N113" i="27"/>
  <c r="M74" i="27"/>
  <c r="P74" i="27"/>
  <c r="L74" i="27"/>
  <c r="N74" i="27"/>
  <c r="P86" i="27"/>
  <c r="L86" i="27"/>
  <c r="N86" i="27"/>
  <c r="M86" i="27"/>
  <c r="L92" i="27"/>
  <c r="N92" i="27"/>
  <c r="P92" i="27"/>
  <c r="M92" i="27"/>
  <c r="L101" i="27"/>
  <c r="N101" i="27"/>
  <c r="M101" i="27"/>
  <c r="P101" i="27"/>
  <c r="M106" i="27"/>
  <c r="P106" i="27"/>
  <c r="L106" i="27"/>
  <c r="N106" i="27"/>
  <c r="L109" i="27"/>
  <c r="P109" i="27"/>
  <c r="N109" i="27"/>
  <c r="M109" i="27"/>
  <c r="N134" i="27"/>
  <c r="P134" i="27"/>
  <c r="M134" i="27"/>
  <c r="L134" i="27"/>
  <c r="P63" i="27"/>
  <c r="N63" i="27"/>
  <c r="M63" i="27"/>
  <c r="L63" i="27"/>
  <c r="N115" i="27"/>
  <c r="P115" i="27"/>
  <c r="M115" i="27"/>
  <c r="L115" i="27"/>
  <c r="L97" i="27"/>
  <c r="P97" i="27"/>
  <c r="N97" i="27"/>
  <c r="M97" i="27"/>
  <c r="N116" i="27"/>
  <c r="M116" i="27"/>
  <c r="L116" i="27"/>
  <c r="P116" i="27"/>
  <c r="P114" i="27"/>
  <c r="N114" i="27"/>
  <c r="M114" i="27"/>
  <c r="L114" i="27"/>
  <c r="M125" i="27"/>
  <c r="P125" i="27"/>
  <c r="L125" i="27"/>
  <c r="N125" i="27"/>
  <c r="N105" i="27"/>
  <c r="P105" i="27"/>
  <c r="M105" i="27"/>
  <c r="L105" i="27"/>
  <c r="P64" i="27"/>
  <c r="M64" i="27"/>
  <c r="L64" i="27"/>
  <c r="N64" i="27"/>
  <c r="P100" i="27"/>
  <c r="L100" i="27"/>
  <c r="N100" i="27"/>
  <c r="M100" i="27"/>
  <c r="P91" i="27"/>
  <c r="L91" i="27"/>
  <c r="N91" i="27"/>
  <c r="M91" i="27"/>
  <c r="M95" i="27"/>
  <c r="P95" i="27"/>
  <c r="L95" i="27"/>
  <c r="N95" i="27"/>
  <c r="M78" i="27"/>
  <c r="N78" i="27"/>
  <c r="P78" i="27"/>
  <c r="L78" i="27"/>
  <c r="L129" i="27"/>
  <c r="P129" i="27"/>
  <c r="N129" i="27"/>
  <c r="M129" i="27"/>
  <c r="L121" i="27"/>
  <c r="N121" i="27"/>
  <c r="M121" i="27"/>
  <c r="P121" i="27"/>
  <c r="N90" i="27"/>
  <c r="P90" i="27"/>
  <c r="M90" i="27"/>
  <c r="L90" i="27"/>
  <c r="P104" i="27"/>
  <c r="L104" i="27"/>
  <c r="N104" i="27"/>
  <c r="M104" i="27"/>
  <c r="L112" i="27"/>
  <c r="P112" i="27"/>
  <c r="N112" i="27"/>
  <c r="M112" i="27"/>
  <c r="M67" i="27"/>
  <c r="L67" i="27"/>
  <c r="P67" i="27"/>
  <c r="N67" i="27"/>
  <c r="P102" i="27"/>
  <c r="L102" i="27"/>
  <c r="M102" i="27"/>
  <c r="N102" i="27"/>
  <c r="P117" i="27"/>
  <c r="M117" i="27"/>
  <c r="L117" i="27"/>
  <c r="N117" i="27"/>
  <c r="M81" i="27"/>
  <c r="P81" i="27"/>
  <c r="L81" i="27"/>
  <c r="N81" i="27"/>
  <c r="M93" i="27"/>
  <c r="P93" i="27"/>
  <c r="L93" i="27"/>
  <c r="N93" i="27"/>
  <c r="L108" i="27"/>
  <c r="P108" i="27"/>
  <c r="N108" i="27"/>
  <c r="M108" i="27"/>
  <c r="P111" i="27"/>
  <c r="N111" i="27"/>
  <c r="M111" i="27"/>
  <c r="L111" i="27"/>
  <c r="P72" i="27"/>
  <c r="L72" i="27"/>
  <c r="N72" i="27"/>
  <c r="M72" i="27"/>
  <c r="M71" i="27"/>
  <c r="L71" i="27"/>
  <c r="P71" i="27"/>
  <c r="N71" i="27"/>
  <c r="N120" i="27"/>
  <c r="M120" i="27"/>
  <c r="L120" i="27"/>
  <c r="P120" i="27"/>
  <c r="M132" i="27"/>
  <c r="P132" i="27"/>
  <c r="L132" i="27"/>
  <c r="N132" i="27"/>
  <c r="L62" i="27"/>
  <c r="P62" i="27"/>
  <c r="N62" i="27"/>
  <c r="M62" i="27"/>
  <c r="M76" i="27"/>
  <c r="L76" i="27"/>
  <c r="P76" i="27"/>
  <c r="N76" i="27"/>
  <c r="N66" i="27"/>
  <c r="P66" i="27"/>
  <c r="M66" i="27"/>
  <c r="L66" i="27"/>
  <c r="N107" i="27"/>
  <c r="M107" i="27"/>
  <c r="L107" i="27"/>
  <c r="P107" i="27"/>
  <c r="L80" i="27"/>
  <c r="P80" i="27"/>
  <c r="N80" i="27"/>
  <c r="M80" i="27"/>
  <c r="N83" i="27"/>
  <c r="P83" i="27"/>
  <c r="M83" i="27"/>
  <c r="L83" i="27"/>
  <c r="P75" i="27"/>
  <c r="N75" i="27"/>
  <c r="M75" i="27"/>
  <c r="L75" i="27"/>
  <c r="P85" i="27"/>
  <c r="M85" i="27"/>
  <c r="L85" i="27"/>
  <c r="N85" i="27"/>
  <c r="N84" i="27"/>
  <c r="M84" i="27"/>
  <c r="L84" i="27"/>
  <c r="P84" i="27"/>
  <c r="L82" i="27"/>
  <c r="P82" i="27"/>
  <c r="N82" i="27"/>
  <c r="M82" i="27"/>
  <c r="N124" i="27"/>
  <c r="P124" i="27"/>
  <c r="M124" i="27"/>
  <c r="L124" i="27"/>
  <c r="L77" i="27"/>
  <c r="P77" i="27"/>
  <c r="N77" i="27"/>
  <c r="M77" i="27"/>
  <c r="L65" i="27"/>
  <c r="N65" i="27"/>
  <c r="P65" i="27"/>
  <c r="M65" i="27"/>
  <c r="P89" i="27"/>
  <c r="L89" i="27"/>
  <c r="N89" i="27"/>
  <c r="M89" i="27"/>
  <c r="B179" i="8"/>
  <c r="C163" i="8"/>
  <c r="E163" i="8" s="1"/>
  <c r="D162" i="8"/>
  <c r="F163" i="8"/>
  <c r="EI32" i="24" l="1" a="1"/>
  <c r="EI32" i="24" s="1"/>
  <c r="H34" i="19" s="1"/>
  <c r="EH14" i="24" a="1"/>
  <c r="EH14" i="24" s="1"/>
  <c r="F16" i="19" s="1"/>
  <c r="G16" i="19" s="1"/>
  <c r="EF71" i="24" a="1"/>
  <c r="EF71" i="24" s="1"/>
  <c r="D73" i="19" s="1"/>
  <c r="EH71" i="24" a="1"/>
  <c r="EH71" i="24" s="1"/>
  <c r="F73" i="19" s="1"/>
  <c r="G73" i="19" s="1"/>
  <c r="EH111" i="24" a="1"/>
  <c r="EH111" i="24" s="1"/>
  <c r="F113" i="19" s="1"/>
  <c r="G113" i="19" s="1"/>
  <c r="EF111" i="24" a="1"/>
  <c r="EF111" i="24" s="1"/>
  <c r="D113" i="19" s="1"/>
  <c r="EI14" i="24" a="1"/>
  <c r="EI14" i="24" s="1"/>
  <c r="H16" i="19" s="1"/>
  <c r="EG32" i="24" a="1"/>
  <c r="EG32" i="24" s="1"/>
  <c r="E34" i="19" s="1"/>
  <c r="EF32" i="24" a="1"/>
  <c r="EF32" i="24" s="1"/>
  <c r="D34" i="19" s="1"/>
  <c r="EH15" i="24" a="1"/>
  <c r="EH15" i="24" s="1"/>
  <c r="F17" i="19" s="1"/>
  <c r="G17" i="19" s="1"/>
  <c r="EF86" i="24" a="1"/>
  <c r="EF86" i="24" s="1"/>
  <c r="D88" i="19" s="1"/>
  <c r="EH86" i="24" a="1"/>
  <c r="EH86" i="24" s="1"/>
  <c r="F88" i="19" s="1"/>
  <c r="G88" i="19" s="1"/>
  <c r="EH120" i="24" a="1"/>
  <c r="EH120" i="24" s="1"/>
  <c r="F122" i="19" s="1"/>
  <c r="G122" i="19" s="1"/>
  <c r="EF120" i="24" a="1"/>
  <c r="EF120" i="24" s="1"/>
  <c r="D122" i="19" s="1"/>
  <c r="EI15" i="24" a="1"/>
  <c r="EI15" i="24" s="1"/>
  <c r="H17" i="19" s="1"/>
  <c r="EG14" i="24" a="1"/>
  <c r="EG14" i="24" s="1"/>
  <c r="E16" i="19" s="1"/>
  <c r="EF14" i="24" a="1"/>
  <c r="EF14" i="24" s="1"/>
  <c r="D16" i="19" s="1"/>
  <c r="EG71" i="24" a="1"/>
  <c r="EG71" i="24" s="1"/>
  <c r="E73" i="19" s="1"/>
  <c r="EI71" i="24" a="1"/>
  <c r="EI71" i="24" s="1"/>
  <c r="H73" i="19" s="1"/>
  <c r="EI111" i="24" a="1"/>
  <c r="EI111" i="24" s="1"/>
  <c r="H113" i="19" s="1"/>
  <c r="EG111" i="24" a="1"/>
  <c r="EG111" i="24" s="1"/>
  <c r="E113" i="19" s="1"/>
  <c r="EG15" i="24" a="1"/>
  <c r="EG15" i="24" s="1"/>
  <c r="E17" i="19" s="1"/>
  <c r="EF15" i="24" a="1"/>
  <c r="EF15" i="24" s="1"/>
  <c r="D17" i="19" s="1"/>
  <c r="EH32" i="24" a="1"/>
  <c r="EH32" i="24" s="1"/>
  <c r="F34" i="19" s="1"/>
  <c r="G34" i="19" s="1"/>
  <c r="EG86" i="24" a="1"/>
  <c r="EG86" i="24" s="1"/>
  <c r="E88" i="19" s="1"/>
  <c r="EI86" i="24" a="1"/>
  <c r="EI86" i="24" s="1"/>
  <c r="H88" i="19" s="1"/>
  <c r="EI120" i="24" a="1"/>
  <c r="EI120" i="24" s="1"/>
  <c r="H122" i="19" s="1"/>
  <c r="EG120" i="24" a="1"/>
  <c r="EG120" i="24" s="1"/>
  <c r="E122" i="19" s="1"/>
  <c r="EF7" i="24" a="1"/>
  <c r="EF7" i="24" s="1"/>
  <c r="D9" i="19" s="1"/>
  <c r="EI29" i="24" a="1"/>
  <c r="EI29" i="24" s="1"/>
  <c r="H31" i="19" s="1"/>
  <c r="EF38" i="24" a="1"/>
  <c r="EF38" i="24" s="1"/>
  <c r="D40" i="19" s="1"/>
  <c r="EF46" i="24" a="1"/>
  <c r="EF46" i="24" s="1"/>
  <c r="D48" i="19" s="1"/>
  <c r="EF54" i="24" a="1"/>
  <c r="EF54" i="24" s="1"/>
  <c r="D56" i="19" s="1"/>
  <c r="EF62" i="24" a="1"/>
  <c r="EF62" i="24" s="1"/>
  <c r="D64" i="19" s="1"/>
  <c r="EH6" i="24" a="1"/>
  <c r="EH6" i="24" s="1"/>
  <c r="F8" i="19" s="1"/>
  <c r="G8" i="19" s="1"/>
  <c r="EG29" i="24" a="1"/>
  <c r="EG29" i="24" s="1"/>
  <c r="E31" i="19" s="1"/>
  <c r="EH37" i="24" a="1"/>
  <c r="EH37" i="24" s="1"/>
  <c r="F39" i="19" s="1"/>
  <c r="G39" i="19" s="1"/>
  <c r="EH45" i="24" a="1"/>
  <c r="EH45" i="24" s="1"/>
  <c r="F47" i="19" s="1"/>
  <c r="G47" i="19" s="1"/>
  <c r="EH53" i="24" a="1"/>
  <c r="EH53" i="24" s="1"/>
  <c r="F55" i="19" s="1"/>
  <c r="G55" i="19" s="1"/>
  <c r="EH61" i="24" a="1"/>
  <c r="EH61" i="24" s="1"/>
  <c r="F63" i="19" s="1"/>
  <c r="G63" i="19" s="1"/>
  <c r="EF6" i="24" a="1"/>
  <c r="EF6" i="24" s="1"/>
  <c r="EF16" i="24" a="1"/>
  <c r="EF16" i="24" s="1"/>
  <c r="D18" i="19" s="1"/>
  <c r="EF24" i="24" a="1"/>
  <c r="EF24" i="24" s="1"/>
  <c r="D26" i="19" s="1"/>
  <c r="EI39" i="24" a="1"/>
  <c r="EI39" i="24" s="1"/>
  <c r="H41" i="19" s="1"/>
  <c r="EI47" i="24" a="1"/>
  <c r="EI47" i="24" s="1"/>
  <c r="H49" i="19" s="1"/>
  <c r="EI55" i="24" a="1"/>
  <c r="EI55" i="24" s="1"/>
  <c r="H57" i="19" s="1"/>
  <c r="EI63" i="24" a="1"/>
  <c r="EI63" i="24" s="1"/>
  <c r="H65" i="19" s="1"/>
  <c r="EH16" i="24" a="1"/>
  <c r="EH16" i="24" s="1"/>
  <c r="F18" i="19" s="1"/>
  <c r="G18" i="19" s="1"/>
  <c r="EH24" i="24" a="1"/>
  <c r="EH24" i="24" s="1"/>
  <c r="F26" i="19" s="1"/>
  <c r="G26" i="19" s="1"/>
  <c r="EH40" i="24" a="1"/>
  <c r="EH40" i="24" s="1"/>
  <c r="F42" i="19" s="1"/>
  <c r="G42" i="19" s="1"/>
  <c r="EH48" i="24" a="1"/>
  <c r="EH48" i="24" s="1"/>
  <c r="F50" i="19" s="1"/>
  <c r="G50" i="19" s="1"/>
  <c r="EH56" i="24" a="1"/>
  <c r="EH56" i="24" s="1"/>
  <c r="F58" i="19" s="1"/>
  <c r="G58" i="19" s="1"/>
  <c r="EH64" i="24" a="1"/>
  <c r="EH64" i="24" s="1"/>
  <c r="F66" i="19" s="1"/>
  <c r="G66" i="19" s="1"/>
  <c r="EF77" i="24" a="1"/>
  <c r="EF77" i="24" s="1"/>
  <c r="D79" i="19" s="1"/>
  <c r="EF85" i="24" a="1"/>
  <c r="EF85" i="24" s="1"/>
  <c r="D87" i="19" s="1"/>
  <c r="EG69" i="24" a="1"/>
  <c r="EG69" i="24" s="1"/>
  <c r="E71" i="19" s="1"/>
  <c r="EG77" i="24" a="1"/>
  <c r="EG77" i="24" s="1"/>
  <c r="E79" i="19" s="1"/>
  <c r="EG85" i="24" a="1"/>
  <c r="EG85" i="24" s="1"/>
  <c r="E87" i="19" s="1"/>
  <c r="EH69" i="24" a="1"/>
  <c r="EH69" i="24" s="1"/>
  <c r="F71" i="19" s="1"/>
  <c r="G71" i="19" s="1"/>
  <c r="EH77" i="24" a="1"/>
  <c r="EH77" i="24" s="1"/>
  <c r="F79" i="19" s="1"/>
  <c r="G79" i="19" s="1"/>
  <c r="EH85" i="24" a="1"/>
  <c r="EH85" i="24" s="1"/>
  <c r="F87" i="19" s="1"/>
  <c r="G87" i="19" s="1"/>
  <c r="EI69" i="24" a="1"/>
  <c r="EI69" i="24" s="1"/>
  <c r="H71" i="19" s="1"/>
  <c r="EI77" i="24" a="1"/>
  <c r="EI77" i="24" s="1"/>
  <c r="H79" i="19" s="1"/>
  <c r="EI85" i="24" a="1"/>
  <c r="EI85" i="24" s="1"/>
  <c r="H87" i="19" s="1"/>
  <c r="EH93" i="24" a="1"/>
  <c r="EH93" i="24" s="1"/>
  <c r="F95" i="19" s="1"/>
  <c r="G95" i="19" s="1"/>
  <c r="EH101" i="24" a="1"/>
  <c r="EH101" i="24" s="1"/>
  <c r="F103" i="19" s="1"/>
  <c r="G103" i="19" s="1"/>
  <c r="EH109" i="24" a="1"/>
  <c r="EH109" i="24" s="1"/>
  <c r="F111" i="19" s="1"/>
  <c r="G111" i="19" s="1"/>
  <c r="EH117" i="24" a="1"/>
  <c r="EH117" i="24" s="1"/>
  <c r="F119" i="19" s="1"/>
  <c r="G119" i="19" s="1"/>
  <c r="EH125" i="24" a="1"/>
  <c r="EH125" i="24" s="1"/>
  <c r="F127" i="19" s="1"/>
  <c r="G127" i="19" s="1"/>
  <c r="EI93" i="24" a="1"/>
  <c r="EI93" i="24" s="1"/>
  <c r="H95" i="19" s="1"/>
  <c r="EI101" i="24" a="1"/>
  <c r="EI101" i="24" s="1"/>
  <c r="H103" i="19" s="1"/>
  <c r="EI109" i="24" a="1"/>
  <c r="EI109" i="24" s="1"/>
  <c r="H111" i="19" s="1"/>
  <c r="EI117" i="24" a="1"/>
  <c r="EI117" i="24" s="1"/>
  <c r="H119" i="19" s="1"/>
  <c r="EI125" i="24" a="1"/>
  <c r="EI125" i="24" s="1"/>
  <c r="H127" i="19" s="1"/>
  <c r="EF93" i="24" a="1"/>
  <c r="EF93" i="24" s="1"/>
  <c r="D95" i="19" s="1"/>
  <c r="EF101" i="24" a="1"/>
  <c r="EF101" i="24" s="1"/>
  <c r="D103" i="19" s="1"/>
  <c r="EF109" i="24" a="1"/>
  <c r="EF109" i="24" s="1"/>
  <c r="D111" i="19" s="1"/>
  <c r="EF117" i="24" a="1"/>
  <c r="EF117" i="24" s="1"/>
  <c r="D119" i="19" s="1"/>
  <c r="EF125" i="24" a="1"/>
  <c r="EF125" i="24" s="1"/>
  <c r="D127" i="19" s="1"/>
  <c r="EG93" i="24" a="1"/>
  <c r="EG93" i="24" s="1"/>
  <c r="E95" i="19" s="1"/>
  <c r="EG101" i="24" a="1"/>
  <c r="EG101" i="24" s="1"/>
  <c r="E103" i="19" s="1"/>
  <c r="EG109" i="24" a="1"/>
  <c r="EG109" i="24" s="1"/>
  <c r="E111" i="19" s="1"/>
  <c r="EG117" i="24" a="1"/>
  <c r="EG117" i="24" s="1"/>
  <c r="E119" i="19" s="1"/>
  <c r="EG125" i="24" a="1"/>
  <c r="EG125" i="24" s="1"/>
  <c r="E127" i="19" s="1"/>
  <c r="EG6" i="24" a="1"/>
  <c r="EG6" i="24" s="1"/>
  <c r="E8" i="19" s="1"/>
  <c r="EI22" i="24" a="1"/>
  <c r="EI22" i="24" s="1"/>
  <c r="H24" i="19" s="1"/>
  <c r="EI30" i="24" a="1"/>
  <c r="EI30" i="24" s="1"/>
  <c r="H32" i="19" s="1"/>
  <c r="EI38" i="24" a="1"/>
  <c r="EI38" i="24" s="1"/>
  <c r="H40" i="19" s="1"/>
  <c r="EI46" i="24" a="1"/>
  <c r="EI46" i="24" s="1"/>
  <c r="H48" i="19" s="1"/>
  <c r="EI54" i="24" a="1"/>
  <c r="EI54" i="24" s="1"/>
  <c r="H56" i="19" s="1"/>
  <c r="EI62" i="24" a="1"/>
  <c r="EI62" i="24" s="1"/>
  <c r="H64" i="19" s="1"/>
  <c r="EI6" i="24" a="1"/>
  <c r="EI6" i="24" s="1"/>
  <c r="H8" i="19" s="1"/>
  <c r="EG22" i="24" a="1"/>
  <c r="EG22" i="24" s="1"/>
  <c r="E24" i="19" s="1"/>
  <c r="EG30" i="24" a="1"/>
  <c r="EG30" i="24" s="1"/>
  <c r="E32" i="19" s="1"/>
  <c r="EG38" i="24" a="1"/>
  <c r="EG38" i="24" s="1"/>
  <c r="E40" i="19" s="1"/>
  <c r="EG46" i="24" a="1"/>
  <c r="EG46" i="24" s="1"/>
  <c r="E48" i="19" s="1"/>
  <c r="EG54" i="24" a="1"/>
  <c r="EG54" i="24" s="1"/>
  <c r="E56" i="19" s="1"/>
  <c r="EG62" i="24" a="1"/>
  <c r="EG62" i="24" s="1"/>
  <c r="E64" i="19" s="1"/>
  <c r="EF8" i="24" a="1"/>
  <c r="EF8" i="24" s="1"/>
  <c r="D10" i="19" s="1"/>
  <c r="EF29" i="24" a="1"/>
  <c r="EF29" i="24" s="1"/>
  <c r="D31" i="19" s="1"/>
  <c r="EF37" i="24" a="1"/>
  <c r="EF37" i="24" s="1"/>
  <c r="D39" i="19" s="1"/>
  <c r="EF45" i="24" a="1"/>
  <c r="EF45" i="24" s="1"/>
  <c r="D47" i="19" s="1"/>
  <c r="EF53" i="24" a="1"/>
  <c r="EF53" i="24" s="1"/>
  <c r="D55" i="19" s="1"/>
  <c r="EF61" i="24" a="1"/>
  <c r="EF61" i="24" s="1"/>
  <c r="D63" i="19" s="1"/>
  <c r="EF69" i="24" a="1"/>
  <c r="EF69" i="24" s="1"/>
  <c r="D71" i="19" s="1"/>
  <c r="EH29" i="24" a="1"/>
  <c r="EH29" i="24" s="1"/>
  <c r="F31" i="19" s="1"/>
  <c r="G31" i="19" s="1"/>
  <c r="EG37" i="24" a="1"/>
  <c r="EG37" i="24" s="1"/>
  <c r="E39" i="19" s="1"/>
  <c r="EG45" i="24" a="1"/>
  <c r="EG45" i="24" s="1"/>
  <c r="E47" i="19" s="1"/>
  <c r="EG53" i="24" a="1"/>
  <c r="EG53" i="24" s="1"/>
  <c r="E55" i="19" s="1"/>
  <c r="EG61" i="24" a="1"/>
  <c r="EG61" i="24" s="1"/>
  <c r="E63" i="19" s="1"/>
  <c r="EF70" i="24" a="1"/>
  <c r="EF70" i="24" s="1"/>
  <c r="D72" i="19" s="1"/>
  <c r="EF78" i="24" a="1"/>
  <c r="EF78" i="24" s="1"/>
  <c r="D80" i="19" s="1"/>
  <c r="EG70" i="24" a="1"/>
  <c r="EG70" i="24" s="1"/>
  <c r="E72" i="19" s="1"/>
  <c r="EG78" i="24" a="1"/>
  <c r="EG78" i="24" s="1"/>
  <c r="E80" i="19" s="1"/>
  <c r="EH70" i="24" a="1"/>
  <c r="EH70" i="24" s="1"/>
  <c r="F72" i="19" s="1"/>
  <c r="G72" i="19" s="1"/>
  <c r="EH78" i="24" a="1"/>
  <c r="EH78" i="24" s="1"/>
  <c r="F80" i="19" s="1"/>
  <c r="G80" i="19" s="1"/>
  <c r="EI70" i="24" a="1"/>
  <c r="EI70" i="24" s="1"/>
  <c r="H72" i="19" s="1"/>
  <c r="EI78" i="24" a="1"/>
  <c r="EI78" i="24" s="1"/>
  <c r="H80" i="19" s="1"/>
  <c r="EH94" i="24" a="1"/>
  <c r="EH94" i="24" s="1"/>
  <c r="F96" i="19" s="1"/>
  <c r="G96" i="19" s="1"/>
  <c r="EH102" i="24" a="1"/>
  <c r="EH102" i="24" s="1"/>
  <c r="F104" i="19" s="1"/>
  <c r="G104" i="19" s="1"/>
  <c r="EH110" i="24" a="1"/>
  <c r="EH110" i="24" s="1"/>
  <c r="F112" i="19" s="1"/>
  <c r="G112" i="19" s="1"/>
  <c r="EH118" i="24" a="1"/>
  <c r="EH118" i="24" s="1"/>
  <c r="F120" i="19" s="1"/>
  <c r="G120" i="19" s="1"/>
  <c r="EH126" i="24" a="1"/>
  <c r="EH126" i="24" s="1"/>
  <c r="F128" i="19" s="1"/>
  <c r="G128" i="19" s="1"/>
  <c r="EI94" i="24" a="1"/>
  <c r="EI94" i="24" s="1"/>
  <c r="H96" i="19" s="1"/>
  <c r="EI102" i="24" a="1"/>
  <c r="EI102" i="24" s="1"/>
  <c r="H104" i="19" s="1"/>
  <c r="EI110" i="24" a="1"/>
  <c r="EI110" i="24" s="1"/>
  <c r="H112" i="19" s="1"/>
  <c r="EI118" i="24" a="1"/>
  <c r="EI118" i="24" s="1"/>
  <c r="H120" i="19" s="1"/>
  <c r="EI126" i="24" a="1"/>
  <c r="EI126" i="24" s="1"/>
  <c r="H128" i="19" s="1"/>
  <c r="EF94" i="24" a="1"/>
  <c r="EF94" i="24" s="1"/>
  <c r="D96" i="19" s="1"/>
  <c r="EF102" i="24" a="1"/>
  <c r="EF102" i="24" s="1"/>
  <c r="D104" i="19" s="1"/>
  <c r="EF110" i="24" a="1"/>
  <c r="EF110" i="24" s="1"/>
  <c r="D112" i="19" s="1"/>
  <c r="EF118" i="24" a="1"/>
  <c r="EF118" i="24" s="1"/>
  <c r="D120" i="19" s="1"/>
  <c r="EF126" i="24" a="1"/>
  <c r="EF126" i="24" s="1"/>
  <c r="D128" i="19" s="1"/>
  <c r="EG94" i="24" a="1"/>
  <c r="EG94" i="24" s="1"/>
  <c r="E96" i="19" s="1"/>
  <c r="EG102" i="24" a="1"/>
  <c r="EG102" i="24" s="1"/>
  <c r="E104" i="19" s="1"/>
  <c r="EG110" i="24" a="1"/>
  <c r="EG110" i="24" s="1"/>
  <c r="E112" i="19" s="1"/>
  <c r="EG118" i="24" a="1"/>
  <c r="EG118" i="24" s="1"/>
  <c r="E120" i="19" s="1"/>
  <c r="EG126" i="24" a="1"/>
  <c r="EG126" i="24" s="1"/>
  <c r="E128" i="19" s="1"/>
  <c r="EI7" i="24" a="1"/>
  <c r="EI7" i="24" s="1"/>
  <c r="H9" i="19" s="1"/>
  <c r="EI23" i="24" a="1"/>
  <c r="EI23" i="24" s="1"/>
  <c r="H25" i="19" s="1"/>
  <c r="EI31" i="24" a="1"/>
  <c r="EI31" i="24" s="1"/>
  <c r="H33" i="19" s="1"/>
  <c r="EF40" i="24" a="1"/>
  <c r="EF40" i="24" s="1"/>
  <c r="D42" i="19" s="1"/>
  <c r="EF48" i="24" a="1"/>
  <c r="EF48" i="24" s="1"/>
  <c r="D50" i="19" s="1"/>
  <c r="EF56" i="24" a="1"/>
  <c r="EF56" i="24" s="1"/>
  <c r="D58" i="19" s="1"/>
  <c r="EF64" i="24" a="1"/>
  <c r="EF64" i="24" s="1"/>
  <c r="D66" i="19" s="1"/>
  <c r="EG7" i="24" a="1"/>
  <c r="EG7" i="24" s="1"/>
  <c r="E9" i="19" s="1"/>
  <c r="EG23" i="24" a="1"/>
  <c r="EG23" i="24" s="1"/>
  <c r="E25" i="19" s="1"/>
  <c r="EG31" i="24" a="1"/>
  <c r="EG31" i="24" s="1"/>
  <c r="E33" i="19" s="1"/>
  <c r="EH39" i="24" a="1"/>
  <c r="EH39" i="24" s="1"/>
  <c r="F41" i="19" s="1"/>
  <c r="G41" i="19" s="1"/>
  <c r="EH47" i="24" a="1"/>
  <c r="EH47" i="24" s="1"/>
  <c r="F49" i="19" s="1"/>
  <c r="G49" i="19" s="1"/>
  <c r="EH55" i="24" a="1"/>
  <c r="EH55" i="24" s="1"/>
  <c r="F57" i="19" s="1"/>
  <c r="G57" i="19" s="1"/>
  <c r="EH63" i="24" a="1"/>
  <c r="EH63" i="24" s="1"/>
  <c r="F65" i="19" s="1"/>
  <c r="G65" i="19" s="1"/>
  <c r="EF22" i="24" a="1"/>
  <c r="EF22" i="24" s="1"/>
  <c r="D24" i="19" s="1"/>
  <c r="EF30" i="24" a="1"/>
  <c r="EF30" i="24" s="1"/>
  <c r="D32" i="19" s="1"/>
  <c r="EI37" i="24" a="1"/>
  <c r="EI37" i="24" s="1"/>
  <c r="H39" i="19" s="1"/>
  <c r="EI45" i="24" a="1"/>
  <c r="EI45" i="24" s="1"/>
  <c r="H47" i="19" s="1"/>
  <c r="EI53" i="24" a="1"/>
  <c r="EI53" i="24" s="1"/>
  <c r="H55" i="19" s="1"/>
  <c r="EI61" i="24" a="1"/>
  <c r="EI61" i="24" s="1"/>
  <c r="H63" i="19" s="1"/>
  <c r="EH7" i="24" a="1"/>
  <c r="EH7" i="24" s="1"/>
  <c r="F9" i="19" s="1"/>
  <c r="G9" i="19" s="1"/>
  <c r="EH22" i="24" a="1"/>
  <c r="EH22" i="24" s="1"/>
  <c r="F24" i="19" s="1"/>
  <c r="G24" i="19" s="1"/>
  <c r="EH30" i="24" a="1"/>
  <c r="EH30" i="24" s="1"/>
  <c r="F32" i="19" s="1"/>
  <c r="G32" i="19" s="1"/>
  <c r="EH38" i="24" a="1"/>
  <c r="EH38" i="24" s="1"/>
  <c r="F40" i="19" s="1"/>
  <c r="G40" i="19" s="1"/>
  <c r="EH46" i="24" a="1"/>
  <c r="EH46" i="24" s="1"/>
  <c r="F48" i="19" s="1"/>
  <c r="G48" i="19" s="1"/>
  <c r="EH54" i="24" a="1"/>
  <c r="EH54" i="24" s="1"/>
  <c r="F56" i="19" s="1"/>
  <c r="G56" i="19" s="1"/>
  <c r="EH62" i="24" a="1"/>
  <c r="EH62" i="24" s="1"/>
  <c r="F64" i="19" s="1"/>
  <c r="G64" i="19" s="1"/>
  <c r="EF79" i="24" a="1"/>
  <c r="EF79" i="24" s="1"/>
  <c r="D81" i="19" s="1"/>
  <c r="EF87" i="24" a="1"/>
  <c r="EF87" i="24" s="1"/>
  <c r="D89" i="19" s="1"/>
  <c r="EG79" i="24" a="1"/>
  <c r="EG79" i="24" s="1"/>
  <c r="E81" i="19" s="1"/>
  <c r="EG87" i="24" a="1"/>
  <c r="EG87" i="24" s="1"/>
  <c r="E89" i="19" s="1"/>
  <c r="EH79" i="24" a="1"/>
  <c r="EH79" i="24" s="1"/>
  <c r="F81" i="19" s="1"/>
  <c r="G81" i="19" s="1"/>
  <c r="EH87" i="24" a="1"/>
  <c r="EH87" i="24" s="1"/>
  <c r="F89" i="19" s="1"/>
  <c r="G89" i="19" s="1"/>
  <c r="EI79" i="24" a="1"/>
  <c r="EI79" i="24" s="1"/>
  <c r="H81" i="19" s="1"/>
  <c r="EI87" i="24" a="1"/>
  <c r="EI87" i="24" s="1"/>
  <c r="H89" i="19" s="1"/>
  <c r="EH95" i="24" a="1"/>
  <c r="EH95" i="24" s="1"/>
  <c r="F97" i="19" s="1"/>
  <c r="G97" i="19" s="1"/>
  <c r="EH103" i="24" a="1"/>
  <c r="EH103" i="24" s="1"/>
  <c r="F105" i="19" s="1"/>
  <c r="G105" i="19" s="1"/>
  <c r="EH119" i="24" a="1"/>
  <c r="EH119" i="24" s="1"/>
  <c r="F121" i="19" s="1"/>
  <c r="G121" i="19" s="1"/>
  <c r="EH127" i="24" a="1"/>
  <c r="EH127" i="24" s="1"/>
  <c r="F129" i="19" s="1"/>
  <c r="G129" i="19" s="1"/>
  <c r="EI95" i="24" a="1"/>
  <c r="EI95" i="24" s="1"/>
  <c r="H97" i="19" s="1"/>
  <c r="EI103" i="24" a="1"/>
  <c r="EI103" i="24" s="1"/>
  <c r="H105" i="19" s="1"/>
  <c r="EI119" i="24" a="1"/>
  <c r="EI119" i="24" s="1"/>
  <c r="H121" i="19" s="1"/>
  <c r="EI127" i="24" a="1"/>
  <c r="EI127" i="24" s="1"/>
  <c r="H129" i="19" s="1"/>
  <c r="EF95" i="24" a="1"/>
  <c r="EF95" i="24" s="1"/>
  <c r="D97" i="19" s="1"/>
  <c r="EF103" i="24" a="1"/>
  <c r="EF103" i="24" s="1"/>
  <c r="D105" i="19" s="1"/>
  <c r="EF119" i="24" a="1"/>
  <c r="EF119" i="24" s="1"/>
  <c r="D121" i="19" s="1"/>
  <c r="EF127" i="24" a="1"/>
  <c r="EF127" i="24" s="1"/>
  <c r="D129" i="19" s="1"/>
  <c r="EG95" i="24" a="1"/>
  <c r="EG95" i="24" s="1"/>
  <c r="E97" i="19" s="1"/>
  <c r="EG103" i="24" a="1"/>
  <c r="EG103" i="24" s="1"/>
  <c r="E105" i="19" s="1"/>
  <c r="EG119" i="24" a="1"/>
  <c r="EG119" i="24" s="1"/>
  <c r="E121" i="19" s="1"/>
  <c r="EG127" i="24" a="1"/>
  <c r="EG127" i="24" s="1"/>
  <c r="E129" i="19" s="1"/>
  <c r="EI8" i="24" a="1"/>
  <c r="EI8" i="24" s="1"/>
  <c r="H10" i="19" s="1"/>
  <c r="EI16" i="24" a="1"/>
  <c r="EI16" i="24" s="1"/>
  <c r="H18" i="19" s="1"/>
  <c r="EI24" i="24" a="1"/>
  <c r="EI24" i="24" s="1"/>
  <c r="H26" i="19" s="1"/>
  <c r="EI40" i="24" a="1"/>
  <c r="EI40" i="24" s="1"/>
  <c r="H42" i="19" s="1"/>
  <c r="EI48" i="24" a="1"/>
  <c r="EI48" i="24" s="1"/>
  <c r="H50" i="19" s="1"/>
  <c r="EI56" i="24" a="1"/>
  <c r="EI56" i="24" s="1"/>
  <c r="H58" i="19" s="1"/>
  <c r="EI64" i="24" a="1"/>
  <c r="EI64" i="24" s="1"/>
  <c r="H66" i="19" s="1"/>
  <c r="EG8" i="24" a="1"/>
  <c r="EG8" i="24" s="1"/>
  <c r="E10" i="19" s="1"/>
  <c r="EG16" i="24" a="1"/>
  <c r="EG16" i="24" s="1"/>
  <c r="E18" i="19" s="1"/>
  <c r="EG24" i="24" a="1"/>
  <c r="EG24" i="24" s="1"/>
  <c r="E26" i="19" s="1"/>
  <c r="EG40" i="24" a="1"/>
  <c r="EG40" i="24" s="1"/>
  <c r="E42" i="19" s="1"/>
  <c r="EG48" i="24" a="1"/>
  <c r="EG48" i="24" s="1"/>
  <c r="E50" i="19" s="1"/>
  <c r="EG56" i="24" a="1"/>
  <c r="EG56" i="24" s="1"/>
  <c r="E58" i="19" s="1"/>
  <c r="EG64" i="24" a="1"/>
  <c r="EG64" i="24" s="1"/>
  <c r="E66" i="19" s="1"/>
  <c r="EF23" i="24" a="1"/>
  <c r="EF23" i="24" s="1"/>
  <c r="D25" i="19" s="1"/>
  <c r="EF31" i="24" a="1"/>
  <c r="EF31" i="24" s="1"/>
  <c r="D33" i="19" s="1"/>
  <c r="EF39" i="24" a="1"/>
  <c r="EF39" i="24" s="1"/>
  <c r="D41" i="19" s="1"/>
  <c r="EF47" i="24" a="1"/>
  <c r="EF47" i="24" s="1"/>
  <c r="D49" i="19" s="1"/>
  <c r="EF55" i="24" a="1"/>
  <c r="EF55" i="24" s="1"/>
  <c r="D57" i="19" s="1"/>
  <c r="EF63" i="24" a="1"/>
  <c r="EF63" i="24" s="1"/>
  <c r="D65" i="19" s="1"/>
  <c r="EH8" i="24" a="1"/>
  <c r="EH8" i="24" s="1"/>
  <c r="F10" i="19" s="1"/>
  <c r="G10" i="19" s="1"/>
  <c r="EH23" i="24" a="1"/>
  <c r="EH23" i="24" s="1"/>
  <c r="F25" i="19" s="1"/>
  <c r="G25" i="19" s="1"/>
  <c r="EH31" i="24" a="1"/>
  <c r="EH31" i="24" s="1"/>
  <c r="F33" i="19" s="1"/>
  <c r="G33" i="19" s="1"/>
  <c r="EG39" i="24" a="1"/>
  <c r="EG39" i="24" s="1"/>
  <c r="E41" i="19" s="1"/>
  <c r="EG47" i="24" a="1"/>
  <c r="EG47" i="24" s="1"/>
  <c r="E49" i="19" s="1"/>
  <c r="EG55" i="24" a="1"/>
  <c r="EG55" i="24" s="1"/>
  <c r="E57" i="19" s="1"/>
  <c r="EG63" i="24" a="1"/>
  <c r="EG63" i="24" s="1"/>
  <c r="E65" i="19" s="1"/>
  <c r="EF72" i="24" a="1"/>
  <c r="EF72" i="24" s="1"/>
  <c r="D74" i="19" s="1"/>
  <c r="EF80" i="24" a="1"/>
  <c r="EF80" i="24" s="1"/>
  <c r="D82" i="19" s="1"/>
  <c r="EF88" i="24" a="1"/>
  <c r="EF88" i="24" s="1"/>
  <c r="D90" i="19" s="1"/>
  <c r="EG72" i="24" a="1"/>
  <c r="EG72" i="24" s="1"/>
  <c r="E74" i="19" s="1"/>
  <c r="EG80" i="24" a="1"/>
  <c r="EG80" i="24" s="1"/>
  <c r="E82" i="19" s="1"/>
  <c r="EG88" i="24" a="1"/>
  <c r="EG88" i="24" s="1"/>
  <c r="E90" i="19" s="1"/>
  <c r="EH72" i="24" a="1"/>
  <c r="EH72" i="24" s="1"/>
  <c r="F74" i="19" s="1"/>
  <c r="G74" i="19" s="1"/>
  <c r="EH80" i="24" a="1"/>
  <c r="EH80" i="24" s="1"/>
  <c r="F82" i="19" s="1"/>
  <c r="G82" i="19" s="1"/>
  <c r="EH88" i="24" a="1"/>
  <c r="EH88" i="24" s="1"/>
  <c r="F90" i="19" s="1"/>
  <c r="G90" i="19" s="1"/>
  <c r="EI72" i="24" a="1"/>
  <c r="EI72" i="24" s="1"/>
  <c r="H74" i="19" s="1"/>
  <c r="EI80" i="24" a="1"/>
  <c r="EI80" i="24" s="1"/>
  <c r="H82" i="19" s="1"/>
  <c r="EI88" i="24" a="1"/>
  <c r="EI88" i="24" s="1"/>
  <c r="H90" i="19" s="1"/>
  <c r="EH96" i="24" a="1"/>
  <c r="EH96" i="24" s="1"/>
  <c r="F98" i="19" s="1"/>
  <c r="G98" i="19" s="1"/>
  <c r="EH104" i="24" a="1"/>
  <c r="EH104" i="24" s="1"/>
  <c r="F106" i="19" s="1"/>
  <c r="G106" i="19" s="1"/>
  <c r="EH112" i="24" a="1"/>
  <c r="EH112" i="24" s="1"/>
  <c r="F114" i="19" s="1"/>
  <c r="G114" i="19" s="1"/>
  <c r="EH128" i="24" a="1"/>
  <c r="EH128" i="24" s="1"/>
  <c r="F130" i="19" s="1"/>
  <c r="G130" i="19" s="1"/>
  <c r="EI96" i="24" a="1"/>
  <c r="EI96" i="24" s="1"/>
  <c r="H98" i="19" s="1"/>
  <c r="EI104" i="24" a="1"/>
  <c r="EI104" i="24" s="1"/>
  <c r="H106" i="19" s="1"/>
  <c r="EI112" i="24" a="1"/>
  <c r="EI112" i="24" s="1"/>
  <c r="H114" i="19" s="1"/>
  <c r="EI128" i="24" a="1"/>
  <c r="EI128" i="24" s="1"/>
  <c r="H130" i="19" s="1"/>
  <c r="EF96" i="24" a="1"/>
  <c r="EF96" i="24" s="1"/>
  <c r="D98" i="19" s="1"/>
  <c r="EF104" i="24" a="1"/>
  <c r="EF104" i="24" s="1"/>
  <c r="D106" i="19" s="1"/>
  <c r="EF112" i="24" a="1"/>
  <c r="EF112" i="24" s="1"/>
  <c r="D114" i="19" s="1"/>
  <c r="EF128" i="24" a="1"/>
  <c r="EF128" i="24" s="1"/>
  <c r="D130" i="19" s="1"/>
  <c r="EG96" i="24" a="1"/>
  <c r="EG96" i="24" s="1"/>
  <c r="E98" i="19" s="1"/>
  <c r="EG104" i="24" a="1"/>
  <c r="EG104" i="24" s="1"/>
  <c r="E106" i="19" s="1"/>
  <c r="EG112" i="24" a="1"/>
  <c r="EG112" i="24" s="1"/>
  <c r="E114" i="19" s="1"/>
  <c r="EG128" i="24" a="1"/>
  <c r="EG128" i="24" s="1"/>
  <c r="E130" i="19" s="1"/>
  <c r="K135" i="27"/>
  <c r="EK5" i="24" a="1"/>
  <c r="EK5" i="24" s="1"/>
  <c r="J7" i="19" s="1"/>
  <c r="EL13" i="24" a="1"/>
  <c r="EL13" i="24" s="1"/>
  <c r="K15" i="19" s="1"/>
  <c r="L15" i="19" s="1"/>
  <c r="EL21" i="24" a="1"/>
  <c r="EL21" i="24" s="1"/>
  <c r="K23" i="19" s="1"/>
  <c r="L23" i="19" s="1"/>
  <c r="EM5" i="24" a="1"/>
  <c r="EM5" i="24" s="1"/>
  <c r="M7" i="19" s="1"/>
  <c r="EJ13" i="24" a="1"/>
  <c r="EJ13" i="24" s="1"/>
  <c r="I15" i="19" s="1"/>
  <c r="EJ15" i="24" a="1"/>
  <c r="EJ15" i="24" s="1"/>
  <c r="I17" i="19" s="1"/>
  <c r="EJ21" i="24" a="1"/>
  <c r="EJ21" i="24" s="1"/>
  <c r="I23" i="19" s="1"/>
  <c r="EJ23" i="24" a="1"/>
  <c r="EJ23" i="24" s="1"/>
  <c r="I25" i="19" s="1"/>
  <c r="EL5" i="24" a="1"/>
  <c r="EL5" i="24" s="1"/>
  <c r="K7" i="19" s="1"/>
  <c r="L7" i="19" s="1"/>
  <c r="EK13" i="24" a="1"/>
  <c r="EK13" i="24" s="1"/>
  <c r="J15" i="19" s="1"/>
  <c r="EK21" i="24" a="1"/>
  <c r="EK21" i="24" s="1"/>
  <c r="J23" i="19" s="1"/>
  <c r="EJ5" i="24" a="1"/>
  <c r="EJ5" i="24" s="1"/>
  <c r="EJ29" i="24" a="1"/>
  <c r="EJ29" i="24" s="1"/>
  <c r="I31" i="19" s="1"/>
  <c r="EJ31" i="24" a="1"/>
  <c r="EJ31" i="24" s="1"/>
  <c r="I33" i="19" s="1"/>
  <c r="EJ37" i="24" a="1"/>
  <c r="EJ37" i="24" s="1"/>
  <c r="I39" i="19" s="1"/>
  <c r="EJ39" i="24" a="1"/>
  <c r="EJ39" i="24" s="1"/>
  <c r="I41" i="19" s="1"/>
  <c r="EJ45" i="24" a="1"/>
  <c r="EJ45" i="24" s="1"/>
  <c r="I47" i="19" s="1"/>
  <c r="EJ47" i="24" a="1"/>
  <c r="EJ47" i="24" s="1"/>
  <c r="I49" i="19" s="1"/>
  <c r="EJ53" i="24" a="1"/>
  <c r="EJ53" i="24" s="1"/>
  <c r="I55" i="19" s="1"/>
  <c r="EJ55" i="24" a="1"/>
  <c r="EJ55" i="24" s="1"/>
  <c r="I57" i="19" s="1"/>
  <c r="EJ61" i="24" a="1"/>
  <c r="EJ61" i="24" s="1"/>
  <c r="I63" i="19" s="1"/>
  <c r="EJ63" i="24" a="1"/>
  <c r="EJ63" i="24" s="1"/>
  <c r="I65" i="19" s="1"/>
  <c r="EK29" i="24" a="1"/>
  <c r="EK29" i="24" s="1"/>
  <c r="J31" i="19" s="1"/>
  <c r="EK37" i="24" a="1"/>
  <c r="EK37" i="24" s="1"/>
  <c r="J39" i="19" s="1"/>
  <c r="EK45" i="24" a="1"/>
  <c r="EK45" i="24" s="1"/>
  <c r="J47" i="19" s="1"/>
  <c r="EK53" i="24" a="1"/>
  <c r="EK53" i="24" s="1"/>
  <c r="J55" i="19" s="1"/>
  <c r="EK61" i="24" a="1"/>
  <c r="EK61" i="24" s="1"/>
  <c r="J63" i="19" s="1"/>
  <c r="EL29" i="24" a="1"/>
  <c r="EL29" i="24" s="1"/>
  <c r="K31" i="19" s="1"/>
  <c r="L31" i="19" s="1"/>
  <c r="EL37" i="24" a="1"/>
  <c r="EL37" i="24" s="1"/>
  <c r="K39" i="19" s="1"/>
  <c r="L39" i="19" s="1"/>
  <c r="EL45" i="24" a="1"/>
  <c r="EL45" i="24" s="1"/>
  <c r="K47" i="19" s="1"/>
  <c r="L47" i="19" s="1"/>
  <c r="EL53" i="24" a="1"/>
  <c r="EL53" i="24" s="1"/>
  <c r="K55" i="19" s="1"/>
  <c r="L55" i="19" s="1"/>
  <c r="EL61" i="24" a="1"/>
  <c r="EL61" i="24" s="1"/>
  <c r="K63" i="19" s="1"/>
  <c r="L63" i="19" s="1"/>
  <c r="EL69" i="24" a="1"/>
  <c r="EL69" i="24" s="1"/>
  <c r="K71" i="19" s="1"/>
  <c r="L71" i="19" s="1"/>
  <c r="EM70" i="24" a="1"/>
  <c r="EM70" i="24" s="1"/>
  <c r="M72" i="19" s="1"/>
  <c r="EM78" i="24" a="1"/>
  <c r="EM78" i="24" s="1"/>
  <c r="M80" i="19" s="1"/>
  <c r="EM86" i="24" a="1"/>
  <c r="EM86" i="24" s="1"/>
  <c r="M88" i="19" s="1"/>
  <c r="EK72" i="24" a="1"/>
  <c r="EK72" i="24" s="1"/>
  <c r="J74" i="19" s="1"/>
  <c r="EK80" i="24" a="1"/>
  <c r="EK80" i="24" s="1"/>
  <c r="J82" i="19" s="1"/>
  <c r="EL70" i="24" a="1"/>
  <c r="EL70" i="24" s="1"/>
  <c r="K72" i="19" s="1"/>
  <c r="L72" i="19" s="1"/>
  <c r="EL78" i="24" a="1"/>
  <c r="EL78" i="24" s="1"/>
  <c r="K80" i="19" s="1"/>
  <c r="L80" i="19" s="1"/>
  <c r="EL86" i="24" a="1"/>
  <c r="EL86" i="24" s="1"/>
  <c r="K88" i="19" s="1"/>
  <c r="L88" i="19" s="1"/>
  <c r="EJ71" i="24" a="1"/>
  <c r="EJ71" i="24" s="1"/>
  <c r="I73" i="19" s="1"/>
  <c r="EJ79" i="24" a="1"/>
  <c r="EJ79" i="24" s="1"/>
  <c r="I81" i="19" s="1"/>
  <c r="EJ87" i="24" a="1"/>
  <c r="EJ87" i="24" s="1"/>
  <c r="I89" i="19" s="1"/>
  <c r="EJ96" i="24" a="1"/>
  <c r="EJ96" i="24" s="1"/>
  <c r="I98" i="19" s="1"/>
  <c r="EM95" i="24" a="1"/>
  <c r="EM95" i="24" s="1"/>
  <c r="M97" i="19" s="1"/>
  <c r="EK94" i="24" a="1"/>
  <c r="EK94" i="24" s="1"/>
  <c r="J96" i="19" s="1"/>
  <c r="EL93" i="24" a="1"/>
  <c r="EL93" i="24" s="1"/>
  <c r="K95" i="19" s="1"/>
  <c r="L95" i="19" s="1"/>
  <c r="EJ101" i="24" a="1"/>
  <c r="EJ101" i="24" s="1"/>
  <c r="I103" i="19" s="1"/>
  <c r="EM102" i="24" a="1"/>
  <c r="EM102" i="24" s="1"/>
  <c r="M104" i="19" s="1"/>
  <c r="EK103" i="24" a="1"/>
  <c r="EK103" i="24" s="1"/>
  <c r="J105" i="19" s="1"/>
  <c r="EM104" i="24" a="1"/>
  <c r="EM104" i="24" s="1"/>
  <c r="M106" i="19" s="1"/>
  <c r="EL112" i="24" a="1"/>
  <c r="EL112" i="24" s="1"/>
  <c r="K114" i="19" s="1"/>
  <c r="L114" i="19" s="1"/>
  <c r="EM111" i="24" a="1"/>
  <c r="EM111" i="24" s="1"/>
  <c r="M113" i="19" s="1"/>
  <c r="EJ110" i="24" a="1"/>
  <c r="EJ110" i="24" s="1"/>
  <c r="I112" i="19" s="1"/>
  <c r="EK109" i="24" a="1"/>
  <c r="EK109" i="24" s="1"/>
  <c r="J111" i="19" s="1"/>
  <c r="EK117" i="24" a="1"/>
  <c r="EK117" i="24" s="1"/>
  <c r="J119" i="19" s="1"/>
  <c r="EJ117" i="24" a="1"/>
  <c r="EJ117" i="24" s="1"/>
  <c r="I119" i="19" s="1"/>
  <c r="EK119" i="24" a="1"/>
  <c r="EK119" i="24" s="1"/>
  <c r="J121" i="19" s="1"/>
  <c r="EL125" i="24" a="1"/>
  <c r="EL125" i="24" s="1"/>
  <c r="K127" i="19" s="1"/>
  <c r="L127" i="19" s="1"/>
  <c r="EM125" i="24" a="1"/>
  <c r="EM125" i="24" s="1"/>
  <c r="M127" i="19" s="1"/>
  <c r="EK126" i="24" a="1"/>
  <c r="EK126" i="24" s="1"/>
  <c r="J128" i="19" s="1"/>
  <c r="EK6" i="24" a="1"/>
  <c r="EK6" i="24" s="1"/>
  <c r="J8" i="19" s="1"/>
  <c r="EL14" i="24" a="1"/>
  <c r="EL14" i="24" s="1"/>
  <c r="K16" i="19" s="1"/>
  <c r="L16" i="19" s="1"/>
  <c r="EL22" i="24" a="1"/>
  <c r="EL22" i="24" s="1"/>
  <c r="K24" i="19" s="1"/>
  <c r="L24" i="19" s="1"/>
  <c r="EM6" i="24" a="1"/>
  <c r="EM6" i="24" s="1"/>
  <c r="M8" i="19" s="1"/>
  <c r="EM13" i="24" a="1"/>
  <c r="EM13" i="24" s="1"/>
  <c r="M15" i="19" s="1"/>
  <c r="EM15" i="24" a="1"/>
  <c r="EM15" i="24" s="1"/>
  <c r="M17" i="19" s="1"/>
  <c r="EM21" i="24" a="1"/>
  <c r="EM21" i="24" s="1"/>
  <c r="M23" i="19" s="1"/>
  <c r="EM23" i="24" a="1"/>
  <c r="EM23" i="24" s="1"/>
  <c r="M25" i="19" s="1"/>
  <c r="EL6" i="24" a="1"/>
  <c r="EL6" i="24" s="1"/>
  <c r="K8" i="19" s="1"/>
  <c r="L8" i="19" s="1"/>
  <c r="EK14" i="24" a="1"/>
  <c r="EK14" i="24" s="1"/>
  <c r="J16" i="19" s="1"/>
  <c r="EK22" i="24" a="1"/>
  <c r="EK22" i="24" s="1"/>
  <c r="J24" i="19" s="1"/>
  <c r="EJ6" i="24" a="1"/>
  <c r="EJ6" i="24" s="1"/>
  <c r="I8" i="19" s="1"/>
  <c r="EM29" i="24" a="1"/>
  <c r="EM29" i="24" s="1"/>
  <c r="M31" i="19" s="1"/>
  <c r="EM31" i="24" a="1"/>
  <c r="EM31" i="24" s="1"/>
  <c r="M33" i="19" s="1"/>
  <c r="EM37" i="24" a="1"/>
  <c r="EM37" i="24" s="1"/>
  <c r="M39" i="19" s="1"/>
  <c r="EM39" i="24" a="1"/>
  <c r="EM39" i="24" s="1"/>
  <c r="M41" i="19" s="1"/>
  <c r="EM45" i="24" a="1"/>
  <c r="EM45" i="24" s="1"/>
  <c r="M47" i="19" s="1"/>
  <c r="EM47" i="24" a="1"/>
  <c r="EM47" i="24" s="1"/>
  <c r="M49" i="19" s="1"/>
  <c r="EM53" i="24" a="1"/>
  <c r="EM53" i="24" s="1"/>
  <c r="M55" i="19" s="1"/>
  <c r="EM55" i="24" a="1"/>
  <c r="EM55" i="24" s="1"/>
  <c r="M57" i="19" s="1"/>
  <c r="EM61" i="24" a="1"/>
  <c r="EM61" i="24" s="1"/>
  <c r="M63" i="19" s="1"/>
  <c r="EM63" i="24" a="1"/>
  <c r="EM63" i="24" s="1"/>
  <c r="M65" i="19" s="1"/>
  <c r="EK30" i="24" a="1"/>
  <c r="EK30" i="24" s="1"/>
  <c r="J32" i="19" s="1"/>
  <c r="EK38" i="24" a="1"/>
  <c r="EK38" i="24" s="1"/>
  <c r="J40" i="19" s="1"/>
  <c r="EK46" i="24" a="1"/>
  <c r="EK46" i="24" s="1"/>
  <c r="J48" i="19" s="1"/>
  <c r="EK54" i="24" a="1"/>
  <c r="EK54" i="24" s="1"/>
  <c r="J56" i="19" s="1"/>
  <c r="EK62" i="24" a="1"/>
  <c r="EK62" i="24" s="1"/>
  <c r="J64" i="19" s="1"/>
  <c r="EL30" i="24" a="1"/>
  <c r="EL30" i="24" s="1"/>
  <c r="K32" i="19" s="1"/>
  <c r="L32" i="19" s="1"/>
  <c r="EL38" i="24" a="1"/>
  <c r="EL38" i="24" s="1"/>
  <c r="K40" i="19" s="1"/>
  <c r="L40" i="19" s="1"/>
  <c r="EL46" i="24" a="1"/>
  <c r="EL46" i="24" s="1"/>
  <c r="K48" i="19" s="1"/>
  <c r="L48" i="19" s="1"/>
  <c r="EL54" i="24" a="1"/>
  <c r="EL54" i="24" s="1"/>
  <c r="K56" i="19" s="1"/>
  <c r="L56" i="19" s="1"/>
  <c r="EL62" i="24" a="1"/>
  <c r="EL62" i="24" s="1"/>
  <c r="K64" i="19" s="1"/>
  <c r="L64" i="19" s="1"/>
  <c r="EJ69" i="24" a="1"/>
  <c r="EJ69" i="24" s="1"/>
  <c r="I71" i="19" s="1"/>
  <c r="EM71" i="24" a="1"/>
  <c r="EM71" i="24" s="1"/>
  <c r="M73" i="19" s="1"/>
  <c r="EM79" i="24" a="1"/>
  <c r="EM79" i="24" s="1"/>
  <c r="M81" i="19" s="1"/>
  <c r="EM87" i="24" a="1"/>
  <c r="EM87" i="24" s="1"/>
  <c r="M89" i="19" s="1"/>
  <c r="EK77" i="24" a="1"/>
  <c r="EK77" i="24" s="1"/>
  <c r="J79" i="19" s="1"/>
  <c r="EK85" i="24" a="1"/>
  <c r="EK85" i="24" s="1"/>
  <c r="J87" i="19" s="1"/>
  <c r="EL71" i="24" a="1"/>
  <c r="EL71" i="24" s="1"/>
  <c r="K73" i="19" s="1"/>
  <c r="L73" i="19" s="1"/>
  <c r="EL79" i="24" a="1"/>
  <c r="EL79" i="24" s="1"/>
  <c r="K81" i="19" s="1"/>
  <c r="L81" i="19" s="1"/>
  <c r="EL87" i="24" a="1"/>
  <c r="EL87" i="24" s="1"/>
  <c r="K89" i="19" s="1"/>
  <c r="L89" i="19" s="1"/>
  <c r="EJ72" i="24" a="1"/>
  <c r="EJ72" i="24" s="1"/>
  <c r="I74" i="19" s="1"/>
  <c r="EJ80" i="24" a="1"/>
  <c r="EJ80" i="24" s="1"/>
  <c r="I82" i="19" s="1"/>
  <c r="EJ93" i="24" a="1"/>
  <c r="EJ93" i="24" s="1"/>
  <c r="I95" i="19" s="1"/>
  <c r="EM88" i="24" a="1"/>
  <c r="EM88" i="24" s="1"/>
  <c r="M90" i="19" s="1"/>
  <c r="EM96" i="24" a="1"/>
  <c r="EM96" i="24" s="1"/>
  <c r="M98" i="19" s="1"/>
  <c r="EK95" i="24" a="1"/>
  <c r="EK95" i="24" s="1"/>
  <c r="J97" i="19" s="1"/>
  <c r="EL94" i="24" a="1"/>
  <c r="EL94" i="24" s="1"/>
  <c r="K96" i="19" s="1"/>
  <c r="L96" i="19" s="1"/>
  <c r="EJ102" i="24" a="1"/>
  <c r="EJ102" i="24" s="1"/>
  <c r="I104" i="19" s="1"/>
  <c r="EM103" i="24" a="1"/>
  <c r="EM103" i="24" s="1"/>
  <c r="M105" i="19" s="1"/>
  <c r="EL101" i="24" a="1"/>
  <c r="EL101" i="24" s="1"/>
  <c r="K103" i="19" s="1"/>
  <c r="L103" i="19" s="1"/>
  <c r="EL109" i="24" a="1"/>
  <c r="EL109" i="24" s="1"/>
  <c r="K111" i="19" s="1"/>
  <c r="L111" i="19" s="1"/>
  <c r="EK104" i="24" a="1"/>
  <c r="EK104" i="24" s="1"/>
  <c r="J106" i="19" s="1"/>
  <c r="EM112" i="24" a="1"/>
  <c r="EM112" i="24" s="1"/>
  <c r="M114" i="19" s="1"/>
  <c r="EJ111" i="24" a="1"/>
  <c r="EJ111" i="24" s="1"/>
  <c r="I113" i="19" s="1"/>
  <c r="EK110" i="24" a="1"/>
  <c r="EK110" i="24" s="1"/>
  <c r="J112" i="19" s="1"/>
  <c r="EK118" i="24" a="1"/>
  <c r="EK118" i="24" s="1"/>
  <c r="J120" i="19" s="1"/>
  <c r="EJ118" i="24" a="1"/>
  <c r="EJ118" i="24" s="1"/>
  <c r="I120" i="19" s="1"/>
  <c r="EM119" i="24" a="1"/>
  <c r="EM119" i="24" s="1"/>
  <c r="M121" i="19" s="1"/>
  <c r="EJ126" i="24" a="1"/>
  <c r="EJ126" i="24" s="1"/>
  <c r="I128" i="19" s="1"/>
  <c r="EK125" i="24" a="1"/>
  <c r="EK125" i="24" s="1"/>
  <c r="J127" i="19" s="1"/>
  <c r="EK127" i="24" a="1"/>
  <c r="EK127" i="24" s="1"/>
  <c r="J129" i="19" s="1"/>
  <c r="EK7" i="24" a="1"/>
  <c r="EK7" i="24" s="1"/>
  <c r="J9" i="19" s="1"/>
  <c r="EL15" i="24" a="1"/>
  <c r="EL15" i="24" s="1"/>
  <c r="K17" i="19" s="1"/>
  <c r="L17" i="19" s="1"/>
  <c r="EL23" i="24" a="1"/>
  <c r="EL23" i="24" s="1"/>
  <c r="K25" i="19" s="1"/>
  <c r="L25" i="19" s="1"/>
  <c r="EM7" i="24" a="1"/>
  <c r="EM7" i="24" s="1"/>
  <c r="M9" i="19" s="1"/>
  <c r="EJ14" i="24" a="1"/>
  <c r="EJ14" i="24" s="1"/>
  <c r="I16" i="19" s="1"/>
  <c r="EJ16" i="24" a="1"/>
  <c r="EJ16" i="24" s="1"/>
  <c r="I18" i="19" s="1"/>
  <c r="EJ22" i="24" a="1"/>
  <c r="EJ22" i="24" s="1"/>
  <c r="I24" i="19" s="1"/>
  <c r="EJ24" i="24" a="1"/>
  <c r="EJ24" i="24" s="1"/>
  <c r="I26" i="19" s="1"/>
  <c r="EL7" i="24" a="1"/>
  <c r="EL7" i="24" s="1"/>
  <c r="K9" i="19" s="1"/>
  <c r="L9" i="19" s="1"/>
  <c r="EK15" i="24" a="1"/>
  <c r="EK15" i="24" s="1"/>
  <c r="J17" i="19" s="1"/>
  <c r="EK23" i="24" a="1"/>
  <c r="EK23" i="24" s="1"/>
  <c r="J25" i="19" s="1"/>
  <c r="EJ7" i="24" a="1"/>
  <c r="EJ7" i="24" s="1"/>
  <c r="I9" i="19" s="1"/>
  <c r="EJ30" i="24" a="1"/>
  <c r="EJ30" i="24" s="1"/>
  <c r="I32" i="19" s="1"/>
  <c r="EJ32" i="24" a="1"/>
  <c r="EJ32" i="24" s="1"/>
  <c r="I34" i="19" s="1"/>
  <c r="EJ38" i="24" a="1"/>
  <c r="EJ38" i="24" s="1"/>
  <c r="I40" i="19" s="1"/>
  <c r="EJ40" i="24" a="1"/>
  <c r="EJ40" i="24" s="1"/>
  <c r="I42" i="19" s="1"/>
  <c r="EJ46" i="24" a="1"/>
  <c r="EJ46" i="24" s="1"/>
  <c r="I48" i="19" s="1"/>
  <c r="EJ48" i="24" a="1"/>
  <c r="EJ48" i="24" s="1"/>
  <c r="I50" i="19" s="1"/>
  <c r="EJ54" i="24" a="1"/>
  <c r="EJ54" i="24" s="1"/>
  <c r="I56" i="19" s="1"/>
  <c r="EJ56" i="24" a="1"/>
  <c r="EJ56" i="24" s="1"/>
  <c r="I58" i="19" s="1"/>
  <c r="EJ62" i="24" a="1"/>
  <c r="EJ62" i="24" s="1"/>
  <c r="I64" i="19" s="1"/>
  <c r="EJ64" i="24" a="1"/>
  <c r="EJ64" i="24" s="1"/>
  <c r="I66" i="19" s="1"/>
  <c r="EK31" i="24" a="1"/>
  <c r="EK31" i="24" s="1"/>
  <c r="J33" i="19" s="1"/>
  <c r="EK39" i="24" a="1"/>
  <c r="EK39" i="24" s="1"/>
  <c r="J41" i="19" s="1"/>
  <c r="EK47" i="24" a="1"/>
  <c r="EK47" i="24" s="1"/>
  <c r="J49" i="19" s="1"/>
  <c r="EK55" i="24" a="1"/>
  <c r="EK55" i="24" s="1"/>
  <c r="J57" i="19" s="1"/>
  <c r="EK63" i="24" a="1"/>
  <c r="EK63" i="24" s="1"/>
  <c r="J65" i="19" s="1"/>
  <c r="EL31" i="24" a="1"/>
  <c r="EL31" i="24" s="1"/>
  <c r="K33" i="19" s="1"/>
  <c r="L33" i="19" s="1"/>
  <c r="EL39" i="24" a="1"/>
  <c r="EL39" i="24" s="1"/>
  <c r="K41" i="19" s="1"/>
  <c r="L41" i="19" s="1"/>
  <c r="EL47" i="24" a="1"/>
  <c r="EL47" i="24" s="1"/>
  <c r="K49" i="19" s="1"/>
  <c r="L49" i="19" s="1"/>
  <c r="EL55" i="24" a="1"/>
  <c r="EL55" i="24" s="1"/>
  <c r="K57" i="19" s="1"/>
  <c r="L57" i="19" s="1"/>
  <c r="EL63" i="24" a="1"/>
  <c r="EL63" i="24" s="1"/>
  <c r="K65" i="19" s="1"/>
  <c r="L65" i="19" s="1"/>
  <c r="EK69" i="24" a="1"/>
  <c r="EK69" i="24" s="1"/>
  <c r="J71" i="19" s="1"/>
  <c r="EM72" i="24" a="1"/>
  <c r="EM72" i="24" s="1"/>
  <c r="M74" i="19" s="1"/>
  <c r="EM80" i="24" a="1"/>
  <c r="EM80" i="24" s="1"/>
  <c r="M82" i="19" s="1"/>
  <c r="EK70" i="24" a="1"/>
  <c r="EK70" i="24" s="1"/>
  <c r="J72" i="19" s="1"/>
  <c r="EK78" i="24" a="1"/>
  <c r="EK78" i="24" s="1"/>
  <c r="J80" i="19" s="1"/>
  <c r="EK86" i="24" a="1"/>
  <c r="EK86" i="24" s="1"/>
  <c r="J88" i="19" s="1"/>
  <c r="EL72" i="24" a="1"/>
  <c r="EL72" i="24" s="1"/>
  <c r="K74" i="19" s="1"/>
  <c r="L74" i="19" s="1"/>
  <c r="EL80" i="24" a="1"/>
  <c r="EL80" i="24" s="1"/>
  <c r="K82" i="19" s="1"/>
  <c r="L82" i="19" s="1"/>
  <c r="EJ88" i="24" a="1"/>
  <c r="EJ88" i="24" s="1"/>
  <c r="I90" i="19" s="1"/>
  <c r="EJ77" i="24" a="1"/>
  <c r="EJ77" i="24" s="1"/>
  <c r="I79" i="19" s="1"/>
  <c r="EJ85" i="24" a="1"/>
  <c r="EJ85" i="24" s="1"/>
  <c r="I87" i="19" s="1"/>
  <c r="EJ94" i="24" a="1"/>
  <c r="EJ94" i="24" s="1"/>
  <c r="I96" i="19" s="1"/>
  <c r="EM93" i="24" a="1"/>
  <c r="EM93" i="24" s="1"/>
  <c r="M95" i="19" s="1"/>
  <c r="EK88" i="24" a="1"/>
  <c r="EK88" i="24" s="1"/>
  <c r="J90" i="19" s="1"/>
  <c r="EK96" i="24" a="1"/>
  <c r="EK96" i="24" s="1"/>
  <c r="J98" i="19" s="1"/>
  <c r="EL95" i="24" a="1"/>
  <c r="EL95" i="24" s="1"/>
  <c r="K97" i="19" s="1"/>
  <c r="L97" i="19" s="1"/>
  <c r="EJ103" i="24" a="1"/>
  <c r="EJ103" i="24" s="1"/>
  <c r="I105" i="19" s="1"/>
  <c r="EK101" i="24" a="1"/>
  <c r="EK101" i="24" s="1"/>
  <c r="J103" i="19" s="1"/>
  <c r="EL102" i="24" a="1"/>
  <c r="EL102" i="24" s="1"/>
  <c r="K104" i="19" s="1"/>
  <c r="L104" i="19" s="1"/>
  <c r="EL110" i="24" a="1"/>
  <c r="EL110" i="24" s="1"/>
  <c r="K112" i="19" s="1"/>
  <c r="L112" i="19" s="1"/>
  <c r="EM109" i="24" a="1"/>
  <c r="EM109" i="24" s="1"/>
  <c r="M111" i="19" s="1"/>
  <c r="EL104" i="24" a="1"/>
  <c r="EL104" i="24" s="1"/>
  <c r="K106" i="19" s="1"/>
  <c r="L106" i="19" s="1"/>
  <c r="EJ112" i="24" a="1"/>
  <c r="EJ112" i="24" s="1"/>
  <c r="I114" i="19" s="1"/>
  <c r="EK111" i="24" a="1"/>
  <c r="EK111" i="24" s="1"/>
  <c r="J113" i="19" s="1"/>
  <c r="EL117" i="24" a="1"/>
  <c r="EL117" i="24" s="1"/>
  <c r="K119" i="19" s="1"/>
  <c r="L119" i="19" s="1"/>
  <c r="EM117" i="24" a="1"/>
  <c r="EM117" i="24" s="1"/>
  <c r="M119" i="19" s="1"/>
  <c r="EJ119" i="24" a="1"/>
  <c r="EJ119" i="24" s="1"/>
  <c r="I121" i="19" s="1"/>
  <c r="EM126" i="24" a="1"/>
  <c r="EM126" i="24" s="1"/>
  <c r="M128" i="19" s="1"/>
  <c r="EL126" i="24" a="1"/>
  <c r="EL126" i="24" s="1"/>
  <c r="K128" i="19" s="1"/>
  <c r="L128" i="19" s="1"/>
  <c r="EJ127" i="24" a="1"/>
  <c r="EJ127" i="24" s="1"/>
  <c r="I129" i="19" s="1"/>
  <c r="EI17" i="24" a="1"/>
  <c r="EI17" i="24" s="1"/>
  <c r="H19" i="19" s="1"/>
  <c r="EK8" i="24" a="1"/>
  <c r="EK8" i="24" s="1"/>
  <c r="J10" i="19" s="1"/>
  <c r="EL16" i="24" a="1"/>
  <c r="EL16" i="24" s="1"/>
  <c r="K18" i="19" s="1"/>
  <c r="L18" i="19" s="1"/>
  <c r="EL24" i="24" a="1"/>
  <c r="EL24" i="24" s="1"/>
  <c r="K26" i="19" s="1"/>
  <c r="L26" i="19" s="1"/>
  <c r="EM8" i="24" a="1"/>
  <c r="EM8" i="24" s="1"/>
  <c r="M10" i="19" s="1"/>
  <c r="EM14" i="24" a="1"/>
  <c r="EM14" i="24" s="1"/>
  <c r="M16" i="19" s="1"/>
  <c r="EM16" i="24" a="1"/>
  <c r="EM16" i="24" s="1"/>
  <c r="M18" i="19" s="1"/>
  <c r="EM22" i="24" a="1"/>
  <c r="EM22" i="24" s="1"/>
  <c r="M24" i="19" s="1"/>
  <c r="EM24" i="24" a="1"/>
  <c r="EM24" i="24" s="1"/>
  <c r="M26" i="19" s="1"/>
  <c r="EL8" i="24" a="1"/>
  <c r="EL8" i="24" s="1"/>
  <c r="K10" i="19" s="1"/>
  <c r="L10" i="19" s="1"/>
  <c r="EK16" i="24" a="1"/>
  <c r="EK16" i="24" s="1"/>
  <c r="J18" i="19" s="1"/>
  <c r="EK24" i="24" a="1"/>
  <c r="EK24" i="24" s="1"/>
  <c r="J26" i="19" s="1"/>
  <c r="EJ8" i="24" a="1"/>
  <c r="EJ8" i="24" s="1"/>
  <c r="I10" i="19" s="1"/>
  <c r="EM30" i="24" a="1"/>
  <c r="EM30" i="24" s="1"/>
  <c r="M32" i="19" s="1"/>
  <c r="EM32" i="24" a="1"/>
  <c r="EM32" i="24" s="1"/>
  <c r="M34" i="19" s="1"/>
  <c r="EM38" i="24" a="1"/>
  <c r="EM38" i="24" s="1"/>
  <c r="M40" i="19" s="1"/>
  <c r="EM40" i="24" a="1"/>
  <c r="EM40" i="24" s="1"/>
  <c r="M42" i="19" s="1"/>
  <c r="EM46" i="24" a="1"/>
  <c r="EM46" i="24" s="1"/>
  <c r="M48" i="19" s="1"/>
  <c r="EM48" i="24" a="1"/>
  <c r="EM48" i="24" s="1"/>
  <c r="M50" i="19" s="1"/>
  <c r="EM54" i="24" a="1"/>
  <c r="EM54" i="24" s="1"/>
  <c r="M56" i="19" s="1"/>
  <c r="EM56" i="24" a="1"/>
  <c r="EM56" i="24" s="1"/>
  <c r="M58" i="19" s="1"/>
  <c r="EM62" i="24" a="1"/>
  <c r="EM62" i="24" s="1"/>
  <c r="M64" i="19" s="1"/>
  <c r="EM64" i="24" a="1"/>
  <c r="EM64" i="24" s="1"/>
  <c r="M66" i="19" s="1"/>
  <c r="EK32" i="24" a="1"/>
  <c r="EK32" i="24" s="1"/>
  <c r="J34" i="19" s="1"/>
  <c r="EK40" i="24" a="1"/>
  <c r="EK40" i="24" s="1"/>
  <c r="J42" i="19" s="1"/>
  <c r="EK48" i="24" a="1"/>
  <c r="EK48" i="24" s="1"/>
  <c r="J50" i="19" s="1"/>
  <c r="EK56" i="24" a="1"/>
  <c r="EK56" i="24" s="1"/>
  <c r="J58" i="19" s="1"/>
  <c r="EK64" i="24" a="1"/>
  <c r="EK64" i="24" s="1"/>
  <c r="J66" i="19" s="1"/>
  <c r="EL32" i="24" a="1"/>
  <c r="EL32" i="24" s="1"/>
  <c r="K34" i="19" s="1"/>
  <c r="L34" i="19" s="1"/>
  <c r="EL40" i="24" a="1"/>
  <c r="EL40" i="24" s="1"/>
  <c r="K42" i="19" s="1"/>
  <c r="L42" i="19" s="1"/>
  <c r="EL48" i="24" a="1"/>
  <c r="EL48" i="24" s="1"/>
  <c r="K50" i="19" s="1"/>
  <c r="L50" i="19" s="1"/>
  <c r="EL56" i="24" a="1"/>
  <c r="EL56" i="24" s="1"/>
  <c r="K58" i="19" s="1"/>
  <c r="L58" i="19" s="1"/>
  <c r="EL64" i="24" a="1"/>
  <c r="EL64" i="24" s="1"/>
  <c r="K66" i="19" s="1"/>
  <c r="L66" i="19" s="1"/>
  <c r="EM69" i="24" a="1"/>
  <c r="EM69" i="24" s="1"/>
  <c r="M71" i="19" s="1"/>
  <c r="EM77" i="24" a="1"/>
  <c r="EM77" i="24" s="1"/>
  <c r="M79" i="19" s="1"/>
  <c r="EM85" i="24" a="1"/>
  <c r="EM85" i="24" s="1"/>
  <c r="M87" i="19" s="1"/>
  <c r="EK71" i="24" a="1"/>
  <c r="EK71" i="24" s="1"/>
  <c r="J73" i="19" s="1"/>
  <c r="EK79" i="24" a="1"/>
  <c r="EK79" i="24" s="1"/>
  <c r="J81" i="19" s="1"/>
  <c r="EK87" i="24" a="1"/>
  <c r="EK87" i="24" s="1"/>
  <c r="J89" i="19" s="1"/>
  <c r="EL77" i="24" a="1"/>
  <c r="EL77" i="24" s="1"/>
  <c r="K79" i="19" s="1"/>
  <c r="L79" i="19" s="1"/>
  <c r="EL85" i="24" a="1"/>
  <c r="EL85" i="24" s="1"/>
  <c r="K87" i="19" s="1"/>
  <c r="L87" i="19" s="1"/>
  <c r="EJ70" i="24" a="1"/>
  <c r="EJ70" i="24" s="1"/>
  <c r="I72" i="19" s="1"/>
  <c r="EJ78" i="24" a="1"/>
  <c r="EJ78" i="24" s="1"/>
  <c r="I80" i="19" s="1"/>
  <c r="EJ86" i="24" a="1"/>
  <c r="EJ86" i="24" s="1"/>
  <c r="I88" i="19" s="1"/>
  <c r="EJ95" i="24" a="1"/>
  <c r="EJ95" i="24" s="1"/>
  <c r="I97" i="19" s="1"/>
  <c r="EM94" i="24" a="1"/>
  <c r="EM94" i="24" s="1"/>
  <c r="M96" i="19" s="1"/>
  <c r="EK93" i="24" a="1"/>
  <c r="EK93" i="24" s="1"/>
  <c r="J95" i="19" s="1"/>
  <c r="EL88" i="24" a="1"/>
  <c r="EL88" i="24" s="1"/>
  <c r="K90" i="19" s="1"/>
  <c r="L90" i="19" s="1"/>
  <c r="EL96" i="24" a="1"/>
  <c r="EL96" i="24" s="1"/>
  <c r="K98" i="19" s="1"/>
  <c r="L98" i="19" s="1"/>
  <c r="EM101" i="24" a="1"/>
  <c r="EM101" i="24" s="1"/>
  <c r="M103" i="19" s="1"/>
  <c r="EK102" i="24" a="1"/>
  <c r="EK102" i="24" s="1"/>
  <c r="J104" i="19" s="1"/>
  <c r="EL103" i="24" a="1"/>
  <c r="EL103" i="24" s="1"/>
  <c r="K105" i="19" s="1"/>
  <c r="L105" i="19" s="1"/>
  <c r="EL111" i="24" a="1"/>
  <c r="EL111" i="24" s="1"/>
  <c r="K113" i="19" s="1"/>
  <c r="L113" i="19" s="1"/>
  <c r="EM110" i="24" a="1"/>
  <c r="EM110" i="24" s="1"/>
  <c r="M112" i="19" s="1"/>
  <c r="EJ109" i="24" a="1"/>
  <c r="EJ109" i="24" s="1"/>
  <c r="I111" i="19" s="1"/>
  <c r="EJ104" i="24" a="1"/>
  <c r="EJ104" i="24" s="1"/>
  <c r="I106" i="19" s="1"/>
  <c r="EK112" i="24" a="1"/>
  <c r="EK112" i="24" s="1"/>
  <c r="J114" i="19" s="1"/>
  <c r="EL118" i="24" a="1"/>
  <c r="EL118" i="24" s="1"/>
  <c r="K120" i="19" s="1"/>
  <c r="L120" i="19" s="1"/>
  <c r="EM118" i="24" a="1"/>
  <c r="EM118" i="24" s="1"/>
  <c r="M120" i="19" s="1"/>
  <c r="EL119" i="24" a="1"/>
  <c r="EL119" i="24" s="1"/>
  <c r="K121" i="19" s="1"/>
  <c r="L121" i="19" s="1"/>
  <c r="EJ125" i="24" a="1"/>
  <c r="EJ125" i="24" s="1"/>
  <c r="I127" i="19" s="1"/>
  <c r="EL127" i="24" a="1"/>
  <c r="EL127" i="24" s="1"/>
  <c r="K129" i="19" s="1"/>
  <c r="L129" i="19" s="1"/>
  <c r="EM127" i="24" a="1"/>
  <c r="EM127" i="24" s="1"/>
  <c r="M129" i="19" s="1"/>
  <c r="L135" i="27"/>
  <c r="EI9" i="24" a="1"/>
  <c r="EI9" i="24" s="1"/>
  <c r="H11" i="19" s="1"/>
  <c r="FA5" i="24" a="1"/>
  <c r="FA5" i="24" s="1"/>
  <c r="AD7" i="19" s="1"/>
  <c r="ES6" i="24" a="1"/>
  <c r="ES6" i="24" s="1"/>
  <c r="T8" i="19" s="1"/>
  <c r="FA7" i="24" a="1"/>
  <c r="FA7" i="24" s="1"/>
  <c r="AD9" i="19" s="1"/>
  <c r="ES8" i="24" a="1"/>
  <c r="ES8" i="24" s="1"/>
  <c r="T10" i="19" s="1"/>
  <c r="EK9" i="24" a="1"/>
  <c r="EK9" i="24" s="1"/>
  <c r="J11" i="19" s="1"/>
  <c r="FA9" i="24" a="1"/>
  <c r="FA9" i="24" s="1"/>
  <c r="AD11" i="19" s="1"/>
  <c r="ES10" i="24" a="1"/>
  <c r="ES10" i="24" s="1"/>
  <c r="T12" i="19" s="1"/>
  <c r="EK11" i="24" a="1"/>
  <c r="EK11" i="24" s="1"/>
  <c r="J13" i="19" s="1"/>
  <c r="FB11" i="24" a="1"/>
  <c r="FB11" i="24" s="1"/>
  <c r="AE13" i="19" s="1"/>
  <c r="AF13" i="19" s="1"/>
  <c r="EO14" i="24" a="1"/>
  <c r="EO14" i="24" s="1"/>
  <c r="O16" i="19" s="1"/>
  <c r="EW15" i="24" a="1"/>
  <c r="EW15" i="24" s="1"/>
  <c r="Y17" i="19" s="1"/>
  <c r="ET16" i="24" a="1"/>
  <c r="ET16" i="24" s="1"/>
  <c r="U18" i="19" s="1"/>
  <c r="V18" i="19" s="1"/>
  <c r="FB17" i="24" a="1"/>
  <c r="FB17" i="24" s="1"/>
  <c r="AE19" i="19" s="1"/>
  <c r="AF19" i="19" s="1"/>
  <c r="EL19" i="24" a="1"/>
  <c r="EL19" i="24" s="1"/>
  <c r="K21" i="19" s="1"/>
  <c r="L21" i="19" s="1"/>
  <c r="ET20" i="24" a="1"/>
  <c r="ET20" i="24" s="1"/>
  <c r="U22" i="19" s="1"/>
  <c r="V22" i="19" s="1"/>
  <c r="FB21" i="24" a="1"/>
  <c r="FB21" i="24" s="1"/>
  <c r="AE23" i="19" s="1"/>
  <c r="AF23" i="19" s="1"/>
  <c r="FE22" i="24" a="1"/>
  <c r="FE22" i="24" s="1"/>
  <c r="AI24" i="19" s="1"/>
  <c r="EL25" i="24" a="1"/>
  <c r="EL25" i="24" s="1"/>
  <c r="K27" i="19" s="1"/>
  <c r="L27" i="19" s="1"/>
  <c r="ET26" i="24" a="1"/>
  <c r="ET26" i="24" s="1"/>
  <c r="U28" i="19" s="1"/>
  <c r="V28" i="19" s="1"/>
  <c r="FC5" i="24" a="1"/>
  <c r="FC5" i="24" s="1"/>
  <c r="AG7" i="19" s="1"/>
  <c r="FC7" i="24" a="1"/>
  <c r="FC7" i="24" s="1"/>
  <c r="AG9" i="19" s="1"/>
  <c r="FC9" i="24" a="1"/>
  <c r="FC9" i="24" s="1"/>
  <c r="AG11" i="19" s="1"/>
  <c r="FC12" i="24" a="1"/>
  <c r="FC12" i="24" s="1"/>
  <c r="AG14" i="19" s="1"/>
  <c r="FC16" i="24" a="1"/>
  <c r="FC16" i="24" s="1"/>
  <c r="AG18" i="19" s="1"/>
  <c r="EU19" i="24" a="1"/>
  <c r="EU19" i="24" s="1"/>
  <c r="W21" i="19" s="1"/>
  <c r="FC22" i="24" a="1"/>
  <c r="FC22" i="24" s="1"/>
  <c r="AG24" i="19" s="1"/>
  <c r="EM26" i="24" a="1"/>
  <c r="EM26" i="24" s="1"/>
  <c r="M28" i="19" s="1"/>
  <c r="ET9" i="24" a="1"/>
  <c r="ET9" i="24" s="1"/>
  <c r="U11" i="19" s="1"/>
  <c r="V11" i="19" s="1"/>
  <c r="EX11" i="24" a="1"/>
  <c r="EX11" i="24" s="1"/>
  <c r="Z13" i="19" s="1"/>
  <c r="AA13" i="19" s="1"/>
  <c r="EI132" i="24" a="1"/>
  <c r="EI132" i="24" s="1"/>
  <c r="H134" i="19" s="1"/>
  <c r="FG132" i="24" a="1"/>
  <c r="FG132" i="24" s="1"/>
  <c r="AL134" i="19" s="1"/>
  <c r="ET132" i="24" a="1"/>
  <c r="ET132" i="24" s="1"/>
  <c r="U134" i="19" s="1"/>
  <c r="V134" i="19" s="1"/>
  <c r="FC131" i="24" a="1"/>
  <c r="FC131" i="24" s="1"/>
  <c r="AG133" i="19" s="1"/>
  <c r="EM131" i="24" a="1"/>
  <c r="EM131" i="24" s="1"/>
  <c r="M133" i="19" s="1"/>
  <c r="EU130" i="24" a="1"/>
  <c r="EU130" i="24" s="1"/>
  <c r="W132" i="19" s="1"/>
  <c r="FC129" i="24" a="1"/>
  <c r="FC129" i="24" s="1"/>
  <c r="AG131" i="19" s="1"/>
  <c r="EM129" i="24" a="1"/>
  <c r="EM129" i="24" s="1"/>
  <c r="M131" i="19" s="1"/>
  <c r="EU128" i="24" a="1"/>
  <c r="EU128" i="24" s="1"/>
  <c r="W130" i="19" s="1"/>
  <c r="FC127" i="24" a="1"/>
  <c r="FC127" i="24" s="1"/>
  <c r="AG129" i="19" s="1"/>
  <c r="FE132" i="24" a="1"/>
  <c r="FE132" i="24" s="1"/>
  <c r="AI134" i="19" s="1"/>
  <c r="EO132" i="24" a="1"/>
  <c r="EO132" i="24" s="1"/>
  <c r="O134" i="19" s="1"/>
  <c r="EW131" i="24" a="1"/>
  <c r="EW131" i="24" s="1"/>
  <c r="Y133" i="19" s="1"/>
  <c r="FE130" i="24" a="1"/>
  <c r="FE130" i="24" s="1"/>
  <c r="AI132" i="19" s="1"/>
  <c r="EO130" i="24" a="1"/>
  <c r="EO130" i="24" s="1"/>
  <c r="O132" i="19" s="1"/>
  <c r="EW129" i="24" a="1"/>
  <c r="EW129" i="24" s="1"/>
  <c r="Y131" i="19" s="1"/>
  <c r="FE128" i="24" a="1"/>
  <c r="FE128" i="24" s="1"/>
  <c r="AI130" i="19" s="1"/>
  <c r="EO128" i="24" a="1"/>
  <c r="EO128" i="24" s="1"/>
  <c r="O130" i="19" s="1"/>
  <c r="EW127" i="24" a="1"/>
  <c r="EW127" i="24" s="1"/>
  <c r="Y129" i="19" s="1"/>
  <c r="FE126" i="24" a="1"/>
  <c r="FE126" i="24" s="1"/>
  <c r="AI128" i="19" s="1"/>
  <c r="EZ132" i="24" a="1"/>
  <c r="EZ132" i="24" s="1"/>
  <c r="AC134" i="19" s="1"/>
  <c r="EJ132" i="24" a="1"/>
  <c r="EJ132" i="24" s="1"/>
  <c r="I134" i="19" s="1"/>
  <c r="EQ131" i="24" a="1"/>
  <c r="EQ131" i="24" s="1"/>
  <c r="R133" i="19" s="1"/>
  <c r="EY130" i="24" a="1"/>
  <c r="EY130" i="24" s="1"/>
  <c r="AB132" i="19" s="1"/>
  <c r="FG129" i="24" a="1"/>
  <c r="FG129" i="24" s="1"/>
  <c r="AL131" i="19" s="1"/>
  <c r="EQ129" i="24" a="1"/>
  <c r="EQ129" i="24" s="1"/>
  <c r="R131" i="19" s="1"/>
  <c r="EY132" i="24" a="1"/>
  <c r="EY132" i="24" s="1"/>
  <c r="AB134" i="19" s="1"/>
  <c r="FG131" i="24" a="1"/>
  <c r="FG131" i="24" s="1"/>
  <c r="AL133" i="19" s="1"/>
  <c r="ES131" i="24" a="1"/>
  <c r="ES131" i="24" s="1"/>
  <c r="T133" i="19" s="1"/>
  <c r="FA130" i="24" a="1"/>
  <c r="FA130" i="24" s="1"/>
  <c r="AD132" i="19" s="1"/>
  <c r="EK130" i="24" a="1"/>
  <c r="EK130" i="24" s="1"/>
  <c r="J132" i="19" s="1"/>
  <c r="ES129" i="24" a="1"/>
  <c r="ES129" i="24" s="1"/>
  <c r="T131" i="19" s="1"/>
  <c r="FA128" i="24" a="1"/>
  <c r="FA128" i="24" s="1"/>
  <c r="AD130" i="19" s="1"/>
  <c r="EK128" i="24" a="1"/>
  <c r="EK128" i="24" s="1"/>
  <c r="J130" i="19" s="1"/>
  <c r="ES127" i="24" a="1"/>
  <c r="ES127" i="24" s="1"/>
  <c r="T129" i="19" s="1"/>
  <c r="FA126" i="24" a="1"/>
  <c r="FA126" i="24" s="1"/>
  <c r="AD128" i="19" s="1"/>
  <c r="EY126" i="24" a="1"/>
  <c r="EY126" i="24" s="1"/>
  <c r="AB128" i="19" s="1"/>
  <c r="FD125" i="24" a="1"/>
  <c r="FD125" i="24" s="1"/>
  <c r="AH127" i="19" s="1"/>
  <c r="EN125" i="24" a="1"/>
  <c r="EN125" i="24" s="1"/>
  <c r="N127" i="19" s="1"/>
  <c r="EV124" i="24" a="1"/>
  <c r="EV124" i="24" s="1"/>
  <c r="X126" i="19" s="1"/>
  <c r="FB128" i="24" a="1"/>
  <c r="FB128" i="24" s="1"/>
  <c r="AE130" i="19" s="1"/>
  <c r="AF130" i="19" s="1"/>
  <c r="EO126" i="24" a="1"/>
  <c r="EO126" i="24" s="1"/>
  <c r="O128" i="19" s="1"/>
  <c r="EX125" i="24" a="1"/>
  <c r="EX125" i="24" s="1"/>
  <c r="Z127" i="19" s="1"/>
  <c r="AA127" i="19" s="1"/>
  <c r="FF124" i="24" a="1"/>
  <c r="FF124" i="24" s="1"/>
  <c r="AJ126" i="19" s="1"/>
  <c r="AK126" i="19" s="1"/>
  <c r="EP124" i="24" a="1"/>
  <c r="EP124" i="24" s="1"/>
  <c r="P126" i="19" s="1"/>
  <c r="Q126" i="19" s="1"/>
  <c r="FB127" i="24" a="1"/>
  <c r="FB127" i="24" s="1"/>
  <c r="AE129" i="19" s="1"/>
  <c r="AF129" i="19" s="1"/>
  <c r="FC125" i="24" a="1"/>
  <c r="FC125" i="24" s="1"/>
  <c r="AG127" i="19" s="1"/>
  <c r="EU124" i="24" a="1"/>
  <c r="EU124" i="24" s="1"/>
  <c r="W126" i="19" s="1"/>
  <c r="FC123" i="24" a="1"/>
  <c r="FC123" i="24" s="1"/>
  <c r="AG125" i="19" s="1"/>
  <c r="FB126" i="24" a="1"/>
  <c r="FB126" i="24" s="1"/>
  <c r="AE128" i="19" s="1"/>
  <c r="AF128" i="19" s="1"/>
  <c r="FE125" i="24" a="1"/>
  <c r="FE125" i="24" s="1"/>
  <c r="AI127" i="19" s="1"/>
  <c r="EO125" i="24" a="1"/>
  <c r="EO125" i="24" s="1"/>
  <c r="O127" i="19" s="1"/>
  <c r="EW124" i="24" a="1"/>
  <c r="EW124" i="24" s="1"/>
  <c r="Y126" i="19" s="1"/>
  <c r="FE123" i="24" a="1"/>
  <c r="FE123" i="24" s="1"/>
  <c r="AI125" i="19" s="1"/>
  <c r="ER123" i="24" a="1"/>
  <c r="ER123" i="24" s="1"/>
  <c r="S125" i="19" s="1"/>
  <c r="EZ122" i="24" a="1"/>
  <c r="EZ122" i="24" s="1"/>
  <c r="AC124" i="19" s="1"/>
  <c r="EJ122" i="24" a="1"/>
  <c r="EJ122" i="24" s="1"/>
  <c r="I124" i="19" s="1"/>
  <c r="ER121" i="24" a="1"/>
  <c r="ER121" i="24" s="1"/>
  <c r="S123" i="19" s="1"/>
  <c r="EZ120" i="24" a="1"/>
  <c r="EZ120" i="24" s="1"/>
  <c r="AC122" i="19" s="1"/>
  <c r="EJ120" i="24" a="1"/>
  <c r="EJ120" i="24" s="1"/>
  <c r="I122" i="19" s="1"/>
  <c r="ER119" i="24" a="1"/>
  <c r="ER119" i="24" s="1"/>
  <c r="S121" i="19" s="1"/>
  <c r="EQ123" i="24" a="1"/>
  <c r="EQ123" i="24" s="1"/>
  <c r="R125" i="19" s="1"/>
  <c r="EY122" i="24" a="1"/>
  <c r="EY122" i="24" s="1"/>
  <c r="AB124" i="19" s="1"/>
  <c r="FG121" i="24" a="1"/>
  <c r="FG121" i="24" s="1"/>
  <c r="AL123" i="19" s="1"/>
  <c r="EQ121" i="24" a="1"/>
  <c r="EQ121" i="24" s="1"/>
  <c r="R123" i="19" s="1"/>
  <c r="EY120" i="24" a="1"/>
  <c r="EY120" i="24" s="1"/>
  <c r="AB122" i="19" s="1"/>
  <c r="FG119" i="24" a="1"/>
  <c r="FG119" i="24" s="1"/>
  <c r="AL121" i="19" s="1"/>
  <c r="EQ119" i="24" a="1"/>
  <c r="EQ119" i="24" s="1"/>
  <c r="R121" i="19" s="1"/>
  <c r="EV123" i="24" a="1"/>
  <c r="EV123" i="24" s="1"/>
  <c r="X125" i="19" s="1"/>
  <c r="FD122" i="24" a="1"/>
  <c r="FD122" i="24" s="1"/>
  <c r="AH124" i="19" s="1"/>
  <c r="EN122" i="24" a="1"/>
  <c r="EN122" i="24" s="1"/>
  <c r="N124" i="19" s="1"/>
  <c r="EV121" i="24" a="1"/>
  <c r="EV121" i="24" s="1"/>
  <c r="X123" i="19" s="1"/>
  <c r="FD120" i="24" a="1"/>
  <c r="FD120" i="24" s="1"/>
  <c r="AH122" i="19" s="1"/>
  <c r="EN120" i="24" a="1"/>
  <c r="EN120" i="24" s="1"/>
  <c r="N122" i="19" s="1"/>
  <c r="EV119" i="24" a="1"/>
  <c r="EV119" i="24" s="1"/>
  <c r="X121" i="19" s="1"/>
  <c r="EU123" i="24" a="1"/>
  <c r="EU123" i="24" s="1"/>
  <c r="W125" i="19" s="1"/>
  <c r="FC122" i="24" a="1"/>
  <c r="FC122" i="24" s="1"/>
  <c r="AG124" i="19" s="1"/>
  <c r="EM122" i="24" a="1"/>
  <c r="EM122" i="24" s="1"/>
  <c r="M124" i="19" s="1"/>
  <c r="EU121" i="24" a="1"/>
  <c r="EU121" i="24" s="1"/>
  <c r="W123" i="19" s="1"/>
  <c r="FC120" i="24" a="1"/>
  <c r="FC120" i="24" s="1"/>
  <c r="AG122" i="19" s="1"/>
  <c r="EM120" i="24" a="1"/>
  <c r="EM120" i="24" s="1"/>
  <c r="M122" i="19" s="1"/>
  <c r="EU119" i="24" a="1"/>
  <c r="EU119" i="24" s="1"/>
  <c r="W121" i="19" s="1"/>
  <c r="FF118" i="24" a="1"/>
  <c r="FF118" i="24" s="1"/>
  <c r="AJ120" i="19" s="1"/>
  <c r="AK120" i="19" s="1"/>
  <c r="EP118" i="24" a="1"/>
  <c r="EP118" i="24" s="1"/>
  <c r="P120" i="19" s="1"/>
  <c r="Q120" i="19" s="1"/>
  <c r="EX117" i="24" a="1"/>
  <c r="EX117" i="24" s="1"/>
  <c r="Z119" i="19" s="1"/>
  <c r="AA119" i="19" s="1"/>
  <c r="FF116" i="24" a="1"/>
  <c r="FF116" i="24" s="1"/>
  <c r="AJ118" i="19" s="1"/>
  <c r="AK118" i="19" s="1"/>
  <c r="EP116" i="24" a="1"/>
  <c r="EP116" i="24" s="1"/>
  <c r="P118" i="19" s="1"/>
  <c r="Q118" i="19" s="1"/>
  <c r="EX115" i="24" a="1"/>
  <c r="EX115" i="24" s="1"/>
  <c r="Z117" i="19" s="1"/>
  <c r="AA117" i="19" s="1"/>
  <c r="ER118" i="24" a="1"/>
  <c r="ER118" i="24" s="1"/>
  <c r="S120" i="19" s="1"/>
  <c r="EZ117" i="24" a="1"/>
  <c r="EZ117" i="24" s="1"/>
  <c r="AC119" i="19" s="1"/>
  <c r="ER116" i="24" a="1"/>
  <c r="ER116" i="24" s="1"/>
  <c r="S118" i="19" s="1"/>
  <c r="EZ115" i="24" a="1"/>
  <c r="EZ115" i="24" s="1"/>
  <c r="AC117" i="19" s="1"/>
  <c r="FB118" i="24" a="1"/>
  <c r="FB118" i="24" s="1"/>
  <c r="AE120" i="19" s="1"/>
  <c r="AF120" i="19" s="1"/>
  <c r="ET117" i="24" a="1"/>
  <c r="ET117" i="24" s="1"/>
  <c r="U119" i="19" s="1"/>
  <c r="V119" i="19" s="1"/>
  <c r="FB116" i="24" a="1"/>
  <c r="FB116" i="24" s="1"/>
  <c r="AE118" i="19" s="1"/>
  <c r="AF118" i="19" s="1"/>
  <c r="EL116" i="24" a="1"/>
  <c r="EL116" i="24" s="1"/>
  <c r="K118" i="19" s="1"/>
  <c r="L118" i="19" s="1"/>
  <c r="FD118" i="24" a="1"/>
  <c r="FD118" i="24" s="1"/>
  <c r="AH120" i="19" s="1"/>
  <c r="EN118" i="24" a="1"/>
  <c r="EN118" i="24" s="1"/>
  <c r="N120" i="19" s="1"/>
  <c r="EV117" i="24" a="1"/>
  <c r="EV117" i="24" s="1"/>
  <c r="X119" i="19" s="1"/>
  <c r="FD116" i="24" a="1"/>
  <c r="FD116" i="24" s="1"/>
  <c r="AH118" i="19" s="1"/>
  <c r="EN116" i="24" a="1"/>
  <c r="EN116" i="24" s="1"/>
  <c r="N118" i="19" s="1"/>
  <c r="EV115" i="24" a="1"/>
  <c r="EV115" i="24" s="1"/>
  <c r="X117" i="19" s="1"/>
  <c r="EK115" i="24" a="1"/>
  <c r="EK115" i="24" s="1"/>
  <c r="J117" i="19" s="1"/>
  <c r="ES114" i="24" a="1"/>
  <c r="ES114" i="24" s="1"/>
  <c r="T116" i="19" s="1"/>
  <c r="FA113" i="24" a="1"/>
  <c r="FA113" i="24" s="1"/>
  <c r="AD115" i="19" s="1"/>
  <c r="EK113" i="24" a="1"/>
  <c r="EK113" i="24" s="1"/>
  <c r="J115" i="19" s="1"/>
  <c r="ES112" i="24" a="1"/>
  <c r="ES112" i="24" s="1"/>
  <c r="T114" i="19" s="1"/>
  <c r="FA111" i="24" a="1"/>
  <c r="FA111" i="24" s="1"/>
  <c r="AD113" i="19" s="1"/>
  <c r="ES110" i="24" a="1"/>
  <c r="ES110" i="24" s="1"/>
  <c r="T112" i="19" s="1"/>
  <c r="FA109" i="24" a="1"/>
  <c r="FA109" i="24" s="1"/>
  <c r="AD111" i="19" s="1"/>
  <c r="ES108" i="24" a="1"/>
  <c r="ES108" i="24" s="1"/>
  <c r="T110" i="19" s="1"/>
  <c r="FA107" i="24" a="1"/>
  <c r="FA107" i="24" s="1"/>
  <c r="AD109" i="19" s="1"/>
  <c r="EK107" i="24" a="1"/>
  <c r="EK107" i="24" s="1"/>
  <c r="J109" i="19" s="1"/>
  <c r="ER106" i="24" a="1"/>
  <c r="ER106" i="24" s="1"/>
  <c r="S108" i="19" s="1"/>
  <c r="EZ105" i="24" a="1"/>
  <c r="EZ105" i="24" s="1"/>
  <c r="AC107" i="19" s="1"/>
  <c r="EJ105" i="24" a="1"/>
  <c r="EJ105" i="24" s="1"/>
  <c r="I107" i="19" s="1"/>
  <c r="ER104" i="24" a="1"/>
  <c r="ER104" i="24" s="1"/>
  <c r="S106" i="19" s="1"/>
  <c r="ER115" i="24" a="1"/>
  <c r="ER115" i="24" s="1"/>
  <c r="S117" i="19" s="1"/>
  <c r="EZ114" i="24" a="1"/>
  <c r="EZ114" i="24" s="1"/>
  <c r="AC116" i="19" s="1"/>
  <c r="EJ114" i="24" a="1"/>
  <c r="EJ114" i="24" s="1"/>
  <c r="I116" i="19" s="1"/>
  <c r="ER113" i="24" a="1"/>
  <c r="ER113" i="24" s="1"/>
  <c r="S115" i="19" s="1"/>
  <c r="EZ112" i="24" a="1"/>
  <c r="EZ112" i="24" s="1"/>
  <c r="AC114" i="19" s="1"/>
  <c r="ER111" i="24" a="1"/>
  <c r="ER111" i="24" s="1"/>
  <c r="S113" i="19" s="1"/>
  <c r="EZ110" i="24" a="1"/>
  <c r="EZ110" i="24" s="1"/>
  <c r="AC112" i="19" s="1"/>
  <c r="ER109" i="24" a="1"/>
  <c r="ER109" i="24" s="1"/>
  <c r="S111" i="19" s="1"/>
  <c r="EZ108" i="24" a="1"/>
  <c r="EZ108" i="24" s="1"/>
  <c r="AC110" i="19" s="1"/>
  <c r="EJ108" i="24" a="1"/>
  <c r="EJ108" i="24" s="1"/>
  <c r="I110" i="19" s="1"/>
  <c r="ER107" i="24" a="1"/>
  <c r="ER107" i="24" s="1"/>
  <c r="S109" i="19" s="1"/>
  <c r="EZ106" i="24" a="1"/>
  <c r="EZ106" i="24" s="1"/>
  <c r="AC108" i="19" s="1"/>
  <c r="FG105" i="24" a="1"/>
  <c r="FG105" i="24" s="1"/>
  <c r="AL107" i="19" s="1"/>
  <c r="EQ105" i="24" a="1"/>
  <c r="EQ105" i="24" s="1"/>
  <c r="R107" i="19" s="1"/>
  <c r="EY104" i="24" a="1"/>
  <c r="EY104" i="24" s="1"/>
  <c r="AB106" i="19" s="1"/>
  <c r="EQ115" i="24" a="1"/>
  <c r="EQ115" i="24" s="1"/>
  <c r="R117" i="19" s="1"/>
  <c r="EY114" i="24" a="1"/>
  <c r="EY114" i="24" s="1"/>
  <c r="AB116" i="19" s="1"/>
  <c r="FG113" i="24" a="1"/>
  <c r="FG113" i="24" s="1"/>
  <c r="AL115" i="19" s="1"/>
  <c r="EQ113" i="24" a="1"/>
  <c r="EQ113" i="24" s="1"/>
  <c r="R115" i="19" s="1"/>
  <c r="EY112" i="24" a="1"/>
  <c r="EY112" i="24" s="1"/>
  <c r="AB114" i="19" s="1"/>
  <c r="FG111" i="24" a="1"/>
  <c r="FG111" i="24" s="1"/>
  <c r="AL113" i="19" s="1"/>
  <c r="EQ111" i="24" a="1"/>
  <c r="EQ111" i="24" s="1"/>
  <c r="R113" i="19" s="1"/>
  <c r="EY110" i="24" a="1"/>
  <c r="EY110" i="24" s="1"/>
  <c r="AB112" i="19" s="1"/>
  <c r="FG109" i="24" a="1"/>
  <c r="FG109" i="24" s="1"/>
  <c r="AL111" i="19" s="1"/>
  <c r="EQ109" i="24" a="1"/>
  <c r="EQ109" i="24" s="1"/>
  <c r="R111" i="19" s="1"/>
  <c r="EY108" i="24" a="1"/>
  <c r="EY108" i="24" s="1"/>
  <c r="AB110" i="19" s="1"/>
  <c r="FG107" i="24" a="1"/>
  <c r="FG107" i="24" s="1"/>
  <c r="AL109" i="19" s="1"/>
  <c r="EQ107" i="24" a="1"/>
  <c r="EQ107" i="24" s="1"/>
  <c r="R109" i="19" s="1"/>
  <c r="EY106" i="24" a="1"/>
  <c r="EY106" i="24" s="1"/>
  <c r="AB108" i="19" s="1"/>
  <c r="EK106" i="24" a="1"/>
  <c r="EK106" i="24" s="1"/>
  <c r="J108" i="19" s="1"/>
  <c r="ES105" i="24" a="1"/>
  <c r="ES105" i="24" s="1"/>
  <c r="T107" i="19" s="1"/>
  <c r="FA104" i="24" a="1"/>
  <c r="FA104" i="24" s="1"/>
  <c r="AD106" i="19" s="1"/>
  <c r="FB114" i="24" a="1"/>
  <c r="FB114" i="24" s="1"/>
  <c r="AE116" i="19" s="1"/>
  <c r="AF116" i="19" s="1"/>
  <c r="EL114" i="24" a="1"/>
  <c r="EL114" i="24" s="1"/>
  <c r="K116" i="19" s="1"/>
  <c r="L116" i="19" s="1"/>
  <c r="ET113" i="24" a="1"/>
  <c r="ET113" i="24" s="1"/>
  <c r="U115" i="19" s="1"/>
  <c r="V115" i="19" s="1"/>
  <c r="FB112" i="24" a="1"/>
  <c r="FB112" i="24" s="1"/>
  <c r="AE114" i="19" s="1"/>
  <c r="AF114" i="19" s="1"/>
  <c r="ET111" i="24" a="1"/>
  <c r="ET111" i="24" s="1"/>
  <c r="U113" i="19" s="1"/>
  <c r="V113" i="19" s="1"/>
  <c r="FB110" i="24" a="1"/>
  <c r="FB110" i="24" s="1"/>
  <c r="AE112" i="19" s="1"/>
  <c r="AF112" i="19" s="1"/>
  <c r="ET109" i="24" a="1"/>
  <c r="ET109" i="24" s="1"/>
  <c r="U111" i="19" s="1"/>
  <c r="V111" i="19" s="1"/>
  <c r="FB108" i="24" a="1"/>
  <c r="FB108" i="24" s="1"/>
  <c r="AE110" i="19" s="1"/>
  <c r="AF110" i="19" s="1"/>
  <c r="EL108" i="24" a="1"/>
  <c r="EL108" i="24" s="1"/>
  <c r="K110" i="19" s="1"/>
  <c r="L110" i="19" s="1"/>
  <c r="ET107" i="24" a="1"/>
  <c r="ET107" i="24" s="1"/>
  <c r="U109" i="19" s="1"/>
  <c r="V109" i="19" s="1"/>
  <c r="FB106" i="24" a="1"/>
  <c r="FB106" i="24" s="1"/>
  <c r="AE108" i="19" s="1"/>
  <c r="AF108" i="19" s="1"/>
  <c r="EM106" i="24" a="1"/>
  <c r="EM106" i="24" s="1"/>
  <c r="M108" i="19" s="1"/>
  <c r="EU105" i="24" a="1"/>
  <c r="EU105" i="24" s="1"/>
  <c r="W107" i="19" s="1"/>
  <c r="FC104" i="24" a="1"/>
  <c r="FC104" i="24" s="1"/>
  <c r="AG106" i="19" s="1"/>
  <c r="EQ103" i="24" a="1"/>
  <c r="EQ103" i="24" s="1"/>
  <c r="R105" i="19" s="1"/>
  <c r="EY102" i="24" a="1"/>
  <c r="EY102" i="24" s="1"/>
  <c r="AB104" i="19" s="1"/>
  <c r="FG101" i="24" a="1"/>
  <c r="FG101" i="24" s="1"/>
  <c r="AL103" i="19" s="1"/>
  <c r="EQ101" i="24" a="1"/>
  <c r="EQ101" i="24" s="1"/>
  <c r="R103" i="19" s="1"/>
  <c r="EY100" i="24" a="1"/>
  <c r="EY100" i="24" s="1"/>
  <c r="AB102" i="19" s="1"/>
  <c r="FG99" i="24" a="1"/>
  <c r="FG99" i="24" s="1"/>
  <c r="AL101" i="19" s="1"/>
  <c r="EQ99" i="24" a="1"/>
  <c r="EQ99" i="24" s="1"/>
  <c r="R101" i="19" s="1"/>
  <c r="EY98" i="24" a="1"/>
  <c r="EY98" i="24" s="1"/>
  <c r="AB100" i="19" s="1"/>
  <c r="FG103" i="24" a="1"/>
  <c r="FG103" i="24" s="1"/>
  <c r="AL105" i="19" s="1"/>
  <c r="ES103" i="24" a="1"/>
  <c r="ES103" i="24" s="1"/>
  <c r="T105" i="19" s="1"/>
  <c r="FA102" i="24" a="1"/>
  <c r="FA102" i="24" s="1"/>
  <c r="AD104" i="19" s="1"/>
  <c r="ES101" i="24" a="1"/>
  <c r="ES101" i="24" s="1"/>
  <c r="T103" i="19" s="1"/>
  <c r="FA100" i="24" a="1"/>
  <c r="FA100" i="24" s="1"/>
  <c r="AD102" i="19" s="1"/>
  <c r="EK100" i="24" a="1"/>
  <c r="EK100" i="24" s="1"/>
  <c r="J102" i="19" s="1"/>
  <c r="ES99" i="24" a="1"/>
  <c r="ES99" i="24" s="1"/>
  <c r="T101" i="19" s="1"/>
  <c r="FA98" i="24" a="1"/>
  <c r="FA98" i="24" s="1"/>
  <c r="AD100" i="19" s="1"/>
  <c r="EK98" i="24" a="1"/>
  <c r="EK98" i="24" s="1"/>
  <c r="J100" i="19" s="1"/>
  <c r="ES97" i="24" a="1"/>
  <c r="ES97" i="24" s="1"/>
  <c r="T99" i="19" s="1"/>
  <c r="FA96" i="24" a="1"/>
  <c r="FA96" i="24" s="1"/>
  <c r="AD98" i="19" s="1"/>
  <c r="EX103" i="24" a="1"/>
  <c r="EX103" i="24" s="1"/>
  <c r="Z105" i="19" s="1"/>
  <c r="AA105" i="19" s="1"/>
  <c r="FF102" i="24" a="1"/>
  <c r="FF102" i="24" s="1"/>
  <c r="AJ104" i="19" s="1"/>
  <c r="AK104" i="19" s="1"/>
  <c r="EP102" i="24" a="1"/>
  <c r="EP102" i="24" s="1"/>
  <c r="P104" i="19" s="1"/>
  <c r="Q104" i="19" s="1"/>
  <c r="EX101" i="24" a="1"/>
  <c r="EX101" i="24" s="1"/>
  <c r="Z103" i="19" s="1"/>
  <c r="AA103" i="19" s="1"/>
  <c r="FF100" i="24" a="1"/>
  <c r="FF100" i="24" s="1"/>
  <c r="AJ102" i="19" s="1"/>
  <c r="AK102" i="19" s="1"/>
  <c r="EP100" i="24" a="1"/>
  <c r="EP100" i="24" s="1"/>
  <c r="P102" i="19" s="1"/>
  <c r="Q102" i="19" s="1"/>
  <c r="EX99" i="24" a="1"/>
  <c r="EX99" i="24" s="1"/>
  <c r="Z101" i="19" s="1"/>
  <c r="AA101" i="19" s="1"/>
  <c r="FF98" i="24" a="1"/>
  <c r="FF98" i="24" s="1"/>
  <c r="AJ100" i="19" s="1"/>
  <c r="AK100" i="19" s="1"/>
  <c r="EP98" i="24" a="1"/>
  <c r="EP98" i="24" s="1"/>
  <c r="P100" i="19" s="1"/>
  <c r="Q100" i="19" s="1"/>
  <c r="EX97" i="24" a="1"/>
  <c r="EX97" i="24" s="1"/>
  <c r="Z99" i="19" s="1"/>
  <c r="AA99" i="19" s="1"/>
  <c r="FF96" i="24" a="1"/>
  <c r="FF96" i="24" s="1"/>
  <c r="AJ98" i="19" s="1"/>
  <c r="AK98" i="19" s="1"/>
  <c r="EP96" i="24" a="1"/>
  <c r="EP96" i="24" s="1"/>
  <c r="P98" i="19" s="1"/>
  <c r="Q98" i="19" s="1"/>
  <c r="ER103" i="24" a="1"/>
  <c r="ER103" i="24" s="1"/>
  <c r="S105" i="19" s="1"/>
  <c r="EZ102" i="24" a="1"/>
  <c r="EZ102" i="24" s="1"/>
  <c r="AC104" i="19" s="1"/>
  <c r="ER101" i="24" a="1"/>
  <c r="ER101" i="24" s="1"/>
  <c r="S103" i="19" s="1"/>
  <c r="EZ100" i="24" a="1"/>
  <c r="EZ100" i="24" s="1"/>
  <c r="AC102" i="19" s="1"/>
  <c r="EJ100" i="24" a="1"/>
  <c r="EJ100" i="24" s="1"/>
  <c r="I102" i="19" s="1"/>
  <c r="ER99" i="24" a="1"/>
  <c r="ER99" i="24" s="1"/>
  <c r="S101" i="19" s="1"/>
  <c r="EZ98" i="24" a="1"/>
  <c r="EZ98" i="24" s="1"/>
  <c r="AC100" i="19" s="1"/>
  <c r="EJ98" i="24" a="1"/>
  <c r="EJ98" i="24" s="1"/>
  <c r="I100" i="19" s="1"/>
  <c r="ER97" i="24" a="1"/>
  <c r="ER97" i="24" s="1"/>
  <c r="S99" i="19" s="1"/>
  <c r="EZ96" i="24" a="1"/>
  <c r="EZ96" i="24" s="1"/>
  <c r="AC98" i="19" s="1"/>
  <c r="EY96" i="24" a="1"/>
  <c r="EY96" i="24" s="1"/>
  <c r="AB98" i="19" s="1"/>
  <c r="FB95" i="24" a="1"/>
  <c r="FB95" i="24" s="1"/>
  <c r="AE97" i="19" s="1"/>
  <c r="AF97" i="19" s="1"/>
  <c r="ET94" i="24" a="1"/>
  <c r="ET94" i="24" s="1"/>
  <c r="U96" i="19" s="1"/>
  <c r="V96" i="19" s="1"/>
  <c r="FB93" i="24" a="1"/>
  <c r="FB93" i="24" s="1"/>
  <c r="AE95" i="19" s="1"/>
  <c r="AF95" i="19" s="1"/>
  <c r="ET92" i="24" a="1"/>
  <c r="ET92" i="24" s="1"/>
  <c r="U94" i="19" s="1"/>
  <c r="V94" i="19" s="1"/>
  <c r="FB91" i="24" a="1"/>
  <c r="FB91" i="24" s="1"/>
  <c r="AE93" i="19" s="1"/>
  <c r="AF93" i="19" s="1"/>
  <c r="EL91" i="24" a="1"/>
  <c r="EL91" i="24" s="1"/>
  <c r="K93" i="19" s="1"/>
  <c r="L93" i="19" s="1"/>
  <c r="ET90" i="24" a="1"/>
  <c r="ET90" i="24" s="1"/>
  <c r="U92" i="19" s="1"/>
  <c r="V92" i="19" s="1"/>
  <c r="FB89" i="24" a="1"/>
  <c r="FB89" i="24" s="1"/>
  <c r="AE91" i="19" s="1"/>
  <c r="AF91" i="19" s="1"/>
  <c r="EL89" i="24" a="1"/>
  <c r="EL89" i="24" s="1"/>
  <c r="K91" i="19" s="1"/>
  <c r="L91" i="19" s="1"/>
  <c r="ET88" i="24" a="1"/>
  <c r="ET88" i="24" s="1"/>
  <c r="U90" i="19" s="1"/>
  <c r="V90" i="19" s="1"/>
  <c r="FG96" i="24" a="1"/>
  <c r="FG96" i="24" s="1"/>
  <c r="AL98" i="19" s="1"/>
  <c r="FD95" i="24" a="1"/>
  <c r="FD95" i="24" s="1"/>
  <c r="AH97" i="19" s="1"/>
  <c r="EN95" i="24" a="1"/>
  <c r="EN95" i="24" s="1"/>
  <c r="N97" i="19" s="1"/>
  <c r="EV94" i="24" a="1"/>
  <c r="EV94" i="24" s="1"/>
  <c r="X96" i="19" s="1"/>
  <c r="FD93" i="24" a="1"/>
  <c r="FD93" i="24" s="1"/>
  <c r="AH95" i="19" s="1"/>
  <c r="EN93" i="24" a="1"/>
  <c r="EN93" i="24" s="1"/>
  <c r="N95" i="19" s="1"/>
  <c r="EV92" i="24" a="1"/>
  <c r="EV92" i="24" s="1"/>
  <c r="X94" i="19" s="1"/>
  <c r="FD91" i="24" a="1"/>
  <c r="FD91" i="24" s="1"/>
  <c r="AH93" i="19" s="1"/>
  <c r="EN91" i="24" a="1"/>
  <c r="EN91" i="24" s="1"/>
  <c r="N93" i="19" s="1"/>
  <c r="EV90" i="24" a="1"/>
  <c r="EV90" i="24" s="1"/>
  <c r="X92" i="19" s="1"/>
  <c r="FD89" i="24" a="1"/>
  <c r="FD89" i="24" s="1"/>
  <c r="AH91" i="19" s="1"/>
  <c r="EN89" i="24" a="1"/>
  <c r="EN89" i="24" s="1"/>
  <c r="N91" i="19" s="1"/>
  <c r="EV88" i="24" a="1"/>
  <c r="EV88" i="24" s="1"/>
  <c r="X90" i="19" s="1"/>
  <c r="FB97" i="24" a="1"/>
  <c r="FB97" i="24" s="1"/>
  <c r="AE99" i="19" s="1"/>
  <c r="AF99" i="19" s="1"/>
  <c r="FC95" i="24" a="1"/>
  <c r="FC95" i="24" s="1"/>
  <c r="AG97" i="19" s="1"/>
  <c r="EU94" i="24" a="1"/>
  <c r="EU94" i="24" s="1"/>
  <c r="W96" i="19" s="1"/>
  <c r="FC93" i="24" a="1"/>
  <c r="FC93" i="24" s="1"/>
  <c r="AG95" i="19" s="1"/>
  <c r="EU92" i="24" a="1"/>
  <c r="EU92" i="24" s="1"/>
  <c r="W94" i="19" s="1"/>
  <c r="FC91" i="24" a="1"/>
  <c r="FC91" i="24" s="1"/>
  <c r="AG93" i="19" s="1"/>
  <c r="EM91" i="24" a="1"/>
  <c r="EM91" i="24" s="1"/>
  <c r="M93" i="19" s="1"/>
  <c r="EU90" i="24" a="1"/>
  <c r="EU90" i="24" s="1"/>
  <c r="W92" i="19" s="1"/>
  <c r="FC89" i="24" a="1"/>
  <c r="FC89" i="24" s="1"/>
  <c r="AG91" i="19" s="1"/>
  <c r="EM89" i="24" a="1"/>
  <c r="EM89" i="24" s="1"/>
  <c r="M91" i="19" s="1"/>
  <c r="EU88" i="24" a="1"/>
  <c r="EU88" i="24" s="1"/>
  <c r="W90" i="19" s="1"/>
  <c r="EY97" i="24" a="1"/>
  <c r="EY97" i="24" s="1"/>
  <c r="AB99" i="19" s="1"/>
  <c r="ER95" i="24" a="1"/>
  <c r="ER95" i="24" s="1"/>
  <c r="S97" i="19" s="1"/>
  <c r="EZ94" i="24" a="1"/>
  <c r="EZ94" i="24" s="1"/>
  <c r="AC96" i="19" s="1"/>
  <c r="ER93" i="24" a="1"/>
  <c r="ER93" i="24" s="1"/>
  <c r="S95" i="19" s="1"/>
  <c r="EZ92" i="24" a="1"/>
  <c r="EZ92" i="24" s="1"/>
  <c r="AC94" i="19" s="1"/>
  <c r="EJ92" i="24" a="1"/>
  <c r="EJ92" i="24" s="1"/>
  <c r="I94" i="19" s="1"/>
  <c r="ER91" i="24" a="1"/>
  <c r="ER91" i="24" s="1"/>
  <c r="S93" i="19" s="1"/>
  <c r="EZ90" i="24" a="1"/>
  <c r="EZ90" i="24" s="1"/>
  <c r="AC92" i="19" s="1"/>
  <c r="EJ90" i="24" a="1"/>
  <c r="EJ90" i="24" s="1"/>
  <c r="I92" i="19" s="1"/>
  <c r="ER89" i="24" a="1"/>
  <c r="ER89" i="24" s="1"/>
  <c r="S91" i="19" s="1"/>
  <c r="EZ88" i="24" a="1"/>
  <c r="EZ88" i="24" s="1"/>
  <c r="AC90" i="19" s="1"/>
  <c r="FE87" i="24" a="1"/>
  <c r="FE87" i="24" s="1"/>
  <c r="AI89" i="19" s="1"/>
  <c r="EO87" i="24" a="1"/>
  <c r="EO87" i="24" s="1"/>
  <c r="O89" i="19" s="1"/>
  <c r="EW86" i="24" a="1"/>
  <c r="EW86" i="24" s="1"/>
  <c r="Y88" i="19" s="1"/>
  <c r="FE85" i="24" a="1"/>
  <c r="FE85" i="24" s="1"/>
  <c r="AI87" i="19" s="1"/>
  <c r="EO85" i="24" a="1"/>
  <c r="EO85" i="24" s="1"/>
  <c r="O87" i="19" s="1"/>
  <c r="EW84" i="24" a="1"/>
  <c r="EW84" i="24" s="1"/>
  <c r="Y86" i="19" s="1"/>
  <c r="FE83" i="24" a="1"/>
  <c r="FE83" i="24" s="1"/>
  <c r="AI85" i="19" s="1"/>
  <c r="EO83" i="24" a="1"/>
  <c r="EO83" i="24" s="1"/>
  <c r="O85" i="19" s="1"/>
  <c r="EW82" i="24" a="1"/>
  <c r="EW82" i="24" s="1"/>
  <c r="Y84" i="19" s="1"/>
  <c r="FE81" i="24" a="1"/>
  <c r="FE81" i="24" s="1"/>
  <c r="AI83" i="19" s="1"/>
  <c r="EO81" i="24" a="1"/>
  <c r="EO81" i="24" s="1"/>
  <c r="O83" i="19" s="1"/>
  <c r="EW80" i="24" a="1"/>
  <c r="EW80" i="24" s="1"/>
  <c r="Y82" i="19" s="1"/>
  <c r="FE79" i="24" a="1"/>
  <c r="FE79" i="24" s="1"/>
  <c r="AI81" i="19" s="1"/>
  <c r="EO79" i="24" a="1"/>
  <c r="EO79" i="24" s="1"/>
  <c r="O81" i="19" s="1"/>
  <c r="EW78" i="24" a="1"/>
  <c r="EW78" i="24" s="1"/>
  <c r="Y80" i="19" s="1"/>
  <c r="FE77" i="24" a="1"/>
  <c r="FE77" i="24" s="1"/>
  <c r="AI79" i="19" s="1"/>
  <c r="EO77" i="24" a="1"/>
  <c r="EO77" i="24" s="1"/>
  <c r="O79" i="19" s="1"/>
  <c r="EW76" i="24" a="1"/>
  <c r="EW76" i="24" s="1"/>
  <c r="Y78" i="19" s="1"/>
  <c r="FE75" i="24" a="1"/>
  <c r="FE75" i="24" s="1"/>
  <c r="AI77" i="19" s="1"/>
  <c r="EO75" i="24" a="1"/>
  <c r="EO75" i="24" s="1"/>
  <c r="O77" i="19" s="1"/>
  <c r="EW74" i="24" a="1"/>
  <c r="EW74" i="24" s="1"/>
  <c r="Y76" i="19" s="1"/>
  <c r="FE73" i="24" a="1"/>
  <c r="FE73" i="24" s="1"/>
  <c r="AI75" i="19" s="1"/>
  <c r="EO73" i="24" a="1"/>
  <c r="EO73" i="24" s="1"/>
  <c r="O75" i="19" s="1"/>
  <c r="EW72" i="24" a="1"/>
  <c r="EW72" i="24" s="1"/>
  <c r="Y74" i="19" s="1"/>
  <c r="FE71" i="24" a="1"/>
  <c r="FE71" i="24" s="1"/>
  <c r="AI73" i="19" s="1"/>
  <c r="EO71" i="24" a="1"/>
  <c r="EO71" i="24" s="1"/>
  <c r="O73" i="19" s="1"/>
  <c r="EW70" i="24" a="1"/>
  <c r="EW70" i="24" s="1"/>
  <c r="Y72" i="19" s="1"/>
  <c r="FE69" i="24" a="1"/>
  <c r="FE69" i="24" s="1"/>
  <c r="AI71" i="19" s="1"/>
  <c r="EO69" i="24" a="1"/>
  <c r="EO69" i="24" s="1"/>
  <c r="O71" i="19" s="1"/>
  <c r="ET87" i="24" a="1"/>
  <c r="ET87" i="24" s="1"/>
  <c r="U89" i="19" s="1"/>
  <c r="V89" i="19" s="1"/>
  <c r="FB86" i="24" a="1"/>
  <c r="FB86" i="24" s="1"/>
  <c r="AE88" i="19" s="1"/>
  <c r="AF88" i="19" s="1"/>
  <c r="ET85" i="24" a="1"/>
  <c r="ET85" i="24" s="1"/>
  <c r="U87" i="19" s="1"/>
  <c r="V87" i="19" s="1"/>
  <c r="FB84" i="24" a="1"/>
  <c r="FB84" i="24" s="1"/>
  <c r="AE86" i="19" s="1"/>
  <c r="AF86" i="19" s="1"/>
  <c r="EL84" i="24" a="1"/>
  <c r="EL84" i="24" s="1"/>
  <c r="K86" i="19" s="1"/>
  <c r="L86" i="19" s="1"/>
  <c r="ET83" i="24" a="1"/>
  <c r="ET83" i="24" s="1"/>
  <c r="U85" i="19" s="1"/>
  <c r="V85" i="19" s="1"/>
  <c r="FB82" i="24" a="1"/>
  <c r="FB82" i="24" s="1"/>
  <c r="AE84" i="19" s="1"/>
  <c r="AF84" i="19" s="1"/>
  <c r="EL82" i="24" a="1"/>
  <c r="EL82" i="24" s="1"/>
  <c r="K84" i="19" s="1"/>
  <c r="L84" i="19" s="1"/>
  <c r="ET81" i="24" a="1"/>
  <c r="ET81" i="24" s="1"/>
  <c r="U83" i="19" s="1"/>
  <c r="V83" i="19" s="1"/>
  <c r="FB80" i="24" a="1"/>
  <c r="FB80" i="24" s="1"/>
  <c r="AE82" i="19" s="1"/>
  <c r="AF82" i="19" s="1"/>
  <c r="ET79" i="24" a="1"/>
  <c r="ET79" i="24" s="1"/>
  <c r="U81" i="19" s="1"/>
  <c r="V81" i="19" s="1"/>
  <c r="FB78" i="24" a="1"/>
  <c r="FB78" i="24" s="1"/>
  <c r="AE80" i="19" s="1"/>
  <c r="AF80" i="19" s="1"/>
  <c r="ET77" i="24" a="1"/>
  <c r="ET77" i="24" s="1"/>
  <c r="U79" i="19" s="1"/>
  <c r="V79" i="19" s="1"/>
  <c r="FB76" i="24" a="1"/>
  <c r="FB76" i="24" s="1"/>
  <c r="AE78" i="19" s="1"/>
  <c r="AF78" i="19" s="1"/>
  <c r="EL76" i="24" a="1"/>
  <c r="EL76" i="24" s="1"/>
  <c r="K78" i="19" s="1"/>
  <c r="L78" i="19" s="1"/>
  <c r="ET75" i="24" a="1"/>
  <c r="ET75" i="24" s="1"/>
  <c r="U77" i="19" s="1"/>
  <c r="V77" i="19" s="1"/>
  <c r="FB74" i="24" a="1"/>
  <c r="FB74" i="24" s="1"/>
  <c r="AE76" i="19" s="1"/>
  <c r="AF76" i="19" s="1"/>
  <c r="EL74" i="24" a="1"/>
  <c r="EL74" i="24" s="1"/>
  <c r="K76" i="19" s="1"/>
  <c r="L76" i="19" s="1"/>
  <c r="ET73" i="24" a="1"/>
  <c r="ET73" i="24" s="1"/>
  <c r="U75" i="19" s="1"/>
  <c r="V75" i="19" s="1"/>
  <c r="FB72" i="24" a="1"/>
  <c r="FB72" i="24" s="1"/>
  <c r="AE74" i="19" s="1"/>
  <c r="AF74" i="19" s="1"/>
  <c r="ET71" i="24" a="1"/>
  <c r="ET71" i="24" s="1"/>
  <c r="U73" i="19" s="1"/>
  <c r="V73" i="19" s="1"/>
  <c r="FB70" i="24" a="1"/>
  <c r="FB70" i="24" s="1"/>
  <c r="AE72" i="19" s="1"/>
  <c r="AF72" i="19" s="1"/>
  <c r="ET69" i="24" a="1"/>
  <c r="ET69" i="24" s="1"/>
  <c r="U71" i="19" s="1"/>
  <c r="V71" i="19" s="1"/>
  <c r="FA87" i="24" a="1"/>
  <c r="FA87" i="24" s="1"/>
  <c r="AD89" i="19" s="1"/>
  <c r="ES86" i="24" a="1"/>
  <c r="ES86" i="24" s="1"/>
  <c r="T88" i="19" s="1"/>
  <c r="FA85" i="24" a="1"/>
  <c r="FA85" i="24" s="1"/>
  <c r="AD87" i="19" s="1"/>
  <c r="ES84" i="24" a="1"/>
  <c r="ES84" i="24" s="1"/>
  <c r="T86" i="19" s="1"/>
  <c r="FA83" i="24" a="1"/>
  <c r="FA83" i="24" s="1"/>
  <c r="AD85" i="19" s="1"/>
  <c r="EK83" i="24" a="1"/>
  <c r="EK83" i="24" s="1"/>
  <c r="J85" i="19" s="1"/>
  <c r="ES82" i="24" a="1"/>
  <c r="ES82" i="24" s="1"/>
  <c r="T84" i="19" s="1"/>
  <c r="FA81" i="24" a="1"/>
  <c r="FA81" i="24" s="1"/>
  <c r="AD83" i="19" s="1"/>
  <c r="EK81" i="24" a="1"/>
  <c r="EK81" i="24" s="1"/>
  <c r="J83" i="19" s="1"/>
  <c r="ES80" i="24" a="1"/>
  <c r="ES80" i="24" s="1"/>
  <c r="T82" i="19" s="1"/>
  <c r="FA79" i="24" a="1"/>
  <c r="FA79" i="24" s="1"/>
  <c r="AD81" i="19" s="1"/>
  <c r="ES78" i="24" a="1"/>
  <c r="ES78" i="24" s="1"/>
  <c r="T80" i="19" s="1"/>
  <c r="FA77" i="24" a="1"/>
  <c r="FA77" i="24" s="1"/>
  <c r="AD79" i="19" s="1"/>
  <c r="ES76" i="24" a="1"/>
  <c r="ES76" i="24" s="1"/>
  <c r="T78" i="19" s="1"/>
  <c r="FA75" i="24" a="1"/>
  <c r="FA75" i="24" s="1"/>
  <c r="AD77" i="19" s="1"/>
  <c r="EK75" i="24" a="1"/>
  <c r="EK75" i="24" s="1"/>
  <c r="J77" i="19" s="1"/>
  <c r="ES74" i="24" a="1"/>
  <c r="ES74" i="24" s="1"/>
  <c r="T76" i="19" s="1"/>
  <c r="FA73" i="24" a="1"/>
  <c r="FA73" i="24" s="1"/>
  <c r="AD75" i="19" s="1"/>
  <c r="EK73" i="24" a="1"/>
  <c r="EK73" i="24" s="1"/>
  <c r="J75" i="19" s="1"/>
  <c r="ES72" i="24" a="1"/>
  <c r="ES72" i="24" s="1"/>
  <c r="T74" i="19" s="1"/>
  <c r="FA71" i="24" a="1"/>
  <c r="FA71" i="24" s="1"/>
  <c r="AD73" i="19" s="1"/>
  <c r="ES70" i="24" a="1"/>
  <c r="ES70" i="24" s="1"/>
  <c r="T72" i="19" s="1"/>
  <c r="FA69" i="24" a="1"/>
  <c r="FA69" i="24" s="1"/>
  <c r="AD71" i="19" s="1"/>
  <c r="EX87" i="24" a="1"/>
  <c r="EX87" i="24" s="1"/>
  <c r="Z89" i="19" s="1"/>
  <c r="AA89" i="19" s="1"/>
  <c r="FF86" i="24" a="1"/>
  <c r="FF86" i="24" s="1"/>
  <c r="AJ88" i="19" s="1"/>
  <c r="AK88" i="19" s="1"/>
  <c r="EP86" i="24" a="1"/>
  <c r="EP86" i="24" s="1"/>
  <c r="P88" i="19" s="1"/>
  <c r="Q88" i="19" s="1"/>
  <c r="EX85" i="24" a="1"/>
  <c r="EX85" i="24" s="1"/>
  <c r="Z87" i="19" s="1"/>
  <c r="AA87" i="19" s="1"/>
  <c r="FF84" i="24" a="1"/>
  <c r="FF84" i="24" s="1"/>
  <c r="AJ86" i="19" s="1"/>
  <c r="AK86" i="19" s="1"/>
  <c r="EP84" i="24" a="1"/>
  <c r="EP84" i="24" s="1"/>
  <c r="P86" i="19" s="1"/>
  <c r="Q86" i="19" s="1"/>
  <c r="EX83" i="24" a="1"/>
  <c r="EX83" i="24" s="1"/>
  <c r="Z85" i="19" s="1"/>
  <c r="AA85" i="19" s="1"/>
  <c r="FF82" i="24" a="1"/>
  <c r="FF82" i="24" s="1"/>
  <c r="AJ84" i="19" s="1"/>
  <c r="AK84" i="19" s="1"/>
  <c r="EP82" i="24" a="1"/>
  <c r="EP82" i="24" s="1"/>
  <c r="P84" i="19" s="1"/>
  <c r="Q84" i="19" s="1"/>
  <c r="EX81" i="24" a="1"/>
  <c r="EX81" i="24" s="1"/>
  <c r="Z83" i="19" s="1"/>
  <c r="AA83" i="19" s="1"/>
  <c r="FF80" i="24" a="1"/>
  <c r="FF80" i="24" s="1"/>
  <c r="AJ82" i="19" s="1"/>
  <c r="AK82" i="19" s="1"/>
  <c r="EP80" i="24" a="1"/>
  <c r="EP80" i="24" s="1"/>
  <c r="P82" i="19" s="1"/>
  <c r="Q82" i="19" s="1"/>
  <c r="FF132" i="24" a="1"/>
  <c r="FF132" i="24" s="1"/>
  <c r="AJ134" i="19" s="1"/>
  <c r="AK134" i="19" s="1"/>
  <c r="EP132" i="24" a="1"/>
  <c r="EP132" i="24" s="1"/>
  <c r="P134" i="19" s="1"/>
  <c r="Q134" i="19" s="1"/>
  <c r="EX131" i="24" a="1"/>
  <c r="EX131" i="24" s="1"/>
  <c r="Z133" i="19" s="1"/>
  <c r="AA133" i="19" s="1"/>
  <c r="FF130" i="24" a="1"/>
  <c r="FF130" i="24" s="1"/>
  <c r="AJ132" i="19" s="1"/>
  <c r="AK132" i="19" s="1"/>
  <c r="EP130" i="24" a="1"/>
  <c r="EP130" i="24" s="1"/>
  <c r="P132" i="19" s="1"/>
  <c r="Q132" i="19" s="1"/>
  <c r="EX129" i="24" a="1"/>
  <c r="EX129" i="24" s="1"/>
  <c r="Z131" i="19" s="1"/>
  <c r="AA131" i="19" s="1"/>
  <c r="FF128" i="24" a="1"/>
  <c r="FF128" i="24" s="1"/>
  <c r="AJ130" i="19" s="1"/>
  <c r="AK130" i="19" s="1"/>
  <c r="EP128" i="24" a="1"/>
  <c r="EP128" i="24" s="1"/>
  <c r="P130" i="19" s="1"/>
  <c r="Q130" i="19" s="1"/>
  <c r="EX127" i="24" a="1"/>
  <c r="EX127" i="24" s="1"/>
  <c r="Z129" i="19" s="1"/>
  <c r="AA129" i="19" s="1"/>
  <c r="FF126" i="24" a="1"/>
  <c r="FF126" i="24" s="1"/>
  <c r="AJ128" i="19" s="1"/>
  <c r="AK128" i="19" s="1"/>
  <c r="FA132" i="24" a="1"/>
  <c r="FA132" i="24" s="1"/>
  <c r="AD134" i="19" s="1"/>
  <c r="EK132" i="24" a="1"/>
  <c r="EK132" i="24" s="1"/>
  <c r="J134" i="19" s="1"/>
  <c r="ER131" i="24" a="1"/>
  <c r="ER131" i="24" s="1"/>
  <c r="S133" i="19" s="1"/>
  <c r="EZ130" i="24" a="1"/>
  <c r="EZ130" i="24" s="1"/>
  <c r="AC132" i="19" s="1"/>
  <c r="EJ130" i="24" a="1"/>
  <c r="EJ130" i="24" s="1"/>
  <c r="I132" i="19" s="1"/>
  <c r="ER129" i="24" a="1"/>
  <c r="ER129" i="24" s="1"/>
  <c r="S131" i="19" s="1"/>
  <c r="EZ128" i="24" a="1"/>
  <c r="EZ128" i="24" s="1"/>
  <c r="AC130" i="19" s="1"/>
  <c r="EJ128" i="24" a="1"/>
  <c r="EJ128" i="24" s="1"/>
  <c r="I130" i="19" s="1"/>
  <c r="ER127" i="24" a="1"/>
  <c r="ER127" i="24" s="1"/>
  <c r="S129" i="19" s="1"/>
  <c r="EZ126" i="24" a="1"/>
  <c r="EZ126" i="24" s="1"/>
  <c r="AC128" i="19" s="1"/>
  <c r="EV132" i="24" a="1"/>
  <c r="EV132" i="24" s="1"/>
  <c r="X134" i="19" s="1"/>
  <c r="FB131" i="24" a="1"/>
  <c r="FB131" i="24" s="1"/>
  <c r="AE133" i="19" s="1"/>
  <c r="AF133" i="19" s="1"/>
  <c r="EL131" i="24" a="1"/>
  <c r="EL131" i="24" s="1"/>
  <c r="K133" i="19" s="1"/>
  <c r="L133" i="19" s="1"/>
  <c r="ET130" i="24" a="1"/>
  <c r="ET130" i="24" s="1"/>
  <c r="U132" i="19" s="1"/>
  <c r="V132" i="19" s="1"/>
  <c r="FB129" i="24" a="1"/>
  <c r="FB129" i="24" s="1"/>
  <c r="AE131" i="19" s="1"/>
  <c r="AF131" i="19" s="1"/>
  <c r="EL129" i="24" a="1"/>
  <c r="EL129" i="24" s="1"/>
  <c r="K131" i="19" s="1"/>
  <c r="L131" i="19" s="1"/>
  <c r="EU132" i="24" a="1"/>
  <c r="EU132" i="24" s="1"/>
  <c r="W134" i="19" s="1"/>
  <c r="FD131" i="24" a="1"/>
  <c r="FD131" i="24" s="1"/>
  <c r="AH133" i="19" s="1"/>
  <c r="EN131" i="24" a="1"/>
  <c r="EN131" i="24" s="1"/>
  <c r="N133" i="19" s="1"/>
  <c r="EV130" i="24" a="1"/>
  <c r="EV130" i="24" s="1"/>
  <c r="X132" i="19" s="1"/>
  <c r="FD129" i="24" a="1"/>
  <c r="FD129" i="24" s="1"/>
  <c r="AH131" i="19" s="1"/>
  <c r="EN129" i="24" a="1"/>
  <c r="EN129" i="24" s="1"/>
  <c r="N131" i="19" s="1"/>
  <c r="EV128" i="24" a="1"/>
  <c r="EV128" i="24" s="1"/>
  <c r="X130" i="19" s="1"/>
  <c r="FD127" i="24" a="1"/>
  <c r="FD127" i="24" s="1"/>
  <c r="AH129" i="19" s="1"/>
  <c r="EN127" i="24" a="1"/>
  <c r="EN127" i="24" s="1"/>
  <c r="N129" i="19" s="1"/>
  <c r="EV126" i="24" a="1"/>
  <c r="EV126" i="24" s="1"/>
  <c r="X128" i="19" s="1"/>
  <c r="ET128" i="24" a="1"/>
  <c r="ET128" i="24" s="1"/>
  <c r="U130" i="19" s="1"/>
  <c r="V130" i="19" s="1"/>
  <c r="ET126" i="24" a="1"/>
  <c r="ET126" i="24" s="1"/>
  <c r="U128" i="19" s="1"/>
  <c r="V128" i="19" s="1"/>
  <c r="EY125" i="24" a="1"/>
  <c r="EY125" i="24" s="1"/>
  <c r="AB127" i="19" s="1"/>
  <c r="FG124" i="24" a="1"/>
  <c r="FG124" i="24" s="1"/>
  <c r="AL126" i="19" s="1"/>
  <c r="EQ124" i="24" a="1"/>
  <c r="EQ124" i="24" s="1"/>
  <c r="R126" i="19" s="1"/>
  <c r="EQ128" i="24" a="1"/>
  <c r="EQ128" i="24" s="1"/>
  <c r="R130" i="19" s="1"/>
  <c r="ES125" i="24" a="1"/>
  <c r="ES125" i="24" s="1"/>
  <c r="T127" i="19" s="1"/>
  <c r="FA124" i="24" a="1"/>
  <c r="FA124" i="24" s="1"/>
  <c r="AD126" i="19" s="1"/>
  <c r="EK124" i="24" a="1"/>
  <c r="EK124" i="24" s="1"/>
  <c r="J126" i="19" s="1"/>
  <c r="EQ127" i="24" a="1"/>
  <c r="EQ127" i="24" s="1"/>
  <c r="R129" i="19" s="1"/>
  <c r="EZ125" i="24" a="1"/>
  <c r="EZ125" i="24" s="1"/>
  <c r="AC127" i="19" s="1"/>
  <c r="ER124" i="24" a="1"/>
  <c r="ER124" i="24" s="1"/>
  <c r="S126" i="19" s="1"/>
  <c r="FA123" i="24" a="1"/>
  <c r="FA123" i="24" s="1"/>
  <c r="AD125" i="19" s="1"/>
  <c r="EQ126" i="24" a="1"/>
  <c r="EQ126" i="24" s="1"/>
  <c r="R128" i="19" s="1"/>
  <c r="FB125" i="24" a="1"/>
  <c r="FB125" i="24" s="1"/>
  <c r="AE127" i="19" s="1"/>
  <c r="AF127" i="19" s="1"/>
  <c r="ET124" i="24" a="1"/>
  <c r="ET124" i="24" s="1"/>
  <c r="U126" i="19" s="1"/>
  <c r="V126" i="19" s="1"/>
  <c r="FD123" i="24" a="1"/>
  <c r="FD123" i="24" s="1"/>
  <c r="AH125" i="19" s="1"/>
  <c r="EO123" i="24" a="1"/>
  <c r="EO123" i="24" s="1"/>
  <c r="O125" i="19" s="1"/>
  <c r="EW122" i="24" a="1"/>
  <c r="EW122" i="24" s="1"/>
  <c r="Y124" i="19" s="1"/>
  <c r="FE121" i="24" a="1"/>
  <c r="FE121" i="24" s="1"/>
  <c r="AI123" i="19" s="1"/>
  <c r="EO121" i="24" a="1"/>
  <c r="EO121" i="24" s="1"/>
  <c r="O123" i="19" s="1"/>
  <c r="EW120" i="24" a="1"/>
  <c r="EW120" i="24" s="1"/>
  <c r="Y122" i="19" s="1"/>
  <c r="FE119" i="24" a="1"/>
  <c r="FE119" i="24" s="1"/>
  <c r="AI121" i="19" s="1"/>
  <c r="EO119" i="24" a="1"/>
  <c r="EO119" i="24" s="1"/>
  <c r="O121" i="19" s="1"/>
  <c r="EL123" i="24" a="1"/>
  <c r="EL123" i="24" s="1"/>
  <c r="K125" i="19" s="1"/>
  <c r="L125" i="19" s="1"/>
  <c r="ET122" i="24" a="1"/>
  <c r="ET122" i="24" s="1"/>
  <c r="U124" i="19" s="1"/>
  <c r="V124" i="19" s="1"/>
  <c r="FB121" i="24" a="1"/>
  <c r="FB121" i="24" s="1"/>
  <c r="AE123" i="19" s="1"/>
  <c r="AF123" i="19" s="1"/>
  <c r="EL121" i="24" a="1"/>
  <c r="EL121" i="24" s="1"/>
  <c r="K123" i="19" s="1"/>
  <c r="L123" i="19" s="1"/>
  <c r="ET120" i="24" a="1"/>
  <c r="ET120" i="24" s="1"/>
  <c r="U122" i="19" s="1"/>
  <c r="V122" i="19" s="1"/>
  <c r="FB119" i="24" a="1"/>
  <c r="FB119" i="24" s="1"/>
  <c r="AE121" i="19" s="1"/>
  <c r="AF121" i="19" s="1"/>
  <c r="ES123" i="24" a="1"/>
  <c r="ES123" i="24" s="1"/>
  <c r="T125" i="19" s="1"/>
  <c r="FA122" i="24" a="1"/>
  <c r="FA122" i="24" s="1"/>
  <c r="AD124" i="19" s="1"/>
  <c r="EK122" i="24" a="1"/>
  <c r="EK122" i="24" s="1"/>
  <c r="J124" i="19" s="1"/>
  <c r="ES121" i="24" a="1"/>
  <c r="ES121" i="24" s="1"/>
  <c r="T123" i="19" s="1"/>
  <c r="FA120" i="24" a="1"/>
  <c r="FA120" i="24" s="1"/>
  <c r="AD122" i="19" s="1"/>
  <c r="EK120" i="24" a="1"/>
  <c r="EK120" i="24" s="1"/>
  <c r="J122" i="19" s="1"/>
  <c r="ES119" i="24" a="1"/>
  <c r="ES119" i="24" s="1"/>
  <c r="T121" i="19" s="1"/>
  <c r="EP123" i="24" a="1"/>
  <c r="EP123" i="24" s="1"/>
  <c r="P125" i="19" s="1"/>
  <c r="Q125" i="19" s="1"/>
  <c r="EX122" i="24" a="1"/>
  <c r="EX122" i="24" s="1"/>
  <c r="Z124" i="19" s="1"/>
  <c r="AA124" i="19" s="1"/>
  <c r="FF121" i="24" a="1"/>
  <c r="FF121" i="24" s="1"/>
  <c r="AJ123" i="19" s="1"/>
  <c r="AK123" i="19" s="1"/>
  <c r="EP121" i="24" a="1"/>
  <c r="EP121" i="24" s="1"/>
  <c r="P123" i="19" s="1"/>
  <c r="Q123" i="19" s="1"/>
  <c r="EX120" i="24" a="1"/>
  <c r="EX120" i="24" s="1"/>
  <c r="Z122" i="19" s="1"/>
  <c r="AA122" i="19" s="1"/>
  <c r="FF119" i="24" a="1"/>
  <c r="FF119" i="24" s="1"/>
  <c r="AJ121" i="19" s="1"/>
  <c r="AK121" i="19" s="1"/>
  <c r="EP119" i="24" a="1"/>
  <c r="EP119" i="24" s="1"/>
  <c r="P121" i="19" s="1"/>
  <c r="Q121" i="19" s="1"/>
  <c r="FC118" i="24" a="1"/>
  <c r="FC118" i="24" s="1"/>
  <c r="AG120" i="19" s="1"/>
  <c r="EU117" i="24" a="1"/>
  <c r="EU117" i="24" s="1"/>
  <c r="W119" i="19" s="1"/>
  <c r="FC116" i="24" a="1"/>
  <c r="FC116" i="24" s="1"/>
  <c r="AG118" i="19" s="1"/>
  <c r="EM116" i="24" a="1"/>
  <c r="EM116" i="24" s="1"/>
  <c r="M118" i="19" s="1"/>
  <c r="FE118" i="24" a="1"/>
  <c r="FE118" i="24" s="1"/>
  <c r="AI120" i="19" s="1"/>
  <c r="EO118" i="24" a="1"/>
  <c r="EO118" i="24" s="1"/>
  <c r="O120" i="19" s="1"/>
  <c r="EW117" i="24" a="1"/>
  <c r="EW117" i="24" s="1"/>
  <c r="Y119" i="19" s="1"/>
  <c r="FE116" i="24" a="1"/>
  <c r="FE116" i="24" s="1"/>
  <c r="AI118" i="19" s="1"/>
  <c r="EO116" i="24" a="1"/>
  <c r="EO116" i="24" s="1"/>
  <c r="O118" i="19" s="1"/>
  <c r="EW115" i="24" a="1"/>
  <c r="EW115" i="24" s="1"/>
  <c r="Y117" i="19" s="1"/>
  <c r="EY118" i="24" a="1"/>
  <c r="EY118" i="24" s="1"/>
  <c r="AB120" i="19" s="1"/>
  <c r="FG117" i="24" a="1"/>
  <c r="FG117" i="24" s="1"/>
  <c r="AL119" i="19" s="1"/>
  <c r="EQ117" i="24" a="1"/>
  <c r="EQ117" i="24" s="1"/>
  <c r="R119" i="19" s="1"/>
  <c r="EY116" i="24" a="1"/>
  <c r="EY116" i="24" s="1"/>
  <c r="AB118" i="19" s="1"/>
  <c r="FG115" i="24" a="1"/>
  <c r="FG115" i="24" s="1"/>
  <c r="AL117" i="19" s="1"/>
  <c r="FA118" i="24" a="1"/>
  <c r="FA118" i="24" s="1"/>
  <c r="AD120" i="19" s="1"/>
  <c r="ES117" i="24" a="1"/>
  <c r="ES117" i="24" s="1"/>
  <c r="T119" i="19" s="1"/>
  <c r="FA116" i="24" a="1"/>
  <c r="FA116" i="24" s="1"/>
  <c r="AD118" i="19" s="1"/>
  <c r="EK116" i="24" a="1"/>
  <c r="EK116" i="24" s="1"/>
  <c r="J118" i="19" s="1"/>
  <c r="ET115" i="24" a="1"/>
  <c r="ET115" i="24" s="1"/>
  <c r="U117" i="19" s="1"/>
  <c r="V117" i="19" s="1"/>
  <c r="FE114" i="24" a="1"/>
  <c r="FE114" i="24" s="1"/>
  <c r="AI116" i="19" s="1"/>
  <c r="EO114" i="24" a="1"/>
  <c r="EO114" i="24" s="1"/>
  <c r="O116" i="19" s="1"/>
  <c r="EW113" i="24" a="1"/>
  <c r="EW113" i="24" s="1"/>
  <c r="Y115" i="19" s="1"/>
  <c r="FE112" i="24" a="1"/>
  <c r="FE112" i="24" s="1"/>
  <c r="AI114" i="19" s="1"/>
  <c r="EO112" i="24" a="1"/>
  <c r="EO112" i="24" s="1"/>
  <c r="O114" i="19" s="1"/>
  <c r="EW111" i="24" a="1"/>
  <c r="EW111" i="24" s="1"/>
  <c r="Y113" i="19" s="1"/>
  <c r="FE110" i="24" a="1"/>
  <c r="FE110" i="24" s="1"/>
  <c r="AI112" i="19" s="1"/>
  <c r="EO110" i="24" a="1"/>
  <c r="EO110" i="24" s="1"/>
  <c r="O112" i="19" s="1"/>
  <c r="EW109" i="24" a="1"/>
  <c r="EW109" i="24" s="1"/>
  <c r="Y111" i="19" s="1"/>
  <c r="FE108" i="24" a="1"/>
  <c r="FE108" i="24" s="1"/>
  <c r="AI110" i="19" s="1"/>
  <c r="EO108" i="24" a="1"/>
  <c r="EO108" i="24" s="1"/>
  <c r="O110" i="19" s="1"/>
  <c r="EW107" i="24" a="1"/>
  <c r="EW107" i="24" s="1"/>
  <c r="Y109" i="19" s="1"/>
  <c r="FE106" i="24" a="1"/>
  <c r="FE106" i="24" s="1"/>
  <c r="AI108" i="19" s="1"/>
  <c r="EO106" i="24" a="1"/>
  <c r="EO106" i="24" s="1"/>
  <c r="O108" i="19" s="1"/>
  <c r="EW105" i="24" a="1"/>
  <c r="EW105" i="24" s="1"/>
  <c r="Y107" i="19" s="1"/>
  <c r="FE104" i="24" a="1"/>
  <c r="FE104" i="24" s="1"/>
  <c r="AI106" i="19" s="1"/>
  <c r="EO104" i="24" a="1"/>
  <c r="EO104" i="24" s="1"/>
  <c r="O106" i="19" s="1"/>
  <c r="EN115" i="24" a="1"/>
  <c r="EN115" i="24" s="1"/>
  <c r="N117" i="19" s="1"/>
  <c r="EV114" i="24" a="1"/>
  <c r="EV114" i="24" s="1"/>
  <c r="X116" i="19" s="1"/>
  <c r="FD113" i="24" a="1"/>
  <c r="FD113" i="24" s="1"/>
  <c r="AH115" i="19" s="1"/>
  <c r="EN113" i="24" a="1"/>
  <c r="EN113" i="24" s="1"/>
  <c r="N115" i="19" s="1"/>
  <c r="EV112" i="24" a="1"/>
  <c r="EV112" i="24" s="1"/>
  <c r="X114" i="19" s="1"/>
  <c r="FD111" i="24" a="1"/>
  <c r="FD111" i="24" s="1"/>
  <c r="AH113" i="19" s="1"/>
  <c r="EN111" i="24" a="1"/>
  <c r="EN111" i="24" s="1"/>
  <c r="N113" i="19" s="1"/>
  <c r="EV110" i="24" a="1"/>
  <c r="EV110" i="24" s="1"/>
  <c r="X112" i="19" s="1"/>
  <c r="FD109" i="24" a="1"/>
  <c r="FD109" i="24" s="1"/>
  <c r="AH111" i="19" s="1"/>
  <c r="EN109" i="24" a="1"/>
  <c r="EN109" i="24" s="1"/>
  <c r="N111" i="19" s="1"/>
  <c r="EV108" i="24" a="1"/>
  <c r="EV108" i="24" s="1"/>
  <c r="X110" i="19" s="1"/>
  <c r="FD107" i="24" a="1"/>
  <c r="FD107" i="24" s="1"/>
  <c r="AH109" i="19" s="1"/>
  <c r="EN107" i="24" a="1"/>
  <c r="EN107" i="24" s="1"/>
  <c r="N109" i="19" s="1"/>
  <c r="ET106" i="24" a="1"/>
  <c r="ET106" i="24" s="1"/>
  <c r="U108" i="19" s="1"/>
  <c r="V108" i="19" s="1"/>
  <c r="FB105" i="24" a="1"/>
  <c r="FB105" i="24" s="1"/>
  <c r="AE107" i="19" s="1"/>
  <c r="AF107" i="19" s="1"/>
  <c r="EL105" i="24" a="1"/>
  <c r="EL105" i="24" s="1"/>
  <c r="K107" i="19" s="1"/>
  <c r="L107" i="19" s="1"/>
  <c r="ET104" i="24" a="1"/>
  <c r="ET104" i="24" s="1"/>
  <c r="U106" i="19" s="1"/>
  <c r="V106" i="19" s="1"/>
  <c r="EM115" i="24" a="1"/>
  <c r="EM115" i="24" s="1"/>
  <c r="M117" i="19" s="1"/>
  <c r="EU114" i="24" a="1"/>
  <c r="EU114" i="24" s="1"/>
  <c r="W116" i="19" s="1"/>
  <c r="FC113" i="24" a="1"/>
  <c r="FC113" i="24" s="1"/>
  <c r="AG115" i="19" s="1"/>
  <c r="EM113" i="24" a="1"/>
  <c r="EM113" i="24" s="1"/>
  <c r="M115" i="19" s="1"/>
  <c r="EU112" i="24" a="1"/>
  <c r="EU112" i="24" s="1"/>
  <c r="W114" i="19" s="1"/>
  <c r="FC111" i="24" a="1"/>
  <c r="FC111" i="24" s="1"/>
  <c r="AG113" i="19" s="1"/>
  <c r="EU110" i="24" a="1"/>
  <c r="EU110" i="24" s="1"/>
  <c r="W112" i="19" s="1"/>
  <c r="FC109" i="24" a="1"/>
  <c r="FC109" i="24" s="1"/>
  <c r="AG111" i="19" s="1"/>
  <c r="EU108" i="24" a="1"/>
  <c r="EU108" i="24" s="1"/>
  <c r="W110" i="19" s="1"/>
  <c r="FC107" i="24" a="1"/>
  <c r="FC107" i="24" s="1"/>
  <c r="AG109" i="19" s="1"/>
  <c r="EM107" i="24" a="1"/>
  <c r="EM107" i="24" s="1"/>
  <c r="M109" i="19" s="1"/>
  <c r="EV106" i="24" a="1"/>
  <c r="EV106" i="24" s="1"/>
  <c r="X108" i="19" s="1"/>
  <c r="FD105" i="24" a="1"/>
  <c r="FD105" i="24" s="1"/>
  <c r="AH107" i="19" s="1"/>
  <c r="EN105" i="24" a="1"/>
  <c r="EN105" i="24" s="1"/>
  <c r="N107" i="19" s="1"/>
  <c r="EV104" i="24" a="1"/>
  <c r="EV104" i="24" s="1"/>
  <c r="X106" i="19" s="1"/>
  <c r="EP115" i="24" a="1"/>
  <c r="EP115" i="24" s="1"/>
  <c r="P117" i="19" s="1"/>
  <c r="Q117" i="19" s="1"/>
  <c r="EX114" i="24" a="1"/>
  <c r="EX114" i="24" s="1"/>
  <c r="Z116" i="19" s="1"/>
  <c r="AA116" i="19" s="1"/>
  <c r="FF113" i="24" a="1"/>
  <c r="FF113" i="24" s="1"/>
  <c r="AJ115" i="19" s="1"/>
  <c r="AK115" i="19" s="1"/>
  <c r="EP113" i="24" a="1"/>
  <c r="EP113" i="24" s="1"/>
  <c r="P115" i="19" s="1"/>
  <c r="Q115" i="19" s="1"/>
  <c r="EX112" i="24" a="1"/>
  <c r="EX112" i="24" s="1"/>
  <c r="Z114" i="19" s="1"/>
  <c r="AA114" i="19" s="1"/>
  <c r="FF111" i="24" a="1"/>
  <c r="FF111" i="24" s="1"/>
  <c r="AJ113" i="19" s="1"/>
  <c r="AK113" i="19" s="1"/>
  <c r="EP111" i="24" a="1"/>
  <c r="EP111" i="24" s="1"/>
  <c r="P113" i="19" s="1"/>
  <c r="Q113" i="19" s="1"/>
  <c r="EX110" i="24" a="1"/>
  <c r="EX110" i="24" s="1"/>
  <c r="Z112" i="19" s="1"/>
  <c r="AA112" i="19" s="1"/>
  <c r="FF109" i="24" a="1"/>
  <c r="FF109" i="24" s="1"/>
  <c r="AJ111" i="19" s="1"/>
  <c r="AK111" i="19" s="1"/>
  <c r="EP109" i="24" a="1"/>
  <c r="EP109" i="24" s="1"/>
  <c r="P111" i="19" s="1"/>
  <c r="Q111" i="19" s="1"/>
  <c r="EX108" i="24" a="1"/>
  <c r="EX108" i="24" s="1"/>
  <c r="Z110" i="19" s="1"/>
  <c r="AA110" i="19" s="1"/>
  <c r="FF107" i="24" a="1"/>
  <c r="FF107" i="24" s="1"/>
  <c r="AJ109" i="19" s="1"/>
  <c r="AK109" i="19" s="1"/>
  <c r="EP107" i="24" a="1"/>
  <c r="EP107" i="24" s="1"/>
  <c r="P109" i="19" s="1"/>
  <c r="Q109" i="19" s="1"/>
  <c r="EX106" i="24" a="1"/>
  <c r="EX106" i="24" s="1"/>
  <c r="Z108" i="19" s="1"/>
  <c r="AA108" i="19" s="1"/>
  <c r="FF105" i="24" a="1"/>
  <c r="FF105" i="24" s="1"/>
  <c r="AJ107" i="19" s="1"/>
  <c r="AK107" i="19" s="1"/>
  <c r="EP105" i="24" a="1"/>
  <c r="EP105" i="24" s="1"/>
  <c r="P107" i="19" s="1"/>
  <c r="Q107" i="19" s="1"/>
  <c r="EX104" i="24" a="1"/>
  <c r="EX104" i="24" s="1"/>
  <c r="Z106" i="19" s="1"/>
  <c r="AA106" i="19" s="1"/>
  <c r="FB103" i="24" a="1"/>
  <c r="FB103" i="24" s="1"/>
  <c r="AE105" i="19" s="1"/>
  <c r="AF105" i="19" s="1"/>
  <c r="ET102" i="24" a="1"/>
  <c r="ET102" i="24" s="1"/>
  <c r="U104" i="19" s="1"/>
  <c r="V104" i="19" s="1"/>
  <c r="FB101" i="24" a="1"/>
  <c r="FB101" i="24" s="1"/>
  <c r="AE103" i="19" s="1"/>
  <c r="AF103" i="19" s="1"/>
  <c r="ET100" i="24" a="1"/>
  <c r="ET100" i="24" s="1"/>
  <c r="U102" i="19" s="1"/>
  <c r="V102" i="19" s="1"/>
  <c r="FB99" i="24" a="1"/>
  <c r="FB99" i="24" s="1"/>
  <c r="AE101" i="19" s="1"/>
  <c r="AF101" i="19" s="1"/>
  <c r="EL99" i="24" a="1"/>
  <c r="EL99" i="24" s="1"/>
  <c r="K101" i="19" s="1"/>
  <c r="L101" i="19" s="1"/>
  <c r="ET98" i="24" a="1"/>
  <c r="ET98" i="24" s="1"/>
  <c r="U100" i="19" s="1"/>
  <c r="V100" i="19" s="1"/>
  <c r="FD103" i="24" a="1"/>
  <c r="FD103" i="24" s="1"/>
  <c r="AH105" i="19" s="1"/>
  <c r="EN103" i="24" a="1"/>
  <c r="EN103" i="24" s="1"/>
  <c r="N105" i="19" s="1"/>
  <c r="EV102" i="24" a="1"/>
  <c r="EV102" i="24" s="1"/>
  <c r="X104" i="19" s="1"/>
  <c r="FD101" i="24" a="1"/>
  <c r="FD101" i="24" s="1"/>
  <c r="AH103" i="19" s="1"/>
  <c r="EN101" i="24" a="1"/>
  <c r="EN101" i="24" s="1"/>
  <c r="N103" i="19" s="1"/>
  <c r="EV100" i="24" a="1"/>
  <c r="EV100" i="24" s="1"/>
  <c r="X102" i="19" s="1"/>
  <c r="FD99" i="24" a="1"/>
  <c r="FD99" i="24" s="1"/>
  <c r="AH101" i="19" s="1"/>
  <c r="EN99" i="24" a="1"/>
  <c r="EN99" i="24" s="1"/>
  <c r="N101" i="19" s="1"/>
  <c r="EV98" i="24" a="1"/>
  <c r="EV98" i="24" s="1"/>
  <c r="X100" i="19" s="1"/>
  <c r="FD97" i="24" a="1"/>
  <c r="FD97" i="24" s="1"/>
  <c r="AH99" i="19" s="1"/>
  <c r="EN97" i="24" a="1"/>
  <c r="EN97" i="24" s="1"/>
  <c r="N99" i="19" s="1"/>
  <c r="EV96" i="24" a="1"/>
  <c r="EV96" i="24" s="1"/>
  <c r="X98" i="19" s="1"/>
  <c r="EU103" i="24" a="1"/>
  <c r="EU103" i="24" s="1"/>
  <c r="W105" i="19" s="1"/>
  <c r="FC102" i="24" a="1"/>
  <c r="FC102" i="24" s="1"/>
  <c r="AG104" i="19" s="1"/>
  <c r="EU101" i="24" a="1"/>
  <c r="EU101" i="24" s="1"/>
  <c r="W103" i="19" s="1"/>
  <c r="FC100" i="24" a="1"/>
  <c r="FC100" i="24" s="1"/>
  <c r="AG102" i="19" s="1"/>
  <c r="EM100" i="24" a="1"/>
  <c r="EM100" i="24" s="1"/>
  <c r="M102" i="19" s="1"/>
  <c r="EU99" i="24" a="1"/>
  <c r="EU99" i="24" s="1"/>
  <c r="W101" i="19" s="1"/>
  <c r="FC98" i="24" a="1"/>
  <c r="FC98" i="24" s="1"/>
  <c r="AG100" i="19" s="1"/>
  <c r="EM98" i="24" a="1"/>
  <c r="EM98" i="24" s="1"/>
  <c r="M100" i="19" s="1"/>
  <c r="EU97" i="24" a="1"/>
  <c r="EU97" i="24" s="1"/>
  <c r="W99" i="19" s="1"/>
  <c r="FC96" i="24" a="1"/>
  <c r="FC96" i="24" s="1"/>
  <c r="AG98" i="19" s="1"/>
  <c r="FE103" i="24" a="1"/>
  <c r="FE103" i="24" s="1"/>
  <c r="AI105" i="19" s="1"/>
  <c r="EO103" i="24" a="1"/>
  <c r="EO103" i="24" s="1"/>
  <c r="O105" i="19" s="1"/>
  <c r="EW102" i="24" a="1"/>
  <c r="EW102" i="24" s="1"/>
  <c r="Y104" i="19" s="1"/>
  <c r="FE101" i="24" a="1"/>
  <c r="FE101" i="24" s="1"/>
  <c r="AI103" i="19" s="1"/>
  <c r="EO101" i="24" a="1"/>
  <c r="EO101" i="24" s="1"/>
  <c r="O103" i="19" s="1"/>
  <c r="EW100" i="24" a="1"/>
  <c r="EW100" i="24" s="1"/>
  <c r="Y102" i="19" s="1"/>
  <c r="FE99" i="24" a="1"/>
  <c r="FE99" i="24" s="1"/>
  <c r="AI101" i="19" s="1"/>
  <c r="EO99" i="24" a="1"/>
  <c r="EO99" i="24" s="1"/>
  <c r="O101" i="19" s="1"/>
  <c r="EW98" i="24" a="1"/>
  <c r="EW98" i="24" s="1"/>
  <c r="Y100" i="19" s="1"/>
  <c r="FE97" i="24" a="1"/>
  <c r="FE97" i="24" s="1"/>
  <c r="AI99" i="19" s="1"/>
  <c r="EO97" i="24" a="1"/>
  <c r="EO97" i="24" s="1"/>
  <c r="O99" i="19" s="1"/>
  <c r="EW96" i="24" a="1"/>
  <c r="EW96" i="24" s="1"/>
  <c r="Y98" i="19" s="1"/>
  <c r="ER96" i="24" a="1"/>
  <c r="ER96" i="24" s="1"/>
  <c r="S98" i="19" s="1"/>
  <c r="EY95" i="24" a="1"/>
  <c r="EY95" i="24" s="1"/>
  <c r="AB97" i="19" s="1"/>
  <c r="FG94" i="24" a="1"/>
  <c r="FG94" i="24" s="1"/>
  <c r="AL96" i="19" s="1"/>
  <c r="EQ94" i="24" a="1"/>
  <c r="EQ94" i="24" s="1"/>
  <c r="R96" i="19" s="1"/>
  <c r="EY93" i="24" a="1"/>
  <c r="EY93" i="24" s="1"/>
  <c r="AB95" i="19" s="1"/>
  <c r="FG92" i="24" a="1"/>
  <c r="FG92" i="24" s="1"/>
  <c r="AL94" i="19" s="1"/>
  <c r="EQ92" i="24" a="1"/>
  <c r="EQ92" i="24" s="1"/>
  <c r="R94" i="19" s="1"/>
  <c r="EY91" i="24" a="1"/>
  <c r="EY91" i="24" s="1"/>
  <c r="AB93" i="19" s="1"/>
  <c r="FG90" i="24" a="1"/>
  <c r="FG90" i="24" s="1"/>
  <c r="AL92" i="19" s="1"/>
  <c r="EQ90" i="24" a="1"/>
  <c r="EQ90" i="24" s="1"/>
  <c r="R92" i="19" s="1"/>
  <c r="EY89" i="24" a="1"/>
  <c r="EY89" i="24" s="1"/>
  <c r="AB91" i="19" s="1"/>
  <c r="FG88" i="24" a="1"/>
  <c r="FG88" i="24" s="1"/>
  <c r="AL90" i="19" s="1"/>
  <c r="EQ88" i="24" a="1"/>
  <c r="EQ88" i="24" s="1"/>
  <c r="R90" i="19" s="1"/>
  <c r="EQ96" i="24" a="1"/>
  <c r="EQ96" i="24" s="1"/>
  <c r="R98" i="19" s="1"/>
  <c r="FA95" i="24" a="1"/>
  <c r="FA95" i="24" s="1"/>
  <c r="AD97" i="19" s="1"/>
  <c r="ES94" i="24" a="1"/>
  <c r="ES94" i="24" s="1"/>
  <c r="T96" i="19" s="1"/>
  <c r="FA93" i="24" a="1"/>
  <c r="FA93" i="24" s="1"/>
  <c r="AD95" i="19" s="1"/>
  <c r="ES92" i="24" a="1"/>
  <c r="ES92" i="24" s="1"/>
  <c r="T94" i="19" s="1"/>
  <c r="FA91" i="24" a="1"/>
  <c r="FA91" i="24" s="1"/>
  <c r="AD93" i="19" s="1"/>
  <c r="EK91" i="24" a="1"/>
  <c r="EK91" i="24" s="1"/>
  <c r="J93" i="19" s="1"/>
  <c r="ES90" i="24" a="1"/>
  <c r="ES90" i="24" s="1"/>
  <c r="T92" i="19" s="1"/>
  <c r="FA89" i="24" a="1"/>
  <c r="FA89" i="24" s="1"/>
  <c r="AD91" i="19" s="1"/>
  <c r="EK89" i="24" a="1"/>
  <c r="EK89" i="24" s="1"/>
  <c r="J91" i="19" s="1"/>
  <c r="ES88" i="24" a="1"/>
  <c r="ES88" i="24" s="1"/>
  <c r="T90" i="19" s="1"/>
  <c r="EQ97" i="24" a="1"/>
  <c r="EQ97" i="24" s="1"/>
  <c r="R99" i="19" s="1"/>
  <c r="EX95" i="24" a="1"/>
  <c r="EX95" i="24" s="1"/>
  <c r="Z97" i="19" s="1"/>
  <c r="AA97" i="19" s="1"/>
  <c r="FF94" i="24" a="1"/>
  <c r="FF94" i="24" s="1"/>
  <c r="AJ96" i="19" s="1"/>
  <c r="AK96" i="19" s="1"/>
  <c r="EP94" i="24" a="1"/>
  <c r="EP94" i="24" s="1"/>
  <c r="P96" i="19" s="1"/>
  <c r="Q96" i="19" s="1"/>
  <c r="EX93" i="24" a="1"/>
  <c r="EX93" i="24" s="1"/>
  <c r="Z95" i="19" s="1"/>
  <c r="AA95" i="19" s="1"/>
  <c r="FF92" i="24" a="1"/>
  <c r="FF92" i="24" s="1"/>
  <c r="AJ94" i="19" s="1"/>
  <c r="AK94" i="19" s="1"/>
  <c r="EP92" i="24" a="1"/>
  <c r="EP92" i="24" s="1"/>
  <c r="P94" i="19" s="1"/>
  <c r="Q94" i="19" s="1"/>
  <c r="EX91" i="24" a="1"/>
  <c r="EX91" i="24" s="1"/>
  <c r="Z93" i="19" s="1"/>
  <c r="AA93" i="19" s="1"/>
  <c r="FF90" i="24" a="1"/>
  <c r="FF90" i="24" s="1"/>
  <c r="AJ92" i="19" s="1"/>
  <c r="AK92" i="19" s="1"/>
  <c r="EP90" i="24" a="1"/>
  <c r="EP90" i="24" s="1"/>
  <c r="P92" i="19" s="1"/>
  <c r="Q92" i="19" s="1"/>
  <c r="EX89" i="24" a="1"/>
  <c r="EX89" i="24" s="1"/>
  <c r="Z91" i="19" s="1"/>
  <c r="AA91" i="19" s="1"/>
  <c r="FF88" i="24" a="1"/>
  <c r="FF88" i="24" s="1"/>
  <c r="AJ90" i="19" s="1"/>
  <c r="AK90" i="19" s="1"/>
  <c r="EP88" i="24" a="1"/>
  <c r="EP88" i="24" s="1"/>
  <c r="P90" i="19" s="1"/>
  <c r="Q90" i="19" s="1"/>
  <c r="FB96" i="24" a="1"/>
  <c r="FB96" i="24" s="1"/>
  <c r="AE98" i="19" s="1"/>
  <c r="AF98" i="19" s="1"/>
  <c r="FE95" i="24" a="1"/>
  <c r="FE95" i="24" s="1"/>
  <c r="AI97" i="19" s="1"/>
  <c r="EO95" i="24" a="1"/>
  <c r="EO95" i="24" s="1"/>
  <c r="O97" i="19" s="1"/>
  <c r="EW94" i="24" a="1"/>
  <c r="EW94" i="24" s="1"/>
  <c r="Y96" i="19" s="1"/>
  <c r="FE93" i="24" a="1"/>
  <c r="FE93" i="24" s="1"/>
  <c r="AI95" i="19" s="1"/>
  <c r="EO93" i="24" a="1"/>
  <c r="EO93" i="24" s="1"/>
  <c r="O95" i="19" s="1"/>
  <c r="EW92" i="24" a="1"/>
  <c r="EW92" i="24" s="1"/>
  <c r="Y94" i="19" s="1"/>
  <c r="FE91" i="24" a="1"/>
  <c r="FE91" i="24" s="1"/>
  <c r="AI93" i="19" s="1"/>
  <c r="EO91" i="24" a="1"/>
  <c r="EO91" i="24" s="1"/>
  <c r="O93" i="19" s="1"/>
  <c r="EW90" i="24" a="1"/>
  <c r="EW90" i="24" s="1"/>
  <c r="Y92" i="19" s="1"/>
  <c r="FE89" i="24" a="1"/>
  <c r="FE89" i="24" s="1"/>
  <c r="AI91" i="19" s="1"/>
  <c r="EO89" i="24" a="1"/>
  <c r="EO89" i="24" s="1"/>
  <c r="O91" i="19" s="1"/>
  <c r="EW88" i="24" a="1"/>
  <c r="EW88" i="24" s="1"/>
  <c r="Y90" i="19" s="1"/>
  <c r="EZ87" i="24" a="1"/>
  <c r="EZ87" i="24" s="1"/>
  <c r="AC89" i="19" s="1"/>
  <c r="ER86" i="24" a="1"/>
  <c r="ER86" i="24" s="1"/>
  <c r="S88" i="19" s="1"/>
  <c r="EZ85" i="24" a="1"/>
  <c r="EZ85" i="24" s="1"/>
  <c r="AC87" i="19" s="1"/>
  <c r="ER84" i="24" a="1"/>
  <c r="ER84" i="24" s="1"/>
  <c r="S86" i="19" s="1"/>
  <c r="EZ83" i="24" a="1"/>
  <c r="EZ83" i="24" s="1"/>
  <c r="AC85" i="19" s="1"/>
  <c r="EJ83" i="24" a="1"/>
  <c r="EJ83" i="24" s="1"/>
  <c r="I85" i="19" s="1"/>
  <c r="ER82" i="24" a="1"/>
  <c r="ER82" i="24" s="1"/>
  <c r="S84" i="19" s="1"/>
  <c r="EZ81" i="24" a="1"/>
  <c r="EZ81" i="24" s="1"/>
  <c r="AC83" i="19" s="1"/>
  <c r="EJ81" i="24" a="1"/>
  <c r="EJ81" i="24" s="1"/>
  <c r="I83" i="19" s="1"/>
  <c r="ER80" i="24" a="1"/>
  <c r="ER80" i="24" s="1"/>
  <c r="S82" i="19" s="1"/>
  <c r="EZ79" i="24" a="1"/>
  <c r="EZ79" i="24" s="1"/>
  <c r="AC81" i="19" s="1"/>
  <c r="ER78" i="24" a="1"/>
  <c r="ER78" i="24" s="1"/>
  <c r="S80" i="19" s="1"/>
  <c r="EZ77" i="24" a="1"/>
  <c r="EZ77" i="24" s="1"/>
  <c r="AC79" i="19" s="1"/>
  <c r="ER76" i="24" a="1"/>
  <c r="ER76" i="24" s="1"/>
  <c r="S78" i="19" s="1"/>
  <c r="EZ75" i="24" a="1"/>
  <c r="EZ75" i="24" s="1"/>
  <c r="AC77" i="19" s="1"/>
  <c r="EJ75" i="24" a="1"/>
  <c r="EJ75" i="24" s="1"/>
  <c r="I77" i="19" s="1"/>
  <c r="ER74" i="24" a="1"/>
  <c r="ER74" i="24" s="1"/>
  <c r="S76" i="19" s="1"/>
  <c r="EZ73" i="24" a="1"/>
  <c r="EZ73" i="24" s="1"/>
  <c r="AC75" i="19" s="1"/>
  <c r="EJ73" i="24" a="1"/>
  <c r="EJ73" i="24" s="1"/>
  <c r="I75" i="19" s="1"/>
  <c r="ER72" i="24" a="1"/>
  <c r="ER72" i="24" s="1"/>
  <c r="S74" i="19" s="1"/>
  <c r="EZ71" i="24" a="1"/>
  <c r="EZ71" i="24" s="1"/>
  <c r="AC73" i="19" s="1"/>
  <c r="ER70" i="24" a="1"/>
  <c r="ER70" i="24" s="1"/>
  <c r="S72" i="19" s="1"/>
  <c r="EZ69" i="24" a="1"/>
  <c r="EZ69" i="24" s="1"/>
  <c r="AC71" i="19" s="1"/>
  <c r="EQ87" i="24" a="1"/>
  <c r="EQ87" i="24" s="1"/>
  <c r="R89" i="19" s="1"/>
  <c r="EY86" i="24" a="1"/>
  <c r="EY86" i="24" s="1"/>
  <c r="AB88" i="19" s="1"/>
  <c r="FG85" i="24" a="1"/>
  <c r="FG85" i="24" s="1"/>
  <c r="AL87" i="19" s="1"/>
  <c r="EQ85" i="24" a="1"/>
  <c r="EQ85" i="24" s="1"/>
  <c r="R87" i="19" s="1"/>
  <c r="EY84" i="24" a="1"/>
  <c r="EY84" i="24" s="1"/>
  <c r="AB86" i="19" s="1"/>
  <c r="FG83" i="24" a="1"/>
  <c r="FG83" i="24" s="1"/>
  <c r="AL85" i="19" s="1"/>
  <c r="EQ83" i="24" a="1"/>
  <c r="EQ83" i="24" s="1"/>
  <c r="R85" i="19" s="1"/>
  <c r="EY82" i="24" a="1"/>
  <c r="EY82" i="24" s="1"/>
  <c r="AB84" i="19" s="1"/>
  <c r="FG81" i="24" a="1"/>
  <c r="FG81" i="24" s="1"/>
  <c r="AL83" i="19" s="1"/>
  <c r="EQ81" i="24" a="1"/>
  <c r="EQ81" i="24" s="1"/>
  <c r="R83" i="19" s="1"/>
  <c r="EY80" i="24" a="1"/>
  <c r="EY80" i="24" s="1"/>
  <c r="AB82" i="19" s="1"/>
  <c r="FG79" i="24" a="1"/>
  <c r="FG79" i="24" s="1"/>
  <c r="AL81" i="19" s="1"/>
  <c r="EQ79" i="24" a="1"/>
  <c r="EQ79" i="24" s="1"/>
  <c r="R81" i="19" s="1"/>
  <c r="EY78" i="24" a="1"/>
  <c r="EY78" i="24" s="1"/>
  <c r="AB80" i="19" s="1"/>
  <c r="FG77" i="24" a="1"/>
  <c r="FG77" i="24" s="1"/>
  <c r="AL79" i="19" s="1"/>
  <c r="EQ77" i="24" a="1"/>
  <c r="EQ77" i="24" s="1"/>
  <c r="R79" i="19" s="1"/>
  <c r="EY76" i="24" a="1"/>
  <c r="EY76" i="24" s="1"/>
  <c r="AB78" i="19" s="1"/>
  <c r="FG75" i="24" a="1"/>
  <c r="FG75" i="24" s="1"/>
  <c r="AL77" i="19" s="1"/>
  <c r="EQ75" i="24" a="1"/>
  <c r="EQ75" i="24" s="1"/>
  <c r="R77" i="19" s="1"/>
  <c r="EY74" i="24" a="1"/>
  <c r="EY74" i="24" s="1"/>
  <c r="AB76" i="19" s="1"/>
  <c r="FG73" i="24" a="1"/>
  <c r="FG73" i="24" s="1"/>
  <c r="AL75" i="19" s="1"/>
  <c r="EQ73" i="24" a="1"/>
  <c r="EQ73" i="24" s="1"/>
  <c r="R75" i="19" s="1"/>
  <c r="EY72" i="24" a="1"/>
  <c r="EY72" i="24" s="1"/>
  <c r="AB74" i="19" s="1"/>
  <c r="FG71" i="24" a="1"/>
  <c r="FG71" i="24" s="1"/>
  <c r="AL73" i="19" s="1"/>
  <c r="EQ71" i="24" a="1"/>
  <c r="EQ71" i="24" s="1"/>
  <c r="R73" i="19" s="1"/>
  <c r="EY70" i="24" a="1"/>
  <c r="EY70" i="24" s="1"/>
  <c r="AB72" i="19" s="1"/>
  <c r="FG69" i="24" a="1"/>
  <c r="FG69" i="24" s="1"/>
  <c r="AL71" i="19" s="1"/>
  <c r="EQ69" i="24" a="1"/>
  <c r="EQ69" i="24" s="1"/>
  <c r="R71" i="19" s="1"/>
  <c r="EV87" i="24" a="1"/>
  <c r="EV87" i="24" s="1"/>
  <c r="X89" i="19" s="1"/>
  <c r="FD86" i="24" a="1"/>
  <c r="FD86" i="24" s="1"/>
  <c r="AH88" i="19" s="1"/>
  <c r="EN86" i="24" a="1"/>
  <c r="EN86" i="24" s="1"/>
  <c r="N88" i="19" s="1"/>
  <c r="EV85" i="24" a="1"/>
  <c r="EV85" i="24" s="1"/>
  <c r="X87" i="19" s="1"/>
  <c r="FD84" i="24" a="1"/>
  <c r="FD84" i="24" s="1"/>
  <c r="AH86" i="19" s="1"/>
  <c r="EN84" i="24" a="1"/>
  <c r="EN84" i="24" s="1"/>
  <c r="N86" i="19" s="1"/>
  <c r="EV83" i="24" a="1"/>
  <c r="EV83" i="24" s="1"/>
  <c r="X85" i="19" s="1"/>
  <c r="FD82" i="24" a="1"/>
  <c r="FD82" i="24" s="1"/>
  <c r="AH84" i="19" s="1"/>
  <c r="EN82" i="24" a="1"/>
  <c r="EN82" i="24" s="1"/>
  <c r="N84" i="19" s="1"/>
  <c r="EV81" i="24" a="1"/>
  <c r="EV81" i="24" s="1"/>
  <c r="X83" i="19" s="1"/>
  <c r="FD80" i="24" a="1"/>
  <c r="FD80" i="24" s="1"/>
  <c r="AH82" i="19" s="1"/>
  <c r="EN80" i="24" a="1"/>
  <c r="EN80" i="24" s="1"/>
  <c r="N82" i="19" s="1"/>
  <c r="EV79" i="24" a="1"/>
  <c r="EV79" i="24" s="1"/>
  <c r="X81" i="19" s="1"/>
  <c r="FD78" i="24" a="1"/>
  <c r="FD78" i="24" s="1"/>
  <c r="AH80" i="19" s="1"/>
  <c r="EN78" i="24" a="1"/>
  <c r="EN78" i="24" s="1"/>
  <c r="N80" i="19" s="1"/>
  <c r="EV77" i="24" a="1"/>
  <c r="EV77" i="24" s="1"/>
  <c r="X79" i="19" s="1"/>
  <c r="FD76" i="24" a="1"/>
  <c r="FD76" i="24" s="1"/>
  <c r="AH78" i="19" s="1"/>
  <c r="EN76" i="24" a="1"/>
  <c r="EN76" i="24" s="1"/>
  <c r="N78" i="19" s="1"/>
  <c r="EV75" i="24" a="1"/>
  <c r="EV75" i="24" s="1"/>
  <c r="X77" i="19" s="1"/>
  <c r="FD74" i="24" a="1"/>
  <c r="FD74" i="24" s="1"/>
  <c r="AH76" i="19" s="1"/>
  <c r="EN74" i="24" a="1"/>
  <c r="EN74" i="24" s="1"/>
  <c r="N76" i="19" s="1"/>
  <c r="EV73" i="24" a="1"/>
  <c r="EV73" i="24" s="1"/>
  <c r="X75" i="19" s="1"/>
  <c r="FD72" i="24" a="1"/>
  <c r="FD72" i="24" s="1"/>
  <c r="AH74" i="19" s="1"/>
  <c r="EN72" i="24" a="1"/>
  <c r="EN72" i="24" s="1"/>
  <c r="N74" i="19" s="1"/>
  <c r="EV71" i="24" a="1"/>
  <c r="EV71" i="24" s="1"/>
  <c r="X73" i="19" s="1"/>
  <c r="FD70" i="24" a="1"/>
  <c r="FD70" i="24" s="1"/>
  <c r="AH72" i="19" s="1"/>
  <c r="EN70" i="24" a="1"/>
  <c r="EN70" i="24" s="1"/>
  <c r="N72" i="19" s="1"/>
  <c r="EV69" i="24" a="1"/>
  <c r="EV69" i="24" s="1"/>
  <c r="X71" i="19" s="1"/>
  <c r="EU87" i="24" a="1"/>
  <c r="EU87" i="24" s="1"/>
  <c r="W89" i="19" s="1"/>
  <c r="FC86" i="24" a="1"/>
  <c r="FC86" i="24" s="1"/>
  <c r="AG88" i="19" s="1"/>
  <c r="EU85" i="24" a="1"/>
  <c r="EU85" i="24" s="1"/>
  <c r="W87" i="19" s="1"/>
  <c r="FC84" i="24" a="1"/>
  <c r="FC84" i="24" s="1"/>
  <c r="AG86" i="19" s="1"/>
  <c r="EM84" i="24" a="1"/>
  <c r="EM84" i="24" s="1"/>
  <c r="M86" i="19" s="1"/>
  <c r="FB132" i="24" a="1"/>
  <c r="FB132" i="24" s="1"/>
  <c r="AE134" i="19" s="1"/>
  <c r="AF134" i="19" s="1"/>
  <c r="EL132" i="24" a="1"/>
  <c r="EL132" i="24" s="1"/>
  <c r="K134" i="19" s="1"/>
  <c r="L134" i="19" s="1"/>
  <c r="EU131" i="24" a="1"/>
  <c r="EU131" i="24" s="1"/>
  <c r="W133" i="19" s="1"/>
  <c r="FC130" i="24" a="1"/>
  <c r="FC130" i="24" s="1"/>
  <c r="AG132" i="19" s="1"/>
  <c r="EM130" i="24" a="1"/>
  <c r="EM130" i="24" s="1"/>
  <c r="M132" i="19" s="1"/>
  <c r="EU129" i="24" a="1"/>
  <c r="EU129" i="24" s="1"/>
  <c r="W131" i="19" s="1"/>
  <c r="FC128" i="24" a="1"/>
  <c r="FC128" i="24" s="1"/>
  <c r="AG130" i="19" s="1"/>
  <c r="EM128" i="24" a="1"/>
  <c r="EM128" i="24" s="1"/>
  <c r="M130" i="19" s="1"/>
  <c r="EU127" i="24" a="1"/>
  <c r="EU127" i="24" s="1"/>
  <c r="W129" i="19" s="1"/>
  <c r="FC126" i="24" a="1"/>
  <c r="FC126" i="24" s="1"/>
  <c r="AG128" i="19" s="1"/>
  <c r="EW132" i="24" a="1"/>
  <c r="EW132" i="24" s="1"/>
  <c r="Y134" i="19" s="1"/>
  <c r="FE131" i="24" a="1"/>
  <c r="FE131" i="24" s="1"/>
  <c r="AI133" i="19" s="1"/>
  <c r="EO131" i="24" a="1"/>
  <c r="EO131" i="24" s="1"/>
  <c r="O133" i="19" s="1"/>
  <c r="EW130" i="24" a="1"/>
  <c r="EW130" i="24" s="1"/>
  <c r="Y132" i="19" s="1"/>
  <c r="FE129" i="24" a="1"/>
  <c r="FE129" i="24" s="1"/>
  <c r="AI131" i="19" s="1"/>
  <c r="EO129" i="24" a="1"/>
  <c r="EO129" i="24" s="1"/>
  <c r="O131" i="19" s="1"/>
  <c r="EW128" i="24" a="1"/>
  <c r="EW128" i="24" s="1"/>
  <c r="Y130" i="19" s="1"/>
  <c r="FE127" i="24" a="1"/>
  <c r="FE127" i="24" s="1"/>
  <c r="AI129" i="19" s="1"/>
  <c r="EO127" i="24" a="1"/>
  <c r="EO127" i="24" s="1"/>
  <c r="O129" i="19" s="1"/>
  <c r="EW126" i="24" a="1"/>
  <c r="EW126" i="24" s="1"/>
  <c r="Y128" i="19" s="1"/>
  <c r="ER132" i="24" a="1"/>
  <c r="ER132" i="24" s="1"/>
  <c r="S134" i="19" s="1"/>
  <c r="EY131" i="24" a="1"/>
  <c r="EY131" i="24" s="1"/>
  <c r="AB133" i="19" s="1"/>
  <c r="FG130" i="24" a="1"/>
  <c r="FG130" i="24" s="1"/>
  <c r="AL132" i="19" s="1"/>
  <c r="EQ130" i="24" a="1"/>
  <c r="EQ130" i="24" s="1"/>
  <c r="R132" i="19" s="1"/>
  <c r="EY129" i="24" a="1"/>
  <c r="EY129" i="24" s="1"/>
  <c r="AB131" i="19" s="1"/>
  <c r="FG128" i="24" a="1"/>
  <c r="FG128" i="24" s="1"/>
  <c r="AL130" i="19" s="1"/>
  <c r="EQ132" i="24" a="1"/>
  <c r="EQ132" i="24" s="1"/>
  <c r="R134" i="19" s="1"/>
  <c r="FA131" i="24" a="1"/>
  <c r="FA131" i="24" s="1"/>
  <c r="AD133" i="19" s="1"/>
  <c r="EK131" i="24" a="1"/>
  <c r="EK131" i="24" s="1"/>
  <c r="J133" i="19" s="1"/>
  <c r="ES130" i="24" a="1"/>
  <c r="ES130" i="24" s="1"/>
  <c r="T132" i="19" s="1"/>
  <c r="FA129" i="24" a="1"/>
  <c r="FA129" i="24" s="1"/>
  <c r="AD131" i="19" s="1"/>
  <c r="EK129" i="24" a="1"/>
  <c r="EK129" i="24" s="1"/>
  <c r="J131" i="19" s="1"/>
  <c r="ES128" i="24" a="1"/>
  <c r="ES128" i="24" s="1"/>
  <c r="T130" i="19" s="1"/>
  <c r="FA127" i="24" a="1"/>
  <c r="FA127" i="24" s="1"/>
  <c r="AD129" i="19" s="1"/>
  <c r="ES126" i="24" a="1"/>
  <c r="ES126" i="24" s="1"/>
  <c r="T128" i="19" s="1"/>
  <c r="FG127" i="24" a="1"/>
  <c r="FG127" i="24" s="1"/>
  <c r="AL129" i="19" s="1"/>
  <c r="EP126" i="24" a="1"/>
  <c r="EP126" i="24" s="1"/>
  <c r="P128" i="19" s="1"/>
  <c r="Q128" i="19" s="1"/>
  <c r="EV125" i="24" a="1"/>
  <c r="EV125" i="24" s="1"/>
  <c r="X127" i="19" s="1"/>
  <c r="FD124" i="24" a="1"/>
  <c r="FD124" i="24" s="1"/>
  <c r="AH126" i="19" s="1"/>
  <c r="EN124" i="24" a="1"/>
  <c r="EN124" i="24" s="1"/>
  <c r="N126" i="19" s="1"/>
  <c r="ET127" i="24" a="1"/>
  <c r="ET127" i="24" s="1"/>
  <c r="U129" i="19" s="1"/>
  <c r="V129" i="19" s="1"/>
  <c r="FF125" i="24" a="1"/>
  <c r="FF125" i="24" s="1"/>
  <c r="AJ127" i="19" s="1"/>
  <c r="AK127" i="19" s="1"/>
  <c r="EP125" i="24" a="1"/>
  <c r="EP125" i="24" s="1"/>
  <c r="P127" i="19" s="1"/>
  <c r="Q127" i="19" s="1"/>
  <c r="EX124" i="24" a="1"/>
  <c r="EX124" i="24" s="1"/>
  <c r="Z126" i="19" s="1"/>
  <c r="AA126" i="19" s="1"/>
  <c r="FF123" i="24" a="1"/>
  <c r="FF123" i="24" s="1"/>
  <c r="AJ125" i="19" s="1"/>
  <c r="AK125" i="19" s="1"/>
  <c r="EU126" i="24" a="1"/>
  <c r="EU126" i="24" s="1"/>
  <c r="W128" i="19" s="1"/>
  <c r="EU125" i="24" a="1"/>
  <c r="EU125" i="24" s="1"/>
  <c r="W127" i="19" s="1"/>
  <c r="FC124" i="24" a="1"/>
  <c r="FC124" i="24" s="1"/>
  <c r="AG126" i="19" s="1"/>
  <c r="EM124" i="24" a="1"/>
  <c r="EM124" i="24" s="1"/>
  <c r="M126" i="19" s="1"/>
  <c r="EL128" i="24" a="1"/>
  <c r="EL128" i="24" s="1"/>
  <c r="K130" i="19" s="1"/>
  <c r="L130" i="19" s="1"/>
  <c r="EW125" i="24" a="1"/>
  <c r="EW125" i="24" s="1"/>
  <c r="Y127" i="19" s="1"/>
  <c r="FE124" i="24" a="1"/>
  <c r="FE124" i="24" s="1"/>
  <c r="AI126" i="19" s="1"/>
  <c r="EO124" i="24" a="1"/>
  <c r="EO124" i="24" s="1"/>
  <c r="O126" i="19" s="1"/>
  <c r="EZ123" i="24" a="1"/>
  <c r="EZ123" i="24" s="1"/>
  <c r="AC125" i="19" s="1"/>
  <c r="EJ123" i="24" a="1"/>
  <c r="EJ123" i="24" s="1"/>
  <c r="I125" i="19" s="1"/>
  <c r="ER122" i="24" a="1"/>
  <c r="ER122" i="24" s="1"/>
  <c r="S124" i="19" s="1"/>
  <c r="EZ121" i="24" a="1"/>
  <c r="EZ121" i="24" s="1"/>
  <c r="AC123" i="19" s="1"/>
  <c r="EJ121" i="24" a="1"/>
  <c r="EJ121" i="24" s="1"/>
  <c r="I123" i="19" s="1"/>
  <c r="ER120" i="24" a="1"/>
  <c r="ER120" i="24" s="1"/>
  <c r="S122" i="19" s="1"/>
  <c r="EZ119" i="24" a="1"/>
  <c r="EZ119" i="24" s="1"/>
  <c r="AC121" i="19" s="1"/>
  <c r="EY123" i="24" a="1"/>
  <c r="EY123" i="24" s="1"/>
  <c r="AB125" i="19" s="1"/>
  <c r="FG122" i="24" a="1"/>
  <c r="FG122" i="24" s="1"/>
  <c r="AL124" i="19" s="1"/>
  <c r="EQ122" i="24" a="1"/>
  <c r="EQ122" i="24" s="1"/>
  <c r="R124" i="19" s="1"/>
  <c r="EY121" i="24" a="1"/>
  <c r="EY121" i="24" s="1"/>
  <c r="AB123" i="19" s="1"/>
  <c r="FG120" i="24" a="1"/>
  <c r="FG120" i="24" s="1"/>
  <c r="AL122" i="19" s="1"/>
  <c r="EQ120" i="24" a="1"/>
  <c r="EQ120" i="24" s="1"/>
  <c r="R122" i="19" s="1"/>
  <c r="EY119" i="24" a="1"/>
  <c r="EY119" i="24" s="1"/>
  <c r="AB121" i="19" s="1"/>
  <c r="EN123" i="24" a="1"/>
  <c r="EN123" i="24" s="1"/>
  <c r="N125" i="19" s="1"/>
  <c r="EV122" i="24" a="1"/>
  <c r="EV122" i="24" s="1"/>
  <c r="X124" i="19" s="1"/>
  <c r="FD121" i="24" a="1"/>
  <c r="FD121" i="24" s="1"/>
  <c r="AH123" i="19" s="1"/>
  <c r="EN121" i="24" a="1"/>
  <c r="EN121" i="24" s="1"/>
  <c r="N123" i="19" s="1"/>
  <c r="EV120" i="24" a="1"/>
  <c r="EV120" i="24" s="1"/>
  <c r="X122" i="19" s="1"/>
  <c r="FD119" i="24" a="1"/>
  <c r="FD119" i="24" s="1"/>
  <c r="AH121" i="19" s="1"/>
  <c r="EN119" i="24" a="1"/>
  <c r="EN119" i="24" s="1"/>
  <c r="N121" i="19" s="1"/>
  <c r="EM123" i="24" a="1"/>
  <c r="EM123" i="24" s="1"/>
  <c r="M125" i="19" s="1"/>
  <c r="EU122" i="24" a="1"/>
  <c r="EU122" i="24" s="1"/>
  <c r="W124" i="19" s="1"/>
  <c r="FC121" i="24" a="1"/>
  <c r="FC121" i="24" s="1"/>
  <c r="AG123" i="19" s="1"/>
  <c r="EM121" i="24" a="1"/>
  <c r="EM121" i="24" s="1"/>
  <c r="M123" i="19" s="1"/>
  <c r="EU120" i="24" a="1"/>
  <c r="EU120" i="24" s="1"/>
  <c r="W122" i="19" s="1"/>
  <c r="FC119" i="24" a="1"/>
  <c r="FC119" i="24" s="1"/>
  <c r="AG121" i="19" s="1"/>
  <c r="EX118" i="24" a="1"/>
  <c r="EX118" i="24" s="1"/>
  <c r="Z120" i="19" s="1"/>
  <c r="AA120" i="19" s="1"/>
  <c r="FF117" i="24" a="1"/>
  <c r="FF117" i="24" s="1"/>
  <c r="AJ119" i="19" s="1"/>
  <c r="AK119" i="19" s="1"/>
  <c r="EP117" i="24" a="1"/>
  <c r="EP117" i="24" s="1"/>
  <c r="P119" i="19" s="1"/>
  <c r="Q119" i="19" s="1"/>
  <c r="EX116" i="24" a="1"/>
  <c r="EX116" i="24" s="1"/>
  <c r="Z118" i="19" s="1"/>
  <c r="AA118" i="19" s="1"/>
  <c r="FF115" i="24" a="1"/>
  <c r="FF115" i="24" s="1"/>
  <c r="AJ117" i="19" s="1"/>
  <c r="AK117" i="19" s="1"/>
  <c r="EZ118" i="24" a="1"/>
  <c r="EZ118" i="24" s="1"/>
  <c r="AC120" i="19" s="1"/>
  <c r="ER117" i="24" a="1"/>
  <c r="ER117" i="24" s="1"/>
  <c r="S119" i="19" s="1"/>
  <c r="EZ116" i="24" a="1"/>
  <c r="EZ116" i="24" s="1"/>
  <c r="AC118" i="19" s="1"/>
  <c r="EJ116" i="24" a="1"/>
  <c r="EJ116" i="24" s="1"/>
  <c r="I118" i="19" s="1"/>
  <c r="EU115" i="24" a="1"/>
  <c r="EU115" i="24" s="1"/>
  <c r="W117" i="19" s="1"/>
  <c r="ET118" i="24" a="1"/>
  <c r="ET118" i="24" s="1"/>
  <c r="U120" i="19" s="1"/>
  <c r="V120" i="19" s="1"/>
  <c r="FB117" i="24" a="1"/>
  <c r="FB117" i="24" s="1"/>
  <c r="AE119" i="19" s="1"/>
  <c r="AF119" i="19" s="1"/>
  <c r="ET116" i="24" a="1"/>
  <c r="ET116" i="24" s="1"/>
  <c r="U118" i="19" s="1"/>
  <c r="V118" i="19" s="1"/>
  <c r="FB115" i="24" a="1"/>
  <c r="FB115" i="24" s="1"/>
  <c r="AE117" i="19" s="1"/>
  <c r="AF117" i="19" s="1"/>
  <c r="EV118" i="24" a="1"/>
  <c r="EV118" i="24" s="1"/>
  <c r="X120" i="19" s="1"/>
  <c r="FD117" i="24" a="1"/>
  <c r="FD117" i="24" s="1"/>
  <c r="AH119" i="19" s="1"/>
  <c r="EN117" i="24" a="1"/>
  <c r="EN117" i="24" s="1"/>
  <c r="N119" i="19" s="1"/>
  <c r="EV116" i="24" a="1"/>
  <c r="EV116" i="24" s="1"/>
  <c r="X118" i="19" s="1"/>
  <c r="FD115" i="24" a="1"/>
  <c r="FD115" i="24" s="1"/>
  <c r="AH117" i="19" s="1"/>
  <c r="ES115" i="24" a="1"/>
  <c r="ES115" i="24" s="1"/>
  <c r="T117" i="19" s="1"/>
  <c r="FA114" i="24" a="1"/>
  <c r="FA114" i="24" s="1"/>
  <c r="AD116" i="19" s="1"/>
  <c r="EK114" i="24" a="1"/>
  <c r="EK114" i="24" s="1"/>
  <c r="J116" i="19" s="1"/>
  <c r="ES113" i="24" a="1"/>
  <c r="ES113" i="24" s="1"/>
  <c r="T115" i="19" s="1"/>
  <c r="FA112" i="24" a="1"/>
  <c r="FA112" i="24" s="1"/>
  <c r="AD114" i="19" s="1"/>
  <c r="ES111" i="24" a="1"/>
  <c r="ES111" i="24" s="1"/>
  <c r="T113" i="19" s="1"/>
  <c r="FA110" i="24" a="1"/>
  <c r="FA110" i="24" s="1"/>
  <c r="AD112" i="19" s="1"/>
  <c r="ES109" i="24" a="1"/>
  <c r="ES109" i="24" s="1"/>
  <c r="T111" i="19" s="1"/>
  <c r="FA108" i="24" a="1"/>
  <c r="FA108" i="24" s="1"/>
  <c r="AD110" i="19" s="1"/>
  <c r="EK108" i="24" a="1"/>
  <c r="EK108" i="24" s="1"/>
  <c r="J110" i="19" s="1"/>
  <c r="ES107" i="24" a="1"/>
  <c r="ES107" i="24" s="1"/>
  <c r="T109" i="19" s="1"/>
  <c r="FA106" i="24" a="1"/>
  <c r="FA106" i="24" s="1"/>
  <c r="AD108" i="19" s="1"/>
  <c r="EJ106" i="24" a="1"/>
  <c r="EJ106" i="24" s="1"/>
  <c r="I108" i="19" s="1"/>
  <c r="ER105" i="24" a="1"/>
  <c r="ER105" i="24" s="1"/>
  <c r="S107" i="19" s="1"/>
  <c r="EZ104" i="24" a="1"/>
  <c r="EZ104" i="24" s="1"/>
  <c r="AC106" i="19" s="1"/>
  <c r="EJ115" i="24" a="1"/>
  <c r="EJ115" i="24" s="1"/>
  <c r="I117" i="19" s="1"/>
  <c r="ER114" i="24" a="1"/>
  <c r="ER114" i="24" s="1"/>
  <c r="S116" i="19" s="1"/>
  <c r="EZ113" i="24" a="1"/>
  <c r="EZ113" i="24" s="1"/>
  <c r="AC115" i="19" s="1"/>
  <c r="EJ113" i="24" a="1"/>
  <c r="EJ113" i="24" s="1"/>
  <c r="I115" i="19" s="1"/>
  <c r="ER112" i="24" a="1"/>
  <c r="ER112" i="24" s="1"/>
  <c r="S114" i="19" s="1"/>
  <c r="EZ111" i="24" a="1"/>
  <c r="EZ111" i="24" s="1"/>
  <c r="AC113" i="19" s="1"/>
  <c r="ER110" i="24" a="1"/>
  <c r="ER110" i="24" s="1"/>
  <c r="S112" i="19" s="1"/>
  <c r="EZ109" i="24" a="1"/>
  <c r="EZ109" i="24" s="1"/>
  <c r="AC111" i="19" s="1"/>
  <c r="ER108" i="24" a="1"/>
  <c r="ER108" i="24" s="1"/>
  <c r="S110" i="19" s="1"/>
  <c r="EZ107" i="24" a="1"/>
  <c r="EZ107" i="24" s="1"/>
  <c r="AC109" i="19" s="1"/>
  <c r="EJ107" i="24" a="1"/>
  <c r="EJ107" i="24" s="1"/>
  <c r="I109" i="19" s="1"/>
  <c r="EQ106" i="24" a="1"/>
  <c r="EQ106" i="24" s="1"/>
  <c r="R108" i="19" s="1"/>
  <c r="EY105" i="24" a="1"/>
  <c r="EY105" i="24" s="1"/>
  <c r="AB107" i="19" s="1"/>
  <c r="FG104" i="24" a="1"/>
  <c r="FG104" i="24" s="1"/>
  <c r="AL106" i="19" s="1"/>
  <c r="EQ104" i="24" a="1"/>
  <c r="EQ104" i="24" s="1"/>
  <c r="R106" i="19" s="1"/>
  <c r="FG114" i="24" a="1"/>
  <c r="FG114" i="24" s="1"/>
  <c r="AL116" i="19" s="1"/>
  <c r="EQ114" i="24" a="1"/>
  <c r="EQ114" i="24" s="1"/>
  <c r="R116" i="19" s="1"/>
  <c r="EY113" i="24" a="1"/>
  <c r="EY113" i="24" s="1"/>
  <c r="AB115" i="19" s="1"/>
  <c r="FG112" i="24" a="1"/>
  <c r="FG112" i="24" s="1"/>
  <c r="AL114" i="19" s="1"/>
  <c r="EQ112" i="24" a="1"/>
  <c r="EQ112" i="24" s="1"/>
  <c r="R114" i="19" s="1"/>
  <c r="EY111" i="24" a="1"/>
  <c r="EY111" i="24" s="1"/>
  <c r="AB113" i="19" s="1"/>
  <c r="FG110" i="24" a="1"/>
  <c r="FG110" i="24" s="1"/>
  <c r="AL112" i="19" s="1"/>
  <c r="EQ110" i="24" a="1"/>
  <c r="EQ110" i="24" s="1"/>
  <c r="R112" i="19" s="1"/>
  <c r="EY109" i="24" a="1"/>
  <c r="EY109" i="24" s="1"/>
  <c r="AB111" i="19" s="1"/>
  <c r="FG108" i="24" a="1"/>
  <c r="FG108" i="24" s="1"/>
  <c r="AL110" i="19" s="1"/>
  <c r="EQ108" i="24" a="1"/>
  <c r="EQ108" i="24" s="1"/>
  <c r="R110" i="19" s="1"/>
  <c r="EY107" i="24" a="1"/>
  <c r="EY107" i="24" s="1"/>
  <c r="AB109" i="19" s="1"/>
  <c r="FG106" i="24" a="1"/>
  <c r="FG106" i="24" s="1"/>
  <c r="AL108" i="19" s="1"/>
  <c r="ES106" i="24" a="1"/>
  <c r="ES106" i="24" s="1"/>
  <c r="T108" i="19" s="1"/>
  <c r="FA105" i="24" a="1"/>
  <c r="FA105" i="24" s="1"/>
  <c r="AD107" i="19" s="1"/>
  <c r="EK105" i="24" a="1"/>
  <c r="EK105" i="24" s="1"/>
  <c r="J107" i="19" s="1"/>
  <c r="ES104" i="24" a="1"/>
  <c r="ES104" i="24" s="1"/>
  <c r="T106" i="19" s="1"/>
  <c r="EL115" i="24" a="1"/>
  <c r="EL115" i="24" s="1"/>
  <c r="K117" i="19" s="1"/>
  <c r="L117" i="19" s="1"/>
  <c r="ET114" i="24" a="1"/>
  <c r="ET114" i="24" s="1"/>
  <c r="U116" i="19" s="1"/>
  <c r="V116" i="19" s="1"/>
  <c r="FB113" i="24" a="1"/>
  <c r="FB113" i="24" s="1"/>
  <c r="AE115" i="19" s="1"/>
  <c r="AF115" i="19" s="1"/>
  <c r="EL113" i="24" a="1"/>
  <c r="EL113" i="24" s="1"/>
  <c r="K115" i="19" s="1"/>
  <c r="L115" i="19" s="1"/>
  <c r="ET112" i="24" a="1"/>
  <c r="ET112" i="24" s="1"/>
  <c r="U114" i="19" s="1"/>
  <c r="V114" i="19" s="1"/>
  <c r="FB111" i="24" a="1"/>
  <c r="FB111" i="24" s="1"/>
  <c r="AE113" i="19" s="1"/>
  <c r="AF113" i="19" s="1"/>
  <c r="ET110" i="24" a="1"/>
  <c r="ET110" i="24" s="1"/>
  <c r="U112" i="19" s="1"/>
  <c r="V112" i="19" s="1"/>
  <c r="FB109" i="24" a="1"/>
  <c r="FB109" i="24" s="1"/>
  <c r="AE111" i="19" s="1"/>
  <c r="AF111" i="19" s="1"/>
  <c r="ET108" i="24" a="1"/>
  <c r="ET108" i="24" s="1"/>
  <c r="U110" i="19" s="1"/>
  <c r="V110" i="19" s="1"/>
  <c r="FB107" i="24" a="1"/>
  <c r="FB107" i="24" s="1"/>
  <c r="AE109" i="19" s="1"/>
  <c r="AF109" i="19" s="1"/>
  <c r="EL107" i="24" a="1"/>
  <c r="EL107" i="24" s="1"/>
  <c r="K109" i="19" s="1"/>
  <c r="L109" i="19" s="1"/>
  <c r="EU106" i="24" a="1"/>
  <c r="EU106" i="24" s="1"/>
  <c r="W108" i="19" s="1"/>
  <c r="FC105" i="24" a="1"/>
  <c r="FC105" i="24" s="1"/>
  <c r="AG107" i="19" s="1"/>
  <c r="EM105" i="24" a="1"/>
  <c r="EM105" i="24" s="1"/>
  <c r="M107" i="19" s="1"/>
  <c r="EU104" i="24" a="1"/>
  <c r="EU104" i="24" s="1"/>
  <c r="W106" i="19" s="1"/>
  <c r="EY103" i="24" a="1"/>
  <c r="EY103" i="24" s="1"/>
  <c r="AB105" i="19" s="1"/>
  <c r="FG102" i="24" a="1"/>
  <c r="FG102" i="24" s="1"/>
  <c r="AL104" i="19" s="1"/>
  <c r="EQ102" i="24" a="1"/>
  <c r="EQ102" i="24" s="1"/>
  <c r="R104" i="19" s="1"/>
  <c r="EY101" i="24" a="1"/>
  <c r="EY101" i="24" s="1"/>
  <c r="AB103" i="19" s="1"/>
  <c r="FG100" i="24" a="1"/>
  <c r="FG100" i="24" s="1"/>
  <c r="AL102" i="19" s="1"/>
  <c r="EQ100" i="24" a="1"/>
  <c r="EQ100" i="24" s="1"/>
  <c r="R102" i="19" s="1"/>
  <c r="EY99" i="24" a="1"/>
  <c r="EY99" i="24" s="1"/>
  <c r="AB101" i="19" s="1"/>
  <c r="FG98" i="24" a="1"/>
  <c r="FG98" i="24" s="1"/>
  <c r="AL100" i="19" s="1"/>
  <c r="EQ98" i="24" a="1"/>
  <c r="EQ98" i="24" s="1"/>
  <c r="R100" i="19" s="1"/>
  <c r="FA103" i="24" a="1"/>
  <c r="FA103" i="24" s="1"/>
  <c r="AD105" i="19" s="1"/>
  <c r="ES102" i="24" a="1"/>
  <c r="ES102" i="24" s="1"/>
  <c r="T104" i="19" s="1"/>
  <c r="FA101" i="24" a="1"/>
  <c r="FA101" i="24" s="1"/>
  <c r="AD103" i="19" s="1"/>
  <c r="ES100" i="24" a="1"/>
  <c r="ES100" i="24" s="1"/>
  <c r="T102" i="19" s="1"/>
  <c r="FA99" i="24" a="1"/>
  <c r="FA99" i="24" s="1"/>
  <c r="AD101" i="19" s="1"/>
  <c r="EK99" i="24" a="1"/>
  <c r="EK99" i="24" s="1"/>
  <c r="J101" i="19" s="1"/>
  <c r="ES98" i="24" a="1"/>
  <c r="ES98" i="24" s="1"/>
  <c r="T100" i="19" s="1"/>
  <c r="FA97" i="24" a="1"/>
  <c r="FA97" i="24" s="1"/>
  <c r="AD99" i="19" s="1"/>
  <c r="EK97" i="24" a="1"/>
  <c r="EK97" i="24" s="1"/>
  <c r="J99" i="19" s="1"/>
  <c r="ES96" i="24" a="1"/>
  <c r="ES96" i="24" s="1"/>
  <c r="T98" i="19" s="1"/>
  <c r="EP103" i="24" a="1"/>
  <c r="EP103" i="24" s="1"/>
  <c r="P105" i="19" s="1"/>
  <c r="Q105" i="19" s="1"/>
  <c r="EX102" i="24" a="1"/>
  <c r="EX102" i="24" s="1"/>
  <c r="Z104" i="19" s="1"/>
  <c r="AA104" i="19" s="1"/>
  <c r="FF101" i="24" a="1"/>
  <c r="FF101" i="24" s="1"/>
  <c r="AJ103" i="19" s="1"/>
  <c r="AK103" i="19" s="1"/>
  <c r="EP101" i="24" a="1"/>
  <c r="EP101" i="24" s="1"/>
  <c r="P103" i="19" s="1"/>
  <c r="Q103" i="19" s="1"/>
  <c r="EX100" i="24" a="1"/>
  <c r="EX100" i="24" s="1"/>
  <c r="Z102" i="19" s="1"/>
  <c r="AA102" i="19" s="1"/>
  <c r="FF99" i="24" a="1"/>
  <c r="FF99" i="24" s="1"/>
  <c r="AJ101" i="19" s="1"/>
  <c r="AK101" i="19" s="1"/>
  <c r="EP99" i="24" a="1"/>
  <c r="EP99" i="24" s="1"/>
  <c r="P101" i="19" s="1"/>
  <c r="Q101" i="19" s="1"/>
  <c r="EX98" i="24" a="1"/>
  <c r="EX98" i="24" s="1"/>
  <c r="Z100" i="19" s="1"/>
  <c r="AA100" i="19" s="1"/>
  <c r="FF97" i="24" a="1"/>
  <c r="FF97" i="24" s="1"/>
  <c r="AJ99" i="19" s="1"/>
  <c r="AK99" i="19" s="1"/>
  <c r="EP97" i="24" a="1"/>
  <c r="EP97" i="24" s="1"/>
  <c r="P99" i="19" s="1"/>
  <c r="Q99" i="19" s="1"/>
  <c r="EX96" i="24" a="1"/>
  <c r="EX96" i="24" s="1"/>
  <c r="Z98" i="19" s="1"/>
  <c r="AA98" i="19" s="1"/>
  <c r="EZ103" i="24" a="1"/>
  <c r="EZ103" i="24" s="1"/>
  <c r="AC105" i="19" s="1"/>
  <c r="ER102" i="24" a="1"/>
  <c r="ER102" i="24" s="1"/>
  <c r="S104" i="19" s="1"/>
  <c r="EZ101" i="24" a="1"/>
  <c r="EZ101" i="24" s="1"/>
  <c r="AC103" i="19" s="1"/>
  <c r="ER100" i="24" a="1"/>
  <c r="ER100" i="24" s="1"/>
  <c r="S102" i="19" s="1"/>
  <c r="EZ99" i="24" a="1"/>
  <c r="EZ99" i="24" s="1"/>
  <c r="AC101" i="19" s="1"/>
  <c r="EJ99" i="24" a="1"/>
  <c r="EJ99" i="24" s="1"/>
  <c r="I101" i="19" s="1"/>
  <c r="ER98" i="24" a="1"/>
  <c r="ER98" i="24" s="1"/>
  <c r="S100" i="19" s="1"/>
  <c r="EZ97" i="24" a="1"/>
  <c r="EZ97" i="24" s="1"/>
  <c r="AC99" i="19" s="1"/>
  <c r="EJ97" i="24" a="1"/>
  <c r="EJ97" i="24" s="1"/>
  <c r="I99" i="19" s="1"/>
  <c r="FG97" i="24" a="1"/>
  <c r="FG97" i="24" s="1"/>
  <c r="AL99" i="19" s="1"/>
  <c r="ET95" i="24" a="1"/>
  <c r="ET95" i="24" s="1"/>
  <c r="U97" i="19" s="1"/>
  <c r="V97" i="19" s="1"/>
  <c r="FB94" i="24" a="1"/>
  <c r="FB94" i="24" s="1"/>
  <c r="AE96" i="19" s="1"/>
  <c r="AF96" i="19" s="1"/>
  <c r="ET93" i="24" a="1"/>
  <c r="ET93" i="24" s="1"/>
  <c r="U95" i="19" s="1"/>
  <c r="V95" i="19" s="1"/>
  <c r="FB92" i="24" a="1"/>
  <c r="FB92" i="24" s="1"/>
  <c r="AE94" i="19" s="1"/>
  <c r="AF94" i="19" s="1"/>
  <c r="EL92" i="24" a="1"/>
  <c r="EL92" i="24" s="1"/>
  <c r="K94" i="19" s="1"/>
  <c r="L94" i="19" s="1"/>
  <c r="ET91" i="24" a="1"/>
  <c r="ET91" i="24" s="1"/>
  <c r="U93" i="19" s="1"/>
  <c r="V93" i="19" s="1"/>
  <c r="FB90" i="24" a="1"/>
  <c r="FB90" i="24" s="1"/>
  <c r="AE92" i="19" s="1"/>
  <c r="AF92" i="19" s="1"/>
  <c r="EL90" i="24" a="1"/>
  <c r="EL90" i="24" s="1"/>
  <c r="K92" i="19" s="1"/>
  <c r="L92" i="19" s="1"/>
  <c r="ET89" i="24" a="1"/>
  <c r="ET89" i="24" s="1"/>
  <c r="U91" i="19" s="1"/>
  <c r="V91" i="19" s="1"/>
  <c r="FB88" i="24" a="1"/>
  <c r="FB88" i="24" s="1"/>
  <c r="AE90" i="19" s="1"/>
  <c r="AF90" i="19" s="1"/>
  <c r="EN96" i="24" a="1"/>
  <c r="EN96" i="24" s="1"/>
  <c r="N98" i="19" s="1"/>
  <c r="EV95" i="24" a="1"/>
  <c r="EV95" i="24" s="1"/>
  <c r="X97" i="19" s="1"/>
  <c r="FD94" i="24" a="1"/>
  <c r="FD94" i="24" s="1"/>
  <c r="AH96" i="19" s="1"/>
  <c r="EN94" i="24" a="1"/>
  <c r="EN94" i="24" s="1"/>
  <c r="N96" i="19" s="1"/>
  <c r="EV93" i="24" a="1"/>
  <c r="EV93" i="24" s="1"/>
  <c r="X95" i="19" s="1"/>
  <c r="FD92" i="24" a="1"/>
  <c r="FD92" i="24" s="1"/>
  <c r="AH94" i="19" s="1"/>
  <c r="EN92" i="24" a="1"/>
  <c r="EN92" i="24" s="1"/>
  <c r="N94" i="19" s="1"/>
  <c r="EV91" i="24" a="1"/>
  <c r="EV91" i="24" s="1"/>
  <c r="X93" i="19" s="1"/>
  <c r="FD90" i="24" a="1"/>
  <c r="FD90" i="24" s="1"/>
  <c r="AH92" i="19" s="1"/>
  <c r="EN90" i="24" a="1"/>
  <c r="EN90" i="24" s="1"/>
  <c r="N92" i="19" s="1"/>
  <c r="EV89" i="24" a="1"/>
  <c r="EV89" i="24" s="1"/>
  <c r="X91" i="19" s="1"/>
  <c r="FD88" i="24" a="1"/>
  <c r="FD88" i="24" s="1"/>
  <c r="AH90" i="19" s="1"/>
  <c r="EN88" i="24" a="1"/>
  <c r="EN88" i="24" s="1"/>
  <c r="N90" i="19" s="1"/>
  <c r="EU95" i="24" a="1"/>
  <c r="EU95" i="24" s="1"/>
  <c r="W97" i="19" s="1"/>
  <c r="FC94" i="24" a="1"/>
  <c r="FC94" i="24" s="1"/>
  <c r="AG96" i="19" s="1"/>
  <c r="EU93" i="24" a="1"/>
  <c r="EU93" i="24" s="1"/>
  <c r="W95" i="19" s="1"/>
  <c r="FC92" i="24" a="1"/>
  <c r="FC92" i="24" s="1"/>
  <c r="AG94" i="19" s="1"/>
  <c r="EM92" i="24" a="1"/>
  <c r="EM92" i="24" s="1"/>
  <c r="M94" i="19" s="1"/>
  <c r="EU91" i="24" a="1"/>
  <c r="EU91" i="24" s="1"/>
  <c r="W93" i="19" s="1"/>
  <c r="FC90" i="24" a="1"/>
  <c r="FC90" i="24" s="1"/>
  <c r="AG92" i="19" s="1"/>
  <c r="EM90" i="24" a="1"/>
  <c r="EM90" i="24" s="1"/>
  <c r="M92" i="19" s="1"/>
  <c r="EU89" i="24" a="1"/>
  <c r="EU89" i="24" s="1"/>
  <c r="W91" i="19" s="1"/>
  <c r="FC88" i="24" a="1"/>
  <c r="FC88" i="24" s="1"/>
  <c r="AG90" i="19" s="1"/>
  <c r="ET96" i="24" a="1"/>
  <c r="ET96" i="24" s="1"/>
  <c r="U98" i="19" s="1"/>
  <c r="V98" i="19" s="1"/>
  <c r="EZ95" i="24" a="1"/>
  <c r="EZ95" i="24" s="1"/>
  <c r="AC97" i="19" s="1"/>
  <c r="ER94" i="24" a="1"/>
  <c r="ER94" i="24" s="1"/>
  <c r="S96" i="19" s="1"/>
  <c r="EZ93" i="24" a="1"/>
  <c r="EZ93" i="24" s="1"/>
  <c r="AC95" i="19" s="1"/>
  <c r="ER92" i="24" a="1"/>
  <c r="ER92" i="24" s="1"/>
  <c r="S94" i="19" s="1"/>
  <c r="EZ91" i="24" a="1"/>
  <c r="EZ91" i="24" s="1"/>
  <c r="AC93" i="19" s="1"/>
  <c r="EJ91" i="24" a="1"/>
  <c r="EJ91" i="24" s="1"/>
  <c r="I93" i="19" s="1"/>
  <c r="ER90" i="24" a="1"/>
  <c r="ER90" i="24" s="1"/>
  <c r="S92" i="19" s="1"/>
  <c r="EZ89" i="24" a="1"/>
  <c r="EZ89" i="24" s="1"/>
  <c r="AC91" i="19" s="1"/>
  <c r="EJ89" i="24" a="1"/>
  <c r="EJ89" i="24" s="1"/>
  <c r="I91" i="19" s="1"/>
  <c r="ER88" i="24" a="1"/>
  <c r="ER88" i="24" s="1"/>
  <c r="S90" i="19" s="1"/>
  <c r="EW87" i="24" a="1"/>
  <c r="EW87" i="24" s="1"/>
  <c r="Y89" i="19" s="1"/>
  <c r="FE86" i="24" a="1"/>
  <c r="FE86" i="24" s="1"/>
  <c r="AI88" i="19" s="1"/>
  <c r="EO86" i="24" a="1"/>
  <c r="EO86" i="24" s="1"/>
  <c r="O88" i="19" s="1"/>
  <c r="EW85" i="24" a="1"/>
  <c r="EW85" i="24" s="1"/>
  <c r="Y87" i="19" s="1"/>
  <c r="FE84" i="24" a="1"/>
  <c r="FE84" i="24" s="1"/>
  <c r="AI86" i="19" s="1"/>
  <c r="EO84" i="24" a="1"/>
  <c r="EO84" i="24" s="1"/>
  <c r="O86" i="19" s="1"/>
  <c r="EW83" i="24" a="1"/>
  <c r="EW83" i="24" s="1"/>
  <c r="Y85" i="19" s="1"/>
  <c r="FE82" i="24" a="1"/>
  <c r="FE82" i="24" s="1"/>
  <c r="AI84" i="19" s="1"/>
  <c r="EO82" i="24" a="1"/>
  <c r="EO82" i="24" s="1"/>
  <c r="O84" i="19" s="1"/>
  <c r="EW81" i="24" a="1"/>
  <c r="EW81" i="24" s="1"/>
  <c r="Y83" i="19" s="1"/>
  <c r="FE80" i="24" a="1"/>
  <c r="FE80" i="24" s="1"/>
  <c r="AI82" i="19" s="1"/>
  <c r="EO80" i="24" a="1"/>
  <c r="EO80" i="24" s="1"/>
  <c r="O82" i="19" s="1"/>
  <c r="EW79" i="24" a="1"/>
  <c r="EW79" i="24" s="1"/>
  <c r="Y81" i="19" s="1"/>
  <c r="FE78" i="24" a="1"/>
  <c r="FE78" i="24" s="1"/>
  <c r="AI80" i="19" s="1"/>
  <c r="EO78" i="24" a="1"/>
  <c r="EO78" i="24" s="1"/>
  <c r="O80" i="19" s="1"/>
  <c r="EW77" i="24" a="1"/>
  <c r="EW77" i="24" s="1"/>
  <c r="Y79" i="19" s="1"/>
  <c r="FE76" i="24" a="1"/>
  <c r="FE76" i="24" s="1"/>
  <c r="AI78" i="19" s="1"/>
  <c r="EO76" i="24" a="1"/>
  <c r="EO76" i="24" s="1"/>
  <c r="O78" i="19" s="1"/>
  <c r="EW75" i="24" a="1"/>
  <c r="EW75" i="24" s="1"/>
  <c r="Y77" i="19" s="1"/>
  <c r="FE74" i="24" a="1"/>
  <c r="FE74" i="24" s="1"/>
  <c r="AI76" i="19" s="1"/>
  <c r="EO74" i="24" a="1"/>
  <c r="EO74" i="24" s="1"/>
  <c r="O76" i="19" s="1"/>
  <c r="EW73" i="24" a="1"/>
  <c r="EW73" i="24" s="1"/>
  <c r="Y75" i="19" s="1"/>
  <c r="FE72" i="24" a="1"/>
  <c r="FE72" i="24" s="1"/>
  <c r="AI74" i="19" s="1"/>
  <c r="EO72" i="24" a="1"/>
  <c r="EO72" i="24" s="1"/>
  <c r="O74" i="19" s="1"/>
  <c r="EW71" i="24" a="1"/>
  <c r="EW71" i="24" s="1"/>
  <c r="Y73" i="19" s="1"/>
  <c r="FE70" i="24" a="1"/>
  <c r="FE70" i="24" s="1"/>
  <c r="AI72" i="19" s="1"/>
  <c r="EO70" i="24" a="1"/>
  <c r="EO70" i="24" s="1"/>
  <c r="O72" i="19" s="1"/>
  <c r="EW69" i="24" a="1"/>
  <c r="EW69" i="24" s="1"/>
  <c r="Y71" i="19" s="1"/>
  <c r="FB87" i="24" a="1"/>
  <c r="FB87" i="24" s="1"/>
  <c r="AE89" i="19" s="1"/>
  <c r="AF89" i="19" s="1"/>
  <c r="ET86" i="24" a="1"/>
  <c r="ET86" i="24" s="1"/>
  <c r="U88" i="19" s="1"/>
  <c r="V88" i="19" s="1"/>
  <c r="FB85" i="24" a="1"/>
  <c r="FB85" i="24" s="1"/>
  <c r="AE87" i="19" s="1"/>
  <c r="AF87" i="19" s="1"/>
  <c r="ET84" i="24" a="1"/>
  <c r="ET84" i="24" s="1"/>
  <c r="U86" i="19" s="1"/>
  <c r="V86" i="19" s="1"/>
  <c r="FB83" i="24" a="1"/>
  <c r="FB83" i="24" s="1"/>
  <c r="AE85" i="19" s="1"/>
  <c r="AF85" i="19" s="1"/>
  <c r="EL83" i="24" a="1"/>
  <c r="EL83" i="24" s="1"/>
  <c r="K85" i="19" s="1"/>
  <c r="L85" i="19" s="1"/>
  <c r="ET82" i="24" a="1"/>
  <c r="ET82" i="24" s="1"/>
  <c r="U84" i="19" s="1"/>
  <c r="V84" i="19" s="1"/>
  <c r="FB81" i="24" a="1"/>
  <c r="FB81" i="24" s="1"/>
  <c r="AE83" i="19" s="1"/>
  <c r="AF83" i="19" s="1"/>
  <c r="EL81" i="24" a="1"/>
  <c r="EL81" i="24" s="1"/>
  <c r="K83" i="19" s="1"/>
  <c r="L83" i="19" s="1"/>
  <c r="ET80" i="24" a="1"/>
  <c r="ET80" i="24" s="1"/>
  <c r="U82" i="19" s="1"/>
  <c r="V82" i="19" s="1"/>
  <c r="FB79" i="24" a="1"/>
  <c r="FB79" i="24" s="1"/>
  <c r="AE81" i="19" s="1"/>
  <c r="AF81" i="19" s="1"/>
  <c r="ET78" i="24" a="1"/>
  <c r="ET78" i="24" s="1"/>
  <c r="U80" i="19" s="1"/>
  <c r="V80" i="19" s="1"/>
  <c r="FB77" i="24" a="1"/>
  <c r="FB77" i="24" s="1"/>
  <c r="AE79" i="19" s="1"/>
  <c r="AF79" i="19" s="1"/>
  <c r="ET76" i="24" a="1"/>
  <c r="ET76" i="24" s="1"/>
  <c r="U78" i="19" s="1"/>
  <c r="V78" i="19" s="1"/>
  <c r="FB75" i="24" a="1"/>
  <c r="FB75" i="24" s="1"/>
  <c r="AE77" i="19" s="1"/>
  <c r="AF77" i="19" s="1"/>
  <c r="EL75" i="24" a="1"/>
  <c r="EL75" i="24" s="1"/>
  <c r="K77" i="19" s="1"/>
  <c r="L77" i="19" s="1"/>
  <c r="ET74" i="24" a="1"/>
  <c r="ET74" i="24" s="1"/>
  <c r="U76" i="19" s="1"/>
  <c r="V76" i="19" s="1"/>
  <c r="FB73" i="24" a="1"/>
  <c r="FB73" i="24" s="1"/>
  <c r="AE75" i="19" s="1"/>
  <c r="AF75" i="19" s="1"/>
  <c r="EL73" i="24" a="1"/>
  <c r="EL73" i="24" s="1"/>
  <c r="K75" i="19" s="1"/>
  <c r="L75" i="19" s="1"/>
  <c r="ET72" i="24" a="1"/>
  <c r="ET72" i="24" s="1"/>
  <c r="U74" i="19" s="1"/>
  <c r="V74" i="19" s="1"/>
  <c r="FB71" i="24" a="1"/>
  <c r="FB71" i="24" s="1"/>
  <c r="AE73" i="19" s="1"/>
  <c r="AF73" i="19" s="1"/>
  <c r="ET70" i="24" a="1"/>
  <c r="ET70" i="24" s="1"/>
  <c r="U72" i="19" s="1"/>
  <c r="V72" i="19" s="1"/>
  <c r="FB69" i="24" a="1"/>
  <c r="FB69" i="24" s="1"/>
  <c r="AE71" i="19" s="1"/>
  <c r="AF71" i="19" s="1"/>
  <c r="FG87" i="24" a="1"/>
  <c r="FG87" i="24" s="1"/>
  <c r="AL89" i="19" s="1"/>
  <c r="ES87" i="24" a="1"/>
  <c r="ES87" i="24" s="1"/>
  <c r="T89" i="19" s="1"/>
  <c r="FA86" i="24" a="1"/>
  <c r="FA86" i="24" s="1"/>
  <c r="AD88" i="19" s="1"/>
  <c r="ES85" i="24" a="1"/>
  <c r="ES85" i="24" s="1"/>
  <c r="T87" i="19" s="1"/>
  <c r="FA84" i="24" a="1"/>
  <c r="FA84" i="24" s="1"/>
  <c r="AD86" i="19" s="1"/>
  <c r="EK84" i="24" a="1"/>
  <c r="EK84" i="24" s="1"/>
  <c r="J86" i="19" s="1"/>
  <c r="ES83" i="24" a="1"/>
  <c r="ES83" i="24" s="1"/>
  <c r="T85" i="19" s="1"/>
  <c r="FA82" i="24" a="1"/>
  <c r="FA82" i="24" s="1"/>
  <c r="AD84" i="19" s="1"/>
  <c r="EK82" i="24" a="1"/>
  <c r="EK82" i="24" s="1"/>
  <c r="J84" i="19" s="1"/>
  <c r="ES81" i="24" a="1"/>
  <c r="ES81" i="24" s="1"/>
  <c r="T83" i="19" s="1"/>
  <c r="FA80" i="24" a="1"/>
  <c r="FA80" i="24" s="1"/>
  <c r="AD82" i="19" s="1"/>
  <c r="ES79" i="24" a="1"/>
  <c r="ES79" i="24" s="1"/>
  <c r="T81" i="19" s="1"/>
  <c r="FA78" i="24" a="1"/>
  <c r="FA78" i="24" s="1"/>
  <c r="AD80" i="19" s="1"/>
  <c r="ES77" i="24" a="1"/>
  <c r="ES77" i="24" s="1"/>
  <c r="T79" i="19" s="1"/>
  <c r="FA76" i="24" a="1"/>
  <c r="FA76" i="24" s="1"/>
  <c r="AD78" i="19" s="1"/>
  <c r="EK76" i="24" a="1"/>
  <c r="EK76" i="24" s="1"/>
  <c r="J78" i="19" s="1"/>
  <c r="ES75" i="24" a="1"/>
  <c r="ES75" i="24" s="1"/>
  <c r="T77" i="19" s="1"/>
  <c r="FA74" i="24" a="1"/>
  <c r="FA74" i="24" s="1"/>
  <c r="AD76" i="19" s="1"/>
  <c r="EK74" i="24" a="1"/>
  <c r="EK74" i="24" s="1"/>
  <c r="J76" i="19" s="1"/>
  <c r="ES73" i="24" a="1"/>
  <c r="ES73" i="24" s="1"/>
  <c r="T75" i="19" s="1"/>
  <c r="FA72" i="24" a="1"/>
  <c r="FA72" i="24" s="1"/>
  <c r="AD74" i="19" s="1"/>
  <c r="ES71" i="24" a="1"/>
  <c r="ES71" i="24" s="1"/>
  <c r="T73" i="19" s="1"/>
  <c r="FA70" i="24" a="1"/>
  <c r="FA70" i="24" s="1"/>
  <c r="AD72" i="19" s="1"/>
  <c r="ES69" i="24" a="1"/>
  <c r="ES69" i="24" s="1"/>
  <c r="T71" i="19" s="1"/>
  <c r="EP87" i="24" a="1"/>
  <c r="EP87" i="24" s="1"/>
  <c r="P89" i="19" s="1"/>
  <c r="Q89" i="19" s="1"/>
  <c r="EX86" i="24" a="1"/>
  <c r="EX86" i="24" s="1"/>
  <c r="Z88" i="19" s="1"/>
  <c r="AA88" i="19" s="1"/>
  <c r="FF85" i="24" a="1"/>
  <c r="FF85" i="24" s="1"/>
  <c r="AJ87" i="19" s="1"/>
  <c r="AK87" i="19" s="1"/>
  <c r="EP85" i="24" a="1"/>
  <c r="EP85" i="24" s="1"/>
  <c r="P87" i="19" s="1"/>
  <c r="Q87" i="19" s="1"/>
  <c r="EX84" i="24" a="1"/>
  <c r="EX84" i="24" s="1"/>
  <c r="Z86" i="19" s="1"/>
  <c r="AA86" i="19" s="1"/>
  <c r="FF83" i="24" a="1"/>
  <c r="FF83" i="24" s="1"/>
  <c r="AJ85" i="19" s="1"/>
  <c r="AK85" i="19" s="1"/>
  <c r="EX132" i="24" a="1"/>
  <c r="EX132" i="24" s="1"/>
  <c r="Z134" i="19" s="1"/>
  <c r="AA134" i="19" s="1"/>
  <c r="FF131" i="24" a="1"/>
  <c r="FF131" i="24" s="1"/>
  <c r="AJ133" i="19" s="1"/>
  <c r="AK133" i="19" s="1"/>
  <c r="EP131" i="24" a="1"/>
  <c r="EP131" i="24" s="1"/>
  <c r="P133" i="19" s="1"/>
  <c r="Q133" i="19" s="1"/>
  <c r="EX130" i="24" a="1"/>
  <c r="EX130" i="24" s="1"/>
  <c r="Z132" i="19" s="1"/>
  <c r="AA132" i="19" s="1"/>
  <c r="FF129" i="24" a="1"/>
  <c r="FF129" i="24" s="1"/>
  <c r="AJ131" i="19" s="1"/>
  <c r="AK131" i="19" s="1"/>
  <c r="EP129" i="24" a="1"/>
  <c r="EP129" i="24" s="1"/>
  <c r="P131" i="19" s="1"/>
  <c r="Q131" i="19" s="1"/>
  <c r="EX128" i="24" a="1"/>
  <c r="EX128" i="24" s="1"/>
  <c r="Z130" i="19" s="1"/>
  <c r="AA130" i="19" s="1"/>
  <c r="FF127" i="24" a="1"/>
  <c r="FF127" i="24" s="1"/>
  <c r="AJ129" i="19" s="1"/>
  <c r="AK129" i="19" s="1"/>
  <c r="EP127" i="24" a="1"/>
  <c r="EP127" i="24" s="1"/>
  <c r="P129" i="19" s="1"/>
  <c r="Q129" i="19" s="1"/>
  <c r="EX126" i="24" a="1"/>
  <c r="EX126" i="24" s="1"/>
  <c r="Z128" i="19" s="1"/>
  <c r="AA128" i="19" s="1"/>
  <c r="ES132" i="24" a="1"/>
  <c r="ES132" i="24" s="1"/>
  <c r="T134" i="19" s="1"/>
  <c r="EZ131" i="24" a="1"/>
  <c r="EZ131" i="24" s="1"/>
  <c r="AC133" i="19" s="1"/>
  <c r="EJ131" i="24" a="1"/>
  <c r="EJ131" i="24" s="1"/>
  <c r="I133" i="19" s="1"/>
  <c r="ER130" i="24" a="1"/>
  <c r="ER130" i="24" s="1"/>
  <c r="S132" i="19" s="1"/>
  <c r="EZ129" i="24" a="1"/>
  <c r="EZ129" i="24" s="1"/>
  <c r="AC131" i="19" s="1"/>
  <c r="EJ129" i="24" a="1"/>
  <c r="EJ129" i="24" s="1"/>
  <c r="I131" i="19" s="1"/>
  <c r="ER128" i="24" a="1"/>
  <c r="ER128" i="24" s="1"/>
  <c r="S130" i="19" s="1"/>
  <c r="EZ127" i="24" a="1"/>
  <c r="EZ127" i="24" s="1"/>
  <c r="AC129" i="19" s="1"/>
  <c r="FD132" i="24" a="1"/>
  <c r="FD132" i="24" s="1"/>
  <c r="AH134" i="19" s="1"/>
  <c r="EN132" i="24" a="1"/>
  <c r="EN132" i="24" s="1"/>
  <c r="N134" i="19" s="1"/>
  <c r="ET131" i="24" a="1"/>
  <c r="ET131" i="24" s="1"/>
  <c r="U133" i="19" s="1"/>
  <c r="V133" i="19" s="1"/>
  <c r="FB130" i="24" a="1"/>
  <c r="FB130" i="24" s="1"/>
  <c r="AE132" i="19" s="1"/>
  <c r="AF132" i="19" s="1"/>
  <c r="EL130" i="24" a="1"/>
  <c r="EL130" i="24" s="1"/>
  <c r="K132" i="19" s="1"/>
  <c r="L132" i="19" s="1"/>
  <c r="ET129" i="24" a="1"/>
  <c r="ET129" i="24" s="1"/>
  <c r="U131" i="19" s="1"/>
  <c r="V131" i="19" s="1"/>
  <c r="FC132" i="24" a="1"/>
  <c r="FC132" i="24" s="1"/>
  <c r="AG134" i="19" s="1"/>
  <c r="EM132" i="24" a="1"/>
  <c r="EM132" i="24" s="1"/>
  <c r="M134" i="19" s="1"/>
  <c r="EV131" i="24" a="1"/>
  <c r="EV131" i="24" s="1"/>
  <c r="X133" i="19" s="1"/>
  <c r="FD130" i="24" a="1"/>
  <c r="FD130" i="24" s="1"/>
  <c r="AH132" i="19" s="1"/>
  <c r="EN130" i="24" a="1"/>
  <c r="EN130" i="24" s="1"/>
  <c r="N132" i="19" s="1"/>
  <c r="EV129" i="24" a="1"/>
  <c r="EV129" i="24" s="1"/>
  <c r="X131" i="19" s="1"/>
  <c r="FD128" i="24" a="1"/>
  <c r="FD128" i="24" s="1"/>
  <c r="AH130" i="19" s="1"/>
  <c r="EN128" i="24" a="1"/>
  <c r="EN128" i="24" s="1"/>
  <c r="N130" i="19" s="1"/>
  <c r="EV127" i="24" a="1"/>
  <c r="EV127" i="24" s="1"/>
  <c r="X129" i="19" s="1"/>
  <c r="FD126" i="24" a="1"/>
  <c r="FD126" i="24" s="1"/>
  <c r="AH128" i="19" s="1"/>
  <c r="EN126" i="24" a="1"/>
  <c r="EN126" i="24" s="1"/>
  <c r="N128" i="19" s="1"/>
  <c r="FG125" i="24" a="1"/>
  <c r="FG125" i="24" s="1"/>
  <c r="AL127" i="19" s="1"/>
  <c r="EQ125" i="24" a="1"/>
  <c r="EQ125" i="24" s="1"/>
  <c r="R127" i="19" s="1"/>
  <c r="EY124" i="24" a="1"/>
  <c r="EY124" i="24" s="1"/>
  <c r="AB126" i="19" s="1"/>
  <c r="FG123" i="24" a="1"/>
  <c r="FG123" i="24" s="1"/>
  <c r="AL125" i="19" s="1"/>
  <c r="FG126" i="24" a="1"/>
  <c r="FG126" i="24" s="1"/>
  <c r="AL128" i="19" s="1"/>
  <c r="FA125" i="24" a="1"/>
  <c r="FA125" i="24" s="1"/>
  <c r="AD127" i="19" s="1"/>
  <c r="ES124" i="24" a="1"/>
  <c r="ES124" i="24" s="1"/>
  <c r="T126" i="19" s="1"/>
  <c r="EY128" i="24" a="1"/>
  <c r="EY128" i="24" s="1"/>
  <c r="AB130" i="19" s="1"/>
  <c r="ER126" i="24" a="1"/>
  <c r="ER126" i="24" s="1"/>
  <c r="S128" i="19" s="1"/>
  <c r="ER125" i="24" a="1"/>
  <c r="ER125" i="24" s="1"/>
  <c r="S127" i="19" s="1"/>
  <c r="EZ124" i="24" a="1"/>
  <c r="EZ124" i="24" s="1"/>
  <c r="AC126" i="19" s="1"/>
  <c r="EJ124" i="24" a="1"/>
  <c r="EJ124" i="24" s="1"/>
  <c r="I126" i="19" s="1"/>
  <c r="EY127" i="24" a="1"/>
  <c r="EY127" i="24" s="1"/>
  <c r="AB129" i="19" s="1"/>
  <c r="ET125" i="24" a="1"/>
  <c r="ET125" i="24" s="1"/>
  <c r="U127" i="19" s="1"/>
  <c r="V127" i="19" s="1"/>
  <c r="FB124" i="24" a="1"/>
  <c r="FB124" i="24" s="1"/>
  <c r="AE126" i="19" s="1"/>
  <c r="AF126" i="19" s="1"/>
  <c r="EL124" i="24" a="1"/>
  <c r="EL124" i="24" s="1"/>
  <c r="K126" i="19" s="1"/>
  <c r="L126" i="19" s="1"/>
  <c r="EW123" i="24" a="1"/>
  <c r="EW123" i="24" s="1"/>
  <c r="Y125" i="19" s="1"/>
  <c r="FE122" i="24" a="1"/>
  <c r="FE122" i="24" s="1"/>
  <c r="AI124" i="19" s="1"/>
  <c r="EO122" i="24" a="1"/>
  <c r="EO122" i="24" s="1"/>
  <c r="O124" i="19" s="1"/>
  <c r="EW121" i="24" a="1"/>
  <c r="EW121" i="24" s="1"/>
  <c r="Y123" i="19" s="1"/>
  <c r="FE120" i="24" a="1"/>
  <c r="FE120" i="24" s="1"/>
  <c r="AI122" i="19" s="1"/>
  <c r="EO120" i="24" a="1"/>
  <c r="EO120" i="24" s="1"/>
  <c r="O122" i="19" s="1"/>
  <c r="EW119" i="24" a="1"/>
  <c r="EW119" i="24" s="1"/>
  <c r="Y121" i="19" s="1"/>
  <c r="ET123" i="24" a="1"/>
  <c r="ET123" i="24" s="1"/>
  <c r="U125" i="19" s="1"/>
  <c r="V125" i="19" s="1"/>
  <c r="FB122" i="24" a="1"/>
  <c r="FB122" i="24" s="1"/>
  <c r="AE124" i="19" s="1"/>
  <c r="AF124" i="19" s="1"/>
  <c r="EL122" i="24" a="1"/>
  <c r="EL122" i="24" s="1"/>
  <c r="K124" i="19" s="1"/>
  <c r="L124" i="19" s="1"/>
  <c r="ET121" i="24" a="1"/>
  <c r="ET121" i="24" s="1"/>
  <c r="U123" i="19" s="1"/>
  <c r="V123" i="19" s="1"/>
  <c r="FB120" i="24" a="1"/>
  <c r="FB120" i="24" s="1"/>
  <c r="AE122" i="19" s="1"/>
  <c r="AF122" i="19" s="1"/>
  <c r="EL120" i="24" a="1"/>
  <c r="EL120" i="24" s="1"/>
  <c r="K122" i="19" s="1"/>
  <c r="L122" i="19" s="1"/>
  <c r="ET119" i="24" a="1"/>
  <c r="ET119" i="24" s="1"/>
  <c r="U121" i="19" s="1"/>
  <c r="V121" i="19" s="1"/>
  <c r="FB123" i="24" a="1"/>
  <c r="FB123" i="24" s="1"/>
  <c r="AE125" i="19" s="1"/>
  <c r="AF125" i="19" s="1"/>
  <c r="EK123" i="24" a="1"/>
  <c r="EK123" i="24" s="1"/>
  <c r="J125" i="19" s="1"/>
  <c r="ES122" i="24" a="1"/>
  <c r="ES122" i="24" s="1"/>
  <c r="T124" i="19" s="1"/>
  <c r="FA121" i="24" a="1"/>
  <c r="FA121" i="24" s="1"/>
  <c r="AD123" i="19" s="1"/>
  <c r="EK121" i="24" a="1"/>
  <c r="EK121" i="24" s="1"/>
  <c r="J123" i="19" s="1"/>
  <c r="ES120" i="24" a="1"/>
  <c r="ES120" i="24" s="1"/>
  <c r="T122" i="19" s="1"/>
  <c r="FA119" i="24" a="1"/>
  <c r="FA119" i="24" s="1"/>
  <c r="AD121" i="19" s="1"/>
  <c r="EX123" i="24" a="1"/>
  <c r="EX123" i="24" s="1"/>
  <c r="Z125" i="19" s="1"/>
  <c r="AA125" i="19" s="1"/>
  <c r="FF122" i="24" a="1"/>
  <c r="FF122" i="24" s="1"/>
  <c r="AJ124" i="19" s="1"/>
  <c r="AK124" i="19" s="1"/>
  <c r="EP122" i="24" a="1"/>
  <c r="EP122" i="24" s="1"/>
  <c r="P124" i="19" s="1"/>
  <c r="Q124" i="19" s="1"/>
  <c r="EX121" i="24" a="1"/>
  <c r="EX121" i="24" s="1"/>
  <c r="Z123" i="19" s="1"/>
  <c r="AA123" i="19" s="1"/>
  <c r="FF120" i="24" a="1"/>
  <c r="FF120" i="24" s="1"/>
  <c r="AJ122" i="19" s="1"/>
  <c r="AK122" i="19" s="1"/>
  <c r="EP120" i="24" a="1"/>
  <c r="EP120" i="24" s="1"/>
  <c r="P122" i="19" s="1"/>
  <c r="Q122" i="19" s="1"/>
  <c r="EX119" i="24" a="1"/>
  <c r="EX119" i="24" s="1"/>
  <c r="Z121" i="19" s="1"/>
  <c r="AA121" i="19" s="1"/>
  <c r="EU118" i="24" a="1"/>
  <c r="EU118" i="24" s="1"/>
  <c r="W120" i="19" s="1"/>
  <c r="FC117" i="24" a="1"/>
  <c r="FC117" i="24" s="1"/>
  <c r="AG119" i="19" s="1"/>
  <c r="EU116" i="24" a="1"/>
  <c r="EU116" i="24" s="1"/>
  <c r="W118" i="19" s="1"/>
  <c r="FC115" i="24" a="1"/>
  <c r="FC115" i="24" s="1"/>
  <c r="AG117" i="19" s="1"/>
  <c r="EW118" i="24" a="1"/>
  <c r="EW118" i="24" s="1"/>
  <c r="Y120" i="19" s="1"/>
  <c r="FE117" i="24" a="1"/>
  <c r="FE117" i="24" s="1"/>
  <c r="AI119" i="19" s="1"/>
  <c r="EO117" i="24" a="1"/>
  <c r="EO117" i="24" s="1"/>
  <c r="O119" i="19" s="1"/>
  <c r="EW116" i="24" a="1"/>
  <c r="EW116" i="24" s="1"/>
  <c r="Y118" i="19" s="1"/>
  <c r="FE115" i="24" a="1"/>
  <c r="FE115" i="24" s="1"/>
  <c r="AI117" i="19" s="1"/>
  <c r="FG118" i="24" a="1"/>
  <c r="FG118" i="24" s="1"/>
  <c r="AL120" i="19" s="1"/>
  <c r="EQ118" i="24" a="1"/>
  <c r="EQ118" i="24" s="1"/>
  <c r="R120" i="19" s="1"/>
  <c r="EY117" i="24" a="1"/>
  <c r="EY117" i="24" s="1"/>
  <c r="AB119" i="19" s="1"/>
  <c r="FG116" i="24" a="1"/>
  <c r="FG116" i="24" s="1"/>
  <c r="AL118" i="19" s="1"/>
  <c r="EQ116" i="24" a="1"/>
  <c r="EQ116" i="24" s="1"/>
  <c r="R118" i="19" s="1"/>
  <c r="EY115" i="24" a="1"/>
  <c r="EY115" i="24" s="1"/>
  <c r="AB117" i="19" s="1"/>
  <c r="ES118" i="24" a="1"/>
  <c r="ES118" i="24" s="1"/>
  <c r="T120" i="19" s="1"/>
  <c r="FA117" i="24" a="1"/>
  <c r="FA117" i="24" s="1"/>
  <c r="AD119" i="19" s="1"/>
  <c r="ES116" i="24" a="1"/>
  <c r="ES116" i="24" s="1"/>
  <c r="T118" i="19" s="1"/>
  <c r="FA115" i="24" a="1"/>
  <c r="FA115" i="24" s="1"/>
  <c r="AD117" i="19" s="1"/>
  <c r="EO115" i="24" a="1"/>
  <c r="EO115" i="24" s="1"/>
  <c r="O117" i="19" s="1"/>
  <c r="EW114" i="24" a="1"/>
  <c r="EW114" i="24" s="1"/>
  <c r="Y116" i="19" s="1"/>
  <c r="FE113" i="24" a="1"/>
  <c r="FE113" i="24" s="1"/>
  <c r="AI115" i="19" s="1"/>
  <c r="EO113" i="24" a="1"/>
  <c r="EO113" i="24" s="1"/>
  <c r="O115" i="19" s="1"/>
  <c r="EW112" i="24" a="1"/>
  <c r="EW112" i="24" s="1"/>
  <c r="Y114" i="19" s="1"/>
  <c r="FE111" i="24" a="1"/>
  <c r="FE111" i="24" s="1"/>
  <c r="AI113" i="19" s="1"/>
  <c r="EO111" i="24" a="1"/>
  <c r="EO111" i="24" s="1"/>
  <c r="O113" i="19" s="1"/>
  <c r="EW110" i="24" a="1"/>
  <c r="EW110" i="24" s="1"/>
  <c r="Y112" i="19" s="1"/>
  <c r="FE109" i="24" a="1"/>
  <c r="FE109" i="24" s="1"/>
  <c r="AI111" i="19" s="1"/>
  <c r="EO109" i="24" a="1"/>
  <c r="EO109" i="24" s="1"/>
  <c r="O111" i="19" s="1"/>
  <c r="EW108" i="24" a="1"/>
  <c r="EW108" i="24" s="1"/>
  <c r="Y110" i="19" s="1"/>
  <c r="FE107" i="24" a="1"/>
  <c r="FE107" i="24" s="1"/>
  <c r="AI109" i="19" s="1"/>
  <c r="EO107" i="24" a="1"/>
  <c r="EO107" i="24" s="1"/>
  <c r="O109" i="19" s="1"/>
  <c r="EW106" i="24" a="1"/>
  <c r="EW106" i="24" s="1"/>
  <c r="Y108" i="19" s="1"/>
  <c r="FE105" i="24" a="1"/>
  <c r="FE105" i="24" s="1"/>
  <c r="AI107" i="19" s="1"/>
  <c r="EO105" i="24" a="1"/>
  <c r="EO105" i="24" s="1"/>
  <c r="O107" i="19" s="1"/>
  <c r="EW104" i="24" a="1"/>
  <c r="EW104" i="24" s="1"/>
  <c r="Y106" i="19" s="1"/>
  <c r="FF103" i="24" a="1"/>
  <c r="FF103" i="24" s="1"/>
  <c r="AJ105" i="19" s="1"/>
  <c r="AK105" i="19" s="1"/>
  <c r="FD114" i="24" a="1"/>
  <c r="FD114" i="24" s="1"/>
  <c r="AH116" i="19" s="1"/>
  <c r="EN114" i="24" a="1"/>
  <c r="EN114" i="24" s="1"/>
  <c r="N116" i="19" s="1"/>
  <c r="EV113" i="24" a="1"/>
  <c r="EV113" i="24" s="1"/>
  <c r="X115" i="19" s="1"/>
  <c r="FD112" i="24" a="1"/>
  <c r="FD112" i="24" s="1"/>
  <c r="AH114" i="19" s="1"/>
  <c r="EN112" i="24" a="1"/>
  <c r="EN112" i="24" s="1"/>
  <c r="N114" i="19" s="1"/>
  <c r="EV111" i="24" a="1"/>
  <c r="EV111" i="24" s="1"/>
  <c r="X113" i="19" s="1"/>
  <c r="FD110" i="24" a="1"/>
  <c r="FD110" i="24" s="1"/>
  <c r="AH112" i="19" s="1"/>
  <c r="EN110" i="24" a="1"/>
  <c r="EN110" i="24" s="1"/>
  <c r="N112" i="19" s="1"/>
  <c r="EV109" i="24" a="1"/>
  <c r="EV109" i="24" s="1"/>
  <c r="X111" i="19" s="1"/>
  <c r="FD108" i="24" a="1"/>
  <c r="FD108" i="24" s="1"/>
  <c r="AH110" i="19" s="1"/>
  <c r="EN108" i="24" a="1"/>
  <c r="EN108" i="24" s="1"/>
  <c r="N110" i="19" s="1"/>
  <c r="EV107" i="24" a="1"/>
  <c r="EV107" i="24" s="1"/>
  <c r="X109" i="19" s="1"/>
  <c r="FD106" i="24" a="1"/>
  <c r="FD106" i="24" s="1"/>
  <c r="AH108" i="19" s="1"/>
  <c r="EL106" i="24" a="1"/>
  <c r="EL106" i="24" s="1"/>
  <c r="K108" i="19" s="1"/>
  <c r="L108" i="19" s="1"/>
  <c r="ET105" i="24" a="1"/>
  <c r="ET105" i="24" s="1"/>
  <c r="U107" i="19" s="1"/>
  <c r="V107" i="19" s="1"/>
  <c r="FB104" i="24" a="1"/>
  <c r="FB104" i="24" s="1"/>
  <c r="AE106" i="19" s="1"/>
  <c r="AF106" i="19" s="1"/>
  <c r="FC114" i="24" a="1"/>
  <c r="FC114" i="24" s="1"/>
  <c r="AG116" i="19" s="1"/>
  <c r="EM114" i="24" a="1"/>
  <c r="EM114" i="24" s="1"/>
  <c r="M116" i="19" s="1"/>
  <c r="EU113" i="24" a="1"/>
  <c r="EU113" i="24" s="1"/>
  <c r="W115" i="19" s="1"/>
  <c r="FC112" i="24" a="1"/>
  <c r="FC112" i="24" s="1"/>
  <c r="AG114" i="19" s="1"/>
  <c r="EU111" i="24" a="1"/>
  <c r="EU111" i="24" s="1"/>
  <c r="W113" i="19" s="1"/>
  <c r="FC110" i="24" a="1"/>
  <c r="FC110" i="24" s="1"/>
  <c r="AG112" i="19" s="1"/>
  <c r="EU109" i="24" a="1"/>
  <c r="EU109" i="24" s="1"/>
  <c r="W111" i="19" s="1"/>
  <c r="FC108" i="24" a="1"/>
  <c r="FC108" i="24" s="1"/>
  <c r="AG110" i="19" s="1"/>
  <c r="EM108" i="24" a="1"/>
  <c r="EM108" i="24" s="1"/>
  <c r="M110" i="19" s="1"/>
  <c r="EU107" i="24" a="1"/>
  <c r="EU107" i="24" s="1"/>
  <c r="W109" i="19" s="1"/>
  <c r="FC106" i="24" a="1"/>
  <c r="FC106" i="24" s="1"/>
  <c r="AG108" i="19" s="1"/>
  <c r="EN106" i="24" a="1"/>
  <c r="EN106" i="24" s="1"/>
  <c r="N108" i="19" s="1"/>
  <c r="EV105" i="24" a="1"/>
  <c r="EV105" i="24" s="1"/>
  <c r="X107" i="19" s="1"/>
  <c r="FD104" i="24" a="1"/>
  <c r="FD104" i="24" s="1"/>
  <c r="AH106" i="19" s="1"/>
  <c r="EN104" i="24" a="1"/>
  <c r="EN104" i="24" s="1"/>
  <c r="N106" i="19" s="1"/>
  <c r="FF114" i="24" a="1"/>
  <c r="FF114" i="24" s="1"/>
  <c r="AJ116" i="19" s="1"/>
  <c r="AK116" i="19" s="1"/>
  <c r="EP114" i="24" a="1"/>
  <c r="EP114" i="24" s="1"/>
  <c r="P116" i="19" s="1"/>
  <c r="Q116" i="19" s="1"/>
  <c r="EX113" i="24" a="1"/>
  <c r="EX113" i="24" s="1"/>
  <c r="Z115" i="19" s="1"/>
  <c r="AA115" i="19" s="1"/>
  <c r="FF112" i="24" a="1"/>
  <c r="FF112" i="24" s="1"/>
  <c r="AJ114" i="19" s="1"/>
  <c r="AK114" i="19" s="1"/>
  <c r="EP112" i="24" a="1"/>
  <c r="EP112" i="24" s="1"/>
  <c r="P114" i="19" s="1"/>
  <c r="Q114" i="19" s="1"/>
  <c r="EX111" i="24" a="1"/>
  <c r="EX111" i="24" s="1"/>
  <c r="Z113" i="19" s="1"/>
  <c r="AA113" i="19" s="1"/>
  <c r="FF110" i="24" a="1"/>
  <c r="FF110" i="24" s="1"/>
  <c r="AJ112" i="19" s="1"/>
  <c r="AK112" i="19" s="1"/>
  <c r="EP110" i="24" a="1"/>
  <c r="EP110" i="24" s="1"/>
  <c r="P112" i="19" s="1"/>
  <c r="Q112" i="19" s="1"/>
  <c r="EX109" i="24" a="1"/>
  <c r="EX109" i="24" s="1"/>
  <c r="Z111" i="19" s="1"/>
  <c r="AA111" i="19" s="1"/>
  <c r="FF108" i="24" a="1"/>
  <c r="FF108" i="24" s="1"/>
  <c r="AJ110" i="19" s="1"/>
  <c r="AK110" i="19" s="1"/>
  <c r="EP108" i="24" a="1"/>
  <c r="EP108" i="24" s="1"/>
  <c r="P110" i="19" s="1"/>
  <c r="Q110" i="19" s="1"/>
  <c r="EX107" i="24" a="1"/>
  <c r="EX107" i="24" s="1"/>
  <c r="Z109" i="19" s="1"/>
  <c r="AA109" i="19" s="1"/>
  <c r="FF106" i="24" a="1"/>
  <c r="FF106" i="24" s="1"/>
  <c r="AJ108" i="19" s="1"/>
  <c r="AK108" i="19" s="1"/>
  <c r="EP106" i="24" a="1"/>
  <c r="EP106" i="24" s="1"/>
  <c r="P108" i="19" s="1"/>
  <c r="Q108" i="19" s="1"/>
  <c r="EX105" i="24" a="1"/>
  <c r="EX105" i="24" s="1"/>
  <c r="Z107" i="19" s="1"/>
  <c r="AA107" i="19" s="1"/>
  <c r="FF104" i="24" a="1"/>
  <c r="FF104" i="24" s="1"/>
  <c r="AJ106" i="19" s="1"/>
  <c r="AK106" i="19" s="1"/>
  <c r="EP104" i="24" a="1"/>
  <c r="EP104" i="24" s="1"/>
  <c r="P106" i="19" s="1"/>
  <c r="Q106" i="19" s="1"/>
  <c r="ET103" i="24" a="1"/>
  <c r="ET103" i="24" s="1"/>
  <c r="U105" i="19" s="1"/>
  <c r="V105" i="19" s="1"/>
  <c r="FB102" i="24" a="1"/>
  <c r="FB102" i="24" s="1"/>
  <c r="AE104" i="19" s="1"/>
  <c r="AF104" i="19" s="1"/>
  <c r="ET101" i="24" a="1"/>
  <c r="ET101" i="24" s="1"/>
  <c r="U103" i="19" s="1"/>
  <c r="V103" i="19" s="1"/>
  <c r="FB100" i="24" a="1"/>
  <c r="FB100" i="24" s="1"/>
  <c r="AE102" i="19" s="1"/>
  <c r="AF102" i="19" s="1"/>
  <c r="EL100" i="24" a="1"/>
  <c r="EL100" i="24" s="1"/>
  <c r="K102" i="19" s="1"/>
  <c r="L102" i="19" s="1"/>
  <c r="ET99" i="24" a="1"/>
  <c r="ET99" i="24" s="1"/>
  <c r="U101" i="19" s="1"/>
  <c r="V101" i="19" s="1"/>
  <c r="FB98" i="24" a="1"/>
  <c r="FB98" i="24" s="1"/>
  <c r="AE100" i="19" s="1"/>
  <c r="AF100" i="19" s="1"/>
  <c r="EL98" i="24" a="1"/>
  <c r="EL98" i="24" s="1"/>
  <c r="K100" i="19" s="1"/>
  <c r="L100" i="19" s="1"/>
  <c r="EV103" i="24" a="1"/>
  <c r="EV103" i="24" s="1"/>
  <c r="X105" i="19" s="1"/>
  <c r="FD102" i="24" a="1"/>
  <c r="FD102" i="24" s="1"/>
  <c r="AH104" i="19" s="1"/>
  <c r="EN102" i="24" a="1"/>
  <c r="EN102" i="24" s="1"/>
  <c r="N104" i="19" s="1"/>
  <c r="EV101" i="24" a="1"/>
  <c r="EV101" i="24" s="1"/>
  <c r="X103" i="19" s="1"/>
  <c r="FD100" i="24" a="1"/>
  <c r="FD100" i="24" s="1"/>
  <c r="AH102" i="19" s="1"/>
  <c r="EN100" i="24" a="1"/>
  <c r="EN100" i="24" s="1"/>
  <c r="N102" i="19" s="1"/>
  <c r="EV99" i="24" a="1"/>
  <c r="EV99" i="24" s="1"/>
  <c r="X101" i="19" s="1"/>
  <c r="FD98" i="24" a="1"/>
  <c r="FD98" i="24" s="1"/>
  <c r="AH100" i="19" s="1"/>
  <c r="EN98" i="24" a="1"/>
  <c r="EN98" i="24" s="1"/>
  <c r="N100" i="19" s="1"/>
  <c r="EV97" i="24" a="1"/>
  <c r="EV97" i="24" s="1"/>
  <c r="X99" i="19" s="1"/>
  <c r="FD96" i="24" a="1"/>
  <c r="FD96" i="24" s="1"/>
  <c r="AH98" i="19" s="1"/>
  <c r="FC103" i="24" a="1"/>
  <c r="FC103" i="24" s="1"/>
  <c r="AG105" i="19" s="1"/>
  <c r="EU102" i="24" a="1"/>
  <c r="EU102" i="24" s="1"/>
  <c r="W104" i="19" s="1"/>
  <c r="FC101" i="24" a="1"/>
  <c r="FC101" i="24" s="1"/>
  <c r="AG103" i="19" s="1"/>
  <c r="EU100" i="24" a="1"/>
  <c r="EU100" i="24" s="1"/>
  <c r="W102" i="19" s="1"/>
  <c r="FC99" i="24" a="1"/>
  <c r="FC99" i="24" s="1"/>
  <c r="AG101" i="19" s="1"/>
  <c r="EM99" i="24" a="1"/>
  <c r="EM99" i="24" s="1"/>
  <c r="M101" i="19" s="1"/>
  <c r="EU98" i="24" a="1"/>
  <c r="EU98" i="24" s="1"/>
  <c r="W100" i="19" s="1"/>
  <c r="FC97" i="24" a="1"/>
  <c r="FC97" i="24" s="1"/>
  <c r="AG99" i="19" s="1"/>
  <c r="EM97" i="24" a="1"/>
  <c r="EM97" i="24" s="1"/>
  <c r="M99" i="19" s="1"/>
  <c r="EU96" i="24" a="1"/>
  <c r="EU96" i="24" s="1"/>
  <c r="W98" i="19" s="1"/>
  <c r="EW103" i="24" a="1"/>
  <c r="EW103" i="24" s="1"/>
  <c r="Y105" i="19" s="1"/>
  <c r="FE102" i="24" a="1"/>
  <c r="FE102" i="24" s="1"/>
  <c r="AI104" i="19" s="1"/>
  <c r="EO102" i="24" a="1"/>
  <c r="EO102" i="24" s="1"/>
  <c r="O104" i="19" s="1"/>
  <c r="EW101" i="24" a="1"/>
  <c r="EW101" i="24" s="1"/>
  <c r="Y103" i="19" s="1"/>
  <c r="FE100" i="24" a="1"/>
  <c r="FE100" i="24" s="1"/>
  <c r="AI102" i="19" s="1"/>
  <c r="EO100" i="24" a="1"/>
  <c r="EO100" i="24" s="1"/>
  <c r="O102" i="19" s="1"/>
  <c r="EW99" i="24" a="1"/>
  <c r="EW99" i="24" s="1"/>
  <c r="Y101" i="19" s="1"/>
  <c r="FE98" i="24" a="1"/>
  <c r="FE98" i="24" s="1"/>
  <c r="AI100" i="19" s="1"/>
  <c r="EO98" i="24" a="1"/>
  <c r="EO98" i="24" s="1"/>
  <c r="O100" i="19" s="1"/>
  <c r="EW97" i="24" a="1"/>
  <c r="EW97" i="24" s="1"/>
  <c r="Y99" i="19" s="1"/>
  <c r="FE96" i="24" a="1"/>
  <c r="FE96" i="24" s="1"/>
  <c r="AI98" i="19" s="1"/>
  <c r="EL97" i="24" a="1"/>
  <c r="EL97" i="24" s="1"/>
  <c r="K99" i="19" s="1"/>
  <c r="L99" i="19" s="1"/>
  <c r="FG95" i="24" a="1"/>
  <c r="FG95" i="24" s="1"/>
  <c r="AL97" i="19" s="1"/>
  <c r="EQ95" i="24" a="1"/>
  <c r="EQ95" i="24" s="1"/>
  <c r="R97" i="19" s="1"/>
  <c r="EY94" i="24" a="1"/>
  <c r="EY94" i="24" s="1"/>
  <c r="AB96" i="19" s="1"/>
  <c r="FG93" i="24" a="1"/>
  <c r="FG93" i="24" s="1"/>
  <c r="AL95" i="19" s="1"/>
  <c r="EQ93" i="24" a="1"/>
  <c r="EQ93" i="24" s="1"/>
  <c r="R95" i="19" s="1"/>
  <c r="EY92" i="24" a="1"/>
  <c r="EY92" i="24" s="1"/>
  <c r="AB94" i="19" s="1"/>
  <c r="FG91" i="24" a="1"/>
  <c r="FG91" i="24" s="1"/>
  <c r="AL93" i="19" s="1"/>
  <c r="EQ91" i="24" a="1"/>
  <c r="EQ91" i="24" s="1"/>
  <c r="R93" i="19" s="1"/>
  <c r="EY90" i="24" a="1"/>
  <c r="EY90" i="24" s="1"/>
  <c r="AB92" i="19" s="1"/>
  <c r="FG89" i="24" a="1"/>
  <c r="FG89" i="24" s="1"/>
  <c r="AL91" i="19" s="1"/>
  <c r="EQ89" i="24" a="1"/>
  <c r="EQ89" i="24" s="1"/>
  <c r="R91" i="19" s="1"/>
  <c r="EY88" i="24" a="1"/>
  <c r="EY88" i="24" s="1"/>
  <c r="AB90" i="19" s="1"/>
  <c r="ET97" i="24" a="1"/>
  <c r="ET97" i="24" s="1"/>
  <c r="U99" i="19" s="1"/>
  <c r="V99" i="19" s="1"/>
  <c r="ES95" i="24" a="1"/>
  <c r="ES95" i="24" s="1"/>
  <c r="T97" i="19" s="1"/>
  <c r="FA94" i="24" a="1"/>
  <c r="FA94" i="24" s="1"/>
  <c r="AD96" i="19" s="1"/>
  <c r="ES93" i="24" a="1"/>
  <c r="ES93" i="24" s="1"/>
  <c r="T95" i="19" s="1"/>
  <c r="FA92" i="24" a="1"/>
  <c r="FA92" i="24" s="1"/>
  <c r="AD94" i="19" s="1"/>
  <c r="EK92" i="24" a="1"/>
  <c r="EK92" i="24" s="1"/>
  <c r="J94" i="19" s="1"/>
  <c r="ES91" i="24" a="1"/>
  <c r="ES91" i="24" s="1"/>
  <c r="T93" i="19" s="1"/>
  <c r="FA90" i="24" a="1"/>
  <c r="FA90" i="24" s="1"/>
  <c r="AD92" i="19" s="1"/>
  <c r="EK90" i="24" a="1"/>
  <c r="EK90" i="24" s="1"/>
  <c r="J92" i="19" s="1"/>
  <c r="ES89" i="24" a="1"/>
  <c r="ES89" i="24" s="1"/>
  <c r="T91" i="19" s="1"/>
  <c r="FA88" i="24" a="1"/>
  <c r="FA88" i="24" s="1"/>
  <c r="AD90" i="19" s="1"/>
  <c r="FF95" i="24" a="1"/>
  <c r="FF95" i="24" s="1"/>
  <c r="AJ97" i="19" s="1"/>
  <c r="AK97" i="19" s="1"/>
  <c r="EP95" i="24" a="1"/>
  <c r="EP95" i="24" s="1"/>
  <c r="P97" i="19" s="1"/>
  <c r="Q97" i="19" s="1"/>
  <c r="EX94" i="24" a="1"/>
  <c r="EX94" i="24" s="1"/>
  <c r="Z96" i="19" s="1"/>
  <c r="AA96" i="19" s="1"/>
  <c r="FF93" i="24" a="1"/>
  <c r="FF93" i="24" s="1"/>
  <c r="AJ95" i="19" s="1"/>
  <c r="AK95" i="19" s="1"/>
  <c r="EP93" i="24" a="1"/>
  <c r="EP93" i="24" s="1"/>
  <c r="P95" i="19" s="1"/>
  <c r="Q95" i="19" s="1"/>
  <c r="EX92" i="24" a="1"/>
  <c r="EX92" i="24" s="1"/>
  <c r="Z94" i="19" s="1"/>
  <c r="AA94" i="19" s="1"/>
  <c r="FF91" i="24" a="1"/>
  <c r="FF91" i="24" s="1"/>
  <c r="AJ93" i="19" s="1"/>
  <c r="AK93" i="19" s="1"/>
  <c r="EP91" i="24" a="1"/>
  <c r="EP91" i="24" s="1"/>
  <c r="P93" i="19" s="1"/>
  <c r="Q93" i="19" s="1"/>
  <c r="EX90" i="24" a="1"/>
  <c r="EX90" i="24" s="1"/>
  <c r="Z92" i="19" s="1"/>
  <c r="AA92" i="19" s="1"/>
  <c r="FF89" i="24" a="1"/>
  <c r="FF89" i="24" s="1"/>
  <c r="AJ91" i="19" s="1"/>
  <c r="AK91" i="19" s="1"/>
  <c r="EP89" i="24" a="1"/>
  <c r="EP89" i="24" s="1"/>
  <c r="P91" i="19" s="1"/>
  <c r="Q91" i="19" s="1"/>
  <c r="EX88" i="24" a="1"/>
  <c r="EX88" i="24" s="1"/>
  <c r="Z90" i="19" s="1"/>
  <c r="AA90" i="19" s="1"/>
  <c r="FF87" i="24" a="1"/>
  <c r="FF87" i="24" s="1"/>
  <c r="AJ89" i="19" s="1"/>
  <c r="AK89" i="19" s="1"/>
  <c r="EO96" i="24" a="1"/>
  <c r="EO96" i="24" s="1"/>
  <c r="O98" i="19" s="1"/>
  <c r="EW95" i="24" a="1"/>
  <c r="EW95" i="24" s="1"/>
  <c r="Y97" i="19" s="1"/>
  <c r="FE94" i="24" a="1"/>
  <c r="FE94" i="24" s="1"/>
  <c r="AI96" i="19" s="1"/>
  <c r="EO94" i="24" a="1"/>
  <c r="EO94" i="24" s="1"/>
  <c r="O96" i="19" s="1"/>
  <c r="EW93" i="24" a="1"/>
  <c r="EW93" i="24" s="1"/>
  <c r="Y95" i="19" s="1"/>
  <c r="FE92" i="24" a="1"/>
  <c r="FE92" i="24" s="1"/>
  <c r="AI94" i="19" s="1"/>
  <c r="EO92" i="24" a="1"/>
  <c r="EO92" i="24" s="1"/>
  <c r="O94" i="19" s="1"/>
  <c r="EW91" i="24" a="1"/>
  <c r="EW91" i="24" s="1"/>
  <c r="Y93" i="19" s="1"/>
  <c r="FE90" i="24" a="1"/>
  <c r="FE90" i="24" s="1"/>
  <c r="AI92" i="19" s="1"/>
  <c r="EO90" i="24" a="1"/>
  <c r="EO90" i="24" s="1"/>
  <c r="O92" i="19" s="1"/>
  <c r="EW89" i="24" a="1"/>
  <c r="EW89" i="24" s="1"/>
  <c r="Y91" i="19" s="1"/>
  <c r="FE88" i="24" a="1"/>
  <c r="FE88" i="24" s="1"/>
  <c r="AI90" i="19" s="1"/>
  <c r="EO88" i="24" a="1"/>
  <c r="EO88" i="24" s="1"/>
  <c r="O90" i="19" s="1"/>
  <c r="ER87" i="24" a="1"/>
  <c r="ER87" i="24" s="1"/>
  <c r="S89" i="19" s="1"/>
  <c r="EZ86" i="24" a="1"/>
  <c r="EZ86" i="24" s="1"/>
  <c r="AC88" i="19" s="1"/>
  <c r="ER85" i="24" a="1"/>
  <c r="ER85" i="24" s="1"/>
  <c r="S87" i="19" s="1"/>
  <c r="EZ84" i="24" a="1"/>
  <c r="EZ84" i="24" s="1"/>
  <c r="AC86" i="19" s="1"/>
  <c r="EJ84" i="24" a="1"/>
  <c r="EJ84" i="24" s="1"/>
  <c r="I86" i="19" s="1"/>
  <c r="ER83" i="24" a="1"/>
  <c r="ER83" i="24" s="1"/>
  <c r="S85" i="19" s="1"/>
  <c r="EZ82" i="24" a="1"/>
  <c r="EZ82" i="24" s="1"/>
  <c r="AC84" i="19" s="1"/>
  <c r="EJ82" i="24" a="1"/>
  <c r="EJ82" i="24" s="1"/>
  <c r="I84" i="19" s="1"/>
  <c r="ER81" i="24" a="1"/>
  <c r="ER81" i="24" s="1"/>
  <c r="S83" i="19" s="1"/>
  <c r="EZ80" i="24" a="1"/>
  <c r="EZ80" i="24" s="1"/>
  <c r="AC82" i="19" s="1"/>
  <c r="ER79" i="24" a="1"/>
  <c r="ER79" i="24" s="1"/>
  <c r="S81" i="19" s="1"/>
  <c r="EZ78" i="24" a="1"/>
  <c r="EZ78" i="24" s="1"/>
  <c r="AC80" i="19" s="1"/>
  <c r="ER77" i="24" a="1"/>
  <c r="ER77" i="24" s="1"/>
  <c r="S79" i="19" s="1"/>
  <c r="EZ76" i="24" a="1"/>
  <c r="EZ76" i="24" s="1"/>
  <c r="AC78" i="19" s="1"/>
  <c r="EJ76" i="24" a="1"/>
  <c r="EJ76" i="24" s="1"/>
  <c r="I78" i="19" s="1"/>
  <c r="ER75" i="24" a="1"/>
  <c r="ER75" i="24" s="1"/>
  <c r="S77" i="19" s="1"/>
  <c r="EZ74" i="24" a="1"/>
  <c r="EZ74" i="24" s="1"/>
  <c r="AC76" i="19" s="1"/>
  <c r="EJ74" i="24" a="1"/>
  <c r="EJ74" i="24" s="1"/>
  <c r="I76" i="19" s="1"/>
  <c r="ER73" i="24" a="1"/>
  <c r="ER73" i="24" s="1"/>
  <c r="S75" i="19" s="1"/>
  <c r="EZ72" i="24" a="1"/>
  <c r="EZ72" i="24" s="1"/>
  <c r="AC74" i="19" s="1"/>
  <c r="ER71" i="24" a="1"/>
  <c r="ER71" i="24" s="1"/>
  <c r="S73" i="19" s="1"/>
  <c r="EZ70" i="24" a="1"/>
  <c r="EZ70" i="24" s="1"/>
  <c r="AC72" i="19" s="1"/>
  <c r="ER69" i="24" a="1"/>
  <c r="ER69" i="24" s="1"/>
  <c r="S71" i="19" s="1"/>
  <c r="EY87" i="24" a="1"/>
  <c r="EY87" i="24" s="1"/>
  <c r="AB89" i="19" s="1"/>
  <c r="FG86" i="24" a="1"/>
  <c r="FG86" i="24" s="1"/>
  <c r="AL88" i="19" s="1"/>
  <c r="EQ86" i="24" a="1"/>
  <c r="EQ86" i="24" s="1"/>
  <c r="R88" i="19" s="1"/>
  <c r="EY85" i="24" a="1"/>
  <c r="EY85" i="24" s="1"/>
  <c r="AB87" i="19" s="1"/>
  <c r="FG84" i="24" a="1"/>
  <c r="FG84" i="24" s="1"/>
  <c r="AL86" i="19" s="1"/>
  <c r="EQ84" i="24" a="1"/>
  <c r="EQ84" i="24" s="1"/>
  <c r="R86" i="19" s="1"/>
  <c r="EY83" i="24" a="1"/>
  <c r="EY83" i="24" s="1"/>
  <c r="AB85" i="19" s="1"/>
  <c r="FG82" i="24" a="1"/>
  <c r="FG82" i="24" s="1"/>
  <c r="AL84" i="19" s="1"/>
  <c r="EQ82" i="24" a="1"/>
  <c r="EQ82" i="24" s="1"/>
  <c r="R84" i="19" s="1"/>
  <c r="EY81" i="24" a="1"/>
  <c r="EY81" i="24" s="1"/>
  <c r="AB83" i="19" s="1"/>
  <c r="FG80" i="24" a="1"/>
  <c r="FG80" i="24" s="1"/>
  <c r="AL82" i="19" s="1"/>
  <c r="EQ80" i="24" a="1"/>
  <c r="EQ80" i="24" s="1"/>
  <c r="R82" i="19" s="1"/>
  <c r="EY79" i="24" a="1"/>
  <c r="EY79" i="24" s="1"/>
  <c r="AB81" i="19" s="1"/>
  <c r="FG78" i="24" a="1"/>
  <c r="FG78" i="24" s="1"/>
  <c r="AL80" i="19" s="1"/>
  <c r="EQ78" i="24" a="1"/>
  <c r="EQ78" i="24" s="1"/>
  <c r="R80" i="19" s="1"/>
  <c r="EY77" i="24" a="1"/>
  <c r="EY77" i="24" s="1"/>
  <c r="AB79" i="19" s="1"/>
  <c r="FG76" i="24" a="1"/>
  <c r="FG76" i="24" s="1"/>
  <c r="AL78" i="19" s="1"/>
  <c r="EQ76" i="24" a="1"/>
  <c r="EQ76" i="24" s="1"/>
  <c r="R78" i="19" s="1"/>
  <c r="EY75" i="24" a="1"/>
  <c r="EY75" i="24" s="1"/>
  <c r="AB77" i="19" s="1"/>
  <c r="FG74" i="24" a="1"/>
  <c r="FG74" i="24" s="1"/>
  <c r="AL76" i="19" s="1"/>
  <c r="EQ74" i="24" a="1"/>
  <c r="EQ74" i="24" s="1"/>
  <c r="R76" i="19" s="1"/>
  <c r="EY73" i="24" a="1"/>
  <c r="EY73" i="24" s="1"/>
  <c r="AB75" i="19" s="1"/>
  <c r="FG72" i="24" a="1"/>
  <c r="FG72" i="24" s="1"/>
  <c r="AL74" i="19" s="1"/>
  <c r="EQ72" i="24" a="1"/>
  <c r="EQ72" i="24" s="1"/>
  <c r="R74" i="19" s="1"/>
  <c r="EY71" i="24" a="1"/>
  <c r="EY71" i="24" s="1"/>
  <c r="AB73" i="19" s="1"/>
  <c r="FG70" i="24" a="1"/>
  <c r="FG70" i="24" s="1"/>
  <c r="AL72" i="19" s="1"/>
  <c r="EQ70" i="24" a="1"/>
  <c r="EQ70" i="24" s="1"/>
  <c r="R72" i="19" s="1"/>
  <c r="EY69" i="24" a="1"/>
  <c r="EY69" i="24" s="1"/>
  <c r="AB71" i="19" s="1"/>
  <c r="FD87" i="24" a="1"/>
  <c r="FD87" i="24" s="1"/>
  <c r="AH89" i="19" s="1"/>
  <c r="EN87" i="24" a="1"/>
  <c r="EN87" i="24" s="1"/>
  <c r="N89" i="19" s="1"/>
  <c r="EV86" i="24" a="1"/>
  <c r="EV86" i="24" s="1"/>
  <c r="X88" i="19" s="1"/>
  <c r="FD85" i="24" a="1"/>
  <c r="FD85" i="24" s="1"/>
  <c r="AH87" i="19" s="1"/>
  <c r="EN85" i="24" a="1"/>
  <c r="EN85" i="24" s="1"/>
  <c r="N87" i="19" s="1"/>
  <c r="EV84" i="24" a="1"/>
  <c r="EV84" i="24" s="1"/>
  <c r="X86" i="19" s="1"/>
  <c r="FD83" i="24" a="1"/>
  <c r="FD83" i="24" s="1"/>
  <c r="AH85" i="19" s="1"/>
  <c r="EN83" i="24" a="1"/>
  <c r="EN83" i="24" s="1"/>
  <c r="N85" i="19" s="1"/>
  <c r="EV82" i="24" a="1"/>
  <c r="EV82" i="24" s="1"/>
  <c r="X84" i="19" s="1"/>
  <c r="FD81" i="24" a="1"/>
  <c r="FD81" i="24" s="1"/>
  <c r="AH83" i="19" s="1"/>
  <c r="EN81" i="24" a="1"/>
  <c r="EN81" i="24" s="1"/>
  <c r="N83" i="19" s="1"/>
  <c r="EV80" i="24" a="1"/>
  <c r="EV80" i="24" s="1"/>
  <c r="X82" i="19" s="1"/>
  <c r="FD79" i="24" a="1"/>
  <c r="FD79" i="24" s="1"/>
  <c r="AH81" i="19" s="1"/>
  <c r="EN79" i="24" a="1"/>
  <c r="EN79" i="24" s="1"/>
  <c r="N81" i="19" s="1"/>
  <c r="EV78" i="24" a="1"/>
  <c r="EV78" i="24" s="1"/>
  <c r="X80" i="19" s="1"/>
  <c r="FD77" i="24" a="1"/>
  <c r="FD77" i="24" s="1"/>
  <c r="AH79" i="19" s="1"/>
  <c r="EN77" i="24" a="1"/>
  <c r="EN77" i="24" s="1"/>
  <c r="N79" i="19" s="1"/>
  <c r="EV76" i="24" a="1"/>
  <c r="EV76" i="24" s="1"/>
  <c r="X78" i="19" s="1"/>
  <c r="FD75" i="24" a="1"/>
  <c r="FD75" i="24" s="1"/>
  <c r="AH77" i="19" s="1"/>
  <c r="EN75" i="24" a="1"/>
  <c r="EN75" i="24" s="1"/>
  <c r="N77" i="19" s="1"/>
  <c r="EV74" i="24" a="1"/>
  <c r="EV74" i="24" s="1"/>
  <c r="X76" i="19" s="1"/>
  <c r="FD73" i="24" a="1"/>
  <c r="FD73" i="24" s="1"/>
  <c r="AH75" i="19" s="1"/>
  <c r="EN73" i="24" a="1"/>
  <c r="EN73" i="24" s="1"/>
  <c r="N75" i="19" s="1"/>
  <c r="EV72" i="24" a="1"/>
  <c r="EV72" i="24" s="1"/>
  <c r="X74" i="19" s="1"/>
  <c r="FD71" i="24" a="1"/>
  <c r="FD71" i="24" s="1"/>
  <c r="AH73" i="19" s="1"/>
  <c r="EN71" i="24" a="1"/>
  <c r="EN71" i="24" s="1"/>
  <c r="N73" i="19" s="1"/>
  <c r="EV70" i="24" a="1"/>
  <c r="EV70" i="24" s="1"/>
  <c r="X72" i="19" s="1"/>
  <c r="FD69" i="24" a="1"/>
  <c r="FD69" i="24" s="1"/>
  <c r="AH71" i="19" s="1"/>
  <c r="FC87" i="24" a="1"/>
  <c r="FC87" i="24" s="1"/>
  <c r="AG89" i="19" s="1"/>
  <c r="EU86" i="24" a="1"/>
  <c r="EU86" i="24" s="1"/>
  <c r="W88" i="19" s="1"/>
  <c r="FC85" i="24" a="1"/>
  <c r="FC85" i="24" s="1"/>
  <c r="AG87" i="19" s="1"/>
  <c r="EU84" i="24" a="1"/>
  <c r="EU84" i="24" s="1"/>
  <c r="W86" i="19" s="1"/>
  <c r="FC83" i="24" a="1"/>
  <c r="FC83" i="24" s="1"/>
  <c r="AG85" i="19" s="1"/>
  <c r="EM83" i="24" a="1"/>
  <c r="EM83" i="24" s="1"/>
  <c r="M85" i="19" s="1"/>
  <c r="EU82" i="24" a="1"/>
  <c r="EU82" i="24" s="1"/>
  <c r="W84" i="19" s="1"/>
  <c r="FC81" i="24" a="1"/>
  <c r="FC81" i="24" s="1"/>
  <c r="AG83" i="19" s="1"/>
  <c r="EM81" i="24" a="1"/>
  <c r="EM81" i="24" s="1"/>
  <c r="M83" i="19" s="1"/>
  <c r="EU80" i="24" a="1"/>
  <c r="EU80" i="24" s="1"/>
  <c r="W82" i="19" s="1"/>
  <c r="EX82" i="24" a="1"/>
  <c r="EX82" i="24" s="1"/>
  <c r="Z84" i="19" s="1"/>
  <c r="AA84" i="19" s="1"/>
  <c r="EP81" i="24" a="1"/>
  <c r="EP81" i="24" s="1"/>
  <c r="P83" i="19" s="1"/>
  <c r="Q83" i="19" s="1"/>
  <c r="FF79" i="24" a="1"/>
  <c r="FF79" i="24" s="1"/>
  <c r="AJ81" i="19" s="1"/>
  <c r="AK81" i="19" s="1"/>
  <c r="EP79" i="24" a="1"/>
  <c r="EP79" i="24" s="1"/>
  <c r="P81" i="19" s="1"/>
  <c r="Q81" i="19" s="1"/>
  <c r="EX78" i="24" a="1"/>
  <c r="EX78" i="24" s="1"/>
  <c r="Z80" i="19" s="1"/>
  <c r="AA80" i="19" s="1"/>
  <c r="FF77" i="24" a="1"/>
  <c r="FF77" i="24" s="1"/>
  <c r="AJ79" i="19" s="1"/>
  <c r="AK79" i="19" s="1"/>
  <c r="EP77" i="24" a="1"/>
  <c r="EP77" i="24" s="1"/>
  <c r="P79" i="19" s="1"/>
  <c r="Q79" i="19" s="1"/>
  <c r="EX76" i="24" a="1"/>
  <c r="EX76" i="24" s="1"/>
  <c r="Z78" i="19" s="1"/>
  <c r="AA78" i="19" s="1"/>
  <c r="FF75" i="24" a="1"/>
  <c r="FF75" i="24" s="1"/>
  <c r="AJ77" i="19" s="1"/>
  <c r="AK77" i="19" s="1"/>
  <c r="EP75" i="24" a="1"/>
  <c r="EP75" i="24" s="1"/>
  <c r="P77" i="19" s="1"/>
  <c r="Q77" i="19" s="1"/>
  <c r="EX74" i="24" a="1"/>
  <c r="EX74" i="24" s="1"/>
  <c r="Z76" i="19" s="1"/>
  <c r="AA76" i="19" s="1"/>
  <c r="FF73" i="24" a="1"/>
  <c r="FF73" i="24" s="1"/>
  <c r="AJ75" i="19" s="1"/>
  <c r="AK75" i="19" s="1"/>
  <c r="EP73" i="24" a="1"/>
  <c r="EP73" i="24" s="1"/>
  <c r="P75" i="19" s="1"/>
  <c r="Q75" i="19" s="1"/>
  <c r="EX72" i="24" a="1"/>
  <c r="EX72" i="24" s="1"/>
  <c r="Z74" i="19" s="1"/>
  <c r="AA74" i="19" s="1"/>
  <c r="FF71" i="24" a="1"/>
  <c r="FF71" i="24" s="1"/>
  <c r="AJ73" i="19" s="1"/>
  <c r="AK73" i="19" s="1"/>
  <c r="EP71" i="24" a="1"/>
  <c r="EP71" i="24" s="1"/>
  <c r="P73" i="19" s="1"/>
  <c r="Q73" i="19" s="1"/>
  <c r="EX70" i="24" a="1"/>
  <c r="EX70" i="24" s="1"/>
  <c r="Z72" i="19" s="1"/>
  <c r="AA72" i="19" s="1"/>
  <c r="FF69" i="24" a="1"/>
  <c r="FF69" i="24" s="1"/>
  <c r="AJ71" i="19" s="1"/>
  <c r="AK71" i="19" s="1"/>
  <c r="EP69" i="24" a="1"/>
  <c r="EP69" i="24" s="1"/>
  <c r="P71" i="19" s="1"/>
  <c r="Q71" i="19" s="1"/>
  <c r="FA68" i="24" a="1"/>
  <c r="FA68" i="24" s="1"/>
  <c r="AD70" i="19" s="1"/>
  <c r="EK68" i="24" a="1"/>
  <c r="EK68" i="24" s="1"/>
  <c r="J70" i="19" s="1"/>
  <c r="ES67" i="24" a="1"/>
  <c r="ES67" i="24" s="1"/>
  <c r="T69" i="19" s="1"/>
  <c r="FA66" i="24" a="1"/>
  <c r="FA66" i="24" s="1"/>
  <c r="AD68" i="19" s="1"/>
  <c r="EN69" i="24" a="1"/>
  <c r="EN69" i="24" s="1"/>
  <c r="N71" i="19" s="1"/>
  <c r="EU68" i="24" a="1"/>
  <c r="EU68" i="24" s="1"/>
  <c r="W70" i="19" s="1"/>
  <c r="FC67" i="24" a="1"/>
  <c r="FC67" i="24" s="1"/>
  <c r="AG69" i="19" s="1"/>
  <c r="EM67" i="24" a="1"/>
  <c r="EM67" i="24" s="1"/>
  <c r="M69" i="19" s="1"/>
  <c r="EU66" i="24" a="1"/>
  <c r="EU66" i="24" s="1"/>
  <c r="W68" i="19" s="1"/>
  <c r="FG65" i="24" a="1"/>
  <c r="FG65" i="24" s="1"/>
  <c r="AL67" i="19" s="1"/>
  <c r="EW68" i="24" a="1"/>
  <c r="EW68" i="24" s="1"/>
  <c r="Y70" i="19" s="1"/>
  <c r="FE67" i="24" a="1"/>
  <c r="FE67" i="24" s="1"/>
  <c r="AI69" i="19" s="1"/>
  <c r="EO67" i="24" a="1"/>
  <c r="EO67" i="24" s="1"/>
  <c r="O69" i="19" s="1"/>
  <c r="EW66" i="24" a="1"/>
  <c r="EW66" i="24" s="1"/>
  <c r="Y68" i="19" s="1"/>
  <c r="FG68" i="24" a="1"/>
  <c r="FG68" i="24" s="1"/>
  <c r="AL70" i="19" s="1"/>
  <c r="EQ68" i="24" a="1"/>
  <c r="EQ68" i="24" s="1"/>
  <c r="R70" i="19" s="1"/>
  <c r="EY67" i="24" a="1"/>
  <c r="EY67" i="24" s="1"/>
  <c r="AB69" i="19" s="1"/>
  <c r="FG66" i="24" a="1"/>
  <c r="FG66" i="24" s="1"/>
  <c r="AL68" i="19" s="1"/>
  <c r="EQ66" i="24" a="1"/>
  <c r="EQ66" i="24" s="1"/>
  <c r="R68" i="19" s="1"/>
  <c r="FB65" i="24" a="1"/>
  <c r="FB65" i="24" s="1"/>
  <c r="AE67" i="19" s="1"/>
  <c r="AF67" i="19" s="1"/>
  <c r="EL65" i="24" a="1"/>
  <c r="EL65" i="24" s="1"/>
  <c r="K67" i="19" s="1"/>
  <c r="L67" i="19" s="1"/>
  <c r="ET64" i="24" a="1"/>
  <c r="ET64" i="24" s="1"/>
  <c r="U66" i="19" s="1"/>
  <c r="V66" i="19" s="1"/>
  <c r="FB63" i="24" a="1"/>
  <c r="FB63" i="24" s="1"/>
  <c r="AE65" i="19" s="1"/>
  <c r="AF65" i="19" s="1"/>
  <c r="ET62" i="24" a="1"/>
  <c r="ET62" i="24" s="1"/>
  <c r="U64" i="19" s="1"/>
  <c r="V64" i="19" s="1"/>
  <c r="FB61" i="24" a="1"/>
  <c r="FB61" i="24" s="1"/>
  <c r="AE63" i="19" s="1"/>
  <c r="AF63" i="19" s="1"/>
  <c r="ET60" i="24" a="1"/>
  <c r="ET60" i="24" s="1"/>
  <c r="U62" i="19" s="1"/>
  <c r="V62" i="19" s="1"/>
  <c r="FB59" i="24" a="1"/>
  <c r="FB59" i="24" s="1"/>
  <c r="AE61" i="19" s="1"/>
  <c r="AF61" i="19" s="1"/>
  <c r="EL59" i="24" a="1"/>
  <c r="EL59" i="24" s="1"/>
  <c r="K61" i="19" s="1"/>
  <c r="L61" i="19" s="1"/>
  <c r="ET58" i="24" a="1"/>
  <c r="ET58" i="24" s="1"/>
  <c r="U60" i="19" s="1"/>
  <c r="V60" i="19" s="1"/>
  <c r="FB57" i="24" a="1"/>
  <c r="FB57" i="24" s="1"/>
  <c r="AE59" i="19" s="1"/>
  <c r="AF59" i="19" s="1"/>
  <c r="EL57" i="24" a="1"/>
  <c r="EL57" i="24" s="1"/>
  <c r="K59" i="19" s="1"/>
  <c r="L59" i="19" s="1"/>
  <c r="ET56" i="24" a="1"/>
  <c r="ET56" i="24" s="1"/>
  <c r="U58" i="19" s="1"/>
  <c r="V58" i="19" s="1"/>
  <c r="FB55" i="24" a="1"/>
  <c r="FB55" i="24" s="1"/>
  <c r="AE57" i="19" s="1"/>
  <c r="AF57" i="19" s="1"/>
  <c r="ET54" i="24" a="1"/>
  <c r="ET54" i="24" s="1"/>
  <c r="U56" i="19" s="1"/>
  <c r="V56" i="19" s="1"/>
  <c r="FB53" i="24" a="1"/>
  <c r="FB53" i="24" s="1"/>
  <c r="AE55" i="19" s="1"/>
  <c r="AF55" i="19" s="1"/>
  <c r="ET52" i="24" a="1"/>
  <c r="ET52" i="24" s="1"/>
  <c r="U54" i="19" s="1"/>
  <c r="V54" i="19" s="1"/>
  <c r="FB51" i="24" a="1"/>
  <c r="FB51" i="24" s="1"/>
  <c r="AE53" i="19" s="1"/>
  <c r="AF53" i="19" s="1"/>
  <c r="EL51" i="24" a="1"/>
  <c r="EL51" i="24" s="1"/>
  <c r="K53" i="19" s="1"/>
  <c r="L53" i="19" s="1"/>
  <c r="ET50" i="24" a="1"/>
  <c r="ET50" i="24" s="1"/>
  <c r="U52" i="19" s="1"/>
  <c r="V52" i="19" s="1"/>
  <c r="FB49" i="24" a="1"/>
  <c r="FB49" i="24" s="1"/>
  <c r="AE51" i="19" s="1"/>
  <c r="AF51" i="19" s="1"/>
  <c r="EL49" i="24" a="1"/>
  <c r="EL49" i="24" s="1"/>
  <c r="K51" i="19" s="1"/>
  <c r="L51" i="19" s="1"/>
  <c r="ET48" i="24" a="1"/>
  <c r="ET48" i="24" s="1"/>
  <c r="U50" i="19" s="1"/>
  <c r="V50" i="19" s="1"/>
  <c r="FB47" i="24" a="1"/>
  <c r="FB47" i="24" s="1"/>
  <c r="AE49" i="19" s="1"/>
  <c r="AF49" i="19" s="1"/>
  <c r="ET46" i="24" a="1"/>
  <c r="ET46" i="24" s="1"/>
  <c r="U48" i="19" s="1"/>
  <c r="V48" i="19" s="1"/>
  <c r="FB45" i="24" a="1"/>
  <c r="FB45" i="24" s="1"/>
  <c r="AE47" i="19" s="1"/>
  <c r="AF47" i="19" s="1"/>
  <c r="ET44" i="24" a="1"/>
  <c r="ET44" i="24" s="1"/>
  <c r="U46" i="19" s="1"/>
  <c r="V46" i="19" s="1"/>
  <c r="FB43" i="24" a="1"/>
  <c r="FB43" i="24" s="1"/>
  <c r="AE45" i="19" s="1"/>
  <c r="AF45" i="19" s="1"/>
  <c r="EL43" i="24" a="1"/>
  <c r="EL43" i="24" s="1"/>
  <c r="K45" i="19" s="1"/>
  <c r="L45" i="19" s="1"/>
  <c r="ET42" i="24" a="1"/>
  <c r="ET42" i="24" s="1"/>
  <c r="U44" i="19" s="1"/>
  <c r="V44" i="19" s="1"/>
  <c r="FB41" i="24" a="1"/>
  <c r="FB41" i="24" s="1"/>
  <c r="AE43" i="19" s="1"/>
  <c r="AF43" i="19" s="1"/>
  <c r="EL41" i="24" a="1"/>
  <c r="EL41" i="24" s="1"/>
  <c r="K43" i="19" s="1"/>
  <c r="L43" i="19" s="1"/>
  <c r="ET40" i="24" a="1"/>
  <c r="ET40" i="24" s="1"/>
  <c r="U42" i="19" s="1"/>
  <c r="V42" i="19" s="1"/>
  <c r="FB39" i="24" a="1"/>
  <c r="FB39" i="24" s="1"/>
  <c r="AE41" i="19" s="1"/>
  <c r="AF41" i="19" s="1"/>
  <c r="ET38" i="24" a="1"/>
  <c r="ET38" i="24" s="1"/>
  <c r="U40" i="19" s="1"/>
  <c r="V40" i="19" s="1"/>
  <c r="FB37" i="24" a="1"/>
  <c r="FB37" i="24" s="1"/>
  <c r="AE39" i="19" s="1"/>
  <c r="AF39" i="19" s="1"/>
  <c r="ET36" i="24" a="1"/>
  <c r="ET36" i="24" s="1"/>
  <c r="U38" i="19" s="1"/>
  <c r="V38" i="19" s="1"/>
  <c r="FB35" i="24" a="1"/>
  <c r="FB35" i="24" s="1"/>
  <c r="AE37" i="19" s="1"/>
  <c r="AF37" i="19" s="1"/>
  <c r="EL35" i="24" a="1"/>
  <c r="EL35" i="24" s="1"/>
  <c r="K37" i="19" s="1"/>
  <c r="L37" i="19" s="1"/>
  <c r="ET34" i="24" a="1"/>
  <c r="ET34" i="24" s="1"/>
  <c r="U36" i="19" s="1"/>
  <c r="V36" i="19" s="1"/>
  <c r="FB33" i="24" a="1"/>
  <c r="FB33" i="24" s="1"/>
  <c r="AE35" i="19" s="1"/>
  <c r="AF35" i="19" s="1"/>
  <c r="EL33" i="24" a="1"/>
  <c r="EL33" i="24" s="1"/>
  <c r="K35" i="19" s="1"/>
  <c r="L35" i="19" s="1"/>
  <c r="ET32" i="24" a="1"/>
  <c r="ET32" i="24" s="1"/>
  <c r="U34" i="19" s="1"/>
  <c r="V34" i="19" s="1"/>
  <c r="FB31" i="24" a="1"/>
  <c r="FB31" i="24" s="1"/>
  <c r="AE33" i="19" s="1"/>
  <c r="AF33" i="19" s="1"/>
  <c r="ET30" i="24" a="1"/>
  <c r="ET30" i="24" s="1"/>
  <c r="U32" i="19" s="1"/>
  <c r="V32" i="19" s="1"/>
  <c r="FB29" i="24" a="1"/>
  <c r="FB29" i="24" s="1"/>
  <c r="AE31" i="19" s="1"/>
  <c r="AF31" i="19" s="1"/>
  <c r="FD65" i="24" a="1"/>
  <c r="FD65" i="24" s="1"/>
  <c r="AH67" i="19" s="1"/>
  <c r="EN65" i="24" a="1"/>
  <c r="EN65" i="24" s="1"/>
  <c r="N67" i="19" s="1"/>
  <c r="EV64" i="24" a="1"/>
  <c r="EV64" i="24" s="1"/>
  <c r="X66" i="19" s="1"/>
  <c r="FD63" i="24" a="1"/>
  <c r="FD63" i="24" s="1"/>
  <c r="AH65" i="19" s="1"/>
  <c r="EN63" i="24" a="1"/>
  <c r="EN63" i="24" s="1"/>
  <c r="N65" i="19" s="1"/>
  <c r="EV62" i="24" a="1"/>
  <c r="EV62" i="24" s="1"/>
  <c r="X64" i="19" s="1"/>
  <c r="FD61" i="24" a="1"/>
  <c r="FD61" i="24" s="1"/>
  <c r="AH63" i="19" s="1"/>
  <c r="EN61" i="24" a="1"/>
  <c r="EN61" i="24" s="1"/>
  <c r="N63" i="19" s="1"/>
  <c r="EV60" i="24" a="1"/>
  <c r="EV60" i="24" s="1"/>
  <c r="X62" i="19" s="1"/>
  <c r="FD59" i="24" a="1"/>
  <c r="FD59" i="24" s="1"/>
  <c r="AH61" i="19" s="1"/>
  <c r="EN59" i="24" a="1"/>
  <c r="EN59" i="24" s="1"/>
  <c r="N61" i="19" s="1"/>
  <c r="EV58" i="24" a="1"/>
  <c r="EV58" i="24" s="1"/>
  <c r="X60" i="19" s="1"/>
  <c r="FD57" i="24" a="1"/>
  <c r="FD57" i="24" s="1"/>
  <c r="AH59" i="19" s="1"/>
  <c r="EN57" i="24" a="1"/>
  <c r="EN57" i="24" s="1"/>
  <c r="N59" i="19" s="1"/>
  <c r="EV56" i="24" a="1"/>
  <c r="EV56" i="24" s="1"/>
  <c r="X58" i="19" s="1"/>
  <c r="FD55" i="24" a="1"/>
  <c r="FD55" i="24" s="1"/>
  <c r="AH57" i="19" s="1"/>
  <c r="EN55" i="24" a="1"/>
  <c r="EN55" i="24" s="1"/>
  <c r="N57" i="19" s="1"/>
  <c r="EV54" i="24" a="1"/>
  <c r="EV54" i="24" s="1"/>
  <c r="X56" i="19" s="1"/>
  <c r="FD53" i="24" a="1"/>
  <c r="FD53" i="24" s="1"/>
  <c r="AH55" i="19" s="1"/>
  <c r="EN53" i="24" a="1"/>
  <c r="EN53" i="24" s="1"/>
  <c r="N55" i="19" s="1"/>
  <c r="EV52" i="24" a="1"/>
  <c r="EV52" i="24" s="1"/>
  <c r="X54" i="19" s="1"/>
  <c r="FD51" i="24" a="1"/>
  <c r="FD51" i="24" s="1"/>
  <c r="AH53" i="19" s="1"/>
  <c r="EN51" i="24" a="1"/>
  <c r="EN51" i="24" s="1"/>
  <c r="N53" i="19" s="1"/>
  <c r="EV50" i="24" a="1"/>
  <c r="EV50" i="24" s="1"/>
  <c r="X52" i="19" s="1"/>
  <c r="FD49" i="24" a="1"/>
  <c r="FD49" i="24" s="1"/>
  <c r="AH51" i="19" s="1"/>
  <c r="EN49" i="24" a="1"/>
  <c r="EN49" i="24" s="1"/>
  <c r="N51" i="19" s="1"/>
  <c r="EV48" i="24" a="1"/>
  <c r="EV48" i="24" s="1"/>
  <c r="X50" i="19" s="1"/>
  <c r="FD47" i="24" a="1"/>
  <c r="FD47" i="24" s="1"/>
  <c r="AH49" i="19" s="1"/>
  <c r="EN47" i="24" a="1"/>
  <c r="EN47" i="24" s="1"/>
  <c r="N49" i="19" s="1"/>
  <c r="EV46" i="24" a="1"/>
  <c r="EV46" i="24" s="1"/>
  <c r="X48" i="19" s="1"/>
  <c r="FD45" i="24" a="1"/>
  <c r="FD45" i="24" s="1"/>
  <c r="AH47" i="19" s="1"/>
  <c r="EN45" i="24" a="1"/>
  <c r="EN45" i="24" s="1"/>
  <c r="N47" i="19" s="1"/>
  <c r="EV44" i="24" a="1"/>
  <c r="EV44" i="24" s="1"/>
  <c r="X46" i="19" s="1"/>
  <c r="FD43" i="24" a="1"/>
  <c r="FD43" i="24" s="1"/>
  <c r="AH45" i="19" s="1"/>
  <c r="EN43" i="24" a="1"/>
  <c r="EN43" i="24" s="1"/>
  <c r="N45" i="19" s="1"/>
  <c r="EV42" i="24" a="1"/>
  <c r="EV42" i="24" s="1"/>
  <c r="X44" i="19" s="1"/>
  <c r="FD41" i="24" a="1"/>
  <c r="FD41" i="24" s="1"/>
  <c r="AH43" i="19" s="1"/>
  <c r="EN41" i="24" a="1"/>
  <c r="EN41" i="24" s="1"/>
  <c r="N43" i="19" s="1"/>
  <c r="EV40" i="24" a="1"/>
  <c r="EV40" i="24" s="1"/>
  <c r="X42" i="19" s="1"/>
  <c r="FD39" i="24" a="1"/>
  <c r="FD39" i="24" s="1"/>
  <c r="AH41" i="19" s="1"/>
  <c r="EN39" i="24" a="1"/>
  <c r="EN39" i="24" s="1"/>
  <c r="N41" i="19" s="1"/>
  <c r="EV38" i="24" a="1"/>
  <c r="EV38" i="24" s="1"/>
  <c r="X40" i="19" s="1"/>
  <c r="FD37" i="24" a="1"/>
  <c r="FD37" i="24" s="1"/>
  <c r="AH39" i="19" s="1"/>
  <c r="EN37" i="24" a="1"/>
  <c r="EN37" i="24" s="1"/>
  <c r="N39" i="19" s="1"/>
  <c r="EV36" i="24" a="1"/>
  <c r="EV36" i="24" s="1"/>
  <c r="X38" i="19" s="1"/>
  <c r="FD35" i="24" a="1"/>
  <c r="FD35" i="24" s="1"/>
  <c r="AH37" i="19" s="1"/>
  <c r="EN35" i="24" a="1"/>
  <c r="EN35" i="24" s="1"/>
  <c r="N37" i="19" s="1"/>
  <c r="EV34" i="24" a="1"/>
  <c r="EV34" i="24" s="1"/>
  <c r="X36" i="19" s="1"/>
  <c r="FD33" i="24" a="1"/>
  <c r="FD33" i="24" s="1"/>
  <c r="AH35" i="19" s="1"/>
  <c r="EN33" i="24" a="1"/>
  <c r="EN33" i="24" s="1"/>
  <c r="N35" i="19" s="1"/>
  <c r="EV32" i="24" a="1"/>
  <c r="EV32" i="24" s="1"/>
  <c r="X34" i="19" s="1"/>
  <c r="FD31" i="24" a="1"/>
  <c r="FD31" i="24" s="1"/>
  <c r="AH33" i="19" s="1"/>
  <c r="EN31" i="24" a="1"/>
  <c r="EN31" i="24" s="1"/>
  <c r="N33" i="19" s="1"/>
  <c r="EV30" i="24" a="1"/>
  <c r="EV30" i="24" s="1"/>
  <c r="X32" i="19" s="1"/>
  <c r="FD29" i="24" a="1"/>
  <c r="FD29" i="24" s="1"/>
  <c r="AH31" i="19" s="1"/>
  <c r="EN29" i="24" a="1"/>
  <c r="EN29" i="24" s="1"/>
  <c r="N31" i="19" s="1"/>
  <c r="FF65" i="24" a="1"/>
  <c r="FF65" i="24" s="1"/>
  <c r="AJ67" i="19" s="1"/>
  <c r="AK67" i="19" s="1"/>
  <c r="EP65" i="24" a="1"/>
  <c r="EP65" i="24" s="1"/>
  <c r="P67" i="19" s="1"/>
  <c r="Q67" i="19" s="1"/>
  <c r="EX64" i="24" a="1"/>
  <c r="EX64" i="24" s="1"/>
  <c r="Z66" i="19" s="1"/>
  <c r="AA66" i="19" s="1"/>
  <c r="FF63" i="24" a="1"/>
  <c r="FF63" i="24" s="1"/>
  <c r="AJ65" i="19" s="1"/>
  <c r="AK65" i="19" s="1"/>
  <c r="EP63" i="24" a="1"/>
  <c r="EP63" i="24" s="1"/>
  <c r="P65" i="19" s="1"/>
  <c r="Q65" i="19" s="1"/>
  <c r="EX62" i="24" a="1"/>
  <c r="EX62" i="24" s="1"/>
  <c r="Z64" i="19" s="1"/>
  <c r="AA64" i="19" s="1"/>
  <c r="FF61" i="24" a="1"/>
  <c r="FF61" i="24" s="1"/>
  <c r="AJ63" i="19" s="1"/>
  <c r="AK63" i="19" s="1"/>
  <c r="EP61" i="24" a="1"/>
  <c r="EP61" i="24" s="1"/>
  <c r="P63" i="19" s="1"/>
  <c r="Q63" i="19" s="1"/>
  <c r="EX60" i="24" a="1"/>
  <c r="EX60" i="24" s="1"/>
  <c r="Z62" i="19" s="1"/>
  <c r="AA62" i="19" s="1"/>
  <c r="FF59" i="24" a="1"/>
  <c r="FF59" i="24" s="1"/>
  <c r="AJ61" i="19" s="1"/>
  <c r="AK61" i="19" s="1"/>
  <c r="EP59" i="24" a="1"/>
  <c r="EP59" i="24" s="1"/>
  <c r="P61" i="19" s="1"/>
  <c r="Q61" i="19" s="1"/>
  <c r="EX58" i="24" a="1"/>
  <c r="EX58" i="24" s="1"/>
  <c r="Z60" i="19" s="1"/>
  <c r="AA60" i="19" s="1"/>
  <c r="FF57" i="24" a="1"/>
  <c r="FF57" i="24" s="1"/>
  <c r="AJ59" i="19" s="1"/>
  <c r="AK59" i="19" s="1"/>
  <c r="EP57" i="24" a="1"/>
  <c r="EP57" i="24" s="1"/>
  <c r="P59" i="19" s="1"/>
  <c r="Q59" i="19" s="1"/>
  <c r="EX56" i="24" a="1"/>
  <c r="EX56" i="24" s="1"/>
  <c r="Z58" i="19" s="1"/>
  <c r="AA58" i="19" s="1"/>
  <c r="FF55" i="24" a="1"/>
  <c r="FF55" i="24" s="1"/>
  <c r="AJ57" i="19" s="1"/>
  <c r="AK57" i="19" s="1"/>
  <c r="EP55" i="24" a="1"/>
  <c r="EP55" i="24" s="1"/>
  <c r="P57" i="19" s="1"/>
  <c r="Q57" i="19" s="1"/>
  <c r="EX54" i="24" a="1"/>
  <c r="EX54" i="24" s="1"/>
  <c r="Z56" i="19" s="1"/>
  <c r="AA56" i="19" s="1"/>
  <c r="FF53" i="24" a="1"/>
  <c r="FF53" i="24" s="1"/>
  <c r="AJ55" i="19" s="1"/>
  <c r="AK55" i="19" s="1"/>
  <c r="EP53" i="24" a="1"/>
  <c r="EP53" i="24" s="1"/>
  <c r="P55" i="19" s="1"/>
  <c r="Q55" i="19" s="1"/>
  <c r="EX52" i="24" a="1"/>
  <c r="EX52" i="24" s="1"/>
  <c r="Z54" i="19" s="1"/>
  <c r="AA54" i="19" s="1"/>
  <c r="FF51" i="24" a="1"/>
  <c r="FF51" i="24" s="1"/>
  <c r="AJ53" i="19" s="1"/>
  <c r="AK53" i="19" s="1"/>
  <c r="EP51" i="24" a="1"/>
  <c r="EP51" i="24" s="1"/>
  <c r="P53" i="19" s="1"/>
  <c r="Q53" i="19" s="1"/>
  <c r="EX50" i="24" a="1"/>
  <c r="EX50" i="24" s="1"/>
  <c r="Z52" i="19" s="1"/>
  <c r="AA52" i="19" s="1"/>
  <c r="FF49" i="24" a="1"/>
  <c r="FF49" i="24" s="1"/>
  <c r="AJ51" i="19" s="1"/>
  <c r="AK51" i="19" s="1"/>
  <c r="EP49" i="24" a="1"/>
  <c r="EP49" i="24" s="1"/>
  <c r="P51" i="19" s="1"/>
  <c r="Q51" i="19" s="1"/>
  <c r="EX48" i="24" a="1"/>
  <c r="EX48" i="24" s="1"/>
  <c r="Z50" i="19" s="1"/>
  <c r="AA50" i="19" s="1"/>
  <c r="FF47" i="24" a="1"/>
  <c r="FF47" i="24" s="1"/>
  <c r="AJ49" i="19" s="1"/>
  <c r="AK49" i="19" s="1"/>
  <c r="EP47" i="24" a="1"/>
  <c r="EP47" i="24" s="1"/>
  <c r="P49" i="19" s="1"/>
  <c r="Q49" i="19" s="1"/>
  <c r="EX46" i="24" a="1"/>
  <c r="EX46" i="24" s="1"/>
  <c r="Z48" i="19" s="1"/>
  <c r="AA48" i="19" s="1"/>
  <c r="FF45" i="24" a="1"/>
  <c r="FF45" i="24" s="1"/>
  <c r="AJ47" i="19" s="1"/>
  <c r="AK47" i="19" s="1"/>
  <c r="EP45" i="24" a="1"/>
  <c r="EP45" i="24" s="1"/>
  <c r="P47" i="19" s="1"/>
  <c r="Q47" i="19" s="1"/>
  <c r="EX44" i="24" a="1"/>
  <c r="EX44" i="24" s="1"/>
  <c r="Z46" i="19" s="1"/>
  <c r="AA46" i="19" s="1"/>
  <c r="FF43" i="24" a="1"/>
  <c r="FF43" i="24" s="1"/>
  <c r="AJ45" i="19" s="1"/>
  <c r="AK45" i="19" s="1"/>
  <c r="EP43" i="24" a="1"/>
  <c r="EP43" i="24" s="1"/>
  <c r="P45" i="19" s="1"/>
  <c r="Q45" i="19" s="1"/>
  <c r="EX42" i="24" a="1"/>
  <c r="EX42" i="24" s="1"/>
  <c r="Z44" i="19" s="1"/>
  <c r="AA44" i="19" s="1"/>
  <c r="FF41" i="24" a="1"/>
  <c r="FF41" i="24" s="1"/>
  <c r="AJ43" i="19" s="1"/>
  <c r="AK43" i="19" s="1"/>
  <c r="EP41" i="24" a="1"/>
  <c r="EP41" i="24" s="1"/>
  <c r="P43" i="19" s="1"/>
  <c r="Q43" i="19" s="1"/>
  <c r="EX40" i="24" a="1"/>
  <c r="EX40" i="24" s="1"/>
  <c r="Z42" i="19" s="1"/>
  <c r="AA42" i="19" s="1"/>
  <c r="FF39" i="24" a="1"/>
  <c r="FF39" i="24" s="1"/>
  <c r="AJ41" i="19" s="1"/>
  <c r="AK41" i="19" s="1"/>
  <c r="EP39" i="24" a="1"/>
  <c r="EP39" i="24" s="1"/>
  <c r="P41" i="19" s="1"/>
  <c r="Q41" i="19" s="1"/>
  <c r="EX38" i="24" a="1"/>
  <c r="EX38" i="24" s="1"/>
  <c r="Z40" i="19" s="1"/>
  <c r="AA40" i="19" s="1"/>
  <c r="FF37" i="24" a="1"/>
  <c r="FF37" i="24" s="1"/>
  <c r="AJ39" i="19" s="1"/>
  <c r="AK39" i="19" s="1"/>
  <c r="EP37" i="24" a="1"/>
  <c r="EP37" i="24" s="1"/>
  <c r="P39" i="19" s="1"/>
  <c r="Q39" i="19" s="1"/>
  <c r="EX36" i="24" a="1"/>
  <c r="EX36" i="24" s="1"/>
  <c r="Z38" i="19" s="1"/>
  <c r="AA38" i="19" s="1"/>
  <c r="FF35" i="24" a="1"/>
  <c r="FF35" i="24" s="1"/>
  <c r="AJ37" i="19" s="1"/>
  <c r="AK37" i="19" s="1"/>
  <c r="EP35" i="24" a="1"/>
  <c r="EP35" i="24" s="1"/>
  <c r="P37" i="19" s="1"/>
  <c r="Q37" i="19" s="1"/>
  <c r="EX34" i="24" a="1"/>
  <c r="EX34" i="24" s="1"/>
  <c r="Z36" i="19" s="1"/>
  <c r="AA36" i="19" s="1"/>
  <c r="FF33" i="24" a="1"/>
  <c r="FF33" i="24" s="1"/>
  <c r="AJ35" i="19" s="1"/>
  <c r="AK35" i="19" s="1"/>
  <c r="EP33" i="24" a="1"/>
  <c r="EP33" i="24" s="1"/>
  <c r="P35" i="19" s="1"/>
  <c r="Q35" i="19" s="1"/>
  <c r="EX32" i="24" a="1"/>
  <c r="EX32" i="24" s="1"/>
  <c r="Z34" i="19" s="1"/>
  <c r="AA34" i="19" s="1"/>
  <c r="FF31" i="24" a="1"/>
  <c r="FF31" i="24" s="1"/>
  <c r="AJ33" i="19" s="1"/>
  <c r="AK33" i="19" s="1"/>
  <c r="EP31" i="24" a="1"/>
  <c r="EP31" i="24" s="1"/>
  <c r="P33" i="19" s="1"/>
  <c r="Q33" i="19" s="1"/>
  <c r="EX30" i="24" a="1"/>
  <c r="EX30" i="24" s="1"/>
  <c r="Z32" i="19" s="1"/>
  <c r="AA32" i="19" s="1"/>
  <c r="FF29" i="24" a="1"/>
  <c r="FF29" i="24" s="1"/>
  <c r="AJ31" i="19" s="1"/>
  <c r="AK31" i="19" s="1"/>
  <c r="EP29" i="24" a="1"/>
  <c r="EP29" i="24" s="1"/>
  <c r="P31" i="19" s="1"/>
  <c r="Q31" i="19" s="1"/>
  <c r="EX28" i="24" a="1"/>
  <c r="EX28" i="24" s="1"/>
  <c r="Z30" i="19" s="1"/>
  <c r="AA30" i="19" s="1"/>
  <c r="ER65" i="24" a="1"/>
  <c r="ER65" i="24" s="1"/>
  <c r="S67" i="19" s="1"/>
  <c r="EZ64" i="24" a="1"/>
  <c r="EZ64" i="24" s="1"/>
  <c r="AC66" i="19" s="1"/>
  <c r="ER63" i="24" a="1"/>
  <c r="ER63" i="24" s="1"/>
  <c r="S65" i="19" s="1"/>
  <c r="EZ62" i="24" a="1"/>
  <c r="EZ62" i="24" s="1"/>
  <c r="AC64" i="19" s="1"/>
  <c r="ER61" i="24" a="1"/>
  <c r="ER61" i="24" s="1"/>
  <c r="S63" i="19" s="1"/>
  <c r="EZ60" i="24" a="1"/>
  <c r="EZ60" i="24" s="1"/>
  <c r="AC62" i="19" s="1"/>
  <c r="EJ60" i="24" a="1"/>
  <c r="EJ60" i="24" s="1"/>
  <c r="I62" i="19" s="1"/>
  <c r="ER59" i="24" a="1"/>
  <c r="ER59" i="24" s="1"/>
  <c r="S61" i="19" s="1"/>
  <c r="EZ58" i="24" a="1"/>
  <c r="EZ58" i="24" s="1"/>
  <c r="AC60" i="19" s="1"/>
  <c r="EJ58" i="24" a="1"/>
  <c r="EJ58" i="24" s="1"/>
  <c r="I60" i="19" s="1"/>
  <c r="ER57" i="24" a="1"/>
  <c r="ER57" i="24" s="1"/>
  <c r="S59" i="19" s="1"/>
  <c r="EZ56" i="24" a="1"/>
  <c r="EZ56" i="24" s="1"/>
  <c r="AC58" i="19" s="1"/>
  <c r="ER55" i="24" a="1"/>
  <c r="ER55" i="24" s="1"/>
  <c r="S57" i="19" s="1"/>
  <c r="EZ54" i="24" a="1"/>
  <c r="EZ54" i="24" s="1"/>
  <c r="AC56" i="19" s="1"/>
  <c r="ER53" i="24" a="1"/>
  <c r="ER53" i="24" s="1"/>
  <c r="S55" i="19" s="1"/>
  <c r="EZ52" i="24" a="1"/>
  <c r="EZ52" i="24" s="1"/>
  <c r="AC54" i="19" s="1"/>
  <c r="EJ52" i="24" a="1"/>
  <c r="EJ52" i="24" s="1"/>
  <c r="I54" i="19" s="1"/>
  <c r="ER51" i="24" a="1"/>
  <c r="ER51" i="24" s="1"/>
  <c r="S53" i="19" s="1"/>
  <c r="EZ50" i="24" a="1"/>
  <c r="EZ50" i="24" s="1"/>
  <c r="AC52" i="19" s="1"/>
  <c r="EJ50" i="24" a="1"/>
  <c r="EJ50" i="24" s="1"/>
  <c r="I52" i="19" s="1"/>
  <c r="ER49" i="24" a="1"/>
  <c r="ER49" i="24" s="1"/>
  <c r="S51" i="19" s="1"/>
  <c r="EZ48" i="24" a="1"/>
  <c r="EZ48" i="24" s="1"/>
  <c r="AC50" i="19" s="1"/>
  <c r="ER47" i="24" a="1"/>
  <c r="ER47" i="24" s="1"/>
  <c r="S49" i="19" s="1"/>
  <c r="EZ46" i="24" a="1"/>
  <c r="EZ46" i="24" s="1"/>
  <c r="AC48" i="19" s="1"/>
  <c r="ER45" i="24" a="1"/>
  <c r="ER45" i="24" s="1"/>
  <c r="S47" i="19" s="1"/>
  <c r="EZ44" i="24" a="1"/>
  <c r="EZ44" i="24" s="1"/>
  <c r="AC46" i="19" s="1"/>
  <c r="EJ44" i="24" a="1"/>
  <c r="EJ44" i="24" s="1"/>
  <c r="I46" i="19" s="1"/>
  <c r="ER43" i="24" a="1"/>
  <c r="ER43" i="24" s="1"/>
  <c r="S45" i="19" s="1"/>
  <c r="EZ42" i="24" a="1"/>
  <c r="EZ42" i="24" s="1"/>
  <c r="AC44" i="19" s="1"/>
  <c r="EJ42" i="24" a="1"/>
  <c r="EJ42" i="24" s="1"/>
  <c r="I44" i="19" s="1"/>
  <c r="ER41" i="24" a="1"/>
  <c r="ER41" i="24" s="1"/>
  <c r="S43" i="19" s="1"/>
  <c r="EZ40" i="24" a="1"/>
  <c r="EZ40" i="24" s="1"/>
  <c r="AC42" i="19" s="1"/>
  <c r="ER39" i="24" a="1"/>
  <c r="ER39" i="24" s="1"/>
  <c r="S41" i="19" s="1"/>
  <c r="EZ38" i="24" a="1"/>
  <c r="EZ38" i="24" s="1"/>
  <c r="AC40" i="19" s="1"/>
  <c r="ER37" i="24" a="1"/>
  <c r="ER37" i="24" s="1"/>
  <c r="S39" i="19" s="1"/>
  <c r="EZ36" i="24" a="1"/>
  <c r="EZ36" i="24" s="1"/>
  <c r="AC38" i="19" s="1"/>
  <c r="EJ36" i="24" a="1"/>
  <c r="EJ36" i="24" s="1"/>
  <c r="I38" i="19" s="1"/>
  <c r="ER35" i="24" a="1"/>
  <c r="ER35" i="24" s="1"/>
  <c r="S37" i="19" s="1"/>
  <c r="EZ34" i="24" a="1"/>
  <c r="EZ34" i="24" s="1"/>
  <c r="AC36" i="19" s="1"/>
  <c r="EJ34" i="24" a="1"/>
  <c r="EJ34" i="24" s="1"/>
  <c r="I36" i="19" s="1"/>
  <c r="ER33" i="24" a="1"/>
  <c r="ER33" i="24" s="1"/>
  <c r="S35" i="19" s="1"/>
  <c r="EZ32" i="24" a="1"/>
  <c r="EZ32" i="24" s="1"/>
  <c r="AC34" i="19" s="1"/>
  <c r="ER31" i="24" a="1"/>
  <c r="ER31" i="24" s="1"/>
  <c r="S33" i="19" s="1"/>
  <c r="EZ30" i="24" a="1"/>
  <c r="EZ30" i="24" s="1"/>
  <c r="AC32" i="19" s="1"/>
  <c r="ER29" i="24" a="1"/>
  <c r="ER29" i="24" s="1"/>
  <c r="S31" i="19" s="1"/>
  <c r="EZ28" i="24" a="1"/>
  <c r="EZ28" i="24" s="1"/>
  <c r="AC30" i="19" s="1"/>
  <c r="EV28" i="24" a="1"/>
  <c r="EV28" i="24" s="1"/>
  <c r="X30" i="19" s="1"/>
  <c r="FD27" i="24" a="1"/>
  <c r="FD27" i="24" s="1"/>
  <c r="AH29" i="19" s="1"/>
  <c r="EN27" i="24" a="1"/>
  <c r="EN27" i="24" s="1"/>
  <c r="N29" i="19" s="1"/>
  <c r="EV26" i="24" a="1"/>
  <c r="EV26" i="24" s="1"/>
  <c r="X28" i="19" s="1"/>
  <c r="FD25" i="24" a="1"/>
  <c r="FD25" i="24" s="1"/>
  <c r="AH27" i="19" s="1"/>
  <c r="EN25" i="24" a="1"/>
  <c r="EN25" i="24" s="1"/>
  <c r="N27" i="19" s="1"/>
  <c r="EV24" i="24" a="1"/>
  <c r="EV24" i="24" s="1"/>
  <c r="X26" i="19" s="1"/>
  <c r="FD23" i="24" a="1"/>
  <c r="FD23" i="24" s="1"/>
  <c r="AH25" i="19" s="1"/>
  <c r="EN23" i="24" a="1"/>
  <c r="EN23" i="24" s="1"/>
  <c r="N25" i="19" s="1"/>
  <c r="EV22" i="24" a="1"/>
  <c r="EV22" i="24" s="1"/>
  <c r="X24" i="19" s="1"/>
  <c r="FD21" i="24" a="1"/>
  <c r="FD21" i="24" s="1"/>
  <c r="AH23" i="19" s="1"/>
  <c r="EN21" i="24" a="1"/>
  <c r="EN21" i="24" s="1"/>
  <c r="N23" i="19" s="1"/>
  <c r="EV20" i="24" a="1"/>
  <c r="EV20" i="24" s="1"/>
  <c r="X22" i="19" s="1"/>
  <c r="FD19" i="24" a="1"/>
  <c r="FD19" i="24" s="1"/>
  <c r="AH21" i="19" s="1"/>
  <c r="EN19" i="24" a="1"/>
  <c r="EN19" i="24" s="1"/>
  <c r="N21" i="19" s="1"/>
  <c r="EV18" i="24" a="1"/>
  <c r="EV18" i="24" s="1"/>
  <c r="X20" i="19" s="1"/>
  <c r="FD17" i="24" a="1"/>
  <c r="FD17" i="24" s="1"/>
  <c r="AH19" i="19" s="1"/>
  <c r="EN17" i="24" a="1"/>
  <c r="EN17" i="24" s="1"/>
  <c r="N19" i="19" s="1"/>
  <c r="EV16" i="24" a="1"/>
  <c r="EV16" i="24" s="1"/>
  <c r="X18" i="19" s="1"/>
  <c r="FD15" i="24" a="1"/>
  <c r="FD15" i="24" s="1"/>
  <c r="AH17" i="19" s="1"/>
  <c r="EN15" i="24" a="1"/>
  <c r="EN15" i="24" s="1"/>
  <c r="N17" i="19" s="1"/>
  <c r="EV14" i="24" a="1"/>
  <c r="EV14" i="24" s="1"/>
  <c r="X16" i="19" s="1"/>
  <c r="FD13" i="24" a="1"/>
  <c r="FD13" i="24" s="1"/>
  <c r="AH15" i="19" s="1"/>
  <c r="EN13" i="24" a="1"/>
  <c r="EN13" i="24" s="1"/>
  <c r="N15" i="19" s="1"/>
  <c r="EV12" i="24" a="1"/>
  <c r="EV12" i="24" s="1"/>
  <c r="X14" i="19" s="1"/>
  <c r="FD11" i="24" a="1"/>
  <c r="FD11" i="24" s="1"/>
  <c r="AH13" i="19" s="1"/>
  <c r="EZ10" i="24" a="1"/>
  <c r="EZ10" i="24" s="1"/>
  <c r="AC12" i="19" s="1"/>
  <c r="EJ10" i="24" a="1"/>
  <c r="EJ10" i="24" s="1"/>
  <c r="I12" i="19" s="1"/>
  <c r="ER9" i="24" a="1"/>
  <c r="ER9" i="24" s="1"/>
  <c r="S11" i="19" s="1"/>
  <c r="EZ8" i="24" a="1"/>
  <c r="EZ8" i="24" s="1"/>
  <c r="AC10" i="19" s="1"/>
  <c r="ER7" i="24" a="1"/>
  <c r="ER7" i="24" s="1"/>
  <c r="S9" i="19" s="1"/>
  <c r="EZ6" i="24" a="1"/>
  <c r="EZ6" i="24" s="1"/>
  <c r="ER5" i="24" a="1"/>
  <c r="ER5" i="24" s="1"/>
  <c r="EK28" i="24" a="1"/>
  <c r="EK28" i="24" s="1"/>
  <c r="J30" i="19" s="1"/>
  <c r="ES27" i="24" a="1"/>
  <c r="ES27" i="24" s="1"/>
  <c r="T29" i="19" s="1"/>
  <c r="FA26" i="24" a="1"/>
  <c r="FA26" i="24" s="1"/>
  <c r="AD28" i="19" s="1"/>
  <c r="EK26" i="24" a="1"/>
  <c r="EK26" i="24" s="1"/>
  <c r="J28" i="19" s="1"/>
  <c r="ES25" i="24" a="1"/>
  <c r="ES25" i="24" s="1"/>
  <c r="T27" i="19" s="1"/>
  <c r="FA24" i="24" a="1"/>
  <c r="FA24" i="24" s="1"/>
  <c r="AD26" i="19" s="1"/>
  <c r="ES23" i="24" a="1"/>
  <c r="ES23" i="24" s="1"/>
  <c r="T25" i="19" s="1"/>
  <c r="FA22" i="24" a="1"/>
  <c r="FA22" i="24" s="1"/>
  <c r="AD24" i="19" s="1"/>
  <c r="ES21" i="24" a="1"/>
  <c r="ES21" i="24" s="1"/>
  <c r="T23" i="19" s="1"/>
  <c r="FA20" i="24" a="1"/>
  <c r="FA20" i="24" s="1"/>
  <c r="AD22" i="19" s="1"/>
  <c r="EK20" i="24" a="1"/>
  <c r="EK20" i="24" s="1"/>
  <c r="J22" i="19" s="1"/>
  <c r="ES19" i="24" a="1"/>
  <c r="ES19" i="24" s="1"/>
  <c r="T21" i="19" s="1"/>
  <c r="FA18" i="24" a="1"/>
  <c r="FA18" i="24" s="1"/>
  <c r="AD20" i="19" s="1"/>
  <c r="EK18" i="24" a="1"/>
  <c r="EK18" i="24" s="1"/>
  <c r="J20" i="19" s="1"/>
  <c r="ES17" i="24" a="1"/>
  <c r="ES17" i="24" s="1"/>
  <c r="T19" i="19" s="1"/>
  <c r="FA16" i="24" a="1"/>
  <c r="FA16" i="24" s="1"/>
  <c r="AD18" i="19" s="1"/>
  <c r="ES15" i="24" a="1"/>
  <c r="ES15" i="24" s="1"/>
  <c r="T17" i="19" s="1"/>
  <c r="FA14" i="24" a="1"/>
  <c r="FA14" i="24" s="1"/>
  <c r="AD16" i="19" s="1"/>
  <c r="ES13" i="24" a="1"/>
  <c r="ES13" i="24" s="1"/>
  <c r="T15" i="19" s="1"/>
  <c r="FA12" i="24" a="1"/>
  <c r="FA12" i="24" s="1"/>
  <c r="AD14" i="19" s="1"/>
  <c r="EK12" i="24" a="1"/>
  <c r="EK12" i="24" s="1"/>
  <c r="J14" i="19" s="1"/>
  <c r="EV11" i="24" a="1"/>
  <c r="EV11" i="24" s="1"/>
  <c r="X13" i="19" s="1"/>
  <c r="EN11" i="24" a="1"/>
  <c r="EN11" i="24" s="1"/>
  <c r="N13" i="19" s="1"/>
  <c r="EX10" i="24" a="1"/>
  <c r="EX10" i="24" s="1"/>
  <c r="Z12" i="19" s="1"/>
  <c r="AA12" i="19" s="1"/>
  <c r="FF9" i="24" a="1"/>
  <c r="FF9" i="24" s="1"/>
  <c r="AJ11" i="19" s="1"/>
  <c r="AK11" i="19" s="1"/>
  <c r="EP9" i="24" a="1"/>
  <c r="EP9" i="24" s="1"/>
  <c r="P11" i="19" s="1"/>
  <c r="Q11" i="19" s="1"/>
  <c r="EX8" i="24" a="1"/>
  <c r="EX8" i="24" s="1"/>
  <c r="Z10" i="19" s="1"/>
  <c r="AA10" i="19" s="1"/>
  <c r="FF7" i="24" a="1"/>
  <c r="FF7" i="24" s="1"/>
  <c r="AJ9" i="19" s="1"/>
  <c r="AK9" i="19" s="1"/>
  <c r="EP7" i="24" a="1"/>
  <c r="EP7" i="24" s="1"/>
  <c r="P9" i="19" s="1"/>
  <c r="Q9" i="19" s="1"/>
  <c r="EX6" i="24" a="1"/>
  <c r="EX6" i="24" s="1"/>
  <c r="Z8" i="19" s="1"/>
  <c r="AA8" i="19" s="1"/>
  <c r="FF5" i="24" a="1"/>
  <c r="FF5" i="24" s="1"/>
  <c r="AJ7" i="19" s="1"/>
  <c r="AK7" i="19" s="1"/>
  <c r="EP5" i="24" a="1"/>
  <c r="EP5" i="24" s="1"/>
  <c r="P7" i="19" s="1"/>
  <c r="Q7" i="19" s="1"/>
  <c r="EJ28" i="24" a="1"/>
  <c r="EJ28" i="24" s="1"/>
  <c r="I30" i="19" s="1"/>
  <c r="ER27" i="24" a="1"/>
  <c r="ER27" i="24" s="1"/>
  <c r="S29" i="19" s="1"/>
  <c r="EZ26" i="24" a="1"/>
  <c r="EZ26" i="24" s="1"/>
  <c r="AC28" i="19" s="1"/>
  <c r="EJ26" i="24" a="1"/>
  <c r="EJ26" i="24" s="1"/>
  <c r="I28" i="19" s="1"/>
  <c r="ER25" i="24" a="1"/>
  <c r="ER25" i="24" s="1"/>
  <c r="S27" i="19" s="1"/>
  <c r="EZ24" i="24" a="1"/>
  <c r="EZ24" i="24" s="1"/>
  <c r="AC26" i="19" s="1"/>
  <c r="ER23" i="24" a="1"/>
  <c r="ER23" i="24" s="1"/>
  <c r="S25" i="19" s="1"/>
  <c r="EZ22" i="24" a="1"/>
  <c r="EZ22" i="24" s="1"/>
  <c r="AC24" i="19" s="1"/>
  <c r="ER21" i="24" a="1"/>
  <c r="ER21" i="24" s="1"/>
  <c r="S23" i="19" s="1"/>
  <c r="EZ20" i="24" a="1"/>
  <c r="EZ20" i="24" s="1"/>
  <c r="AC22" i="19" s="1"/>
  <c r="EJ20" i="24" a="1"/>
  <c r="EJ20" i="24" s="1"/>
  <c r="I22" i="19" s="1"/>
  <c r="ER19" i="24" a="1"/>
  <c r="ER19" i="24" s="1"/>
  <c r="S21" i="19" s="1"/>
  <c r="EZ18" i="24" a="1"/>
  <c r="EZ18" i="24" s="1"/>
  <c r="AC20" i="19" s="1"/>
  <c r="EJ18" i="24" a="1"/>
  <c r="EJ18" i="24" s="1"/>
  <c r="I20" i="19" s="1"/>
  <c r="ER17" i="24" a="1"/>
  <c r="ER17" i="24" s="1"/>
  <c r="S19" i="19" s="1"/>
  <c r="EZ16" i="24" a="1"/>
  <c r="EZ16" i="24" s="1"/>
  <c r="AC18" i="19" s="1"/>
  <c r="ER15" i="24" a="1"/>
  <c r="ER15" i="24" s="1"/>
  <c r="S17" i="19" s="1"/>
  <c r="EZ14" i="24" a="1"/>
  <c r="EZ14" i="24" s="1"/>
  <c r="AC16" i="19" s="1"/>
  <c r="ER13" i="24" a="1"/>
  <c r="ER13" i="24" s="1"/>
  <c r="S15" i="19" s="1"/>
  <c r="EZ12" i="24" a="1"/>
  <c r="EZ12" i="24" s="1"/>
  <c r="AC14" i="19" s="1"/>
  <c r="EJ12" i="24" a="1"/>
  <c r="EJ12" i="24" s="1"/>
  <c r="I14" i="19" s="1"/>
  <c r="FG10" i="24" a="1"/>
  <c r="FG10" i="24" s="1"/>
  <c r="AL12" i="19" s="1"/>
  <c r="EQ10" i="24" a="1"/>
  <c r="EQ10" i="24" s="1"/>
  <c r="R12" i="19" s="1"/>
  <c r="EY9" i="24" a="1"/>
  <c r="EY9" i="24" s="1"/>
  <c r="AB11" i="19" s="1"/>
  <c r="FG8" i="24" a="1"/>
  <c r="FG8" i="24" s="1"/>
  <c r="AL10" i="19" s="1"/>
  <c r="EQ8" i="24" a="1"/>
  <c r="EQ8" i="24" s="1"/>
  <c r="R10" i="19" s="1"/>
  <c r="EY7" i="24" a="1"/>
  <c r="EY7" i="24" s="1"/>
  <c r="AB9" i="19" s="1"/>
  <c r="FG6" i="24" a="1"/>
  <c r="FG6" i="24" s="1"/>
  <c r="AL8" i="19" s="1"/>
  <c r="EQ6" i="24" a="1"/>
  <c r="EQ6" i="24" s="1"/>
  <c r="R8" i="19" s="1"/>
  <c r="EY5" i="24" a="1"/>
  <c r="EY5" i="24" s="1"/>
  <c r="AB7" i="19" s="1"/>
  <c r="EP28" i="24" a="1"/>
  <c r="EP28" i="24" s="1"/>
  <c r="P30" i="19" s="1"/>
  <c r="Q30" i="19" s="1"/>
  <c r="EW27" i="24" a="1"/>
  <c r="EW27" i="24" s="1"/>
  <c r="Y29" i="19" s="1"/>
  <c r="FE26" i="24" a="1"/>
  <c r="FE26" i="24" s="1"/>
  <c r="AI28" i="19" s="1"/>
  <c r="EU83" i="24" a="1"/>
  <c r="EU83" i="24" s="1"/>
  <c r="W85" i="19" s="1"/>
  <c r="EM82" i="24" a="1"/>
  <c r="EM82" i="24" s="1"/>
  <c r="M84" i="19" s="1"/>
  <c r="FC80" i="24" a="1"/>
  <c r="FC80" i="24" s="1"/>
  <c r="AG82" i="19" s="1"/>
  <c r="FC79" i="24" a="1"/>
  <c r="FC79" i="24" s="1"/>
  <c r="AG81" i="19" s="1"/>
  <c r="EU78" i="24" a="1"/>
  <c r="EU78" i="24" s="1"/>
  <c r="W80" i="19" s="1"/>
  <c r="FC77" i="24" a="1"/>
  <c r="FC77" i="24" s="1"/>
  <c r="AG79" i="19" s="1"/>
  <c r="EU76" i="24" a="1"/>
  <c r="EU76" i="24" s="1"/>
  <c r="W78" i="19" s="1"/>
  <c r="FC75" i="24" a="1"/>
  <c r="FC75" i="24" s="1"/>
  <c r="AG77" i="19" s="1"/>
  <c r="EM75" i="24" a="1"/>
  <c r="EM75" i="24" s="1"/>
  <c r="M77" i="19" s="1"/>
  <c r="EU74" i="24" a="1"/>
  <c r="EU74" i="24" s="1"/>
  <c r="W76" i="19" s="1"/>
  <c r="FC73" i="24" a="1"/>
  <c r="FC73" i="24" s="1"/>
  <c r="AG75" i="19" s="1"/>
  <c r="EM73" i="24" a="1"/>
  <c r="EM73" i="24" s="1"/>
  <c r="M75" i="19" s="1"/>
  <c r="EU72" i="24" a="1"/>
  <c r="EU72" i="24" s="1"/>
  <c r="W74" i="19" s="1"/>
  <c r="FC71" i="24" a="1"/>
  <c r="FC71" i="24" s="1"/>
  <c r="AG73" i="19" s="1"/>
  <c r="EU70" i="24" a="1"/>
  <c r="EU70" i="24" s="1"/>
  <c r="W72" i="19" s="1"/>
  <c r="FC69" i="24" a="1"/>
  <c r="FC69" i="24" s="1"/>
  <c r="AG71" i="19" s="1"/>
  <c r="EV68" i="24" a="1"/>
  <c r="EV68" i="24" s="1"/>
  <c r="X70" i="19" s="1"/>
  <c r="FD67" i="24" a="1"/>
  <c r="FD67" i="24" s="1"/>
  <c r="AH69" i="19" s="1"/>
  <c r="EN67" i="24" a="1"/>
  <c r="EN67" i="24" s="1"/>
  <c r="N69" i="19" s="1"/>
  <c r="EV66" i="24" a="1"/>
  <c r="EV66" i="24" s="1"/>
  <c r="X68" i="19" s="1"/>
  <c r="FF68" i="24" a="1"/>
  <c r="FF68" i="24" s="1"/>
  <c r="AJ70" i="19" s="1"/>
  <c r="AK70" i="19" s="1"/>
  <c r="EP68" i="24" a="1"/>
  <c r="EP68" i="24" s="1"/>
  <c r="P70" i="19" s="1"/>
  <c r="Q70" i="19" s="1"/>
  <c r="EX67" i="24" a="1"/>
  <c r="EX67" i="24" s="1"/>
  <c r="Z69" i="19" s="1"/>
  <c r="AA69" i="19" s="1"/>
  <c r="FF66" i="24" a="1"/>
  <c r="FF66" i="24" s="1"/>
  <c r="AJ68" i="19" s="1"/>
  <c r="AK68" i="19" s="1"/>
  <c r="EP66" i="24" a="1"/>
  <c r="EP66" i="24" s="1"/>
  <c r="P68" i="19" s="1"/>
  <c r="Q68" i="19" s="1"/>
  <c r="ER68" i="24" a="1"/>
  <c r="ER68" i="24" s="1"/>
  <c r="S70" i="19" s="1"/>
  <c r="EZ67" i="24" a="1"/>
  <c r="EZ67" i="24" s="1"/>
  <c r="AC69" i="19" s="1"/>
  <c r="EJ67" i="24" a="1"/>
  <c r="EJ67" i="24" s="1"/>
  <c r="I69" i="19" s="1"/>
  <c r="ER66" i="24" a="1"/>
  <c r="ER66" i="24" s="1"/>
  <c r="S68" i="19" s="1"/>
  <c r="FB68" i="24" a="1"/>
  <c r="FB68" i="24" s="1"/>
  <c r="AE70" i="19" s="1"/>
  <c r="AF70" i="19" s="1"/>
  <c r="EL68" i="24" a="1"/>
  <c r="EL68" i="24" s="1"/>
  <c r="K70" i="19" s="1"/>
  <c r="L70" i="19" s="1"/>
  <c r="ET67" i="24" a="1"/>
  <c r="ET67" i="24" s="1"/>
  <c r="U69" i="19" s="1"/>
  <c r="V69" i="19" s="1"/>
  <c r="FB66" i="24" a="1"/>
  <c r="FB66" i="24" s="1"/>
  <c r="AE68" i="19" s="1"/>
  <c r="AF68" i="19" s="1"/>
  <c r="EL66" i="24" a="1"/>
  <c r="EL66" i="24" s="1"/>
  <c r="K68" i="19" s="1"/>
  <c r="L68" i="19" s="1"/>
  <c r="EW65" i="24" a="1"/>
  <c r="EW65" i="24" s="1"/>
  <c r="Y67" i="19" s="1"/>
  <c r="FE64" i="24" a="1"/>
  <c r="FE64" i="24" s="1"/>
  <c r="AI66" i="19" s="1"/>
  <c r="EO64" i="24" a="1"/>
  <c r="EO64" i="24" s="1"/>
  <c r="O66" i="19" s="1"/>
  <c r="EW63" i="24" a="1"/>
  <c r="EW63" i="24" s="1"/>
  <c r="Y65" i="19" s="1"/>
  <c r="FE62" i="24" a="1"/>
  <c r="FE62" i="24" s="1"/>
  <c r="AI64" i="19" s="1"/>
  <c r="EO62" i="24" a="1"/>
  <c r="EO62" i="24" s="1"/>
  <c r="O64" i="19" s="1"/>
  <c r="EW61" i="24" a="1"/>
  <c r="EW61" i="24" s="1"/>
  <c r="Y63" i="19" s="1"/>
  <c r="FE60" i="24" a="1"/>
  <c r="FE60" i="24" s="1"/>
  <c r="AI62" i="19" s="1"/>
  <c r="EO60" i="24" a="1"/>
  <c r="EO60" i="24" s="1"/>
  <c r="O62" i="19" s="1"/>
  <c r="EW59" i="24" a="1"/>
  <c r="EW59" i="24" s="1"/>
  <c r="Y61" i="19" s="1"/>
  <c r="FE58" i="24" a="1"/>
  <c r="FE58" i="24" s="1"/>
  <c r="AI60" i="19" s="1"/>
  <c r="EO58" i="24" a="1"/>
  <c r="EO58" i="24" s="1"/>
  <c r="O60" i="19" s="1"/>
  <c r="EW57" i="24" a="1"/>
  <c r="EW57" i="24" s="1"/>
  <c r="Y59" i="19" s="1"/>
  <c r="FE56" i="24" a="1"/>
  <c r="FE56" i="24" s="1"/>
  <c r="AI58" i="19" s="1"/>
  <c r="EO56" i="24" a="1"/>
  <c r="EO56" i="24" s="1"/>
  <c r="O58" i="19" s="1"/>
  <c r="EW55" i="24" a="1"/>
  <c r="EW55" i="24" s="1"/>
  <c r="Y57" i="19" s="1"/>
  <c r="FE54" i="24" a="1"/>
  <c r="FE54" i="24" s="1"/>
  <c r="AI56" i="19" s="1"/>
  <c r="EO54" i="24" a="1"/>
  <c r="EO54" i="24" s="1"/>
  <c r="O56" i="19" s="1"/>
  <c r="EW53" i="24" a="1"/>
  <c r="EW53" i="24" s="1"/>
  <c r="Y55" i="19" s="1"/>
  <c r="FE52" i="24" a="1"/>
  <c r="FE52" i="24" s="1"/>
  <c r="AI54" i="19" s="1"/>
  <c r="EO52" i="24" a="1"/>
  <c r="EO52" i="24" s="1"/>
  <c r="O54" i="19" s="1"/>
  <c r="EW51" i="24" a="1"/>
  <c r="EW51" i="24" s="1"/>
  <c r="Y53" i="19" s="1"/>
  <c r="FE50" i="24" a="1"/>
  <c r="FE50" i="24" s="1"/>
  <c r="AI52" i="19" s="1"/>
  <c r="EO50" i="24" a="1"/>
  <c r="EO50" i="24" s="1"/>
  <c r="O52" i="19" s="1"/>
  <c r="EW49" i="24" a="1"/>
  <c r="EW49" i="24" s="1"/>
  <c r="Y51" i="19" s="1"/>
  <c r="FE48" i="24" a="1"/>
  <c r="FE48" i="24" s="1"/>
  <c r="AI50" i="19" s="1"/>
  <c r="EO48" i="24" a="1"/>
  <c r="EO48" i="24" s="1"/>
  <c r="O50" i="19" s="1"/>
  <c r="EW47" i="24" a="1"/>
  <c r="EW47" i="24" s="1"/>
  <c r="Y49" i="19" s="1"/>
  <c r="FE46" i="24" a="1"/>
  <c r="FE46" i="24" s="1"/>
  <c r="AI48" i="19" s="1"/>
  <c r="EO46" i="24" a="1"/>
  <c r="EO46" i="24" s="1"/>
  <c r="O48" i="19" s="1"/>
  <c r="EW45" i="24" a="1"/>
  <c r="EW45" i="24" s="1"/>
  <c r="Y47" i="19" s="1"/>
  <c r="FE44" i="24" a="1"/>
  <c r="FE44" i="24" s="1"/>
  <c r="AI46" i="19" s="1"/>
  <c r="EO44" i="24" a="1"/>
  <c r="EO44" i="24" s="1"/>
  <c r="O46" i="19" s="1"/>
  <c r="EW43" i="24" a="1"/>
  <c r="EW43" i="24" s="1"/>
  <c r="Y45" i="19" s="1"/>
  <c r="FE42" i="24" a="1"/>
  <c r="FE42" i="24" s="1"/>
  <c r="AI44" i="19" s="1"/>
  <c r="EO42" i="24" a="1"/>
  <c r="EO42" i="24" s="1"/>
  <c r="O44" i="19" s="1"/>
  <c r="EW41" i="24" a="1"/>
  <c r="EW41" i="24" s="1"/>
  <c r="Y43" i="19" s="1"/>
  <c r="FE40" i="24" a="1"/>
  <c r="FE40" i="24" s="1"/>
  <c r="AI42" i="19" s="1"/>
  <c r="EO40" i="24" a="1"/>
  <c r="EO40" i="24" s="1"/>
  <c r="O42" i="19" s="1"/>
  <c r="EW39" i="24" a="1"/>
  <c r="EW39" i="24" s="1"/>
  <c r="Y41" i="19" s="1"/>
  <c r="FE38" i="24" a="1"/>
  <c r="FE38" i="24" s="1"/>
  <c r="AI40" i="19" s="1"/>
  <c r="EO38" i="24" a="1"/>
  <c r="EO38" i="24" s="1"/>
  <c r="O40" i="19" s="1"/>
  <c r="EW37" i="24" a="1"/>
  <c r="EW37" i="24" s="1"/>
  <c r="Y39" i="19" s="1"/>
  <c r="FE36" i="24" a="1"/>
  <c r="FE36" i="24" s="1"/>
  <c r="AI38" i="19" s="1"/>
  <c r="EO36" i="24" a="1"/>
  <c r="EO36" i="24" s="1"/>
  <c r="O38" i="19" s="1"/>
  <c r="EW35" i="24" a="1"/>
  <c r="EW35" i="24" s="1"/>
  <c r="Y37" i="19" s="1"/>
  <c r="FE34" i="24" a="1"/>
  <c r="FE34" i="24" s="1"/>
  <c r="AI36" i="19" s="1"/>
  <c r="EO34" i="24" a="1"/>
  <c r="EO34" i="24" s="1"/>
  <c r="O36" i="19" s="1"/>
  <c r="EW33" i="24" a="1"/>
  <c r="EW33" i="24" s="1"/>
  <c r="Y35" i="19" s="1"/>
  <c r="FE32" i="24" a="1"/>
  <c r="FE32" i="24" s="1"/>
  <c r="AI34" i="19" s="1"/>
  <c r="EO32" i="24" a="1"/>
  <c r="EO32" i="24" s="1"/>
  <c r="O34" i="19" s="1"/>
  <c r="EW31" i="24" a="1"/>
  <c r="EW31" i="24" s="1"/>
  <c r="Y33" i="19" s="1"/>
  <c r="FE30" i="24" a="1"/>
  <c r="FE30" i="24" s="1"/>
  <c r="AI32" i="19" s="1"/>
  <c r="EO30" i="24" a="1"/>
  <c r="EO30" i="24" s="1"/>
  <c r="O32" i="19" s="1"/>
  <c r="EW29" i="24" a="1"/>
  <c r="EW29" i="24" s="1"/>
  <c r="Y31" i="19" s="1"/>
  <c r="FE28" i="24" a="1"/>
  <c r="FE28" i="24" s="1"/>
  <c r="AI30" i="19" s="1"/>
  <c r="EY65" i="24" a="1"/>
  <c r="EY65" i="24" s="1"/>
  <c r="AB67" i="19" s="1"/>
  <c r="FG64" i="24" a="1"/>
  <c r="FG64" i="24" s="1"/>
  <c r="AL66" i="19" s="1"/>
  <c r="EQ64" i="24" a="1"/>
  <c r="EQ64" i="24" s="1"/>
  <c r="R66" i="19" s="1"/>
  <c r="EY63" i="24" a="1"/>
  <c r="EY63" i="24" s="1"/>
  <c r="AB65" i="19" s="1"/>
  <c r="FG62" i="24" a="1"/>
  <c r="FG62" i="24" s="1"/>
  <c r="AL64" i="19" s="1"/>
  <c r="EQ62" i="24" a="1"/>
  <c r="EQ62" i="24" s="1"/>
  <c r="R64" i="19" s="1"/>
  <c r="EY61" i="24" a="1"/>
  <c r="EY61" i="24" s="1"/>
  <c r="AB63" i="19" s="1"/>
  <c r="FG60" i="24" a="1"/>
  <c r="FG60" i="24" s="1"/>
  <c r="AL62" i="19" s="1"/>
  <c r="EQ60" i="24" a="1"/>
  <c r="EQ60" i="24" s="1"/>
  <c r="R62" i="19" s="1"/>
  <c r="EY59" i="24" a="1"/>
  <c r="EY59" i="24" s="1"/>
  <c r="AB61" i="19" s="1"/>
  <c r="FG58" i="24" a="1"/>
  <c r="FG58" i="24" s="1"/>
  <c r="AL60" i="19" s="1"/>
  <c r="EQ58" i="24" a="1"/>
  <c r="EQ58" i="24" s="1"/>
  <c r="R60" i="19" s="1"/>
  <c r="EY57" i="24" a="1"/>
  <c r="EY57" i="24" s="1"/>
  <c r="AB59" i="19" s="1"/>
  <c r="FG56" i="24" a="1"/>
  <c r="FG56" i="24" s="1"/>
  <c r="AL58" i="19" s="1"/>
  <c r="EQ56" i="24" a="1"/>
  <c r="EQ56" i="24" s="1"/>
  <c r="R58" i="19" s="1"/>
  <c r="EY55" i="24" a="1"/>
  <c r="EY55" i="24" s="1"/>
  <c r="AB57" i="19" s="1"/>
  <c r="FG54" i="24" a="1"/>
  <c r="FG54" i="24" s="1"/>
  <c r="AL56" i="19" s="1"/>
  <c r="EQ54" i="24" a="1"/>
  <c r="EQ54" i="24" s="1"/>
  <c r="R56" i="19" s="1"/>
  <c r="EY53" i="24" a="1"/>
  <c r="EY53" i="24" s="1"/>
  <c r="AB55" i="19" s="1"/>
  <c r="FG52" i="24" a="1"/>
  <c r="FG52" i="24" s="1"/>
  <c r="AL54" i="19" s="1"/>
  <c r="EQ52" i="24" a="1"/>
  <c r="EQ52" i="24" s="1"/>
  <c r="R54" i="19" s="1"/>
  <c r="EY51" i="24" a="1"/>
  <c r="EY51" i="24" s="1"/>
  <c r="AB53" i="19" s="1"/>
  <c r="FG50" i="24" a="1"/>
  <c r="FG50" i="24" s="1"/>
  <c r="AL52" i="19" s="1"/>
  <c r="EQ50" i="24" a="1"/>
  <c r="EQ50" i="24" s="1"/>
  <c r="R52" i="19" s="1"/>
  <c r="EY49" i="24" a="1"/>
  <c r="EY49" i="24" s="1"/>
  <c r="AB51" i="19" s="1"/>
  <c r="FG48" i="24" a="1"/>
  <c r="FG48" i="24" s="1"/>
  <c r="AL50" i="19" s="1"/>
  <c r="EQ48" i="24" a="1"/>
  <c r="EQ48" i="24" s="1"/>
  <c r="R50" i="19" s="1"/>
  <c r="EY47" i="24" a="1"/>
  <c r="EY47" i="24" s="1"/>
  <c r="AB49" i="19" s="1"/>
  <c r="FG46" i="24" a="1"/>
  <c r="FG46" i="24" s="1"/>
  <c r="AL48" i="19" s="1"/>
  <c r="EQ46" i="24" a="1"/>
  <c r="EQ46" i="24" s="1"/>
  <c r="R48" i="19" s="1"/>
  <c r="EY45" i="24" a="1"/>
  <c r="EY45" i="24" s="1"/>
  <c r="AB47" i="19" s="1"/>
  <c r="FG44" i="24" a="1"/>
  <c r="FG44" i="24" s="1"/>
  <c r="AL46" i="19" s="1"/>
  <c r="EQ44" i="24" a="1"/>
  <c r="EQ44" i="24" s="1"/>
  <c r="R46" i="19" s="1"/>
  <c r="EY43" i="24" a="1"/>
  <c r="EY43" i="24" s="1"/>
  <c r="AB45" i="19" s="1"/>
  <c r="FG42" i="24" a="1"/>
  <c r="FG42" i="24" s="1"/>
  <c r="AL44" i="19" s="1"/>
  <c r="EQ42" i="24" a="1"/>
  <c r="EQ42" i="24" s="1"/>
  <c r="R44" i="19" s="1"/>
  <c r="EY41" i="24" a="1"/>
  <c r="EY41" i="24" s="1"/>
  <c r="AB43" i="19" s="1"/>
  <c r="FG40" i="24" a="1"/>
  <c r="FG40" i="24" s="1"/>
  <c r="AL42" i="19" s="1"/>
  <c r="EQ40" i="24" a="1"/>
  <c r="EQ40" i="24" s="1"/>
  <c r="R42" i="19" s="1"/>
  <c r="EY39" i="24" a="1"/>
  <c r="EY39" i="24" s="1"/>
  <c r="AB41" i="19" s="1"/>
  <c r="FG38" i="24" a="1"/>
  <c r="FG38" i="24" s="1"/>
  <c r="AL40" i="19" s="1"/>
  <c r="EQ38" i="24" a="1"/>
  <c r="EQ38" i="24" s="1"/>
  <c r="R40" i="19" s="1"/>
  <c r="EY37" i="24" a="1"/>
  <c r="EY37" i="24" s="1"/>
  <c r="AB39" i="19" s="1"/>
  <c r="FG36" i="24" a="1"/>
  <c r="FG36" i="24" s="1"/>
  <c r="AL38" i="19" s="1"/>
  <c r="EQ36" i="24" a="1"/>
  <c r="EQ36" i="24" s="1"/>
  <c r="R38" i="19" s="1"/>
  <c r="EY35" i="24" a="1"/>
  <c r="EY35" i="24" s="1"/>
  <c r="AB37" i="19" s="1"/>
  <c r="FG34" i="24" a="1"/>
  <c r="FG34" i="24" s="1"/>
  <c r="AL36" i="19" s="1"/>
  <c r="EQ34" i="24" a="1"/>
  <c r="EQ34" i="24" s="1"/>
  <c r="R36" i="19" s="1"/>
  <c r="EY33" i="24" a="1"/>
  <c r="EY33" i="24" s="1"/>
  <c r="AB35" i="19" s="1"/>
  <c r="FG32" i="24" a="1"/>
  <c r="FG32" i="24" s="1"/>
  <c r="AL34" i="19" s="1"/>
  <c r="EQ32" i="24" a="1"/>
  <c r="EQ32" i="24" s="1"/>
  <c r="R34" i="19" s="1"/>
  <c r="EY31" i="24" a="1"/>
  <c r="EY31" i="24" s="1"/>
  <c r="AB33" i="19" s="1"/>
  <c r="FG30" i="24" a="1"/>
  <c r="FG30" i="24" s="1"/>
  <c r="AL32" i="19" s="1"/>
  <c r="EQ30" i="24" a="1"/>
  <c r="EQ30" i="24" s="1"/>
  <c r="R32" i="19" s="1"/>
  <c r="EY29" i="24" a="1"/>
  <c r="EY29" i="24" s="1"/>
  <c r="AB31" i="19" s="1"/>
  <c r="FG28" i="24" a="1"/>
  <c r="FG28" i="24" s="1"/>
  <c r="AL30" i="19" s="1"/>
  <c r="FA65" i="24" a="1"/>
  <c r="FA65" i="24" s="1"/>
  <c r="AD67" i="19" s="1"/>
  <c r="EK65" i="24" a="1"/>
  <c r="EK65" i="24" s="1"/>
  <c r="J67" i="19" s="1"/>
  <c r="ES64" i="24" a="1"/>
  <c r="ES64" i="24" s="1"/>
  <c r="T66" i="19" s="1"/>
  <c r="FA63" i="24" a="1"/>
  <c r="FA63" i="24" s="1"/>
  <c r="AD65" i="19" s="1"/>
  <c r="ES62" i="24" a="1"/>
  <c r="ES62" i="24" s="1"/>
  <c r="T64" i="19" s="1"/>
  <c r="FA61" i="24" a="1"/>
  <c r="FA61" i="24" s="1"/>
  <c r="AD63" i="19" s="1"/>
  <c r="ES60" i="24" a="1"/>
  <c r="ES60" i="24" s="1"/>
  <c r="T62" i="19" s="1"/>
  <c r="FA59" i="24" a="1"/>
  <c r="FA59" i="24" s="1"/>
  <c r="AD61" i="19" s="1"/>
  <c r="EK59" i="24" a="1"/>
  <c r="EK59" i="24" s="1"/>
  <c r="J61" i="19" s="1"/>
  <c r="ES58" i="24" a="1"/>
  <c r="ES58" i="24" s="1"/>
  <c r="T60" i="19" s="1"/>
  <c r="FA57" i="24" a="1"/>
  <c r="FA57" i="24" s="1"/>
  <c r="AD59" i="19" s="1"/>
  <c r="EK57" i="24" a="1"/>
  <c r="EK57" i="24" s="1"/>
  <c r="J59" i="19" s="1"/>
  <c r="ES56" i="24" a="1"/>
  <c r="ES56" i="24" s="1"/>
  <c r="T58" i="19" s="1"/>
  <c r="FA55" i="24" a="1"/>
  <c r="FA55" i="24" s="1"/>
  <c r="AD57" i="19" s="1"/>
  <c r="ES54" i="24" a="1"/>
  <c r="ES54" i="24" s="1"/>
  <c r="T56" i="19" s="1"/>
  <c r="FA53" i="24" a="1"/>
  <c r="FA53" i="24" s="1"/>
  <c r="AD55" i="19" s="1"/>
  <c r="ES52" i="24" a="1"/>
  <c r="ES52" i="24" s="1"/>
  <c r="T54" i="19" s="1"/>
  <c r="FA51" i="24" a="1"/>
  <c r="FA51" i="24" s="1"/>
  <c r="AD53" i="19" s="1"/>
  <c r="EK51" i="24" a="1"/>
  <c r="EK51" i="24" s="1"/>
  <c r="J53" i="19" s="1"/>
  <c r="ES50" i="24" a="1"/>
  <c r="ES50" i="24" s="1"/>
  <c r="T52" i="19" s="1"/>
  <c r="FA49" i="24" a="1"/>
  <c r="FA49" i="24" s="1"/>
  <c r="AD51" i="19" s="1"/>
  <c r="EK49" i="24" a="1"/>
  <c r="EK49" i="24" s="1"/>
  <c r="J51" i="19" s="1"/>
  <c r="ES48" i="24" a="1"/>
  <c r="ES48" i="24" s="1"/>
  <c r="T50" i="19" s="1"/>
  <c r="FA47" i="24" a="1"/>
  <c r="FA47" i="24" s="1"/>
  <c r="AD49" i="19" s="1"/>
  <c r="ES46" i="24" a="1"/>
  <c r="ES46" i="24" s="1"/>
  <c r="T48" i="19" s="1"/>
  <c r="FA45" i="24" a="1"/>
  <c r="FA45" i="24" s="1"/>
  <c r="AD47" i="19" s="1"/>
  <c r="ES44" i="24" a="1"/>
  <c r="ES44" i="24" s="1"/>
  <c r="T46" i="19" s="1"/>
  <c r="FA43" i="24" a="1"/>
  <c r="FA43" i="24" s="1"/>
  <c r="AD45" i="19" s="1"/>
  <c r="EK43" i="24" a="1"/>
  <c r="EK43" i="24" s="1"/>
  <c r="J45" i="19" s="1"/>
  <c r="ES42" i="24" a="1"/>
  <c r="ES42" i="24" s="1"/>
  <c r="T44" i="19" s="1"/>
  <c r="FA41" i="24" a="1"/>
  <c r="FA41" i="24" s="1"/>
  <c r="AD43" i="19" s="1"/>
  <c r="EK41" i="24" a="1"/>
  <c r="EK41" i="24" s="1"/>
  <c r="J43" i="19" s="1"/>
  <c r="ES40" i="24" a="1"/>
  <c r="ES40" i="24" s="1"/>
  <c r="T42" i="19" s="1"/>
  <c r="FA39" i="24" a="1"/>
  <c r="FA39" i="24" s="1"/>
  <c r="AD41" i="19" s="1"/>
  <c r="ES38" i="24" a="1"/>
  <c r="ES38" i="24" s="1"/>
  <c r="T40" i="19" s="1"/>
  <c r="FA37" i="24" a="1"/>
  <c r="FA37" i="24" s="1"/>
  <c r="AD39" i="19" s="1"/>
  <c r="ES36" i="24" a="1"/>
  <c r="ES36" i="24" s="1"/>
  <c r="T38" i="19" s="1"/>
  <c r="FA35" i="24" a="1"/>
  <c r="FA35" i="24" s="1"/>
  <c r="AD37" i="19" s="1"/>
  <c r="EK35" i="24" a="1"/>
  <c r="EK35" i="24" s="1"/>
  <c r="J37" i="19" s="1"/>
  <c r="ES34" i="24" a="1"/>
  <c r="ES34" i="24" s="1"/>
  <c r="T36" i="19" s="1"/>
  <c r="FA33" i="24" a="1"/>
  <c r="FA33" i="24" s="1"/>
  <c r="AD35" i="19" s="1"/>
  <c r="EK33" i="24" a="1"/>
  <c r="EK33" i="24" s="1"/>
  <c r="J35" i="19" s="1"/>
  <c r="ES32" i="24" a="1"/>
  <c r="ES32" i="24" s="1"/>
  <c r="T34" i="19" s="1"/>
  <c r="FA31" i="24" a="1"/>
  <c r="FA31" i="24" s="1"/>
  <c r="AD33" i="19" s="1"/>
  <c r="ES30" i="24" a="1"/>
  <c r="ES30" i="24" s="1"/>
  <c r="T32" i="19" s="1"/>
  <c r="FA29" i="24" a="1"/>
  <c r="FA29" i="24" s="1"/>
  <c r="AD31" i="19" s="1"/>
  <c r="FC65" i="24" a="1"/>
  <c r="FC65" i="24" s="1"/>
  <c r="AG67" i="19" s="1"/>
  <c r="EM65" i="24" a="1"/>
  <c r="EM65" i="24" s="1"/>
  <c r="M67" i="19" s="1"/>
  <c r="EU64" i="24" a="1"/>
  <c r="EU64" i="24" s="1"/>
  <c r="W66" i="19" s="1"/>
  <c r="FC63" i="24" a="1"/>
  <c r="FC63" i="24" s="1"/>
  <c r="AG65" i="19" s="1"/>
  <c r="EU62" i="24" a="1"/>
  <c r="EU62" i="24" s="1"/>
  <c r="W64" i="19" s="1"/>
  <c r="FC61" i="24" a="1"/>
  <c r="FC61" i="24" s="1"/>
  <c r="AG63" i="19" s="1"/>
  <c r="EU60" i="24" a="1"/>
  <c r="EU60" i="24" s="1"/>
  <c r="W62" i="19" s="1"/>
  <c r="FC59" i="24" a="1"/>
  <c r="FC59" i="24" s="1"/>
  <c r="AG61" i="19" s="1"/>
  <c r="EM59" i="24" a="1"/>
  <c r="EM59" i="24" s="1"/>
  <c r="M61" i="19" s="1"/>
  <c r="EU58" i="24" a="1"/>
  <c r="EU58" i="24" s="1"/>
  <c r="W60" i="19" s="1"/>
  <c r="FC57" i="24" a="1"/>
  <c r="FC57" i="24" s="1"/>
  <c r="AG59" i="19" s="1"/>
  <c r="EM57" i="24" a="1"/>
  <c r="EM57" i="24" s="1"/>
  <c r="M59" i="19" s="1"/>
  <c r="EU56" i="24" a="1"/>
  <c r="EU56" i="24" s="1"/>
  <c r="W58" i="19" s="1"/>
  <c r="FC55" i="24" a="1"/>
  <c r="FC55" i="24" s="1"/>
  <c r="AG57" i="19" s="1"/>
  <c r="EU54" i="24" a="1"/>
  <c r="EU54" i="24" s="1"/>
  <c r="W56" i="19" s="1"/>
  <c r="FC53" i="24" a="1"/>
  <c r="FC53" i="24" s="1"/>
  <c r="AG55" i="19" s="1"/>
  <c r="EU52" i="24" a="1"/>
  <c r="EU52" i="24" s="1"/>
  <c r="W54" i="19" s="1"/>
  <c r="FC51" i="24" a="1"/>
  <c r="FC51" i="24" s="1"/>
  <c r="AG53" i="19" s="1"/>
  <c r="EM51" i="24" a="1"/>
  <c r="EM51" i="24" s="1"/>
  <c r="M53" i="19" s="1"/>
  <c r="EU50" i="24" a="1"/>
  <c r="EU50" i="24" s="1"/>
  <c r="W52" i="19" s="1"/>
  <c r="FC49" i="24" a="1"/>
  <c r="FC49" i="24" s="1"/>
  <c r="AG51" i="19" s="1"/>
  <c r="EM49" i="24" a="1"/>
  <c r="EM49" i="24" s="1"/>
  <c r="M51" i="19" s="1"/>
  <c r="EU48" i="24" a="1"/>
  <c r="EU48" i="24" s="1"/>
  <c r="W50" i="19" s="1"/>
  <c r="FC47" i="24" a="1"/>
  <c r="FC47" i="24" s="1"/>
  <c r="AG49" i="19" s="1"/>
  <c r="EU46" i="24" a="1"/>
  <c r="EU46" i="24" s="1"/>
  <c r="W48" i="19" s="1"/>
  <c r="FC45" i="24" a="1"/>
  <c r="FC45" i="24" s="1"/>
  <c r="AG47" i="19" s="1"/>
  <c r="EU44" i="24" a="1"/>
  <c r="EU44" i="24" s="1"/>
  <c r="W46" i="19" s="1"/>
  <c r="FC43" i="24" a="1"/>
  <c r="FC43" i="24" s="1"/>
  <c r="AG45" i="19" s="1"/>
  <c r="EM43" i="24" a="1"/>
  <c r="EM43" i="24" s="1"/>
  <c r="M45" i="19" s="1"/>
  <c r="EU42" i="24" a="1"/>
  <c r="EU42" i="24" s="1"/>
  <c r="W44" i="19" s="1"/>
  <c r="FC41" i="24" a="1"/>
  <c r="FC41" i="24" s="1"/>
  <c r="AG43" i="19" s="1"/>
  <c r="EM41" i="24" a="1"/>
  <c r="EM41" i="24" s="1"/>
  <c r="M43" i="19" s="1"/>
  <c r="EU40" i="24" a="1"/>
  <c r="EU40" i="24" s="1"/>
  <c r="W42" i="19" s="1"/>
  <c r="FC39" i="24" a="1"/>
  <c r="FC39" i="24" s="1"/>
  <c r="AG41" i="19" s="1"/>
  <c r="EU38" i="24" a="1"/>
  <c r="EU38" i="24" s="1"/>
  <c r="W40" i="19" s="1"/>
  <c r="FC37" i="24" a="1"/>
  <c r="FC37" i="24" s="1"/>
  <c r="AG39" i="19" s="1"/>
  <c r="EU36" i="24" a="1"/>
  <c r="EU36" i="24" s="1"/>
  <c r="W38" i="19" s="1"/>
  <c r="FC35" i="24" a="1"/>
  <c r="FC35" i="24" s="1"/>
  <c r="AG37" i="19" s="1"/>
  <c r="EM35" i="24" a="1"/>
  <c r="EM35" i="24" s="1"/>
  <c r="M37" i="19" s="1"/>
  <c r="EU34" i="24" a="1"/>
  <c r="EU34" i="24" s="1"/>
  <c r="W36" i="19" s="1"/>
  <c r="FC33" i="24" a="1"/>
  <c r="FC33" i="24" s="1"/>
  <c r="AG35" i="19" s="1"/>
  <c r="EM33" i="24" a="1"/>
  <c r="EM33" i="24" s="1"/>
  <c r="M35" i="19" s="1"/>
  <c r="EU32" i="24" a="1"/>
  <c r="EU32" i="24" s="1"/>
  <c r="W34" i="19" s="1"/>
  <c r="FC31" i="24" a="1"/>
  <c r="FC31" i="24" s="1"/>
  <c r="AG33" i="19" s="1"/>
  <c r="EU30" i="24" a="1"/>
  <c r="EU30" i="24" s="1"/>
  <c r="W32" i="19" s="1"/>
  <c r="FC29" i="24" a="1"/>
  <c r="FC29" i="24" s="1"/>
  <c r="AG31" i="19" s="1"/>
  <c r="EU28" i="24" a="1"/>
  <c r="EU28" i="24" s="1"/>
  <c r="W30" i="19" s="1"/>
  <c r="ES28" i="24" a="1"/>
  <c r="ES28" i="24" s="1"/>
  <c r="T30" i="19" s="1"/>
  <c r="EY27" i="24" a="1"/>
  <c r="EY27" i="24" s="1"/>
  <c r="AB29" i="19" s="1"/>
  <c r="FG26" i="24" a="1"/>
  <c r="FG26" i="24" s="1"/>
  <c r="AL28" i="19" s="1"/>
  <c r="EQ26" i="24" a="1"/>
  <c r="EQ26" i="24" s="1"/>
  <c r="R28" i="19" s="1"/>
  <c r="EY25" i="24" a="1"/>
  <c r="EY25" i="24" s="1"/>
  <c r="AB27" i="19" s="1"/>
  <c r="FG24" i="24" a="1"/>
  <c r="FG24" i="24" s="1"/>
  <c r="AL26" i="19" s="1"/>
  <c r="EQ24" i="24" a="1"/>
  <c r="EQ24" i="24" s="1"/>
  <c r="R26" i="19" s="1"/>
  <c r="EY23" i="24" a="1"/>
  <c r="EY23" i="24" s="1"/>
  <c r="AB25" i="19" s="1"/>
  <c r="FG22" i="24" a="1"/>
  <c r="FG22" i="24" s="1"/>
  <c r="AL24" i="19" s="1"/>
  <c r="EQ22" i="24" a="1"/>
  <c r="EQ22" i="24" s="1"/>
  <c r="R24" i="19" s="1"/>
  <c r="EY21" i="24" a="1"/>
  <c r="EY21" i="24" s="1"/>
  <c r="AB23" i="19" s="1"/>
  <c r="FG20" i="24" a="1"/>
  <c r="FG20" i="24" s="1"/>
  <c r="AL22" i="19" s="1"/>
  <c r="EQ20" i="24" a="1"/>
  <c r="EQ20" i="24" s="1"/>
  <c r="R22" i="19" s="1"/>
  <c r="EY19" i="24" a="1"/>
  <c r="EY19" i="24" s="1"/>
  <c r="AB21" i="19" s="1"/>
  <c r="FG18" i="24" a="1"/>
  <c r="FG18" i="24" s="1"/>
  <c r="AL20" i="19" s="1"/>
  <c r="EQ18" i="24" a="1"/>
  <c r="EQ18" i="24" s="1"/>
  <c r="R20" i="19" s="1"/>
  <c r="EY17" i="24" a="1"/>
  <c r="EY17" i="24" s="1"/>
  <c r="AB19" i="19" s="1"/>
  <c r="FG16" i="24" a="1"/>
  <c r="FG16" i="24" s="1"/>
  <c r="AL18" i="19" s="1"/>
  <c r="EQ16" i="24" a="1"/>
  <c r="EQ16" i="24" s="1"/>
  <c r="R18" i="19" s="1"/>
  <c r="EY15" i="24" a="1"/>
  <c r="EY15" i="24" s="1"/>
  <c r="AB17" i="19" s="1"/>
  <c r="FG14" i="24" a="1"/>
  <c r="FG14" i="24" s="1"/>
  <c r="AL16" i="19" s="1"/>
  <c r="EQ14" i="24" a="1"/>
  <c r="EQ14" i="24" s="1"/>
  <c r="R16" i="19" s="1"/>
  <c r="EY13" i="24" a="1"/>
  <c r="EY13" i="24" s="1"/>
  <c r="AB15" i="19" s="1"/>
  <c r="FG12" i="24" a="1"/>
  <c r="FG12" i="24" s="1"/>
  <c r="AL14" i="19" s="1"/>
  <c r="EQ12" i="24" a="1"/>
  <c r="EQ12" i="24" s="1"/>
  <c r="R14" i="19" s="1"/>
  <c r="EY11" i="24" a="1"/>
  <c r="EY11" i="24" s="1"/>
  <c r="AB13" i="19" s="1"/>
  <c r="EV10" i="24" a="1"/>
  <c r="EV10" i="24" s="1"/>
  <c r="X12" i="19" s="1"/>
  <c r="FD9" i="24" a="1"/>
  <c r="FD9" i="24" s="1"/>
  <c r="AH11" i="19" s="1"/>
  <c r="EN9" i="24" a="1"/>
  <c r="EN9" i="24" s="1"/>
  <c r="N11" i="19" s="1"/>
  <c r="EV8" i="24" a="1"/>
  <c r="EV8" i="24" s="1"/>
  <c r="X10" i="19" s="1"/>
  <c r="FD7" i="24" a="1"/>
  <c r="FD7" i="24" s="1"/>
  <c r="AH9" i="19" s="1"/>
  <c r="EN7" i="24" a="1"/>
  <c r="EN7" i="24" s="1"/>
  <c r="N9" i="19" s="1"/>
  <c r="EV6" i="24" a="1"/>
  <c r="EV6" i="24" s="1"/>
  <c r="FD5" i="24" a="1"/>
  <c r="FD5" i="24" s="1"/>
  <c r="EN5" i="24" a="1"/>
  <c r="EN5" i="24" s="1"/>
  <c r="FF27" i="24" a="1"/>
  <c r="FF27" i="24" s="1"/>
  <c r="AJ29" i="19" s="1"/>
  <c r="AK29" i="19" s="1"/>
  <c r="EP27" i="24" a="1"/>
  <c r="EP27" i="24" s="1"/>
  <c r="P29" i="19" s="1"/>
  <c r="Q29" i="19" s="1"/>
  <c r="EX26" i="24" a="1"/>
  <c r="EX26" i="24" s="1"/>
  <c r="Z28" i="19" s="1"/>
  <c r="AA28" i="19" s="1"/>
  <c r="FF25" i="24" a="1"/>
  <c r="FF25" i="24" s="1"/>
  <c r="AJ27" i="19" s="1"/>
  <c r="AK27" i="19" s="1"/>
  <c r="EP25" i="24" a="1"/>
  <c r="EP25" i="24" s="1"/>
  <c r="P27" i="19" s="1"/>
  <c r="Q27" i="19" s="1"/>
  <c r="EX24" i="24" a="1"/>
  <c r="EX24" i="24" s="1"/>
  <c r="Z26" i="19" s="1"/>
  <c r="AA26" i="19" s="1"/>
  <c r="FF23" i="24" a="1"/>
  <c r="FF23" i="24" s="1"/>
  <c r="AJ25" i="19" s="1"/>
  <c r="AK25" i="19" s="1"/>
  <c r="EP23" i="24" a="1"/>
  <c r="EP23" i="24" s="1"/>
  <c r="P25" i="19" s="1"/>
  <c r="Q25" i="19" s="1"/>
  <c r="EX22" i="24" a="1"/>
  <c r="EX22" i="24" s="1"/>
  <c r="Z24" i="19" s="1"/>
  <c r="AA24" i="19" s="1"/>
  <c r="FF21" i="24" a="1"/>
  <c r="FF21" i="24" s="1"/>
  <c r="AJ23" i="19" s="1"/>
  <c r="AK23" i="19" s="1"/>
  <c r="EP21" i="24" a="1"/>
  <c r="EP21" i="24" s="1"/>
  <c r="P23" i="19" s="1"/>
  <c r="Q23" i="19" s="1"/>
  <c r="EX20" i="24" a="1"/>
  <c r="EX20" i="24" s="1"/>
  <c r="Z22" i="19" s="1"/>
  <c r="AA22" i="19" s="1"/>
  <c r="FF19" i="24" a="1"/>
  <c r="FF19" i="24" s="1"/>
  <c r="AJ21" i="19" s="1"/>
  <c r="AK21" i="19" s="1"/>
  <c r="EP19" i="24" a="1"/>
  <c r="EP19" i="24" s="1"/>
  <c r="P21" i="19" s="1"/>
  <c r="Q21" i="19" s="1"/>
  <c r="EX18" i="24" a="1"/>
  <c r="EX18" i="24" s="1"/>
  <c r="Z20" i="19" s="1"/>
  <c r="AA20" i="19" s="1"/>
  <c r="FF17" i="24" a="1"/>
  <c r="FF17" i="24" s="1"/>
  <c r="AJ19" i="19" s="1"/>
  <c r="AK19" i="19" s="1"/>
  <c r="EP17" i="24" a="1"/>
  <c r="EP17" i="24" s="1"/>
  <c r="P19" i="19" s="1"/>
  <c r="Q19" i="19" s="1"/>
  <c r="EX16" i="24" a="1"/>
  <c r="EX16" i="24" s="1"/>
  <c r="Z18" i="19" s="1"/>
  <c r="AA18" i="19" s="1"/>
  <c r="FF15" i="24" a="1"/>
  <c r="FF15" i="24" s="1"/>
  <c r="AJ17" i="19" s="1"/>
  <c r="AK17" i="19" s="1"/>
  <c r="EP15" i="24" a="1"/>
  <c r="EP15" i="24" s="1"/>
  <c r="P17" i="19" s="1"/>
  <c r="Q17" i="19" s="1"/>
  <c r="EX14" i="24" a="1"/>
  <c r="EX14" i="24" s="1"/>
  <c r="Z16" i="19" s="1"/>
  <c r="AA16" i="19" s="1"/>
  <c r="FF13" i="24" a="1"/>
  <c r="FF13" i="24" s="1"/>
  <c r="AJ15" i="19" s="1"/>
  <c r="AK15" i="19" s="1"/>
  <c r="EP13" i="24" a="1"/>
  <c r="EP13" i="24" s="1"/>
  <c r="P15" i="19" s="1"/>
  <c r="Q15" i="19" s="1"/>
  <c r="EX12" i="24" a="1"/>
  <c r="EX12" i="24" s="1"/>
  <c r="Z14" i="19" s="1"/>
  <c r="AA14" i="19" s="1"/>
  <c r="FF11" i="24" a="1"/>
  <c r="FF11" i="24" s="1"/>
  <c r="AJ13" i="19" s="1"/>
  <c r="AK13" i="19" s="1"/>
  <c r="ET11" i="24" a="1"/>
  <c r="ET11" i="24" s="1"/>
  <c r="U13" i="19" s="1"/>
  <c r="V13" i="19" s="1"/>
  <c r="EL11" i="24" a="1"/>
  <c r="EL11" i="24" s="1"/>
  <c r="K13" i="19" s="1"/>
  <c r="L13" i="19" s="1"/>
  <c r="ET10" i="24" a="1"/>
  <c r="ET10" i="24" s="1"/>
  <c r="U12" i="19" s="1"/>
  <c r="V12" i="19" s="1"/>
  <c r="FB9" i="24" a="1"/>
  <c r="FB9" i="24" s="1"/>
  <c r="AE11" i="19" s="1"/>
  <c r="AF11" i="19" s="1"/>
  <c r="EL9" i="24" a="1"/>
  <c r="EL9" i="24" s="1"/>
  <c r="K11" i="19" s="1"/>
  <c r="L11" i="19" s="1"/>
  <c r="ET8" i="24" a="1"/>
  <c r="ET8" i="24" s="1"/>
  <c r="U10" i="19" s="1"/>
  <c r="V10" i="19" s="1"/>
  <c r="FB7" i="24" a="1"/>
  <c r="FB7" i="24" s="1"/>
  <c r="AE9" i="19" s="1"/>
  <c r="AF9" i="19" s="1"/>
  <c r="ET6" i="24" a="1"/>
  <c r="ET6" i="24" s="1"/>
  <c r="U8" i="19" s="1"/>
  <c r="V8" i="19" s="1"/>
  <c r="FB5" i="24" a="1"/>
  <c r="FB5" i="24" s="1"/>
  <c r="AE7" i="19" s="1"/>
  <c r="AF7" i="19" s="1"/>
  <c r="FC27" i="24" a="1"/>
  <c r="FC27" i="24" s="1"/>
  <c r="AG29" i="19" s="1"/>
  <c r="EM27" i="24" a="1"/>
  <c r="EM27" i="24" s="1"/>
  <c r="M29" i="19" s="1"/>
  <c r="EU26" i="24" a="1"/>
  <c r="EU26" i="24" s="1"/>
  <c r="W28" i="19" s="1"/>
  <c r="FC25" i="24" a="1"/>
  <c r="FC25" i="24" s="1"/>
  <c r="AG27" i="19" s="1"/>
  <c r="EM25" i="24" a="1"/>
  <c r="EM25" i="24" s="1"/>
  <c r="M27" i="19" s="1"/>
  <c r="EU24" i="24" a="1"/>
  <c r="EU24" i="24" s="1"/>
  <c r="W26" i="19" s="1"/>
  <c r="FC23" i="24" a="1"/>
  <c r="FC23" i="24" s="1"/>
  <c r="AG25" i="19" s="1"/>
  <c r="EU22" i="24" a="1"/>
  <c r="EU22" i="24" s="1"/>
  <c r="W24" i="19" s="1"/>
  <c r="FC21" i="24" a="1"/>
  <c r="FC21" i="24" s="1"/>
  <c r="AG23" i="19" s="1"/>
  <c r="EU20" i="24" a="1"/>
  <c r="EU20" i="24" s="1"/>
  <c r="W22" i="19" s="1"/>
  <c r="FC19" i="24" a="1"/>
  <c r="FC19" i="24" s="1"/>
  <c r="AG21" i="19" s="1"/>
  <c r="EM19" i="24" a="1"/>
  <c r="EM19" i="24" s="1"/>
  <c r="M21" i="19" s="1"/>
  <c r="EU18" i="24" a="1"/>
  <c r="EU18" i="24" s="1"/>
  <c r="W20" i="19" s="1"/>
  <c r="FC17" i="24" a="1"/>
  <c r="FC17" i="24" s="1"/>
  <c r="AG19" i="19" s="1"/>
  <c r="EM17" i="24" a="1"/>
  <c r="EM17" i="24" s="1"/>
  <c r="M19" i="19" s="1"/>
  <c r="EU16" i="24" a="1"/>
  <c r="EU16" i="24" s="1"/>
  <c r="W18" i="19" s="1"/>
  <c r="FC15" i="24" a="1"/>
  <c r="FC15" i="24" s="1"/>
  <c r="AG17" i="19" s="1"/>
  <c r="EU14" i="24" a="1"/>
  <c r="EU14" i="24" s="1"/>
  <c r="W16" i="19" s="1"/>
  <c r="FC13" i="24" a="1"/>
  <c r="FC13" i="24" s="1"/>
  <c r="AG15" i="19" s="1"/>
  <c r="EU12" i="24" a="1"/>
  <c r="EU12" i="24" s="1"/>
  <c r="W14" i="19" s="1"/>
  <c r="FC11" i="24" a="1"/>
  <c r="FC11" i="24" s="1"/>
  <c r="AG13" i="19" s="1"/>
  <c r="FC10" i="24" a="1"/>
  <c r="FC10" i="24" s="1"/>
  <c r="AG12" i="19" s="1"/>
  <c r="EM10" i="24" a="1"/>
  <c r="EM10" i="24" s="1"/>
  <c r="M12" i="19" s="1"/>
  <c r="EU9" i="24" a="1"/>
  <c r="EU9" i="24" s="1"/>
  <c r="W11" i="19" s="1"/>
  <c r="FC8" i="24" a="1"/>
  <c r="FC8" i="24" s="1"/>
  <c r="AG10" i="19" s="1"/>
  <c r="EU7" i="24" a="1"/>
  <c r="EU7" i="24" s="1"/>
  <c r="W9" i="19" s="1"/>
  <c r="FC6" i="24" a="1"/>
  <c r="FC6" i="24" s="1"/>
  <c r="AG8" i="19" s="1"/>
  <c r="EU5" i="24" a="1"/>
  <c r="EU5" i="24" s="1"/>
  <c r="W7" i="19" s="1"/>
  <c r="EL28" i="24" a="1"/>
  <c r="EL28" i="24" s="1"/>
  <c r="K30" i="19" s="1"/>
  <c r="L30" i="19" s="1"/>
  <c r="ET27" i="24" a="1"/>
  <c r="ET27" i="24" s="1"/>
  <c r="U29" i="19" s="1"/>
  <c r="V29" i="19" s="1"/>
  <c r="FB26" i="24" a="1"/>
  <c r="FB26" i="24" s="1"/>
  <c r="AE28" i="19" s="1"/>
  <c r="AF28" i="19" s="1"/>
  <c r="EL26" i="24" a="1"/>
  <c r="EL26" i="24" s="1"/>
  <c r="K28" i="19" s="1"/>
  <c r="L28" i="19" s="1"/>
  <c r="ET25" i="24" a="1"/>
  <c r="ET25" i="24" s="1"/>
  <c r="U27" i="19" s="1"/>
  <c r="V27" i="19" s="1"/>
  <c r="FB24" i="24" a="1"/>
  <c r="FB24" i="24" s="1"/>
  <c r="AE26" i="19" s="1"/>
  <c r="AF26" i="19" s="1"/>
  <c r="ET23" i="24" a="1"/>
  <c r="ET23" i="24" s="1"/>
  <c r="U25" i="19" s="1"/>
  <c r="V25" i="19" s="1"/>
  <c r="FB22" i="24" a="1"/>
  <c r="FB22" i="24" s="1"/>
  <c r="AE24" i="19" s="1"/>
  <c r="AF24" i="19" s="1"/>
  <c r="ET21" i="24" a="1"/>
  <c r="ET21" i="24" s="1"/>
  <c r="U23" i="19" s="1"/>
  <c r="V23" i="19" s="1"/>
  <c r="FB20" i="24" a="1"/>
  <c r="FB20" i="24" s="1"/>
  <c r="AE22" i="19" s="1"/>
  <c r="AF22" i="19" s="1"/>
  <c r="EL20" i="24" a="1"/>
  <c r="EL20" i="24" s="1"/>
  <c r="K22" i="19" s="1"/>
  <c r="L22" i="19" s="1"/>
  <c r="ET19" i="24" a="1"/>
  <c r="ET19" i="24" s="1"/>
  <c r="U21" i="19" s="1"/>
  <c r="V21" i="19" s="1"/>
  <c r="FB18" i="24" a="1"/>
  <c r="FB18" i="24" s="1"/>
  <c r="AE20" i="19" s="1"/>
  <c r="AF20" i="19" s="1"/>
  <c r="EL18" i="24" a="1"/>
  <c r="EL18" i="24" s="1"/>
  <c r="K20" i="19" s="1"/>
  <c r="L20" i="19" s="1"/>
  <c r="ET17" i="24" a="1"/>
  <c r="ET17" i="24" s="1"/>
  <c r="U19" i="19" s="1"/>
  <c r="V19" i="19" s="1"/>
  <c r="FB16" i="24" a="1"/>
  <c r="FB16" i="24" s="1"/>
  <c r="AE18" i="19" s="1"/>
  <c r="AF18" i="19" s="1"/>
  <c r="ET15" i="24" a="1"/>
  <c r="ET15" i="24" s="1"/>
  <c r="U17" i="19" s="1"/>
  <c r="V17" i="19" s="1"/>
  <c r="FB14" i="24" a="1"/>
  <c r="FB14" i="24" s="1"/>
  <c r="AE16" i="19" s="1"/>
  <c r="AF16" i="19" s="1"/>
  <c r="ET13" i="24" a="1"/>
  <c r="ET13" i="24" s="1"/>
  <c r="U15" i="19" s="1"/>
  <c r="V15" i="19" s="1"/>
  <c r="FB12" i="24" a="1"/>
  <c r="FB12" i="24" s="1"/>
  <c r="AE14" i="19" s="1"/>
  <c r="AF14" i="19" s="1"/>
  <c r="EL12" i="24" a="1"/>
  <c r="EL12" i="24" s="1"/>
  <c r="K14" i="19" s="1"/>
  <c r="L14" i="19" s="1"/>
  <c r="EU11" i="24" a="1"/>
  <c r="EU11" i="24" s="1"/>
  <c r="W13" i="19" s="1"/>
  <c r="EP83" i="24" a="1"/>
  <c r="EP83" i="24" s="1"/>
  <c r="P85" i="19" s="1"/>
  <c r="Q85" i="19" s="1"/>
  <c r="FF81" i="24" a="1"/>
  <c r="FF81" i="24" s="1"/>
  <c r="AJ83" i="19" s="1"/>
  <c r="AK83" i="19" s="1"/>
  <c r="EX80" i="24" a="1"/>
  <c r="EX80" i="24" s="1"/>
  <c r="Z82" i="19" s="1"/>
  <c r="AA82" i="19" s="1"/>
  <c r="EX79" i="24" a="1"/>
  <c r="EX79" i="24" s="1"/>
  <c r="Z81" i="19" s="1"/>
  <c r="AA81" i="19" s="1"/>
  <c r="FF78" i="24" a="1"/>
  <c r="FF78" i="24" s="1"/>
  <c r="AJ80" i="19" s="1"/>
  <c r="AK80" i="19" s="1"/>
  <c r="EP78" i="24" a="1"/>
  <c r="EP78" i="24" s="1"/>
  <c r="P80" i="19" s="1"/>
  <c r="Q80" i="19" s="1"/>
  <c r="EX77" i="24" a="1"/>
  <c r="EX77" i="24" s="1"/>
  <c r="Z79" i="19" s="1"/>
  <c r="AA79" i="19" s="1"/>
  <c r="FF76" i="24" a="1"/>
  <c r="FF76" i="24" s="1"/>
  <c r="AJ78" i="19" s="1"/>
  <c r="AK78" i="19" s="1"/>
  <c r="EP76" i="24" a="1"/>
  <c r="EP76" i="24" s="1"/>
  <c r="P78" i="19" s="1"/>
  <c r="Q78" i="19" s="1"/>
  <c r="EX75" i="24" a="1"/>
  <c r="EX75" i="24" s="1"/>
  <c r="Z77" i="19" s="1"/>
  <c r="AA77" i="19" s="1"/>
  <c r="FF74" i="24" a="1"/>
  <c r="FF74" i="24" s="1"/>
  <c r="AJ76" i="19" s="1"/>
  <c r="AK76" i="19" s="1"/>
  <c r="EP74" i="24" a="1"/>
  <c r="EP74" i="24" s="1"/>
  <c r="P76" i="19" s="1"/>
  <c r="Q76" i="19" s="1"/>
  <c r="EX73" i="24" a="1"/>
  <c r="EX73" i="24" s="1"/>
  <c r="Z75" i="19" s="1"/>
  <c r="AA75" i="19" s="1"/>
  <c r="FF72" i="24" a="1"/>
  <c r="FF72" i="24" s="1"/>
  <c r="AJ74" i="19" s="1"/>
  <c r="AK74" i="19" s="1"/>
  <c r="EP72" i="24" a="1"/>
  <c r="EP72" i="24" s="1"/>
  <c r="P74" i="19" s="1"/>
  <c r="Q74" i="19" s="1"/>
  <c r="EX71" i="24" a="1"/>
  <c r="EX71" i="24" s="1"/>
  <c r="Z73" i="19" s="1"/>
  <c r="AA73" i="19" s="1"/>
  <c r="FF70" i="24" a="1"/>
  <c r="FF70" i="24" s="1"/>
  <c r="AJ72" i="19" s="1"/>
  <c r="AK72" i="19" s="1"/>
  <c r="EP70" i="24" a="1"/>
  <c r="EP70" i="24" s="1"/>
  <c r="P72" i="19" s="1"/>
  <c r="Q72" i="19" s="1"/>
  <c r="EX69" i="24" a="1"/>
  <c r="EX69" i="24" s="1"/>
  <c r="Z71" i="19" s="1"/>
  <c r="AA71" i="19" s="1"/>
  <c r="ES68" i="24" a="1"/>
  <c r="ES68" i="24" s="1"/>
  <c r="T70" i="19" s="1"/>
  <c r="FA67" i="24" a="1"/>
  <c r="FA67" i="24" s="1"/>
  <c r="AD69" i="19" s="1"/>
  <c r="EK67" i="24" a="1"/>
  <c r="EK67" i="24" s="1"/>
  <c r="J69" i="19" s="1"/>
  <c r="ES66" i="24" a="1"/>
  <c r="ES66" i="24" s="1"/>
  <c r="T68" i="19" s="1"/>
  <c r="FC68" i="24" a="1"/>
  <c r="FC68" i="24" s="1"/>
  <c r="AG70" i="19" s="1"/>
  <c r="EM68" i="24" a="1"/>
  <c r="EM68" i="24" s="1"/>
  <c r="M70" i="19" s="1"/>
  <c r="EU67" i="24" a="1"/>
  <c r="EU67" i="24" s="1"/>
  <c r="W69" i="19" s="1"/>
  <c r="FC66" i="24" a="1"/>
  <c r="FC66" i="24" s="1"/>
  <c r="AG68" i="19" s="1"/>
  <c r="EM66" i="24" a="1"/>
  <c r="EM66" i="24" s="1"/>
  <c r="M68" i="19" s="1"/>
  <c r="FE68" i="24" a="1"/>
  <c r="FE68" i="24" s="1"/>
  <c r="AI70" i="19" s="1"/>
  <c r="EO68" i="24" a="1"/>
  <c r="EO68" i="24" s="1"/>
  <c r="O70" i="19" s="1"/>
  <c r="EW67" i="24" a="1"/>
  <c r="EW67" i="24" s="1"/>
  <c r="Y69" i="19" s="1"/>
  <c r="FE66" i="24" a="1"/>
  <c r="FE66" i="24" s="1"/>
  <c r="AI68" i="19" s="1"/>
  <c r="EO66" i="24" a="1"/>
  <c r="EO66" i="24" s="1"/>
  <c r="O68" i="19" s="1"/>
  <c r="EY68" i="24" a="1"/>
  <c r="EY68" i="24" s="1"/>
  <c r="AB70" i="19" s="1"/>
  <c r="FG67" i="24" a="1"/>
  <c r="FG67" i="24" s="1"/>
  <c r="AL69" i="19" s="1"/>
  <c r="EQ67" i="24" a="1"/>
  <c r="EQ67" i="24" s="1"/>
  <c r="R69" i="19" s="1"/>
  <c r="EY66" i="24" a="1"/>
  <c r="EY66" i="24" s="1"/>
  <c r="AB68" i="19" s="1"/>
  <c r="EJ66" i="24" a="1"/>
  <c r="EJ66" i="24" s="1"/>
  <c r="I68" i="19" s="1"/>
  <c r="ET65" i="24" a="1"/>
  <c r="ET65" i="24" s="1"/>
  <c r="U67" i="19" s="1"/>
  <c r="V67" i="19" s="1"/>
  <c r="FB64" i="24" a="1"/>
  <c r="FB64" i="24" s="1"/>
  <c r="AE66" i="19" s="1"/>
  <c r="AF66" i="19" s="1"/>
  <c r="ET63" i="24" a="1"/>
  <c r="ET63" i="24" s="1"/>
  <c r="U65" i="19" s="1"/>
  <c r="V65" i="19" s="1"/>
  <c r="FB62" i="24" a="1"/>
  <c r="FB62" i="24" s="1"/>
  <c r="AE64" i="19" s="1"/>
  <c r="AF64" i="19" s="1"/>
  <c r="ET61" i="24" a="1"/>
  <c r="ET61" i="24" s="1"/>
  <c r="U63" i="19" s="1"/>
  <c r="V63" i="19" s="1"/>
  <c r="FB60" i="24" a="1"/>
  <c r="FB60" i="24" s="1"/>
  <c r="AE62" i="19" s="1"/>
  <c r="AF62" i="19" s="1"/>
  <c r="EL60" i="24" a="1"/>
  <c r="EL60" i="24" s="1"/>
  <c r="K62" i="19" s="1"/>
  <c r="L62" i="19" s="1"/>
  <c r="ET59" i="24" a="1"/>
  <c r="ET59" i="24" s="1"/>
  <c r="U61" i="19" s="1"/>
  <c r="V61" i="19" s="1"/>
  <c r="FB58" i="24" a="1"/>
  <c r="FB58" i="24" s="1"/>
  <c r="AE60" i="19" s="1"/>
  <c r="AF60" i="19" s="1"/>
  <c r="EL58" i="24" a="1"/>
  <c r="EL58" i="24" s="1"/>
  <c r="K60" i="19" s="1"/>
  <c r="L60" i="19" s="1"/>
  <c r="ET57" i="24" a="1"/>
  <c r="ET57" i="24" s="1"/>
  <c r="U59" i="19" s="1"/>
  <c r="V59" i="19" s="1"/>
  <c r="FB56" i="24" a="1"/>
  <c r="FB56" i="24" s="1"/>
  <c r="AE58" i="19" s="1"/>
  <c r="AF58" i="19" s="1"/>
  <c r="ET55" i="24" a="1"/>
  <c r="ET55" i="24" s="1"/>
  <c r="U57" i="19" s="1"/>
  <c r="V57" i="19" s="1"/>
  <c r="FB54" i="24" a="1"/>
  <c r="FB54" i="24" s="1"/>
  <c r="AE56" i="19" s="1"/>
  <c r="AF56" i="19" s="1"/>
  <c r="ET53" i="24" a="1"/>
  <c r="ET53" i="24" s="1"/>
  <c r="U55" i="19" s="1"/>
  <c r="V55" i="19" s="1"/>
  <c r="FB52" i="24" a="1"/>
  <c r="FB52" i="24" s="1"/>
  <c r="AE54" i="19" s="1"/>
  <c r="AF54" i="19" s="1"/>
  <c r="EL52" i="24" a="1"/>
  <c r="EL52" i="24" s="1"/>
  <c r="K54" i="19" s="1"/>
  <c r="L54" i="19" s="1"/>
  <c r="ET51" i="24" a="1"/>
  <c r="ET51" i="24" s="1"/>
  <c r="U53" i="19" s="1"/>
  <c r="V53" i="19" s="1"/>
  <c r="FB50" i="24" a="1"/>
  <c r="FB50" i="24" s="1"/>
  <c r="AE52" i="19" s="1"/>
  <c r="AF52" i="19" s="1"/>
  <c r="EL50" i="24" a="1"/>
  <c r="EL50" i="24" s="1"/>
  <c r="K52" i="19" s="1"/>
  <c r="L52" i="19" s="1"/>
  <c r="ET49" i="24" a="1"/>
  <c r="ET49" i="24" s="1"/>
  <c r="U51" i="19" s="1"/>
  <c r="V51" i="19" s="1"/>
  <c r="FB48" i="24" a="1"/>
  <c r="FB48" i="24" s="1"/>
  <c r="AE50" i="19" s="1"/>
  <c r="AF50" i="19" s="1"/>
  <c r="ET47" i="24" a="1"/>
  <c r="ET47" i="24" s="1"/>
  <c r="U49" i="19" s="1"/>
  <c r="V49" i="19" s="1"/>
  <c r="FB46" i="24" a="1"/>
  <c r="FB46" i="24" s="1"/>
  <c r="AE48" i="19" s="1"/>
  <c r="AF48" i="19" s="1"/>
  <c r="ET45" i="24" a="1"/>
  <c r="ET45" i="24" s="1"/>
  <c r="U47" i="19" s="1"/>
  <c r="V47" i="19" s="1"/>
  <c r="FB44" i="24" a="1"/>
  <c r="FB44" i="24" s="1"/>
  <c r="AE46" i="19" s="1"/>
  <c r="AF46" i="19" s="1"/>
  <c r="EL44" i="24" a="1"/>
  <c r="EL44" i="24" s="1"/>
  <c r="K46" i="19" s="1"/>
  <c r="L46" i="19" s="1"/>
  <c r="ET43" i="24" a="1"/>
  <c r="ET43" i="24" s="1"/>
  <c r="U45" i="19" s="1"/>
  <c r="V45" i="19" s="1"/>
  <c r="FB42" i="24" a="1"/>
  <c r="FB42" i="24" s="1"/>
  <c r="AE44" i="19" s="1"/>
  <c r="AF44" i="19" s="1"/>
  <c r="EL42" i="24" a="1"/>
  <c r="EL42" i="24" s="1"/>
  <c r="K44" i="19" s="1"/>
  <c r="L44" i="19" s="1"/>
  <c r="ET41" i="24" a="1"/>
  <c r="ET41" i="24" s="1"/>
  <c r="U43" i="19" s="1"/>
  <c r="V43" i="19" s="1"/>
  <c r="FB40" i="24" a="1"/>
  <c r="FB40" i="24" s="1"/>
  <c r="AE42" i="19" s="1"/>
  <c r="AF42" i="19" s="1"/>
  <c r="ET39" i="24" a="1"/>
  <c r="ET39" i="24" s="1"/>
  <c r="U41" i="19" s="1"/>
  <c r="V41" i="19" s="1"/>
  <c r="FB38" i="24" a="1"/>
  <c r="FB38" i="24" s="1"/>
  <c r="AE40" i="19" s="1"/>
  <c r="AF40" i="19" s="1"/>
  <c r="ET37" i="24" a="1"/>
  <c r="ET37" i="24" s="1"/>
  <c r="U39" i="19" s="1"/>
  <c r="V39" i="19" s="1"/>
  <c r="FB36" i="24" a="1"/>
  <c r="FB36" i="24" s="1"/>
  <c r="AE38" i="19" s="1"/>
  <c r="AF38" i="19" s="1"/>
  <c r="EL36" i="24" a="1"/>
  <c r="EL36" i="24" s="1"/>
  <c r="K38" i="19" s="1"/>
  <c r="L38" i="19" s="1"/>
  <c r="ET35" i="24" a="1"/>
  <c r="ET35" i="24" s="1"/>
  <c r="U37" i="19" s="1"/>
  <c r="V37" i="19" s="1"/>
  <c r="FB34" i="24" a="1"/>
  <c r="FB34" i="24" s="1"/>
  <c r="AE36" i="19" s="1"/>
  <c r="AF36" i="19" s="1"/>
  <c r="EL34" i="24" a="1"/>
  <c r="EL34" i="24" s="1"/>
  <c r="K36" i="19" s="1"/>
  <c r="L36" i="19" s="1"/>
  <c r="ET33" i="24" a="1"/>
  <c r="ET33" i="24" s="1"/>
  <c r="U35" i="19" s="1"/>
  <c r="V35" i="19" s="1"/>
  <c r="FB32" i="24" a="1"/>
  <c r="FB32" i="24" s="1"/>
  <c r="AE34" i="19" s="1"/>
  <c r="AF34" i="19" s="1"/>
  <c r="ET31" i="24" a="1"/>
  <c r="ET31" i="24" s="1"/>
  <c r="U33" i="19" s="1"/>
  <c r="V33" i="19" s="1"/>
  <c r="FB30" i="24" a="1"/>
  <c r="FB30" i="24" s="1"/>
  <c r="AE32" i="19" s="1"/>
  <c r="AF32" i="19" s="1"/>
  <c r="ET29" i="24" a="1"/>
  <c r="ET29" i="24" s="1"/>
  <c r="U31" i="19" s="1"/>
  <c r="V31" i="19" s="1"/>
  <c r="FB28" i="24" a="1"/>
  <c r="FB28" i="24" s="1"/>
  <c r="AE30" i="19" s="1"/>
  <c r="AF30" i="19" s="1"/>
  <c r="EV65" i="24" a="1"/>
  <c r="EV65" i="24" s="1"/>
  <c r="X67" i="19" s="1"/>
  <c r="FD64" i="24" a="1"/>
  <c r="FD64" i="24" s="1"/>
  <c r="AH66" i="19" s="1"/>
  <c r="EN64" i="24" a="1"/>
  <c r="EN64" i="24" s="1"/>
  <c r="N66" i="19" s="1"/>
  <c r="EV63" i="24" a="1"/>
  <c r="EV63" i="24" s="1"/>
  <c r="X65" i="19" s="1"/>
  <c r="FD62" i="24" a="1"/>
  <c r="FD62" i="24" s="1"/>
  <c r="AH64" i="19" s="1"/>
  <c r="EN62" i="24" a="1"/>
  <c r="EN62" i="24" s="1"/>
  <c r="N64" i="19" s="1"/>
  <c r="EV61" i="24" a="1"/>
  <c r="EV61" i="24" s="1"/>
  <c r="X63" i="19" s="1"/>
  <c r="FD60" i="24" a="1"/>
  <c r="FD60" i="24" s="1"/>
  <c r="AH62" i="19" s="1"/>
  <c r="EN60" i="24" a="1"/>
  <c r="EN60" i="24" s="1"/>
  <c r="N62" i="19" s="1"/>
  <c r="EV59" i="24" a="1"/>
  <c r="EV59" i="24" s="1"/>
  <c r="X61" i="19" s="1"/>
  <c r="FD58" i="24" a="1"/>
  <c r="FD58" i="24" s="1"/>
  <c r="AH60" i="19" s="1"/>
  <c r="EN58" i="24" a="1"/>
  <c r="EN58" i="24" s="1"/>
  <c r="N60" i="19" s="1"/>
  <c r="EV57" i="24" a="1"/>
  <c r="EV57" i="24" s="1"/>
  <c r="X59" i="19" s="1"/>
  <c r="FD56" i="24" a="1"/>
  <c r="FD56" i="24" s="1"/>
  <c r="AH58" i="19" s="1"/>
  <c r="EN56" i="24" a="1"/>
  <c r="EN56" i="24" s="1"/>
  <c r="N58" i="19" s="1"/>
  <c r="EV55" i="24" a="1"/>
  <c r="EV55" i="24" s="1"/>
  <c r="X57" i="19" s="1"/>
  <c r="FD54" i="24" a="1"/>
  <c r="FD54" i="24" s="1"/>
  <c r="AH56" i="19" s="1"/>
  <c r="EN54" i="24" a="1"/>
  <c r="EN54" i="24" s="1"/>
  <c r="N56" i="19" s="1"/>
  <c r="EV53" i="24" a="1"/>
  <c r="EV53" i="24" s="1"/>
  <c r="X55" i="19" s="1"/>
  <c r="FD52" i="24" a="1"/>
  <c r="FD52" i="24" s="1"/>
  <c r="AH54" i="19" s="1"/>
  <c r="EN52" i="24" a="1"/>
  <c r="EN52" i="24" s="1"/>
  <c r="N54" i="19" s="1"/>
  <c r="EV51" i="24" a="1"/>
  <c r="EV51" i="24" s="1"/>
  <c r="X53" i="19" s="1"/>
  <c r="FD50" i="24" a="1"/>
  <c r="FD50" i="24" s="1"/>
  <c r="AH52" i="19" s="1"/>
  <c r="EN50" i="24" a="1"/>
  <c r="EN50" i="24" s="1"/>
  <c r="N52" i="19" s="1"/>
  <c r="EV49" i="24" a="1"/>
  <c r="EV49" i="24" s="1"/>
  <c r="X51" i="19" s="1"/>
  <c r="FD48" i="24" a="1"/>
  <c r="FD48" i="24" s="1"/>
  <c r="AH50" i="19" s="1"/>
  <c r="EN48" i="24" a="1"/>
  <c r="EN48" i="24" s="1"/>
  <c r="N50" i="19" s="1"/>
  <c r="EV47" i="24" a="1"/>
  <c r="EV47" i="24" s="1"/>
  <c r="X49" i="19" s="1"/>
  <c r="FD46" i="24" a="1"/>
  <c r="FD46" i="24" s="1"/>
  <c r="AH48" i="19" s="1"/>
  <c r="EN46" i="24" a="1"/>
  <c r="EN46" i="24" s="1"/>
  <c r="N48" i="19" s="1"/>
  <c r="EV45" i="24" a="1"/>
  <c r="EV45" i="24" s="1"/>
  <c r="X47" i="19" s="1"/>
  <c r="FD44" i="24" a="1"/>
  <c r="FD44" i="24" s="1"/>
  <c r="AH46" i="19" s="1"/>
  <c r="EN44" i="24" a="1"/>
  <c r="EN44" i="24" s="1"/>
  <c r="N46" i="19" s="1"/>
  <c r="EV43" i="24" a="1"/>
  <c r="EV43" i="24" s="1"/>
  <c r="X45" i="19" s="1"/>
  <c r="FD42" i="24" a="1"/>
  <c r="FD42" i="24" s="1"/>
  <c r="AH44" i="19" s="1"/>
  <c r="EN42" i="24" a="1"/>
  <c r="EN42" i="24" s="1"/>
  <c r="N44" i="19" s="1"/>
  <c r="EV41" i="24" a="1"/>
  <c r="EV41" i="24" s="1"/>
  <c r="X43" i="19" s="1"/>
  <c r="FD40" i="24" a="1"/>
  <c r="FD40" i="24" s="1"/>
  <c r="AH42" i="19" s="1"/>
  <c r="EN40" i="24" a="1"/>
  <c r="EN40" i="24" s="1"/>
  <c r="N42" i="19" s="1"/>
  <c r="EV39" i="24" a="1"/>
  <c r="EV39" i="24" s="1"/>
  <c r="X41" i="19" s="1"/>
  <c r="FD38" i="24" a="1"/>
  <c r="FD38" i="24" s="1"/>
  <c r="AH40" i="19" s="1"/>
  <c r="EN38" i="24" a="1"/>
  <c r="EN38" i="24" s="1"/>
  <c r="N40" i="19" s="1"/>
  <c r="EV37" i="24" a="1"/>
  <c r="EV37" i="24" s="1"/>
  <c r="X39" i="19" s="1"/>
  <c r="FD36" i="24" a="1"/>
  <c r="FD36" i="24" s="1"/>
  <c r="AH38" i="19" s="1"/>
  <c r="EN36" i="24" a="1"/>
  <c r="EN36" i="24" s="1"/>
  <c r="N38" i="19" s="1"/>
  <c r="EV35" i="24" a="1"/>
  <c r="EV35" i="24" s="1"/>
  <c r="X37" i="19" s="1"/>
  <c r="FD34" i="24" a="1"/>
  <c r="FD34" i="24" s="1"/>
  <c r="AH36" i="19" s="1"/>
  <c r="EN34" i="24" a="1"/>
  <c r="EN34" i="24" s="1"/>
  <c r="N36" i="19" s="1"/>
  <c r="EV33" i="24" a="1"/>
  <c r="EV33" i="24" s="1"/>
  <c r="X35" i="19" s="1"/>
  <c r="FD32" i="24" a="1"/>
  <c r="FD32" i="24" s="1"/>
  <c r="AH34" i="19" s="1"/>
  <c r="EN32" i="24" a="1"/>
  <c r="EN32" i="24" s="1"/>
  <c r="N34" i="19" s="1"/>
  <c r="EV31" i="24" a="1"/>
  <c r="EV31" i="24" s="1"/>
  <c r="X33" i="19" s="1"/>
  <c r="FD30" i="24" a="1"/>
  <c r="FD30" i="24" s="1"/>
  <c r="AH32" i="19" s="1"/>
  <c r="EN30" i="24" a="1"/>
  <c r="EN30" i="24" s="1"/>
  <c r="N32" i="19" s="1"/>
  <c r="EV29" i="24" a="1"/>
  <c r="EV29" i="24" s="1"/>
  <c r="X31" i="19" s="1"/>
  <c r="FD28" i="24" a="1"/>
  <c r="FD28" i="24" s="1"/>
  <c r="AH30" i="19" s="1"/>
  <c r="EX65" i="24" a="1"/>
  <c r="EX65" i="24" s="1"/>
  <c r="Z67" i="19" s="1"/>
  <c r="AA67" i="19" s="1"/>
  <c r="FF64" i="24" a="1"/>
  <c r="FF64" i="24" s="1"/>
  <c r="AJ66" i="19" s="1"/>
  <c r="AK66" i="19" s="1"/>
  <c r="EP64" i="24" a="1"/>
  <c r="EP64" i="24" s="1"/>
  <c r="P66" i="19" s="1"/>
  <c r="Q66" i="19" s="1"/>
  <c r="EX63" i="24" a="1"/>
  <c r="EX63" i="24" s="1"/>
  <c r="Z65" i="19" s="1"/>
  <c r="AA65" i="19" s="1"/>
  <c r="FF62" i="24" a="1"/>
  <c r="FF62" i="24" s="1"/>
  <c r="AJ64" i="19" s="1"/>
  <c r="AK64" i="19" s="1"/>
  <c r="EP62" i="24" a="1"/>
  <c r="EP62" i="24" s="1"/>
  <c r="P64" i="19" s="1"/>
  <c r="Q64" i="19" s="1"/>
  <c r="EX61" i="24" a="1"/>
  <c r="EX61" i="24" s="1"/>
  <c r="Z63" i="19" s="1"/>
  <c r="AA63" i="19" s="1"/>
  <c r="FF60" i="24" a="1"/>
  <c r="FF60" i="24" s="1"/>
  <c r="AJ62" i="19" s="1"/>
  <c r="AK62" i="19" s="1"/>
  <c r="EP60" i="24" a="1"/>
  <c r="EP60" i="24" s="1"/>
  <c r="P62" i="19" s="1"/>
  <c r="Q62" i="19" s="1"/>
  <c r="EX59" i="24" a="1"/>
  <c r="EX59" i="24" s="1"/>
  <c r="Z61" i="19" s="1"/>
  <c r="AA61" i="19" s="1"/>
  <c r="FF58" i="24" a="1"/>
  <c r="FF58" i="24" s="1"/>
  <c r="AJ60" i="19" s="1"/>
  <c r="AK60" i="19" s="1"/>
  <c r="EP58" i="24" a="1"/>
  <c r="EP58" i="24" s="1"/>
  <c r="P60" i="19" s="1"/>
  <c r="Q60" i="19" s="1"/>
  <c r="EX57" i="24" a="1"/>
  <c r="EX57" i="24" s="1"/>
  <c r="Z59" i="19" s="1"/>
  <c r="AA59" i="19" s="1"/>
  <c r="FF56" i="24" a="1"/>
  <c r="FF56" i="24" s="1"/>
  <c r="AJ58" i="19" s="1"/>
  <c r="AK58" i="19" s="1"/>
  <c r="EP56" i="24" a="1"/>
  <c r="EP56" i="24" s="1"/>
  <c r="P58" i="19" s="1"/>
  <c r="Q58" i="19" s="1"/>
  <c r="EX55" i="24" a="1"/>
  <c r="EX55" i="24" s="1"/>
  <c r="Z57" i="19" s="1"/>
  <c r="AA57" i="19" s="1"/>
  <c r="FF54" i="24" a="1"/>
  <c r="FF54" i="24" s="1"/>
  <c r="AJ56" i="19" s="1"/>
  <c r="AK56" i="19" s="1"/>
  <c r="EP54" i="24" a="1"/>
  <c r="EP54" i="24" s="1"/>
  <c r="P56" i="19" s="1"/>
  <c r="Q56" i="19" s="1"/>
  <c r="EX53" i="24" a="1"/>
  <c r="EX53" i="24" s="1"/>
  <c r="Z55" i="19" s="1"/>
  <c r="AA55" i="19" s="1"/>
  <c r="FF52" i="24" a="1"/>
  <c r="FF52" i="24" s="1"/>
  <c r="AJ54" i="19" s="1"/>
  <c r="AK54" i="19" s="1"/>
  <c r="EP52" i="24" a="1"/>
  <c r="EP52" i="24" s="1"/>
  <c r="P54" i="19" s="1"/>
  <c r="Q54" i="19" s="1"/>
  <c r="EX51" i="24" a="1"/>
  <c r="EX51" i="24" s="1"/>
  <c r="Z53" i="19" s="1"/>
  <c r="AA53" i="19" s="1"/>
  <c r="FF50" i="24" a="1"/>
  <c r="FF50" i="24" s="1"/>
  <c r="AJ52" i="19" s="1"/>
  <c r="AK52" i="19" s="1"/>
  <c r="EP50" i="24" a="1"/>
  <c r="EP50" i="24" s="1"/>
  <c r="P52" i="19" s="1"/>
  <c r="Q52" i="19" s="1"/>
  <c r="EX49" i="24" a="1"/>
  <c r="EX49" i="24" s="1"/>
  <c r="Z51" i="19" s="1"/>
  <c r="AA51" i="19" s="1"/>
  <c r="FF48" i="24" a="1"/>
  <c r="FF48" i="24" s="1"/>
  <c r="AJ50" i="19" s="1"/>
  <c r="AK50" i="19" s="1"/>
  <c r="EP48" i="24" a="1"/>
  <c r="EP48" i="24" s="1"/>
  <c r="P50" i="19" s="1"/>
  <c r="Q50" i="19" s="1"/>
  <c r="EX47" i="24" a="1"/>
  <c r="EX47" i="24" s="1"/>
  <c r="Z49" i="19" s="1"/>
  <c r="AA49" i="19" s="1"/>
  <c r="FF46" i="24" a="1"/>
  <c r="FF46" i="24" s="1"/>
  <c r="AJ48" i="19" s="1"/>
  <c r="AK48" i="19" s="1"/>
  <c r="EP46" i="24" a="1"/>
  <c r="EP46" i="24" s="1"/>
  <c r="P48" i="19" s="1"/>
  <c r="Q48" i="19" s="1"/>
  <c r="EX45" i="24" a="1"/>
  <c r="EX45" i="24" s="1"/>
  <c r="Z47" i="19" s="1"/>
  <c r="AA47" i="19" s="1"/>
  <c r="FF44" i="24" a="1"/>
  <c r="FF44" i="24" s="1"/>
  <c r="AJ46" i="19" s="1"/>
  <c r="AK46" i="19" s="1"/>
  <c r="EP44" i="24" a="1"/>
  <c r="EP44" i="24" s="1"/>
  <c r="P46" i="19" s="1"/>
  <c r="Q46" i="19" s="1"/>
  <c r="EX43" i="24" a="1"/>
  <c r="EX43" i="24" s="1"/>
  <c r="Z45" i="19" s="1"/>
  <c r="AA45" i="19" s="1"/>
  <c r="FF42" i="24" a="1"/>
  <c r="FF42" i="24" s="1"/>
  <c r="AJ44" i="19" s="1"/>
  <c r="AK44" i="19" s="1"/>
  <c r="EP42" i="24" a="1"/>
  <c r="EP42" i="24" s="1"/>
  <c r="P44" i="19" s="1"/>
  <c r="Q44" i="19" s="1"/>
  <c r="EX41" i="24" a="1"/>
  <c r="EX41" i="24" s="1"/>
  <c r="Z43" i="19" s="1"/>
  <c r="AA43" i="19" s="1"/>
  <c r="FF40" i="24" a="1"/>
  <c r="FF40" i="24" s="1"/>
  <c r="AJ42" i="19" s="1"/>
  <c r="AK42" i="19" s="1"/>
  <c r="EP40" i="24" a="1"/>
  <c r="EP40" i="24" s="1"/>
  <c r="P42" i="19" s="1"/>
  <c r="Q42" i="19" s="1"/>
  <c r="EX39" i="24" a="1"/>
  <c r="EX39" i="24" s="1"/>
  <c r="Z41" i="19" s="1"/>
  <c r="AA41" i="19" s="1"/>
  <c r="FF38" i="24" a="1"/>
  <c r="FF38" i="24" s="1"/>
  <c r="AJ40" i="19" s="1"/>
  <c r="AK40" i="19" s="1"/>
  <c r="EP38" i="24" a="1"/>
  <c r="EP38" i="24" s="1"/>
  <c r="P40" i="19" s="1"/>
  <c r="Q40" i="19" s="1"/>
  <c r="EX37" i="24" a="1"/>
  <c r="EX37" i="24" s="1"/>
  <c r="Z39" i="19" s="1"/>
  <c r="AA39" i="19" s="1"/>
  <c r="FF36" i="24" a="1"/>
  <c r="FF36" i="24" s="1"/>
  <c r="AJ38" i="19" s="1"/>
  <c r="AK38" i="19" s="1"/>
  <c r="EP36" i="24" a="1"/>
  <c r="EP36" i="24" s="1"/>
  <c r="P38" i="19" s="1"/>
  <c r="Q38" i="19" s="1"/>
  <c r="EX35" i="24" a="1"/>
  <c r="EX35" i="24" s="1"/>
  <c r="Z37" i="19" s="1"/>
  <c r="AA37" i="19" s="1"/>
  <c r="FF34" i="24" a="1"/>
  <c r="FF34" i="24" s="1"/>
  <c r="AJ36" i="19" s="1"/>
  <c r="AK36" i="19" s="1"/>
  <c r="EP34" i="24" a="1"/>
  <c r="EP34" i="24" s="1"/>
  <c r="P36" i="19" s="1"/>
  <c r="Q36" i="19" s="1"/>
  <c r="EX33" i="24" a="1"/>
  <c r="EX33" i="24" s="1"/>
  <c r="Z35" i="19" s="1"/>
  <c r="AA35" i="19" s="1"/>
  <c r="FF32" i="24" a="1"/>
  <c r="FF32" i="24" s="1"/>
  <c r="AJ34" i="19" s="1"/>
  <c r="AK34" i="19" s="1"/>
  <c r="EP32" i="24" a="1"/>
  <c r="EP32" i="24" s="1"/>
  <c r="P34" i="19" s="1"/>
  <c r="Q34" i="19" s="1"/>
  <c r="EX31" i="24" a="1"/>
  <c r="EX31" i="24" s="1"/>
  <c r="Z33" i="19" s="1"/>
  <c r="AA33" i="19" s="1"/>
  <c r="FF30" i="24" a="1"/>
  <c r="FF30" i="24" s="1"/>
  <c r="AJ32" i="19" s="1"/>
  <c r="AK32" i="19" s="1"/>
  <c r="EP30" i="24" a="1"/>
  <c r="EP30" i="24" s="1"/>
  <c r="P32" i="19" s="1"/>
  <c r="Q32" i="19" s="1"/>
  <c r="EX29" i="24" a="1"/>
  <c r="EX29" i="24" s="1"/>
  <c r="Z31" i="19" s="1"/>
  <c r="AA31" i="19" s="1"/>
  <c r="FF28" i="24" a="1"/>
  <c r="FF28" i="24" s="1"/>
  <c r="AJ30" i="19" s="1"/>
  <c r="AK30" i="19" s="1"/>
  <c r="EZ65" i="24" a="1"/>
  <c r="EZ65" i="24" s="1"/>
  <c r="AC67" i="19" s="1"/>
  <c r="EJ65" i="24" a="1"/>
  <c r="EJ65" i="24" s="1"/>
  <c r="I67" i="19" s="1"/>
  <c r="ER64" i="24" a="1"/>
  <c r="ER64" i="24" s="1"/>
  <c r="S66" i="19" s="1"/>
  <c r="EZ63" i="24" a="1"/>
  <c r="EZ63" i="24" s="1"/>
  <c r="AC65" i="19" s="1"/>
  <c r="ER62" i="24" a="1"/>
  <c r="ER62" i="24" s="1"/>
  <c r="S64" i="19" s="1"/>
  <c r="EZ61" i="24" a="1"/>
  <c r="EZ61" i="24" s="1"/>
  <c r="AC63" i="19" s="1"/>
  <c r="ER60" i="24" a="1"/>
  <c r="ER60" i="24" s="1"/>
  <c r="S62" i="19" s="1"/>
  <c r="EZ59" i="24" a="1"/>
  <c r="EZ59" i="24" s="1"/>
  <c r="AC61" i="19" s="1"/>
  <c r="EJ59" i="24" a="1"/>
  <c r="EJ59" i="24" s="1"/>
  <c r="I61" i="19" s="1"/>
  <c r="ER58" i="24" a="1"/>
  <c r="ER58" i="24" s="1"/>
  <c r="S60" i="19" s="1"/>
  <c r="EZ57" i="24" a="1"/>
  <c r="EZ57" i="24" s="1"/>
  <c r="AC59" i="19" s="1"/>
  <c r="EJ57" i="24" a="1"/>
  <c r="EJ57" i="24" s="1"/>
  <c r="I59" i="19" s="1"/>
  <c r="ER56" i="24" a="1"/>
  <c r="ER56" i="24" s="1"/>
  <c r="S58" i="19" s="1"/>
  <c r="EZ55" i="24" a="1"/>
  <c r="EZ55" i="24" s="1"/>
  <c r="AC57" i="19" s="1"/>
  <c r="ER54" i="24" a="1"/>
  <c r="ER54" i="24" s="1"/>
  <c r="S56" i="19" s="1"/>
  <c r="EZ53" i="24" a="1"/>
  <c r="EZ53" i="24" s="1"/>
  <c r="AC55" i="19" s="1"/>
  <c r="ER52" i="24" a="1"/>
  <c r="ER52" i="24" s="1"/>
  <c r="S54" i="19" s="1"/>
  <c r="EZ51" i="24" a="1"/>
  <c r="EZ51" i="24" s="1"/>
  <c r="AC53" i="19" s="1"/>
  <c r="EJ51" i="24" a="1"/>
  <c r="EJ51" i="24" s="1"/>
  <c r="I53" i="19" s="1"/>
  <c r="ER50" i="24" a="1"/>
  <c r="ER50" i="24" s="1"/>
  <c r="S52" i="19" s="1"/>
  <c r="EZ49" i="24" a="1"/>
  <c r="EZ49" i="24" s="1"/>
  <c r="AC51" i="19" s="1"/>
  <c r="EJ49" i="24" a="1"/>
  <c r="EJ49" i="24" s="1"/>
  <c r="I51" i="19" s="1"/>
  <c r="ER48" i="24" a="1"/>
  <c r="ER48" i="24" s="1"/>
  <c r="S50" i="19" s="1"/>
  <c r="EZ47" i="24" a="1"/>
  <c r="EZ47" i="24" s="1"/>
  <c r="AC49" i="19" s="1"/>
  <c r="ER46" i="24" a="1"/>
  <c r="ER46" i="24" s="1"/>
  <c r="S48" i="19" s="1"/>
  <c r="EZ45" i="24" a="1"/>
  <c r="EZ45" i="24" s="1"/>
  <c r="AC47" i="19" s="1"/>
  <c r="ER44" i="24" a="1"/>
  <c r="ER44" i="24" s="1"/>
  <c r="S46" i="19" s="1"/>
  <c r="EZ43" i="24" a="1"/>
  <c r="EZ43" i="24" s="1"/>
  <c r="AC45" i="19" s="1"/>
  <c r="EJ43" i="24" a="1"/>
  <c r="EJ43" i="24" s="1"/>
  <c r="I45" i="19" s="1"/>
  <c r="ER42" i="24" a="1"/>
  <c r="ER42" i="24" s="1"/>
  <c r="S44" i="19" s="1"/>
  <c r="EZ41" i="24" a="1"/>
  <c r="EZ41" i="24" s="1"/>
  <c r="AC43" i="19" s="1"/>
  <c r="EJ41" i="24" a="1"/>
  <c r="EJ41" i="24" s="1"/>
  <c r="I43" i="19" s="1"/>
  <c r="ER40" i="24" a="1"/>
  <c r="ER40" i="24" s="1"/>
  <c r="S42" i="19" s="1"/>
  <c r="EZ39" i="24" a="1"/>
  <c r="EZ39" i="24" s="1"/>
  <c r="AC41" i="19" s="1"/>
  <c r="ER38" i="24" a="1"/>
  <c r="ER38" i="24" s="1"/>
  <c r="S40" i="19" s="1"/>
  <c r="EZ37" i="24" a="1"/>
  <c r="EZ37" i="24" s="1"/>
  <c r="AC39" i="19" s="1"/>
  <c r="ER36" i="24" a="1"/>
  <c r="ER36" i="24" s="1"/>
  <c r="S38" i="19" s="1"/>
  <c r="EZ35" i="24" a="1"/>
  <c r="EZ35" i="24" s="1"/>
  <c r="AC37" i="19" s="1"/>
  <c r="EJ35" i="24" a="1"/>
  <c r="EJ35" i="24" s="1"/>
  <c r="I37" i="19" s="1"/>
  <c r="ER34" i="24" a="1"/>
  <c r="ER34" i="24" s="1"/>
  <c r="S36" i="19" s="1"/>
  <c r="EZ33" i="24" a="1"/>
  <c r="EZ33" i="24" s="1"/>
  <c r="AC35" i="19" s="1"/>
  <c r="EJ33" i="24" a="1"/>
  <c r="EJ33" i="24" s="1"/>
  <c r="I35" i="19" s="1"/>
  <c r="ER32" i="24" a="1"/>
  <c r="ER32" i="24" s="1"/>
  <c r="S34" i="19" s="1"/>
  <c r="EZ31" i="24" a="1"/>
  <c r="EZ31" i="24" s="1"/>
  <c r="AC33" i="19" s="1"/>
  <c r="ER30" i="24" a="1"/>
  <c r="ER30" i="24" s="1"/>
  <c r="S32" i="19" s="1"/>
  <c r="EZ29" i="24" a="1"/>
  <c r="EZ29" i="24" s="1"/>
  <c r="AC31" i="19" s="1"/>
  <c r="ER28" i="24" a="1"/>
  <c r="ER28" i="24" s="1"/>
  <c r="S30" i="19" s="1"/>
  <c r="EO28" i="24" a="1"/>
  <c r="EO28" i="24" s="1"/>
  <c r="O30" i="19" s="1"/>
  <c r="EV27" i="24" a="1"/>
  <c r="EV27" i="24" s="1"/>
  <c r="X29" i="19" s="1"/>
  <c r="FD26" i="24" a="1"/>
  <c r="FD26" i="24" s="1"/>
  <c r="AH28" i="19" s="1"/>
  <c r="EN26" i="24" a="1"/>
  <c r="EN26" i="24" s="1"/>
  <c r="N28" i="19" s="1"/>
  <c r="EV25" i="24" a="1"/>
  <c r="EV25" i="24" s="1"/>
  <c r="X27" i="19" s="1"/>
  <c r="FD24" i="24" a="1"/>
  <c r="FD24" i="24" s="1"/>
  <c r="AH26" i="19" s="1"/>
  <c r="EN24" i="24" a="1"/>
  <c r="EN24" i="24" s="1"/>
  <c r="N26" i="19" s="1"/>
  <c r="EV23" i="24" a="1"/>
  <c r="EV23" i="24" s="1"/>
  <c r="X25" i="19" s="1"/>
  <c r="FD22" i="24" a="1"/>
  <c r="FD22" i="24" s="1"/>
  <c r="AH24" i="19" s="1"/>
  <c r="EN22" i="24" a="1"/>
  <c r="EN22" i="24" s="1"/>
  <c r="N24" i="19" s="1"/>
  <c r="EV21" i="24" a="1"/>
  <c r="EV21" i="24" s="1"/>
  <c r="X23" i="19" s="1"/>
  <c r="FD20" i="24" a="1"/>
  <c r="FD20" i="24" s="1"/>
  <c r="AH22" i="19" s="1"/>
  <c r="EN20" i="24" a="1"/>
  <c r="EN20" i="24" s="1"/>
  <c r="N22" i="19" s="1"/>
  <c r="EV19" i="24" a="1"/>
  <c r="EV19" i="24" s="1"/>
  <c r="X21" i="19" s="1"/>
  <c r="FD18" i="24" a="1"/>
  <c r="FD18" i="24" s="1"/>
  <c r="AH20" i="19" s="1"/>
  <c r="EN18" i="24" a="1"/>
  <c r="EN18" i="24" s="1"/>
  <c r="N20" i="19" s="1"/>
  <c r="EV17" i="24" a="1"/>
  <c r="EV17" i="24" s="1"/>
  <c r="X19" i="19" s="1"/>
  <c r="FD16" i="24" a="1"/>
  <c r="FD16" i="24" s="1"/>
  <c r="AH18" i="19" s="1"/>
  <c r="EN16" i="24" a="1"/>
  <c r="EN16" i="24" s="1"/>
  <c r="N18" i="19" s="1"/>
  <c r="EV15" i="24" a="1"/>
  <c r="EV15" i="24" s="1"/>
  <c r="X17" i="19" s="1"/>
  <c r="FD14" i="24" a="1"/>
  <c r="FD14" i="24" s="1"/>
  <c r="AH16" i="19" s="1"/>
  <c r="EN14" i="24" a="1"/>
  <c r="EN14" i="24" s="1"/>
  <c r="N16" i="19" s="1"/>
  <c r="EV13" i="24" a="1"/>
  <c r="EV13" i="24" s="1"/>
  <c r="X15" i="19" s="1"/>
  <c r="FD12" i="24" a="1"/>
  <c r="FD12" i="24" s="1"/>
  <c r="AH14" i="19" s="1"/>
  <c r="EN12" i="24" a="1"/>
  <c r="EN12" i="24" s="1"/>
  <c r="N14" i="19" s="1"/>
  <c r="EJ11" i="24" a="1"/>
  <c r="EJ11" i="24" s="1"/>
  <c r="I13" i="19" s="1"/>
  <c r="ER10" i="24" a="1"/>
  <c r="ER10" i="24" s="1"/>
  <c r="S12" i="19" s="1"/>
  <c r="EZ9" i="24" a="1"/>
  <c r="EZ9" i="24" s="1"/>
  <c r="AC11" i="19" s="1"/>
  <c r="EJ9" i="24" a="1"/>
  <c r="EJ9" i="24" s="1"/>
  <c r="I11" i="19" s="1"/>
  <c r="ER8" i="24" a="1"/>
  <c r="ER8" i="24" s="1"/>
  <c r="S10" i="19" s="1"/>
  <c r="EZ7" i="24" a="1"/>
  <c r="EZ7" i="24" s="1"/>
  <c r="AC9" i="19" s="1"/>
  <c r="ER6" i="24" a="1"/>
  <c r="ER6" i="24" s="1"/>
  <c r="S8" i="19" s="1"/>
  <c r="EZ5" i="24" a="1"/>
  <c r="EZ5" i="24" s="1"/>
  <c r="AX5" i="24" s="1"/>
  <c r="AX6" i="24" s="1"/>
  <c r="FA27" i="24" a="1"/>
  <c r="FA27" i="24" s="1"/>
  <c r="AD29" i="19" s="1"/>
  <c r="EK27" i="24" a="1"/>
  <c r="EK27" i="24" s="1"/>
  <c r="J29" i="19" s="1"/>
  <c r="ES26" i="24" a="1"/>
  <c r="ES26" i="24" s="1"/>
  <c r="T28" i="19" s="1"/>
  <c r="FA25" i="24" a="1"/>
  <c r="FA25" i="24" s="1"/>
  <c r="AD27" i="19" s="1"/>
  <c r="EK25" i="24" a="1"/>
  <c r="EK25" i="24" s="1"/>
  <c r="J27" i="19" s="1"/>
  <c r="ES24" i="24" a="1"/>
  <c r="ES24" i="24" s="1"/>
  <c r="T26" i="19" s="1"/>
  <c r="FA23" i="24" a="1"/>
  <c r="FA23" i="24" s="1"/>
  <c r="AD25" i="19" s="1"/>
  <c r="ES22" i="24" a="1"/>
  <c r="ES22" i="24" s="1"/>
  <c r="T24" i="19" s="1"/>
  <c r="FA21" i="24" a="1"/>
  <c r="FA21" i="24" s="1"/>
  <c r="AD23" i="19" s="1"/>
  <c r="ES20" i="24" a="1"/>
  <c r="ES20" i="24" s="1"/>
  <c r="T22" i="19" s="1"/>
  <c r="FA19" i="24" a="1"/>
  <c r="FA19" i="24" s="1"/>
  <c r="AD21" i="19" s="1"/>
  <c r="EK19" i="24" a="1"/>
  <c r="EK19" i="24" s="1"/>
  <c r="J21" i="19" s="1"/>
  <c r="ES18" i="24" a="1"/>
  <c r="ES18" i="24" s="1"/>
  <c r="T20" i="19" s="1"/>
  <c r="FA17" i="24" a="1"/>
  <c r="FA17" i="24" s="1"/>
  <c r="AD19" i="19" s="1"/>
  <c r="EK17" i="24" a="1"/>
  <c r="EK17" i="24" s="1"/>
  <c r="J19" i="19" s="1"/>
  <c r="ES16" i="24" a="1"/>
  <c r="ES16" i="24" s="1"/>
  <c r="T18" i="19" s="1"/>
  <c r="FA15" i="24" a="1"/>
  <c r="FA15" i="24" s="1"/>
  <c r="AD17" i="19" s="1"/>
  <c r="ES14" i="24" a="1"/>
  <c r="ES14" i="24" s="1"/>
  <c r="T16" i="19" s="1"/>
  <c r="FA13" i="24" a="1"/>
  <c r="FA13" i="24" s="1"/>
  <c r="AD15" i="19" s="1"/>
  <c r="ES12" i="24" a="1"/>
  <c r="ES12" i="24" s="1"/>
  <c r="T14" i="19" s="1"/>
  <c r="FA11" i="24" a="1"/>
  <c r="FA11" i="24" s="1"/>
  <c r="AD13" i="19" s="1"/>
  <c r="ER11" i="24" a="1"/>
  <c r="ER11" i="24" s="1"/>
  <c r="S13" i="19" s="1"/>
  <c r="FF10" i="24" a="1"/>
  <c r="FF10" i="24" s="1"/>
  <c r="AJ12" i="19" s="1"/>
  <c r="AK12" i="19" s="1"/>
  <c r="EP10" i="24" a="1"/>
  <c r="EP10" i="24" s="1"/>
  <c r="P12" i="19" s="1"/>
  <c r="Q12" i="19" s="1"/>
  <c r="EX9" i="24" a="1"/>
  <c r="EX9" i="24" s="1"/>
  <c r="Z11" i="19" s="1"/>
  <c r="AA11" i="19" s="1"/>
  <c r="FF8" i="24" a="1"/>
  <c r="FF8" i="24" s="1"/>
  <c r="AJ10" i="19" s="1"/>
  <c r="AK10" i="19" s="1"/>
  <c r="EP8" i="24" a="1"/>
  <c r="EP8" i="24" s="1"/>
  <c r="P10" i="19" s="1"/>
  <c r="Q10" i="19" s="1"/>
  <c r="EX7" i="24" a="1"/>
  <c r="EX7" i="24" s="1"/>
  <c r="Z9" i="19" s="1"/>
  <c r="AA9" i="19" s="1"/>
  <c r="FF6" i="24" a="1"/>
  <c r="FF6" i="24" s="1"/>
  <c r="AJ8" i="19" s="1"/>
  <c r="AK8" i="19" s="1"/>
  <c r="EP6" i="24" a="1"/>
  <c r="EP6" i="24" s="1"/>
  <c r="P8" i="19" s="1"/>
  <c r="Q8" i="19" s="1"/>
  <c r="EX5" i="24" a="1"/>
  <c r="EX5" i="24" s="1"/>
  <c r="Z7" i="19" s="1"/>
  <c r="AA7" i="19" s="1"/>
  <c r="ET28" i="24" a="1"/>
  <c r="ET28" i="24" s="1"/>
  <c r="U30" i="19" s="1"/>
  <c r="V30" i="19" s="1"/>
  <c r="EZ27" i="24" a="1"/>
  <c r="EZ27" i="24" s="1"/>
  <c r="AC29" i="19" s="1"/>
  <c r="EJ27" i="24" a="1"/>
  <c r="EJ27" i="24" s="1"/>
  <c r="I29" i="19" s="1"/>
  <c r="ER26" i="24" a="1"/>
  <c r="ER26" i="24" s="1"/>
  <c r="S28" i="19" s="1"/>
  <c r="EZ25" i="24" a="1"/>
  <c r="EZ25" i="24" s="1"/>
  <c r="AC27" i="19" s="1"/>
  <c r="EJ25" i="24" a="1"/>
  <c r="EJ25" i="24" s="1"/>
  <c r="I27" i="19" s="1"/>
  <c r="ER24" i="24" a="1"/>
  <c r="ER24" i="24" s="1"/>
  <c r="S26" i="19" s="1"/>
  <c r="EZ23" i="24" a="1"/>
  <c r="EZ23" i="24" s="1"/>
  <c r="AC25" i="19" s="1"/>
  <c r="ER22" i="24" a="1"/>
  <c r="ER22" i="24" s="1"/>
  <c r="S24" i="19" s="1"/>
  <c r="EZ21" i="24" a="1"/>
  <c r="EZ21" i="24" s="1"/>
  <c r="AC23" i="19" s="1"/>
  <c r="ER20" i="24" a="1"/>
  <c r="ER20" i="24" s="1"/>
  <c r="S22" i="19" s="1"/>
  <c r="EZ19" i="24" a="1"/>
  <c r="EZ19" i="24" s="1"/>
  <c r="AC21" i="19" s="1"/>
  <c r="EJ19" i="24" a="1"/>
  <c r="EJ19" i="24" s="1"/>
  <c r="I21" i="19" s="1"/>
  <c r="ER18" i="24" a="1"/>
  <c r="ER18" i="24" s="1"/>
  <c r="S20" i="19" s="1"/>
  <c r="EZ17" i="24" a="1"/>
  <c r="EZ17" i="24" s="1"/>
  <c r="AC19" i="19" s="1"/>
  <c r="EJ17" i="24" a="1"/>
  <c r="EJ17" i="24" s="1"/>
  <c r="I19" i="19" s="1"/>
  <c r="ER16" i="24" a="1"/>
  <c r="ER16" i="24" s="1"/>
  <c r="S18" i="19" s="1"/>
  <c r="EZ15" i="24" a="1"/>
  <c r="EZ15" i="24" s="1"/>
  <c r="AC17" i="19" s="1"/>
  <c r="ER14" i="24" a="1"/>
  <c r="ER14" i="24" s="1"/>
  <c r="S16" i="19" s="1"/>
  <c r="EZ13" i="24" a="1"/>
  <c r="EZ13" i="24" s="1"/>
  <c r="AC15" i="19" s="1"/>
  <c r="ER12" i="24" a="1"/>
  <c r="ER12" i="24" s="1"/>
  <c r="S14" i="19" s="1"/>
  <c r="EZ11" i="24" a="1"/>
  <c r="EZ11" i="24" s="1"/>
  <c r="AC13" i="19" s="1"/>
  <c r="EY10" i="24" a="1"/>
  <c r="EY10" i="24" s="1"/>
  <c r="AB12" i="19" s="1"/>
  <c r="FG9" i="24" a="1"/>
  <c r="FG9" i="24" s="1"/>
  <c r="AL11" i="19" s="1"/>
  <c r="EQ9" i="24" a="1"/>
  <c r="EQ9" i="24" s="1"/>
  <c r="R11" i="19" s="1"/>
  <c r="EY8" i="24" a="1"/>
  <c r="EY8" i="24" s="1"/>
  <c r="AB10" i="19" s="1"/>
  <c r="FG7" i="24" a="1"/>
  <c r="FG7" i="24" s="1"/>
  <c r="AL9" i="19" s="1"/>
  <c r="EQ7" i="24" a="1"/>
  <c r="EQ7" i="24" s="1"/>
  <c r="R9" i="19" s="1"/>
  <c r="EY6" i="24" a="1"/>
  <c r="EY6" i="24" s="1"/>
  <c r="AB8" i="19" s="1"/>
  <c r="FG5" i="24" a="1"/>
  <c r="FG5" i="24" s="1"/>
  <c r="AL7" i="19" s="1"/>
  <c r="EQ5" i="24" a="1"/>
  <c r="EQ5" i="24" s="1"/>
  <c r="R7" i="19" s="1"/>
  <c r="FE27" i="24" a="1"/>
  <c r="FE27" i="24" s="1"/>
  <c r="AI29" i="19" s="1"/>
  <c r="EO27" i="24" a="1"/>
  <c r="EO27" i="24" s="1"/>
  <c r="O29" i="19" s="1"/>
  <c r="EW26" i="24" a="1"/>
  <c r="EW26" i="24" s="1"/>
  <c r="Y28" i="19" s="1"/>
  <c r="FE25" i="24" a="1"/>
  <c r="FE25" i="24" s="1"/>
  <c r="AI27" i="19" s="1"/>
  <c r="EO25" i="24" a="1"/>
  <c r="EO25" i="24" s="1"/>
  <c r="O27" i="19" s="1"/>
  <c r="EW24" i="24" a="1"/>
  <c r="EW24" i="24" s="1"/>
  <c r="Y26" i="19" s="1"/>
  <c r="FE23" i="24" a="1"/>
  <c r="FE23" i="24" s="1"/>
  <c r="AI25" i="19" s="1"/>
  <c r="EO23" i="24" a="1"/>
  <c r="EO23" i="24" s="1"/>
  <c r="O25" i="19" s="1"/>
  <c r="EW22" i="24" a="1"/>
  <c r="EW22" i="24" s="1"/>
  <c r="Y24" i="19" s="1"/>
  <c r="FE21" i="24" a="1"/>
  <c r="FE21" i="24" s="1"/>
  <c r="AI23" i="19" s="1"/>
  <c r="EO21" i="24" a="1"/>
  <c r="EO21" i="24" s="1"/>
  <c r="O23" i="19" s="1"/>
  <c r="EW20" i="24" a="1"/>
  <c r="EW20" i="24" s="1"/>
  <c r="Y22" i="19" s="1"/>
  <c r="FE19" i="24" a="1"/>
  <c r="FE19" i="24" s="1"/>
  <c r="AI21" i="19" s="1"/>
  <c r="EO19" i="24" a="1"/>
  <c r="EO19" i="24" s="1"/>
  <c r="O21" i="19" s="1"/>
  <c r="EW18" i="24" a="1"/>
  <c r="EW18" i="24" s="1"/>
  <c r="Y20" i="19" s="1"/>
  <c r="FE17" i="24" a="1"/>
  <c r="FE17" i="24" s="1"/>
  <c r="AI19" i="19" s="1"/>
  <c r="EO17" i="24" a="1"/>
  <c r="EO17" i="24" s="1"/>
  <c r="O19" i="19" s="1"/>
  <c r="EW16" i="24" a="1"/>
  <c r="EW16" i="24" s="1"/>
  <c r="Y18" i="19" s="1"/>
  <c r="FE15" i="24" a="1"/>
  <c r="FE15" i="24" s="1"/>
  <c r="AI17" i="19" s="1"/>
  <c r="EO15" i="24" a="1"/>
  <c r="EO15" i="24" s="1"/>
  <c r="O17" i="19" s="1"/>
  <c r="EW14" i="24" a="1"/>
  <c r="EW14" i="24" s="1"/>
  <c r="Y16" i="19" s="1"/>
  <c r="FE13" i="24" a="1"/>
  <c r="FE13" i="24" s="1"/>
  <c r="AI15" i="19" s="1"/>
  <c r="EO13" i="24" a="1"/>
  <c r="EO13" i="24" s="1"/>
  <c r="O15" i="19" s="1"/>
  <c r="EW12" i="24" a="1"/>
  <c r="EW12" i="24" s="1"/>
  <c r="Y14" i="19" s="1"/>
  <c r="FE11" i="24" a="1"/>
  <c r="FE11" i="24" s="1"/>
  <c r="AI13" i="19" s="1"/>
  <c r="ES11" i="24" a="1"/>
  <c r="ES11" i="24" s="1"/>
  <c r="T13" i="19" s="1"/>
  <c r="FC82" i="24" a="1"/>
  <c r="FC82" i="24" s="1"/>
  <c r="AG84" i="19" s="1"/>
  <c r="EU81" i="24" a="1"/>
  <c r="EU81" i="24" s="1"/>
  <c r="W83" i="19" s="1"/>
  <c r="EU79" i="24" a="1"/>
  <c r="EU79" i="24" s="1"/>
  <c r="W81" i="19" s="1"/>
  <c r="FC78" i="24" a="1"/>
  <c r="FC78" i="24" s="1"/>
  <c r="AG80" i="19" s="1"/>
  <c r="EU77" i="24" a="1"/>
  <c r="EU77" i="24" s="1"/>
  <c r="W79" i="19" s="1"/>
  <c r="FC76" i="24" a="1"/>
  <c r="FC76" i="24" s="1"/>
  <c r="AG78" i="19" s="1"/>
  <c r="EM76" i="24" a="1"/>
  <c r="EM76" i="24" s="1"/>
  <c r="M78" i="19" s="1"/>
  <c r="EU75" i="24" a="1"/>
  <c r="EU75" i="24" s="1"/>
  <c r="W77" i="19" s="1"/>
  <c r="FC74" i="24" a="1"/>
  <c r="FC74" i="24" s="1"/>
  <c r="AG76" i="19" s="1"/>
  <c r="EM74" i="24" a="1"/>
  <c r="EM74" i="24" s="1"/>
  <c r="M76" i="19" s="1"/>
  <c r="EU73" i="24" a="1"/>
  <c r="EU73" i="24" s="1"/>
  <c r="W75" i="19" s="1"/>
  <c r="FC72" i="24" a="1"/>
  <c r="FC72" i="24" s="1"/>
  <c r="AG74" i="19" s="1"/>
  <c r="EU71" i="24" a="1"/>
  <c r="EU71" i="24" s="1"/>
  <c r="W73" i="19" s="1"/>
  <c r="FC70" i="24" a="1"/>
  <c r="FC70" i="24" s="1"/>
  <c r="AG72" i="19" s="1"/>
  <c r="EU69" i="24" a="1"/>
  <c r="EU69" i="24" s="1"/>
  <c r="W71" i="19" s="1"/>
  <c r="FD68" i="24" a="1"/>
  <c r="FD68" i="24" s="1"/>
  <c r="AH70" i="19" s="1"/>
  <c r="EN68" i="24" a="1"/>
  <c r="EN68" i="24" s="1"/>
  <c r="N70" i="19" s="1"/>
  <c r="EV67" i="24" a="1"/>
  <c r="EV67" i="24" s="1"/>
  <c r="X69" i="19" s="1"/>
  <c r="FD66" i="24" a="1"/>
  <c r="FD66" i="24" s="1"/>
  <c r="AH68" i="19" s="1"/>
  <c r="EN66" i="24" a="1"/>
  <c r="EN66" i="24" s="1"/>
  <c r="N68" i="19" s="1"/>
  <c r="EX68" i="24" a="1"/>
  <c r="EX68" i="24" s="1"/>
  <c r="Z70" i="19" s="1"/>
  <c r="AA70" i="19" s="1"/>
  <c r="FF67" i="24" a="1"/>
  <c r="FF67" i="24" s="1"/>
  <c r="AJ69" i="19" s="1"/>
  <c r="AK69" i="19" s="1"/>
  <c r="EP67" i="24" a="1"/>
  <c r="EP67" i="24" s="1"/>
  <c r="P69" i="19" s="1"/>
  <c r="Q69" i="19" s="1"/>
  <c r="EX66" i="24" a="1"/>
  <c r="EX66" i="24" s="1"/>
  <c r="Z68" i="19" s="1"/>
  <c r="AA68" i="19" s="1"/>
  <c r="EK66" i="24" a="1"/>
  <c r="EK66" i="24" s="1"/>
  <c r="J68" i="19" s="1"/>
  <c r="EZ68" i="24" a="1"/>
  <c r="EZ68" i="24" s="1"/>
  <c r="AC70" i="19" s="1"/>
  <c r="EJ68" i="24" a="1"/>
  <c r="EJ68" i="24" s="1"/>
  <c r="I70" i="19" s="1"/>
  <c r="ER67" i="24" a="1"/>
  <c r="ER67" i="24" s="1"/>
  <c r="S69" i="19" s="1"/>
  <c r="EZ66" i="24" a="1"/>
  <c r="EZ66" i="24" s="1"/>
  <c r="AC68" i="19" s="1"/>
  <c r="ET68" i="24" a="1"/>
  <c r="ET68" i="24" s="1"/>
  <c r="U70" i="19" s="1"/>
  <c r="V70" i="19" s="1"/>
  <c r="FB67" i="24" a="1"/>
  <c r="FB67" i="24" s="1"/>
  <c r="AE69" i="19" s="1"/>
  <c r="AF69" i="19" s="1"/>
  <c r="EL67" i="24" a="1"/>
  <c r="EL67" i="24" s="1"/>
  <c r="K69" i="19" s="1"/>
  <c r="L69" i="19" s="1"/>
  <c r="ET66" i="24" a="1"/>
  <c r="ET66" i="24" s="1"/>
  <c r="U68" i="19" s="1"/>
  <c r="V68" i="19" s="1"/>
  <c r="FE65" i="24" a="1"/>
  <c r="FE65" i="24" s="1"/>
  <c r="AI67" i="19" s="1"/>
  <c r="EO65" i="24" a="1"/>
  <c r="EO65" i="24" s="1"/>
  <c r="O67" i="19" s="1"/>
  <c r="EW64" i="24" a="1"/>
  <c r="EW64" i="24" s="1"/>
  <c r="Y66" i="19" s="1"/>
  <c r="FE63" i="24" a="1"/>
  <c r="FE63" i="24" s="1"/>
  <c r="AI65" i="19" s="1"/>
  <c r="EO63" i="24" a="1"/>
  <c r="EO63" i="24" s="1"/>
  <c r="O65" i="19" s="1"/>
  <c r="EW62" i="24" a="1"/>
  <c r="EW62" i="24" s="1"/>
  <c r="Y64" i="19" s="1"/>
  <c r="FE61" i="24" a="1"/>
  <c r="FE61" i="24" s="1"/>
  <c r="AI63" i="19" s="1"/>
  <c r="EO61" i="24" a="1"/>
  <c r="EO61" i="24" s="1"/>
  <c r="O63" i="19" s="1"/>
  <c r="EW60" i="24" a="1"/>
  <c r="EW60" i="24" s="1"/>
  <c r="Y62" i="19" s="1"/>
  <c r="FE59" i="24" a="1"/>
  <c r="FE59" i="24" s="1"/>
  <c r="AI61" i="19" s="1"/>
  <c r="EO59" i="24" a="1"/>
  <c r="EO59" i="24" s="1"/>
  <c r="O61" i="19" s="1"/>
  <c r="EW58" i="24" a="1"/>
  <c r="EW58" i="24" s="1"/>
  <c r="Y60" i="19" s="1"/>
  <c r="FE57" i="24" a="1"/>
  <c r="FE57" i="24" s="1"/>
  <c r="AI59" i="19" s="1"/>
  <c r="EO57" i="24" a="1"/>
  <c r="EO57" i="24" s="1"/>
  <c r="O59" i="19" s="1"/>
  <c r="EW56" i="24" a="1"/>
  <c r="EW56" i="24" s="1"/>
  <c r="Y58" i="19" s="1"/>
  <c r="FE55" i="24" a="1"/>
  <c r="FE55" i="24" s="1"/>
  <c r="AI57" i="19" s="1"/>
  <c r="EO55" i="24" a="1"/>
  <c r="EO55" i="24" s="1"/>
  <c r="O57" i="19" s="1"/>
  <c r="EW54" i="24" a="1"/>
  <c r="EW54" i="24" s="1"/>
  <c r="Y56" i="19" s="1"/>
  <c r="FE53" i="24" a="1"/>
  <c r="FE53" i="24" s="1"/>
  <c r="AI55" i="19" s="1"/>
  <c r="EO53" i="24" a="1"/>
  <c r="EO53" i="24" s="1"/>
  <c r="O55" i="19" s="1"/>
  <c r="EW52" i="24" a="1"/>
  <c r="EW52" i="24" s="1"/>
  <c r="Y54" i="19" s="1"/>
  <c r="FE51" i="24" a="1"/>
  <c r="FE51" i="24" s="1"/>
  <c r="AI53" i="19" s="1"/>
  <c r="EO51" i="24" a="1"/>
  <c r="EO51" i="24" s="1"/>
  <c r="O53" i="19" s="1"/>
  <c r="EW50" i="24" a="1"/>
  <c r="EW50" i="24" s="1"/>
  <c r="Y52" i="19" s="1"/>
  <c r="FE49" i="24" a="1"/>
  <c r="FE49" i="24" s="1"/>
  <c r="AI51" i="19" s="1"/>
  <c r="EO49" i="24" a="1"/>
  <c r="EO49" i="24" s="1"/>
  <c r="O51" i="19" s="1"/>
  <c r="EW48" i="24" a="1"/>
  <c r="EW48" i="24" s="1"/>
  <c r="Y50" i="19" s="1"/>
  <c r="FE47" i="24" a="1"/>
  <c r="FE47" i="24" s="1"/>
  <c r="AI49" i="19" s="1"/>
  <c r="EO47" i="24" a="1"/>
  <c r="EO47" i="24" s="1"/>
  <c r="O49" i="19" s="1"/>
  <c r="EW46" i="24" a="1"/>
  <c r="EW46" i="24" s="1"/>
  <c r="Y48" i="19" s="1"/>
  <c r="FE45" i="24" a="1"/>
  <c r="FE45" i="24" s="1"/>
  <c r="AI47" i="19" s="1"/>
  <c r="EO45" i="24" a="1"/>
  <c r="EO45" i="24" s="1"/>
  <c r="O47" i="19" s="1"/>
  <c r="EW44" i="24" a="1"/>
  <c r="EW44" i="24" s="1"/>
  <c r="Y46" i="19" s="1"/>
  <c r="FE43" i="24" a="1"/>
  <c r="FE43" i="24" s="1"/>
  <c r="AI45" i="19" s="1"/>
  <c r="EO43" i="24" a="1"/>
  <c r="EO43" i="24" s="1"/>
  <c r="O45" i="19" s="1"/>
  <c r="EW42" i="24" a="1"/>
  <c r="EW42" i="24" s="1"/>
  <c r="Y44" i="19" s="1"/>
  <c r="FE41" i="24" a="1"/>
  <c r="FE41" i="24" s="1"/>
  <c r="AI43" i="19" s="1"/>
  <c r="EO41" i="24" a="1"/>
  <c r="EO41" i="24" s="1"/>
  <c r="O43" i="19" s="1"/>
  <c r="EW40" i="24" a="1"/>
  <c r="EW40" i="24" s="1"/>
  <c r="Y42" i="19" s="1"/>
  <c r="FE39" i="24" a="1"/>
  <c r="FE39" i="24" s="1"/>
  <c r="AI41" i="19" s="1"/>
  <c r="EO39" i="24" a="1"/>
  <c r="EO39" i="24" s="1"/>
  <c r="O41" i="19" s="1"/>
  <c r="EW38" i="24" a="1"/>
  <c r="EW38" i="24" s="1"/>
  <c r="Y40" i="19" s="1"/>
  <c r="FE37" i="24" a="1"/>
  <c r="FE37" i="24" s="1"/>
  <c r="AI39" i="19" s="1"/>
  <c r="EO37" i="24" a="1"/>
  <c r="EO37" i="24" s="1"/>
  <c r="O39" i="19" s="1"/>
  <c r="EW36" i="24" a="1"/>
  <c r="EW36" i="24" s="1"/>
  <c r="Y38" i="19" s="1"/>
  <c r="FE35" i="24" a="1"/>
  <c r="FE35" i="24" s="1"/>
  <c r="AI37" i="19" s="1"/>
  <c r="EO35" i="24" a="1"/>
  <c r="EO35" i="24" s="1"/>
  <c r="O37" i="19" s="1"/>
  <c r="EW34" i="24" a="1"/>
  <c r="EW34" i="24" s="1"/>
  <c r="Y36" i="19" s="1"/>
  <c r="FE33" i="24" a="1"/>
  <c r="FE33" i="24" s="1"/>
  <c r="AI35" i="19" s="1"/>
  <c r="EO33" i="24" a="1"/>
  <c r="EO33" i="24" s="1"/>
  <c r="O35" i="19" s="1"/>
  <c r="EW32" i="24" a="1"/>
  <c r="EW32" i="24" s="1"/>
  <c r="Y34" i="19" s="1"/>
  <c r="FE31" i="24" a="1"/>
  <c r="FE31" i="24" s="1"/>
  <c r="AI33" i="19" s="1"/>
  <c r="EO31" i="24" a="1"/>
  <c r="EO31" i="24" s="1"/>
  <c r="O33" i="19" s="1"/>
  <c r="EW30" i="24" a="1"/>
  <c r="EW30" i="24" s="1"/>
  <c r="Y32" i="19" s="1"/>
  <c r="FE29" i="24" a="1"/>
  <c r="FE29" i="24" s="1"/>
  <c r="AI31" i="19" s="1"/>
  <c r="EO29" i="24" a="1"/>
  <c r="EO29" i="24" s="1"/>
  <c r="O31" i="19" s="1"/>
  <c r="EW28" i="24" a="1"/>
  <c r="EW28" i="24" s="1"/>
  <c r="Y30" i="19" s="1"/>
  <c r="EQ65" i="24" a="1"/>
  <c r="EQ65" i="24" s="1"/>
  <c r="R67" i="19" s="1"/>
  <c r="EY64" i="24" a="1"/>
  <c r="EY64" i="24" s="1"/>
  <c r="AB66" i="19" s="1"/>
  <c r="FG63" i="24" a="1"/>
  <c r="FG63" i="24" s="1"/>
  <c r="AL65" i="19" s="1"/>
  <c r="EQ63" i="24" a="1"/>
  <c r="EQ63" i="24" s="1"/>
  <c r="R65" i="19" s="1"/>
  <c r="EY62" i="24" a="1"/>
  <c r="EY62" i="24" s="1"/>
  <c r="AB64" i="19" s="1"/>
  <c r="FG61" i="24" a="1"/>
  <c r="FG61" i="24" s="1"/>
  <c r="AL63" i="19" s="1"/>
  <c r="EQ61" i="24" a="1"/>
  <c r="EQ61" i="24" s="1"/>
  <c r="R63" i="19" s="1"/>
  <c r="EY60" i="24" a="1"/>
  <c r="EY60" i="24" s="1"/>
  <c r="AB62" i="19" s="1"/>
  <c r="FG59" i="24" a="1"/>
  <c r="FG59" i="24" s="1"/>
  <c r="AL61" i="19" s="1"/>
  <c r="EQ59" i="24" a="1"/>
  <c r="EQ59" i="24" s="1"/>
  <c r="R61" i="19" s="1"/>
  <c r="EY58" i="24" a="1"/>
  <c r="EY58" i="24" s="1"/>
  <c r="AB60" i="19" s="1"/>
  <c r="FG57" i="24" a="1"/>
  <c r="FG57" i="24" s="1"/>
  <c r="AL59" i="19" s="1"/>
  <c r="EQ57" i="24" a="1"/>
  <c r="EQ57" i="24" s="1"/>
  <c r="R59" i="19" s="1"/>
  <c r="EY56" i="24" a="1"/>
  <c r="EY56" i="24" s="1"/>
  <c r="AB58" i="19" s="1"/>
  <c r="FG55" i="24" a="1"/>
  <c r="FG55" i="24" s="1"/>
  <c r="AL57" i="19" s="1"/>
  <c r="EQ55" i="24" a="1"/>
  <c r="EQ55" i="24" s="1"/>
  <c r="R57" i="19" s="1"/>
  <c r="EY54" i="24" a="1"/>
  <c r="EY54" i="24" s="1"/>
  <c r="AB56" i="19" s="1"/>
  <c r="FG53" i="24" a="1"/>
  <c r="FG53" i="24" s="1"/>
  <c r="AL55" i="19" s="1"/>
  <c r="EQ53" i="24" a="1"/>
  <c r="EQ53" i="24" s="1"/>
  <c r="R55" i="19" s="1"/>
  <c r="EY52" i="24" a="1"/>
  <c r="EY52" i="24" s="1"/>
  <c r="AB54" i="19" s="1"/>
  <c r="FG51" i="24" a="1"/>
  <c r="FG51" i="24" s="1"/>
  <c r="AL53" i="19" s="1"/>
  <c r="EQ51" i="24" a="1"/>
  <c r="EQ51" i="24" s="1"/>
  <c r="R53" i="19" s="1"/>
  <c r="EY50" i="24" a="1"/>
  <c r="EY50" i="24" s="1"/>
  <c r="AB52" i="19" s="1"/>
  <c r="FG49" i="24" a="1"/>
  <c r="FG49" i="24" s="1"/>
  <c r="AL51" i="19" s="1"/>
  <c r="EQ49" i="24" a="1"/>
  <c r="EQ49" i="24" s="1"/>
  <c r="R51" i="19" s="1"/>
  <c r="EY48" i="24" a="1"/>
  <c r="EY48" i="24" s="1"/>
  <c r="AB50" i="19" s="1"/>
  <c r="FG47" i="24" a="1"/>
  <c r="FG47" i="24" s="1"/>
  <c r="AL49" i="19" s="1"/>
  <c r="EQ47" i="24" a="1"/>
  <c r="EQ47" i="24" s="1"/>
  <c r="R49" i="19" s="1"/>
  <c r="EY46" i="24" a="1"/>
  <c r="EY46" i="24" s="1"/>
  <c r="AB48" i="19" s="1"/>
  <c r="FG45" i="24" a="1"/>
  <c r="FG45" i="24" s="1"/>
  <c r="AL47" i="19" s="1"/>
  <c r="EQ45" i="24" a="1"/>
  <c r="EQ45" i="24" s="1"/>
  <c r="R47" i="19" s="1"/>
  <c r="EY44" i="24" a="1"/>
  <c r="EY44" i="24" s="1"/>
  <c r="AB46" i="19" s="1"/>
  <c r="FG43" i="24" a="1"/>
  <c r="FG43" i="24" s="1"/>
  <c r="AL45" i="19" s="1"/>
  <c r="EQ43" i="24" a="1"/>
  <c r="EQ43" i="24" s="1"/>
  <c r="R45" i="19" s="1"/>
  <c r="EY42" i="24" a="1"/>
  <c r="EY42" i="24" s="1"/>
  <c r="AB44" i="19" s="1"/>
  <c r="FG41" i="24" a="1"/>
  <c r="FG41" i="24" s="1"/>
  <c r="AL43" i="19" s="1"/>
  <c r="EQ41" i="24" a="1"/>
  <c r="EQ41" i="24" s="1"/>
  <c r="R43" i="19" s="1"/>
  <c r="EY40" i="24" a="1"/>
  <c r="EY40" i="24" s="1"/>
  <c r="AB42" i="19" s="1"/>
  <c r="FG39" i="24" a="1"/>
  <c r="FG39" i="24" s="1"/>
  <c r="AL41" i="19" s="1"/>
  <c r="EQ39" i="24" a="1"/>
  <c r="EQ39" i="24" s="1"/>
  <c r="R41" i="19" s="1"/>
  <c r="EY38" i="24" a="1"/>
  <c r="EY38" i="24" s="1"/>
  <c r="AB40" i="19" s="1"/>
  <c r="FG37" i="24" a="1"/>
  <c r="FG37" i="24" s="1"/>
  <c r="AL39" i="19" s="1"/>
  <c r="EQ37" i="24" a="1"/>
  <c r="EQ37" i="24" s="1"/>
  <c r="R39" i="19" s="1"/>
  <c r="EY36" i="24" a="1"/>
  <c r="EY36" i="24" s="1"/>
  <c r="AB38" i="19" s="1"/>
  <c r="FG35" i="24" a="1"/>
  <c r="FG35" i="24" s="1"/>
  <c r="AL37" i="19" s="1"/>
  <c r="EQ35" i="24" a="1"/>
  <c r="EQ35" i="24" s="1"/>
  <c r="R37" i="19" s="1"/>
  <c r="EY34" i="24" a="1"/>
  <c r="EY34" i="24" s="1"/>
  <c r="AB36" i="19" s="1"/>
  <c r="FG33" i="24" a="1"/>
  <c r="FG33" i="24" s="1"/>
  <c r="AL35" i="19" s="1"/>
  <c r="EQ33" i="24" a="1"/>
  <c r="EQ33" i="24" s="1"/>
  <c r="R35" i="19" s="1"/>
  <c r="EY32" i="24" a="1"/>
  <c r="EY32" i="24" s="1"/>
  <c r="AB34" i="19" s="1"/>
  <c r="FG31" i="24" a="1"/>
  <c r="FG31" i="24" s="1"/>
  <c r="AL33" i="19" s="1"/>
  <c r="EQ31" i="24" a="1"/>
  <c r="EQ31" i="24" s="1"/>
  <c r="R33" i="19" s="1"/>
  <c r="EY30" i="24" a="1"/>
  <c r="EY30" i="24" s="1"/>
  <c r="AB32" i="19" s="1"/>
  <c r="FG29" i="24" a="1"/>
  <c r="FG29" i="24" s="1"/>
  <c r="AL31" i="19" s="1"/>
  <c r="EQ29" i="24" a="1"/>
  <c r="EQ29" i="24" s="1"/>
  <c r="R31" i="19" s="1"/>
  <c r="EY28" i="24" a="1"/>
  <c r="EY28" i="24" s="1"/>
  <c r="AB30" i="19" s="1"/>
  <c r="ES65" i="24" a="1"/>
  <c r="ES65" i="24" s="1"/>
  <c r="T67" i="19" s="1"/>
  <c r="FA64" i="24" a="1"/>
  <c r="FA64" i="24" s="1"/>
  <c r="AD66" i="19" s="1"/>
  <c r="ES63" i="24" a="1"/>
  <c r="ES63" i="24" s="1"/>
  <c r="T65" i="19" s="1"/>
  <c r="FA62" i="24" a="1"/>
  <c r="FA62" i="24" s="1"/>
  <c r="AD64" i="19" s="1"/>
  <c r="ES61" i="24" a="1"/>
  <c r="ES61" i="24" s="1"/>
  <c r="T63" i="19" s="1"/>
  <c r="FA60" i="24" a="1"/>
  <c r="FA60" i="24" s="1"/>
  <c r="AD62" i="19" s="1"/>
  <c r="EK60" i="24" a="1"/>
  <c r="EK60" i="24" s="1"/>
  <c r="J62" i="19" s="1"/>
  <c r="ES59" i="24" a="1"/>
  <c r="ES59" i="24" s="1"/>
  <c r="T61" i="19" s="1"/>
  <c r="FA58" i="24" a="1"/>
  <c r="FA58" i="24" s="1"/>
  <c r="AD60" i="19" s="1"/>
  <c r="EK58" i="24" a="1"/>
  <c r="EK58" i="24" s="1"/>
  <c r="J60" i="19" s="1"/>
  <c r="ES57" i="24" a="1"/>
  <c r="ES57" i="24" s="1"/>
  <c r="T59" i="19" s="1"/>
  <c r="FA56" i="24" a="1"/>
  <c r="FA56" i="24" s="1"/>
  <c r="AD58" i="19" s="1"/>
  <c r="ES55" i="24" a="1"/>
  <c r="ES55" i="24" s="1"/>
  <c r="T57" i="19" s="1"/>
  <c r="FA54" i="24" a="1"/>
  <c r="FA54" i="24" s="1"/>
  <c r="AD56" i="19" s="1"/>
  <c r="ES53" i="24" a="1"/>
  <c r="ES53" i="24" s="1"/>
  <c r="T55" i="19" s="1"/>
  <c r="FA52" i="24" a="1"/>
  <c r="FA52" i="24" s="1"/>
  <c r="AD54" i="19" s="1"/>
  <c r="EK52" i="24" a="1"/>
  <c r="EK52" i="24" s="1"/>
  <c r="J54" i="19" s="1"/>
  <c r="ES51" i="24" a="1"/>
  <c r="ES51" i="24" s="1"/>
  <c r="T53" i="19" s="1"/>
  <c r="FA50" i="24" a="1"/>
  <c r="FA50" i="24" s="1"/>
  <c r="AD52" i="19" s="1"/>
  <c r="EK50" i="24" a="1"/>
  <c r="EK50" i="24" s="1"/>
  <c r="J52" i="19" s="1"/>
  <c r="ES49" i="24" a="1"/>
  <c r="ES49" i="24" s="1"/>
  <c r="T51" i="19" s="1"/>
  <c r="FA48" i="24" a="1"/>
  <c r="FA48" i="24" s="1"/>
  <c r="AD50" i="19" s="1"/>
  <c r="ES47" i="24" a="1"/>
  <c r="ES47" i="24" s="1"/>
  <c r="T49" i="19" s="1"/>
  <c r="FA46" i="24" a="1"/>
  <c r="FA46" i="24" s="1"/>
  <c r="AD48" i="19" s="1"/>
  <c r="ES45" i="24" a="1"/>
  <c r="ES45" i="24" s="1"/>
  <c r="T47" i="19" s="1"/>
  <c r="FA44" i="24" a="1"/>
  <c r="FA44" i="24" s="1"/>
  <c r="AD46" i="19" s="1"/>
  <c r="EK44" i="24" a="1"/>
  <c r="EK44" i="24" s="1"/>
  <c r="J46" i="19" s="1"/>
  <c r="ES43" i="24" a="1"/>
  <c r="ES43" i="24" s="1"/>
  <c r="T45" i="19" s="1"/>
  <c r="FA42" i="24" a="1"/>
  <c r="FA42" i="24" s="1"/>
  <c r="AD44" i="19" s="1"/>
  <c r="EK42" i="24" a="1"/>
  <c r="EK42" i="24" s="1"/>
  <c r="J44" i="19" s="1"/>
  <c r="ES41" i="24" a="1"/>
  <c r="ES41" i="24" s="1"/>
  <c r="T43" i="19" s="1"/>
  <c r="FA40" i="24" a="1"/>
  <c r="FA40" i="24" s="1"/>
  <c r="AD42" i="19" s="1"/>
  <c r="ES39" i="24" a="1"/>
  <c r="ES39" i="24" s="1"/>
  <c r="T41" i="19" s="1"/>
  <c r="FA38" i="24" a="1"/>
  <c r="FA38" i="24" s="1"/>
  <c r="AD40" i="19" s="1"/>
  <c r="ES37" i="24" a="1"/>
  <c r="ES37" i="24" s="1"/>
  <c r="T39" i="19" s="1"/>
  <c r="FA36" i="24" a="1"/>
  <c r="FA36" i="24" s="1"/>
  <c r="AD38" i="19" s="1"/>
  <c r="EK36" i="24" a="1"/>
  <c r="EK36" i="24" s="1"/>
  <c r="J38" i="19" s="1"/>
  <c r="ES35" i="24" a="1"/>
  <c r="ES35" i="24" s="1"/>
  <c r="T37" i="19" s="1"/>
  <c r="FA34" i="24" a="1"/>
  <c r="FA34" i="24" s="1"/>
  <c r="AD36" i="19" s="1"/>
  <c r="EK34" i="24" a="1"/>
  <c r="EK34" i="24" s="1"/>
  <c r="J36" i="19" s="1"/>
  <c r="ES33" i="24" a="1"/>
  <c r="ES33" i="24" s="1"/>
  <c r="T35" i="19" s="1"/>
  <c r="FA32" i="24" a="1"/>
  <c r="FA32" i="24" s="1"/>
  <c r="AD34" i="19" s="1"/>
  <c r="ES31" i="24" a="1"/>
  <c r="ES31" i="24" s="1"/>
  <c r="T33" i="19" s="1"/>
  <c r="FA30" i="24" a="1"/>
  <c r="FA30" i="24" s="1"/>
  <c r="AD32" i="19" s="1"/>
  <c r="ES29" i="24" a="1"/>
  <c r="ES29" i="24" s="1"/>
  <c r="T31" i="19" s="1"/>
  <c r="FA28" i="24" a="1"/>
  <c r="FA28" i="24" s="1"/>
  <c r="AD30" i="19" s="1"/>
  <c r="EU65" i="24" a="1"/>
  <c r="EU65" i="24" s="1"/>
  <c r="W67" i="19" s="1"/>
  <c r="FC64" i="24" a="1"/>
  <c r="FC64" i="24" s="1"/>
  <c r="AG66" i="19" s="1"/>
  <c r="EU63" i="24" a="1"/>
  <c r="EU63" i="24" s="1"/>
  <c r="W65" i="19" s="1"/>
  <c r="FC62" i="24" a="1"/>
  <c r="FC62" i="24" s="1"/>
  <c r="AG64" i="19" s="1"/>
  <c r="EU61" i="24" a="1"/>
  <c r="EU61" i="24" s="1"/>
  <c r="W63" i="19" s="1"/>
  <c r="FC60" i="24" a="1"/>
  <c r="FC60" i="24" s="1"/>
  <c r="AG62" i="19" s="1"/>
  <c r="EM60" i="24" a="1"/>
  <c r="EM60" i="24" s="1"/>
  <c r="M62" i="19" s="1"/>
  <c r="EU59" i="24" a="1"/>
  <c r="EU59" i="24" s="1"/>
  <c r="W61" i="19" s="1"/>
  <c r="FC58" i="24" a="1"/>
  <c r="FC58" i="24" s="1"/>
  <c r="AG60" i="19" s="1"/>
  <c r="EM58" i="24" a="1"/>
  <c r="EM58" i="24" s="1"/>
  <c r="M60" i="19" s="1"/>
  <c r="EU57" i="24" a="1"/>
  <c r="EU57" i="24" s="1"/>
  <c r="W59" i="19" s="1"/>
  <c r="FC56" i="24" a="1"/>
  <c r="FC56" i="24" s="1"/>
  <c r="AG58" i="19" s="1"/>
  <c r="EU55" i="24" a="1"/>
  <c r="EU55" i="24" s="1"/>
  <c r="W57" i="19" s="1"/>
  <c r="FC54" i="24" a="1"/>
  <c r="FC54" i="24" s="1"/>
  <c r="AG56" i="19" s="1"/>
  <c r="EU53" i="24" a="1"/>
  <c r="EU53" i="24" s="1"/>
  <c r="W55" i="19" s="1"/>
  <c r="FC52" i="24" a="1"/>
  <c r="FC52" i="24" s="1"/>
  <c r="AG54" i="19" s="1"/>
  <c r="EM52" i="24" a="1"/>
  <c r="EM52" i="24" s="1"/>
  <c r="M54" i="19" s="1"/>
  <c r="EU51" i="24" a="1"/>
  <c r="EU51" i="24" s="1"/>
  <c r="W53" i="19" s="1"/>
  <c r="FC50" i="24" a="1"/>
  <c r="FC50" i="24" s="1"/>
  <c r="AG52" i="19" s="1"/>
  <c r="EM50" i="24" a="1"/>
  <c r="EM50" i="24" s="1"/>
  <c r="M52" i="19" s="1"/>
  <c r="EU49" i="24" a="1"/>
  <c r="EU49" i="24" s="1"/>
  <c r="W51" i="19" s="1"/>
  <c r="FC48" i="24" a="1"/>
  <c r="FC48" i="24" s="1"/>
  <c r="AG50" i="19" s="1"/>
  <c r="EU47" i="24" a="1"/>
  <c r="EU47" i="24" s="1"/>
  <c r="W49" i="19" s="1"/>
  <c r="FC46" i="24" a="1"/>
  <c r="FC46" i="24" s="1"/>
  <c r="AG48" i="19" s="1"/>
  <c r="EU45" i="24" a="1"/>
  <c r="EU45" i="24" s="1"/>
  <c r="W47" i="19" s="1"/>
  <c r="FC44" i="24" a="1"/>
  <c r="FC44" i="24" s="1"/>
  <c r="AG46" i="19" s="1"/>
  <c r="EM44" i="24" a="1"/>
  <c r="EM44" i="24" s="1"/>
  <c r="M46" i="19" s="1"/>
  <c r="EU43" i="24" a="1"/>
  <c r="EU43" i="24" s="1"/>
  <c r="W45" i="19" s="1"/>
  <c r="FC42" i="24" a="1"/>
  <c r="FC42" i="24" s="1"/>
  <c r="AG44" i="19" s="1"/>
  <c r="EM42" i="24" a="1"/>
  <c r="EM42" i="24" s="1"/>
  <c r="M44" i="19" s="1"/>
  <c r="EU41" i="24" a="1"/>
  <c r="EU41" i="24" s="1"/>
  <c r="W43" i="19" s="1"/>
  <c r="FC40" i="24" a="1"/>
  <c r="FC40" i="24" s="1"/>
  <c r="AG42" i="19" s="1"/>
  <c r="EU39" i="24" a="1"/>
  <c r="EU39" i="24" s="1"/>
  <c r="W41" i="19" s="1"/>
  <c r="FC38" i="24" a="1"/>
  <c r="FC38" i="24" s="1"/>
  <c r="AG40" i="19" s="1"/>
  <c r="EU37" i="24" a="1"/>
  <c r="EU37" i="24" s="1"/>
  <c r="W39" i="19" s="1"/>
  <c r="FC36" i="24" a="1"/>
  <c r="FC36" i="24" s="1"/>
  <c r="AG38" i="19" s="1"/>
  <c r="EM36" i="24" a="1"/>
  <c r="EM36" i="24" s="1"/>
  <c r="M38" i="19" s="1"/>
  <c r="EU35" i="24" a="1"/>
  <c r="EU35" i="24" s="1"/>
  <c r="W37" i="19" s="1"/>
  <c r="FC34" i="24" a="1"/>
  <c r="FC34" i="24" s="1"/>
  <c r="AG36" i="19" s="1"/>
  <c r="EM34" i="24" a="1"/>
  <c r="EM34" i="24" s="1"/>
  <c r="M36" i="19" s="1"/>
  <c r="EU33" i="24" a="1"/>
  <c r="EU33" i="24" s="1"/>
  <c r="W35" i="19" s="1"/>
  <c r="FC32" i="24" a="1"/>
  <c r="FC32" i="24" s="1"/>
  <c r="AG34" i="19" s="1"/>
  <c r="EU31" i="24" a="1"/>
  <c r="EU31" i="24" s="1"/>
  <c r="W33" i="19" s="1"/>
  <c r="FC30" i="24" a="1"/>
  <c r="FC30" i="24" s="1"/>
  <c r="AG32" i="19" s="1"/>
  <c r="EU29" i="24" a="1"/>
  <c r="EU29" i="24" s="1"/>
  <c r="W31" i="19" s="1"/>
  <c r="FC28" i="24" a="1"/>
  <c r="FC28" i="24" s="1"/>
  <c r="AG30" i="19" s="1"/>
  <c r="EM28" i="24" a="1"/>
  <c r="EM28" i="24" s="1"/>
  <c r="M30" i="19" s="1"/>
  <c r="FG27" i="24" a="1"/>
  <c r="FG27" i="24" s="1"/>
  <c r="AL29" i="19" s="1"/>
  <c r="EQ27" i="24" a="1"/>
  <c r="EQ27" i="24" s="1"/>
  <c r="R29" i="19" s="1"/>
  <c r="EY26" i="24" a="1"/>
  <c r="EY26" i="24" s="1"/>
  <c r="AB28" i="19" s="1"/>
  <c r="FG25" i="24" a="1"/>
  <c r="FG25" i="24" s="1"/>
  <c r="AL27" i="19" s="1"/>
  <c r="EQ25" i="24" a="1"/>
  <c r="EQ25" i="24" s="1"/>
  <c r="R27" i="19" s="1"/>
  <c r="EY24" i="24" a="1"/>
  <c r="EY24" i="24" s="1"/>
  <c r="AB26" i="19" s="1"/>
  <c r="FG23" i="24" a="1"/>
  <c r="FG23" i="24" s="1"/>
  <c r="AL25" i="19" s="1"/>
  <c r="EQ23" i="24" a="1"/>
  <c r="EQ23" i="24" s="1"/>
  <c r="R25" i="19" s="1"/>
  <c r="EY22" i="24" a="1"/>
  <c r="EY22" i="24" s="1"/>
  <c r="AB24" i="19" s="1"/>
  <c r="FG21" i="24" a="1"/>
  <c r="FG21" i="24" s="1"/>
  <c r="AL23" i="19" s="1"/>
  <c r="EQ21" i="24" a="1"/>
  <c r="EQ21" i="24" s="1"/>
  <c r="R23" i="19" s="1"/>
  <c r="EY20" i="24" a="1"/>
  <c r="EY20" i="24" s="1"/>
  <c r="AB22" i="19" s="1"/>
  <c r="FG19" i="24" a="1"/>
  <c r="FG19" i="24" s="1"/>
  <c r="AL21" i="19" s="1"/>
  <c r="EQ19" i="24" a="1"/>
  <c r="EQ19" i="24" s="1"/>
  <c r="R21" i="19" s="1"/>
  <c r="EY18" i="24" a="1"/>
  <c r="EY18" i="24" s="1"/>
  <c r="AB20" i="19" s="1"/>
  <c r="FG17" i="24" a="1"/>
  <c r="FG17" i="24" s="1"/>
  <c r="AL19" i="19" s="1"/>
  <c r="EQ17" i="24" a="1"/>
  <c r="EQ17" i="24" s="1"/>
  <c r="R19" i="19" s="1"/>
  <c r="EY16" i="24" a="1"/>
  <c r="EY16" i="24" s="1"/>
  <c r="AB18" i="19" s="1"/>
  <c r="FG15" i="24" a="1"/>
  <c r="FG15" i="24" s="1"/>
  <c r="AL17" i="19" s="1"/>
  <c r="EQ15" i="24" a="1"/>
  <c r="EQ15" i="24" s="1"/>
  <c r="R17" i="19" s="1"/>
  <c r="EY14" i="24" a="1"/>
  <c r="EY14" i="24" s="1"/>
  <c r="AB16" i="19" s="1"/>
  <c r="FG13" i="24" a="1"/>
  <c r="FG13" i="24" s="1"/>
  <c r="AL15" i="19" s="1"/>
  <c r="EQ13" i="24" a="1"/>
  <c r="EQ13" i="24" s="1"/>
  <c r="R15" i="19" s="1"/>
  <c r="EY12" i="24" a="1"/>
  <c r="EY12" i="24" s="1"/>
  <c r="AB14" i="19" s="1"/>
  <c r="FG11" i="24" a="1"/>
  <c r="FG11" i="24" s="1"/>
  <c r="AL13" i="19" s="1"/>
  <c r="FD10" i="24" a="1"/>
  <c r="FD10" i="24" s="1"/>
  <c r="AH12" i="19" s="1"/>
  <c r="EN10" i="24" a="1"/>
  <c r="EN10" i="24" s="1"/>
  <c r="N12" i="19" s="1"/>
  <c r="EV9" i="24" a="1"/>
  <c r="EV9" i="24" s="1"/>
  <c r="X11" i="19" s="1"/>
  <c r="FD8" i="24" a="1"/>
  <c r="FD8" i="24" s="1"/>
  <c r="AH10" i="19" s="1"/>
  <c r="EN8" i="24" a="1"/>
  <c r="EN8" i="24" s="1"/>
  <c r="N10" i="19" s="1"/>
  <c r="EV7" i="24" a="1"/>
  <c r="EV7" i="24" s="1"/>
  <c r="X9" i="19" s="1"/>
  <c r="FD6" i="24" a="1"/>
  <c r="FD6" i="24" s="1"/>
  <c r="AH8" i="19" s="1"/>
  <c r="EN6" i="24" a="1"/>
  <c r="EN6" i="24" s="1"/>
  <c r="N8" i="19" s="1"/>
  <c r="EV5" i="24" a="1"/>
  <c r="EV5" i="24" s="1"/>
  <c r="AW5" i="24" s="1"/>
  <c r="EN28" i="24" a="1"/>
  <c r="EN28" i="24" s="1"/>
  <c r="N30" i="19" s="1"/>
  <c r="EX27" i="24" a="1"/>
  <c r="EX27" i="24" s="1"/>
  <c r="Z29" i="19" s="1"/>
  <c r="AA29" i="19" s="1"/>
  <c r="FF26" i="24" a="1"/>
  <c r="FF26" i="24" s="1"/>
  <c r="AJ28" i="19" s="1"/>
  <c r="AK28" i="19" s="1"/>
  <c r="EP26" i="24" a="1"/>
  <c r="EP26" i="24" s="1"/>
  <c r="P28" i="19" s="1"/>
  <c r="Q28" i="19" s="1"/>
  <c r="EX25" i="24" a="1"/>
  <c r="EX25" i="24" s="1"/>
  <c r="Z27" i="19" s="1"/>
  <c r="AA27" i="19" s="1"/>
  <c r="FF24" i="24" a="1"/>
  <c r="FF24" i="24" s="1"/>
  <c r="AJ26" i="19" s="1"/>
  <c r="AK26" i="19" s="1"/>
  <c r="EP24" i="24" a="1"/>
  <c r="EP24" i="24" s="1"/>
  <c r="P26" i="19" s="1"/>
  <c r="Q26" i="19" s="1"/>
  <c r="EX23" i="24" a="1"/>
  <c r="EX23" i="24" s="1"/>
  <c r="Z25" i="19" s="1"/>
  <c r="AA25" i="19" s="1"/>
  <c r="FF22" i="24" a="1"/>
  <c r="FF22" i="24" s="1"/>
  <c r="AJ24" i="19" s="1"/>
  <c r="AK24" i="19" s="1"/>
  <c r="EP22" i="24" a="1"/>
  <c r="EP22" i="24" s="1"/>
  <c r="P24" i="19" s="1"/>
  <c r="Q24" i="19" s="1"/>
  <c r="EX21" i="24" a="1"/>
  <c r="EX21" i="24" s="1"/>
  <c r="Z23" i="19" s="1"/>
  <c r="AA23" i="19" s="1"/>
  <c r="FF20" i="24" a="1"/>
  <c r="FF20" i="24" s="1"/>
  <c r="AJ22" i="19" s="1"/>
  <c r="AK22" i="19" s="1"/>
  <c r="EP20" i="24" a="1"/>
  <c r="EP20" i="24" s="1"/>
  <c r="P22" i="19" s="1"/>
  <c r="Q22" i="19" s="1"/>
  <c r="EX19" i="24" a="1"/>
  <c r="EX19" i="24" s="1"/>
  <c r="Z21" i="19" s="1"/>
  <c r="AA21" i="19" s="1"/>
  <c r="FF18" i="24" a="1"/>
  <c r="FF18" i="24" s="1"/>
  <c r="AJ20" i="19" s="1"/>
  <c r="AK20" i="19" s="1"/>
  <c r="EP18" i="24" a="1"/>
  <c r="EP18" i="24" s="1"/>
  <c r="P20" i="19" s="1"/>
  <c r="Q20" i="19" s="1"/>
  <c r="EX17" i="24" a="1"/>
  <c r="EX17" i="24" s="1"/>
  <c r="Z19" i="19" s="1"/>
  <c r="AA19" i="19" s="1"/>
  <c r="FF16" i="24" a="1"/>
  <c r="FF16" i="24" s="1"/>
  <c r="AJ18" i="19" s="1"/>
  <c r="AK18" i="19" s="1"/>
  <c r="EP16" i="24" a="1"/>
  <c r="EP16" i="24" s="1"/>
  <c r="P18" i="19" s="1"/>
  <c r="Q18" i="19" s="1"/>
  <c r="EX15" i="24" a="1"/>
  <c r="EX15" i="24" s="1"/>
  <c r="Z17" i="19" s="1"/>
  <c r="AA17" i="19" s="1"/>
  <c r="FF14" i="24" a="1"/>
  <c r="FF14" i="24" s="1"/>
  <c r="AJ16" i="19" s="1"/>
  <c r="AK16" i="19" s="1"/>
  <c r="EP14" i="24" a="1"/>
  <c r="EP14" i="24" s="1"/>
  <c r="P16" i="19" s="1"/>
  <c r="Q16" i="19" s="1"/>
  <c r="EG12" i="24" a="1"/>
  <c r="EG12" i="24" s="1"/>
  <c r="E14" i="19" s="1"/>
  <c r="EO5" i="24" a="1"/>
  <c r="EO5" i="24" s="1"/>
  <c r="O7" i="19" s="1"/>
  <c r="FE5" i="24" a="1"/>
  <c r="FE5" i="24" s="1"/>
  <c r="AI7" i="19" s="1"/>
  <c r="EW6" i="24" a="1"/>
  <c r="EW6" i="24" s="1"/>
  <c r="Y8" i="19" s="1"/>
  <c r="EO7" i="24" a="1"/>
  <c r="EO7" i="24" s="1"/>
  <c r="O9" i="19" s="1"/>
  <c r="FE7" i="24" a="1"/>
  <c r="FE7" i="24" s="1"/>
  <c r="AI9" i="19" s="1"/>
  <c r="EW8" i="24" a="1"/>
  <c r="EW8" i="24" s="1"/>
  <c r="Y10" i="19" s="1"/>
  <c r="EO9" i="24" a="1"/>
  <c r="EO9" i="24" s="1"/>
  <c r="O11" i="19" s="1"/>
  <c r="FE9" i="24" a="1"/>
  <c r="FE9" i="24" s="1"/>
  <c r="AI11" i="19" s="1"/>
  <c r="EW10" i="24" a="1"/>
  <c r="EW10" i="24" s="1"/>
  <c r="Y12" i="19" s="1"/>
  <c r="EO11" i="24" a="1"/>
  <c r="EO11" i="24" s="1"/>
  <c r="O13" i="19" s="1"/>
  <c r="EO12" i="24" a="1"/>
  <c r="EO12" i="24" s="1"/>
  <c r="O14" i="19" s="1"/>
  <c r="EW13" i="24" a="1"/>
  <c r="EW13" i="24" s="1"/>
  <c r="Y15" i="19" s="1"/>
  <c r="ET14" i="24" a="1"/>
  <c r="ET14" i="24" s="1"/>
  <c r="U16" i="19" s="1"/>
  <c r="V16" i="19" s="1"/>
  <c r="FB15" i="24" a="1"/>
  <c r="FB15" i="24" s="1"/>
  <c r="AE17" i="19" s="1"/>
  <c r="AF17" i="19" s="1"/>
  <c r="FE16" i="24" a="1"/>
  <c r="FE16" i="24" s="1"/>
  <c r="AI18" i="19" s="1"/>
  <c r="EO18" i="24" a="1"/>
  <c r="EO18" i="24" s="1"/>
  <c r="O20" i="19" s="1"/>
  <c r="EW19" i="24" a="1"/>
  <c r="EW19" i="24" s="1"/>
  <c r="Y21" i="19" s="1"/>
  <c r="FE20" i="24" a="1"/>
  <c r="FE20" i="24" s="1"/>
  <c r="AI22" i="19" s="1"/>
  <c r="EO24" i="24" a="1"/>
  <c r="EO24" i="24" s="1"/>
  <c r="O26" i="19" s="1"/>
  <c r="EW25" i="24" a="1"/>
  <c r="EW25" i="24" s="1"/>
  <c r="Y27" i="19" s="1"/>
  <c r="EL27" i="24" a="1"/>
  <c r="EL27" i="24" s="1"/>
  <c r="K29" i="19" s="1"/>
  <c r="L29" i="19" s="1"/>
  <c r="EU10" i="24" a="1"/>
  <c r="EU10" i="24" s="1"/>
  <c r="W12" i="19" s="1"/>
  <c r="EU15" i="24" a="1"/>
  <c r="EU15" i="24" s="1"/>
  <c r="W17" i="19" s="1"/>
  <c r="EU17" i="24" a="1"/>
  <c r="EU17" i="24" s="1"/>
  <c r="W19" i="19" s="1"/>
  <c r="EM20" i="24" a="1"/>
  <c r="EM20" i="24" s="1"/>
  <c r="M22" i="19" s="1"/>
  <c r="EU21" i="24" a="1"/>
  <c r="EU21" i="24" s="1"/>
  <c r="W23" i="19" s="1"/>
  <c r="FC26" i="24" a="1"/>
  <c r="FC26" i="24" s="1"/>
  <c r="AG28" i="19" s="1"/>
  <c r="ET5" i="24" a="1"/>
  <c r="ET5" i="24" s="1"/>
  <c r="U7" i="19" s="1"/>
  <c r="V7" i="19" s="1"/>
  <c r="ET7" i="24" a="1"/>
  <c r="ET7" i="24" s="1"/>
  <c r="U9" i="19" s="1"/>
  <c r="V9" i="19" s="1"/>
  <c r="EL10" i="24" a="1"/>
  <c r="EL10" i="24" s="1"/>
  <c r="K12" i="19" s="1"/>
  <c r="L12" i="19" s="1"/>
  <c r="EP12" i="24" a="1"/>
  <c r="EP12" i="24" s="1"/>
  <c r="P14" i="19" s="1"/>
  <c r="Q14" i="19" s="1"/>
  <c r="ES5" i="24" a="1"/>
  <c r="ES5" i="24" s="1"/>
  <c r="T7" i="19" s="1"/>
  <c r="FA6" i="24" a="1"/>
  <c r="FA6" i="24" s="1"/>
  <c r="AD8" i="19" s="1"/>
  <c r="ES7" i="24" a="1"/>
  <c r="ES7" i="24" s="1"/>
  <c r="T9" i="19" s="1"/>
  <c r="FA8" i="24" a="1"/>
  <c r="FA8" i="24" s="1"/>
  <c r="AD10" i="19" s="1"/>
  <c r="ES9" i="24" a="1"/>
  <c r="ES9" i="24" s="1"/>
  <c r="T11" i="19" s="1"/>
  <c r="EK10" i="24" a="1"/>
  <c r="EK10" i="24" s="1"/>
  <c r="J12" i="19" s="1"/>
  <c r="FA10" i="24" a="1"/>
  <c r="FA10" i="24" s="1"/>
  <c r="AD12" i="19" s="1"/>
  <c r="EQ11" i="24" a="1"/>
  <c r="EQ11" i="24" s="1"/>
  <c r="R13" i="19" s="1"/>
  <c r="ET12" i="24" a="1"/>
  <c r="ET12" i="24" s="1"/>
  <c r="U14" i="19" s="1"/>
  <c r="V14" i="19" s="1"/>
  <c r="FB13" i="24" a="1"/>
  <c r="FB13" i="24" s="1"/>
  <c r="AE15" i="19" s="1"/>
  <c r="AF15" i="19" s="1"/>
  <c r="FE14" i="24" a="1"/>
  <c r="FE14" i="24" s="1"/>
  <c r="AI16" i="19" s="1"/>
  <c r="EL17" i="24" a="1"/>
  <c r="EL17" i="24" s="1"/>
  <c r="K19" i="19" s="1"/>
  <c r="L19" i="19" s="1"/>
  <c r="ET18" i="24" a="1"/>
  <c r="ET18" i="24" s="1"/>
  <c r="U20" i="19" s="1"/>
  <c r="V20" i="19" s="1"/>
  <c r="FB19" i="24" a="1"/>
  <c r="FB19" i="24" s="1"/>
  <c r="AE21" i="19" s="1"/>
  <c r="AF21" i="19" s="1"/>
  <c r="EO22" i="24" a="1"/>
  <c r="EO22" i="24" s="1"/>
  <c r="O24" i="19" s="1"/>
  <c r="EW23" i="24" a="1"/>
  <c r="EW23" i="24" s="1"/>
  <c r="Y25" i="19" s="1"/>
  <c r="ET24" i="24" a="1"/>
  <c r="ET24" i="24" s="1"/>
  <c r="U26" i="19" s="1"/>
  <c r="V26" i="19" s="1"/>
  <c r="FB25" i="24" a="1"/>
  <c r="FB25" i="24" s="1"/>
  <c r="AE27" i="19" s="1"/>
  <c r="AF27" i="19" s="1"/>
  <c r="FB27" i="24" a="1"/>
  <c r="FB27" i="24" s="1"/>
  <c r="AE29" i="19" s="1"/>
  <c r="AF29" i="19" s="1"/>
  <c r="EU6" i="24" a="1"/>
  <c r="EU6" i="24" s="1"/>
  <c r="W8" i="19" s="1"/>
  <c r="EU8" i="24" a="1"/>
  <c r="EU8" i="24" s="1"/>
  <c r="W10" i="19" s="1"/>
  <c r="EM11" i="24" a="1"/>
  <c r="EM11" i="24" s="1"/>
  <c r="M13" i="19" s="1"/>
  <c r="FC14" i="24" a="1"/>
  <c r="FC14" i="24" s="1"/>
  <c r="AG16" i="19" s="1"/>
  <c r="EM18" i="24" a="1"/>
  <c r="EM18" i="24" s="1"/>
  <c r="M20" i="19" s="1"/>
  <c r="FC20" i="24" a="1"/>
  <c r="FC20" i="24" s="1"/>
  <c r="AG22" i="19" s="1"/>
  <c r="FC24" i="24" a="1"/>
  <c r="FC24" i="24" s="1"/>
  <c r="AG26" i="19" s="1"/>
  <c r="EU27" i="24" a="1"/>
  <c r="EU27" i="24" s="1"/>
  <c r="W29" i="19" s="1"/>
  <c r="FB10" i="24" a="1"/>
  <c r="FB10" i="24" s="1"/>
  <c r="AE12" i="19" s="1"/>
  <c r="AF12" i="19" s="1"/>
  <c r="FF12" i="24" a="1"/>
  <c r="FF12" i="24" s="1"/>
  <c r="AJ14" i="19" s="1"/>
  <c r="AK14" i="19" s="1"/>
  <c r="EI25" i="24" a="1"/>
  <c r="EI25" i="24" s="1"/>
  <c r="H27" i="19" s="1"/>
  <c r="EW5" i="24" a="1"/>
  <c r="EW5" i="24" s="1"/>
  <c r="Y7" i="19" s="1"/>
  <c r="EO6" i="24" a="1"/>
  <c r="EO6" i="24" s="1"/>
  <c r="O8" i="19" s="1"/>
  <c r="FE6" i="24" a="1"/>
  <c r="FE6" i="24" s="1"/>
  <c r="AI8" i="19" s="1"/>
  <c r="EW7" i="24" a="1"/>
  <c r="EW7" i="24" s="1"/>
  <c r="Y9" i="19" s="1"/>
  <c r="EO8" i="24" a="1"/>
  <c r="EO8" i="24" s="1"/>
  <c r="O10" i="19" s="1"/>
  <c r="FE8" i="24" a="1"/>
  <c r="FE8" i="24" s="1"/>
  <c r="AI10" i="19" s="1"/>
  <c r="EW9" i="24" a="1"/>
  <c r="EW9" i="24" s="1"/>
  <c r="Y11" i="19" s="1"/>
  <c r="EO10" i="24" a="1"/>
  <c r="EO10" i="24" s="1"/>
  <c r="O12" i="19" s="1"/>
  <c r="FE10" i="24" a="1"/>
  <c r="FE10" i="24" s="1"/>
  <c r="AI12" i="19" s="1"/>
  <c r="EW11" i="24" a="1"/>
  <c r="EW11" i="24" s="1"/>
  <c r="Y13" i="19" s="1"/>
  <c r="FE12" i="24" a="1"/>
  <c r="FE12" i="24" s="1"/>
  <c r="AI14" i="19" s="1"/>
  <c r="EO16" i="24" a="1"/>
  <c r="EO16" i="24" s="1"/>
  <c r="O18" i="19" s="1"/>
  <c r="EW17" i="24" a="1"/>
  <c r="EW17" i="24" s="1"/>
  <c r="Y19" i="19" s="1"/>
  <c r="FE18" i="24" a="1"/>
  <c r="FE18" i="24" s="1"/>
  <c r="AI20" i="19" s="1"/>
  <c r="EO20" i="24" a="1"/>
  <c r="EO20" i="24" s="1"/>
  <c r="O22" i="19" s="1"/>
  <c r="EW21" i="24" a="1"/>
  <c r="EW21" i="24" s="1"/>
  <c r="Y23" i="19" s="1"/>
  <c r="ET22" i="24" a="1"/>
  <c r="ET22" i="24" s="1"/>
  <c r="U24" i="19" s="1"/>
  <c r="V24" i="19" s="1"/>
  <c r="FB23" i="24" a="1"/>
  <c r="FB23" i="24" s="1"/>
  <c r="AE25" i="19" s="1"/>
  <c r="AF25" i="19" s="1"/>
  <c r="FE24" i="24" a="1"/>
  <c r="FE24" i="24" s="1"/>
  <c r="AI26" i="19" s="1"/>
  <c r="EO26" i="24" a="1"/>
  <c r="EO26" i="24" s="1"/>
  <c r="O28" i="19" s="1"/>
  <c r="EM9" i="24" a="1"/>
  <c r="EM9" i="24" s="1"/>
  <c r="M11" i="19" s="1"/>
  <c r="EM12" i="24" a="1"/>
  <c r="EM12" i="24" s="1"/>
  <c r="M14" i="19" s="1"/>
  <c r="EU13" i="24" a="1"/>
  <c r="EU13" i="24" s="1"/>
  <c r="W15" i="19" s="1"/>
  <c r="FC18" i="24" a="1"/>
  <c r="FC18" i="24" s="1"/>
  <c r="AG20" i="19" s="1"/>
  <c r="EU23" i="24" a="1"/>
  <c r="EU23" i="24" s="1"/>
  <c r="W25" i="19" s="1"/>
  <c r="EU25" i="24" a="1"/>
  <c r="EU25" i="24" s="1"/>
  <c r="W27" i="19" s="1"/>
  <c r="EQ28" i="24" a="1"/>
  <c r="EQ28" i="24" s="1"/>
  <c r="R30" i="19" s="1"/>
  <c r="FB6" i="24" a="1"/>
  <c r="FB6" i="24" s="1"/>
  <c r="AE8" i="19" s="1"/>
  <c r="AF8" i="19" s="1"/>
  <c r="FB8" i="24" a="1"/>
  <c r="FB8" i="24" s="1"/>
  <c r="AE10" i="19" s="1"/>
  <c r="AF10" i="19" s="1"/>
  <c r="EP11" i="24" a="1"/>
  <c r="EP11" i="24" s="1"/>
  <c r="P13" i="19" s="1"/>
  <c r="Q13" i="19" s="1"/>
  <c r="EI33" i="24" a="1"/>
  <c r="EI33" i="24" s="1"/>
  <c r="H35" i="19" s="1"/>
  <c r="EF42" i="24" a="1"/>
  <c r="EF42" i="24" s="1"/>
  <c r="D44" i="19" s="1"/>
  <c r="EF50" i="24" a="1"/>
  <c r="EF50" i="24" s="1"/>
  <c r="D52" i="19" s="1"/>
  <c r="EF58" i="24" a="1"/>
  <c r="EF58" i="24" s="1"/>
  <c r="D60" i="19" s="1"/>
  <c r="EF66" i="24" a="1"/>
  <c r="EF66" i="24" s="1"/>
  <c r="D68" i="19" s="1"/>
  <c r="EG10" i="24" a="1"/>
  <c r="EG10" i="24" s="1"/>
  <c r="E12" i="19" s="1"/>
  <c r="EG18" i="24" a="1"/>
  <c r="EG18" i="24" s="1"/>
  <c r="E20" i="19" s="1"/>
  <c r="EG26" i="24" a="1"/>
  <c r="EG26" i="24" s="1"/>
  <c r="E28" i="19" s="1"/>
  <c r="EG34" i="24" a="1"/>
  <c r="EG34" i="24" s="1"/>
  <c r="E36" i="19" s="1"/>
  <c r="EG42" i="24" a="1"/>
  <c r="EG42" i="24" s="1"/>
  <c r="E44" i="19" s="1"/>
  <c r="EG50" i="24" a="1"/>
  <c r="EG50" i="24" s="1"/>
  <c r="E52" i="19" s="1"/>
  <c r="EG58" i="24" a="1"/>
  <c r="EG58" i="24" s="1"/>
  <c r="E60" i="19" s="1"/>
  <c r="EG66" i="24" a="1"/>
  <c r="EG66" i="24" s="1"/>
  <c r="E68" i="19" s="1"/>
  <c r="EF9" i="24" a="1"/>
  <c r="EF9" i="24" s="1"/>
  <c r="D11" i="19" s="1"/>
  <c r="EH12" i="24" a="1"/>
  <c r="EH12" i="24" s="1"/>
  <c r="F14" i="19" s="1"/>
  <c r="G14" i="19" s="1"/>
  <c r="EF17" i="24" a="1"/>
  <c r="EF17" i="24" s="1"/>
  <c r="D19" i="19" s="1"/>
  <c r="EF25" i="24" a="1"/>
  <c r="EF25" i="24" s="1"/>
  <c r="D27" i="19" s="1"/>
  <c r="EF33" i="24" a="1"/>
  <c r="EF33" i="24" s="1"/>
  <c r="D35" i="19" s="1"/>
  <c r="EF41" i="24" a="1"/>
  <c r="EF41" i="24" s="1"/>
  <c r="D43" i="19" s="1"/>
  <c r="EF49" i="24" a="1"/>
  <c r="EF49" i="24" s="1"/>
  <c r="D51" i="19" s="1"/>
  <c r="EF57" i="24" a="1"/>
  <c r="EF57" i="24" s="1"/>
  <c r="D59" i="19" s="1"/>
  <c r="EF65" i="24" a="1"/>
  <c r="EF65" i="24" s="1"/>
  <c r="D67" i="19" s="1"/>
  <c r="EH10" i="24" a="1"/>
  <c r="EH10" i="24" s="1"/>
  <c r="F12" i="19" s="1"/>
  <c r="G12" i="19" s="1"/>
  <c r="EH18" i="24" a="1"/>
  <c r="EH18" i="24" s="1"/>
  <c r="F20" i="19" s="1"/>
  <c r="G20" i="19" s="1"/>
  <c r="EH26" i="24" a="1"/>
  <c r="EH26" i="24" s="1"/>
  <c r="F28" i="19" s="1"/>
  <c r="G28" i="19" s="1"/>
  <c r="EH34" i="24" a="1"/>
  <c r="EH34" i="24" s="1"/>
  <c r="F36" i="19" s="1"/>
  <c r="G36" i="19" s="1"/>
  <c r="EH42" i="24" a="1"/>
  <c r="EH42" i="24" s="1"/>
  <c r="F44" i="19" s="1"/>
  <c r="G44" i="19" s="1"/>
  <c r="EH50" i="24" a="1"/>
  <c r="EH50" i="24" s="1"/>
  <c r="F52" i="19" s="1"/>
  <c r="G52" i="19" s="1"/>
  <c r="EH58" i="24" a="1"/>
  <c r="EH58" i="24" s="1"/>
  <c r="F60" i="19" s="1"/>
  <c r="G60" i="19" s="1"/>
  <c r="EH66" i="24" a="1"/>
  <c r="EH66" i="24" s="1"/>
  <c r="F68" i="19" s="1"/>
  <c r="G68" i="19" s="1"/>
  <c r="EF76" i="24" a="1"/>
  <c r="EF76" i="24" s="1"/>
  <c r="D78" i="19" s="1"/>
  <c r="EF84" i="24" a="1"/>
  <c r="EF84" i="24" s="1"/>
  <c r="D86" i="19" s="1"/>
  <c r="EG73" i="24" a="1"/>
  <c r="EG73" i="24" s="1"/>
  <c r="E75" i="19" s="1"/>
  <c r="EG81" i="24" a="1"/>
  <c r="EG81" i="24" s="1"/>
  <c r="E83" i="19" s="1"/>
  <c r="EG89" i="24" a="1"/>
  <c r="EG89" i="24" s="1"/>
  <c r="E91" i="19" s="1"/>
  <c r="EH76" i="24" a="1"/>
  <c r="EH76" i="24" s="1"/>
  <c r="F78" i="19" s="1"/>
  <c r="G78" i="19" s="1"/>
  <c r="EH84" i="24" a="1"/>
  <c r="EH84" i="24" s="1"/>
  <c r="F86" i="19" s="1"/>
  <c r="G86" i="19" s="1"/>
  <c r="EI74" i="24" a="1"/>
  <c r="EI74" i="24" s="1"/>
  <c r="H76" i="19" s="1"/>
  <c r="EI82" i="24" a="1"/>
  <c r="EI82" i="24" s="1"/>
  <c r="H84" i="19" s="1"/>
  <c r="EF90" i="24" a="1"/>
  <c r="EF90" i="24" s="1"/>
  <c r="D92" i="19" s="1"/>
  <c r="EH97" i="24" a="1"/>
  <c r="EH97" i="24" s="1"/>
  <c r="F99" i="19" s="1"/>
  <c r="G99" i="19" s="1"/>
  <c r="EH105" i="24" a="1"/>
  <c r="EH105" i="24" s="1"/>
  <c r="F107" i="19" s="1"/>
  <c r="G107" i="19" s="1"/>
  <c r="EH113" i="24" a="1"/>
  <c r="EH113" i="24" s="1"/>
  <c r="F115" i="19" s="1"/>
  <c r="G115" i="19" s="1"/>
  <c r="EH121" i="24" a="1"/>
  <c r="EH121" i="24" s="1"/>
  <c r="F123" i="19" s="1"/>
  <c r="G123" i="19" s="1"/>
  <c r="EH129" i="24" a="1"/>
  <c r="EH129" i="24" s="1"/>
  <c r="F131" i="19" s="1"/>
  <c r="G131" i="19" s="1"/>
  <c r="EI91" i="24" a="1"/>
  <c r="EI91" i="24" s="1"/>
  <c r="H93" i="19" s="1"/>
  <c r="EI99" i="24" a="1"/>
  <c r="EI99" i="24" s="1"/>
  <c r="H101" i="19" s="1"/>
  <c r="EI107" i="24" a="1"/>
  <c r="EI107" i="24" s="1"/>
  <c r="H109" i="19" s="1"/>
  <c r="EI115" i="24" a="1"/>
  <c r="EI115" i="24" s="1"/>
  <c r="H117" i="19" s="1"/>
  <c r="EI123" i="24" a="1"/>
  <c r="EI123" i="24" s="1"/>
  <c r="H125" i="19" s="1"/>
  <c r="EI131" i="24" a="1"/>
  <c r="EI131" i="24" s="1"/>
  <c r="H133" i="19" s="1"/>
  <c r="EF97" i="24" a="1"/>
  <c r="EF97" i="24" s="1"/>
  <c r="D99" i="19" s="1"/>
  <c r="EF105" i="24" a="1"/>
  <c r="EF105" i="24" s="1"/>
  <c r="D107" i="19" s="1"/>
  <c r="EF113" i="24" a="1"/>
  <c r="EF113" i="24" s="1"/>
  <c r="D115" i="19" s="1"/>
  <c r="EF121" i="24" a="1"/>
  <c r="EF121" i="24" s="1"/>
  <c r="D123" i="19" s="1"/>
  <c r="EF129" i="24" a="1"/>
  <c r="EF129" i="24" s="1"/>
  <c r="D131" i="19" s="1"/>
  <c r="EG91" i="24" a="1"/>
  <c r="EG91" i="24" s="1"/>
  <c r="E93" i="19" s="1"/>
  <c r="EG99" i="24" a="1"/>
  <c r="EG99" i="24" s="1"/>
  <c r="E101" i="19" s="1"/>
  <c r="EG107" i="24" a="1"/>
  <c r="EG107" i="24" s="1"/>
  <c r="E109" i="19" s="1"/>
  <c r="EG115" i="24" a="1"/>
  <c r="EG115" i="24" s="1"/>
  <c r="E117" i="19" s="1"/>
  <c r="EG123" i="24" a="1"/>
  <c r="EG123" i="24" s="1"/>
  <c r="E125" i="19" s="1"/>
  <c r="EG131" i="24" a="1"/>
  <c r="EG131" i="24" s="1"/>
  <c r="E133" i="19" s="1"/>
  <c r="EI10" i="24" a="1"/>
  <c r="EI10" i="24" s="1"/>
  <c r="H12" i="19" s="1"/>
  <c r="EI18" i="24" a="1"/>
  <c r="EI18" i="24" s="1"/>
  <c r="H20" i="19" s="1"/>
  <c r="EI26" i="24" a="1"/>
  <c r="EI26" i="24" s="1"/>
  <c r="H28" i="19" s="1"/>
  <c r="EI34" i="24" a="1"/>
  <c r="EI34" i="24" s="1"/>
  <c r="H36" i="19" s="1"/>
  <c r="EI42" i="24" a="1"/>
  <c r="EI42" i="24" s="1"/>
  <c r="H44" i="19" s="1"/>
  <c r="EI50" i="24" a="1"/>
  <c r="EI50" i="24" s="1"/>
  <c r="H52" i="19" s="1"/>
  <c r="EI58" i="24" a="1"/>
  <c r="EI58" i="24" s="1"/>
  <c r="H60" i="19" s="1"/>
  <c r="EI66" i="24" a="1"/>
  <c r="EI66" i="24" s="1"/>
  <c r="H68" i="19" s="1"/>
  <c r="EI11" i="24" a="1"/>
  <c r="EI11" i="24" s="1"/>
  <c r="H13" i="19" s="1"/>
  <c r="EG19" i="24" a="1"/>
  <c r="EG19" i="24" s="1"/>
  <c r="E21" i="19" s="1"/>
  <c r="EG27" i="24" a="1"/>
  <c r="EG27" i="24" s="1"/>
  <c r="E29" i="19" s="1"/>
  <c r="EG35" i="24" a="1"/>
  <c r="EG35" i="24" s="1"/>
  <c r="E37" i="19" s="1"/>
  <c r="EH43" i="24" a="1"/>
  <c r="EH43" i="24" s="1"/>
  <c r="F45" i="19" s="1"/>
  <c r="G45" i="19" s="1"/>
  <c r="EH51" i="24" a="1"/>
  <c r="EH51" i="24" s="1"/>
  <c r="F53" i="19" s="1"/>
  <c r="G53" i="19" s="1"/>
  <c r="EH59" i="24" a="1"/>
  <c r="EH59" i="24" s="1"/>
  <c r="F61" i="19" s="1"/>
  <c r="G61" i="19" s="1"/>
  <c r="EH67" i="24" a="1"/>
  <c r="EH67" i="24" s="1"/>
  <c r="F69" i="19" s="1"/>
  <c r="G69" i="19" s="1"/>
  <c r="EH9" i="24" a="1"/>
  <c r="EH9" i="24" s="1"/>
  <c r="F11" i="19" s="1"/>
  <c r="G11" i="19" s="1"/>
  <c r="EF18" i="24" a="1"/>
  <c r="EF18" i="24" s="1"/>
  <c r="D20" i="19" s="1"/>
  <c r="EH25" i="24" a="1"/>
  <c r="EH25" i="24" s="1"/>
  <c r="F27" i="19" s="1"/>
  <c r="G27" i="19" s="1"/>
  <c r="EF34" i="24" a="1"/>
  <c r="EF34" i="24" s="1"/>
  <c r="D36" i="19" s="1"/>
  <c r="EI41" i="24" a="1"/>
  <c r="EI41" i="24" s="1"/>
  <c r="H43" i="19" s="1"/>
  <c r="EI49" i="24" a="1"/>
  <c r="EI49" i="24" s="1"/>
  <c r="H51" i="19" s="1"/>
  <c r="EI57" i="24" a="1"/>
  <c r="EI57" i="24" s="1"/>
  <c r="H59" i="19" s="1"/>
  <c r="EI65" i="24" a="1"/>
  <c r="EI65" i="24" s="1"/>
  <c r="H67" i="19" s="1"/>
  <c r="EH11" i="24" a="1"/>
  <c r="EH11" i="24" s="1"/>
  <c r="F13" i="19" s="1"/>
  <c r="G13" i="19" s="1"/>
  <c r="EF20" i="24" a="1"/>
  <c r="EF20" i="24" s="1"/>
  <c r="D22" i="19" s="1"/>
  <c r="EH27" i="24" a="1"/>
  <c r="EH27" i="24" s="1"/>
  <c r="F29" i="19" s="1"/>
  <c r="G29" i="19" s="1"/>
  <c r="EH35" i="24" a="1"/>
  <c r="EH35" i="24" s="1"/>
  <c r="F37" i="19" s="1"/>
  <c r="G37" i="19" s="1"/>
  <c r="EG43" i="24" a="1"/>
  <c r="EG43" i="24" s="1"/>
  <c r="E45" i="19" s="1"/>
  <c r="EG51" i="24" a="1"/>
  <c r="EG51" i="24" s="1"/>
  <c r="E53" i="19" s="1"/>
  <c r="EG59" i="24" a="1"/>
  <c r="EG59" i="24" s="1"/>
  <c r="E61" i="19" s="1"/>
  <c r="EG67" i="24" a="1"/>
  <c r="EG67" i="24" s="1"/>
  <c r="E69" i="19" s="1"/>
  <c r="EF73" i="24" a="1"/>
  <c r="EF73" i="24" s="1"/>
  <c r="D75" i="19" s="1"/>
  <c r="EF81" i="24" a="1"/>
  <c r="EF81" i="24" s="1"/>
  <c r="D83" i="19" s="1"/>
  <c r="EF89" i="24" a="1"/>
  <c r="EF89" i="24" s="1"/>
  <c r="D91" i="19" s="1"/>
  <c r="EG74" i="24" a="1"/>
  <c r="EG74" i="24" s="1"/>
  <c r="E76" i="19" s="1"/>
  <c r="EG82" i="24" a="1"/>
  <c r="EG82" i="24" s="1"/>
  <c r="E84" i="19" s="1"/>
  <c r="EH73" i="24" a="1"/>
  <c r="EH73" i="24" s="1"/>
  <c r="F75" i="19" s="1"/>
  <c r="G75" i="19" s="1"/>
  <c r="EH81" i="24" a="1"/>
  <c r="EH81" i="24" s="1"/>
  <c r="F83" i="19" s="1"/>
  <c r="G83" i="19" s="1"/>
  <c r="EH89" i="24" a="1"/>
  <c r="EH89" i="24" s="1"/>
  <c r="F91" i="19" s="1"/>
  <c r="G91" i="19" s="1"/>
  <c r="EI75" i="24" a="1"/>
  <c r="EI75" i="24" s="1"/>
  <c r="H77" i="19" s="1"/>
  <c r="EI83" i="24" a="1"/>
  <c r="EI83" i="24" s="1"/>
  <c r="H85" i="19" s="1"/>
  <c r="EH90" i="24" a="1"/>
  <c r="EH90" i="24" s="1"/>
  <c r="F92" i="19" s="1"/>
  <c r="G92" i="19" s="1"/>
  <c r="EH98" i="24" a="1"/>
  <c r="EH98" i="24" s="1"/>
  <c r="F100" i="19" s="1"/>
  <c r="G100" i="19" s="1"/>
  <c r="EH106" i="24" a="1"/>
  <c r="EH106" i="24" s="1"/>
  <c r="F108" i="19" s="1"/>
  <c r="G108" i="19" s="1"/>
  <c r="EH114" i="24" a="1"/>
  <c r="EH114" i="24" s="1"/>
  <c r="F116" i="19" s="1"/>
  <c r="G116" i="19" s="1"/>
  <c r="EH122" i="24" a="1"/>
  <c r="EH122" i="24" s="1"/>
  <c r="F124" i="19" s="1"/>
  <c r="G124" i="19" s="1"/>
  <c r="EH130" i="24" a="1"/>
  <c r="EH130" i="24" s="1"/>
  <c r="F132" i="19" s="1"/>
  <c r="G132" i="19" s="1"/>
  <c r="EI92" i="24" a="1"/>
  <c r="EI92" i="24" s="1"/>
  <c r="H94" i="19" s="1"/>
  <c r="EI100" i="24" a="1"/>
  <c r="EI100" i="24" s="1"/>
  <c r="H102" i="19" s="1"/>
  <c r="EI108" i="24" a="1"/>
  <c r="EI108" i="24" s="1"/>
  <c r="H110" i="19" s="1"/>
  <c r="EI116" i="24" a="1"/>
  <c r="EI116" i="24" s="1"/>
  <c r="H118" i="19" s="1"/>
  <c r="EI124" i="24" a="1"/>
  <c r="EI124" i="24" s="1"/>
  <c r="H126" i="19" s="1"/>
  <c r="EG90" i="24" a="1"/>
  <c r="EG90" i="24" s="1"/>
  <c r="E92" i="19" s="1"/>
  <c r="EF98" i="24" a="1"/>
  <c r="EF98" i="24" s="1"/>
  <c r="D100" i="19" s="1"/>
  <c r="EF106" i="24" a="1"/>
  <c r="EF106" i="24" s="1"/>
  <c r="D108" i="19" s="1"/>
  <c r="EF114" i="24" a="1"/>
  <c r="EF114" i="24" s="1"/>
  <c r="D116" i="19" s="1"/>
  <c r="EF122" i="24" a="1"/>
  <c r="EF122" i="24" s="1"/>
  <c r="D124" i="19" s="1"/>
  <c r="EF130" i="24" a="1"/>
  <c r="EF130" i="24" s="1"/>
  <c r="D132" i="19" s="1"/>
  <c r="EG92" i="24" a="1"/>
  <c r="EG92" i="24" s="1"/>
  <c r="E94" i="19" s="1"/>
  <c r="EG100" i="24" a="1"/>
  <c r="EG100" i="24" s="1"/>
  <c r="E102" i="19" s="1"/>
  <c r="EG108" i="24" a="1"/>
  <c r="EG108" i="24" s="1"/>
  <c r="E110" i="19" s="1"/>
  <c r="EG116" i="24" a="1"/>
  <c r="EG116" i="24" s="1"/>
  <c r="E118" i="19" s="1"/>
  <c r="EG124" i="24" a="1"/>
  <c r="EG124" i="24" s="1"/>
  <c r="E126" i="19" s="1"/>
  <c r="EG132" i="24" a="1"/>
  <c r="EG132" i="24" s="1"/>
  <c r="E134" i="19" s="1"/>
  <c r="EG11" i="24" a="1"/>
  <c r="EG11" i="24" s="1"/>
  <c r="E13" i="19" s="1"/>
  <c r="EI19" i="24" a="1"/>
  <c r="EI19" i="24" s="1"/>
  <c r="H21" i="19" s="1"/>
  <c r="EI27" i="24" a="1"/>
  <c r="EI27" i="24" s="1"/>
  <c r="H29" i="19" s="1"/>
  <c r="EI35" i="24" a="1"/>
  <c r="EI35" i="24" s="1"/>
  <c r="H37" i="19" s="1"/>
  <c r="EF44" i="24" a="1"/>
  <c r="EF44" i="24" s="1"/>
  <c r="D46" i="19" s="1"/>
  <c r="EF52" i="24" a="1"/>
  <c r="EF52" i="24" s="1"/>
  <c r="D54" i="19" s="1"/>
  <c r="EF60" i="24" a="1"/>
  <c r="EF60" i="24" s="1"/>
  <c r="D62" i="19" s="1"/>
  <c r="EG68" i="24" a="1"/>
  <c r="EG68" i="24" s="1"/>
  <c r="E70" i="19" s="1"/>
  <c r="EI12" i="24" a="1"/>
  <c r="EI12" i="24" s="1"/>
  <c r="H14" i="19" s="1"/>
  <c r="EG20" i="24" a="1"/>
  <c r="EG20" i="24" s="1"/>
  <c r="E22" i="19" s="1"/>
  <c r="EG28" i="24" a="1"/>
  <c r="EG28" i="24" s="1"/>
  <c r="E30" i="19" s="1"/>
  <c r="EG36" i="24" a="1"/>
  <c r="EG36" i="24" s="1"/>
  <c r="E38" i="19" s="1"/>
  <c r="EG44" i="24" a="1"/>
  <c r="EG44" i="24" s="1"/>
  <c r="E46" i="19" s="1"/>
  <c r="EG52" i="24" a="1"/>
  <c r="EG52" i="24" s="1"/>
  <c r="E54" i="19" s="1"/>
  <c r="EG60" i="24" a="1"/>
  <c r="EG60" i="24" s="1"/>
  <c r="E62" i="19" s="1"/>
  <c r="EF11" i="24" a="1"/>
  <c r="EF11" i="24" s="1"/>
  <c r="D13" i="19" s="1"/>
  <c r="EF19" i="24" a="1"/>
  <c r="EF19" i="24" s="1"/>
  <c r="D21" i="19" s="1"/>
  <c r="EF27" i="24" a="1"/>
  <c r="EF27" i="24" s="1"/>
  <c r="D29" i="19" s="1"/>
  <c r="EF35" i="24" a="1"/>
  <c r="EF35" i="24" s="1"/>
  <c r="D37" i="19" s="1"/>
  <c r="EF43" i="24" a="1"/>
  <c r="EF43" i="24" s="1"/>
  <c r="D45" i="19" s="1"/>
  <c r="EF51" i="24" a="1"/>
  <c r="EF51" i="24" s="1"/>
  <c r="D53" i="19" s="1"/>
  <c r="EF59" i="24" a="1"/>
  <c r="EF59" i="24" s="1"/>
  <c r="D61" i="19" s="1"/>
  <c r="EF67" i="24" a="1"/>
  <c r="EF67" i="24" s="1"/>
  <c r="D69" i="19" s="1"/>
  <c r="EH20" i="24" a="1"/>
  <c r="EH20" i="24" s="1"/>
  <c r="F22" i="19" s="1"/>
  <c r="G22" i="19" s="1"/>
  <c r="EH28" i="24" a="1"/>
  <c r="EH28" i="24" s="1"/>
  <c r="F30" i="19" s="1"/>
  <c r="G30" i="19" s="1"/>
  <c r="EH36" i="24" a="1"/>
  <c r="EH36" i="24" s="1"/>
  <c r="F38" i="19" s="1"/>
  <c r="G38" i="19" s="1"/>
  <c r="EH44" i="24" a="1"/>
  <c r="EH44" i="24" s="1"/>
  <c r="F46" i="19" s="1"/>
  <c r="G46" i="19" s="1"/>
  <c r="EH52" i="24" a="1"/>
  <c r="EH52" i="24" s="1"/>
  <c r="F54" i="19" s="1"/>
  <c r="G54" i="19" s="1"/>
  <c r="EH60" i="24" a="1"/>
  <c r="EH60" i="24" s="1"/>
  <c r="F62" i="19" s="1"/>
  <c r="G62" i="19" s="1"/>
  <c r="EF74" i="24" a="1"/>
  <c r="EF74" i="24" s="1"/>
  <c r="D76" i="19" s="1"/>
  <c r="EF82" i="24" a="1"/>
  <c r="EF82" i="24" s="1"/>
  <c r="D84" i="19" s="1"/>
  <c r="EF68" i="24" a="1"/>
  <c r="EF68" i="24" s="1"/>
  <c r="D70" i="19" s="1"/>
  <c r="EG75" i="24" a="1"/>
  <c r="EG75" i="24" s="1"/>
  <c r="E77" i="19" s="1"/>
  <c r="EG83" i="24" a="1"/>
  <c r="EG83" i="24" s="1"/>
  <c r="E85" i="19" s="1"/>
  <c r="EH74" i="24" a="1"/>
  <c r="EH74" i="24" s="1"/>
  <c r="F76" i="19" s="1"/>
  <c r="G76" i="19" s="1"/>
  <c r="EH82" i="24" a="1"/>
  <c r="EH82" i="24" s="1"/>
  <c r="F84" i="19" s="1"/>
  <c r="G84" i="19" s="1"/>
  <c r="EI68" i="24" a="1"/>
  <c r="EI68" i="24" s="1"/>
  <c r="H70" i="19" s="1"/>
  <c r="EI76" i="24" a="1"/>
  <c r="EI76" i="24" s="1"/>
  <c r="H78" i="19" s="1"/>
  <c r="EI84" i="24" a="1"/>
  <c r="EI84" i="24" s="1"/>
  <c r="H86" i="19" s="1"/>
  <c r="EH91" i="24" a="1"/>
  <c r="EH91" i="24" s="1"/>
  <c r="F93" i="19" s="1"/>
  <c r="G93" i="19" s="1"/>
  <c r="EH99" i="24" a="1"/>
  <c r="EH99" i="24" s="1"/>
  <c r="F101" i="19" s="1"/>
  <c r="G101" i="19" s="1"/>
  <c r="EH107" i="24" a="1"/>
  <c r="EH107" i="24" s="1"/>
  <c r="F109" i="19" s="1"/>
  <c r="G109" i="19" s="1"/>
  <c r="EH115" i="24" a="1"/>
  <c r="EH115" i="24" s="1"/>
  <c r="F117" i="19" s="1"/>
  <c r="G117" i="19" s="1"/>
  <c r="EH123" i="24" a="1"/>
  <c r="EH123" i="24" s="1"/>
  <c r="F125" i="19" s="1"/>
  <c r="G125" i="19" s="1"/>
  <c r="EH131" i="24" a="1"/>
  <c r="EH131" i="24" s="1"/>
  <c r="F133" i="19" s="1"/>
  <c r="G133" i="19" s="1"/>
  <c r="EI97" i="24" a="1"/>
  <c r="EI97" i="24" s="1"/>
  <c r="H99" i="19" s="1"/>
  <c r="EI105" i="24" a="1"/>
  <c r="EI105" i="24" s="1"/>
  <c r="H107" i="19" s="1"/>
  <c r="EI113" i="24" a="1"/>
  <c r="EI113" i="24" s="1"/>
  <c r="H115" i="19" s="1"/>
  <c r="EI121" i="24" a="1"/>
  <c r="EI121" i="24" s="1"/>
  <c r="H123" i="19" s="1"/>
  <c r="EI129" i="24" a="1"/>
  <c r="EI129" i="24" s="1"/>
  <c r="H131" i="19" s="1"/>
  <c r="EF91" i="24" a="1"/>
  <c r="EF91" i="24" s="1"/>
  <c r="D93" i="19" s="1"/>
  <c r="EF99" i="24" a="1"/>
  <c r="EF99" i="24" s="1"/>
  <c r="D101" i="19" s="1"/>
  <c r="EF107" i="24" a="1"/>
  <c r="EF107" i="24" s="1"/>
  <c r="D109" i="19" s="1"/>
  <c r="EF115" i="24" a="1"/>
  <c r="EF115" i="24" s="1"/>
  <c r="D117" i="19" s="1"/>
  <c r="EF123" i="24" a="1"/>
  <c r="EF123" i="24" s="1"/>
  <c r="D125" i="19" s="1"/>
  <c r="EF131" i="24" a="1"/>
  <c r="EF131" i="24" s="1"/>
  <c r="D133" i="19" s="1"/>
  <c r="EG97" i="24" a="1"/>
  <c r="EG97" i="24" s="1"/>
  <c r="E99" i="19" s="1"/>
  <c r="EG105" i="24" a="1"/>
  <c r="EG105" i="24" s="1"/>
  <c r="E107" i="19" s="1"/>
  <c r="EG113" i="24" a="1"/>
  <c r="EG113" i="24" s="1"/>
  <c r="E115" i="19" s="1"/>
  <c r="EG121" i="24" a="1"/>
  <c r="EG121" i="24" s="1"/>
  <c r="E123" i="19" s="1"/>
  <c r="EG129" i="24" a="1"/>
  <c r="EG129" i="24" s="1"/>
  <c r="E131" i="19" s="1"/>
  <c r="EH132" i="24" a="1"/>
  <c r="EH132" i="24" s="1"/>
  <c r="F134" i="19" s="1"/>
  <c r="G134" i="19" s="1"/>
  <c r="EI20" i="24" a="1"/>
  <c r="EI20" i="24" s="1"/>
  <c r="H22" i="19" s="1"/>
  <c r="EI28" i="24" a="1"/>
  <c r="EI28" i="24" s="1"/>
  <c r="H30" i="19" s="1"/>
  <c r="EI36" i="24" a="1"/>
  <c r="EI36" i="24" s="1"/>
  <c r="H38" i="19" s="1"/>
  <c r="EI44" i="24" a="1"/>
  <c r="EI44" i="24" s="1"/>
  <c r="H46" i="19" s="1"/>
  <c r="EI52" i="24" a="1"/>
  <c r="EI52" i="24" s="1"/>
  <c r="H54" i="19" s="1"/>
  <c r="EI60" i="24" a="1"/>
  <c r="EI60" i="24" s="1"/>
  <c r="H62" i="19" s="1"/>
  <c r="EG9" i="24" a="1"/>
  <c r="EG9" i="24" s="1"/>
  <c r="E11" i="19" s="1"/>
  <c r="EG17" i="24" a="1"/>
  <c r="EG17" i="24" s="1"/>
  <c r="E19" i="19" s="1"/>
  <c r="EG25" i="24" a="1"/>
  <c r="EG25" i="24" s="1"/>
  <c r="E27" i="19" s="1"/>
  <c r="EG33" i="24" a="1"/>
  <c r="EG33" i="24" s="1"/>
  <c r="E35" i="19" s="1"/>
  <c r="EH41" i="24" a="1"/>
  <c r="EH41" i="24" s="1"/>
  <c r="F43" i="19" s="1"/>
  <c r="G43" i="19" s="1"/>
  <c r="EH49" i="24" a="1"/>
  <c r="EH49" i="24" s="1"/>
  <c r="F51" i="19" s="1"/>
  <c r="G51" i="19" s="1"/>
  <c r="EH57" i="24" a="1"/>
  <c r="EH57" i="24" s="1"/>
  <c r="F59" i="19" s="1"/>
  <c r="G59" i="19" s="1"/>
  <c r="EH65" i="24" a="1"/>
  <c r="EH65" i="24" s="1"/>
  <c r="F67" i="19" s="1"/>
  <c r="G67" i="19" s="1"/>
  <c r="EF12" i="24" a="1"/>
  <c r="EF12" i="24" s="1"/>
  <c r="D14" i="19" s="1"/>
  <c r="EH19" i="24" a="1"/>
  <c r="EH19" i="24" s="1"/>
  <c r="F21" i="19" s="1"/>
  <c r="G21" i="19" s="1"/>
  <c r="EF28" i="24" a="1"/>
  <c r="EF28" i="24" s="1"/>
  <c r="D30" i="19" s="1"/>
  <c r="EF36" i="24" a="1"/>
  <c r="EF36" i="24" s="1"/>
  <c r="D38" i="19" s="1"/>
  <c r="EI43" i="24" a="1"/>
  <c r="EI43" i="24" s="1"/>
  <c r="H45" i="19" s="1"/>
  <c r="EI51" i="24" a="1"/>
  <c r="EI51" i="24" s="1"/>
  <c r="H53" i="19" s="1"/>
  <c r="EI59" i="24" a="1"/>
  <c r="EI59" i="24" s="1"/>
  <c r="H61" i="19" s="1"/>
  <c r="EI67" i="24" a="1"/>
  <c r="EI67" i="24" s="1"/>
  <c r="H69" i="19" s="1"/>
  <c r="EF10" i="24" a="1"/>
  <c r="EF10" i="24" s="1"/>
  <c r="D12" i="19" s="1"/>
  <c r="EH17" i="24" a="1"/>
  <c r="EH17" i="24" s="1"/>
  <c r="F19" i="19" s="1"/>
  <c r="G19" i="19" s="1"/>
  <c r="EF26" i="24" a="1"/>
  <c r="EF26" i="24" s="1"/>
  <c r="D28" i="19" s="1"/>
  <c r="EH33" i="24" a="1"/>
  <c r="EH33" i="24" s="1"/>
  <c r="F35" i="19" s="1"/>
  <c r="G35" i="19" s="1"/>
  <c r="EG41" i="24" a="1"/>
  <c r="EG41" i="24" s="1"/>
  <c r="E43" i="19" s="1"/>
  <c r="EG49" i="24" a="1"/>
  <c r="EG49" i="24" s="1"/>
  <c r="E51" i="19" s="1"/>
  <c r="EG57" i="24" a="1"/>
  <c r="EG57" i="24" s="1"/>
  <c r="E59" i="19" s="1"/>
  <c r="EG65" i="24" a="1"/>
  <c r="EG65" i="24" s="1"/>
  <c r="E67" i="19" s="1"/>
  <c r="EF75" i="24" a="1"/>
  <c r="EF75" i="24" s="1"/>
  <c r="D77" i="19" s="1"/>
  <c r="EF83" i="24" a="1"/>
  <c r="EF83" i="24" s="1"/>
  <c r="D85" i="19" s="1"/>
  <c r="EH68" i="24" a="1"/>
  <c r="EH68" i="24" s="1"/>
  <c r="F70" i="19" s="1"/>
  <c r="G70" i="19" s="1"/>
  <c r="EG76" i="24" a="1"/>
  <c r="EG76" i="24" s="1"/>
  <c r="E78" i="19" s="1"/>
  <c r="EG84" i="24" a="1"/>
  <c r="EG84" i="24" s="1"/>
  <c r="E86" i="19" s="1"/>
  <c r="EH75" i="24" a="1"/>
  <c r="EH75" i="24" s="1"/>
  <c r="F77" i="19" s="1"/>
  <c r="G77" i="19" s="1"/>
  <c r="EH83" i="24" a="1"/>
  <c r="EH83" i="24" s="1"/>
  <c r="F85" i="19" s="1"/>
  <c r="G85" i="19" s="1"/>
  <c r="EI73" i="24" a="1"/>
  <c r="EI73" i="24" s="1"/>
  <c r="H75" i="19" s="1"/>
  <c r="EI81" i="24" a="1"/>
  <c r="EI81" i="24" s="1"/>
  <c r="H83" i="19" s="1"/>
  <c r="EI89" i="24" a="1"/>
  <c r="EI89" i="24" s="1"/>
  <c r="H91" i="19" s="1"/>
  <c r="EH92" i="24" a="1"/>
  <c r="EH92" i="24" s="1"/>
  <c r="F94" i="19" s="1"/>
  <c r="G94" i="19" s="1"/>
  <c r="EH100" i="24" a="1"/>
  <c r="EH100" i="24" s="1"/>
  <c r="F102" i="19" s="1"/>
  <c r="G102" i="19" s="1"/>
  <c r="EH108" i="24" a="1"/>
  <c r="EH108" i="24" s="1"/>
  <c r="F110" i="19" s="1"/>
  <c r="G110" i="19" s="1"/>
  <c r="EH116" i="24" a="1"/>
  <c r="EH116" i="24" s="1"/>
  <c r="F118" i="19" s="1"/>
  <c r="G118" i="19" s="1"/>
  <c r="EH124" i="24" a="1"/>
  <c r="EH124" i="24" s="1"/>
  <c r="F126" i="19" s="1"/>
  <c r="G126" i="19" s="1"/>
  <c r="EI90" i="24" a="1"/>
  <c r="EI90" i="24" s="1"/>
  <c r="H92" i="19" s="1"/>
  <c r="EI98" i="24" a="1"/>
  <c r="EI98" i="24" s="1"/>
  <c r="H100" i="19" s="1"/>
  <c r="EI106" i="24" a="1"/>
  <c r="EI106" i="24" s="1"/>
  <c r="H108" i="19" s="1"/>
  <c r="EI114" i="24" a="1"/>
  <c r="EI114" i="24" s="1"/>
  <c r="H116" i="19" s="1"/>
  <c r="EI122" i="24" a="1"/>
  <c r="EI122" i="24" s="1"/>
  <c r="H124" i="19" s="1"/>
  <c r="EI130" i="24" a="1"/>
  <c r="EI130" i="24" s="1"/>
  <c r="H132" i="19" s="1"/>
  <c r="EF92" i="24" a="1"/>
  <c r="EF92" i="24" s="1"/>
  <c r="D94" i="19" s="1"/>
  <c r="EF100" i="24" a="1"/>
  <c r="EF100" i="24" s="1"/>
  <c r="D102" i="19" s="1"/>
  <c r="EF108" i="24" a="1"/>
  <c r="EF108" i="24" s="1"/>
  <c r="D110" i="19" s="1"/>
  <c r="EF116" i="24" a="1"/>
  <c r="EF116" i="24" s="1"/>
  <c r="D118" i="19" s="1"/>
  <c r="EF124" i="24" a="1"/>
  <c r="EF124" i="24" s="1"/>
  <c r="D126" i="19" s="1"/>
  <c r="EF132" i="24" a="1"/>
  <c r="EF132" i="24" s="1"/>
  <c r="D134" i="19" s="1"/>
  <c r="EG98" i="24" a="1"/>
  <c r="EG98" i="24" s="1"/>
  <c r="E100" i="19" s="1"/>
  <c r="EG106" i="24" a="1"/>
  <c r="EG106" i="24" s="1"/>
  <c r="E108" i="19" s="1"/>
  <c r="EG114" i="24" a="1"/>
  <c r="EG114" i="24" s="1"/>
  <c r="E116" i="19" s="1"/>
  <c r="EG122" i="24" a="1"/>
  <c r="EG122" i="24" s="1"/>
  <c r="E124" i="19" s="1"/>
  <c r="EG130" i="24" a="1"/>
  <c r="EG130" i="24" s="1"/>
  <c r="E132" i="19" s="1"/>
  <c r="M135" i="27"/>
  <c r="N135" i="27"/>
  <c r="AS5" i="24"/>
  <c r="AS6" i="24" s="1"/>
  <c r="AS7" i="24" s="1"/>
  <c r="AS8" i="24" s="1"/>
  <c r="AS9" i="24" s="1"/>
  <c r="D7" i="19"/>
  <c r="AV5" i="24"/>
  <c r="AV6" i="24" s="1"/>
  <c r="AV7" i="24" s="1"/>
  <c r="S7" i="19"/>
  <c r="X8" i="19"/>
  <c r="AT5" i="24"/>
  <c r="AT6" i="24" s="1"/>
  <c r="AT7" i="24" s="1"/>
  <c r="AT8" i="24" s="1"/>
  <c r="I7" i="19"/>
  <c r="D8" i="19"/>
  <c r="AC8" i="19"/>
  <c r="AY5" i="24"/>
  <c r="AH7" i="19"/>
  <c r="N7" i="19"/>
  <c r="AU5" i="24"/>
  <c r="F164" i="8"/>
  <c r="D163" i="8"/>
  <c r="C164" i="8"/>
  <c r="E164" i="8" s="1"/>
  <c r="B180" i="8"/>
  <c r="AV8" i="24" l="1"/>
  <c r="AV9" i="24" s="1"/>
  <c r="AV10" i="24" s="1"/>
  <c r="AV11" i="24" s="1"/>
  <c r="AV12" i="24" s="1"/>
  <c r="AV13" i="24" s="1"/>
  <c r="AV14" i="24" s="1"/>
  <c r="AV15" i="24" s="1"/>
  <c r="AV16" i="24" s="1"/>
  <c r="AV17" i="24" s="1"/>
  <c r="AV18" i="24" s="1"/>
  <c r="AV19" i="24" s="1"/>
  <c r="AV20" i="24" s="1"/>
  <c r="AV21" i="24" s="1"/>
  <c r="AV22" i="24" s="1"/>
  <c r="AV23" i="24" s="1"/>
  <c r="AV24" i="24" s="1"/>
  <c r="AV25" i="24" s="1"/>
  <c r="AV26" i="24" s="1"/>
  <c r="AV27" i="24" s="1"/>
  <c r="AV28" i="24" s="1"/>
  <c r="AV29" i="24" s="1"/>
  <c r="AV30" i="24" s="1"/>
  <c r="AV31" i="24" s="1"/>
  <c r="AV32" i="24" s="1"/>
  <c r="AV33" i="24" s="1"/>
  <c r="AV34" i="24" s="1"/>
  <c r="AV35" i="24" s="1"/>
  <c r="AV36" i="24" s="1"/>
  <c r="AV37" i="24" s="1"/>
  <c r="AV38" i="24" s="1"/>
  <c r="AV39" i="24" s="1"/>
  <c r="AV40" i="24" s="1"/>
  <c r="AV41" i="24" s="1"/>
  <c r="AV42" i="24" s="1"/>
  <c r="AV43" i="24" s="1"/>
  <c r="AV44" i="24" s="1"/>
  <c r="AV45" i="24" s="1"/>
  <c r="AV46" i="24" s="1"/>
  <c r="AV47" i="24" s="1"/>
  <c r="AV48" i="24" s="1"/>
  <c r="AV49" i="24" s="1"/>
  <c r="AV50" i="24" s="1"/>
  <c r="AV51" i="24" s="1"/>
  <c r="AV52" i="24" s="1"/>
  <c r="AV53" i="24" s="1"/>
  <c r="AV54" i="24" s="1"/>
  <c r="AV55" i="24" s="1"/>
  <c r="AV56" i="24" s="1"/>
  <c r="AV57" i="24" s="1"/>
  <c r="AV58" i="24" s="1"/>
  <c r="AV59" i="24" s="1"/>
  <c r="AV60" i="24" s="1"/>
  <c r="AV61" i="24" s="1"/>
  <c r="AV62" i="24" s="1"/>
  <c r="AV63" i="24" s="1"/>
  <c r="AV64" i="24" s="1"/>
  <c r="AV65" i="24" s="1"/>
  <c r="AV66" i="24" s="1"/>
  <c r="AV67" i="24" s="1"/>
  <c r="AV68" i="24" s="1"/>
  <c r="AV69" i="24" s="1"/>
  <c r="AV70" i="24" s="1"/>
  <c r="AV71" i="24" s="1"/>
  <c r="AV72" i="24" s="1"/>
  <c r="AV73" i="24" s="1"/>
  <c r="AV74" i="24" s="1"/>
  <c r="AV75" i="24" s="1"/>
  <c r="AV76" i="24" s="1"/>
  <c r="AV77" i="24" s="1"/>
  <c r="AV78" i="24" s="1"/>
  <c r="AV79" i="24" s="1"/>
  <c r="AV80" i="24" s="1"/>
  <c r="AV81" i="24" s="1"/>
  <c r="AV82" i="24" s="1"/>
  <c r="AV83" i="24" s="1"/>
  <c r="AV84" i="24" s="1"/>
  <c r="AV85" i="24" s="1"/>
  <c r="AV86" i="24" s="1"/>
  <c r="AV87" i="24" s="1"/>
  <c r="AV88" i="24" s="1"/>
  <c r="AV89" i="24" s="1"/>
  <c r="AV90" i="24" s="1"/>
  <c r="AV91" i="24" s="1"/>
  <c r="AV92" i="24" s="1"/>
  <c r="AV93" i="24" s="1"/>
  <c r="AV94" i="24" s="1"/>
  <c r="AV95" i="24" s="1"/>
  <c r="AV96" i="24" s="1"/>
  <c r="AV97" i="24" s="1"/>
  <c r="AV98" i="24" s="1"/>
  <c r="AV99" i="24" s="1"/>
  <c r="AV100" i="24" s="1"/>
  <c r="AV101" i="24" s="1"/>
  <c r="AV102" i="24" s="1"/>
  <c r="AV103" i="24" s="1"/>
  <c r="AV104" i="24" s="1"/>
  <c r="AV105" i="24" s="1"/>
  <c r="AV106" i="24" s="1"/>
  <c r="AV107" i="24" s="1"/>
  <c r="AV108" i="24" s="1"/>
  <c r="AV109" i="24" s="1"/>
  <c r="AV110" i="24" s="1"/>
  <c r="AV111" i="24" s="1"/>
  <c r="AV112" i="24" s="1"/>
  <c r="AV113" i="24" s="1"/>
  <c r="AV114" i="24" s="1"/>
  <c r="AV115" i="24" s="1"/>
  <c r="AV116" i="24" s="1"/>
  <c r="AV117" i="24" s="1"/>
  <c r="AV118" i="24" s="1"/>
  <c r="AV119" i="24" s="1"/>
  <c r="AV120" i="24" s="1"/>
  <c r="AV121" i="24" s="1"/>
  <c r="AV122" i="24" s="1"/>
  <c r="AV123" i="24" s="1"/>
  <c r="AV124" i="24" s="1"/>
  <c r="AV125" i="24" s="1"/>
  <c r="AV126" i="24" s="1"/>
  <c r="AV127" i="24" s="1"/>
  <c r="AV128" i="24" s="1"/>
  <c r="AV129" i="24" s="1"/>
  <c r="AV130" i="24" s="1"/>
  <c r="AV131" i="24" s="1"/>
  <c r="AV132" i="24" s="1"/>
  <c r="AC7" i="19"/>
  <c r="AW6" i="24"/>
  <c r="AW7" i="24" s="1"/>
  <c r="AW8" i="24" s="1"/>
  <c r="AW9" i="24" s="1"/>
  <c r="AW10" i="24" s="1"/>
  <c r="AW11" i="24" s="1"/>
  <c r="AW12" i="24" s="1"/>
  <c r="AW13" i="24" s="1"/>
  <c r="AW14" i="24" s="1"/>
  <c r="AW15" i="24" s="1"/>
  <c r="AW16" i="24" s="1"/>
  <c r="AW17" i="24" s="1"/>
  <c r="AW18" i="24" s="1"/>
  <c r="AW19" i="24" s="1"/>
  <c r="AW20" i="24" s="1"/>
  <c r="AW21" i="24" s="1"/>
  <c r="AW22" i="24" s="1"/>
  <c r="AW23" i="24" s="1"/>
  <c r="AW24" i="24" s="1"/>
  <c r="AW25" i="24" s="1"/>
  <c r="AW26" i="24" s="1"/>
  <c r="AW27" i="24" s="1"/>
  <c r="AW28" i="24" s="1"/>
  <c r="AW29" i="24" s="1"/>
  <c r="AW30" i="24" s="1"/>
  <c r="AW31" i="24" s="1"/>
  <c r="AW32" i="24" s="1"/>
  <c r="AW33" i="24" s="1"/>
  <c r="AW34" i="24" s="1"/>
  <c r="AW35" i="24" s="1"/>
  <c r="AW36" i="24" s="1"/>
  <c r="AW37" i="24" s="1"/>
  <c r="AW38" i="24" s="1"/>
  <c r="AW39" i="24" s="1"/>
  <c r="AW40" i="24" s="1"/>
  <c r="AW41" i="24" s="1"/>
  <c r="AW42" i="24" s="1"/>
  <c r="AW43" i="24" s="1"/>
  <c r="AW44" i="24" s="1"/>
  <c r="AW45" i="24" s="1"/>
  <c r="AW46" i="24" s="1"/>
  <c r="AW47" i="24" s="1"/>
  <c r="AW48" i="24" s="1"/>
  <c r="AW49" i="24" s="1"/>
  <c r="AW50" i="24" s="1"/>
  <c r="AW51" i="24" s="1"/>
  <c r="AW52" i="24" s="1"/>
  <c r="AW53" i="24" s="1"/>
  <c r="AW54" i="24" s="1"/>
  <c r="AW55" i="24" s="1"/>
  <c r="AW56" i="24" s="1"/>
  <c r="AW57" i="24" s="1"/>
  <c r="AW58" i="24" s="1"/>
  <c r="AW59" i="24" s="1"/>
  <c r="AW60" i="24" s="1"/>
  <c r="AW61" i="24" s="1"/>
  <c r="AW62" i="24" s="1"/>
  <c r="AW63" i="24" s="1"/>
  <c r="AW64" i="24" s="1"/>
  <c r="AW65" i="24" s="1"/>
  <c r="AW66" i="24" s="1"/>
  <c r="AW67" i="24" s="1"/>
  <c r="AW68" i="24" s="1"/>
  <c r="AW69" i="24" s="1"/>
  <c r="AW70" i="24" s="1"/>
  <c r="AW71" i="24" s="1"/>
  <c r="AW72" i="24" s="1"/>
  <c r="AW73" i="24" s="1"/>
  <c r="AW74" i="24" s="1"/>
  <c r="AW75" i="24" s="1"/>
  <c r="AW76" i="24" s="1"/>
  <c r="AW77" i="24" s="1"/>
  <c r="AW78" i="24" s="1"/>
  <c r="AW79" i="24" s="1"/>
  <c r="AW80" i="24" s="1"/>
  <c r="AW81" i="24" s="1"/>
  <c r="AW82" i="24" s="1"/>
  <c r="AW83" i="24" s="1"/>
  <c r="AW84" i="24" s="1"/>
  <c r="AW85" i="24" s="1"/>
  <c r="AW86" i="24" s="1"/>
  <c r="AW87" i="24" s="1"/>
  <c r="AW88" i="24" s="1"/>
  <c r="AW89" i="24" s="1"/>
  <c r="AW90" i="24" s="1"/>
  <c r="AW91" i="24" s="1"/>
  <c r="AW92" i="24" s="1"/>
  <c r="AW93" i="24" s="1"/>
  <c r="AW94" i="24" s="1"/>
  <c r="AW95" i="24" s="1"/>
  <c r="AW96" i="24" s="1"/>
  <c r="AW97" i="24" s="1"/>
  <c r="AW98" i="24" s="1"/>
  <c r="AW99" i="24" s="1"/>
  <c r="AW100" i="24" s="1"/>
  <c r="AW101" i="24" s="1"/>
  <c r="AW102" i="24" s="1"/>
  <c r="AW103" i="24" s="1"/>
  <c r="AW104" i="24" s="1"/>
  <c r="AW105" i="24" s="1"/>
  <c r="AW106" i="24" s="1"/>
  <c r="AW107" i="24" s="1"/>
  <c r="AW108" i="24" s="1"/>
  <c r="AW109" i="24" s="1"/>
  <c r="AW110" i="24" s="1"/>
  <c r="AW111" i="24" s="1"/>
  <c r="AW112" i="24" s="1"/>
  <c r="AW113" i="24" s="1"/>
  <c r="AW114" i="24" s="1"/>
  <c r="AW115" i="24" s="1"/>
  <c r="AW116" i="24" s="1"/>
  <c r="AW117" i="24" s="1"/>
  <c r="AW118" i="24" s="1"/>
  <c r="AW119" i="24" s="1"/>
  <c r="AW120" i="24" s="1"/>
  <c r="AW121" i="24" s="1"/>
  <c r="AW122" i="24" s="1"/>
  <c r="AW123" i="24" s="1"/>
  <c r="AW124" i="24" s="1"/>
  <c r="AW125" i="24" s="1"/>
  <c r="AW126" i="24" s="1"/>
  <c r="AW127" i="24" s="1"/>
  <c r="AW128" i="24" s="1"/>
  <c r="AW129" i="24" s="1"/>
  <c r="AW130" i="24" s="1"/>
  <c r="AW131" i="24" s="1"/>
  <c r="AW132" i="24" s="1"/>
  <c r="X7" i="19"/>
  <c r="AX7" i="24"/>
  <c r="AX8" i="24" s="1"/>
  <c r="AX9" i="24" s="1"/>
  <c r="AX10" i="24" s="1"/>
  <c r="AX11" i="24" s="1"/>
  <c r="AX12" i="24" s="1"/>
  <c r="AX13" i="24" s="1"/>
  <c r="AX14" i="24" s="1"/>
  <c r="AX15" i="24" s="1"/>
  <c r="AX16" i="24" s="1"/>
  <c r="AX17" i="24" s="1"/>
  <c r="AX18" i="24" s="1"/>
  <c r="AX19" i="24" s="1"/>
  <c r="AX20" i="24" s="1"/>
  <c r="AX21" i="24" s="1"/>
  <c r="AX22" i="24" s="1"/>
  <c r="AX23" i="24" s="1"/>
  <c r="AX24" i="24" s="1"/>
  <c r="AX25" i="24" s="1"/>
  <c r="AX26" i="24" s="1"/>
  <c r="AX27" i="24" s="1"/>
  <c r="AX28" i="24" s="1"/>
  <c r="AX29" i="24" s="1"/>
  <c r="AX30" i="24" s="1"/>
  <c r="AX31" i="24" s="1"/>
  <c r="AX32" i="24" s="1"/>
  <c r="AX33" i="24" s="1"/>
  <c r="AX34" i="24" s="1"/>
  <c r="AX35" i="24" s="1"/>
  <c r="AX36" i="24" s="1"/>
  <c r="AX37" i="24" s="1"/>
  <c r="AX38" i="24" s="1"/>
  <c r="AX39" i="24" s="1"/>
  <c r="AX40" i="24" s="1"/>
  <c r="AX41" i="24" s="1"/>
  <c r="AX42" i="24" s="1"/>
  <c r="AX43" i="24" s="1"/>
  <c r="AX44" i="24" s="1"/>
  <c r="AX45" i="24" s="1"/>
  <c r="AX46" i="24" s="1"/>
  <c r="AX47" i="24" s="1"/>
  <c r="AX48" i="24" s="1"/>
  <c r="AX49" i="24" s="1"/>
  <c r="AX50" i="24" s="1"/>
  <c r="AX51" i="24" s="1"/>
  <c r="AX52" i="24" s="1"/>
  <c r="AX53" i="24" s="1"/>
  <c r="AX54" i="24" s="1"/>
  <c r="AX55" i="24" s="1"/>
  <c r="AX56" i="24" s="1"/>
  <c r="AX57" i="24" s="1"/>
  <c r="AX58" i="24" s="1"/>
  <c r="AX59" i="24" s="1"/>
  <c r="AX60" i="24" s="1"/>
  <c r="AX61" i="24" s="1"/>
  <c r="AX62" i="24" s="1"/>
  <c r="AX63" i="24" s="1"/>
  <c r="AX64" i="24" s="1"/>
  <c r="AX65" i="24" s="1"/>
  <c r="AX66" i="24" s="1"/>
  <c r="AX67" i="24" s="1"/>
  <c r="AX68" i="24" s="1"/>
  <c r="AX69" i="24" s="1"/>
  <c r="AX70" i="24" s="1"/>
  <c r="AX71" i="24" s="1"/>
  <c r="AX72" i="24" s="1"/>
  <c r="AX73" i="24" s="1"/>
  <c r="AX74" i="24" s="1"/>
  <c r="AX75" i="24" s="1"/>
  <c r="AX76" i="24" s="1"/>
  <c r="AX77" i="24" s="1"/>
  <c r="AX78" i="24" s="1"/>
  <c r="AX79" i="24" s="1"/>
  <c r="AX80" i="24" s="1"/>
  <c r="AX81" i="24" s="1"/>
  <c r="AX82" i="24" s="1"/>
  <c r="AX83" i="24" s="1"/>
  <c r="AX84" i="24" s="1"/>
  <c r="AX85" i="24" s="1"/>
  <c r="AX86" i="24" s="1"/>
  <c r="AX87" i="24" s="1"/>
  <c r="AX88" i="24" s="1"/>
  <c r="AX89" i="24" s="1"/>
  <c r="AX90" i="24" s="1"/>
  <c r="AX91" i="24" s="1"/>
  <c r="AX92" i="24" s="1"/>
  <c r="AX93" i="24" s="1"/>
  <c r="AX94" i="24" s="1"/>
  <c r="AX95" i="24" s="1"/>
  <c r="AX96" i="24" s="1"/>
  <c r="AX97" i="24" s="1"/>
  <c r="AX98" i="24" s="1"/>
  <c r="AX99" i="24" s="1"/>
  <c r="AX100" i="24" s="1"/>
  <c r="AX101" i="24" s="1"/>
  <c r="AX102" i="24" s="1"/>
  <c r="AX103" i="24" s="1"/>
  <c r="AX104" i="24" s="1"/>
  <c r="AX105" i="24" s="1"/>
  <c r="AX106" i="24" s="1"/>
  <c r="AX107" i="24" s="1"/>
  <c r="AX108" i="24" s="1"/>
  <c r="AX109" i="24" s="1"/>
  <c r="AX110" i="24" s="1"/>
  <c r="AX111" i="24" s="1"/>
  <c r="AX112" i="24" s="1"/>
  <c r="AX113" i="24" s="1"/>
  <c r="AX114" i="24" s="1"/>
  <c r="AX115" i="24" s="1"/>
  <c r="AX116" i="24" s="1"/>
  <c r="AX117" i="24" s="1"/>
  <c r="AX118" i="24" s="1"/>
  <c r="AX119" i="24" s="1"/>
  <c r="AX120" i="24" s="1"/>
  <c r="AX121" i="24" s="1"/>
  <c r="AX122" i="24" s="1"/>
  <c r="AX123" i="24" s="1"/>
  <c r="AX124" i="24" s="1"/>
  <c r="AX125" i="24" s="1"/>
  <c r="AX126" i="24" s="1"/>
  <c r="AX127" i="24" s="1"/>
  <c r="AX128" i="24" s="1"/>
  <c r="AX129" i="24" s="1"/>
  <c r="AX130" i="24" s="1"/>
  <c r="AX131" i="24" s="1"/>
  <c r="AX132" i="24" s="1"/>
  <c r="AT9" i="24"/>
  <c r="AT10" i="24" s="1"/>
  <c r="AT11" i="24" s="1"/>
  <c r="AT12" i="24" s="1"/>
  <c r="AT13" i="24" s="1"/>
  <c r="AT14" i="24" s="1"/>
  <c r="AT15" i="24" s="1"/>
  <c r="AT16" i="24" s="1"/>
  <c r="AT17" i="24" s="1"/>
  <c r="AT18" i="24" s="1"/>
  <c r="AT19" i="24" s="1"/>
  <c r="AT20" i="24" s="1"/>
  <c r="AT21" i="24" s="1"/>
  <c r="AT22" i="24" s="1"/>
  <c r="AT23" i="24" s="1"/>
  <c r="AT24" i="24" s="1"/>
  <c r="AT25" i="24" s="1"/>
  <c r="AT26" i="24" s="1"/>
  <c r="AT27" i="24" s="1"/>
  <c r="AT28" i="24" s="1"/>
  <c r="AT29" i="24" s="1"/>
  <c r="AT30" i="24" s="1"/>
  <c r="AT31" i="24" s="1"/>
  <c r="AT32" i="24" s="1"/>
  <c r="AT33" i="24" s="1"/>
  <c r="AT34" i="24" s="1"/>
  <c r="AT35" i="24" s="1"/>
  <c r="AT36" i="24" s="1"/>
  <c r="AT37" i="24" s="1"/>
  <c r="AT38" i="24" s="1"/>
  <c r="AT39" i="24" s="1"/>
  <c r="AT40" i="24" s="1"/>
  <c r="AT41" i="24" s="1"/>
  <c r="AT42" i="24" s="1"/>
  <c r="AT43" i="24" s="1"/>
  <c r="AT44" i="24" s="1"/>
  <c r="AT45" i="24" s="1"/>
  <c r="AT46" i="24" s="1"/>
  <c r="AT47" i="24" s="1"/>
  <c r="AT48" i="24" s="1"/>
  <c r="AT49" i="24" s="1"/>
  <c r="AT50" i="24" s="1"/>
  <c r="AT51" i="24" s="1"/>
  <c r="AT52" i="24" s="1"/>
  <c r="AT53" i="24" s="1"/>
  <c r="AT54" i="24" s="1"/>
  <c r="AT55" i="24" s="1"/>
  <c r="AT56" i="24" s="1"/>
  <c r="AT57" i="24" s="1"/>
  <c r="AT58" i="24" s="1"/>
  <c r="AT59" i="24" s="1"/>
  <c r="AT60" i="24" s="1"/>
  <c r="AT61" i="24" s="1"/>
  <c r="AT62" i="24" s="1"/>
  <c r="AT63" i="24" s="1"/>
  <c r="AT64" i="24" s="1"/>
  <c r="AT65" i="24" s="1"/>
  <c r="AT66" i="24" s="1"/>
  <c r="AT67" i="24" s="1"/>
  <c r="AT68" i="24" s="1"/>
  <c r="AT69" i="24" s="1"/>
  <c r="AT70" i="24" s="1"/>
  <c r="AT71" i="24" s="1"/>
  <c r="AT72" i="24" s="1"/>
  <c r="AT73" i="24" s="1"/>
  <c r="AT74" i="24" s="1"/>
  <c r="AT75" i="24" s="1"/>
  <c r="AT76" i="24" s="1"/>
  <c r="AT77" i="24" s="1"/>
  <c r="AT78" i="24" s="1"/>
  <c r="AT79" i="24" s="1"/>
  <c r="AT80" i="24" s="1"/>
  <c r="AT81" i="24" s="1"/>
  <c r="AT82" i="24" s="1"/>
  <c r="AT83" i="24" s="1"/>
  <c r="AT84" i="24" s="1"/>
  <c r="AT85" i="24" s="1"/>
  <c r="AT86" i="24" s="1"/>
  <c r="AT87" i="24" s="1"/>
  <c r="AT88" i="24" s="1"/>
  <c r="AT89" i="24" s="1"/>
  <c r="AT90" i="24" s="1"/>
  <c r="AT91" i="24" s="1"/>
  <c r="AT92" i="24" s="1"/>
  <c r="AT93" i="24" s="1"/>
  <c r="AT94" i="24" s="1"/>
  <c r="AT95" i="24" s="1"/>
  <c r="AT96" i="24" s="1"/>
  <c r="AT97" i="24" s="1"/>
  <c r="AT98" i="24" s="1"/>
  <c r="AT99" i="24" s="1"/>
  <c r="AT100" i="24" s="1"/>
  <c r="AT101" i="24" s="1"/>
  <c r="AT102" i="24" s="1"/>
  <c r="AT103" i="24" s="1"/>
  <c r="AT104" i="24" s="1"/>
  <c r="AT105" i="24" s="1"/>
  <c r="AT106" i="24" s="1"/>
  <c r="AT107" i="24" s="1"/>
  <c r="AT108" i="24" s="1"/>
  <c r="AT109" i="24" s="1"/>
  <c r="AT110" i="24" s="1"/>
  <c r="AT111" i="24" s="1"/>
  <c r="AT112" i="24" s="1"/>
  <c r="AT113" i="24" s="1"/>
  <c r="AT114" i="24" s="1"/>
  <c r="AT115" i="24" s="1"/>
  <c r="AT116" i="24" s="1"/>
  <c r="AT117" i="24" s="1"/>
  <c r="AT118" i="24" s="1"/>
  <c r="AT119" i="24" s="1"/>
  <c r="AT120" i="24" s="1"/>
  <c r="AT121" i="24" s="1"/>
  <c r="AT122" i="24" s="1"/>
  <c r="AT123" i="24" s="1"/>
  <c r="AT124" i="24" s="1"/>
  <c r="AT125" i="24" s="1"/>
  <c r="AT126" i="24" s="1"/>
  <c r="AT127" i="24" s="1"/>
  <c r="AT128" i="24" s="1"/>
  <c r="AT129" i="24" s="1"/>
  <c r="AT130" i="24" s="1"/>
  <c r="AT131" i="24" s="1"/>
  <c r="AT132" i="24" s="1"/>
  <c r="AS10" i="24"/>
  <c r="AS11" i="24" s="1"/>
  <c r="AS12" i="24" s="1"/>
  <c r="AS13" i="24" s="1"/>
  <c r="AS14" i="24" s="1"/>
  <c r="AS15" i="24" s="1"/>
  <c r="AS16" i="24" s="1"/>
  <c r="AS17" i="24" s="1"/>
  <c r="AS18" i="24" s="1"/>
  <c r="AS19" i="24" s="1"/>
  <c r="AS20" i="24" s="1"/>
  <c r="AS21" i="24" s="1"/>
  <c r="AS22" i="24" s="1"/>
  <c r="AS23" i="24" s="1"/>
  <c r="AS24" i="24" s="1"/>
  <c r="AS25" i="24" s="1"/>
  <c r="AS26" i="24" s="1"/>
  <c r="AS27" i="24" s="1"/>
  <c r="AS28" i="24" s="1"/>
  <c r="AS29" i="24" s="1"/>
  <c r="AS30" i="24" s="1"/>
  <c r="AS31" i="24" s="1"/>
  <c r="AS32" i="24" s="1"/>
  <c r="AS33" i="24" s="1"/>
  <c r="AS34" i="24" s="1"/>
  <c r="AS35" i="24" s="1"/>
  <c r="AS36" i="24" s="1"/>
  <c r="AS37" i="24" s="1"/>
  <c r="AS38" i="24" s="1"/>
  <c r="AS39" i="24" s="1"/>
  <c r="AS40" i="24" s="1"/>
  <c r="AS41" i="24" s="1"/>
  <c r="AS42" i="24" s="1"/>
  <c r="AS43" i="24" s="1"/>
  <c r="AS44" i="24" s="1"/>
  <c r="AS45" i="24" s="1"/>
  <c r="AS46" i="24" s="1"/>
  <c r="AS47" i="24" s="1"/>
  <c r="AS48" i="24" s="1"/>
  <c r="AS49" i="24" s="1"/>
  <c r="AS50" i="24" s="1"/>
  <c r="AS51" i="24" s="1"/>
  <c r="AS52" i="24" s="1"/>
  <c r="AS53" i="24" s="1"/>
  <c r="AS54" i="24" s="1"/>
  <c r="AS55" i="24" s="1"/>
  <c r="AS56" i="24" s="1"/>
  <c r="AS57" i="24" s="1"/>
  <c r="AS58" i="24" s="1"/>
  <c r="AS59" i="24" s="1"/>
  <c r="AS60" i="24" s="1"/>
  <c r="AS61" i="24" s="1"/>
  <c r="AS62" i="24" s="1"/>
  <c r="AS63" i="24" s="1"/>
  <c r="AS64" i="24" s="1"/>
  <c r="AS65" i="24" s="1"/>
  <c r="AS66" i="24" s="1"/>
  <c r="AS67" i="24" s="1"/>
  <c r="AS68" i="24" s="1"/>
  <c r="AS69" i="24" s="1"/>
  <c r="AS70" i="24" s="1"/>
  <c r="AS71" i="24" s="1"/>
  <c r="AS72" i="24" s="1"/>
  <c r="AS73" i="24" s="1"/>
  <c r="AS74" i="24" s="1"/>
  <c r="AS75" i="24" s="1"/>
  <c r="AS76" i="24" s="1"/>
  <c r="AS77" i="24" s="1"/>
  <c r="AS78" i="24" s="1"/>
  <c r="AS79" i="24" s="1"/>
  <c r="AS80" i="24" s="1"/>
  <c r="AS81" i="24" s="1"/>
  <c r="AS82" i="24" s="1"/>
  <c r="AS83" i="24" s="1"/>
  <c r="AS84" i="24" s="1"/>
  <c r="AS85" i="24" s="1"/>
  <c r="AS86" i="24" s="1"/>
  <c r="AS87" i="24" s="1"/>
  <c r="AS88" i="24" s="1"/>
  <c r="AS89" i="24" s="1"/>
  <c r="AS90" i="24" s="1"/>
  <c r="AS91" i="24" s="1"/>
  <c r="AS92" i="24" s="1"/>
  <c r="AS93" i="24" s="1"/>
  <c r="AS94" i="24" s="1"/>
  <c r="AS95" i="24" s="1"/>
  <c r="AS96" i="24" s="1"/>
  <c r="AS97" i="24" s="1"/>
  <c r="AS98" i="24" s="1"/>
  <c r="AS99" i="24" s="1"/>
  <c r="AS100" i="24" s="1"/>
  <c r="AS101" i="24" s="1"/>
  <c r="AS102" i="24" s="1"/>
  <c r="AS103" i="24" s="1"/>
  <c r="AS104" i="24" s="1"/>
  <c r="AS105" i="24" s="1"/>
  <c r="AS106" i="24" s="1"/>
  <c r="AS107" i="24" s="1"/>
  <c r="AS108" i="24" s="1"/>
  <c r="AS109" i="24" s="1"/>
  <c r="AS110" i="24" s="1"/>
  <c r="AS111" i="24" s="1"/>
  <c r="AS112" i="24" s="1"/>
  <c r="AS113" i="24" s="1"/>
  <c r="AS114" i="24" s="1"/>
  <c r="AS115" i="24" s="1"/>
  <c r="AS116" i="24" s="1"/>
  <c r="AS117" i="24" s="1"/>
  <c r="AS118" i="24" s="1"/>
  <c r="AS119" i="24" s="1"/>
  <c r="AS120" i="24" s="1"/>
  <c r="AS121" i="24" s="1"/>
  <c r="AS122" i="24" s="1"/>
  <c r="AS123" i="24" s="1"/>
  <c r="AS124" i="24" s="1"/>
  <c r="AS125" i="24" s="1"/>
  <c r="AS126" i="24" s="1"/>
  <c r="AS127" i="24" s="1"/>
  <c r="AS128" i="24" s="1"/>
  <c r="AS129" i="24" s="1"/>
  <c r="AS130" i="24" s="1"/>
  <c r="AS131" i="24" s="1"/>
  <c r="AS132" i="24" s="1"/>
  <c r="AU6" i="24"/>
  <c r="AU7" i="24" s="1"/>
  <c r="AU8" i="24" s="1"/>
  <c r="AU9" i="24" s="1"/>
  <c r="AU10" i="24" s="1"/>
  <c r="AU11" i="24" s="1"/>
  <c r="AU12" i="24" s="1"/>
  <c r="AU13" i="24" s="1"/>
  <c r="AU14" i="24" s="1"/>
  <c r="AU15" i="24" s="1"/>
  <c r="AU16" i="24" s="1"/>
  <c r="AU17" i="24" s="1"/>
  <c r="AU18" i="24" s="1"/>
  <c r="AU19" i="24" s="1"/>
  <c r="AU20" i="24" s="1"/>
  <c r="AU21" i="24" s="1"/>
  <c r="AU22" i="24" s="1"/>
  <c r="AU23" i="24" s="1"/>
  <c r="AU24" i="24" s="1"/>
  <c r="AU25" i="24" s="1"/>
  <c r="AU26" i="24" s="1"/>
  <c r="AU27" i="24" s="1"/>
  <c r="AU28" i="24" s="1"/>
  <c r="AU29" i="24" s="1"/>
  <c r="AU30" i="24" s="1"/>
  <c r="AU31" i="24" s="1"/>
  <c r="AU32" i="24" s="1"/>
  <c r="AU33" i="24" s="1"/>
  <c r="AU34" i="24" s="1"/>
  <c r="AU35" i="24" s="1"/>
  <c r="AU36" i="24" s="1"/>
  <c r="AU37" i="24" s="1"/>
  <c r="AU38" i="24" s="1"/>
  <c r="AU39" i="24" s="1"/>
  <c r="AU40" i="24" s="1"/>
  <c r="AU41" i="24" s="1"/>
  <c r="AU42" i="24" s="1"/>
  <c r="AU43" i="24" s="1"/>
  <c r="AU44" i="24" s="1"/>
  <c r="AU45" i="24" s="1"/>
  <c r="AU46" i="24" s="1"/>
  <c r="AU47" i="24" s="1"/>
  <c r="AU48" i="24" s="1"/>
  <c r="AU49" i="24" s="1"/>
  <c r="AU50" i="24" s="1"/>
  <c r="AU51" i="24" s="1"/>
  <c r="AU52" i="24" s="1"/>
  <c r="AU53" i="24" s="1"/>
  <c r="AU54" i="24" s="1"/>
  <c r="AU55" i="24" s="1"/>
  <c r="AU56" i="24" s="1"/>
  <c r="AU57" i="24" s="1"/>
  <c r="AU58" i="24" s="1"/>
  <c r="AU59" i="24" s="1"/>
  <c r="AU60" i="24" s="1"/>
  <c r="AU61" i="24" s="1"/>
  <c r="AU62" i="24" s="1"/>
  <c r="AU63" i="24" s="1"/>
  <c r="AU64" i="24" s="1"/>
  <c r="AU65" i="24" s="1"/>
  <c r="AU66" i="24" s="1"/>
  <c r="AU67" i="24" s="1"/>
  <c r="AU68" i="24" s="1"/>
  <c r="AU69" i="24" s="1"/>
  <c r="AU70" i="24" s="1"/>
  <c r="AU71" i="24" s="1"/>
  <c r="AU72" i="24" s="1"/>
  <c r="AU73" i="24" s="1"/>
  <c r="AU74" i="24" s="1"/>
  <c r="AU75" i="24" s="1"/>
  <c r="AU76" i="24" s="1"/>
  <c r="AU77" i="24" s="1"/>
  <c r="AU78" i="24" s="1"/>
  <c r="AU79" i="24" s="1"/>
  <c r="AU80" i="24" s="1"/>
  <c r="AU81" i="24" s="1"/>
  <c r="AU82" i="24" s="1"/>
  <c r="AU83" i="24" s="1"/>
  <c r="AU84" i="24" s="1"/>
  <c r="AU85" i="24" s="1"/>
  <c r="AU86" i="24" s="1"/>
  <c r="AU87" i="24" s="1"/>
  <c r="AU88" i="24" s="1"/>
  <c r="AU89" i="24" s="1"/>
  <c r="AU90" i="24" s="1"/>
  <c r="AU91" i="24" s="1"/>
  <c r="AU92" i="24" s="1"/>
  <c r="AU93" i="24" s="1"/>
  <c r="AU94" i="24" s="1"/>
  <c r="AU95" i="24" s="1"/>
  <c r="AU96" i="24" s="1"/>
  <c r="AU97" i="24" s="1"/>
  <c r="AU98" i="24" s="1"/>
  <c r="AU99" i="24" s="1"/>
  <c r="AU100" i="24" s="1"/>
  <c r="AU101" i="24" s="1"/>
  <c r="AU102" i="24" s="1"/>
  <c r="AU103" i="24" s="1"/>
  <c r="AU104" i="24" s="1"/>
  <c r="AU105" i="24" s="1"/>
  <c r="AU106" i="24" s="1"/>
  <c r="AU107" i="24" s="1"/>
  <c r="AU108" i="24" s="1"/>
  <c r="AU109" i="24" s="1"/>
  <c r="AU110" i="24" s="1"/>
  <c r="AU111" i="24" s="1"/>
  <c r="AU112" i="24" s="1"/>
  <c r="AU113" i="24" s="1"/>
  <c r="AU114" i="24" s="1"/>
  <c r="AU115" i="24" s="1"/>
  <c r="AU116" i="24" s="1"/>
  <c r="AU117" i="24" s="1"/>
  <c r="AU118" i="24" s="1"/>
  <c r="AU119" i="24" s="1"/>
  <c r="AU120" i="24" s="1"/>
  <c r="AU121" i="24" s="1"/>
  <c r="AU122" i="24" s="1"/>
  <c r="AU123" i="24" s="1"/>
  <c r="AU124" i="24" s="1"/>
  <c r="AU125" i="24" s="1"/>
  <c r="AU126" i="24" s="1"/>
  <c r="AU127" i="24" s="1"/>
  <c r="AU128" i="24" s="1"/>
  <c r="AU129" i="24" s="1"/>
  <c r="AU130" i="24" s="1"/>
  <c r="AU131" i="24" s="1"/>
  <c r="AU132" i="24" s="1"/>
  <c r="AY6" i="24"/>
  <c r="AY7" i="24" s="1"/>
  <c r="AY8" i="24" s="1"/>
  <c r="AY9" i="24" s="1"/>
  <c r="AY10" i="24" s="1"/>
  <c r="AY11" i="24" s="1"/>
  <c r="AY12" i="24" s="1"/>
  <c r="AY13" i="24" s="1"/>
  <c r="AY14" i="24" s="1"/>
  <c r="AY15" i="24" s="1"/>
  <c r="AY16" i="24" s="1"/>
  <c r="AY17" i="24" s="1"/>
  <c r="AY18" i="24" s="1"/>
  <c r="AY19" i="24" s="1"/>
  <c r="AY20" i="24" s="1"/>
  <c r="AY21" i="24" s="1"/>
  <c r="AY22" i="24" s="1"/>
  <c r="AY23" i="24" s="1"/>
  <c r="AY24" i="24" s="1"/>
  <c r="AY25" i="24" s="1"/>
  <c r="AY26" i="24" s="1"/>
  <c r="AY27" i="24" s="1"/>
  <c r="AY28" i="24" s="1"/>
  <c r="AY29" i="24" s="1"/>
  <c r="AY30" i="24" s="1"/>
  <c r="AY31" i="24" s="1"/>
  <c r="AY32" i="24" s="1"/>
  <c r="AY33" i="24" s="1"/>
  <c r="AY34" i="24" s="1"/>
  <c r="AY35" i="24" s="1"/>
  <c r="AY36" i="24" s="1"/>
  <c r="AY37" i="24" s="1"/>
  <c r="AY38" i="24" s="1"/>
  <c r="AY39" i="24" s="1"/>
  <c r="AY40" i="24" s="1"/>
  <c r="AY41" i="24" s="1"/>
  <c r="AY42" i="24" s="1"/>
  <c r="AY43" i="24" s="1"/>
  <c r="AY44" i="24" s="1"/>
  <c r="AY45" i="24" s="1"/>
  <c r="AY46" i="24" s="1"/>
  <c r="AY47" i="24" s="1"/>
  <c r="AY48" i="24" s="1"/>
  <c r="AY49" i="24" s="1"/>
  <c r="AY50" i="24" s="1"/>
  <c r="AY51" i="24" s="1"/>
  <c r="AY52" i="24" s="1"/>
  <c r="AY53" i="24" s="1"/>
  <c r="AY54" i="24" s="1"/>
  <c r="AY55" i="24" s="1"/>
  <c r="AY56" i="24" s="1"/>
  <c r="AY57" i="24" s="1"/>
  <c r="AY58" i="24" s="1"/>
  <c r="AY59" i="24" s="1"/>
  <c r="AY60" i="24" s="1"/>
  <c r="AY61" i="24" s="1"/>
  <c r="AY62" i="24" s="1"/>
  <c r="AY63" i="24" s="1"/>
  <c r="AY64" i="24" s="1"/>
  <c r="AY65" i="24" s="1"/>
  <c r="AY66" i="24" s="1"/>
  <c r="AY67" i="24" s="1"/>
  <c r="AY68" i="24" s="1"/>
  <c r="AY69" i="24" s="1"/>
  <c r="AY70" i="24" s="1"/>
  <c r="AY71" i="24" s="1"/>
  <c r="AY72" i="24" s="1"/>
  <c r="AY73" i="24" s="1"/>
  <c r="AY74" i="24" s="1"/>
  <c r="AY75" i="24" s="1"/>
  <c r="AY76" i="24" s="1"/>
  <c r="AY77" i="24" s="1"/>
  <c r="AY78" i="24" s="1"/>
  <c r="AY79" i="24" s="1"/>
  <c r="AY80" i="24" s="1"/>
  <c r="AY81" i="24" s="1"/>
  <c r="AY82" i="24" s="1"/>
  <c r="AY83" i="24" s="1"/>
  <c r="AY84" i="24" s="1"/>
  <c r="AY85" i="24" s="1"/>
  <c r="AY86" i="24" s="1"/>
  <c r="AY87" i="24" s="1"/>
  <c r="AY88" i="24" s="1"/>
  <c r="AY89" i="24" s="1"/>
  <c r="AY90" i="24" s="1"/>
  <c r="AY91" i="24" s="1"/>
  <c r="AY92" i="24" s="1"/>
  <c r="AY93" i="24" s="1"/>
  <c r="AY94" i="24" s="1"/>
  <c r="AY95" i="24" s="1"/>
  <c r="AY96" i="24" s="1"/>
  <c r="AY97" i="24" s="1"/>
  <c r="AY98" i="24" s="1"/>
  <c r="AY99" i="24" s="1"/>
  <c r="AY100" i="24" s="1"/>
  <c r="AY101" i="24" s="1"/>
  <c r="AY102" i="24" s="1"/>
  <c r="AY103" i="24" s="1"/>
  <c r="AY104" i="24" s="1"/>
  <c r="AY105" i="24" s="1"/>
  <c r="AY106" i="24" s="1"/>
  <c r="AY107" i="24" s="1"/>
  <c r="AY108" i="24" s="1"/>
  <c r="AY109" i="24" s="1"/>
  <c r="AY110" i="24" s="1"/>
  <c r="AY111" i="24" s="1"/>
  <c r="AY112" i="24" s="1"/>
  <c r="AY113" i="24" s="1"/>
  <c r="AY114" i="24" s="1"/>
  <c r="AY115" i="24" s="1"/>
  <c r="AY116" i="24" s="1"/>
  <c r="AY117" i="24" s="1"/>
  <c r="AY118" i="24" s="1"/>
  <c r="AY119" i="24" s="1"/>
  <c r="AY120" i="24" s="1"/>
  <c r="AY121" i="24" s="1"/>
  <c r="AY122" i="24" s="1"/>
  <c r="AY123" i="24" s="1"/>
  <c r="AY124" i="24" s="1"/>
  <c r="AY125" i="24" s="1"/>
  <c r="AY126" i="24" s="1"/>
  <c r="AY127" i="24" s="1"/>
  <c r="AY128" i="24" s="1"/>
  <c r="AY129" i="24" s="1"/>
  <c r="AY130" i="24" s="1"/>
  <c r="AY131" i="24" s="1"/>
  <c r="AY132" i="24" s="1"/>
  <c r="C165" i="8"/>
  <c r="E165" i="8" s="1"/>
  <c r="D164" i="8"/>
  <c r="B181" i="8"/>
  <c r="F165" i="8"/>
  <c r="B182" i="8" l="1"/>
  <c r="C166" i="8"/>
  <c r="E166" i="8" s="1"/>
  <c r="D165" i="8"/>
  <c r="F166" i="8"/>
  <c r="F167" i="8" l="1"/>
  <c r="D166" i="8"/>
  <c r="C167" i="8"/>
  <c r="E167" i="8" s="1"/>
  <c r="B183" i="8"/>
  <c r="B184" i="8" l="1"/>
  <c r="D167" i="8"/>
  <c r="C168" i="8"/>
  <c r="E168" i="8" s="1"/>
  <c r="F168" i="8"/>
  <c r="C169" i="8" l="1"/>
  <c r="E169" i="8" s="1"/>
  <c r="D168" i="8"/>
  <c r="F169" i="8"/>
  <c r="B185" i="8"/>
  <c r="B186" i="8" l="1"/>
  <c r="F170" i="8"/>
  <c r="D169" i="8"/>
  <c r="C170" i="8"/>
  <c r="E170" i="8" s="1"/>
  <c r="F171" i="8" l="1"/>
  <c r="B187" i="8"/>
  <c r="C171" i="8"/>
  <c r="E171" i="8" s="1"/>
  <c r="D170" i="8"/>
  <c r="B188" i="8" l="1"/>
  <c r="C172" i="8"/>
  <c r="E172" i="8" s="1"/>
  <c r="D171" i="8"/>
  <c r="F172" i="8"/>
  <c r="B189" i="8" l="1"/>
  <c r="F173" i="8"/>
  <c r="C173" i="8"/>
  <c r="E173" i="8" s="1"/>
  <c r="D172" i="8"/>
  <c r="F174" i="8" l="1"/>
  <c r="B190" i="8"/>
  <c r="D173" i="8"/>
  <c r="C174" i="8"/>
  <c r="E174" i="8" s="1"/>
  <c r="B191" i="8" l="1"/>
  <c r="D174" i="8"/>
  <c r="C175" i="8"/>
  <c r="E175" i="8" s="1"/>
  <c r="F175" i="8"/>
  <c r="F176" i="8" l="1"/>
  <c r="B192" i="8"/>
  <c r="C176" i="8"/>
  <c r="E176" i="8" s="1"/>
  <c r="D175" i="8"/>
  <c r="B193" i="8" l="1"/>
  <c r="D176" i="8"/>
  <c r="C177" i="8"/>
  <c r="E177" i="8" s="1"/>
  <c r="F177" i="8"/>
  <c r="C178" i="8" l="1"/>
  <c r="E178" i="8" s="1"/>
  <c r="D177" i="8"/>
  <c r="B194" i="8"/>
  <c r="F178" i="8"/>
  <c r="C179" i="8" l="1"/>
  <c r="E179" i="8" s="1"/>
  <c r="D178" i="8"/>
  <c r="F179" i="8"/>
  <c r="B195" i="8"/>
  <c r="B196" i="8" l="1"/>
  <c r="F180" i="8"/>
  <c r="C180" i="8"/>
  <c r="E180" i="8" s="1"/>
  <c r="D179" i="8"/>
  <c r="C181" i="8" l="1"/>
  <c r="E181" i="8" s="1"/>
  <c r="D180" i="8"/>
  <c r="B197" i="8"/>
  <c r="F181" i="8"/>
  <c r="C182" i="8" l="1"/>
  <c r="E182" i="8" s="1"/>
  <c r="D181" i="8"/>
  <c r="F182" i="8"/>
  <c r="B198" i="8"/>
  <c r="B199" i="8" l="1"/>
  <c r="F183" i="8"/>
  <c r="C183" i="8"/>
  <c r="E183" i="8" s="1"/>
  <c r="D182" i="8"/>
  <c r="F184" i="8" l="1"/>
  <c r="B200" i="8"/>
  <c r="C184" i="8"/>
  <c r="E184" i="8" s="1"/>
  <c r="D183" i="8"/>
  <c r="C185" i="8" l="1"/>
  <c r="E185" i="8" s="1"/>
  <c r="D184" i="8"/>
  <c r="F185" i="8"/>
  <c r="B201" i="8"/>
  <c r="F186" i="8" l="1"/>
  <c r="C186" i="8"/>
  <c r="E186" i="8" s="1"/>
  <c r="D185" i="8"/>
  <c r="B202" i="8"/>
  <c r="E202" i="8" s="1"/>
  <c r="C187" i="8" l="1"/>
  <c r="E187" i="8" s="1"/>
  <c r="D186" i="8"/>
  <c r="B203" i="8"/>
  <c r="F187" i="8"/>
  <c r="C188" i="8" l="1"/>
  <c r="E188" i="8" s="1"/>
  <c r="D187" i="8"/>
  <c r="F188" i="8"/>
  <c r="B204" i="8"/>
  <c r="B205" i="8" l="1"/>
  <c r="F189" i="8"/>
  <c r="D188" i="8"/>
  <c r="C189" i="8"/>
  <c r="E189" i="8" s="1"/>
  <c r="D189" i="8" l="1"/>
  <c r="C190" i="8"/>
  <c r="E190" i="8" s="1"/>
  <c r="B206" i="8"/>
  <c r="F190" i="8"/>
  <c r="F191" i="8" l="1"/>
  <c r="B207" i="8"/>
  <c r="D190" i="8"/>
  <c r="C191" i="8"/>
  <c r="E191" i="8" s="1"/>
  <c r="B208" i="8" l="1"/>
  <c r="C192" i="8"/>
  <c r="E192" i="8" s="1"/>
  <c r="D191" i="8"/>
  <c r="F192" i="8"/>
  <c r="F193" i="8" l="1"/>
  <c r="C193" i="8"/>
  <c r="E193" i="8" s="1"/>
  <c r="D192" i="8"/>
  <c r="B209" i="8"/>
  <c r="B210" i="8" l="1"/>
  <c r="D193" i="8"/>
  <c r="C194" i="8"/>
  <c r="E194" i="8" s="1"/>
  <c r="F194" i="8"/>
  <c r="F195" i="8" l="1"/>
  <c r="D194" i="8"/>
  <c r="C195" i="8"/>
  <c r="E195" i="8" s="1"/>
  <c r="B211" i="8"/>
  <c r="B212" i="8" l="1"/>
  <c r="C196" i="8"/>
  <c r="E196" i="8" s="1"/>
  <c r="D195" i="8"/>
  <c r="F196" i="8"/>
  <c r="F197" i="8" l="1"/>
  <c r="C197" i="8"/>
  <c r="E197" i="8" s="1"/>
  <c r="D196" i="8"/>
  <c r="B213" i="8"/>
  <c r="B214" i="8" l="1"/>
  <c r="D197" i="8"/>
  <c r="C198" i="8"/>
  <c r="E198" i="8" s="1"/>
  <c r="F198" i="8"/>
  <c r="D198" i="8" l="1"/>
  <c r="C199" i="8"/>
  <c r="E199" i="8" s="1"/>
  <c r="F199" i="8"/>
  <c r="B215" i="8"/>
  <c r="B216" i="8" l="1"/>
  <c r="D199" i="8"/>
  <c r="C200" i="8"/>
  <c r="E200" i="8" s="1"/>
  <c r="F200" i="8"/>
  <c r="D200" i="8" l="1"/>
  <c r="C201" i="8"/>
  <c r="E201" i="8" s="1"/>
  <c r="F201" i="8"/>
  <c r="B217" i="8"/>
  <c r="B218" i="8" l="1"/>
  <c r="C202" i="8"/>
  <c r="D201" i="8"/>
  <c r="F202" i="8"/>
  <c r="F203" i="8" l="1"/>
  <c r="C203" i="8"/>
  <c r="E203" i="8" s="1"/>
  <c r="D202" i="8"/>
  <c r="B219" i="8"/>
  <c r="B220" i="8" l="1"/>
  <c r="C204" i="8"/>
  <c r="E204" i="8" s="1"/>
  <c r="D203" i="8"/>
  <c r="F204" i="8"/>
  <c r="F205" i="8" l="1"/>
  <c r="C205" i="8"/>
  <c r="E205" i="8" s="1"/>
  <c r="D204" i="8"/>
  <c r="B221" i="8"/>
  <c r="D205" i="8" l="1"/>
  <c r="C206" i="8"/>
  <c r="E206" i="8" s="1"/>
  <c r="B222" i="8"/>
  <c r="F206" i="8"/>
  <c r="F207" i="8" l="1"/>
  <c r="B223" i="8"/>
  <c r="D206" i="8"/>
  <c r="C207" i="8"/>
  <c r="E207" i="8" s="1"/>
  <c r="C208" i="8" l="1"/>
  <c r="E208" i="8" s="1"/>
  <c r="D207" i="8"/>
  <c r="B224" i="8"/>
  <c r="F208" i="8"/>
  <c r="B225" i="8" l="1"/>
  <c r="C209" i="8"/>
  <c r="E209" i="8" s="1"/>
  <c r="D208" i="8"/>
  <c r="F209" i="8"/>
  <c r="F210" i="8" l="1"/>
  <c r="D209" i="8"/>
  <c r="C210" i="8"/>
  <c r="E210" i="8" s="1"/>
  <c r="B226" i="8"/>
  <c r="B227" i="8" l="1"/>
  <c r="C211" i="8"/>
  <c r="E211" i="8" s="1"/>
  <c r="D210" i="8"/>
  <c r="F211" i="8"/>
  <c r="B228" i="8" l="1"/>
  <c r="C212" i="8"/>
  <c r="E212" i="8" s="1"/>
  <c r="D211" i="8"/>
  <c r="F212" i="8"/>
  <c r="F213" i="8" l="1"/>
  <c r="C213" i="8"/>
  <c r="E213" i="8" s="1"/>
  <c r="D212" i="8"/>
  <c r="B229" i="8"/>
  <c r="B230" i="8" l="1"/>
  <c r="D213" i="8"/>
  <c r="C214" i="8"/>
  <c r="E214" i="8" s="1"/>
  <c r="F214" i="8"/>
  <c r="D214" i="8" l="1"/>
  <c r="C215" i="8"/>
  <c r="E215" i="8" s="1"/>
  <c r="F215" i="8"/>
  <c r="B231" i="8"/>
  <c r="B232" i="8" l="1"/>
  <c r="D215" i="8"/>
  <c r="C216" i="8"/>
  <c r="E216" i="8" s="1"/>
  <c r="F216" i="8"/>
  <c r="F217" i="8" l="1"/>
  <c r="B233" i="8"/>
  <c r="C217" i="8"/>
  <c r="E217" i="8" s="1"/>
  <c r="D216" i="8"/>
  <c r="B234" i="8" l="1"/>
  <c r="D217" i="8"/>
  <c r="C218" i="8"/>
  <c r="E218" i="8" s="1"/>
  <c r="F218" i="8"/>
  <c r="C219" i="8" l="1"/>
  <c r="E219" i="8" s="1"/>
  <c r="D218" i="8"/>
  <c r="B235" i="8"/>
  <c r="F219" i="8"/>
  <c r="B236" i="8" l="1"/>
  <c r="D219" i="8"/>
  <c r="C220" i="8"/>
  <c r="E220" i="8" s="1"/>
  <c r="F220" i="8"/>
  <c r="F221" i="8" l="1"/>
  <c r="D220" i="8"/>
  <c r="C221" i="8"/>
  <c r="E221" i="8" s="1"/>
  <c r="B237" i="8"/>
  <c r="B238" i="8" l="1"/>
  <c r="D221" i="8"/>
  <c r="C222" i="8"/>
  <c r="E222" i="8" s="1"/>
  <c r="F222" i="8"/>
  <c r="F223" i="8" l="1"/>
  <c r="D222" i="8"/>
  <c r="C223" i="8"/>
  <c r="E223" i="8" s="1"/>
  <c r="B239" i="8"/>
  <c r="C224" i="8" l="1"/>
  <c r="E224" i="8" s="1"/>
  <c r="D223" i="8"/>
  <c r="B240" i="8"/>
  <c r="F224" i="8"/>
  <c r="B241" i="8" l="1"/>
  <c r="F225" i="8"/>
  <c r="D224" i="8"/>
  <c r="C225" i="8"/>
  <c r="E225" i="8" s="1"/>
  <c r="C226" i="8" l="1"/>
  <c r="E226" i="8" s="1"/>
  <c r="D225" i="8"/>
  <c r="F226" i="8"/>
  <c r="B242" i="8"/>
  <c r="B243" i="8" l="1"/>
  <c r="F227" i="8"/>
  <c r="C227" i="8"/>
  <c r="E227" i="8" s="1"/>
  <c r="D226" i="8"/>
  <c r="B244" i="8" l="1"/>
  <c r="C228" i="8"/>
  <c r="E228" i="8" s="1"/>
  <c r="D227" i="8"/>
  <c r="F228" i="8"/>
  <c r="F229" i="8" l="1"/>
  <c r="D228" i="8"/>
  <c r="C229" i="8"/>
  <c r="E229" i="8" s="1"/>
  <c r="B245" i="8"/>
  <c r="D229" i="8" l="1"/>
  <c r="C230" i="8"/>
  <c r="E230" i="8" s="1"/>
  <c r="B246" i="8"/>
  <c r="F230" i="8"/>
  <c r="F231" i="8" l="1"/>
  <c r="B247" i="8"/>
  <c r="C231" i="8"/>
  <c r="E231" i="8" s="1"/>
  <c r="D230" i="8"/>
  <c r="B248" i="8" l="1"/>
  <c r="C232" i="8"/>
  <c r="E232" i="8" s="1"/>
  <c r="D231" i="8"/>
  <c r="F232" i="8"/>
  <c r="F233" i="8" l="1"/>
  <c r="C233" i="8"/>
  <c r="E233" i="8" s="1"/>
  <c r="D232" i="8"/>
  <c r="B249" i="8"/>
  <c r="B250" i="8" l="1"/>
  <c r="D233" i="8"/>
  <c r="C234" i="8"/>
  <c r="E234" i="8" s="1"/>
  <c r="F234" i="8"/>
  <c r="F235" i="8" l="1"/>
  <c r="C235" i="8"/>
  <c r="E235" i="8" s="1"/>
  <c r="D234" i="8"/>
  <c r="B251" i="8"/>
  <c r="B252" i="8" l="1"/>
  <c r="C236" i="8"/>
  <c r="E236" i="8" s="1"/>
  <c r="D235" i="8"/>
  <c r="F236" i="8"/>
  <c r="B253" i="8" l="1"/>
  <c r="F237" i="8"/>
  <c r="D236" i="8"/>
  <c r="C237" i="8"/>
  <c r="E237" i="8" s="1"/>
  <c r="D237" i="8" l="1"/>
  <c r="C238" i="8"/>
  <c r="E238" i="8" s="1"/>
  <c r="B254" i="8"/>
  <c r="F238" i="8"/>
  <c r="F239" i="8" l="1"/>
  <c r="B255" i="8"/>
  <c r="C239" i="8"/>
  <c r="E239" i="8" s="1"/>
  <c r="D238" i="8"/>
  <c r="B256" i="8" l="1"/>
  <c r="D239" i="8"/>
  <c r="C240" i="8"/>
  <c r="E240" i="8" s="1"/>
  <c r="F240" i="8"/>
  <c r="B257" i="8" l="1"/>
  <c r="F241" i="8"/>
  <c r="D240" i="8"/>
  <c r="C241" i="8"/>
  <c r="E241" i="8" s="1"/>
  <c r="C242" i="8" l="1"/>
  <c r="E242" i="8" s="1"/>
  <c r="D241" i="8"/>
  <c r="B258" i="8"/>
  <c r="F242" i="8"/>
  <c r="D242" i="8" l="1"/>
  <c r="C243" i="8"/>
  <c r="E243" i="8" s="1"/>
  <c r="F243" i="8"/>
  <c r="B259" i="8"/>
  <c r="B260" i="8" l="1"/>
  <c r="C244" i="8"/>
  <c r="E244" i="8" s="1"/>
  <c r="D243" i="8"/>
  <c r="F244" i="8"/>
  <c r="F245" i="8" l="1"/>
  <c r="D244" i="8"/>
  <c r="C245" i="8"/>
  <c r="E245" i="8" s="1"/>
  <c r="B261" i="8"/>
  <c r="D245" i="8" l="1"/>
  <c r="C246" i="8"/>
  <c r="E246" i="8" s="1"/>
  <c r="B262" i="8"/>
  <c r="F246" i="8"/>
  <c r="F247" i="8" l="1"/>
  <c r="B263" i="8"/>
  <c r="C247" i="8"/>
  <c r="E247" i="8" s="1"/>
  <c r="D246" i="8"/>
  <c r="B264" i="8" l="1"/>
  <c r="C248" i="8"/>
  <c r="E248" i="8" s="1"/>
  <c r="D247" i="8"/>
  <c r="F248" i="8"/>
  <c r="F249" i="8" l="1"/>
  <c r="C249" i="8"/>
  <c r="E249" i="8" s="1"/>
  <c r="D248" i="8"/>
  <c r="B265" i="8"/>
  <c r="D249" i="8" l="1"/>
  <c r="C250" i="8"/>
  <c r="E250" i="8" s="1"/>
  <c r="F250" i="8"/>
  <c r="F251" i="8" l="1"/>
  <c r="C251" i="8"/>
  <c r="E251" i="8" s="1"/>
  <c r="D250" i="8"/>
  <c r="D251" i="8" l="1"/>
  <c r="C252" i="8"/>
  <c r="E252" i="8" s="1"/>
  <c r="F252" i="8"/>
  <c r="F253" i="8" l="1"/>
  <c r="C253" i="8"/>
  <c r="E253" i="8" s="1"/>
  <c r="D252" i="8"/>
  <c r="C254" i="8" l="1"/>
  <c r="E254" i="8" s="1"/>
  <c r="D253" i="8"/>
  <c r="F254" i="8"/>
  <c r="F255" i="8" l="1"/>
  <c r="C255" i="8"/>
  <c r="E255" i="8" s="1"/>
  <c r="D254" i="8"/>
  <c r="D255" i="8" l="1"/>
  <c r="C256" i="8"/>
  <c r="E256" i="8" s="1"/>
  <c r="F256" i="8"/>
  <c r="F257" i="8" l="1"/>
  <c r="C257" i="8"/>
  <c r="E257" i="8" s="1"/>
  <c r="D256" i="8"/>
  <c r="D257" i="8" l="1"/>
  <c r="C258" i="8"/>
  <c r="E258" i="8" s="1"/>
  <c r="F258" i="8"/>
  <c r="F259" i="8" l="1"/>
  <c r="C259" i="8"/>
  <c r="E259" i="8" s="1"/>
  <c r="D258" i="8"/>
  <c r="D259" i="8" l="1"/>
  <c r="C260" i="8"/>
  <c r="E260" i="8" s="1"/>
  <c r="F260" i="8"/>
  <c r="F261" i="8" l="1"/>
  <c r="C261" i="8"/>
  <c r="E261" i="8" s="1"/>
  <c r="D260" i="8"/>
  <c r="C262" i="8" l="1"/>
  <c r="E262" i="8" s="1"/>
  <c r="D261" i="8"/>
  <c r="F262" i="8"/>
  <c r="F263" i="8" l="1"/>
  <c r="D262" i="8"/>
  <c r="C263" i="8"/>
  <c r="E263" i="8" s="1"/>
  <c r="C264" i="8" l="1"/>
  <c r="E264" i="8" s="1"/>
  <c r="D263" i="8"/>
  <c r="F264" i="8"/>
  <c r="F265" i="8" l="1"/>
  <c r="C265" i="8"/>
  <c r="E265" i="8" s="1"/>
  <c r="D264" i="8"/>
  <c r="D265" i="8" l="1"/>
</calcChain>
</file>

<file path=xl/sharedStrings.xml><?xml version="1.0" encoding="utf-8"?>
<sst xmlns="http://schemas.openxmlformats.org/spreadsheetml/2006/main" count="245" uniqueCount="121">
  <si>
    <t>Best of Five</t>
  </si>
  <si>
    <t>Date</t>
  </si>
  <si>
    <t>Time</t>
  </si>
  <si>
    <t>Venue</t>
  </si>
  <si>
    <t>M#</t>
  </si>
  <si>
    <t>Start Date</t>
  </si>
  <si>
    <t>Court 1</t>
  </si>
  <si>
    <t>Court 2</t>
  </si>
  <si>
    <t>Court 3</t>
  </si>
  <si>
    <t>Court 4</t>
  </si>
  <si>
    <t>Court 5</t>
  </si>
  <si>
    <t>Court 6</t>
  </si>
  <si>
    <t>Court 7</t>
  </si>
  <si>
    <t>Court 8</t>
  </si>
  <si>
    <t>Court 9</t>
  </si>
  <si>
    <t>Court 10</t>
  </si>
  <si>
    <t>Court 11</t>
  </si>
  <si>
    <t>Court 12</t>
  </si>
  <si>
    <t>Court 13</t>
  </si>
  <si>
    <t>Court 14</t>
  </si>
  <si>
    <t>Court 15</t>
  </si>
  <si>
    <t>Court 16</t>
  </si>
  <si>
    <t>Pairing</t>
  </si>
  <si>
    <t>BRACKET OF 16</t>
  </si>
  <si>
    <t>SEEDED</t>
  </si>
  <si>
    <t>PLAYER NAME</t>
  </si>
  <si>
    <t>End Date (automatically shown)</t>
  </si>
  <si>
    <t>Number of Venues</t>
  </si>
  <si>
    <t>Maximum usage per Venues per Day</t>
  </si>
  <si>
    <t>Bracket Model (First Round Bracket)</t>
  </si>
  <si>
    <t>Single Elimination Rule</t>
  </si>
  <si>
    <t>Start Time per Day</t>
  </si>
  <si>
    <t>Time Interval between matches in the same venue</t>
  </si>
  <si>
    <t>no</t>
  </si>
  <si>
    <t>Match</t>
  </si>
  <si>
    <t>CHAMPION</t>
  </si>
  <si>
    <t>WINNER BRACKET</t>
  </si>
  <si>
    <t>LOSER BRACKET</t>
  </si>
  <si>
    <t>raw</t>
  </si>
  <si>
    <t>sorted</t>
  </si>
  <si>
    <t>Number of Players/Teams</t>
  </si>
  <si>
    <t>Automatic Pairing</t>
  </si>
  <si>
    <t>First Round Pairing Matches</t>
  </si>
  <si>
    <t>Seeded</t>
  </si>
  <si>
    <t>Player/Team Name</t>
  </si>
  <si>
    <t>No</t>
  </si>
  <si>
    <t>Venue Name</t>
  </si>
  <si>
    <t>Player/Team</t>
  </si>
  <si>
    <t>DOUBLE ELIMINATION TOURNAMENT SETUP - BEST OF FIVE</t>
  </si>
  <si>
    <t>Schedule</t>
  </si>
  <si>
    <t>Time Interval between matches in the same venue (hour)</t>
  </si>
  <si>
    <t>© 2015 - excelindo.com</t>
  </si>
  <si>
    <t>TOURNAMENT SCHEDULE</t>
  </si>
  <si>
    <t>HOW TO USE</t>
  </si>
  <si>
    <t>Go to setup worksheet</t>
  </si>
  <si>
    <t>1.</t>
  </si>
  <si>
    <t>2.</t>
  </si>
  <si>
    <t>3.</t>
  </si>
  <si>
    <t>4.</t>
  </si>
  <si>
    <t>5.</t>
  </si>
  <si>
    <t>Type number of players/teams in cell C7. This creator accommodates 5 - 64 players/teams</t>
  </si>
  <si>
    <t>Type number of venues in cell C12. This creator accommodates 1 - 16 venues.</t>
  </si>
  <si>
    <t>6.</t>
  </si>
  <si>
    <t>7.</t>
  </si>
  <si>
    <t>Type your tournament start date in cell C9. Tournament end date will automatically shown based on number of players/teams you are typed, number of venues, time interval between matches and maximum usage per venue per day.</t>
  </si>
  <si>
    <t>Type maximum usage for each venue per day in cell C14. It could be typed with any number.</t>
  </si>
  <si>
    <t>8.</t>
  </si>
  <si>
    <t>9.</t>
  </si>
  <si>
    <t>Type player/team name in player/team name table.</t>
  </si>
  <si>
    <t>Type venue name in venue table</t>
  </si>
  <si>
    <t>10.</t>
  </si>
  <si>
    <r>
      <t xml:space="preserve">Type your tournament start time per day in cell C11. It should typed with </t>
    </r>
    <r>
      <rPr>
        <b/>
        <sz val="10"/>
        <rFont val="Calibri"/>
        <family val="2"/>
        <scheme val="minor"/>
      </rPr>
      <t>[hh:mm]</t>
    </r>
    <r>
      <rPr>
        <sz val="10"/>
        <rFont val="Calibri"/>
        <family val="2"/>
        <scheme val="minor"/>
      </rPr>
      <t xml:space="preserve"> format.</t>
    </r>
  </si>
  <si>
    <r>
      <t xml:space="preserve">Type time interval between matches in same venues every day in cell C13. It should typed with </t>
    </r>
    <r>
      <rPr>
        <b/>
        <sz val="10"/>
        <rFont val="Calibri"/>
        <family val="2"/>
        <scheme val="minor"/>
      </rPr>
      <t>[hh:mm]</t>
    </r>
    <r>
      <rPr>
        <sz val="10"/>
        <rFont val="Calibri"/>
        <family val="2"/>
        <scheme val="minor"/>
      </rPr>
      <t xml:space="preserve"> format.</t>
    </r>
  </si>
  <si>
    <t>How to Use</t>
  </si>
  <si>
    <t>Notes</t>
  </si>
  <si>
    <t>11.</t>
  </si>
  <si>
    <t>Go to bracket worksheet tab to see your tournament double elimination bracket based on number of players/teams that you have specified.</t>
  </si>
  <si>
    <t>&gt; Bracket 5 - 8 for players between 5 to 8</t>
  </si>
  <si>
    <t>&gt; Bracket 33 - 64 for players between 33 to 64</t>
  </si>
  <si>
    <t>&gt; Bracket 17 - 32 for players between 17 to 32</t>
  </si>
  <si>
    <t>&gt; Bracket 9 - 16 for players between 9 to 16</t>
  </si>
  <si>
    <t>You can't change tournament end date</t>
  </si>
  <si>
    <t>You can't change tournament pairing matches, but you can shuffle player/team name in player/team name table to modify its pairing.</t>
  </si>
  <si>
    <t>12.</t>
  </si>
  <si>
    <t>Your tournament schedule and pairing matches will be shown in schedule table.</t>
  </si>
  <si>
    <t>You can go to Schedule - by Venue worksheet to see tournament schedule based on venues.</t>
  </si>
  <si>
    <t>Tournament schedule by Venues is set to show schedule for one week only, start from tournament start date.</t>
  </si>
  <si>
    <t>FIRST ROUND MATCHES</t>
  </si>
  <si>
    <t>vs</t>
  </si>
  <si>
    <t>5 - 8</t>
  </si>
  <si>
    <t>9 - 16</t>
  </si>
  <si>
    <t>17 - 32</t>
  </si>
  <si>
    <t>33 - 64</t>
  </si>
  <si>
    <t>This tournament double elimination first round pairing matches will follow rules below</t>
  </si>
  <si>
    <t>If number of players/teams are less than maximum number in each table, higher seeded players/teams with unavailable pairing numbers will advance automatically to second round</t>
  </si>
  <si>
    <t>&gt;</t>
  </si>
  <si>
    <t>Round after first round will follow rules that you can see in schedule table in setup worksheet or in its related bracket</t>
  </si>
  <si>
    <t>Final matches will pair winner from winner bracket with winner from lose bracket. If winner from lose bracket is lost, the winner from winner bracket will crowned as a champion. If winner from winner bracket is lost, there will be a second match (a new bracket will be shown automatically), and the winner of this match will be crowned as a champion</t>
  </si>
  <si>
    <t>13.</t>
  </si>
  <si>
    <t>Type match score results in respective score boxes. Winner of each matches will be automatically show in the next round bracket if they won one set/time in single score system, 2 sets/times in best-of-three system and 3 sets/times in best-of-five system. Loser from winner bracket will be placed automatically in loser bracket.</t>
  </si>
  <si>
    <t>Winner in winner and loser bracket will be marked with bold and black color. Champion will be marked with bold and blue color. Loser in loser bracket (lose twice) will be marked with red color.</t>
  </si>
  <si>
    <t>If tournament score system require tie-breaker score to find set/match as usually seen in tennis, type tie-breaker score at the white box at right side of score boxes as additional information. You still need to type the final score in related score boxes since there is no automatic formula that will calculate tie-break scores</t>
  </si>
  <si>
    <t>Pro version can be unprotected without password and it will allow you to modify anything (layouts, colors, formulas, etc) on all shown worksheets</t>
  </si>
  <si>
    <t>Player 1</t>
  </si>
  <si>
    <t>Player 2</t>
  </si>
  <si>
    <t>Player 3</t>
  </si>
  <si>
    <t>Player 4</t>
  </si>
  <si>
    <t>Player 5</t>
  </si>
  <si>
    <t>Player 6</t>
  </si>
  <si>
    <t>Player 7</t>
  </si>
  <si>
    <t>Player 8</t>
  </si>
  <si>
    <t>Player 9</t>
  </si>
  <si>
    <t>Player 10</t>
  </si>
  <si>
    <t>Player 11</t>
  </si>
  <si>
    <t>Player 12</t>
  </si>
  <si>
    <t>Player 13</t>
  </si>
  <si>
    <t>Player 14</t>
  </si>
  <si>
    <t>Player 15</t>
  </si>
  <si>
    <t>Player 16</t>
  </si>
  <si>
    <t xml:space="preserve">Need help? Please see this page for information: </t>
  </si>
  <si>
    <t>https://exceltemplate.net/support/</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</si>
</sst>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F800]dddd\,\ mmmm\ dd\,\ yyyy"/>
    <numFmt numFmtId="165" formatCode="h:mm;@"/>
    <numFmt numFmtId="166" formatCode="m/d/yy;@"/>
  </numFmts>
  <fonts count="36" x14ac:knownFonts="1">
    <font>
      <sz val="10"/>
      <name val="Arial"/>
    </font>
    <font>
      <sz val="8"/>
      <name val="Arial"/>
      <family val="2"/>
    </font>
    <font>
      <u/>
      <sz val="10"/>
      <color indexed="12"/>
      <name val="Arial"/>
      <family val="2"/>
    </font>
    <font>
      <sz val="10"/>
      <name val="Tahoma"/>
      <family val="2"/>
    </font>
    <font>
      <sz val="10"/>
      <name val="Calibri"/>
      <family val="2"/>
      <scheme val="minor"/>
    </font>
    <font>
      <b/>
      <sz val="10"/>
      <name val="Calibri"/>
      <family val="2"/>
      <scheme val="minor"/>
    </font>
    <font>
      <sz val="10"/>
      <color indexed="9"/>
      <name val="Calibri"/>
      <family val="2"/>
      <scheme val="minor"/>
    </font>
    <font>
      <sz val="6"/>
      <name val="Calibri"/>
      <family val="2"/>
      <scheme val="minor"/>
    </font>
    <font>
      <b/>
      <sz val="16"/>
      <name val="Calibri"/>
      <family val="2"/>
      <scheme val="minor"/>
    </font>
    <font>
      <b/>
      <sz val="24"/>
      <name val="Calibri"/>
      <family val="2"/>
      <scheme val="minor"/>
    </font>
    <font>
      <b/>
      <sz val="10"/>
      <color theme="0"/>
      <name val="Calibri"/>
      <family val="2"/>
      <scheme val="minor"/>
    </font>
    <font>
      <b/>
      <sz val="12"/>
      <color theme="0"/>
      <name val="Calibri"/>
      <family val="2"/>
      <scheme val="minor"/>
    </font>
    <font>
      <sz val="10"/>
      <color theme="0"/>
      <name val="Calibri"/>
      <family val="2"/>
      <scheme val="minor"/>
    </font>
    <font>
      <sz val="10"/>
      <color rgb="FFFF0000"/>
      <name val="Calibri"/>
      <family val="2"/>
      <scheme val="minor"/>
    </font>
    <font>
      <sz val="10"/>
      <color rgb="FFFF0000"/>
      <name val="Tahoma"/>
      <family val="2"/>
    </font>
    <font>
      <b/>
      <sz val="11"/>
      <color theme="0"/>
      <name val="Calibri"/>
      <family val="2"/>
      <scheme val="minor"/>
    </font>
    <font>
      <b/>
      <sz val="16"/>
      <color theme="0"/>
      <name val="Calibri"/>
      <family val="2"/>
      <scheme val="minor"/>
    </font>
    <font>
      <sz val="6"/>
      <color theme="0"/>
      <name val="Calibri"/>
      <family val="2"/>
      <scheme val="minor"/>
    </font>
    <font>
      <b/>
      <sz val="24"/>
      <color theme="0"/>
      <name val="Calibri"/>
      <family val="2"/>
      <scheme val="minor"/>
    </font>
    <font>
      <b/>
      <sz val="10"/>
      <color indexed="9"/>
      <name val="Calibri"/>
      <family val="2"/>
      <scheme val="minor"/>
    </font>
    <font>
      <b/>
      <sz val="12"/>
      <name val="Calibri"/>
      <family val="2"/>
      <scheme val="minor"/>
    </font>
    <font>
      <sz val="10"/>
      <color theme="0"/>
      <name val="Arial"/>
      <family val="2"/>
    </font>
    <font>
      <b/>
      <sz val="10"/>
      <color theme="0"/>
      <name val="Arial"/>
      <family val="2"/>
    </font>
    <font>
      <b/>
      <u/>
      <sz val="10"/>
      <name val="Calibri"/>
      <family val="2"/>
      <scheme val="minor"/>
    </font>
    <font>
      <sz val="11"/>
      <name val="Calibri"/>
      <family val="2"/>
      <scheme val="minor"/>
    </font>
    <font>
      <sz val="8"/>
      <name val="Calibri"/>
      <family val="2"/>
      <scheme val="minor"/>
    </font>
    <font>
      <b/>
      <sz val="8"/>
      <name val="Calibri"/>
      <family val="2"/>
      <scheme val="minor"/>
    </font>
    <font>
      <sz val="12"/>
      <color theme="0"/>
      <name val="Calibri"/>
      <family val="2"/>
      <scheme val="minor"/>
    </font>
    <font>
      <sz val="10"/>
      <color theme="0"/>
      <name val="Wingdings 3"/>
      <family val="1"/>
      <charset val="2"/>
    </font>
    <font>
      <sz val="10"/>
      <color theme="0"/>
      <name val="Tahoma"/>
      <family val="2"/>
    </font>
    <font>
      <sz val="12"/>
      <color theme="1"/>
      <name val="Calibri"/>
      <family val="2"/>
      <scheme val="minor"/>
    </font>
    <font>
      <sz val="20"/>
      <color theme="1"/>
      <name val="Arial"/>
      <family val="2"/>
    </font>
    <font>
      <sz val="20"/>
      <color theme="1"/>
      <name val="Calibri"/>
      <family val="2"/>
      <scheme val="minor"/>
    </font>
    <font>
      <u/>
      <sz val="12"/>
      <color theme="10"/>
      <name val="Calibri"/>
      <family val="2"/>
      <scheme val="minor"/>
    </font>
    <font>
      <u/>
      <sz val="20"/>
      <color theme="10"/>
      <name val="Arial"/>
      <family val="2"/>
    </font>
    <font>
      <u/>
      <sz val="20"/>
      <color theme="10"/>
      <name val="Calibri"/>
      <family val="2"/>
      <scheme val="minor"/>
    </font>
  </fonts>
  <fills count="16">
    <fill>
      <patternFill patternType="none"/>
    </fill>
    <fill>
      <patternFill patternType="gray125"/>
    </fill>
    <fill>
      <patternFill patternType="solid">
        <fgColor theme="3" tint="-0.499984740745262"/>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3" tint="-0.249977111117893"/>
        <bgColor indexed="64"/>
      </patternFill>
    </fill>
    <fill>
      <patternFill patternType="solid">
        <fgColor theme="9" tint="-0.249977111117893"/>
        <bgColor indexed="64"/>
      </patternFill>
    </fill>
    <fill>
      <patternFill patternType="solid">
        <fgColor rgb="FF0000FF"/>
        <bgColor indexed="64"/>
      </patternFill>
    </fill>
    <fill>
      <patternFill patternType="solid">
        <fgColor theme="4" tint="0.79998168889431442"/>
        <bgColor indexed="64"/>
      </patternFill>
    </fill>
    <fill>
      <patternFill patternType="solid">
        <fgColor theme="6" tint="-0.249977111117893"/>
        <bgColor indexed="64"/>
      </patternFill>
    </fill>
    <fill>
      <patternFill patternType="solid">
        <fgColor theme="3" tint="0.39997558519241921"/>
        <bgColor indexed="64"/>
      </patternFill>
    </fill>
    <fill>
      <patternFill patternType="solid">
        <fgColor rgb="FFC00000"/>
        <bgColor indexed="64"/>
      </patternFill>
    </fill>
    <fill>
      <patternFill patternType="solid">
        <fgColor theme="0" tint="-0.499984740745262"/>
        <bgColor indexed="64"/>
      </patternFill>
    </fill>
    <fill>
      <patternFill patternType="solid">
        <fgColor theme="3" tint="0.59999389629810485"/>
        <bgColor indexed="64"/>
      </patternFill>
    </fill>
    <fill>
      <patternFill patternType="solid">
        <fgColor theme="7" tint="-0.249977111117893"/>
        <bgColor indexed="64"/>
      </patternFill>
    </fill>
    <fill>
      <patternFill patternType="solid">
        <fgColor rgb="FF92D050"/>
        <bgColor indexed="64"/>
      </patternFill>
    </fill>
  </fills>
  <borders count="51">
    <border>
      <left/>
      <right/>
      <top/>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top/>
      <bottom style="medium">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style="thin">
        <color theme="0" tint="-0.499984740745262"/>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medium">
        <color auto="1"/>
      </right>
      <top style="medium">
        <color auto="1"/>
      </top>
      <bottom/>
      <diagonal/>
    </border>
    <border>
      <left style="thin">
        <color theme="0" tint="-0.499984740745262"/>
      </left>
      <right style="thin">
        <color indexed="64"/>
      </right>
      <top/>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diagonal/>
    </border>
    <border>
      <left style="thin">
        <color theme="0" tint="-0.499984740745262"/>
      </left>
      <right style="thin">
        <color indexed="64"/>
      </right>
      <top style="medium">
        <color auto="1"/>
      </top>
      <bottom/>
      <diagonal/>
    </border>
    <border>
      <left/>
      <right style="medium">
        <color auto="1"/>
      </right>
      <top/>
      <bottom/>
      <diagonal/>
    </border>
    <border>
      <left style="medium">
        <color auto="1"/>
      </left>
      <right/>
      <top/>
      <bottom style="medium">
        <color auto="1"/>
      </bottom>
      <diagonal/>
    </border>
    <border>
      <left style="thin">
        <color indexed="64"/>
      </left>
      <right/>
      <top/>
      <bottom style="medium">
        <color auto="1"/>
      </bottom>
      <diagonal/>
    </border>
    <border>
      <left/>
      <right/>
      <top style="thin">
        <color indexed="64"/>
      </top>
      <bottom style="thin">
        <color indexed="64"/>
      </bottom>
      <diagonal/>
    </border>
    <border>
      <left style="medium">
        <color auto="1"/>
      </left>
      <right/>
      <top/>
      <bottom/>
      <diagonal/>
    </border>
    <border>
      <left style="medium">
        <color theme="3" tint="-0.24994659260841701"/>
      </left>
      <right/>
      <top style="medium">
        <color theme="3" tint="-0.24994659260841701"/>
      </top>
      <bottom/>
      <diagonal/>
    </border>
    <border>
      <left/>
      <right/>
      <top style="medium">
        <color theme="3" tint="-0.24994659260841701"/>
      </top>
      <bottom/>
      <diagonal/>
    </border>
    <border>
      <left/>
      <right style="medium">
        <color theme="3" tint="-0.24994659260841701"/>
      </right>
      <top style="medium">
        <color theme="3" tint="-0.24994659260841701"/>
      </top>
      <bottom/>
      <diagonal/>
    </border>
    <border>
      <left style="medium">
        <color theme="3" tint="-0.24994659260841701"/>
      </left>
      <right/>
      <top/>
      <bottom/>
      <diagonal/>
    </border>
    <border>
      <left/>
      <right style="medium">
        <color theme="3" tint="-0.24994659260841701"/>
      </right>
      <top/>
      <bottom/>
      <diagonal/>
    </border>
    <border>
      <left style="medium">
        <color theme="3" tint="-0.24994659260841701"/>
      </left>
      <right/>
      <top/>
      <bottom style="medium">
        <color theme="3" tint="-0.24994659260841701"/>
      </bottom>
      <diagonal/>
    </border>
    <border>
      <left/>
      <right/>
      <top/>
      <bottom style="medium">
        <color theme="3" tint="-0.24994659260841701"/>
      </bottom>
      <diagonal/>
    </border>
    <border>
      <left/>
      <right style="medium">
        <color theme="3" tint="-0.24994659260841701"/>
      </right>
      <top/>
      <bottom style="medium">
        <color theme="3" tint="-0.24994659260841701"/>
      </bottom>
      <diagonal/>
    </border>
    <border>
      <left style="medium">
        <color theme="3" tint="-0.24994659260841701"/>
      </left>
      <right style="medium">
        <color theme="3" tint="-0.24994659260841701"/>
      </right>
      <top style="medium">
        <color theme="3" tint="-0.24994659260841701"/>
      </top>
      <bottom/>
      <diagonal/>
    </border>
    <border>
      <left style="medium">
        <color theme="3" tint="-0.24994659260841701"/>
      </left>
      <right style="medium">
        <color theme="3" tint="-0.24994659260841701"/>
      </right>
      <top/>
      <bottom/>
      <diagonal/>
    </border>
    <border>
      <left style="medium">
        <color theme="3" tint="-0.24994659260841701"/>
      </left>
      <right style="medium">
        <color theme="3" tint="-0.24994659260841701"/>
      </right>
      <top/>
      <bottom style="medium">
        <color theme="3" tint="-0.24994659260841701"/>
      </bottom>
      <diagonal/>
    </border>
    <border>
      <left/>
      <right style="thin">
        <color indexed="64"/>
      </right>
      <top/>
      <bottom style="medium">
        <color indexed="64"/>
      </bottom>
      <diagonal/>
    </border>
    <border>
      <left style="medium">
        <color auto="1"/>
      </left>
      <right style="thin">
        <color indexed="64"/>
      </right>
      <top/>
      <bottom style="medium">
        <color indexed="64"/>
      </bottom>
      <diagonal/>
    </border>
    <border>
      <left style="medium">
        <color indexed="64"/>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theme="0" tint="-0.499984740745262"/>
      </left>
      <right/>
      <top/>
      <bottom/>
      <diagonal/>
    </border>
    <border>
      <left style="thin">
        <color theme="0" tint="-0.499984740745262"/>
      </left>
      <right/>
      <top style="medium">
        <color auto="1"/>
      </top>
      <bottom/>
      <diagonal/>
    </border>
  </borders>
  <cellStyleXfs count="4">
    <xf numFmtId="0" fontId="0" fillId="0" borderId="0"/>
    <xf numFmtId="0" fontId="2" fillId="0" borderId="0" applyNumberFormat="0" applyFill="0" applyBorder="0" applyAlignment="0" applyProtection="0">
      <alignment vertical="top"/>
      <protection locked="0"/>
    </xf>
    <xf numFmtId="0" fontId="30" fillId="0" borderId="0"/>
    <xf numFmtId="0" fontId="33" fillId="0" borderId="0" applyNumberFormat="0" applyFill="0" applyBorder="0" applyAlignment="0" applyProtection="0"/>
  </cellStyleXfs>
  <cellXfs count="448">
    <xf numFmtId="0" fontId="0" fillId="0" borderId="0" xfId="0"/>
    <xf numFmtId="0" fontId="4" fillId="0" borderId="0" xfId="0" applyFont="1" applyBorder="1" applyAlignment="1" applyProtection="1">
      <alignment vertical="center"/>
      <protection hidden="1"/>
    </xf>
    <xf numFmtId="0" fontId="4"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6" fillId="0" borderId="0" xfId="0" applyFont="1" applyAlignment="1" applyProtection="1">
      <alignment vertical="center"/>
      <protection hidden="1"/>
    </xf>
    <xf numFmtId="0" fontId="4" fillId="0" borderId="1" xfId="0" applyFont="1" applyBorder="1" applyAlignment="1" applyProtection="1">
      <alignment vertical="center"/>
      <protection hidden="1"/>
    </xf>
    <xf numFmtId="0" fontId="4" fillId="0" borderId="0" xfId="0" applyFont="1" applyBorder="1" applyAlignment="1" applyProtection="1">
      <alignment horizontal="right" vertical="center"/>
      <protection hidden="1"/>
    </xf>
    <xf numFmtId="0" fontId="4" fillId="0" borderId="1" xfId="0" applyFont="1" applyBorder="1" applyAlignment="1" applyProtection="1">
      <alignment horizontal="center" vertical="center"/>
      <protection hidden="1"/>
    </xf>
    <xf numFmtId="0" fontId="6" fillId="0" borderId="6" xfId="0" applyFont="1" applyBorder="1" applyAlignment="1" applyProtection="1">
      <alignment vertical="center"/>
      <protection hidden="1"/>
    </xf>
    <xf numFmtId="0" fontId="6" fillId="0" borderId="0" xfId="0" applyFont="1" applyBorder="1" applyAlignment="1" applyProtection="1">
      <alignment vertical="center"/>
      <protection hidden="1"/>
    </xf>
    <xf numFmtId="0" fontId="4" fillId="0" borderId="10" xfId="0" applyFont="1" applyBorder="1" applyAlignment="1" applyProtection="1">
      <alignment vertical="center"/>
      <protection hidden="1"/>
    </xf>
    <xf numFmtId="0" fontId="4" fillId="0" borderId="8" xfId="0" applyFont="1" applyBorder="1" applyAlignment="1" applyProtection="1">
      <alignment vertical="center"/>
      <protection hidden="1"/>
    </xf>
    <xf numFmtId="0" fontId="4" fillId="0" borderId="6" xfId="0" applyFont="1" applyBorder="1" applyAlignment="1" applyProtection="1">
      <alignment horizontal="center" vertical="center"/>
      <protection hidden="1"/>
    </xf>
    <xf numFmtId="0" fontId="4" fillId="0" borderId="6" xfId="0" applyFont="1" applyBorder="1" applyAlignment="1" applyProtection="1">
      <alignment vertical="center"/>
      <protection hidden="1"/>
    </xf>
    <xf numFmtId="0" fontId="6" fillId="0" borderId="7" xfId="0" applyFont="1" applyBorder="1" applyAlignment="1" applyProtection="1">
      <alignment vertical="center"/>
      <protection hidden="1"/>
    </xf>
    <xf numFmtId="0" fontId="4" fillId="0" borderId="0" xfId="0" quotePrefix="1" applyFont="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0" fontId="6" fillId="0" borderId="4" xfId="0" applyFont="1" applyBorder="1" applyAlignment="1" applyProtection="1">
      <alignment vertical="center"/>
      <protection hidden="1"/>
    </xf>
    <xf numFmtId="0" fontId="6" fillId="0" borderId="1" xfId="0" applyFont="1" applyBorder="1" applyAlignment="1" applyProtection="1">
      <alignment vertical="center"/>
      <protection hidden="1"/>
    </xf>
    <xf numFmtId="164" fontId="5" fillId="4" borderId="20" xfId="0" applyNumberFormat="1" applyFont="1" applyFill="1" applyBorder="1" applyAlignment="1" applyProtection="1">
      <alignment vertical="center"/>
      <protection hidden="1"/>
    </xf>
    <xf numFmtId="20" fontId="5" fillId="4" borderId="18" xfId="0" applyNumberFormat="1" applyFont="1" applyFill="1" applyBorder="1" applyAlignment="1" applyProtection="1">
      <alignment horizontal="center" vertical="center"/>
      <protection hidden="1"/>
    </xf>
    <xf numFmtId="0" fontId="4" fillId="0" borderId="15" xfId="0" applyFont="1" applyBorder="1" applyAlignment="1" applyProtection="1">
      <alignment vertical="center"/>
      <protection hidden="1"/>
    </xf>
    <xf numFmtId="0" fontId="5" fillId="4" borderId="11" xfId="0" applyFont="1" applyFill="1" applyBorder="1" applyAlignment="1" applyProtection="1">
      <alignment horizontal="center" vertical="center"/>
      <protection hidden="1"/>
    </xf>
    <xf numFmtId="0" fontId="4" fillId="3" borderId="17" xfId="0" applyFont="1" applyFill="1" applyBorder="1" applyAlignment="1" applyProtection="1">
      <alignment horizontal="center" vertical="center"/>
      <protection locked="0"/>
    </xf>
    <xf numFmtId="0" fontId="4" fillId="3" borderId="24" xfId="0" applyFont="1" applyFill="1" applyBorder="1" applyAlignment="1" applyProtection="1">
      <alignment horizontal="center" vertical="center"/>
      <protection locked="0"/>
    </xf>
    <xf numFmtId="0" fontId="4" fillId="0" borderId="28" xfId="0" applyFont="1" applyBorder="1" applyAlignment="1" applyProtection="1">
      <alignment vertical="center"/>
      <protection hidden="1"/>
    </xf>
    <xf numFmtId="0" fontId="6" fillId="0" borderId="29" xfId="0" applyFont="1" applyBorder="1" applyAlignment="1" applyProtection="1">
      <alignment vertical="center"/>
      <protection hidden="1"/>
    </xf>
    <xf numFmtId="0" fontId="4" fillId="0" borderId="9" xfId="0" quotePrefix="1" applyFont="1" applyBorder="1" applyAlignment="1" applyProtection="1">
      <alignment horizontal="center" vertical="center"/>
      <protection hidden="1"/>
    </xf>
    <xf numFmtId="0" fontId="4" fillId="0" borderId="31" xfId="0" applyFont="1" applyBorder="1" applyAlignment="1" applyProtection="1">
      <alignment vertical="center"/>
      <protection hidden="1"/>
    </xf>
    <xf numFmtId="0" fontId="4" fillId="0" borderId="0" xfId="0" applyFont="1" applyFill="1" applyBorder="1" applyAlignment="1" applyProtection="1">
      <alignment vertical="center"/>
      <protection hidden="1"/>
    </xf>
    <xf numFmtId="0" fontId="4" fillId="0" borderId="0" xfId="0" applyFont="1" applyFill="1" applyAlignment="1" applyProtection="1">
      <alignment vertical="center"/>
      <protection hidden="1"/>
    </xf>
    <xf numFmtId="0" fontId="3" fillId="0" borderId="0" xfId="0" applyFont="1" applyAlignment="1">
      <alignment vertical="center"/>
    </xf>
    <xf numFmtId="0" fontId="3" fillId="0" borderId="0" xfId="0" applyFont="1" applyAlignment="1">
      <alignment horizontal="center" vertical="center"/>
    </xf>
    <xf numFmtId="0" fontId="4" fillId="0" borderId="0" xfId="0" applyFont="1" applyAlignment="1">
      <alignment vertical="center"/>
    </xf>
    <xf numFmtId="0" fontId="4" fillId="0" borderId="0" xfId="0" applyFont="1" applyAlignment="1">
      <alignment horizontal="center" vertical="center"/>
    </xf>
    <xf numFmtId="0" fontId="4" fillId="0" borderId="11" xfId="0" applyFont="1" applyBorder="1" applyAlignment="1">
      <alignment horizontal="center" vertical="center"/>
    </xf>
    <xf numFmtId="164" fontId="4" fillId="0" borderId="11" xfId="0" applyNumberFormat="1" applyFont="1" applyBorder="1" applyAlignment="1">
      <alignment horizontal="center" vertical="center"/>
    </xf>
    <xf numFmtId="165" fontId="4" fillId="0" borderId="11" xfId="0" applyNumberFormat="1" applyFont="1" applyBorder="1" applyAlignment="1">
      <alignment horizontal="center" vertical="center"/>
    </xf>
    <xf numFmtId="0" fontId="4" fillId="0" borderId="11" xfId="0" applyFont="1" applyBorder="1" applyAlignment="1">
      <alignment horizontal="left" vertical="center"/>
    </xf>
    <xf numFmtId="0" fontId="4" fillId="2" borderId="0" xfId="0" applyFont="1" applyFill="1" applyAlignment="1">
      <alignment vertical="center"/>
    </xf>
    <xf numFmtId="0" fontId="4" fillId="2" borderId="0" xfId="0" applyFont="1" applyFill="1" applyAlignment="1">
      <alignment horizontal="center" vertical="center"/>
    </xf>
    <xf numFmtId="0" fontId="4" fillId="0" borderId="0" xfId="0" applyFont="1" applyFill="1" applyBorder="1" applyAlignment="1">
      <alignment vertical="center"/>
    </xf>
    <xf numFmtId="166" fontId="12" fillId="2" borderId="0" xfId="0" applyNumberFormat="1" applyFont="1" applyFill="1" applyAlignment="1">
      <alignment vertical="center"/>
    </xf>
    <xf numFmtId="166" fontId="12" fillId="3" borderId="0" xfId="0" applyNumberFormat="1" applyFont="1" applyFill="1" applyAlignment="1">
      <alignment vertical="center"/>
    </xf>
    <xf numFmtId="0" fontId="4" fillId="3" borderId="0" xfId="0" applyFont="1" applyFill="1" applyAlignment="1">
      <alignment vertical="center"/>
    </xf>
    <xf numFmtId="0" fontId="4" fillId="3" borderId="0" xfId="0" applyFont="1" applyFill="1" applyAlignment="1">
      <alignment horizontal="center" vertical="center"/>
    </xf>
    <xf numFmtId="0" fontId="13" fillId="3" borderId="0" xfId="0" applyNumberFormat="1" applyFont="1" applyFill="1" applyAlignment="1">
      <alignment vertical="center"/>
    </xf>
    <xf numFmtId="0" fontId="13" fillId="2" borderId="0" xfId="0" applyNumberFormat="1" applyFont="1" applyFill="1" applyAlignment="1">
      <alignment vertical="center"/>
    </xf>
    <xf numFmtId="0" fontId="13" fillId="0" borderId="0" xfId="0" applyNumberFormat="1" applyFont="1" applyAlignment="1">
      <alignment vertical="center"/>
    </xf>
    <xf numFmtId="0" fontId="14" fillId="0" borderId="0" xfId="0" applyNumberFormat="1" applyFont="1" applyAlignment="1">
      <alignment vertical="center"/>
    </xf>
    <xf numFmtId="0" fontId="4" fillId="0" borderId="0" xfId="0" applyFont="1" applyBorder="1" applyAlignment="1">
      <alignment horizontal="center" vertical="center"/>
    </xf>
    <xf numFmtId="0" fontId="4" fillId="3" borderId="0" xfId="0" applyNumberFormat="1" applyFont="1" applyFill="1" applyAlignment="1">
      <alignment horizontal="center" vertical="center"/>
    </xf>
    <xf numFmtId="0" fontId="4" fillId="2" borderId="0" xfId="0" applyNumberFormat="1" applyFont="1" applyFill="1" applyAlignment="1">
      <alignment horizontal="center" vertical="center"/>
    </xf>
    <xf numFmtId="0" fontId="4" fillId="0" borderId="0" xfId="0" applyNumberFormat="1" applyFont="1" applyAlignment="1">
      <alignment horizontal="center" vertical="center"/>
    </xf>
    <xf numFmtId="0" fontId="4" fillId="0" borderId="0" xfId="0" applyNumberFormat="1" applyFont="1" applyBorder="1" applyAlignment="1">
      <alignment horizontal="center" vertical="center"/>
    </xf>
    <xf numFmtId="165" fontId="4" fillId="0" borderId="0" xfId="0" applyNumberFormat="1" applyFont="1" applyBorder="1" applyAlignment="1">
      <alignment horizontal="center" vertical="center"/>
    </xf>
    <xf numFmtId="0" fontId="4" fillId="3" borderId="0" xfId="0" applyFont="1" applyFill="1" applyAlignment="1">
      <alignment horizontal="right" vertical="center"/>
    </xf>
    <xf numFmtId="0" fontId="4" fillId="0" borderId="0" xfId="0" applyFont="1" applyAlignment="1">
      <alignment horizontal="left" vertical="center"/>
    </xf>
    <xf numFmtId="0" fontId="4" fillId="0" borderId="0" xfId="0" applyFont="1" applyAlignment="1">
      <alignment horizontal="right" vertical="center"/>
    </xf>
    <xf numFmtId="0" fontId="4" fillId="2" borderId="0" xfId="0" applyFont="1" applyFill="1" applyAlignment="1">
      <alignment horizontal="right" vertical="center"/>
    </xf>
    <xf numFmtId="0" fontId="4" fillId="0" borderId="0" xfId="0" applyFont="1" applyBorder="1" applyAlignment="1">
      <alignment vertical="center"/>
    </xf>
    <xf numFmtId="165" fontId="4" fillId="0" borderId="0" xfId="0" applyNumberFormat="1" applyFont="1" applyBorder="1" applyAlignment="1">
      <alignment horizontal="right" vertical="center"/>
    </xf>
    <xf numFmtId="165" fontId="4" fillId="0" borderId="0" xfId="0" applyNumberFormat="1" applyFont="1" applyBorder="1" applyAlignment="1">
      <alignment horizontal="left" vertical="center"/>
    </xf>
    <xf numFmtId="0" fontId="4" fillId="0" borderId="0" xfId="0" applyFont="1" applyBorder="1" applyAlignment="1">
      <alignment horizontal="right" vertical="center"/>
    </xf>
    <xf numFmtId="0" fontId="4" fillId="0" borderId="0" xfId="0" applyFont="1" applyBorder="1" applyAlignment="1">
      <alignment horizontal="left" vertical="center"/>
    </xf>
    <xf numFmtId="165" fontId="4" fillId="0" borderId="35" xfId="0" applyNumberFormat="1" applyFont="1" applyBorder="1" applyAlignment="1">
      <alignment horizontal="center" vertical="center"/>
    </xf>
    <xf numFmtId="165" fontId="4" fillId="0" borderId="36" xfId="0" applyNumberFormat="1" applyFont="1" applyBorder="1" applyAlignment="1">
      <alignment horizontal="left" vertical="center"/>
    </xf>
    <xf numFmtId="165" fontId="4" fillId="0" borderId="37" xfId="0" applyNumberFormat="1" applyFont="1" applyBorder="1" applyAlignment="1">
      <alignment horizontal="center" vertical="center"/>
    </xf>
    <xf numFmtId="0" fontId="4" fillId="0" borderId="38" xfId="0" applyNumberFormat="1" applyFont="1" applyBorder="1" applyAlignment="1">
      <alignment horizontal="center" vertical="center"/>
    </xf>
    <xf numFmtId="165" fontId="4" fillId="0" borderId="38" xfId="0" applyNumberFormat="1" applyFont="1" applyBorder="1" applyAlignment="1">
      <alignment horizontal="right" vertical="center"/>
    </xf>
    <xf numFmtId="0" fontId="4" fillId="0" borderId="38" xfId="0" applyFont="1" applyBorder="1" applyAlignment="1">
      <alignment horizontal="center" vertical="center"/>
    </xf>
    <xf numFmtId="165" fontId="4" fillId="0" borderId="39" xfId="0" applyNumberFormat="1" applyFont="1" applyBorder="1" applyAlignment="1">
      <alignment horizontal="left" vertical="center"/>
    </xf>
    <xf numFmtId="165" fontId="4" fillId="0" borderId="36" xfId="0" applyNumberFormat="1" applyFont="1" applyBorder="1" applyAlignment="1">
      <alignment vertical="center"/>
    </xf>
    <xf numFmtId="165" fontId="4" fillId="0" borderId="39" xfId="0" applyNumberFormat="1" applyFont="1" applyBorder="1" applyAlignment="1">
      <alignment vertical="center"/>
    </xf>
    <xf numFmtId="0" fontId="4" fillId="0" borderId="40" xfId="0" applyFont="1" applyBorder="1" applyAlignment="1">
      <alignment vertical="center"/>
    </xf>
    <xf numFmtId="0" fontId="4" fillId="0" borderId="41" xfId="0" applyFont="1" applyBorder="1" applyAlignment="1">
      <alignment vertical="center"/>
    </xf>
    <xf numFmtId="0" fontId="4" fillId="0" borderId="42" xfId="0" applyFont="1" applyBorder="1" applyAlignment="1">
      <alignment vertical="center"/>
    </xf>
    <xf numFmtId="0" fontId="10" fillId="5" borderId="33" xfId="0" applyFont="1" applyFill="1" applyBorder="1" applyAlignment="1">
      <alignment vertical="center"/>
    </xf>
    <xf numFmtId="0" fontId="10" fillId="5" borderId="38" xfId="0" applyFont="1" applyFill="1" applyBorder="1" applyAlignment="1">
      <alignment vertical="center"/>
    </xf>
    <xf numFmtId="0" fontId="10" fillId="5" borderId="38" xfId="0" applyFont="1" applyFill="1" applyBorder="1" applyAlignment="1">
      <alignment horizontal="center" vertical="center"/>
    </xf>
    <xf numFmtId="0" fontId="10" fillId="5" borderId="38" xfId="0" applyNumberFormat="1" applyFont="1" applyFill="1" applyBorder="1" applyAlignment="1">
      <alignment horizontal="center" vertical="center"/>
    </xf>
    <xf numFmtId="165" fontId="4" fillId="0" borderId="32" xfId="0" applyNumberFormat="1" applyFont="1" applyBorder="1" applyAlignment="1">
      <alignment horizontal="center" vertical="center"/>
    </xf>
    <xf numFmtId="0" fontId="4" fillId="0" borderId="33" xfId="0" applyNumberFormat="1" applyFont="1" applyBorder="1" applyAlignment="1">
      <alignment horizontal="center" vertical="center"/>
    </xf>
    <xf numFmtId="165" fontId="4" fillId="0" borderId="33" xfId="0" applyNumberFormat="1" applyFont="1" applyBorder="1" applyAlignment="1">
      <alignment horizontal="right" vertical="center"/>
    </xf>
    <xf numFmtId="0" fontId="4" fillId="0" borderId="33" xfId="0" applyFont="1" applyBorder="1" applyAlignment="1">
      <alignment horizontal="center" vertical="center"/>
    </xf>
    <xf numFmtId="165" fontId="4" fillId="0" borderId="34" xfId="0" applyNumberFormat="1" applyFont="1" applyBorder="1" applyAlignment="1">
      <alignment horizontal="left" vertical="center"/>
    </xf>
    <xf numFmtId="165" fontId="4" fillId="0" borderId="34" xfId="0" applyNumberFormat="1" applyFont="1" applyBorder="1" applyAlignment="1">
      <alignment vertical="center"/>
    </xf>
    <xf numFmtId="0" fontId="12" fillId="0" borderId="0" xfId="0" applyFont="1" applyAlignment="1">
      <alignment vertical="center"/>
    </xf>
    <xf numFmtId="0" fontId="4" fillId="0" borderId="7" xfId="0" applyFont="1" applyBorder="1" applyAlignment="1" applyProtection="1">
      <alignment vertical="center"/>
      <protection hidden="1"/>
    </xf>
    <xf numFmtId="0" fontId="4" fillId="0" borderId="9" xfId="0" applyFont="1" applyBorder="1" applyAlignment="1" applyProtection="1">
      <alignment vertical="center"/>
      <protection hidden="1"/>
    </xf>
    <xf numFmtId="0" fontId="4" fillId="0" borderId="4" xfId="0" applyFont="1" applyBorder="1" applyAlignment="1" applyProtection="1">
      <alignment vertical="center"/>
      <protection hidden="1"/>
    </xf>
    <xf numFmtId="0" fontId="4" fillId="0" borderId="5" xfId="0" applyFont="1" applyBorder="1" applyAlignment="1" applyProtection="1">
      <alignment vertical="center"/>
      <protection hidden="1"/>
    </xf>
    <xf numFmtId="0" fontId="4" fillId="0" borderId="30" xfId="0" applyFont="1" applyBorder="1" applyAlignment="1" applyProtection="1">
      <alignment vertical="center"/>
      <protection hidden="1"/>
    </xf>
    <xf numFmtId="0" fontId="4" fillId="0" borderId="14" xfId="0" applyFont="1" applyBorder="1" applyAlignment="1" applyProtection="1">
      <alignment vertical="center"/>
      <protection hidden="1"/>
    </xf>
    <xf numFmtId="0" fontId="4" fillId="0" borderId="12" xfId="0" applyFont="1" applyBorder="1" applyAlignment="1" applyProtection="1">
      <alignment horizontal="center" vertical="center"/>
      <protection hidden="1"/>
    </xf>
    <xf numFmtId="0" fontId="4" fillId="0" borderId="4" xfId="0" applyFont="1" applyBorder="1" applyAlignment="1" applyProtection="1">
      <alignment horizontal="center" vertical="center"/>
      <protection hidden="1"/>
    </xf>
    <xf numFmtId="0" fontId="4" fillId="8" borderId="46" xfId="0" applyFont="1" applyFill="1" applyBorder="1" applyAlignment="1" applyProtection="1">
      <alignment horizontal="center" vertical="center"/>
      <protection hidden="1"/>
    </xf>
    <xf numFmtId="0" fontId="4" fillId="8" borderId="47" xfId="0" applyFont="1" applyFill="1" applyBorder="1" applyAlignment="1" applyProtection="1">
      <alignment vertical="center"/>
      <protection hidden="1"/>
    </xf>
    <xf numFmtId="0" fontId="4" fillId="8" borderId="48" xfId="0" applyFont="1" applyFill="1" applyBorder="1" applyAlignment="1" applyProtection="1">
      <alignment vertical="center"/>
      <protection hidden="1"/>
    </xf>
    <xf numFmtId="0" fontId="9" fillId="0" borderId="0" xfId="1" applyFont="1" applyFill="1" applyAlignment="1" applyProtection="1">
      <alignment vertical="center"/>
      <protection hidden="1"/>
    </xf>
    <xf numFmtId="0" fontId="5" fillId="4" borderId="19" xfId="0" applyFont="1" applyFill="1" applyBorder="1" applyAlignment="1" applyProtection="1">
      <alignment horizontal="center" vertical="center"/>
      <protection hidden="1"/>
    </xf>
    <xf numFmtId="0" fontId="5" fillId="4" borderId="21" xfId="0" applyFont="1" applyFill="1" applyBorder="1" applyAlignment="1" applyProtection="1">
      <alignment horizontal="center" vertical="center"/>
      <protection hidden="1"/>
    </xf>
    <xf numFmtId="0" fontId="5" fillId="4" borderId="20" xfId="0" applyFont="1" applyFill="1" applyBorder="1" applyAlignment="1" applyProtection="1">
      <alignment horizontal="center" vertical="center"/>
      <protection hidden="1"/>
    </xf>
    <xf numFmtId="0" fontId="10" fillId="9" borderId="29" xfId="0" applyFont="1" applyFill="1" applyBorder="1" applyAlignment="1" applyProtection="1">
      <alignment horizontal="center" vertical="center"/>
      <protection hidden="1"/>
    </xf>
    <xf numFmtId="0" fontId="10" fillId="11" borderId="29" xfId="0" applyFont="1" applyFill="1" applyBorder="1" applyAlignment="1" applyProtection="1">
      <alignment horizontal="center" vertical="center"/>
      <protection hidden="1"/>
    </xf>
    <xf numFmtId="0" fontId="6" fillId="6" borderId="7" xfId="0" applyFont="1" applyFill="1" applyBorder="1" applyAlignment="1" applyProtection="1">
      <alignment vertical="center"/>
      <protection hidden="1"/>
    </xf>
    <xf numFmtId="0" fontId="4" fillId="6" borderId="8" xfId="0" applyFont="1" applyFill="1" applyBorder="1" applyAlignment="1" applyProtection="1">
      <alignment vertical="center"/>
      <protection hidden="1"/>
    </xf>
    <xf numFmtId="0" fontId="4" fillId="9" borderId="8" xfId="0" applyFont="1" applyFill="1" applyBorder="1" applyAlignment="1" applyProtection="1">
      <alignment vertical="center"/>
      <protection hidden="1"/>
    </xf>
    <xf numFmtId="0" fontId="4" fillId="10" borderId="8" xfId="0" applyFont="1" applyFill="1" applyBorder="1" applyAlignment="1" applyProtection="1">
      <alignment vertical="center"/>
      <protection hidden="1"/>
    </xf>
    <xf numFmtId="0" fontId="4" fillId="11" borderId="8" xfId="0" applyFont="1" applyFill="1" applyBorder="1" applyAlignment="1" applyProtection="1">
      <alignment vertical="center"/>
      <protection hidden="1"/>
    </xf>
    <xf numFmtId="0" fontId="7" fillId="0" borderId="0" xfId="0" applyFont="1" applyFill="1" applyBorder="1" applyAlignment="1" applyProtection="1">
      <alignment horizontal="left" vertical="top"/>
      <protection locked="0"/>
    </xf>
    <xf numFmtId="0" fontId="8" fillId="0" borderId="0" xfId="0" applyFont="1" applyFill="1" applyBorder="1" applyAlignment="1" applyProtection="1">
      <alignment vertical="center"/>
      <protection hidden="1"/>
    </xf>
    <xf numFmtId="0" fontId="4" fillId="0" borderId="0" xfId="0" applyFont="1" applyFill="1" applyBorder="1" applyAlignment="1" applyProtection="1">
      <alignment horizontal="center" vertical="center"/>
      <protection hidden="1"/>
    </xf>
    <xf numFmtId="0" fontId="6" fillId="0" borderId="0" xfId="0" applyFont="1" applyFill="1" applyBorder="1" applyAlignment="1" applyProtection="1">
      <alignment vertical="center"/>
      <protection hidden="1"/>
    </xf>
    <xf numFmtId="0" fontId="4" fillId="0" borderId="0" xfId="0" quotePrefix="1" applyFont="1" applyFill="1" applyBorder="1" applyAlignment="1" applyProtection="1">
      <alignment horizontal="center" vertical="center"/>
      <protection hidden="1"/>
    </xf>
    <xf numFmtId="164" fontId="5" fillId="0" borderId="0" xfId="0" applyNumberFormat="1" applyFont="1" applyFill="1" applyBorder="1" applyAlignment="1" applyProtection="1">
      <alignment vertical="center"/>
      <protection hidden="1"/>
    </xf>
    <xf numFmtId="20" fontId="5" fillId="0" borderId="0" xfId="0" applyNumberFormat="1" applyFont="1" applyFill="1" applyBorder="1" applyAlignment="1" applyProtection="1">
      <alignment horizontal="center" vertical="center"/>
      <protection hidden="1"/>
    </xf>
    <xf numFmtId="0" fontId="4" fillId="0" borderId="9" xfId="0" applyFont="1" applyFill="1" applyBorder="1" applyAlignment="1" applyProtection="1">
      <alignment vertical="center"/>
      <protection hidden="1"/>
    </xf>
    <xf numFmtId="0" fontId="5" fillId="4" borderId="19" xfId="0" applyFont="1" applyFill="1" applyBorder="1" applyAlignment="1" applyProtection="1">
      <alignment horizontal="center" vertical="center"/>
      <protection hidden="1"/>
    </xf>
    <xf numFmtId="0" fontId="5" fillId="4" borderId="21" xfId="0" applyFont="1" applyFill="1" applyBorder="1" applyAlignment="1" applyProtection="1">
      <alignment horizontal="center" vertical="center"/>
      <protection hidden="1"/>
    </xf>
    <xf numFmtId="0" fontId="5" fillId="4" borderId="20" xfId="0" applyFont="1" applyFill="1" applyBorder="1" applyAlignment="1" applyProtection="1">
      <alignment horizontal="center" vertical="center"/>
      <protection hidden="1"/>
    </xf>
    <xf numFmtId="0" fontId="9" fillId="0" borderId="0" xfId="1" applyFont="1" applyFill="1" applyAlignment="1" applyProtection="1">
      <alignment horizontal="center" vertical="center"/>
      <protection hidden="1"/>
    </xf>
    <xf numFmtId="0" fontId="5" fillId="0" borderId="0" xfId="0" applyFont="1" applyFill="1" applyBorder="1" applyAlignment="1" applyProtection="1">
      <alignment horizontal="center" vertical="center"/>
      <protection hidden="1"/>
    </xf>
    <xf numFmtId="0" fontId="5" fillId="4" borderId="19" xfId="0" applyFont="1" applyFill="1" applyBorder="1" applyAlignment="1" applyProtection="1">
      <alignment horizontal="center" vertical="center"/>
      <protection hidden="1"/>
    </xf>
    <xf numFmtId="0" fontId="5" fillId="4" borderId="21" xfId="0" applyFont="1" applyFill="1" applyBorder="1" applyAlignment="1" applyProtection="1">
      <alignment horizontal="center" vertical="center"/>
      <protection hidden="1"/>
    </xf>
    <xf numFmtId="0" fontId="5" fillId="4" borderId="20" xfId="0" applyFont="1" applyFill="1" applyBorder="1" applyAlignment="1" applyProtection="1">
      <alignment horizontal="center" vertical="center"/>
      <protection hidden="1"/>
    </xf>
    <xf numFmtId="0" fontId="5" fillId="0" borderId="0" xfId="0" applyFont="1" applyFill="1" applyBorder="1" applyAlignment="1" applyProtection="1">
      <alignment horizontal="center" vertical="center"/>
      <protection hidden="1"/>
    </xf>
    <xf numFmtId="0" fontId="8" fillId="0" borderId="0" xfId="0" applyFont="1" applyFill="1" applyBorder="1" applyAlignment="1" applyProtection="1">
      <alignment horizontal="center" vertical="center"/>
      <protection hidden="1"/>
    </xf>
    <xf numFmtId="20" fontId="5" fillId="8" borderId="18" xfId="0" applyNumberFormat="1" applyFont="1" applyFill="1" applyBorder="1" applyAlignment="1" applyProtection="1">
      <alignment horizontal="center" vertical="center"/>
      <protection hidden="1"/>
    </xf>
    <xf numFmtId="0" fontId="6" fillId="0" borderId="4" xfId="0" applyFont="1" applyFill="1" applyBorder="1" applyAlignment="1" applyProtection="1">
      <alignment vertical="center"/>
      <protection hidden="1"/>
    </xf>
    <xf numFmtId="0" fontId="11" fillId="6" borderId="0" xfId="0" applyFont="1" applyFill="1" applyBorder="1" applyAlignment="1" applyProtection="1">
      <alignment horizontal="center" vertical="center"/>
      <protection hidden="1"/>
    </xf>
    <xf numFmtId="0" fontId="4" fillId="6" borderId="0" xfId="0" applyFont="1" applyFill="1" applyBorder="1" applyAlignment="1" applyProtection="1">
      <alignment vertical="center"/>
      <protection hidden="1"/>
    </xf>
    <xf numFmtId="0" fontId="6" fillId="6" borderId="0" xfId="0" applyFont="1" applyFill="1" applyBorder="1" applyAlignment="1" applyProtection="1">
      <alignment vertical="center"/>
      <protection hidden="1"/>
    </xf>
    <xf numFmtId="0" fontId="4" fillId="0" borderId="8" xfId="0" applyFont="1" applyFill="1" applyBorder="1" applyAlignment="1" applyProtection="1">
      <alignment vertical="center"/>
      <protection hidden="1"/>
    </xf>
    <xf numFmtId="0" fontId="10" fillId="0" borderId="29" xfId="0" applyFont="1" applyFill="1" applyBorder="1" applyAlignment="1" applyProtection="1">
      <alignment horizontal="center" vertical="center"/>
      <protection hidden="1"/>
    </xf>
    <xf numFmtId="0" fontId="18" fillId="0" borderId="0" xfId="1" applyFont="1" applyFill="1" applyAlignment="1" applyProtection="1">
      <alignment vertical="center"/>
      <protection hidden="1"/>
    </xf>
    <xf numFmtId="0" fontId="12" fillId="0" borderId="0" xfId="0" applyFont="1" applyFill="1" applyAlignment="1" applyProtection="1">
      <alignment vertical="center"/>
      <protection hidden="1"/>
    </xf>
    <xf numFmtId="0" fontId="12" fillId="0" borderId="0" xfId="0" applyFont="1" applyAlignment="1" applyProtection="1">
      <alignment vertical="center"/>
      <protection hidden="1"/>
    </xf>
    <xf numFmtId="0" fontId="12" fillId="0" borderId="0" xfId="0" applyFont="1" applyBorder="1" applyAlignment="1" applyProtection="1">
      <alignment vertical="center"/>
      <protection hidden="1"/>
    </xf>
    <xf numFmtId="0" fontId="16" fillId="0" borderId="0" xfId="0" applyFont="1" applyFill="1" applyBorder="1" applyAlignment="1" applyProtection="1">
      <alignment vertical="center"/>
      <protection hidden="1"/>
    </xf>
    <xf numFmtId="0" fontId="8" fillId="0" borderId="0" xfId="0" applyFont="1" applyFill="1" applyAlignment="1" applyProtection="1">
      <alignment vertical="center"/>
      <protection hidden="1"/>
    </xf>
    <xf numFmtId="164" fontId="12" fillId="3" borderId="0" xfId="0" applyNumberFormat="1" applyFont="1" applyFill="1" applyAlignment="1">
      <alignment vertical="center"/>
    </xf>
    <xf numFmtId="165" fontId="12" fillId="3" borderId="0" xfId="0" applyNumberFormat="1" applyFont="1" applyFill="1" applyAlignment="1">
      <alignment vertical="center"/>
    </xf>
    <xf numFmtId="164" fontId="12" fillId="2" borderId="0" xfId="0" applyNumberFormat="1" applyFont="1" applyFill="1" applyAlignment="1">
      <alignment vertical="center"/>
    </xf>
    <xf numFmtId="165" fontId="12" fillId="2" borderId="0" xfId="0" applyNumberFormat="1" applyFont="1" applyFill="1" applyAlignment="1">
      <alignment vertical="center"/>
    </xf>
    <xf numFmtId="0" fontId="12" fillId="0" borderId="22" xfId="0" applyFont="1" applyBorder="1" applyAlignment="1" applyProtection="1">
      <alignment vertical="center"/>
      <protection hidden="1"/>
    </xf>
    <xf numFmtId="0" fontId="12" fillId="0" borderId="27" xfId="0" applyFont="1" applyBorder="1" applyAlignment="1" applyProtection="1">
      <alignment vertical="center"/>
      <protection hidden="1"/>
    </xf>
    <xf numFmtId="0" fontId="12" fillId="0" borderId="28" xfId="0" applyFont="1" applyBorder="1" applyAlignment="1" applyProtection="1">
      <alignment vertical="center"/>
      <protection hidden="1"/>
    </xf>
    <xf numFmtId="0" fontId="12" fillId="0" borderId="31" xfId="0" applyFont="1" applyBorder="1" applyAlignment="1" applyProtection="1">
      <alignment vertical="center"/>
      <protection hidden="1"/>
    </xf>
    <xf numFmtId="0" fontId="12" fillId="0" borderId="10" xfId="0" applyFont="1" applyBorder="1" applyAlignment="1" applyProtection="1">
      <alignment vertical="center"/>
      <protection hidden="1"/>
    </xf>
    <xf numFmtId="0" fontId="12" fillId="0" borderId="43" xfId="0" applyFont="1" applyBorder="1" applyAlignment="1" applyProtection="1">
      <alignment vertical="center"/>
      <protection hidden="1"/>
    </xf>
    <xf numFmtId="0" fontId="12" fillId="3" borderId="0" xfId="0" applyFont="1" applyFill="1" applyAlignment="1">
      <alignment horizontal="center" vertical="center"/>
    </xf>
    <xf numFmtId="0" fontId="12" fillId="2" borderId="0" xfId="0" applyFont="1" applyFill="1" applyAlignment="1">
      <alignment horizontal="center" vertical="center"/>
    </xf>
    <xf numFmtId="0" fontId="12" fillId="0" borderId="44" xfId="0" applyFont="1" applyBorder="1" applyAlignment="1" applyProtection="1">
      <alignment vertical="center"/>
      <protection hidden="1"/>
    </xf>
    <xf numFmtId="0" fontId="12" fillId="3" borderId="0" xfId="0" applyFont="1" applyFill="1" applyAlignment="1">
      <alignment vertical="center"/>
    </xf>
    <xf numFmtId="0" fontId="12" fillId="2" borderId="0" xfId="0" applyFont="1" applyFill="1" applyAlignment="1">
      <alignment vertical="center"/>
    </xf>
    <xf numFmtId="0" fontId="12" fillId="0" borderId="0" xfId="0" applyFont="1" applyFill="1" applyBorder="1" applyAlignment="1" applyProtection="1">
      <alignment vertical="center"/>
      <protection hidden="1"/>
    </xf>
    <xf numFmtId="0" fontId="12" fillId="0" borderId="9" xfId="0" applyFont="1" applyBorder="1" applyAlignment="1" applyProtection="1">
      <alignment vertical="center"/>
      <protection hidden="1"/>
    </xf>
    <xf numFmtId="0" fontId="9" fillId="0" borderId="0" xfId="0" applyFont="1" applyFill="1" applyBorder="1" applyAlignment="1" applyProtection="1">
      <alignment vertical="center"/>
      <protection hidden="1"/>
    </xf>
    <xf numFmtId="0" fontId="19" fillId="9" borderId="29" xfId="0" applyFont="1" applyFill="1" applyBorder="1" applyAlignment="1" applyProtection="1">
      <alignment horizontal="center" vertical="center"/>
      <protection hidden="1"/>
    </xf>
    <xf numFmtId="0" fontId="19" fillId="6" borderId="7" xfId="0" applyFont="1" applyFill="1" applyBorder="1" applyAlignment="1" applyProtection="1">
      <alignment horizontal="center" vertical="center"/>
      <protection hidden="1"/>
    </xf>
    <xf numFmtId="0" fontId="19" fillId="0" borderId="7" xfId="0" applyFont="1" applyBorder="1" applyAlignment="1" applyProtection="1">
      <alignment vertical="center"/>
      <protection hidden="1"/>
    </xf>
    <xf numFmtId="0" fontId="5" fillId="0" borderId="15" xfId="0" applyFont="1" applyBorder="1" applyAlignment="1" applyProtection="1">
      <alignment vertical="center"/>
      <protection hidden="1"/>
    </xf>
    <xf numFmtId="0" fontId="19" fillId="0" borderId="4" xfId="0" applyFont="1" applyBorder="1" applyAlignment="1" applyProtection="1">
      <alignment vertical="center"/>
      <protection hidden="1"/>
    </xf>
    <xf numFmtId="0" fontId="5" fillId="0" borderId="0" xfId="0" applyFont="1" applyBorder="1" applyAlignment="1" applyProtection="1">
      <alignment vertical="center"/>
      <protection hidden="1"/>
    </xf>
    <xf numFmtId="0" fontId="5" fillId="6" borderId="8" xfId="0" applyFont="1" applyFill="1" applyBorder="1" applyAlignment="1" applyProtection="1">
      <alignment vertical="center"/>
      <protection hidden="1"/>
    </xf>
    <xf numFmtId="0" fontId="5" fillId="3" borderId="0" xfId="0" applyFont="1" applyFill="1" applyAlignment="1">
      <alignment horizontal="center" vertical="center"/>
    </xf>
    <xf numFmtId="0" fontId="5" fillId="2" borderId="0" xfId="0" applyFont="1" applyFill="1" applyAlignment="1">
      <alignment horizontal="center" vertical="center"/>
    </xf>
    <xf numFmtId="0" fontId="5" fillId="0" borderId="0" xfId="0" applyFont="1" applyFill="1" applyAlignment="1" applyProtection="1">
      <alignment vertical="center"/>
      <protection hidden="1"/>
    </xf>
    <xf numFmtId="0" fontId="5" fillId="0" borderId="0" xfId="0" applyFont="1" applyAlignment="1" applyProtection="1">
      <alignment vertical="center"/>
      <protection hidden="1"/>
    </xf>
    <xf numFmtId="0" fontId="5" fillId="10" borderId="8" xfId="0" applyFont="1" applyFill="1" applyBorder="1" applyAlignment="1" applyProtection="1">
      <alignment vertical="center"/>
      <protection hidden="1"/>
    </xf>
    <xf numFmtId="0" fontId="5" fillId="0" borderId="8" xfId="0" applyFont="1" applyBorder="1" applyAlignment="1" applyProtection="1">
      <alignment vertical="center"/>
      <protection hidden="1"/>
    </xf>
    <xf numFmtId="0" fontId="19" fillId="0" borderId="29" xfId="0" applyFont="1" applyBorder="1" applyAlignment="1" applyProtection="1">
      <alignment vertical="center"/>
      <protection hidden="1"/>
    </xf>
    <xf numFmtId="0" fontId="5" fillId="3" borderId="0" xfId="0" applyFont="1" applyFill="1" applyAlignment="1">
      <alignment vertical="center"/>
    </xf>
    <xf numFmtId="0" fontId="5" fillId="2" borderId="0" xfId="0" applyFont="1" applyFill="1" applyAlignment="1">
      <alignment vertical="center"/>
    </xf>
    <xf numFmtId="0" fontId="5" fillId="0" borderId="0" xfId="0" applyFont="1" applyFill="1" applyBorder="1" applyAlignment="1" applyProtection="1">
      <alignment vertical="center"/>
      <protection hidden="1"/>
    </xf>
    <xf numFmtId="0" fontId="5" fillId="12" borderId="8" xfId="0" applyFont="1" applyFill="1" applyBorder="1" applyAlignment="1" applyProtection="1">
      <alignment vertical="center"/>
      <protection hidden="1"/>
    </xf>
    <xf numFmtId="0" fontId="19" fillId="10" borderId="29" xfId="0" applyFont="1" applyFill="1" applyBorder="1" applyAlignment="1" applyProtection="1">
      <alignment horizontal="center" vertical="center"/>
      <protection hidden="1"/>
    </xf>
    <xf numFmtId="0" fontId="5" fillId="0" borderId="0" xfId="0" applyFont="1" applyBorder="1" applyAlignment="1" applyProtection="1">
      <alignment horizontal="right" vertical="center"/>
      <protection hidden="1"/>
    </xf>
    <xf numFmtId="0" fontId="5" fillId="0" borderId="9" xfId="0" applyFont="1" applyBorder="1" applyAlignment="1" applyProtection="1">
      <alignment vertical="center"/>
      <protection hidden="1"/>
    </xf>
    <xf numFmtId="0" fontId="19" fillId="12" borderId="29" xfId="0" applyFont="1" applyFill="1" applyBorder="1" applyAlignment="1" applyProtection="1">
      <alignment horizontal="center" vertical="center"/>
      <protection hidden="1"/>
    </xf>
    <xf numFmtId="0" fontId="10" fillId="10" borderId="29" xfId="0" applyFont="1" applyFill="1" applyBorder="1" applyAlignment="1" applyProtection="1">
      <alignment horizontal="center" vertical="center"/>
      <protection hidden="1"/>
    </xf>
    <xf numFmtId="164" fontId="10" fillId="6" borderId="0" xfId="0" applyNumberFormat="1" applyFont="1" applyFill="1" applyBorder="1" applyAlignment="1" applyProtection="1">
      <alignment horizontal="center" vertical="center"/>
      <protection hidden="1"/>
    </xf>
    <xf numFmtId="20" fontId="10" fillId="6" borderId="0" xfId="0" applyNumberFormat="1" applyFont="1" applyFill="1" applyBorder="1" applyAlignment="1" applyProtection="1">
      <alignment horizontal="center" vertical="center"/>
      <protection hidden="1"/>
    </xf>
    <xf numFmtId="0" fontId="11" fillId="9" borderId="0" xfId="0" applyFont="1" applyFill="1" applyBorder="1" applyAlignment="1" applyProtection="1">
      <alignment horizontal="center" vertical="center"/>
      <protection hidden="1"/>
    </xf>
    <xf numFmtId="164" fontId="10" fillId="9" borderId="0" xfId="0" applyNumberFormat="1" applyFont="1" applyFill="1" applyBorder="1" applyAlignment="1" applyProtection="1">
      <alignment horizontal="center" vertical="center"/>
      <protection hidden="1"/>
    </xf>
    <xf numFmtId="20" fontId="10" fillId="9" borderId="0" xfId="0" applyNumberFormat="1" applyFont="1" applyFill="1" applyBorder="1" applyAlignment="1" applyProtection="1">
      <alignment horizontal="center" vertical="center"/>
      <protection hidden="1"/>
    </xf>
    <xf numFmtId="0" fontId="4" fillId="9" borderId="0" xfId="0" applyFont="1" applyFill="1" applyBorder="1" applyAlignment="1" applyProtection="1">
      <alignment vertical="center"/>
      <protection hidden="1"/>
    </xf>
    <xf numFmtId="0" fontId="4" fillId="9" borderId="9" xfId="0" applyFont="1" applyFill="1" applyBorder="1" applyAlignment="1" applyProtection="1">
      <alignment vertical="center"/>
      <protection hidden="1"/>
    </xf>
    <xf numFmtId="0" fontId="4" fillId="0" borderId="15" xfId="0" applyFont="1" applyFill="1" applyBorder="1" applyAlignment="1" applyProtection="1">
      <alignment vertical="center"/>
      <protection hidden="1"/>
    </xf>
    <xf numFmtId="0" fontId="5" fillId="8" borderId="11" xfId="0" applyFont="1" applyFill="1" applyBorder="1" applyAlignment="1" applyProtection="1">
      <alignment horizontal="center" vertical="center"/>
      <protection hidden="1"/>
    </xf>
    <xf numFmtId="164" fontId="5" fillId="8" borderId="20" xfId="0" applyNumberFormat="1" applyFont="1" applyFill="1" applyBorder="1" applyAlignment="1" applyProtection="1">
      <alignment horizontal="center" vertical="center"/>
      <protection hidden="1"/>
    </xf>
    <xf numFmtId="0" fontId="20" fillId="8" borderId="11" xfId="0" applyFont="1" applyFill="1" applyBorder="1" applyAlignment="1" applyProtection="1">
      <alignment horizontal="center" vertical="center"/>
      <protection hidden="1"/>
    </xf>
    <xf numFmtId="0" fontId="4" fillId="10" borderId="0" xfId="0" applyFont="1" applyFill="1" applyBorder="1" applyAlignment="1" applyProtection="1">
      <alignment vertical="center"/>
      <protection hidden="1"/>
    </xf>
    <xf numFmtId="0" fontId="6" fillId="10" borderId="9" xfId="0" applyFont="1" applyFill="1" applyBorder="1" applyAlignment="1" applyProtection="1">
      <alignment vertical="center"/>
      <protection hidden="1"/>
    </xf>
    <xf numFmtId="0" fontId="6" fillId="10" borderId="0" xfId="0" applyFont="1" applyFill="1" applyBorder="1" applyAlignment="1" applyProtection="1">
      <alignment vertical="center"/>
      <protection hidden="1"/>
    </xf>
    <xf numFmtId="164" fontId="10" fillId="10" borderId="0" xfId="0" applyNumberFormat="1" applyFont="1" applyFill="1" applyBorder="1" applyAlignment="1" applyProtection="1">
      <alignment horizontal="center" vertical="center"/>
      <protection hidden="1"/>
    </xf>
    <xf numFmtId="20" fontId="10" fillId="10" borderId="0" xfId="0" applyNumberFormat="1" applyFont="1" applyFill="1" applyBorder="1" applyAlignment="1" applyProtection="1">
      <alignment horizontal="center" vertical="center"/>
      <protection hidden="1"/>
    </xf>
    <xf numFmtId="0" fontId="11" fillId="10" borderId="0" xfId="0" applyFont="1" applyFill="1" applyBorder="1" applyAlignment="1" applyProtection="1">
      <alignment horizontal="center" vertical="center"/>
      <protection hidden="1"/>
    </xf>
    <xf numFmtId="164" fontId="10" fillId="11" borderId="0" xfId="0" applyNumberFormat="1" applyFont="1" applyFill="1" applyBorder="1" applyAlignment="1" applyProtection="1">
      <alignment horizontal="center" vertical="center"/>
      <protection hidden="1"/>
    </xf>
    <xf numFmtId="20" fontId="10" fillId="11" borderId="0" xfId="0" applyNumberFormat="1" applyFont="1" applyFill="1" applyBorder="1" applyAlignment="1" applyProtection="1">
      <alignment horizontal="center" vertical="center"/>
      <protection hidden="1"/>
    </xf>
    <xf numFmtId="0" fontId="11" fillId="11" borderId="0" xfId="0" applyFont="1" applyFill="1" applyBorder="1" applyAlignment="1" applyProtection="1">
      <alignment horizontal="center" vertical="center"/>
      <protection hidden="1"/>
    </xf>
    <xf numFmtId="0" fontId="4" fillId="11" borderId="0" xfId="0" applyFont="1" applyFill="1" applyBorder="1" applyAlignment="1" applyProtection="1">
      <alignment vertical="center"/>
      <protection hidden="1"/>
    </xf>
    <xf numFmtId="0" fontId="6" fillId="11" borderId="9" xfId="0" applyFont="1" applyFill="1" applyBorder="1" applyAlignment="1" applyProtection="1">
      <alignment vertical="center"/>
      <protection hidden="1"/>
    </xf>
    <xf numFmtId="0" fontId="6" fillId="11" borderId="0" xfId="0" applyFont="1" applyFill="1" applyBorder="1" applyAlignment="1" applyProtection="1">
      <alignment vertical="center"/>
      <protection hidden="1"/>
    </xf>
    <xf numFmtId="0" fontId="20" fillId="8" borderId="48" xfId="0" applyFont="1" applyFill="1" applyBorder="1" applyAlignment="1" applyProtection="1">
      <alignment vertical="center"/>
      <protection hidden="1"/>
    </xf>
    <xf numFmtId="0" fontId="5" fillId="8" borderId="46" xfId="0" applyFont="1" applyFill="1" applyBorder="1" applyAlignment="1" applyProtection="1">
      <alignment horizontal="center" vertical="center"/>
      <protection hidden="1"/>
    </xf>
    <xf numFmtId="0" fontId="12" fillId="0" borderId="45" xfId="0" applyFont="1" applyBorder="1" applyAlignment="1" applyProtection="1">
      <alignment vertical="center"/>
      <protection hidden="1"/>
    </xf>
    <xf numFmtId="0" fontId="4" fillId="12" borderId="0" xfId="0" applyFont="1" applyFill="1" applyBorder="1" applyAlignment="1" applyProtection="1">
      <alignment vertical="center"/>
      <protection hidden="1"/>
    </xf>
    <xf numFmtId="0" fontId="6" fillId="12" borderId="9" xfId="0" applyFont="1" applyFill="1" applyBorder="1" applyAlignment="1" applyProtection="1">
      <alignment vertical="center"/>
      <protection hidden="1"/>
    </xf>
    <xf numFmtId="0" fontId="6" fillId="12" borderId="0" xfId="0" applyFont="1" applyFill="1" applyBorder="1" applyAlignment="1" applyProtection="1">
      <alignment vertical="center"/>
      <protection hidden="1"/>
    </xf>
    <xf numFmtId="0" fontId="11" fillId="12" borderId="0" xfId="0" applyFont="1" applyFill="1" applyBorder="1" applyAlignment="1" applyProtection="1">
      <alignment horizontal="center" vertical="center"/>
      <protection hidden="1"/>
    </xf>
    <xf numFmtId="164" fontId="10" fillId="12" borderId="0" xfId="0" applyNumberFormat="1" applyFont="1" applyFill="1" applyBorder="1" applyAlignment="1" applyProtection="1">
      <alignment horizontal="center" vertical="center"/>
      <protection hidden="1"/>
    </xf>
    <xf numFmtId="20" fontId="10" fillId="12" borderId="0" xfId="0" applyNumberFormat="1" applyFont="1" applyFill="1" applyBorder="1" applyAlignment="1" applyProtection="1">
      <alignment horizontal="center" vertical="center"/>
      <protection hidden="1"/>
    </xf>
    <xf numFmtId="0" fontId="4" fillId="14" borderId="8" xfId="0" applyFont="1" applyFill="1" applyBorder="1" applyAlignment="1" applyProtection="1">
      <alignment vertical="center"/>
      <protection hidden="1"/>
    </xf>
    <xf numFmtId="0" fontId="5" fillId="0" borderId="0" xfId="0" applyFont="1" applyFill="1" applyAlignment="1" applyProtection="1">
      <alignment horizontal="center" vertical="center"/>
      <protection hidden="1"/>
    </xf>
    <xf numFmtId="0" fontId="5" fillId="0" borderId="0" xfId="0" applyFont="1" applyAlignment="1" applyProtection="1">
      <alignment horizontal="center" vertical="center"/>
      <protection hidden="1"/>
    </xf>
    <xf numFmtId="0" fontId="19" fillId="0" borderId="0" xfId="0" applyFont="1" applyBorder="1" applyAlignment="1" applyProtection="1">
      <alignment horizontal="center" vertical="center"/>
      <protection hidden="1"/>
    </xf>
    <xf numFmtId="0" fontId="5" fillId="0" borderId="0" xfId="0" applyFont="1" applyBorder="1" applyAlignment="1" applyProtection="1">
      <alignment horizontal="center" vertical="center"/>
      <protection hidden="1"/>
    </xf>
    <xf numFmtId="0" fontId="19" fillId="0" borderId="7" xfId="0" applyFont="1" applyBorder="1" applyAlignment="1" applyProtection="1">
      <alignment horizontal="center" vertical="center"/>
      <protection hidden="1"/>
    </xf>
    <xf numFmtId="0" fontId="5" fillId="0" borderId="15" xfId="0" applyFont="1" applyBorder="1" applyAlignment="1" applyProtection="1">
      <alignment horizontal="center" vertical="center"/>
      <protection hidden="1"/>
    </xf>
    <xf numFmtId="0" fontId="19" fillId="0" borderId="4" xfId="0" applyFont="1" applyBorder="1" applyAlignment="1" applyProtection="1">
      <alignment horizontal="center" vertical="center"/>
      <protection hidden="1"/>
    </xf>
    <xf numFmtId="0" fontId="5" fillId="9" borderId="8" xfId="0" applyFont="1" applyFill="1" applyBorder="1" applyAlignment="1" applyProtection="1">
      <alignment horizontal="center" vertical="center"/>
      <protection hidden="1"/>
    </xf>
    <xf numFmtId="0" fontId="10" fillId="0" borderId="0" xfId="0" applyFont="1" applyBorder="1" applyAlignment="1" applyProtection="1">
      <alignment vertical="center"/>
      <protection hidden="1"/>
    </xf>
    <xf numFmtId="0" fontId="10" fillId="0" borderId="9" xfId="0" applyFont="1" applyBorder="1" applyAlignment="1" applyProtection="1">
      <alignment vertical="center"/>
      <protection hidden="1"/>
    </xf>
    <xf numFmtId="0" fontId="4" fillId="14" borderId="0" xfId="0" applyFont="1" applyFill="1" applyBorder="1" applyAlignment="1" applyProtection="1">
      <alignment vertical="center"/>
      <protection hidden="1"/>
    </xf>
    <xf numFmtId="0" fontId="6" fillId="14" borderId="9" xfId="0" applyFont="1" applyFill="1" applyBorder="1" applyAlignment="1" applyProtection="1">
      <alignment vertical="center"/>
      <protection hidden="1"/>
    </xf>
    <xf numFmtId="0" fontId="6" fillId="14" borderId="0" xfId="0" applyFont="1" applyFill="1" applyBorder="1" applyAlignment="1" applyProtection="1">
      <alignment vertical="center"/>
      <protection hidden="1"/>
    </xf>
    <xf numFmtId="0" fontId="11" fillId="14" borderId="0" xfId="0" applyFont="1" applyFill="1" applyBorder="1" applyAlignment="1" applyProtection="1">
      <alignment horizontal="center" vertical="center"/>
      <protection hidden="1"/>
    </xf>
    <xf numFmtId="164" fontId="10" fillId="14" borderId="0" xfId="0" applyNumberFormat="1" applyFont="1" applyFill="1" applyBorder="1" applyAlignment="1" applyProtection="1">
      <alignment horizontal="center" vertical="center"/>
      <protection hidden="1"/>
    </xf>
    <xf numFmtId="20" fontId="10" fillId="14" borderId="0" xfId="0" applyNumberFormat="1" applyFont="1" applyFill="1" applyBorder="1" applyAlignment="1" applyProtection="1">
      <alignment horizontal="center" vertical="center"/>
      <protection hidden="1"/>
    </xf>
    <xf numFmtId="0" fontId="10" fillId="14" borderId="29" xfId="0" applyFont="1" applyFill="1" applyBorder="1" applyAlignment="1" applyProtection="1">
      <alignment horizontal="center" vertical="center"/>
      <protection hidden="1"/>
    </xf>
    <xf numFmtId="0" fontId="17" fillId="0" borderId="0" xfId="0" applyFont="1" applyFill="1" applyBorder="1" applyAlignment="1" applyProtection="1">
      <alignment horizontal="left" vertical="top"/>
      <protection locked="0"/>
    </xf>
    <xf numFmtId="0" fontId="12" fillId="0" borderId="9" xfId="0" applyFont="1" applyFill="1" applyBorder="1" applyAlignment="1" applyProtection="1">
      <alignment vertical="center"/>
      <protection hidden="1"/>
    </xf>
    <xf numFmtId="0" fontId="12" fillId="5" borderId="0" xfId="0" applyFont="1" applyFill="1" applyAlignment="1" applyProtection="1">
      <alignment vertical="center"/>
      <protection hidden="1"/>
    </xf>
    <xf numFmtId="0" fontId="5" fillId="5" borderId="0" xfId="0" applyFont="1" applyFill="1" applyAlignment="1" applyProtection="1">
      <alignment horizontal="center" vertical="center"/>
      <protection hidden="1"/>
    </xf>
    <xf numFmtId="0" fontId="4" fillId="5" borderId="0" xfId="0" applyFont="1" applyFill="1" applyAlignment="1" applyProtection="1">
      <alignment vertical="center"/>
      <protection hidden="1"/>
    </xf>
    <xf numFmtId="0" fontId="4" fillId="5" borderId="0" xfId="0" applyFont="1" applyFill="1" applyBorder="1" applyAlignment="1" applyProtection="1">
      <alignment vertical="center"/>
      <protection hidden="1"/>
    </xf>
    <xf numFmtId="0" fontId="10" fillId="0" borderId="7" xfId="0" applyFont="1" applyBorder="1" applyAlignment="1" applyProtection="1">
      <alignment horizontal="center" vertical="center"/>
      <protection hidden="1"/>
    </xf>
    <xf numFmtId="0" fontId="5" fillId="0" borderId="0" xfId="0" applyFont="1" applyAlignment="1" applyProtection="1">
      <alignment horizontal="left" vertical="center"/>
      <protection hidden="1"/>
    </xf>
    <xf numFmtId="0" fontId="4" fillId="9" borderId="0" xfId="0" applyFont="1" applyFill="1" applyBorder="1" applyAlignment="1" applyProtection="1">
      <alignment horizontal="center" vertical="center"/>
      <protection hidden="1"/>
    </xf>
    <xf numFmtId="0" fontId="4" fillId="9" borderId="9" xfId="0" applyFont="1" applyFill="1" applyBorder="1" applyAlignment="1" applyProtection="1">
      <alignment horizontal="center" vertical="center"/>
      <protection hidden="1"/>
    </xf>
    <xf numFmtId="0" fontId="19" fillId="0" borderId="6" xfId="0" applyFont="1" applyBorder="1" applyAlignment="1" applyProtection="1">
      <alignment horizontal="center" vertical="center"/>
      <protection hidden="1"/>
    </xf>
    <xf numFmtId="0" fontId="19" fillId="0" borderId="1" xfId="0" applyFont="1" applyBorder="1" applyAlignment="1" applyProtection="1">
      <alignment horizontal="center" vertical="center"/>
      <protection hidden="1"/>
    </xf>
    <xf numFmtId="0" fontId="4" fillId="10" borderId="0" xfId="0" applyFont="1" applyFill="1" applyBorder="1" applyAlignment="1" applyProtection="1">
      <alignment horizontal="center" vertical="center"/>
      <protection hidden="1"/>
    </xf>
    <xf numFmtId="0" fontId="6" fillId="10" borderId="9" xfId="0" applyFont="1" applyFill="1" applyBorder="1" applyAlignment="1" applyProtection="1">
      <alignment horizontal="center" vertical="center"/>
      <protection hidden="1"/>
    </xf>
    <xf numFmtId="0" fontId="6" fillId="10" borderId="0" xfId="0" applyFont="1" applyFill="1" applyBorder="1" applyAlignment="1" applyProtection="1">
      <alignment horizontal="center" vertical="center"/>
      <protection hidden="1"/>
    </xf>
    <xf numFmtId="0" fontId="6" fillId="0" borderId="0" xfId="0" applyFont="1" applyFill="1" applyBorder="1" applyAlignment="1" applyProtection="1">
      <alignment horizontal="center" vertical="center"/>
      <protection hidden="1"/>
    </xf>
    <xf numFmtId="0" fontId="5" fillId="0" borderId="8" xfId="0" applyFont="1" applyBorder="1" applyAlignment="1" applyProtection="1">
      <alignment horizontal="center" vertical="center"/>
      <protection hidden="1"/>
    </xf>
    <xf numFmtId="0" fontId="19" fillId="0" borderId="29" xfId="0" applyFont="1" applyBorder="1" applyAlignment="1" applyProtection="1">
      <alignment horizontal="center" vertical="center"/>
      <protection hidden="1"/>
    </xf>
    <xf numFmtId="0" fontId="4" fillId="5" borderId="0" xfId="0" applyFont="1" applyFill="1" applyAlignment="1" applyProtection="1">
      <alignment horizontal="center" vertical="center"/>
      <protection hidden="1"/>
    </xf>
    <xf numFmtId="0" fontId="10" fillId="0" borderId="0" xfId="0" applyFont="1" applyFill="1" applyBorder="1" applyAlignment="1">
      <alignment horizontal="center" vertical="center"/>
    </xf>
    <xf numFmtId="0" fontId="3" fillId="0" borderId="0" xfId="0" applyFont="1" applyFill="1" applyBorder="1" applyAlignment="1">
      <alignment vertical="center"/>
    </xf>
    <xf numFmtId="0" fontId="15" fillId="0" borderId="0" xfId="0" applyFont="1" applyFill="1" applyBorder="1" applyAlignment="1">
      <alignment horizontal="center" vertical="center"/>
    </xf>
    <xf numFmtId="0" fontId="9" fillId="0" borderId="0" xfId="0" applyFont="1" applyAlignment="1">
      <alignment vertical="center"/>
    </xf>
    <xf numFmtId="0" fontId="3" fillId="0" borderId="0" xfId="0" applyFont="1" applyAlignment="1">
      <alignment horizontal="right" vertical="center"/>
    </xf>
    <xf numFmtId="0" fontId="4" fillId="3" borderId="0" xfId="0" applyFont="1" applyFill="1" applyAlignment="1">
      <alignment horizontal="left" vertical="center"/>
    </xf>
    <xf numFmtId="0" fontId="4" fillId="2" borderId="0" xfId="0" applyFont="1" applyFill="1" applyAlignment="1">
      <alignment horizontal="left" vertical="center"/>
    </xf>
    <xf numFmtId="0" fontId="3" fillId="0" borderId="0" xfId="0" applyFont="1" applyAlignment="1">
      <alignment horizontal="left" vertical="center"/>
    </xf>
    <xf numFmtId="0" fontId="4" fillId="0" borderId="12" xfId="0" applyFont="1" applyBorder="1" applyAlignment="1">
      <alignment horizontal="right" vertical="center"/>
    </xf>
    <xf numFmtId="0" fontId="4" fillId="0" borderId="30" xfId="0" applyFont="1" applyBorder="1" applyAlignment="1">
      <alignment horizontal="center" vertical="center"/>
    </xf>
    <xf numFmtId="0" fontId="4" fillId="0" borderId="14" xfId="0" applyFont="1" applyBorder="1" applyAlignment="1">
      <alignment horizontal="left" vertical="center"/>
    </xf>
    <xf numFmtId="0" fontId="5" fillId="13" borderId="0" xfId="0" applyFont="1" applyFill="1" applyAlignment="1">
      <alignment horizontal="center" vertical="center"/>
    </xf>
    <xf numFmtId="164" fontId="5" fillId="13" borderId="30" xfId="0" applyNumberFormat="1" applyFont="1" applyFill="1" applyBorder="1" applyAlignment="1">
      <alignment vertical="center"/>
    </xf>
    <xf numFmtId="0" fontId="6" fillId="0" borderId="29" xfId="0" applyFont="1" applyFill="1" applyBorder="1" applyAlignment="1" applyProtection="1">
      <alignment vertical="center"/>
      <protection hidden="1"/>
    </xf>
    <xf numFmtId="0" fontId="5" fillId="4" borderId="19" xfId="0" applyFont="1" applyFill="1" applyBorder="1" applyAlignment="1" applyProtection="1">
      <alignment horizontal="center" vertical="center"/>
      <protection hidden="1"/>
    </xf>
    <xf numFmtId="0" fontId="5" fillId="4" borderId="21" xfId="0" applyFont="1" applyFill="1" applyBorder="1" applyAlignment="1" applyProtection="1">
      <alignment horizontal="center" vertical="center"/>
      <protection hidden="1"/>
    </xf>
    <xf numFmtId="0" fontId="5" fillId="4" borderId="20" xfId="0" applyFont="1" applyFill="1" applyBorder="1" applyAlignment="1" applyProtection="1">
      <alignment horizontal="center" vertical="center"/>
      <protection hidden="1"/>
    </xf>
    <xf numFmtId="0" fontId="5" fillId="0" borderId="8" xfId="0" applyFont="1" applyFill="1" applyBorder="1" applyAlignment="1" applyProtection="1">
      <alignment horizontal="center" vertical="center"/>
      <protection hidden="1"/>
    </xf>
    <xf numFmtId="0" fontId="19" fillId="0" borderId="29" xfId="0" applyFont="1" applyFill="1" applyBorder="1" applyAlignment="1" applyProtection="1">
      <alignment horizontal="center" vertical="center"/>
      <protection hidden="1"/>
    </xf>
    <xf numFmtId="0" fontId="5" fillId="11" borderId="8" xfId="0" applyFont="1" applyFill="1" applyBorder="1" applyAlignment="1" applyProtection="1">
      <alignment vertical="center"/>
      <protection hidden="1"/>
    </xf>
    <xf numFmtId="0" fontId="19" fillId="11" borderId="29" xfId="0" applyFont="1" applyFill="1" applyBorder="1" applyAlignment="1" applyProtection="1">
      <alignment horizontal="center" vertical="center"/>
      <protection hidden="1"/>
    </xf>
    <xf numFmtId="0" fontId="4" fillId="0" borderId="9" xfId="0" applyFont="1" applyBorder="1" applyAlignment="1" applyProtection="1">
      <alignment horizontal="center" vertical="center"/>
      <protection hidden="1"/>
    </xf>
    <xf numFmtId="0" fontId="4" fillId="0" borderId="9" xfId="0" applyFont="1" applyFill="1" applyBorder="1" applyAlignment="1" applyProtection="1">
      <alignment horizontal="center" vertical="center"/>
      <protection hidden="1"/>
    </xf>
    <xf numFmtId="0" fontId="10" fillId="2" borderId="12" xfId="0" applyFont="1" applyFill="1" applyBorder="1" applyAlignment="1" applyProtection="1">
      <alignment horizontal="center" vertical="center"/>
      <protection locked="0"/>
    </xf>
    <xf numFmtId="0" fontId="10" fillId="2" borderId="14" xfId="0" applyFont="1" applyFill="1" applyBorder="1" applyAlignment="1" applyProtection="1">
      <alignment horizontal="center" vertical="center"/>
      <protection locked="0"/>
    </xf>
    <xf numFmtId="0" fontId="4" fillId="0" borderId="11" xfId="0" applyFont="1" applyBorder="1" applyAlignment="1" applyProtection="1">
      <alignment horizontal="center" vertical="center"/>
      <protection locked="0"/>
    </xf>
    <xf numFmtId="0" fontId="4" fillId="0" borderId="11" xfId="0" applyFont="1" applyBorder="1" applyAlignment="1" applyProtection="1">
      <alignment vertical="center"/>
      <protection locked="0"/>
    </xf>
    <xf numFmtId="0" fontId="10" fillId="2" borderId="13" xfId="0" applyFont="1" applyFill="1" applyBorder="1" applyAlignment="1" applyProtection="1">
      <alignment horizontal="center" vertical="center"/>
      <protection locked="0"/>
    </xf>
    <xf numFmtId="0" fontId="4" fillId="0" borderId="11" xfId="0" applyFont="1" applyBorder="1" applyAlignment="1" applyProtection="1">
      <alignment horizontal="left" vertical="center"/>
      <protection locked="0"/>
    </xf>
    <xf numFmtId="0" fontId="10" fillId="2" borderId="11" xfId="0" applyFont="1" applyFill="1" applyBorder="1" applyAlignment="1" applyProtection="1">
      <alignment horizontal="center" vertical="center"/>
      <protection locked="0"/>
    </xf>
    <xf numFmtId="164" fontId="10" fillId="2" borderId="11" xfId="0" applyNumberFormat="1" applyFont="1" applyFill="1" applyBorder="1" applyAlignment="1" applyProtection="1">
      <alignment horizontal="center" vertical="center"/>
      <protection locked="0"/>
    </xf>
    <xf numFmtId="165" fontId="10" fillId="2" borderId="11" xfId="0" applyNumberFormat="1" applyFont="1" applyFill="1" applyBorder="1" applyAlignment="1" applyProtection="1">
      <alignment horizontal="center" vertical="center"/>
      <protection locked="0"/>
    </xf>
    <xf numFmtId="164" fontId="4" fillId="0" borderId="11" xfId="0" applyNumberFormat="1" applyFont="1" applyBorder="1" applyAlignment="1" applyProtection="1">
      <alignment horizontal="center" vertical="center"/>
      <protection locked="0"/>
    </xf>
    <xf numFmtId="165" fontId="4" fillId="0" borderId="11" xfId="0" applyNumberFormat="1" applyFont="1" applyBorder="1" applyAlignment="1" applyProtection="1">
      <alignment horizontal="center" vertical="center"/>
      <protection locked="0"/>
    </xf>
    <xf numFmtId="0" fontId="4" fillId="0" borderId="12" xfId="0" applyFont="1" applyBorder="1" applyAlignment="1" applyProtection="1">
      <alignment horizontal="right" vertical="center"/>
      <protection locked="0"/>
    </xf>
    <xf numFmtId="0" fontId="4" fillId="0" borderId="30" xfId="0" applyFont="1" applyBorder="1" applyAlignment="1" applyProtection="1">
      <alignment horizontal="center" vertical="center"/>
      <protection locked="0"/>
    </xf>
    <xf numFmtId="0" fontId="4" fillId="0" borderId="14" xfId="0" applyFont="1" applyBorder="1" applyAlignment="1" applyProtection="1">
      <alignment horizontal="left" vertical="center"/>
      <protection locked="0"/>
    </xf>
    <xf numFmtId="0" fontId="5" fillId="0" borderId="1" xfId="0" applyFont="1" applyBorder="1" applyAlignment="1" applyProtection="1">
      <alignment horizontal="center" vertical="center"/>
      <protection locked="0"/>
    </xf>
    <xf numFmtId="164" fontId="5" fillId="0" borderId="30" xfId="0" applyNumberFormat="1" applyFont="1" applyBorder="1" applyAlignment="1" applyProtection="1">
      <alignment vertical="center"/>
      <protection locked="0"/>
    </xf>
    <xf numFmtId="20" fontId="5" fillId="0" borderId="30" xfId="0" applyNumberFormat="1" applyFont="1" applyBorder="1" applyAlignment="1" applyProtection="1">
      <alignment horizontal="center" vertical="center"/>
      <protection locked="0"/>
    </xf>
    <xf numFmtId="0" fontId="5" fillId="0" borderId="30" xfId="0" applyFont="1" applyBorder="1" applyAlignment="1" applyProtection="1">
      <alignment horizontal="center" vertical="center"/>
      <protection locked="0"/>
    </xf>
    <xf numFmtId="165" fontId="5" fillId="0" borderId="30" xfId="0" applyNumberFormat="1" applyFont="1" applyBorder="1" applyAlignment="1" applyProtection="1">
      <alignment horizontal="center" vertical="center"/>
      <protection locked="0"/>
    </xf>
    <xf numFmtId="0" fontId="12" fillId="0" borderId="0" xfId="0" applyFont="1" applyAlignment="1" applyProtection="1">
      <alignment horizontal="center" vertical="center"/>
      <protection hidden="1"/>
    </xf>
    <xf numFmtId="0" fontId="12" fillId="0" borderId="0" xfId="0" applyNumberFormat="1" applyFont="1" applyFill="1" applyBorder="1" applyAlignment="1">
      <alignment vertical="center"/>
    </xf>
    <xf numFmtId="0" fontId="21" fillId="0" borderId="0" xfId="0" applyFont="1" applyFill="1" applyBorder="1"/>
    <xf numFmtId="166" fontId="21" fillId="0" borderId="0" xfId="0" applyNumberFormat="1" applyFont="1" applyFill="1" applyBorder="1"/>
    <xf numFmtId="165" fontId="21" fillId="0" borderId="0" xfId="0" applyNumberFormat="1" applyFont="1" applyFill="1" applyBorder="1"/>
    <xf numFmtId="0" fontId="22" fillId="0" borderId="0" xfId="0" applyFont="1" applyFill="1" applyBorder="1"/>
    <xf numFmtId="0" fontId="21" fillId="0" borderId="0" xfId="0" applyNumberFormat="1" applyFont="1" applyFill="1" applyBorder="1"/>
    <xf numFmtId="0" fontId="4" fillId="5" borderId="0" xfId="0" applyFont="1" applyFill="1" applyAlignment="1">
      <alignment vertical="center"/>
    </xf>
    <xf numFmtId="0" fontId="4" fillId="5" borderId="0" xfId="0" applyFont="1" applyFill="1" applyAlignment="1">
      <alignment horizontal="center" vertical="center"/>
    </xf>
    <xf numFmtId="0" fontId="4" fillId="5" borderId="0" xfId="0" applyFont="1" applyFill="1" applyBorder="1" applyAlignment="1">
      <alignment vertical="center"/>
    </xf>
    <xf numFmtId="0" fontId="4" fillId="5" borderId="11" xfId="0" applyFont="1" applyFill="1" applyBorder="1" applyAlignment="1">
      <alignment horizontal="center" vertical="center"/>
    </xf>
    <xf numFmtId="0" fontId="4" fillId="5" borderId="11" xfId="0" applyFont="1" applyFill="1" applyBorder="1" applyAlignment="1">
      <alignment horizontal="left" vertical="center"/>
    </xf>
    <xf numFmtId="164" fontId="4" fillId="5" borderId="11" xfId="0" applyNumberFormat="1" applyFont="1" applyFill="1" applyBorder="1" applyAlignment="1">
      <alignment horizontal="center" vertical="center"/>
    </xf>
    <xf numFmtId="165" fontId="4" fillId="5" borderId="11" xfId="0" applyNumberFormat="1" applyFont="1" applyFill="1" applyBorder="1" applyAlignment="1">
      <alignment horizontal="center" vertical="center"/>
    </xf>
    <xf numFmtId="0" fontId="4" fillId="5" borderId="12" xfId="0" applyFont="1" applyFill="1" applyBorder="1" applyAlignment="1">
      <alignment horizontal="right" vertical="center"/>
    </xf>
    <xf numFmtId="0" fontId="4" fillId="5" borderId="30" xfId="0" applyFont="1" applyFill="1" applyBorder="1" applyAlignment="1">
      <alignment horizontal="center" vertical="center"/>
    </xf>
    <xf numFmtId="0" fontId="4" fillId="5" borderId="14" xfId="0" applyFont="1" applyFill="1" applyBorder="1" applyAlignment="1">
      <alignment horizontal="left" vertical="center"/>
    </xf>
    <xf numFmtId="0" fontId="13" fillId="5" borderId="0" xfId="0" applyNumberFormat="1" applyFont="1" applyFill="1" applyAlignment="1">
      <alignment vertical="center"/>
    </xf>
    <xf numFmtId="0" fontId="12" fillId="5" borderId="0" xfId="0" applyFont="1" applyFill="1" applyAlignment="1">
      <alignment vertical="center"/>
    </xf>
    <xf numFmtId="165" fontId="4" fillId="5" borderId="0" xfId="0" applyNumberFormat="1" applyFont="1" applyFill="1" applyBorder="1" applyAlignment="1">
      <alignment horizontal="center" vertical="center"/>
    </xf>
    <xf numFmtId="0" fontId="4" fillId="5" borderId="0" xfId="0" applyNumberFormat="1" applyFont="1" applyFill="1" applyBorder="1" applyAlignment="1">
      <alignment horizontal="center" vertical="center"/>
    </xf>
    <xf numFmtId="165" fontId="4" fillId="5" borderId="0" xfId="0" applyNumberFormat="1" applyFont="1" applyFill="1" applyBorder="1" applyAlignment="1">
      <alignment horizontal="right" vertical="center"/>
    </xf>
    <xf numFmtId="0" fontId="4" fillId="5" borderId="0" xfId="0" applyFont="1" applyFill="1" applyBorder="1" applyAlignment="1">
      <alignment horizontal="center" vertical="center"/>
    </xf>
    <xf numFmtId="165" fontId="4" fillId="5" borderId="0" xfId="0" applyNumberFormat="1" applyFont="1" applyFill="1" applyBorder="1" applyAlignment="1">
      <alignment horizontal="left" vertical="center"/>
    </xf>
    <xf numFmtId="0" fontId="4" fillId="5" borderId="0" xfId="0" applyFont="1" applyFill="1" applyBorder="1" applyAlignment="1">
      <alignment horizontal="right" vertical="center"/>
    </xf>
    <xf numFmtId="0" fontId="4" fillId="5" borderId="0" xfId="0" applyFont="1" applyFill="1" applyBorder="1" applyAlignment="1">
      <alignment horizontal="left" vertical="center"/>
    </xf>
    <xf numFmtId="166" fontId="9" fillId="3" borderId="0" xfId="0" applyNumberFormat="1" applyFont="1" applyFill="1" applyAlignment="1">
      <alignment vertical="center"/>
    </xf>
    <xf numFmtId="0" fontId="9" fillId="3" borderId="0" xfId="1" applyFont="1" applyFill="1" applyAlignment="1" applyProtection="1">
      <alignment vertical="center"/>
      <protection hidden="1"/>
    </xf>
    <xf numFmtId="0" fontId="9" fillId="3" borderId="0" xfId="0" applyFont="1" applyFill="1" applyAlignment="1">
      <alignment vertical="center"/>
    </xf>
    <xf numFmtId="0" fontId="4" fillId="0" borderId="0" xfId="0" applyFont="1"/>
    <xf numFmtId="0" fontId="23" fillId="0" borderId="0" xfId="0" applyFont="1"/>
    <xf numFmtId="0" fontId="4" fillId="0" borderId="0" xfId="0" quotePrefix="1" applyFont="1" applyAlignment="1">
      <alignment horizontal="right"/>
    </xf>
    <xf numFmtId="0" fontId="4" fillId="0" borderId="0" xfId="0" applyFont="1" applyAlignment="1">
      <alignment horizontal="right"/>
    </xf>
    <xf numFmtId="0" fontId="4" fillId="0" borderId="0" xfId="0" applyFont="1" applyAlignment="1">
      <alignment horizontal="center"/>
    </xf>
    <xf numFmtId="0" fontId="4" fillId="0" borderId="11" xfId="0" applyFont="1" applyBorder="1" applyAlignment="1">
      <alignment horizontal="center"/>
    </xf>
    <xf numFmtId="0" fontId="4" fillId="0" borderId="12" xfId="0" applyFont="1" applyBorder="1" applyAlignment="1">
      <alignment horizontal="center"/>
    </xf>
    <xf numFmtId="0" fontId="4" fillId="0" borderId="0" xfId="0" applyFont="1" applyAlignment="1">
      <alignment horizontal="left"/>
    </xf>
    <xf numFmtId="0" fontId="4" fillId="5" borderId="0" xfId="0" applyFont="1" applyFill="1"/>
    <xf numFmtId="0" fontId="4" fillId="5" borderId="0" xfId="0" applyFont="1" applyFill="1" applyAlignment="1">
      <alignment horizontal="center"/>
    </xf>
    <xf numFmtId="0" fontId="4" fillId="0" borderId="0" xfId="0" applyFont="1" applyAlignment="1">
      <alignment vertical="top" wrapText="1"/>
    </xf>
    <xf numFmtId="0" fontId="4" fillId="0" borderId="0" xfId="0" applyFont="1" applyAlignment="1">
      <alignment horizontal="left" vertical="top"/>
    </xf>
    <xf numFmtId="0" fontId="5" fillId="0" borderId="0" xfId="0" applyFont="1" applyFill="1" applyBorder="1" applyAlignment="1" applyProtection="1">
      <alignment horizontal="center" vertical="center"/>
      <protection hidden="1"/>
    </xf>
    <xf numFmtId="0" fontId="19" fillId="6" borderId="7" xfId="0" applyFont="1" applyFill="1" applyBorder="1" applyAlignment="1" applyProtection="1">
      <alignment vertical="center"/>
      <protection hidden="1"/>
    </xf>
    <xf numFmtId="0" fontId="4" fillId="0" borderId="43" xfId="0" applyFont="1" applyBorder="1" applyAlignment="1" applyProtection="1">
      <alignment vertical="center"/>
      <protection hidden="1"/>
    </xf>
    <xf numFmtId="0" fontId="4" fillId="15" borderId="0" xfId="0" applyFont="1" applyFill="1" applyBorder="1" applyAlignment="1" applyProtection="1">
      <alignment horizontal="center" vertical="center"/>
      <protection hidden="1"/>
    </xf>
    <xf numFmtId="0" fontId="6" fillId="15" borderId="9" xfId="0" applyFont="1" applyFill="1" applyBorder="1" applyAlignment="1" applyProtection="1">
      <alignment horizontal="center" vertical="center"/>
      <protection hidden="1"/>
    </xf>
    <xf numFmtId="0" fontId="6" fillId="15" borderId="0" xfId="0" applyFont="1" applyFill="1" applyBorder="1" applyAlignment="1" applyProtection="1">
      <alignment horizontal="center" vertical="center"/>
      <protection hidden="1"/>
    </xf>
    <xf numFmtId="0" fontId="11" fillId="15" borderId="0" xfId="0" applyFont="1" applyFill="1" applyBorder="1" applyAlignment="1" applyProtection="1">
      <alignment horizontal="center" vertical="center"/>
      <protection hidden="1"/>
    </xf>
    <xf numFmtId="164" fontId="10" fillId="15" borderId="0" xfId="0" applyNumberFormat="1" applyFont="1" applyFill="1" applyBorder="1" applyAlignment="1" applyProtection="1">
      <alignment horizontal="center" vertical="center"/>
      <protection hidden="1"/>
    </xf>
    <xf numFmtId="20" fontId="10" fillId="15" borderId="0" xfId="0" applyNumberFormat="1" applyFont="1" applyFill="1" applyBorder="1" applyAlignment="1" applyProtection="1">
      <alignment horizontal="center" vertical="center"/>
      <protection hidden="1"/>
    </xf>
    <xf numFmtId="0" fontId="4" fillId="15" borderId="8" xfId="0" applyFont="1" applyFill="1" applyBorder="1" applyAlignment="1" applyProtection="1">
      <alignment vertical="center"/>
      <protection hidden="1"/>
    </xf>
    <xf numFmtId="0" fontId="19" fillId="15" borderId="29" xfId="0" applyFont="1" applyFill="1" applyBorder="1" applyAlignment="1" applyProtection="1">
      <alignment horizontal="center" vertical="center"/>
      <protection hidden="1"/>
    </xf>
    <xf numFmtId="166" fontId="25" fillId="3" borderId="0" xfId="0" applyNumberFormat="1" applyFont="1" applyFill="1" applyAlignment="1">
      <alignment vertical="top"/>
    </xf>
    <xf numFmtId="166" fontId="25" fillId="2" borderId="0" xfId="0" applyNumberFormat="1" applyFont="1" applyFill="1" applyAlignment="1">
      <alignment vertical="top"/>
    </xf>
    <xf numFmtId="0" fontId="26" fillId="0" borderId="0" xfId="1" applyFont="1" applyFill="1" applyAlignment="1" applyProtection="1">
      <alignment vertical="top"/>
      <protection hidden="1"/>
    </xf>
    <xf numFmtId="0" fontId="25" fillId="0" borderId="0" xfId="0" applyFont="1" applyFill="1" applyAlignment="1" applyProtection="1">
      <alignment vertical="top"/>
      <protection hidden="1"/>
    </xf>
    <xf numFmtId="0" fontId="26" fillId="0" borderId="0" xfId="0" applyFont="1" applyFill="1" applyBorder="1" applyAlignment="1" applyProtection="1">
      <alignment vertical="top"/>
      <protection hidden="1"/>
    </xf>
    <xf numFmtId="0" fontId="25" fillId="0" borderId="0" xfId="0" applyFont="1" applyAlignment="1" applyProtection="1">
      <alignment vertical="top"/>
      <protection hidden="1"/>
    </xf>
    <xf numFmtId="0" fontId="25" fillId="0" borderId="0" xfId="0" applyFont="1" applyBorder="1" applyAlignment="1" applyProtection="1">
      <alignment vertical="top"/>
      <protection hidden="1"/>
    </xf>
    <xf numFmtId="0" fontId="25" fillId="0" borderId="16" xfId="0" applyFont="1" applyFill="1" applyBorder="1" applyAlignment="1" applyProtection="1">
      <alignment horizontal="left" vertical="top"/>
      <protection locked="0"/>
    </xf>
    <xf numFmtId="0" fontId="25" fillId="0" borderId="25" xfId="0" applyFont="1" applyFill="1" applyBorder="1" applyAlignment="1" applyProtection="1">
      <alignment horizontal="left" vertical="top"/>
      <protection locked="0"/>
    </xf>
    <xf numFmtId="0" fontId="25" fillId="0" borderId="6" xfId="0" applyFont="1" applyBorder="1" applyAlignment="1" applyProtection="1">
      <alignment vertical="top"/>
      <protection hidden="1"/>
    </xf>
    <xf numFmtId="0" fontId="25" fillId="0" borderId="1" xfId="0" applyFont="1" applyBorder="1" applyAlignment="1" applyProtection="1">
      <alignment vertical="top"/>
      <protection hidden="1"/>
    </xf>
    <xf numFmtId="0" fontId="25" fillId="5" borderId="0" xfId="0" applyFont="1" applyFill="1" applyAlignment="1" applyProtection="1">
      <alignment vertical="top"/>
      <protection hidden="1"/>
    </xf>
    <xf numFmtId="0" fontId="25" fillId="3" borderId="0" xfId="0" applyFont="1" applyFill="1" applyAlignment="1">
      <alignment vertical="top"/>
    </xf>
    <xf numFmtId="0" fontId="25" fillId="2" borderId="0" xfId="0" applyFont="1" applyFill="1" applyAlignment="1">
      <alignment vertical="top"/>
    </xf>
    <xf numFmtId="0" fontId="25" fillId="3" borderId="0" xfId="0" applyFont="1" applyFill="1" applyAlignment="1">
      <alignment horizontal="center" vertical="top"/>
    </xf>
    <xf numFmtId="0" fontId="25" fillId="2" borderId="0" xfId="0" applyFont="1" applyFill="1" applyAlignment="1">
      <alignment horizontal="center" vertical="top"/>
    </xf>
    <xf numFmtId="0" fontId="25" fillId="0" borderId="49" xfId="0" applyFont="1" applyFill="1" applyBorder="1" applyAlignment="1" applyProtection="1">
      <alignment horizontal="left" vertical="top"/>
      <protection locked="0"/>
    </xf>
    <xf numFmtId="0" fontId="25" fillId="0" borderId="50" xfId="0" applyFont="1" applyFill="1" applyBorder="1" applyAlignment="1" applyProtection="1">
      <alignment horizontal="left" vertical="top"/>
      <protection locked="0"/>
    </xf>
    <xf numFmtId="0" fontId="25" fillId="0" borderId="2" xfId="0" applyFont="1" applyBorder="1" applyAlignment="1" applyProtection="1">
      <alignment vertical="top"/>
      <protection hidden="1"/>
    </xf>
    <xf numFmtId="0" fontId="25" fillId="0" borderId="23" xfId="0" applyFont="1" applyFill="1" applyBorder="1" applyAlignment="1" applyProtection="1">
      <alignment horizontal="left" vertical="top"/>
      <protection locked="0"/>
    </xf>
    <xf numFmtId="0" fontId="25" fillId="0" borderId="26" xfId="0" applyFont="1" applyFill="1" applyBorder="1" applyAlignment="1" applyProtection="1">
      <alignment horizontal="left" vertical="top"/>
      <protection locked="0"/>
    </xf>
    <xf numFmtId="0" fontId="25" fillId="0" borderId="3" xfId="0" applyFont="1" applyBorder="1" applyAlignment="1" applyProtection="1">
      <alignment vertical="top"/>
      <protection hidden="1"/>
    </xf>
    <xf numFmtId="0" fontId="25" fillId="0" borderId="5" xfId="0" applyFont="1" applyBorder="1" applyAlignment="1" applyProtection="1">
      <alignment vertical="top"/>
      <protection hidden="1"/>
    </xf>
    <xf numFmtId="0" fontId="25" fillId="0" borderId="0" xfId="0" applyFont="1" applyFill="1" applyBorder="1" applyAlignment="1" applyProtection="1">
      <alignment vertical="top"/>
      <protection hidden="1"/>
    </xf>
    <xf numFmtId="0" fontId="25" fillId="0" borderId="9" xfId="0" applyFont="1" applyBorder="1" applyAlignment="1" applyProtection="1">
      <alignment vertical="top"/>
      <protection hidden="1"/>
    </xf>
    <xf numFmtId="0" fontId="25" fillId="0" borderId="0" xfId="0" applyFont="1" applyBorder="1" applyAlignment="1" applyProtection="1">
      <alignment horizontal="right" vertical="top"/>
      <protection hidden="1"/>
    </xf>
    <xf numFmtId="0" fontId="25" fillId="5" borderId="0" xfId="0" applyFont="1" applyFill="1" applyBorder="1" applyAlignment="1" applyProtection="1">
      <alignment vertical="top"/>
      <protection hidden="1"/>
    </xf>
    <xf numFmtId="0" fontId="26" fillId="4" borderId="21" xfId="0" applyFont="1" applyFill="1" applyBorder="1" applyAlignment="1" applyProtection="1">
      <alignment horizontal="center" vertical="top"/>
      <protection hidden="1"/>
    </xf>
    <xf numFmtId="0" fontId="12" fillId="0" borderId="0" xfId="0" applyFont="1" applyFill="1" applyBorder="1" applyAlignment="1">
      <alignment vertical="center"/>
    </xf>
    <xf numFmtId="165" fontId="12" fillId="0" borderId="0" xfId="0" applyNumberFormat="1" applyFont="1" applyFill="1" applyBorder="1" applyAlignment="1">
      <alignment vertical="center"/>
    </xf>
    <xf numFmtId="166" fontId="12" fillId="0" borderId="0" xfId="0" applyNumberFormat="1" applyFont="1" applyFill="1" applyBorder="1" applyAlignment="1">
      <alignment vertical="center"/>
    </xf>
    <xf numFmtId="0" fontId="12" fillId="0" borderId="0" xfId="0" applyFont="1" applyFill="1" applyBorder="1" applyAlignment="1">
      <alignment horizontal="center" vertical="center"/>
    </xf>
    <xf numFmtId="164" fontId="12" fillId="0" borderId="0" xfId="0" applyNumberFormat="1" applyFont="1" applyFill="1" applyBorder="1" applyAlignment="1">
      <alignment vertical="center"/>
    </xf>
    <xf numFmtId="0" fontId="18" fillId="0" borderId="0" xfId="0" applyFont="1" applyFill="1" applyBorder="1" applyAlignment="1">
      <alignment vertical="center"/>
    </xf>
    <xf numFmtId="0" fontId="27" fillId="0" borderId="0" xfId="0" applyFont="1" applyFill="1" applyBorder="1" applyAlignment="1">
      <alignment vertical="center"/>
    </xf>
    <xf numFmtId="0" fontId="11" fillId="0" borderId="0" xfId="0" applyFont="1" applyFill="1" applyBorder="1" applyAlignment="1">
      <alignment vertical="center"/>
    </xf>
    <xf numFmtId="164" fontId="10" fillId="0" borderId="0" xfId="0" applyNumberFormat="1" applyFont="1" applyFill="1" applyBorder="1" applyAlignment="1">
      <alignment vertical="center"/>
    </xf>
    <xf numFmtId="165" fontId="10" fillId="0" borderId="0" xfId="0" applyNumberFormat="1" applyFont="1" applyFill="1" applyBorder="1" applyAlignment="1">
      <alignment vertical="center"/>
    </xf>
    <xf numFmtId="0" fontId="28" fillId="0" borderId="0" xfId="0" applyFont="1" applyFill="1" applyBorder="1" applyAlignment="1">
      <alignment vertical="center"/>
    </xf>
    <xf numFmtId="20" fontId="10" fillId="0" borderId="0" xfId="0" applyNumberFormat="1" applyFont="1" applyFill="1" applyBorder="1" applyAlignment="1">
      <alignment horizontal="center" vertical="center"/>
    </xf>
    <xf numFmtId="165" fontId="10" fillId="0" borderId="0" xfId="0" applyNumberFormat="1" applyFont="1" applyFill="1" applyBorder="1" applyAlignment="1">
      <alignment horizontal="center" vertical="center"/>
    </xf>
    <xf numFmtId="0" fontId="12" fillId="0" borderId="0" xfId="0" applyFont="1" applyFill="1" applyBorder="1" applyAlignment="1">
      <alignment horizontal="left" vertical="center"/>
    </xf>
    <xf numFmtId="0" fontId="29" fillId="0" borderId="0" xfId="0" applyFont="1" applyFill="1" applyBorder="1" applyAlignment="1">
      <alignment horizontal="center" vertical="center"/>
    </xf>
    <xf numFmtId="164" fontId="29" fillId="0" borderId="0" xfId="0" applyNumberFormat="1" applyFont="1" applyFill="1" applyBorder="1" applyAlignment="1">
      <alignment vertical="center"/>
    </xf>
    <xf numFmtId="165" fontId="29" fillId="0" borderId="0" xfId="0" applyNumberFormat="1" applyFont="1" applyFill="1" applyBorder="1" applyAlignment="1">
      <alignment vertical="center"/>
    </xf>
    <xf numFmtId="0" fontId="29" fillId="0" borderId="0" xfId="0" applyFont="1" applyFill="1" applyBorder="1" applyAlignment="1">
      <alignment vertical="center"/>
    </xf>
    <xf numFmtId="166" fontId="29" fillId="0" borderId="0" xfId="0" applyNumberFormat="1" applyFont="1" applyFill="1" applyBorder="1" applyAlignment="1">
      <alignment vertical="center"/>
    </xf>
    <xf numFmtId="0" fontId="29" fillId="0" borderId="0" xfId="0" applyNumberFormat="1" applyFont="1" applyFill="1" applyBorder="1" applyAlignment="1">
      <alignment vertical="center"/>
    </xf>
    <xf numFmtId="0" fontId="25" fillId="0" borderId="0" xfId="0" applyFont="1" applyFill="1" applyBorder="1" applyAlignment="1" applyProtection="1">
      <alignment horizontal="center" vertical="top"/>
      <protection locked="0"/>
    </xf>
    <xf numFmtId="0" fontId="25" fillId="0" borderId="9" xfId="0" applyFont="1" applyFill="1" applyBorder="1" applyAlignment="1" applyProtection="1">
      <alignment vertical="top"/>
      <protection hidden="1"/>
    </xf>
    <xf numFmtId="0" fontId="25" fillId="0" borderId="1" xfId="0" applyFont="1" applyBorder="1" applyAlignment="1" applyProtection="1">
      <alignment horizontal="center" vertical="top"/>
      <protection hidden="1"/>
    </xf>
    <xf numFmtId="0" fontId="26" fillId="0" borderId="0" xfId="0" applyFont="1" applyBorder="1" applyAlignment="1" applyProtection="1">
      <alignment vertical="top"/>
      <protection hidden="1"/>
    </xf>
    <xf numFmtId="0" fontId="15" fillId="2" borderId="1" xfId="0" applyFont="1" applyFill="1" applyBorder="1" applyAlignment="1" applyProtection="1">
      <alignment horizontal="center" vertical="center"/>
      <protection locked="0"/>
    </xf>
    <xf numFmtId="0" fontId="15" fillId="2" borderId="7" xfId="0" applyFont="1" applyFill="1" applyBorder="1" applyAlignment="1" applyProtection="1">
      <alignment horizontal="center" vertical="center"/>
      <protection locked="0"/>
    </xf>
    <xf numFmtId="0" fontId="15" fillId="2" borderId="0" xfId="0" applyFont="1" applyFill="1" applyBorder="1" applyAlignment="1" applyProtection="1">
      <alignment horizontal="center" vertical="center"/>
      <protection locked="0"/>
    </xf>
    <xf numFmtId="0" fontId="10" fillId="2" borderId="11" xfId="0" applyFont="1" applyFill="1" applyBorder="1" applyAlignment="1" applyProtection="1">
      <alignment horizontal="center" vertical="center"/>
      <protection locked="0"/>
    </xf>
    <xf numFmtId="0" fontId="10" fillId="0" borderId="0" xfId="0" applyFont="1" applyFill="1" applyBorder="1" applyAlignment="1">
      <alignment horizontal="center" vertical="center"/>
    </xf>
    <xf numFmtId="0" fontId="11" fillId="0" borderId="0" xfId="0" applyFont="1" applyFill="1" applyBorder="1" applyAlignment="1">
      <alignment horizontal="center" vertical="center"/>
    </xf>
    <xf numFmtId="0" fontId="10" fillId="5" borderId="38" xfId="0" applyFont="1" applyFill="1" applyBorder="1" applyAlignment="1">
      <alignment horizontal="center" vertical="center"/>
    </xf>
    <xf numFmtId="0" fontId="10" fillId="5" borderId="39" xfId="0" applyFont="1" applyFill="1" applyBorder="1" applyAlignment="1">
      <alignment horizontal="center" vertical="center"/>
    </xf>
    <xf numFmtId="0" fontId="10" fillId="5" borderId="32" xfId="0" applyFont="1" applyFill="1" applyBorder="1" applyAlignment="1">
      <alignment horizontal="center" vertical="center"/>
    </xf>
    <xf numFmtId="0" fontId="10" fillId="5" borderId="37" xfId="0" applyFont="1" applyFill="1" applyBorder="1" applyAlignment="1">
      <alignment horizontal="center" vertical="center"/>
    </xf>
    <xf numFmtId="164" fontId="10" fillId="5" borderId="33" xfId="0" applyNumberFormat="1" applyFont="1" applyFill="1" applyBorder="1" applyAlignment="1">
      <alignment horizontal="center" vertical="center"/>
    </xf>
    <xf numFmtId="164" fontId="10" fillId="5" borderId="34" xfId="0" applyNumberFormat="1" applyFont="1" applyFill="1" applyBorder="1" applyAlignment="1">
      <alignment horizontal="center" vertical="center"/>
    </xf>
    <xf numFmtId="0" fontId="5" fillId="8" borderId="19" xfId="0" applyFont="1" applyFill="1" applyBorder="1" applyAlignment="1" applyProtection="1">
      <alignment horizontal="center" vertical="center"/>
      <protection hidden="1"/>
    </xf>
    <xf numFmtId="0" fontId="5" fillId="8" borderId="21" xfId="0" applyFont="1" applyFill="1" applyBorder="1" applyAlignment="1" applyProtection="1">
      <alignment horizontal="center" vertical="center"/>
      <protection hidden="1"/>
    </xf>
    <xf numFmtId="0" fontId="5" fillId="8" borderId="20" xfId="0" applyFont="1" applyFill="1" applyBorder="1" applyAlignment="1" applyProtection="1">
      <alignment horizontal="center" vertical="center"/>
      <protection hidden="1"/>
    </xf>
    <xf numFmtId="0" fontId="10" fillId="6" borderId="0" xfId="0" applyFont="1" applyFill="1" applyBorder="1" applyAlignment="1" applyProtection="1">
      <alignment horizontal="center" vertical="center"/>
      <protection hidden="1"/>
    </xf>
    <xf numFmtId="0" fontId="10" fillId="10" borderId="0" xfId="0" applyFont="1" applyFill="1" applyBorder="1" applyAlignment="1" applyProtection="1">
      <alignment horizontal="center" vertical="center"/>
      <protection hidden="1"/>
    </xf>
    <xf numFmtId="0" fontId="10" fillId="9" borderId="0" xfId="0" applyFont="1" applyFill="1" applyBorder="1" applyAlignment="1" applyProtection="1">
      <alignment horizontal="center" vertical="center"/>
      <protection hidden="1"/>
    </xf>
    <xf numFmtId="0" fontId="10" fillId="11" borderId="0" xfId="0" applyFont="1" applyFill="1" applyBorder="1" applyAlignment="1" applyProtection="1">
      <alignment horizontal="center" vertical="center"/>
      <protection hidden="1"/>
    </xf>
    <xf numFmtId="0" fontId="11" fillId="7" borderId="45" xfId="0" applyFont="1" applyFill="1" applyBorder="1" applyAlignment="1" applyProtection="1">
      <alignment horizontal="center" vertical="center"/>
      <protection hidden="1"/>
    </xf>
    <xf numFmtId="0" fontId="11" fillId="7" borderId="10" xfId="0" applyFont="1" applyFill="1" applyBorder="1" applyAlignment="1" applyProtection="1">
      <alignment horizontal="center" vertical="center"/>
      <protection hidden="1"/>
    </xf>
    <xf numFmtId="0" fontId="11" fillId="7" borderId="22" xfId="0" applyFont="1" applyFill="1" applyBorder="1" applyAlignment="1" applyProtection="1">
      <alignment horizontal="center" vertical="center"/>
      <protection hidden="1"/>
    </xf>
    <xf numFmtId="0" fontId="10" fillId="12" borderId="0" xfId="0" applyFont="1" applyFill="1" applyBorder="1" applyAlignment="1" applyProtection="1">
      <alignment horizontal="center" vertical="center"/>
      <protection hidden="1"/>
    </xf>
    <xf numFmtId="0" fontId="5" fillId="4" borderId="19" xfId="0" applyFont="1" applyFill="1" applyBorder="1" applyAlignment="1" applyProtection="1">
      <alignment horizontal="center" vertical="center"/>
      <protection hidden="1"/>
    </xf>
    <xf numFmtId="0" fontId="5" fillId="4" borderId="21" xfId="0" applyFont="1" applyFill="1" applyBorder="1" applyAlignment="1" applyProtection="1">
      <alignment horizontal="center" vertical="center"/>
      <protection hidden="1"/>
    </xf>
    <xf numFmtId="0" fontId="5" fillId="4" borderId="20" xfId="0" applyFont="1" applyFill="1" applyBorder="1" applyAlignment="1" applyProtection="1">
      <alignment horizontal="center" vertical="center"/>
      <protection hidden="1"/>
    </xf>
    <xf numFmtId="0" fontId="11" fillId="0" borderId="0" xfId="0" applyFont="1" applyFill="1" applyBorder="1" applyAlignment="1" applyProtection="1">
      <alignment horizontal="center" vertical="center"/>
      <protection hidden="1"/>
    </xf>
    <xf numFmtId="0" fontId="10" fillId="14" borderId="0" xfId="0" applyFont="1" applyFill="1" applyBorder="1" applyAlignment="1" applyProtection="1">
      <alignment horizontal="center" vertical="center"/>
      <protection hidden="1"/>
    </xf>
    <xf numFmtId="0" fontId="5" fillId="0" borderId="0" xfId="0" applyFont="1" applyFill="1" applyBorder="1" applyAlignment="1" applyProtection="1">
      <alignment horizontal="center" vertical="center"/>
      <protection hidden="1"/>
    </xf>
    <xf numFmtId="0" fontId="10" fillId="15" borderId="0" xfId="0" applyFont="1" applyFill="1" applyBorder="1" applyAlignment="1" applyProtection="1">
      <alignment horizontal="center" vertical="center"/>
      <protection hidden="1"/>
    </xf>
    <xf numFmtId="0" fontId="4" fillId="0" borderId="0" xfId="0" applyFont="1" applyAlignment="1">
      <alignment horizontal="left" vertical="top" wrapText="1"/>
    </xf>
    <xf numFmtId="0" fontId="4" fillId="0" borderId="11" xfId="0" applyFont="1" applyBorder="1" applyAlignment="1">
      <alignment horizontal="center"/>
    </xf>
    <xf numFmtId="0" fontId="4" fillId="0" borderId="12" xfId="0" applyFont="1" applyBorder="1" applyAlignment="1">
      <alignment horizontal="center"/>
    </xf>
    <xf numFmtId="0" fontId="4" fillId="0" borderId="0" xfId="0" applyFont="1" applyAlignment="1">
      <alignment horizontal="left" wrapText="1"/>
    </xf>
    <xf numFmtId="16" fontId="4" fillId="3" borderId="11" xfId="0" quotePrefix="1" applyNumberFormat="1" applyFont="1" applyFill="1" applyBorder="1" applyAlignment="1">
      <alignment horizontal="center"/>
    </xf>
    <xf numFmtId="16" fontId="4" fillId="3" borderId="12" xfId="0" quotePrefix="1" applyNumberFormat="1" applyFont="1" applyFill="1" applyBorder="1" applyAlignment="1">
      <alignment horizontal="center"/>
    </xf>
    <xf numFmtId="0" fontId="15" fillId="5" borderId="0" xfId="0" applyFont="1" applyFill="1" applyAlignment="1">
      <alignment horizontal="center"/>
    </xf>
    <xf numFmtId="0" fontId="24" fillId="0" borderId="8" xfId="0" applyFont="1" applyFill="1" applyBorder="1" applyAlignment="1">
      <alignment horizontal="left" vertical="top" wrapText="1"/>
    </xf>
    <xf numFmtId="0" fontId="24" fillId="0" borderId="6" xfId="0" applyFont="1" applyFill="1" applyBorder="1" applyAlignment="1">
      <alignment horizontal="left" vertical="top" wrapText="1"/>
    </xf>
    <xf numFmtId="0" fontId="24" fillId="0" borderId="2" xfId="0" applyFont="1" applyFill="1" applyBorder="1" applyAlignment="1">
      <alignment horizontal="left" vertical="top" wrapText="1"/>
    </xf>
    <xf numFmtId="0" fontId="24" fillId="0" borderId="7" xfId="0" applyFont="1" applyFill="1" applyBorder="1" applyAlignment="1">
      <alignment horizontal="left" vertical="top" wrapText="1"/>
    </xf>
    <xf numFmtId="0" fontId="24" fillId="0" borderId="0" xfId="0" applyFont="1" applyFill="1" applyBorder="1" applyAlignment="1">
      <alignment horizontal="left" vertical="top" wrapText="1"/>
    </xf>
    <xf numFmtId="0" fontId="24" fillId="0" borderId="3" xfId="0" applyFont="1" applyFill="1" applyBorder="1" applyAlignment="1">
      <alignment horizontal="left" vertical="top" wrapText="1"/>
    </xf>
    <xf numFmtId="0" fontId="31" fillId="0" borderId="0" xfId="2" applyFont="1"/>
    <xf numFmtId="0" fontId="32" fillId="0" borderId="0" xfId="2" applyFont="1"/>
    <xf numFmtId="0" fontId="34" fillId="0" borderId="0" xfId="3" applyFont="1"/>
    <xf numFmtId="0" fontId="31" fillId="0" borderId="0" xfId="2" applyFont="1" applyAlignment="1">
      <alignment horizontal="left"/>
    </xf>
    <xf numFmtId="0" fontId="31" fillId="0" borderId="0" xfId="2" applyFont="1" applyAlignment="1"/>
    <xf numFmtId="0" fontId="35" fillId="0" borderId="0" xfId="3" applyFont="1" applyAlignment="1">
      <alignment horizontal="left"/>
    </xf>
    <xf numFmtId="0" fontId="35" fillId="0" borderId="0" xfId="3" applyFont="1" applyAlignment="1"/>
    <xf numFmtId="0" fontId="30" fillId="0" borderId="0" xfId="2"/>
  </cellXfs>
  <cellStyles count="4">
    <cellStyle name="Hyperlink" xfId="1" builtinId="8"/>
    <cellStyle name="Hyperlink 2" xfId="3"/>
    <cellStyle name="Normal" xfId="0" builtinId="0"/>
    <cellStyle name="Normal 2" xfId="2"/>
  </cellStyles>
  <dxfs count="1085">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b/>
        <i val="0"/>
      </font>
    </dxf>
    <dxf>
      <font>
        <b/>
        <i val="0"/>
      </font>
    </dxf>
    <dxf>
      <font>
        <b/>
        <i val="0"/>
      </font>
    </dxf>
    <dxf>
      <font>
        <color rgb="FFFF0000"/>
      </font>
    </dxf>
    <dxf>
      <font>
        <color rgb="FFFF0000"/>
      </font>
    </dxf>
    <dxf>
      <font>
        <b/>
        <i val="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ont>
        <color rgb="FFFF0000"/>
      </font>
    </dxf>
    <dxf>
      <font>
        <b/>
        <i val="0"/>
      </font>
    </dxf>
    <dxf>
      <font>
        <color rgb="FFFF0000"/>
      </font>
    </dxf>
    <dxf>
      <font>
        <b/>
        <i val="0"/>
      </font>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ont>
        <color rgb="FFFF0000"/>
      </font>
    </dxf>
    <dxf>
      <font>
        <b/>
        <i val="0"/>
      </font>
    </dxf>
    <dxf>
      <font>
        <color rgb="FFFF0000"/>
      </font>
    </dxf>
    <dxf>
      <font>
        <b/>
        <i val="0"/>
      </font>
    </dxf>
    <dxf>
      <font>
        <color rgb="FFFF0000"/>
      </font>
    </dxf>
    <dxf>
      <font>
        <b/>
        <i val="0"/>
      </font>
    </dxf>
    <dxf>
      <font>
        <color rgb="FFFF0000"/>
      </font>
    </dxf>
    <dxf>
      <font>
        <b/>
        <i val="0"/>
      </font>
    </dxf>
    <dxf>
      <fill>
        <patternFill>
          <bgColor theme="6" tint="-0.24994659260841701"/>
        </patternFill>
      </fill>
    </dxf>
    <dxf>
      <fill>
        <patternFill>
          <bgColor theme="6" tint="-0.24994659260841701"/>
        </patternFill>
      </fill>
    </dxf>
    <dxf>
      <fill>
        <patternFill>
          <bgColor theme="6" tint="-0.24994659260841701"/>
        </patternFill>
      </fill>
    </dxf>
    <dxf>
      <fill>
        <patternFill>
          <bgColor theme="6" tint="-0.24994659260841701"/>
        </patternFill>
      </fill>
    </dxf>
    <dxf>
      <fill>
        <patternFill>
          <bgColor theme="6" tint="-0.24994659260841701"/>
        </patternFill>
      </fill>
    </dxf>
    <dxf>
      <fill>
        <patternFill>
          <bgColor theme="6" tint="-0.24994659260841701"/>
        </patternFill>
      </fill>
    </dxf>
    <dxf>
      <fill>
        <patternFill>
          <bgColor theme="6" tint="-0.24994659260841701"/>
        </patternFill>
      </fill>
    </dxf>
    <dxf>
      <fill>
        <patternFill>
          <bgColor theme="6" tint="-0.24994659260841701"/>
        </patternFill>
      </fill>
    </dxf>
    <dxf>
      <fill>
        <patternFill>
          <bgColor theme="6" tint="-0.24994659260841701"/>
        </patternFill>
      </fill>
    </dxf>
    <dxf>
      <fill>
        <patternFill>
          <bgColor theme="6" tint="-0.24994659260841701"/>
        </patternFill>
      </fill>
    </dxf>
    <dxf>
      <fill>
        <patternFill>
          <bgColor theme="6" tint="-0.24994659260841701"/>
        </patternFill>
      </fill>
    </dxf>
    <dxf>
      <fill>
        <patternFill>
          <bgColor theme="6" tint="-0.24994659260841701"/>
        </patternFill>
      </fill>
    </dxf>
    <dxf>
      <fill>
        <patternFill>
          <bgColor theme="6" tint="-0.24994659260841701"/>
        </patternFill>
      </fill>
    </dxf>
    <dxf>
      <fill>
        <patternFill>
          <bgColor theme="6" tint="-0.24994659260841701"/>
        </patternFill>
      </fill>
    </dxf>
    <dxf>
      <fill>
        <patternFill>
          <bgColor theme="6" tint="-0.24994659260841701"/>
        </patternFill>
      </fill>
    </dxf>
    <dxf>
      <fill>
        <patternFill>
          <bgColor theme="6" tint="-0.24994659260841701"/>
        </patternFill>
      </fill>
    </dxf>
    <dxf>
      <fill>
        <patternFill>
          <bgColor theme="6" tint="-0.24994659260841701"/>
        </patternFill>
      </fill>
    </dxf>
    <dxf>
      <fill>
        <patternFill>
          <bgColor theme="6" tint="-0.24994659260841701"/>
        </patternFill>
      </fill>
    </dxf>
    <dxf>
      <fill>
        <patternFill>
          <bgColor theme="6" tint="-0.24994659260841701"/>
        </patternFill>
      </fill>
    </dxf>
    <dxf>
      <fill>
        <patternFill>
          <bgColor theme="6" tint="-0.24994659260841701"/>
        </patternFill>
      </fill>
    </dxf>
    <dxf>
      <fill>
        <patternFill>
          <bgColor theme="6" tint="-0.24994659260841701"/>
        </patternFill>
      </fill>
    </dxf>
    <dxf>
      <fill>
        <patternFill>
          <bgColor theme="6" tint="-0.24994659260841701"/>
        </patternFill>
      </fill>
    </dxf>
    <dxf>
      <fill>
        <patternFill>
          <bgColor theme="6" tint="-0.24994659260841701"/>
        </patternFill>
      </fill>
    </dxf>
    <dxf>
      <fill>
        <patternFill>
          <bgColor theme="6" tint="-0.24994659260841701"/>
        </patternFill>
      </fill>
    </dxf>
    <dxf>
      <fill>
        <patternFill>
          <bgColor theme="6" tint="-0.24994659260841701"/>
        </patternFill>
      </fill>
    </dxf>
    <dxf>
      <fill>
        <patternFill>
          <bgColor theme="6" tint="-0.24994659260841701"/>
        </patternFill>
      </fill>
    </dxf>
    <dxf>
      <fill>
        <patternFill>
          <bgColor theme="6" tint="-0.24994659260841701"/>
        </patternFill>
      </fill>
    </dxf>
    <dxf>
      <fill>
        <patternFill>
          <bgColor theme="6" tint="-0.24994659260841701"/>
        </patternFill>
      </fill>
    </dxf>
    <dxf>
      <fill>
        <patternFill>
          <bgColor theme="6" tint="-0.24994659260841701"/>
        </patternFill>
      </fill>
    </dxf>
    <dxf>
      <fill>
        <patternFill>
          <bgColor theme="6" tint="-0.24994659260841701"/>
        </patternFill>
      </fill>
    </dxf>
    <dxf>
      <fill>
        <patternFill>
          <bgColor theme="6" tint="-0.24994659260841701"/>
        </patternFill>
      </fill>
    </dxf>
    <dxf>
      <fill>
        <patternFill>
          <bgColor theme="6" tint="-0.24994659260841701"/>
        </patternFill>
      </fill>
    </dxf>
    <dxf>
      <fill>
        <patternFill>
          <bgColor theme="6" tint="-0.24994659260841701"/>
        </patternFill>
      </fill>
    </dxf>
    <dxf>
      <font>
        <color rgb="FFFF0000"/>
      </font>
    </dxf>
    <dxf>
      <font>
        <b/>
        <i val="0"/>
      </font>
    </dxf>
    <dxf>
      <font>
        <color rgb="FFFF000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auto="1"/>
      </font>
    </dxf>
    <dxf>
      <font>
        <b/>
        <i val="0"/>
        <color rgb="FF0000FF"/>
      </font>
    </dxf>
    <dxf>
      <font>
        <color auto="1"/>
      </font>
    </dxf>
    <dxf>
      <font>
        <b/>
        <i val="0"/>
        <color rgb="FF0000FF"/>
      </font>
    </dxf>
    <dxf>
      <font>
        <b/>
        <i val="0"/>
        <condense val="0"/>
        <extend val="0"/>
      </font>
    </dxf>
    <dxf>
      <font>
        <b/>
        <i val="0"/>
        <condense val="0"/>
        <extend val="0"/>
      </font>
    </dxf>
    <dxf>
      <font>
        <color theme="0"/>
      </font>
      <fill>
        <patternFill>
          <bgColor theme="0"/>
        </patternFill>
      </fill>
      <border>
        <left/>
        <right/>
        <top/>
        <bottom/>
        <vertical/>
        <horizontal/>
      </border>
    </dxf>
    <dxf>
      <font>
        <b/>
        <i val="0"/>
        <condense val="0"/>
        <extend val="0"/>
      </font>
    </dxf>
    <dxf>
      <font>
        <b/>
        <i val="0"/>
        <condense val="0"/>
        <extend val="0"/>
      </font>
    </dxf>
    <dxf>
      <font>
        <color auto="1"/>
      </font>
    </dxf>
    <dxf>
      <font>
        <b/>
        <i val="0"/>
        <color rgb="FF0000FF"/>
      </font>
    </dxf>
    <dxf>
      <font>
        <color auto="1"/>
      </font>
    </dxf>
    <dxf>
      <font>
        <b/>
        <i val="0"/>
        <color rgb="FF0000FF"/>
      </font>
    </dxf>
    <dxf>
      <font>
        <b/>
        <i val="0"/>
        <condense val="0"/>
        <extend val="0"/>
      </font>
    </dxf>
    <dxf>
      <font>
        <b/>
        <i val="0"/>
        <condense val="0"/>
        <extend val="0"/>
      </font>
    </dxf>
    <dxf>
      <font>
        <b/>
        <i val="0"/>
        <condense val="0"/>
        <extend val="0"/>
      </font>
    </dxf>
    <dxf>
      <font>
        <color theme="0"/>
      </font>
      <fill>
        <patternFill>
          <bgColor theme="0"/>
        </patternFill>
      </fill>
      <border>
        <left/>
        <right/>
        <top/>
        <bottom/>
        <vertical/>
        <horizontal/>
      </border>
    </dxf>
    <dxf>
      <font>
        <b/>
        <i val="0"/>
      </font>
    </dxf>
    <dxf>
      <font>
        <b/>
        <i val="0"/>
      </font>
    </dxf>
    <dxf>
      <font>
        <color theme="0"/>
      </font>
      <fill>
        <patternFill>
          <bgColor theme="0"/>
        </patternFill>
      </fill>
      <border>
        <left/>
        <right/>
        <top/>
        <bottom/>
        <vertical/>
        <horizontal/>
      </border>
    </dxf>
    <dxf>
      <font>
        <b/>
        <i val="0"/>
      </font>
    </dxf>
    <dxf>
      <font>
        <b/>
        <i val="0"/>
      </font>
    </dxf>
    <dxf>
      <font>
        <color theme="0"/>
      </font>
      <fill>
        <patternFill>
          <bgColor theme="0"/>
        </patternFill>
      </fill>
      <border>
        <left/>
        <right/>
        <top/>
        <bottom/>
        <vertical/>
        <horizontal/>
      </border>
    </dxf>
    <dxf>
      <font>
        <b/>
        <i val="0"/>
      </font>
    </dxf>
    <dxf>
      <font>
        <b/>
        <i val="0"/>
      </font>
    </dxf>
    <dxf>
      <font>
        <color theme="0"/>
      </font>
      <fill>
        <patternFill>
          <bgColor theme="0"/>
        </patternFill>
      </fill>
      <border>
        <left/>
        <right/>
        <top/>
        <bottom/>
        <vertical/>
        <horizontal/>
      </border>
    </dxf>
    <dxf>
      <font>
        <b/>
        <i val="0"/>
      </font>
    </dxf>
    <dxf>
      <font>
        <b/>
        <i val="0"/>
      </font>
    </dxf>
    <dxf>
      <font>
        <color theme="0"/>
      </font>
      <fill>
        <patternFill>
          <bgColor theme="0"/>
        </patternFill>
      </fill>
      <border>
        <left/>
        <right/>
        <top/>
        <bottom/>
        <vertical/>
        <horizontal/>
      </border>
    </dxf>
    <dxf>
      <font>
        <b/>
        <i val="0"/>
      </font>
    </dxf>
    <dxf>
      <font>
        <b/>
        <i val="0"/>
      </font>
    </dxf>
    <dxf>
      <font>
        <color theme="0"/>
      </font>
      <fill>
        <patternFill>
          <bgColor theme="0"/>
        </patternFill>
      </fill>
      <border>
        <left/>
        <right/>
        <top/>
        <bottom/>
        <vertical/>
        <horizontal/>
      </border>
    </dxf>
    <dxf>
      <font>
        <b/>
        <i val="0"/>
      </font>
    </dxf>
    <dxf>
      <font>
        <b/>
        <i val="0"/>
      </font>
    </dxf>
    <dxf>
      <font>
        <color theme="0"/>
      </font>
      <fill>
        <patternFill>
          <bgColor theme="0"/>
        </patternFill>
      </fill>
      <border>
        <left/>
        <right/>
        <top/>
        <bottom/>
        <vertical/>
        <horizontal/>
      </border>
    </dxf>
    <dxf>
      <font>
        <b/>
        <i val="0"/>
      </font>
    </dxf>
    <dxf>
      <font>
        <b/>
        <i val="0"/>
      </font>
    </dxf>
    <dxf>
      <font>
        <color theme="0"/>
      </font>
      <fill>
        <patternFill>
          <bgColor theme="0"/>
        </patternFill>
      </fill>
      <border>
        <left/>
        <right/>
        <top/>
        <bottom/>
        <vertical/>
        <horizontal/>
      </border>
    </dxf>
    <dxf>
      <font>
        <b/>
        <i val="0"/>
      </font>
    </dxf>
    <dxf>
      <font>
        <b/>
        <i val="0"/>
      </font>
    </dxf>
    <dxf>
      <font>
        <color theme="0"/>
      </font>
      <fill>
        <patternFill>
          <bgColor theme="0"/>
        </patternFill>
      </fill>
      <border>
        <left/>
        <right/>
        <top/>
        <bottom/>
        <vertical/>
        <horizontal/>
      </border>
    </dxf>
    <dxf>
      <font>
        <b/>
        <i val="0"/>
      </font>
    </dxf>
    <dxf>
      <font>
        <b/>
        <i val="0"/>
      </font>
    </dxf>
    <dxf>
      <font>
        <color theme="0"/>
      </font>
      <fill>
        <patternFill>
          <bgColor theme="0"/>
        </patternFill>
      </fill>
      <border>
        <left/>
        <right/>
        <top/>
        <bottom/>
        <vertical/>
        <horizontal/>
      </border>
    </dxf>
    <dxf>
      <font>
        <b/>
        <i val="0"/>
      </font>
    </dxf>
    <dxf>
      <font>
        <b/>
        <i val="0"/>
      </font>
    </dxf>
    <dxf>
      <font>
        <color theme="0"/>
      </font>
      <fill>
        <patternFill>
          <bgColor theme="0"/>
        </patternFill>
      </fill>
      <border>
        <left/>
        <right/>
        <top/>
        <bottom/>
        <vertical/>
        <horizontal/>
      </border>
    </dxf>
    <dxf>
      <font>
        <b/>
        <i val="0"/>
      </font>
    </dxf>
    <dxf>
      <font>
        <b/>
        <i val="0"/>
      </font>
    </dxf>
    <dxf>
      <font>
        <color theme="0"/>
      </font>
      <fill>
        <patternFill>
          <bgColor theme="0"/>
        </patternFill>
      </fill>
      <border>
        <left/>
        <right/>
        <top/>
        <bottom/>
        <vertical/>
        <horizontal/>
      </border>
    </dxf>
    <dxf>
      <font>
        <b/>
        <i val="0"/>
      </font>
    </dxf>
    <dxf>
      <font>
        <b/>
        <i val="0"/>
      </font>
    </dxf>
    <dxf>
      <font>
        <color theme="0"/>
      </font>
      <fill>
        <patternFill>
          <bgColor theme="0"/>
        </patternFill>
      </fill>
      <border>
        <left/>
        <right/>
        <top/>
        <bottom/>
        <vertical/>
        <horizontal/>
      </border>
    </dxf>
    <dxf>
      <font>
        <b/>
        <i val="0"/>
      </font>
    </dxf>
    <dxf>
      <font>
        <b/>
        <i val="0"/>
      </font>
    </dxf>
    <dxf>
      <font>
        <color theme="0"/>
      </font>
      <fill>
        <patternFill>
          <bgColor theme="0"/>
        </patternFill>
      </fill>
      <border>
        <left/>
        <right/>
        <top/>
        <bottom/>
        <vertical/>
        <horizontal/>
      </border>
    </dxf>
    <dxf>
      <font>
        <b/>
        <i val="0"/>
      </font>
    </dxf>
    <dxf>
      <font>
        <b/>
        <i val="0"/>
      </font>
    </dxf>
    <dxf>
      <font>
        <color theme="0"/>
      </font>
      <fill>
        <patternFill>
          <bgColor theme="0"/>
        </patternFill>
      </fill>
      <border>
        <left/>
        <right/>
        <top/>
        <bottom/>
        <vertical/>
        <horizontal/>
      </border>
    </dxf>
    <dxf>
      <font>
        <b/>
        <i val="0"/>
      </font>
    </dxf>
    <dxf>
      <font>
        <b/>
        <i val="0"/>
      </font>
    </dxf>
    <dxf>
      <font>
        <color theme="0"/>
      </font>
      <fill>
        <patternFill>
          <bgColor theme="0"/>
        </patternFill>
      </fill>
      <border>
        <left/>
        <right/>
        <top/>
        <bottom/>
        <vertical/>
        <horizontal/>
      </border>
    </dxf>
    <dxf>
      <font>
        <b/>
        <i val="0"/>
      </font>
    </dxf>
    <dxf>
      <font>
        <b/>
        <i val="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b/>
        <i val="0"/>
      </font>
    </dxf>
    <dxf>
      <font>
        <b/>
        <i val="0"/>
      </font>
    </dxf>
    <dxf>
      <font>
        <color theme="0"/>
      </font>
      <fill>
        <patternFill>
          <bgColor theme="0"/>
        </patternFill>
      </fill>
      <border>
        <left/>
        <right/>
        <top/>
        <bottom/>
        <vertical/>
        <horizontal/>
      </border>
    </dxf>
    <dxf>
      <font>
        <b/>
        <i val="0"/>
      </font>
    </dxf>
    <dxf>
      <font>
        <b/>
        <i val="0"/>
      </font>
    </dxf>
    <dxf>
      <font>
        <color theme="0"/>
      </font>
      <fill>
        <patternFill>
          <bgColor theme="0"/>
        </patternFill>
      </fill>
      <border>
        <left/>
        <right/>
        <top/>
        <bottom/>
        <vertical/>
        <horizontal/>
      </border>
    </dxf>
    <dxf>
      <font>
        <b/>
        <i val="0"/>
      </font>
    </dxf>
    <dxf>
      <font>
        <b/>
        <i val="0"/>
      </font>
    </dxf>
    <dxf>
      <font>
        <color theme="0"/>
      </font>
      <fill>
        <patternFill>
          <bgColor theme="0"/>
        </patternFill>
      </fill>
      <border>
        <left/>
        <right/>
        <top/>
        <bottom/>
        <vertical/>
        <horizontal/>
      </border>
    </dxf>
    <dxf>
      <font>
        <b/>
        <i val="0"/>
      </font>
    </dxf>
    <dxf>
      <font>
        <b/>
        <i val="0"/>
      </font>
    </dxf>
    <dxf>
      <font>
        <color theme="0"/>
      </font>
      <fill>
        <patternFill>
          <bgColor theme="0"/>
        </patternFill>
      </fill>
      <border>
        <left/>
        <right/>
        <top/>
        <bottom/>
        <vertical/>
        <horizontal/>
      </border>
    </dxf>
    <dxf>
      <font>
        <b/>
        <i val="0"/>
      </font>
    </dxf>
    <dxf>
      <font>
        <b/>
        <i val="0"/>
      </font>
    </dxf>
    <dxf>
      <font>
        <color theme="0"/>
      </font>
      <fill>
        <patternFill>
          <bgColor theme="0"/>
        </patternFill>
      </fill>
      <border>
        <left/>
        <right/>
        <top/>
        <bottom/>
        <vertical/>
        <horizontal/>
      </border>
    </dxf>
    <dxf>
      <font>
        <b/>
        <i val="0"/>
      </font>
    </dxf>
    <dxf>
      <font>
        <b/>
        <i val="0"/>
      </font>
    </dxf>
    <dxf>
      <font>
        <color theme="0"/>
      </font>
      <fill>
        <patternFill>
          <bgColor theme="0"/>
        </patternFill>
      </fill>
      <border>
        <left/>
        <right/>
        <top/>
        <bottom/>
        <vertical/>
        <horizontal/>
      </border>
    </dxf>
    <dxf>
      <font>
        <b/>
        <i val="0"/>
      </font>
    </dxf>
    <dxf>
      <font>
        <b/>
        <i val="0"/>
      </font>
    </dxf>
    <dxf>
      <font>
        <color theme="0"/>
      </font>
      <fill>
        <patternFill>
          <bgColor theme="0"/>
        </patternFill>
      </fill>
      <border>
        <left/>
        <right/>
        <top/>
        <bottom/>
        <vertical/>
        <horizontal/>
      </border>
    </dxf>
    <dxf>
      <font>
        <b/>
        <i val="0"/>
      </font>
    </dxf>
    <dxf>
      <font>
        <b/>
        <i val="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b/>
        <i val="0"/>
      </font>
    </dxf>
    <dxf>
      <font>
        <b/>
        <i val="0"/>
      </font>
    </dxf>
    <dxf>
      <font>
        <color theme="0"/>
      </font>
      <fill>
        <patternFill>
          <bgColor theme="0"/>
        </patternFill>
      </fill>
      <border>
        <left/>
        <right/>
        <top/>
        <bottom/>
        <vertical/>
        <horizontal/>
      </border>
    </dxf>
    <dxf>
      <font>
        <b/>
        <i val="0"/>
      </font>
    </dxf>
    <dxf>
      <font>
        <b/>
        <i val="0"/>
      </font>
    </dxf>
    <dxf>
      <font>
        <color theme="0"/>
      </font>
      <fill>
        <patternFill>
          <bgColor theme="0"/>
        </patternFill>
      </fill>
      <border>
        <left/>
        <right/>
        <top/>
        <bottom/>
        <vertical/>
        <horizontal/>
      </border>
    </dxf>
    <dxf>
      <font>
        <b/>
        <i val="0"/>
      </font>
    </dxf>
    <dxf>
      <font>
        <b/>
        <i val="0"/>
      </font>
    </dxf>
    <dxf>
      <font>
        <color theme="0"/>
      </font>
      <fill>
        <patternFill>
          <bgColor theme="0"/>
        </patternFill>
      </fill>
      <border>
        <left/>
        <right/>
        <top/>
        <bottom/>
        <vertical/>
        <horizontal/>
      </border>
    </dxf>
    <dxf>
      <font>
        <b/>
        <i val="0"/>
      </font>
    </dxf>
    <dxf>
      <font>
        <b/>
        <i val="0"/>
      </font>
    </dxf>
    <dxf>
      <font>
        <color theme="0"/>
      </font>
      <fill>
        <patternFill>
          <bgColor theme="0"/>
        </patternFill>
      </fill>
      <border>
        <left/>
        <right/>
        <top/>
        <bottom/>
        <vertical/>
        <horizontal/>
      </border>
    </dxf>
    <dxf>
      <font>
        <b/>
        <i val="0"/>
      </font>
    </dxf>
    <dxf>
      <font>
        <b/>
        <i val="0"/>
      </font>
    </dxf>
    <dxf>
      <font>
        <color theme="0"/>
      </font>
      <fill>
        <patternFill>
          <bgColor theme="0"/>
        </patternFill>
      </fill>
      <border>
        <left/>
        <right/>
        <top/>
        <bottom/>
        <vertical/>
        <horizontal/>
      </border>
    </dxf>
    <dxf>
      <font>
        <b/>
        <i val="0"/>
      </font>
    </dxf>
    <dxf>
      <font>
        <b/>
        <i val="0"/>
      </font>
    </dxf>
    <dxf>
      <font>
        <color theme="0"/>
      </font>
      <fill>
        <patternFill>
          <bgColor theme="0"/>
        </patternFill>
      </fill>
      <border>
        <left/>
        <right/>
        <top/>
        <bottom/>
        <vertical/>
        <horizontal/>
      </border>
    </dxf>
    <dxf>
      <font>
        <b/>
        <i val="0"/>
      </font>
    </dxf>
    <dxf>
      <font>
        <b/>
        <i val="0"/>
      </font>
    </dxf>
    <dxf>
      <font>
        <color theme="0"/>
      </font>
      <fill>
        <patternFill>
          <bgColor theme="0"/>
        </patternFill>
      </fill>
      <border>
        <left/>
        <right/>
        <top/>
        <bottom/>
        <vertical/>
        <horizontal/>
      </border>
    </dxf>
    <dxf>
      <font>
        <b/>
        <i val="0"/>
      </font>
    </dxf>
    <dxf>
      <font>
        <b/>
        <i val="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rgb="FFFF0000"/>
      </font>
    </dxf>
    <dxf>
      <font>
        <b/>
        <i val="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rgb="FFFF0000"/>
      </font>
    </dxf>
    <dxf>
      <font>
        <b/>
        <i val="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b/>
        <i val="0"/>
      </font>
    </dxf>
    <dxf>
      <font>
        <color rgb="FFFF000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theme="0"/>
      </font>
      <fill>
        <patternFill>
          <bgColor theme="0"/>
        </patternFill>
      </fill>
      <border>
        <left/>
        <right/>
        <top/>
        <bottom/>
        <vertical/>
        <horizontal/>
      </border>
    </dxf>
    <dxf>
      <font>
        <color rgb="FFFF0000"/>
      </font>
    </dxf>
    <dxf>
      <font>
        <b/>
        <i val="0"/>
      </font>
    </dxf>
    <dxf>
      <font>
        <color rgb="FFFF0000"/>
      </font>
    </dxf>
    <dxf>
      <font>
        <b/>
        <i val="0"/>
      </font>
    </dxf>
    <dxf>
      <font>
        <color rgb="FFFF0000"/>
      </font>
    </dxf>
    <dxf>
      <font>
        <b/>
        <i val="0"/>
      </font>
    </dxf>
    <dxf>
      <font>
        <color rgb="FFFF0000"/>
      </font>
    </dxf>
    <dxf>
      <font>
        <b/>
        <i val="0"/>
      </font>
    </dxf>
    <dxf>
      <font>
        <color theme="0"/>
      </font>
      <fill>
        <patternFill>
          <bgColor theme="0"/>
        </patternFill>
      </fill>
      <border>
        <left/>
        <right/>
        <top/>
        <bottom/>
        <vertical/>
        <horizontal/>
      </border>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b/>
        <i val="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rgb="FFFF0000"/>
      </font>
    </dxf>
    <dxf>
      <font>
        <b/>
        <i val="0"/>
        <color rgb="FF0000FF"/>
      </font>
    </dxf>
    <dxf>
      <font>
        <color rgb="FFFF0000"/>
      </font>
    </dxf>
    <dxf>
      <font>
        <b/>
        <i val="0"/>
        <color rgb="FF0000FF"/>
      </font>
    </dxf>
    <dxf>
      <font>
        <b/>
        <i val="0"/>
        <condense val="0"/>
        <extend val="0"/>
      </font>
    </dxf>
    <dxf>
      <font>
        <b/>
        <i val="0"/>
        <condense val="0"/>
        <extend val="0"/>
      </font>
    </dxf>
    <dxf>
      <font>
        <color theme="0"/>
      </font>
      <fill>
        <patternFill>
          <bgColor theme="0"/>
        </patternFill>
      </fill>
      <border>
        <left/>
        <right/>
        <top/>
        <bottom/>
        <vertical/>
        <horizontal/>
      </border>
    </dxf>
    <dxf>
      <font>
        <b/>
        <i val="0"/>
        <condense val="0"/>
        <extend val="0"/>
      </font>
    </dxf>
    <dxf>
      <font>
        <b/>
        <i val="0"/>
        <condense val="0"/>
        <extend val="0"/>
      </font>
    </dxf>
    <dxf>
      <font>
        <color rgb="FFFF0000"/>
      </font>
    </dxf>
    <dxf>
      <font>
        <b/>
        <i val="0"/>
        <color theme="1"/>
      </font>
    </dxf>
    <dxf>
      <font>
        <color auto="1"/>
      </font>
    </dxf>
    <dxf>
      <font>
        <b/>
        <i val="0"/>
        <color rgb="FF0000FF"/>
      </font>
    </dxf>
    <dxf>
      <font>
        <b/>
        <i val="0"/>
        <condense val="0"/>
        <extend val="0"/>
      </font>
    </dxf>
    <dxf>
      <font>
        <b/>
        <i val="0"/>
        <condense val="0"/>
        <extend val="0"/>
      </font>
    </dxf>
    <dxf>
      <font>
        <b/>
        <i val="0"/>
        <condense val="0"/>
        <extend val="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6" tint="-0.24994659260841701"/>
        </patternFill>
      </fill>
    </dxf>
    <dxf>
      <fill>
        <patternFill>
          <bgColor theme="6" tint="-0.24994659260841701"/>
        </patternFill>
      </fill>
    </dxf>
    <dxf>
      <fill>
        <patternFill>
          <bgColor theme="6" tint="-0.24994659260841701"/>
        </patternFill>
      </fill>
    </dxf>
    <dxf>
      <fill>
        <patternFill>
          <bgColor theme="6" tint="-0.24994659260841701"/>
        </patternFill>
      </fill>
    </dxf>
    <dxf>
      <font>
        <color theme="0"/>
      </font>
      <fill>
        <patternFill>
          <bgColor theme="0"/>
        </patternFill>
      </fill>
      <border>
        <left/>
        <right/>
        <top/>
        <bottom/>
        <vertical/>
        <horizontal/>
      </border>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b/>
        <i val="0"/>
      </font>
    </dxf>
    <dxf>
      <font>
        <b/>
        <i val="0"/>
      </font>
    </dxf>
    <dxf>
      <font>
        <color theme="0"/>
      </font>
      <fill>
        <patternFill>
          <bgColor theme="0"/>
        </patternFill>
      </fill>
      <border>
        <left/>
        <right/>
        <top/>
        <bottom/>
        <vertical/>
        <horizontal/>
      </border>
    </dxf>
    <dxf>
      <font>
        <b/>
        <i val="0"/>
      </font>
    </dxf>
    <dxf>
      <font>
        <b/>
        <i val="0"/>
      </font>
    </dxf>
    <dxf>
      <font>
        <color theme="0"/>
      </font>
      <fill>
        <patternFill>
          <bgColor theme="0"/>
        </patternFill>
      </fill>
      <border>
        <left/>
        <right/>
        <top/>
        <bottom/>
        <vertical/>
        <horizontal/>
      </border>
    </dxf>
    <dxf>
      <font>
        <b/>
        <i val="0"/>
      </font>
    </dxf>
    <dxf>
      <font>
        <b/>
        <i val="0"/>
      </font>
    </dxf>
    <dxf>
      <font>
        <color theme="0"/>
      </font>
      <fill>
        <patternFill>
          <bgColor theme="0"/>
        </patternFill>
      </fill>
      <border>
        <left/>
        <right/>
        <top/>
        <bottom/>
        <vertical/>
        <horizontal/>
      </border>
    </dxf>
    <dxf>
      <font>
        <b/>
        <i val="0"/>
      </font>
    </dxf>
    <dxf>
      <font>
        <b/>
        <i val="0"/>
      </font>
    </dxf>
    <dxf>
      <font>
        <color theme="0"/>
      </font>
      <fill>
        <patternFill>
          <bgColor theme="0"/>
        </patternFill>
      </fill>
      <border>
        <left/>
        <right/>
        <top/>
        <bottom/>
        <vertical/>
        <horizontal/>
      </border>
    </dxf>
    <dxf>
      <font>
        <b/>
        <i val="0"/>
      </font>
    </dxf>
    <dxf>
      <font>
        <b/>
        <i val="0"/>
      </font>
    </dxf>
    <dxf>
      <font>
        <color theme="0"/>
      </font>
      <fill>
        <patternFill>
          <bgColor theme="0"/>
        </patternFill>
      </fill>
      <border>
        <left/>
        <right/>
        <top/>
        <bottom/>
        <vertical/>
        <horizontal/>
      </border>
    </dxf>
    <dxf>
      <font>
        <b/>
        <i val="0"/>
      </font>
    </dxf>
    <dxf>
      <font>
        <b/>
        <i val="0"/>
      </font>
    </dxf>
    <dxf>
      <font>
        <color theme="0"/>
      </font>
      <fill>
        <patternFill>
          <bgColor theme="0"/>
        </patternFill>
      </fill>
      <border>
        <left/>
        <right/>
        <top/>
        <bottom/>
        <vertical/>
        <horizontal/>
      </border>
    </dxf>
    <dxf>
      <font>
        <b/>
        <i val="0"/>
      </font>
    </dxf>
    <dxf>
      <font>
        <b/>
        <i val="0"/>
      </font>
    </dxf>
    <dxf>
      <font>
        <color theme="0"/>
      </font>
      <fill>
        <patternFill>
          <bgColor theme="0"/>
        </patternFill>
      </fill>
      <border>
        <left/>
        <right/>
        <top/>
        <bottom/>
        <vertical/>
        <horizontal/>
      </border>
    </dxf>
    <dxf>
      <font>
        <b/>
        <i val="0"/>
      </font>
    </dxf>
    <dxf>
      <font>
        <b/>
        <i val="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6" tint="-0.24994659260841701"/>
        </patternFill>
      </fill>
    </dxf>
    <dxf>
      <fill>
        <patternFill>
          <bgColor theme="6" tint="-0.24994659260841701"/>
        </patternFill>
      </fill>
    </dxf>
    <dxf>
      <fill>
        <patternFill>
          <bgColor theme="6" tint="-0.24994659260841701"/>
        </patternFill>
      </fill>
    </dxf>
    <dxf>
      <fill>
        <patternFill>
          <bgColor theme="6" tint="-0.24994659260841701"/>
        </patternFill>
      </fill>
    </dxf>
    <dxf>
      <font>
        <color theme="0"/>
      </font>
      <fill>
        <patternFill>
          <bgColor theme="0"/>
        </patternFill>
      </fill>
      <border>
        <left/>
        <right/>
        <top/>
        <bottom/>
        <vertical/>
        <horizontal/>
      </border>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b/>
        <i val="0"/>
      </font>
    </dxf>
    <dxf>
      <font>
        <b/>
        <i val="0"/>
      </font>
    </dxf>
    <dxf>
      <font>
        <color theme="0"/>
      </font>
      <fill>
        <patternFill>
          <bgColor theme="0"/>
        </patternFill>
      </fill>
      <border>
        <left/>
        <right/>
        <top/>
        <bottom/>
        <vertical/>
        <horizontal/>
      </border>
    </dxf>
    <dxf>
      <font>
        <b/>
        <i val="0"/>
      </font>
    </dxf>
    <dxf>
      <font>
        <b/>
        <i val="0"/>
      </font>
    </dxf>
    <dxf>
      <font>
        <color theme="0"/>
      </font>
      <fill>
        <patternFill>
          <bgColor theme="0"/>
        </patternFill>
      </fill>
      <border>
        <left/>
        <right/>
        <top/>
        <bottom/>
        <vertical/>
        <horizontal/>
      </border>
    </dxf>
    <dxf>
      <font>
        <b/>
        <i val="0"/>
      </font>
    </dxf>
    <dxf>
      <font>
        <b/>
        <i val="0"/>
      </font>
    </dxf>
    <dxf>
      <font>
        <color theme="0"/>
      </font>
      <fill>
        <patternFill>
          <bgColor theme="0"/>
        </patternFill>
      </fill>
      <border>
        <left/>
        <right/>
        <top/>
        <bottom/>
        <vertical/>
        <horizontal/>
      </border>
    </dxf>
    <dxf>
      <font>
        <b/>
        <i val="0"/>
      </font>
    </dxf>
    <dxf>
      <font>
        <b/>
        <i val="0"/>
      </font>
    </dxf>
    <dxf>
      <font>
        <color theme="0"/>
      </font>
      <fill>
        <patternFill>
          <bgColor theme="0"/>
        </patternFill>
      </fill>
      <border>
        <left/>
        <right/>
        <top/>
        <bottom/>
        <vertical/>
        <horizontal/>
      </border>
    </dxf>
    <dxf>
      <font>
        <b/>
        <i val="0"/>
      </font>
    </dxf>
    <dxf>
      <font>
        <b/>
        <i val="0"/>
      </font>
    </dxf>
    <dxf>
      <font>
        <color theme="0"/>
      </font>
      <fill>
        <patternFill>
          <bgColor theme="0"/>
        </patternFill>
      </fill>
      <border>
        <left/>
        <right/>
        <top/>
        <bottom/>
        <vertical/>
        <horizontal/>
      </border>
    </dxf>
    <dxf>
      <font>
        <b/>
        <i val="0"/>
      </font>
    </dxf>
    <dxf>
      <font>
        <b/>
        <i val="0"/>
      </font>
    </dxf>
    <dxf>
      <font>
        <color theme="0"/>
      </font>
      <fill>
        <patternFill>
          <bgColor theme="0"/>
        </patternFill>
      </fill>
      <border>
        <left/>
        <right/>
        <top/>
        <bottom/>
        <vertical/>
        <horizontal/>
      </border>
    </dxf>
    <dxf>
      <font>
        <b/>
        <i val="0"/>
      </font>
    </dxf>
    <dxf>
      <font>
        <b/>
        <i val="0"/>
      </font>
    </dxf>
    <dxf>
      <font>
        <color theme="0"/>
      </font>
      <fill>
        <patternFill>
          <bgColor theme="0"/>
        </patternFill>
      </fill>
      <border>
        <left/>
        <right/>
        <top/>
        <bottom/>
        <vertical/>
        <horizontal/>
      </border>
    </dxf>
    <dxf>
      <font>
        <b/>
        <i val="0"/>
      </font>
    </dxf>
    <dxf>
      <font>
        <b/>
        <i val="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b/>
        <i val="0"/>
      </font>
    </dxf>
    <dxf>
      <font>
        <color rgb="FFFF0000"/>
      </font>
    </dxf>
    <dxf>
      <font>
        <b/>
        <i val="0"/>
      </font>
    </dxf>
    <dxf>
      <font>
        <color rgb="FFFF000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b/>
        <i val="0"/>
      </font>
    </dxf>
    <dxf>
      <font>
        <color rgb="FFFF0000"/>
      </font>
    </dxf>
    <dxf>
      <font>
        <b/>
        <i val="0"/>
      </font>
    </dxf>
    <dxf>
      <font>
        <color rgb="FFFF000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b/>
        <i val="0"/>
      </font>
    </dxf>
    <dxf>
      <font>
        <color rgb="FFFF0000"/>
      </font>
    </dxf>
    <dxf>
      <font>
        <b/>
        <i val="0"/>
      </font>
    </dxf>
    <dxf>
      <font>
        <color rgb="FFFF000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b/>
        <i val="0"/>
      </font>
    </dxf>
    <dxf>
      <font>
        <color rgb="FFFF0000"/>
      </font>
    </dxf>
    <dxf>
      <font>
        <b/>
        <i val="0"/>
      </font>
    </dxf>
    <dxf>
      <font>
        <color rgb="FFFF0000"/>
      </font>
    </dxf>
    <dxf>
      <font>
        <color theme="0"/>
      </font>
      <fill>
        <patternFill>
          <bgColor theme="0"/>
        </patternFill>
      </fill>
      <border>
        <left/>
        <right/>
        <top/>
        <bottom/>
        <vertical/>
        <horizontal/>
      </border>
    </dxf>
    <dxf>
      <font>
        <b/>
        <i val="0"/>
      </font>
    </dxf>
    <dxf>
      <font>
        <color rgb="FFFF0000"/>
      </font>
    </dxf>
    <dxf>
      <font>
        <b/>
        <i val="0"/>
      </font>
    </dxf>
    <dxf>
      <font>
        <color rgb="FFFF0000"/>
      </font>
    </dxf>
    <dxf>
      <font>
        <b/>
        <i val="0"/>
      </font>
    </dxf>
    <dxf>
      <font>
        <color rgb="FFFF0000"/>
      </font>
    </dxf>
    <dxf>
      <font>
        <b/>
        <i val="0"/>
      </font>
    </dxf>
    <dxf>
      <font>
        <color rgb="FFFF0000"/>
      </font>
    </dxf>
    <dxf>
      <font>
        <color theme="0"/>
      </font>
      <fill>
        <patternFill>
          <bgColor theme="0"/>
        </patternFill>
      </fill>
      <border>
        <left/>
        <right/>
        <top/>
        <bottom/>
        <vertical/>
        <horizontal/>
      </border>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color rgb="FFFF000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6" tint="-0.24994659260841701"/>
        </patternFill>
      </fill>
    </dxf>
    <dxf>
      <fill>
        <patternFill>
          <bgColor theme="6" tint="-0.24994659260841701"/>
        </patternFill>
      </fill>
    </dxf>
    <dxf>
      <fill>
        <patternFill>
          <bgColor theme="6" tint="-0.24994659260841701"/>
        </patternFill>
      </fill>
    </dxf>
    <dxf>
      <fill>
        <patternFill>
          <bgColor theme="6" tint="-0.24994659260841701"/>
        </patternFill>
      </fill>
    </dxf>
    <dxf>
      <font>
        <color theme="0"/>
      </font>
      <fill>
        <patternFill>
          <bgColor theme="0"/>
        </patternFill>
      </fill>
      <border>
        <left/>
        <right/>
        <top/>
        <bottom/>
        <vertical/>
        <horizontal/>
      </border>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b/>
        <i val="0"/>
      </font>
    </dxf>
    <dxf>
      <font>
        <b/>
        <i val="0"/>
      </font>
    </dxf>
    <dxf>
      <font>
        <color theme="0"/>
      </font>
      <fill>
        <patternFill>
          <bgColor theme="0"/>
        </patternFill>
      </fill>
      <border>
        <left/>
        <right/>
        <top/>
        <bottom/>
        <vertical/>
        <horizontal/>
      </border>
    </dxf>
    <dxf>
      <font>
        <b/>
        <i val="0"/>
      </font>
    </dxf>
    <dxf>
      <font>
        <b/>
        <i val="0"/>
      </font>
    </dxf>
    <dxf>
      <font>
        <color theme="0"/>
      </font>
      <fill>
        <patternFill>
          <bgColor theme="0"/>
        </patternFill>
      </fill>
      <border>
        <left/>
        <right/>
        <top/>
        <bottom/>
        <vertical/>
        <horizontal/>
      </border>
    </dxf>
    <dxf>
      <font>
        <b/>
        <i val="0"/>
      </font>
    </dxf>
    <dxf>
      <font>
        <b/>
        <i val="0"/>
      </font>
    </dxf>
    <dxf>
      <font>
        <color theme="0"/>
      </font>
      <fill>
        <patternFill>
          <bgColor theme="0"/>
        </patternFill>
      </fill>
      <border>
        <left/>
        <right/>
        <top/>
        <bottom/>
        <vertical/>
        <horizontal/>
      </border>
    </dxf>
    <dxf>
      <font>
        <b/>
        <i val="0"/>
      </font>
    </dxf>
    <dxf>
      <font>
        <b/>
        <i val="0"/>
      </font>
    </dxf>
    <dxf>
      <font>
        <color theme="0"/>
      </font>
      <fill>
        <patternFill>
          <bgColor theme="0"/>
        </patternFill>
      </fill>
      <border>
        <left/>
        <right/>
        <top/>
        <bottom/>
        <vertical/>
        <horizontal/>
      </border>
    </dxf>
    <dxf>
      <font>
        <b/>
        <i val="0"/>
      </font>
    </dxf>
    <dxf>
      <font>
        <b/>
        <i val="0"/>
      </font>
    </dxf>
    <dxf>
      <font>
        <color theme="0"/>
      </font>
      <fill>
        <patternFill>
          <bgColor theme="0"/>
        </patternFill>
      </fill>
      <border>
        <left/>
        <right/>
        <top/>
        <bottom/>
        <vertical/>
        <horizontal/>
      </border>
    </dxf>
    <dxf>
      <font>
        <b/>
        <i val="0"/>
      </font>
    </dxf>
    <dxf>
      <font>
        <b/>
        <i val="0"/>
      </font>
    </dxf>
    <dxf>
      <font>
        <color theme="0"/>
      </font>
      <fill>
        <patternFill>
          <bgColor theme="0"/>
        </patternFill>
      </fill>
      <border>
        <left/>
        <right/>
        <top/>
        <bottom/>
        <vertical/>
        <horizontal/>
      </border>
    </dxf>
    <dxf>
      <font>
        <b/>
        <i val="0"/>
      </font>
    </dxf>
    <dxf>
      <font>
        <b/>
        <i val="0"/>
      </font>
    </dxf>
    <dxf>
      <font>
        <color theme="0"/>
      </font>
      <fill>
        <patternFill>
          <bgColor theme="0"/>
        </patternFill>
      </fill>
      <border>
        <left/>
        <right/>
        <top/>
        <bottom/>
        <vertical/>
        <horizontal/>
      </border>
    </dxf>
    <dxf>
      <font>
        <b/>
        <i val="0"/>
      </font>
    </dxf>
    <dxf>
      <font>
        <b/>
        <i val="0"/>
      </font>
    </dxf>
    <dxf>
      <font>
        <color theme="0"/>
      </font>
      <fill>
        <patternFill>
          <bgColor theme="0"/>
        </patternFill>
      </fill>
      <border>
        <left/>
        <right/>
        <top/>
        <bottom/>
        <vertical/>
        <horizontal/>
      </border>
    </dxf>
    <dxf>
      <font>
        <color rgb="FFFF0000"/>
      </font>
    </dxf>
    <dxf>
      <font>
        <b/>
        <i val="0"/>
        <color theme="1"/>
      </font>
    </dxf>
    <dxf>
      <font>
        <color auto="1"/>
      </font>
    </dxf>
    <dxf>
      <font>
        <b/>
        <i val="0"/>
        <color rgb="FF0000FF"/>
      </font>
    </dxf>
    <dxf>
      <font>
        <b/>
        <i val="0"/>
        <condense val="0"/>
        <extend val="0"/>
      </font>
    </dxf>
    <dxf>
      <font>
        <b/>
        <i val="0"/>
        <condense val="0"/>
        <extend val="0"/>
      </font>
    </dxf>
    <dxf>
      <font>
        <b/>
        <i val="0"/>
        <condense val="0"/>
        <extend val="0"/>
      </font>
    </dxf>
    <dxf>
      <font>
        <color rgb="FFFF0000"/>
      </font>
    </dxf>
    <dxf>
      <font>
        <b/>
        <i val="0"/>
        <color rgb="FF0000FF"/>
      </font>
    </dxf>
    <dxf>
      <font>
        <color rgb="FFFF0000"/>
      </font>
    </dxf>
    <dxf>
      <font>
        <b/>
        <i val="0"/>
        <color rgb="FF0000FF"/>
      </font>
    </dxf>
    <dxf>
      <font>
        <b/>
        <i val="0"/>
        <condense val="0"/>
        <extend val="0"/>
      </font>
    </dxf>
    <dxf>
      <font>
        <condense val="0"/>
        <extend val="0"/>
        <color auto="1"/>
      </font>
      <border>
        <left/>
        <right/>
        <top style="thin">
          <color indexed="64"/>
        </top>
        <bottom/>
      </border>
    </dxf>
    <dxf>
      <font>
        <b/>
        <i val="0"/>
        <condense val="0"/>
        <extend val="0"/>
      </font>
    </dxf>
    <dxf>
      <font>
        <condense val="0"/>
        <extend val="0"/>
        <color auto="1"/>
      </font>
      <border>
        <left/>
        <right/>
        <top/>
        <bottom style="thin">
          <color indexed="64"/>
        </bottom>
      </border>
    </dxf>
    <dxf>
      <font>
        <color theme="0"/>
      </font>
      <fill>
        <patternFill>
          <bgColor theme="0"/>
        </patternFill>
      </fill>
      <border>
        <left/>
        <right/>
        <top/>
        <bottom/>
        <vertical/>
        <horizontal/>
      </border>
    </dxf>
    <dxf>
      <font>
        <b/>
        <i val="0"/>
        <condense val="0"/>
        <extend val="0"/>
      </font>
    </dxf>
    <dxf>
      <font>
        <b/>
        <i val="0"/>
        <condense val="0"/>
        <extend val="0"/>
      </font>
    </dxf>
    <dxf>
      <font>
        <b/>
        <i val="0"/>
        <color rgb="FF0000FF"/>
      </font>
    </dxf>
    <dxf>
      <font>
        <b/>
        <i val="0"/>
        <color auto="1"/>
      </font>
    </dxf>
    <dxf>
      <font>
        <b/>
        <i val="0"/>
      </font>
    </dxf>
    <dxf>
      <font>
        <color rgb="FFFF000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6" tint="-0.24994659260841701"/>
        </patternFill>
      </fill>
    </dxf>
    <dxf>
      <font>
        <color theme="0"/>
      </font>
      <fill>
        <patternFill>
          <bgColor theme="0"/>
        </patternFill>
      </fill>
      <border>
        <left/>
        <right/>
        <top/>
        <bottom/>
        <vertical/>
        <horizontal/>
      </border>
    </dxf>
    <dxf>
      <fill>
        <patternFill>
          <bgColor theme="9" tint="-0.24994659260841701"/>
        </patternFill>
      </fill>
    </dxf>
    <dxf>
      <fill>
        <patternFill>
          <bgColor theme="9" tint="-0.24994659260841701"/>
        </patternFill>
      </fill>
    </dxf>
    <dxf>
      <font>
        <color rgb="FFFF0000"/>
      </font>
    </dxf>
    <dxf>
      <font>
        <b/>
        <i val="0"/>
        <color rgb="FF0000FF"/>
      </font>
    </dxf>
    <dxf>
      <font>
        <color rgb="FFFF0000"/>
      </font>
    </dxf>
    <dxf>
      <font>
        <b/>
        <i val="0"/>
        <color rgb="FF0000FF"/>
      </font>
    </dxf>
    <dxf>
      <font>
        <color rgb="FFFF0000"/>
      </font>
    </dxf>
    <dxf>
      <font>
        <b/>
        <i val="0"/>
        <color theme="1"/>
      </font>
    </dxf>
    <dxf>
      <font>
        <color rgb="FFFF0000"/>
      </font>
    </dxf>
    <dxf>
      <font>
        <b/>
        <i val="0"/>
        <color auto="1"/>
      </font>
    </dxf>
    <dxf>
      <font>
        <color rgb="FFFF0000"/>
      </font>
    </dxf>
    <dxf>
      <font>
        <b/>
        <i val="0"/>
        <color theme="1"/>
      </font>
    </dxf>
    <dxf>
      <font>
        <color rgb="FFFF0000"/>
      </font>
    </dxf>
    <dxf>
      <font>
        <b/>
        <i val="0"/>
        <color auto="1"/>
      </font>
    </dxf>
    <dxf>
      <font>
        <color rgb="FFFF0000"/>
      </font>
    </dxf>
    <dxf>
      <font>
        <b/>
        <i val="0"/>
        <color theme="1"/>
      </font>
    </dxf>
    <dxf>
      <font>
        <color rgb="FFFF0000"/>
      </font>
    </dxf>
    <dxf>
      <font>
        <b/>
        <i val="0"/>
        <color auto="1"/>
      </font>
    </dxf>
    <dxf>
      <font>
        <color rgb="FFFF0000"/>
      </font>
    </dxf>
    <dxf>
      <font>
        <b/>
        <i val="0"/>
        <color theme="1"/>
      </font>
    </dxf>
    <dxf>
      <font>
        <color rgb="FFFF0000"/>
      </font>
    </dxf>
    <dxf>
      <font>
        <b/>
        <i val="0"/>
        <color auto="1"/>
      </font>
    </dxf>
    <dxf>
      <font>
        <color rgb="FFFF0000"/>
      </font>
    </dxf>
    <dxf>
      <font>
        <b/>
        <i val="0"/>
        <color theme="1"/>
      </font>
    </dxf>
    <dxf>
      <font>
        <color rgb="FFFF0000"/>
      </font>
    </dxf>
    <dxf>
      <font>
        <b/>
        <i val="0"/>
        <color auto="1"/>
      </font>
    </dxf>
    <dxf>
      <font>
        <b/>
        <i val="0"/>
      </font>
    </dxf>
    <dxf>
      <font>
        <color auto="1"/>
      </font>
    </dxf>
    <dxf>
      <font>
        <b/>
        <i val="0"/>
        <color auto="1"/>
      </font>
    </dxf>
    <dxf>
      <font>
        <b/>
        <i val="0"/>
        <color auto="1"/>
      </font>
    </dxf>
    <dxf>
      <font>
        <b/>
        <i val="0"/>
      </font>
    </dxf>
    <dxf>
      <font>
        <color auto="1"/>
      </font>
    </dxf>
    <dxf>
      <font>
        <b/>
        <i val="0"/>
        <color auto="1"/>
      </font>
    </dxf>
    <dxf>
      <font>
        <b/>
        <i val="0"/>
        <color auto="1"/>
      </font>
    </dxf>
    <dxf>
      <font>
        <b/>
        <i val="0"/>
      </font>
    </dxf>
    <dxf>
      <font>
        <color auto="1"/>
      </font>
    </dxf>
    <dxf>
      <font>
        <b/>
        <i val="0"/>
        <color auto="1"/>
      </font>
    </dxf>
    <dxf>
      <font>
        <b/>
        <i val="0"/>
        <color auto="1"/>
      </font>
    </dxf>
    <dxf>
      <font>
        <b/>
        <i val="0"/>
      </font>
    </dxf>
    <dxf>
      <font>
        <color auto="1"/>
      </font>
    </dxf>
    <dxf>
      <font>
        <b/>
        <i val="0"/>
        <color auto="1"/>
      </font>
    </dxf>
    <dxf>
      <font>
        <b/>
        <i val="0"/>
        <color auto="1"/>
      </font>
    </dxf>
    <dxf>
      <font>
        <b/>
        <i val="0"/>
      </font>
    </dxf>
    <dxf>
      <font>
        <color auto="1"/>
      </font>
    </dxf>
    <dxf>
      <font>
        <b/>
        <i val="0"/>
        <color auto="1"/>
      </font>
    </dxf>
    <dxf>
      <font>
        <b/>
        <i val="0"/>
        <color auto="1"/>
      </font>
    </dxf>
    <dxf>
      <font>
        <b/>
        <i val="0"/>
      </font>
    </dxf>
    <dxf>
      <font>
        <color auto="1"/>
      </font>
    </dxf>
    <dxf>
      <font>
        <b/>
        <i val="0"/>
        <color auto="1"/>
      </font>
    </dxf>
    <dxf>
      <font>
        <b/>
        <i val="0"/>
        <color auto="1"/>
      </font>
    </dxf>
    <dxf>
      <font>
        <b/>
        <i val="0"/>
      </font>
    </dxf>
    <dxf>
      <font>
        <color rgb="FFFF0000"/>
      </font>
    </dxf>
    <dxf>
      <font>
        <b/>
        <i val="0"/>
        <color theme="1"/>
      </font>
    </dxf>
    <dxf>
      <font>
        <color rgb="FFFF0000"/>
      </font>
    </dxf>
    <dxf>
      <font>
        <b/>
        <i val="0"/>
        <color auto="1"/>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color theme="0"/>
      </font>
      <fill>
        <patternFill>
          <bgColor theme="0"/>
        </patternFill>
      </fill>
      <border>
        <left/>
        <right/>
        <top/>
        <bottom/>
        <vertical/>
        <horizontal/>
      </border>
    </dxf>
    <dxf>
      <font>
        <b/>
        <i val="0"/>
        <condense val="0"/>
        <extend val="0"/>
      </font>
    </dxf>
    <dxf>
      <font>
        <b/>
        <i val="0"/>
        <condense val="0"/>
        <extend val="0"/>
      </font>
    </dxf>
    <dxf>
      <font>
        <color theme="0"/>
      </font>
      <fill>
        <patternFill>
          <bgColor theme="0"/>
        </patternFill>
      </fill>
      <border>
        <left/>
        <right/>
        <top/>
        <bottom/>
        <vertical/>
        <horizontal/>
      </border>
    </dxf>
    <dxf>
      <font>
        <b/>
        <i val="0"/>
        <condense val="0"/>
        <extend val="0"/>
      </font>
    </dxf>
    <dxf>
      <font>
        <b/>
        <i val="0"/>
        <condense val="0"/>
        <extend val="0"/>
      </font>
    </dxf>
    <dxf>
      <font>
        <color theme="0"/>
      </font>
      <fill>
        <patternFill>
          <bgColor theme="0"/>
        </patternFill>
      </fill>
      <border>
        <left/>
        <right/>
        <top/>
        <bottom/>
        <vertical/>
        <horizontal/>
      </border>
    </dxf>
    <dxf>
      <font>
        <b/>
        <i val="0"/>
        <condense val="0"/>
        <extend val="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auto="1"/>
      </font>
    </dxf>
    <dxf>
      <font>
        <b/>
        <i val="0"/>
        <condense val="0"/>
        <extend val="0"/>
      </font>
    </dxf>
    <dxf>
      <font>
        <b/>
        <i val="0"/>
        <condense val="0"/>
        <extend val="0"/>
      </font>
    </dxf>
    <dxf>
      <font>
        <b/>
        <i val="0"/>
        <condense val="0"/>
        <extend val="0"/>
      </font>
    </dxf>
    <dxf>
      <font>
        <color theme="0"/>
      </font>
      <fill>
        <patternFill>
          <bgColor theme="0"/>
        </patternFill>
      </fill>
      <border>
        <left/>
        <right/>
        <top/>
        <bottom/>
        <vertical/>
        <horizontal/>
      </border>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color theme="0"/>
      </font>
      <border>
        <left/>
        <right/>
        <bottom/>
        <vertical/>
        <horizontal/>
      </border>
    </dxf>
    <dxf>
      <border>
        <bottom style="thin">
          <color rgb="FF00B0F0"/>
        </bottom>
        <vertical/>
        <horizontal/>
      </border>
    </dxf>
    <dxf>
      <border>
        <left/>
        <right/>
        <bottom/>
        <vertical/>
        <horizontal/>
      </border>
    </dxf>
    <dxf>
      <border>
        <left/>
        <right/>
        <bottom/>
        <vertical/>
        <horizontal/>
      </border>
    </dxf>
    <dxf>
      <border>
        <left/>
        <right/>
        <bottom/>
        <vertical/>
        <horizontal/>
      </border>
    </dxf>
  </dxfs>
  <tableStyles count="0" defaultTableStyle="TableStyleMedium2" defaultPivotStyle="PivotStyleLight16"/>
  <colors>
    <mruColors>
      <color rgb="FF0000FF"/>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exceltemplate.net/?utm_source=template&amp;utm_medium=tbanner&amp;utm_campaign=copyright"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exceltemplate.net/?utm_source=template&amp;utm_medium=tbanner&amp;utm_campaign=copyright"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28785</xdr:rowOff>
    </xdr:from>
    <xdr:to>
      <xdr:col>11</xdr:col>
      <xdr:colOff>476250</xdr:colOff>
      <xdr:row>37</xdr:row>
      <xdr:rowOff>66658</xdr:rowOff>
    </xdr:to>
    <xdr:pic>
      <xdr:nvPicPr>
        <xdr:cNvPr id="2" name="Picture 1">
          <a:hlinkClick xmlns:r="http://schemas.openxmlformats.org/officeDocument/2006/relationships" r:id="rId1"/>
          <a:extLst>
            <a:ext uri="{FF2B5EF4-FFF2-40B4-BE49-F238E27FC236}">
              <a16:creationId xmlns="" xmlns:a16="http://schemas.microsoft.com/office/drawing/2014/main" id="{96D79DA8-AC57-CE4D-AB73-6B256102EB3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28785"/>
          <a:ext cx="9864090" cy="73683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28785</xdr:rowOff>
    </xdr:from>
    <xdr:to>
      <xdr:col>11</xdr:col>
      <xdr:colOff>476250</xdr:colOff>
      <xdr:row>37</xdr:row>
      <xdr:rowOff>66658</xdr:rowOff>
    </xdr:to>
    <xdr:pic>
      <xdr:nvPicPr>
        <xdr:cNvPr id="2" name="Picture 1">
          <a:hlinkClick xmlns:r="http://schemas.openxmlformats.org/officeDocument/2006/relationships" r:id="rId1"/>
          <a:extLst>
            <a:ext uri="{FF2B5EF4-FFF2-40B4-BE49-F238E27FC236}">
              <a16:creationId xmlns="" xmlns:a16="http://schemas.microsoft.com/office/drawing/2014/main" id="{96D79DA8-AC57-CE4D-AB73-6B256102EB3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28785"/>
          <a:ext cx="9864090" cy="736831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exceltemplate.net/support/?utm_source=template&amp;utm_medium=tbanner&amp;utm_campaign=copyright" TargetMode="External"/><Relationship Id="rId1" Type="http://schemas.openxmlformats.org/officeDocument/2006/relationships/hyperlink" Target="https://exceltemplate.net/support/" TargetMode="External"/><Relationship Id="rId4"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exceltemplate.net/support/?utm_source=template&amp;utm_medium=tbanner&amp;utm_campaign=copyright" TargetMode="External"/><Relationship Id="rId1" Type="http://schemas.openxmlformats.org/officeDocument/2006/relationships/hyperlink" Target="https://exceltemplate.net/support/" TargetMode="External"/><Relationship Id="rId4"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11"/>
  <sheetViews>
    <sheetView showGridLines="0" workbookViewId="0">
      <selection activeCell="C8" sqref="C8"/>
    </sheetView>
  </sheetViews>
  <sheetFormatPr defaultColWidth="0" defaultRowHeight="13.2" zeroHeight="1" x14ac:dyDescent="0.25"/>
  <cols>
    <col min="1" max="1" width="6.44140625" style="49" bestFit="1" customWidth="1"/>
    <col min="2" max="2" width="46.44140625" style="31" customWidth="1"/>
    <col min="3" max="3" width="23" style="31" bestFit="1" customWidth="1"/>
    <col min="4" max="4" width="5.77734375" style="31" customWidth="1"/>
    <col min="5" max="5" width="5.77734375" style="32" customWidth="1"/>
    <col min="6" max="6" width="25.77734375" style="31" customWidth="1"/>
    <col min="7" max="7" width="4.33203125" style="252" customWidth="1"/>
    <col min="8" max="8" width="9" style="252" customWidth="1"/>
    <col min="9" max="9" width="25.77734375" style="252" customWidth="1"/>
    <col min="10" max="10" width="3.44140625" style="252" customWidth="1"/>
    <col min="11" max="11" width="3.77734375" style="32" customWidth="1"/>
    <col min="12" max="12" width="25.77734375" style="32" customWidth="1"/>
    <col min="13" max="13" width="5.77734375" style="32" customWidth="1"/>
    <col min="14" max="14" width="25.77734375" style="32" customWidth="1"/>
    <col min="15" max="15" width="25.77734375" style="255" customWidth="1"/>
    <col min="16" max="16" width="3.44140625" style="255" customWidth="1"/>
    <col min="17" max="17" width="25.77734375" style="258" customWidth="1"/>
    <col min="18" max="18" width="5.77734375" style="31" customWidth="1"/>
    <col min="19" max="26" width="8.77734375" style="31" hidden="1" customWidth="1"/>
    <col min="27" max="27" width="3.77734375" style="31" hidden="1" customWidth="1"/>
    <col min="28" max="28" width="25.77734375" style="31" hidden="1" customWidth="1"/>
    <col min="29" max="29" width="5.77734375" style="31" hidden="1" customWidth="1"/>
    <col min="30" max="30" width="25.77734375" style="31" hidden="1" customWidth="1"/>
    <col min="31" max="32" width="5.77734375" style="31" hidden="1" customWidth="1"/>
    <col min="33" max="37" width="8.77734375" style="31" hidden="1" customWidth="1"/>
    <col min="38" max="38" width="5.77734375" style="31" hidden="1" customWidth="1"/>
    <col min="39" max="46" width="8.77734375" style="31" hidden="1" customWidth="1"/>
    <col min="47" max="47" width="5.77734375" style="31" hidden="1" customWidth="1"/>
    <col min="48" max="48" width="8.77734375" style="31" hidden="1" customWidth="1"/>
    <col min="49" max="49" width="5.77734375" style="31" hidden="1" customWidth="1"/>
    <col min="50" max="225" width="9.109375" style="31" hidden="1" customWidth="1"/>
    <col min="226" max="16384" width="9.109375" style="31" hidden="1"/>
  </cols>
  <sheetData>
    <row r="1" spans="1:18" s="33" customFormat="1" ht="15" customHeight="1" x14ac:dyDescent="0.25">
      <c r="A1" s="46"/>
      <c r="B1" s="44"/>
      <c r="C1" s="44"/>
      <c r="D1" s="44"/>
      <c r="E1" s="45"/>
      <c r="F1" s="44"/>
      <c r="G1" s="45"/>
      <c r="H1" s="45"/>
      <c r="I1" s="45"/>
      <c r="J1" s="45"/>
      <c r="K1" s="45"/>
      <c r="L1" s="45"/>
      <c r="M1" s="45"/>
      <c r="N1" s="45"/>
      <c r="O1" s="56"/>
      <c r="P1" s="56"/>
      <c r="Q1" s="256"/>
      <c r="R1" s="256"/>
    </row>
    <row r="2" spans="1:18" s="33" customFormat="1" ht="30" customHeight="1" x14ac:dyDescent="0.25">
      <c r="A2" s="46"/>
      <c r="B2" s="321" t="s">
        <v>48</v>
      </c>
      <c r="C2" s="44"/>
      <c r="D2" s="44"/>
      <c r="E2" s="45"/>
      <c r="F2" s="44"/>
      <c r="G2" s="45"/>
      <c r="H2" s="45"/>
      <c r="I2" s="45"/>
      <c r="J2" s="45"/>
      <c r="K2" s="45"/>
      <c r="L2" s="45"/>
      <c r="M2" s="45"/>
      <c r="N2" s="45"/>
      <c r="O2" s="56"/>
      <c r="P2" s="56"/>
      <c r="Q2" s="256"/>
      <c r="R2" s="256"/>
    </row>
    <row r="3" spans="1:18" s="33" customFormat="1" ht="4.95" customHeight="1" x14ac:dyDescent="0.25">
      <c r="A3" s="47"/>
      <c r="B3" s="39"/>
      <c r="C3" s="39"/>
      <c r="D3" s="39"/>
      <c r="E3" s="40"/>
      <c r="F3" s="39"/>
      <c r="G3" s="40"/>
      <c r="H3" s="40"/>
      <c r="I3" s="40"/>
      <c r="J3" s="40"/>
      <c r="K3" s="40"/>
      <c r="L3" s="40"/>
      <c r="M3" s="40"/>
      <c r="N3" s="40"/>
      <c r="O3" s="59"/>
      <c r="P3" s="59"/>
      <c r="Q3" s="257"/>
      <c r="R3" s="257"/>
    </row>
    <row r="4" spans="1:18" s="33" customFormat="1" ht="15" hidden="1" customHeight="1" x14ac:dyDescent="0.25">
      <c r="A4" s="48"/>
      <c r="E4" s="34"/>
      <c r="G4" s="41"/>
      <c r="H4" s="41"/>
      <c r="I4" s="41"/>
      <c r="J4" s="41"/>
      <c r="K4" s="34"/>
      <c r="L4" s="34"/>
      <c r="M4" s="34"/>
      <c r="N4" s="34"/>
      <c r="O4" s="58"/>
      <c r="P4" s="58"/>
      <c r="Q4" s="57"/>
    </row>
    <row r="5" spans="1:18" s="33" customFormat="1" ht="15" hidden="1" customHeight="1" x14ac:dyDescent="0.25">
      <c r="A5" s="48"/>
      <c r="C5" s="254"/>
      <c r="D5" s="254"/>
      <c r="E5" s="254"/>
      <c r="G5" s="41"/>
      <c r="H5" s="41"/>
      <c r="I5" s="41"/>
      <c r="O5" s="58"/>
      <c r="P5" s="58"/>
      <c r="Q5" s="57"/>
    </row>
    <row r="6" spans="1:18" s="33" customFormat="1" ht="15" customHeight="1" x14ac:dyDescent="0.25">
      <c r="A6" s="48"/>
      <c r="E6" s="34"/>
      <c r="G6" s="41"/>
      <c r="H6" s="41"/>
      <c r="I6" s="41"/>
      <c r="J6" s="41"/>
      <c r="O6" s="58"/>
      <c r="P6" s="58"/>
      <c r="Q6" s="57"/>
    </row>
    <row r="7" spans="1:18" s="33" customFormat="1" ht="15" customHeight="1" x14ac:dyDescent="0.25">
      <c r="A7" s="48"/>
      <c r="B7" s="41" t="s">
        <v>40</v>
      </c>
      <c r="C7" s="288">
        <v>16</v>
      </c>
      <c r="D7" s="87">
        <f>IF(C7&lt;9,1,IF(C7&lt;17,2,IF(C7&lt;33,3,4)))</f>
        <v>2</v>
      </c>
      <c r="E7" s="397" t="s">
        <v>3</v>
      </c>
      <c r="F7" s="397"/>
      <c r="G7" s="253"/>
      <c r="H7" s="397" t="s">
        <v>47</v>
      </c>
      <c r="I7" s="397"/>
      <c r="J7" s="253"/>
      <c r="K7" s="398" t="s">
        <v>49</v>
      </c>
      <c r="L7" s="399"/>
      <c r="M7" s="399"/>
      <c r="N7" s="399"/>
      <c r="O7" s="399"/>
      <c r="P7" s="399"/>
      <c r="Q7" s="399"/>
    </row>
    <row r="8" spans="1:18" s="33" customFormat="1" ht="15" customHeight="1" x14ac:dyDescent="0.25">
      <c r="B8" s="41" t="s">
        <v>42</v>
      </c>
      <c r="C8" s="262" t="s">
        <v>41</v>
      </c>
      <c r="E8" s="274" t="s">
        <v>45</v>
      </c>
      <c r="F8" s="275" t="s">
        <v>46</v>
      </c>
      <c r="G8" s="251"/>
      <c r="H8" s="278" t="s">
        <v>43</v>
      </c>
      <c r="I8" s="278" t="s">
        <v>44</v>
      </c>
      <c r="J8" s="251"/>
      <c r="K8" s="280" t="s">
        <v>4</v>
      </c>
      <c r="L8" s="281" t="s">
        <v>1</v>
      </c>
      <c r="M8" s="282" t="s">
        <v>2</v>
      </c>
      <c r="N8" s="280" t="s">
        <v>3</v>
      </c>
      <c r="O8" s="400" t="s">
        <v>22</v>
      </c>
      <c r="P8" s="400"/>
      <c r="Q8" s="400"/>
    </row>
    <row r="9" spans="1:18" s="33" customFormat="1" ht="15" customHeight="1" x14ac:dyDescent="0.25">
      <c r="B9" s="33" t="s">
        <v>5</v>
      </c>
      <c r="C9" s="289">
        <v>42040</v>
      </c>
      <c r="E9" s="276">
        <f>IF(C12&lt;&gt;"",1,"")</f>
        <v>1</v>
      </c>
      <c r="F9" s="277" t="s">
        <v>6</v>
      </c>
      <c r="G9" s="41"/>
      <c r="H9" s="35">
        <f>IF(C7&lt;&gt;"",1,"")</f>
        <v>1</v>
      </c>
      <c r="I9" s="279" t="s">
        <v>103</v>
      </c>
      <c r="J9" s="41"/>
      <c r="K9" s="276">
        <f ca="1">IF(O9&lt;&gt;"",1,"")</f>
        <v>1</v>
      </c>
      <c r="L9" s="283">
        <f ca="1">IF($O9&lt;&gt;"",dummy2!C3,"")</f>
        <v>42040</v>
      </c>
      <c r="M9" s="284">
        <f ca="1">IF($O9&lt;&gt;"",dummy2!D3,"")</f>
        <v>0.625</v>
      </c>
      <c r="N9" s="276" t="str">
        <f ca="1">IF($O9&lt;&gt;"",dummy2!E3,"")</f>
        <v>Court 1</v>
      </c>
      <c r="O9" s="285" t="str">
        <f ca="1">IF(OFFSET(dummy2!L3,0,dummy1!$A$2)&lt;&gt;"",OFFSET(dummy2!L3,0,dummy1!$A$2),"")</f>
        <v>Player 1</v>
      </c>
      <c r="P9" s="286" t="str">
        <f ca="1">IF(O9&lt;&gt;"","vs","")</f>
        <v>vs</v>
      </c>
      <c r="Q9" s="287" t="str">
        <f ca="1">IF(OFFSET(dummy2!M3,0,dummy1!$A$2)&lt;&gt;"",OFFSET(dummy2!M3,0,dummy1!$A$2),"")</f>
        <v>Player 16</v>
      </c>
    </row>
    <row r="10" spans="1:18" s="33" customFormat="1" ht="15" customHeight="1" x14ac:dyDescent="0.25">
      <c r="B10" s="33" t="s">
        <v>26</v>
      </c>
      <c r="C10" s="263">
        <f>dummy1!I12</f>
        <v>42040</v>
      </c>
      <c r="E10" s="276">
        <f>IF(OR(E9="",E9=$C$12),"",E9+1)</f>
        <v>2</v>
      </c>
      <c r="F10" s="277" t="s">
        <v>7</v>
      </c>
      <c r="G10" s="41"/>
      <c r="H10" s="35">
        <f t="shared" ref="H10:H73" si="0">IF(OR(H9="",H9=$C$7),"",H9+1)</f>
        <v>2</v>
      </c>
      <c r="I10" s="279" t="s">
        <v>104</v>
      </c>
      <c r="J10" s="41"/>
      <c r="K10" s="276">
        <f ca="1">IF(O10&lt;&gt;"",K9+1,"")</f>
        <v>2</v>
      </c>
      <c r="L10" s="283">
        <f ca="1">IF($O10&lt;&gt;"",dummy2!C4,"")</f>
        <v>42040</v>
      </c>
      <c r="M10" s="284">
        <f ca="1">IF($O10&lt;&gt;"",dummy2!D4,"")</f>
        <v>0.625</v>
      </c>
      <c r="N10" s="276" t="str">
        <f ca="1">IF($O10&lt;&gt;"",dummy2!E4,"")</f>
        <v>Court 2</v>
      </c>
      <c r="O10" s="285" t="str">
        <f ca="1">IF(OFFSET(dummy2!L4,0,dummy1!$A$2)&lt;&gt;"",OFFSET(dummy2!L4,0,dummy1!$A$2),"")</f>
        <v>Player 8</v>
      </c>
      <c r="P10" s="286" t="str">
        <f t="shared" ref="P10:P73" ca="1" si="1">IF(O10&lt;&gt;"","vs","")</f>
        <v>vs</v>
      </c>
      <c r="Q10" s="287" t="str">
        <f ca="1">IF(OFFSET(dummy2!M4,0,dummy1!$A$2)&lt;&gt;"",OFFSET(dummy2!M4,0,dummy1!$A$2),"")</f>
        <v>Player 9</v>
      </c>
    </row>
    <row r="11" spans="1:18" s="33" customFormat="1" ht="15" customHeight="1" x14ac:dyDescent="0.25">
      <c r="B11" s="33" t="s">
        <v>31</v>
      </c>
      <c r="C11" s="290">
        <v>0.625</v>
      </c>
      <c r="E11" s="276">
        <f t="shared" ref="E11:E24" si="2">IF(OR(E10="",E10=$C$12),"",E10+1)</f>
        <v>3</v>
      </c>
      <c r="F11" s="277" t="s">
        <v>8</v>
      </c>
      <c r="G11" s="41"/>
      <c r="H11" s="35">
        <f t="shared" si="0"/>
        <v>3</v>
      </c>
      <c r="I11" s="279" t="s">
        <v>105</v>
      </c>
      <c r="J11" s="41"/>
      <c r="K11" s="276">
        <f t="shared" ref="K11:K74" ca="1" si="3">IF(O11&lt;&gt;"",K10+1,"")</f>
        <v>3</v>
      </c>
      <c r="L11" s="283">
        <f ca="1">IF($O11&lt;&gt;"",dummy2!C5,"")</f>
        <v>42040</v>
      </c>
      <c r="M11" s="284">
        <f ca="1">IF($O11&lt;&gt;"",dummy2!D5,"")</f>
        <v>0.625</v>
      </c>
      <c r="N11" s="276" t="str">
        <f ca="1">IF($O11&lt;&gt;"",dummy2!E5,"")</f>
        <v>Court 3</v>
      </c>
      <c r="O11" s="285" t="str">
        <f ca="1">IF(OFFSET(dummy2!L5,0,dummy1!$A$2)&lt;&gt;"",OFFSET(dummy2!L5,0,dummy1!$A$2),"")</f>
        <v>Player 4</v>
      </c>
      <c r="P11" s="286" t="str">
        <f t="shared" ca="1" si="1"/>
        <v>vs</v>
      </c>
      <c r="Q11" s="287" t="str">
        <f ca="1">IF(OFFSET(dummy2!M5,0,dummy1!$A$2)&lt;&gt;"",OFFSET(dummy2!M5,0,dummy1!$A$2),"")</f>
        <v>Player 13</v>
      </c>
    </row>
    <row r="12" spans="1:18" s="33" customFormat="1" ht="15" customHeight="1" x14ac:dyDescent="0.25">
      <c r="B12" s="33" t="s">
        <v>27</v>
      </c>
      <c r="C12" s="291">
        <v>16</v>
      </c>
      <c r="E12" s="276">
        <f t="shared" si="2"/>
        <v>4</v>
      </c>
      <c r="F12" s="277" t="s">
        <v>9</v>
      </c>
      <c r="G12" s="41"/>
      <c r="H12" s="35">
        <f t="shared" si="0"/>
        <v>4</v>
      </c>
      <c r="I12" s="279" t="s">
        <v>106</v>
      </c>
      <c r="J12" s="41"/>
      <c r="K12" s="276">
        <f t="shared" ca="1" si="3"/>
        <v>4</v>
      </c>
      <c r="L12" s="283">
        <f ca="1">IF($O12&lt;&gt;"",dummy2!C6,"")</f>
        <v>42040</v>
      </c>
      <c r="M12" s="284">
        <f ca="1">IF($O12&lt;&gt;"",dummy2!D6,"")</f>
        <v>0.625</v>
      </c>
      <c r="N12" s="276" t="str">
        <f ca="1">IF($O12&lt;&gt;"",dummy2!E6,"")</f>
        <v>Court 4</v>
      </c>
      <c r="O12" s="285" t="str">
        <f ca="1">IF(OFFSET(dummy2!L6,0,dummy1!$A$2)&lt;&gt;"",OFFSET(dummy2!L6,0,dummy1!$A$2),"")</f>
        <v>Player 5</v>
      </c>
      <c r="P12" s="286" t="str">
        <f t="shared" ca="1" si="1"/>
        <v>vs</v>
      </c>
      <c r="Q12" s="287" t="str">
        <f ca="1">IF(OFFSET(dummy2!M6,0,dummy1!$A$2)&lt;&gt;"",OFFSET(dummy2!M6,0,dummy1!$A$2),"")</f>
        <v>Player 12</v>
      </c>
    </row>
    <row r="13" spans="1:18" s="33" customFormat="1" ht="15" customHeight="1" x14ac:dyDescent="0.25">
      <c r="B13" s="33" t="s">
        <v>50</v>
      </c>
      <c r="C13" s="292">
        <v>8.3333333333333329E-2</v>
      </c>
      <c r="E13" s="276">
        <f t="shared" si="2"/>
        <v>5</v>
      </c>
      <c r="F13" s="277" t="s">
        <v>10</v>
      </c>
      <c r="G13" s="41"/>
      <c r="H13" s="35">
        <f t="shared" si="0"/>
        <v>5</v>
      </c>
      <c r="I13" s="279" t="s">
        <v>107</v>
      </c>
      <c r="J13" s="41"/>
      <c r="K13" s="276">
        <f t="shared" ca="1" si="3"/>
        <v>5</v>
      </c>
      <c r="L13" s="283">
        <f ca="1">IF($O13&lt;&gt;"",dummy2!C7,"")</f>
        <v>42040</v>
      </c>
      <c r="M13" s="284">
        <f ca="1">IF($O13&lt;&gt;"",dummy2!D7,"")</f>
        <v>0.625</v>
      </c>
      <c r="N13" s="276" t="str">
        <f ca="1">IF($O13&lt;&gt;"",dummy2!E7,"")</f>
        <v>Court 5</v>
      </c>
      <c r="O13" s="285" t="str">
        <f ca="1">IF(OFFSET(dummy2!L7,0,dummy1!$A$2)&lt;&gt;"",OFFSET(dummy2!L7,0,dummy1!$A$2),"")</f>
        <v>Player 2</v>
      </c>
      <c r="P13" s="286" t="str">
        <f t="shared" ca="1" si="1"/>
        <v>vs</v>
      </c>
      <c r="Q13" s="287" t="str">
        <f ca="1">IF(OFFSET(dummy2!M7,0,dummy1!$A$2)&lt;&gt;"",OFFSET(dummy2!M7,0,dummy1!$A$2),"")</f>
        <v>Player 15</v>
      </c>
    </row>
    <row r="14" spans="1:18" s="33" customFormat="1" ht="15" customHeight="1" x14ac:dyDescent="0.25">
      <c r="B14" s="33" t="s">
        <v>28</v>
      </c>
      <c r="C14" s="291">
        <v>4</v>
      </c>
      <c r="E14" s="276">
        <f t="shared" si="2"/>
        <v>6</v>
      </c>
      <c r="F14" s="277" t="s">
        <v>11</v>
      </c>
      <c r="G14" s="41"/>
      <c r="H14" s="35">
        <f t="shared" si="0"/>
        <v>6</v>
      </c>
      <c r="I14" s="279" t="s">
        <v>108</v>
      </c>
      <c r="J14" s="41"/>
      <c r="K14" s="276">
        <f t="shared" ca="1" si="3"/>
        <v>6</v>
      </c>
      <c r="L14" s="283">
        <f ca="1">IF($O14&lt;&gt;"",dummy2!C8,"")</f>
        <v>42040</v>
      </c>
      <c r="M14" s="284">
        <f ca="1">IF($O14&lt;&gt;"",dummy2!D8,"")</f>
        <v>0.625</v>
      </c>
      <c r="N14" s="276" t="str">
        <f ca="1">IF($O14&lt;&gt;"",dummy2!E8,"")</f>
        <v>Court 6</v>
      </c>
      <c r="O14" s="285" t="str">
        <f ca="1">IF(OFFSET(dummy2!L8,0,dummy1!$A$2)&lt;&gt;"",OFFSET(dummy2!L8,0,dummy1!$A$2),"")</f>
        <v>Player 7</v>
      </c>
      <c r="P14" s="286" t="str">
        <f t="shared" ca="1" si="1"/>
        <v>vs</v>
      </c>
      <c r="Q14" s="287" t="str">
        <f ca="1">IF(OFFSET(dummy2!M8,0,dummy1!$A$2)&lt;&gt;"",OFFSET(dummy2!M8,0,dummy1!$A$2),"")</f>
        <v>Player 10</v>
      </c>
    </row>
    <row r="15" spans="1:18" s="33" customFormat="1" ht="15" customHeight="1" x14ac:dyDescent="0.25">
      <c r="E15" s="276">
        <f t="shared" si="2"/>
        <v>7</v>
      </c>
      <c r="F15" s="277" t="s">
        <v>12</v>
      </c>
      <c r="G15" s="41"/>
      <c r="H15" s="35">
        <f t="shared" si="0"/>
        <v>7</v>
      </c>
      <c r="I15" s="279" t="s">
        <v>109</v>
      </c>
      <c r="J15" s="41"/>
      <c r="K15" s="276">
        <f t="shared" ca="1" si="3"/>
        <v>7</v>
      </c>
      <c r="L15" s="283">
        <f ca="1">IF($O15&lt;&gt;"",dummy2!C9,"")</f>
        <v>42040</v>
      </c>
      <c r="M15" s="284">
        <f ca="1">IF($O15&lt;&gt;"",dummy2!D9,"")</f>
        <v>0.625</v>
      </c>
      <c r="N15" s="276" t="str">
        <f ca="1">IF($O15&lt;&gt;"",dummy2!E9,"")</f>
        <v>Court 7</v>
      </c>
      <c r="O15" s="285" t="str">
        <f ca="1">IF(OFFSET(dummy2!L9,0,dummy1!$A$2)&lt;&gt;"",OFFSET(dummy2!L9,0,dummy1!$A$2),"")</f>
        <v>Player 3</v>
      </c>
      <c r="P15" s="286" t="str">
        <f t="shared" ca="1" si="1"/>
        <v>vs</v>
      </c>
      <c r="Q15" s="287" t="str">
        <f ca="1">IF(OFFSET(dummy2!M9,0,dummy1!$A$2)&lt;&gt;"",OFFSET(dummy2!M9,0,dummy1!$A$2),"")</f>
        <v>Player 14</v>
      </c>
    </row>
    <row r="16" spans="1:18" s="33" customFormat="1" ht="15" customHeight="1" x14ac:dyDescent="0.25">
      <c r="E16" s="276">
        <f t="shared" si="2"/>
        <v>8</v>
      </c>
      <c r="F16" s="277" t="s">
        <v>13</v>
      </c>
      <c r="G16" s="41"/>
      <c r="H16" s="35">
        <f t="shared" si="0"/>
        <v>8</v>
      </c>
      <c r="I16" s="279" t="s">
        <v>110</v>
      </c>
      <c r="J16" s="41"/>
      <c r="K16" s="276">
        <f t="shared" ca="1" si="3"/>
        <v>8</v>
      </c>
      <c r="L16" s="283">
        <f ca="1">IF($O16&lt;&gt;"",dummy2!C10,"")</f>
        <v>42040</v>
      </c>
      <c r="M16" s="284">
        <f ca="1">IF($O16&lt;&gt;"",dummy2!D10,"")</f>
        <v>0.625</v>
      </c>
      <c r="N16" s="276" t="str">
        <f ca="1">IF($O16&lt;&gt;"",dummy2!E10,"")</f>
        <v>Court 8</v>
      </c>
      <c r="O16" s="285" t="str">
        <f ca="1">IF(OFFSET(dummy2!L10,0,dummy1!$A$2)&lt;&gt;"",OFFSET(dummy2!L10,0,dummy1!$A$2),"")</f>
        <v>Player 6</v>
      </c>
      <c r="P16" s="286" t="str">
        <f t="shared" ca="1" si="1"/>
        <v>vs</v>
      </c>
      <c r="Q16" s="287" t="str">
        <f ca="1">IF(OFFSET(dummy2!M10,0,dummy1!$A$2)&lt;&gt;"",OFFSET(dummy2!M10,0,dummy1!$A$2),"")</f>
        <v>Player 11</v>
      </c>
    </row>
    <row r="17" spans="1:17" s="33" customFormat="1" ht="15" customHeight="1" x14ac:dyDescent="0.25">
      <c r="A17" s="48"/>
      <c r="E17" s="276">
        <f t="shared" si="2"/>
        <v>9</v>
      </c>
      <c r="F17" s="277" t="s">
        <v>14</v>
      </c>
      <c r="G17" s="41"/>
      <c r="H17" s="35">
        <f t="shared" si="0"/>
        <v>9</v>
      </c>
      <c r="I17" s="279" t="s">
        <v>111</v>
      </c>
      <c r="J17" s="41"/>
      <c r="K17" s="276">
        <f t="shared" ca="1" si="3"/>
        <v>9</v>
      </c>
      <c r="L17" s="283">
        <f ca="1">IF($O17&lt;&gt;"",dummy2!C11,"")</f>
        <v>42040</v>
      </c>
      <c r="M17" s="284">
        <f ca="1">IF($O17&lt;&gt;"",dummy2!D11,"")</f>
        <v>0.625</v>
      </c>
      <c r="N17" s="276" t="str">
        <f ca="1">IF($O17&lt;&gt;"",dummy2!E11,"")</f>
        <v>Court 9</v>
      </c>
      <c r="O17" s="285" t="str">
        <f ca="1">IF(OFFSET(dummy2!L11,0,dummy1!$A$2)&lt;&gt;"",OFFSET(dummy2!L11,0,dummy1!$A$2),"")</f>
        <v>Loser Match 1</v>
      </c>
      <c r="P17" s="286" t="str">
        <f t="shared" ca="1" si="1"/>
        <v>vs</v>
      </c>
      <c r="Q17" s="287" t="str">
        <f ca="1">IF(OFFSET(dummy2!M11,0,dummy1!$A$2)&lt;&gt;"",OFFSET(dummy2!M11,0,dummy1!$A$2),"")</f>
        <v>Loser Match 2</v>
      </c>
    </row>
    <row r="18" spans="1:17" s="33" customFormat="1" ht="15" customHeight="1" x14ac:dyDescent="0.25">
      <c r="A18" s="48"/>
      <c r="E18" s="276">
        <f t="shared" si="2"/>
        <v>10</v>
      </c>
      <c r="F18" s="277" t="s">
        <v>15</v>
      </c>
      <c r="G18" s="41"/>
      <c r="H18" s="35">
        <f t="shared" si="0"/>
        <v>10</v>
      </c>
      <c r="I18" s="279" t="s">
        <v>112</v>
      </c>
      <c r="J18" s="41"/>
      <c r="K18" s="276">
        <f t="shared" ca="1" si="3"/>
        <v>10</v>
      </c>
      <c r="L18" s="283">
        <f ca="1">IF($O18&lt;&gt;"",dummy2!C12,"")</f>
        <v>42040</v>
      </c>
      <c r="M18" s="284">
        <f ca="1">IF($O18&lt;&gt;"",dummy2!D12,"")</f>
        <v>0.625</v>
      </c>
      <c r="N18" s="276" t="str">
        <f ca="1">IF($O18&lt;&gt;"",dummy2!E12,"")</f>
        <v>Court 10</v>
      </c>
      <c r="O18" s="285" t="str">
        <f ca="1">IF(OFFSET(dummy2!L12,0,dummy1!$A$2)&lt;&gt;"",OFFSET(dummy2!L12,0,dummy1!$A$2),"")</f>
        <v>Loser Match 3</v>
      </c>
      <c r="P18" s="286" t="str">
        <f t="shared" ca="1" si="1"/>
        <v>vs</v>
      </c>
      <c r="Q18" s="287" t="str">
        <f ca="1">IF(OFFSET(dummy2!M12,0,dummy1!$A$2)&lt;&gt;"",OFFSET(dummy2!M12,0,dummy1!$A$2),"")</f>
        <v>Loser Match 4</v>
      </c>
    </row>
    <row r="19" spans="1:17" s="33" customFormat="1" ht="15" customHeight="1" x14ac:dyDescent="0.25">
      <c r="A19" s="48"/>
      <c r="E19" s="276">
        <f t="shared" si="2"/>
        <v>11</v>
      </c>
      <c r="F19" s="277" t="s">
        <v>16</v>
      </c>
      <c r="G19" s="41"/>
      <c r="H19" s="35">
        <f t="shared" si="0"/>
        <v>11</v>
      </c>
      <c r="I19" s="279" t="s">
        <v>113</v>
      </c>
      <c r="J19" s="41"/>
      <c r="K19" s="276">
        <f t="shared" ca="1" si="3"/>
        <v>11</v>
      </c>
      <c r="L19" s="283">
        <f ca="1">IF($O19&lt;&gt;"",dummy2!C13,"")</f>
        <v>42040</v>
      </c>
      <c r="M19" s="284">
        <f ca="1">IF($O19&lt;&gt;"",dummy2!D13,"")</f>
        <v>0.625</v>
      </c>
      <c r="N19" s="276" t="str">
        <f ca="1">IF($O19&lt;&gt;"",dummy2!E13,"")</f>
        <v>Court 11</v>
      </c>
      <c r="O19" s="285" t="str">
        <f ca="1">IF(OFFSET(dummy2!L13,0,dummy1!$A$2)&lt;&gt;"",OFFSET(dummy2!L13,0,dummy1!$A$2),"")</f>
        <v>Loser Match 5</v>
      </c>
      <c r="P19" s="286" t="str">
        <f t="shared" ca="1" si="1"/>
        <v>vs</v>
      </c>
      <c r="Q19" s="287" t="str">
        <f ca="1">IF(OFFSET(dummy2!M13,0,dummy1!$A$2)&lt;&gt;"",OFFSET(dummy2!M13,0,dummy1!$A$2),"")</f>
        <v>Loser Match 6</v>
      </c>
    </row>
    <row r="20" spans="1:17" s="33" customFormat="1" ht="15" customHeight="1" x14ac:dyDescent="0.25">
      <c r="A20" s="48"/>
      <c r="E20" s="276">
        <f t="shared" si="2"/>
        <v>12</v>
      </c>
      <c r="F20" s="277" t="s">
        <v>17</v>
      </c>
      <c r="G20" s="41"/>
      <c r="H20" s="35">
        <f t="shared" si="0"/>
        <v>12</v>
      </c>
      <c r="I20" s="279" t="s">
        <v>114</v>
      </c>
      <c r="J20" s="41"/>
      <c r="K20" s="276">
        <f t="shared" ca="1" si="3"/>
        <v>12</v>
      </c>
      <c r="L20" s="283">
        <f ca="1">IF($O20&lt;&gt;"",dummy2!C14,"")</f>
        <v>42040</v>
      </c>
      <c r="M20" s="284">
        <f ca="1">IF($O20&lt;&gt;"",dummy2!D14,"")</f>
        <v>0.625</v>
      </c>
      <c r="N20" s="276" t="str">
        <f ca="1">IF($O20&lt;&gt;"",dummy2!E14,"")</f>
        <v>Court 12</v>
      </c>
      <c r="O20" s="285" t="str">
        <f ca="1">IF(OFFSET(dummy2!L14,0,dummy1!$A$2)&lt;&gt;"",OFFSET(dummy2!L14,0,dummy1!$A$2),"")</f>
        <v>Loser Match 7</v>
      </c>
      <c r="P20" s="286" t="str">
        <f t="shared" ca="1" si="1"/>
        <v>vs</v>
      </c>
      <c r="Q20" s="287" t="str">
        <f ca="1">IF(OFFSET(dummy2!M14,0,dummy1!$A$2)&lt;&gt;"",OFFSET(dummy2!M14,0,dummy1!$A$2),"")</f>
        <v>Loser Match 8</v>
      </c>
    </row>
    <row r="21" spans="1:17" s="33" customFormat="1" ht="15" customHeight="1" x14ac:dyDescent="0.25">
      <c r="A21" s="48"/>
      <c r="E21" s="276">
        <f t="shared" si="2"/>
        <v>13</v>
      </c>
      <c r="F21" s="277" t="s">
        <v>18</v>
      </c>
      <c r="G21" s="41"/>
      <c r="H21" s="35">
        <f t="shared" si="0"/>
        <v>13</v>
      </c>
      <c r="I21" s="279" t="s">
        <v>115</v>
      </c>
      <c r="J21" s="41"/>
      <c r="K21" s="276">
        <f t="shared" ca="1" si="3"/>
        <v>13</v>
      </c>
      <c r="L21" s="283">
        <f ca="1">IF($O21&lt;&gt;"",dummy2!C15,"")</f>
        <v>42040</v>
      </c>
      <c r="M21" s="284">
        <f ca="1">IF($O21&lt;&gt;"",dummy2!D15,"")</f>
        <v>0.625</v>
      </c>
      <c r="N21" s="276" t="str">
        <f ca="1">IF($O21&lt;&gt;"",dummy2!E15,"")</f>
        <v>Court 13</v>
      </c>
      <c r="O21" s="285" t="str">
        <f ca="1">IF(OFFSET(dummy2!L15,0,dummy1!$A$2)&lt;&gt;"",OFFSET(dummy2!L15,0,dummy1!$A$2),"")</f>
        <v>Winner Match 1</v>
      </c>
      <c r="P21" s="286" t="str">
        <f t="shared" ca="1" si="1"/>
        <v>vs</v>
      </c>
      <c r="Q21" s="287" t="str">
        <f ca="1">IF(OFFSET(dummy2!M15,0,dummy1!$A$2)&lt;&gt;"",OFFSET(dummy2!M15,0,dummy1!$A$2),"")</f>
        <v>Winner Match 2</v>
      </c>
    </row>
    <row r="22" spans="1:17" s="33" customFormat="1" ht="15" customHeight="1" x14ac:dyDescent="0.25">
      <c r="A22" s="48"/>
      <c r="E22" s="276">
        <f t="shared" si="2"/>
        <v>14</v>
      </c>
      <c r="F22" s="277" t="s">
        <v>19</v>
      </c>
      <c r="G22" s="41"/>
      <c r="H22" s="35">
        <f t="shared" si="0"/>
        <v>14</v>
      </c>
      <c r="I22" s="279" t="s">
        <v>116</v>
      </c>
      <c r="J22" s="41"/>
      <c r="K22" s="276">
        <f t="shared" ca="1" si="3"/>
        <v>14</v>
      </c>
      <c r="L22" s="283">
        <f ca="1">IF($O22&lt;&gt;"",dummy2!C16,"")</f>
        <v>42040</v>
      </c>
      <c r="M22" s="284">
        <f ca="1">IF($O22&lt;&gt;"",dummy2!D16,"")</f>
        <v>0.625</v>
      </c>
      <c r="N22" s="276" t="str">
        <f ca="1">IF($O22&lt;&gt;"",dummy2!E16,"")</f>
        <v>Court 14</v>
      </c>
      <c r="O22" s="285" t="str">
        <f ca="1">IF(OFFSET(dummy2!L16,0,dummy1!$A$2)&lt;&gt;"",OFFSET(dummy2!L16,0,dummy1!$A$2),"")</f>
        <v>Winner Match 3</v>
      </c>
      <c r="P22" s="286" t="str">
        <f t="shared" ca="1" si="1"/>
        <v>vs</v>
      </c>
      <c r="Q22" s="287" t="str">
        <f ca="1">IF(OFFSET(dummy2!M16,0,dummy1!$A$2)&lt;&gt;"",OFFSET(dummy2!M16,0,dummy1!$A$2),"")</f>
        <v>Winner Match 4</v>
      </c>
    </row>
    <row r="23" spans="1:17" s="33" customFormat="1" ht="15" customHeight="1" x14ac:dyDescent="0.25">
      <c r="A23" s="48"/>
      <c r="E23" s="276">
        <f t="shared" si="2"/>
        <v>15</v>
      </c>
      <c r="F23" s="277" t="s">
        <v>20</v>
      </c>
      <c r="G23" s="41"/>
      <c r="H23" s="35">
        <f t="shared" si="0"/>
        <v>15</v>
      </c>
      <c r="I23" s="279" t="s">
        <v>117</v>
      </c>
      <c r="J23" s="41"/>
      <c r="K23" s="276">
        <f t="shared" ca="1" si="3"/>
        <v>15</v>
      </c>
      <c r="L23" s="283">
        <f ca="1">IF($O23&lt;&gt;"",dummy2!C17,"")</f>
        <v>42040</v>
      </c>
      <c r="M23" s="284">
        <f ca="1">IF($O23&lt;&gt;"",dummy2!D17,"")</f>
        <v>0.625</v>
      </c>
      <c r="N23" s="276" t="str">
        <f ca="1">IF($O23&lt;&gt;"",dummy2!E17,"")</f>
        <v>Court 15</v>
      </c>
      <c r="O23" s="285" t="str">
        <f ca="1">IF(OFFSET(dummy2!L17,0,dummy1!$A$2)&lt;&gt;"",OFFSET(dummy2!L17,0,dummy1!$A$2),"")</f>
        <v>Winner Match 5</v>
      </c>
      <c r="P23" s="286" t="str">
        <f t="shared" ca="1" si="1"/>
        <v>vs</v>
      </c>
      <c r="Q23" s="287" t="str">
        <f ca="1">IF(OFFSET(dummy2!M17,0,dummy1!$A$2)&lt;&gt;"",OFFSET(dummy2!M17,0,dummy1!$A$2),"")</f>
        <v>Winner Match 6</v>
      </c>
    </row>
    <row r="24" spans="1:17" s="33" customFormat="1" ht="15" customHeight="1" x14ac:dyDescent="0.25">
      <c r="A24" s="48"/>
      <c r="E24" s="276">
        <f t="shared" si="2"/>
        <v>16</v>
      </c>
      <c r="F24" s="277" t="s">
        <v>21</v>
      </c>
      <c r="G24" s="41"/>
      <c r="H24" s="35">
        <f t="shared" si="0"/>
        <v>16</v>
      </c>
      <c r="I24" s="279" t="s">
        <v>118</v>
      </c>
      <c r="J24" s="41"/>
      <c r="K24" s="276">
        <f t="shared" ca="1" si="3"/>
        <v>16</v>
      </c>
      <c r="L24" s="283">
        <f ca="1">IF($O24&lt;&gt;"",dummy2!C18,"")</f>
        <v>42040</v>
      </c>
      <c r="M24" s="284">
        <f ca="1">IF($O24&lt;&gt;"",dummy2!D18,"")</f>
        <v>0.625</v>
      </c>
      <c r="N24" s="276" t="str">
        <f ca="1">IF($O24&lt;&gt;"",dummy2!E18,"")</f>
        <v>Court 16</v>
      </c>
      <c r="O24" s="285" t="str">
        <f ca="1">IF(OFFSET(dummy2!L18,0,dummy1!$A$2)&lt;&gt;"",OFFSET(dummy2!L18,0,dummy1!$A$2),"")</f>
        <v>Winner Match 7</v>
      </c>
      <c r="P24" s="286" t="str">
        <f t="shared" ca="1" si="1"/>
        <v>vs</v>
      </c>
      <c r="Q24" s="287" t="str">
        <f ca="1">IF(OFFSET(dummy2!M18,0,dummy1!$A$2)&lt;&gt;"",OFFSET(dummy2!M18,0,dummy1!$A$2),"")</f>
        <v>Winner Match 8</v>
      </c>
    </row>
    <row r="25" spans="1:17" s="33" customFormat="1" ht="15" customHeight="1" x14ac:dyDescent="0.25">
      <c r="A25" s="48"/>
      <c r="E25" s="34"/>
      <c r="G25" s="41"/>
      <c r="H25" s="35" t="str">
        <f t="shared" si="0"/>
        <v/>
      </c>
      <c r="I25" s="279"/>
      <c r="J25" s="41"/>
      <c r="K25" s="276">
        <f t="shared" ca="1" si="3"/>
        <v>17</v>
      </c>
      <c r="L25" s="283">
        <f ca="1">IF($O25&lt;&gt;"",dummy2!C19,"")</f>
        <v>42040</v>
      </c>
      <c r="M25" s="284">
        <f ca="1">IF($O25&lt;&gt;"",dummy2!D19,"")</f>
        <v>0.70833333333333337</v>
      </c>
      <c r="N25" s="276" t="str">
        <f ca="1">IF($O25&lt;&gt;"",dummy2!E19,"")</f>
        <v>Court 1</v>
      </c>
      <c r="O25" s="285" t="str">
        <f ca="1">IF(OFFSET(dummy2!L19,0,dummy1!$A$2)&lt;&gt;"",OFFSET(dummy2!L19,0,dummy1!$A$2),"")</f>
        <v>Loser Match 14</v>
      </c>
      <c r="P25" s="286" t="str">
        <f t="shared" ca="1" si="1"/>
        <v>vs</v>
      </c>
      <c r="Q25" s="287" t="str">
        <f ca="1">IF(OFFSET(dummy2!M19,0,dummy1!$A$2)&lt;&gt;"",OFFSET(dummy2!M19,0,dummy1!$A$2),"")</f>
        <v>Winner Match 9</v>
      </c>
    </row>
    <row r="26" spans="1:17" s="33" customFormat="1" ht="15" customHeight="1" x14ac:dyDescent="0.25">
      <c r="A26" s="48"/>
      <c r="E26" s="34"/>
      <c r="G26" s="41"/>
      <c r="H26" s="35" t="str">
        <f t="shared" si="0"/>
        <v/>
      </c>
      <c r="I26" s="279"/>
      <c r="J26" s="41"/>
      <c r="K26" s="276">
        <f t="shared" ca="1" si="3"/>
        <v>18</v>
      </c>
      <c r="L26" s="283">
        <f ca="1">IF($O26&lt;&gt;"",dummy2!C20,"")</f>
        <v>42040</v>
      </c>
      <c r="M26" s="284">
        <f ca="1">IF($O26&lt;&gt;"",dummy2!D20,"")</f>
        <v>0.70833333333333337</v>
      </c>
      <c r="N26" s="276" t="str">
        <f ca="1">IF($O26&lt;&gt;"",dummy2!E20,"")</f>
        <v>Court 2</v>
      </c>
      <c r="O26" s="285" t="str">
        <f ca="1">IF(OFFSET(dummy2!L20,0,dummy1!$A$2)&lt;&gt;"",OFFSET(dummy2!L20,0,dummy1!$A$2),"")</f>
        <v>Loser Match 13</v>
      </c>
      <c r="P26" s="286" t="str">
        <f t="shared" ca="1" si="1"/>
        <v>vs</v>
      </c>
      <c r="Q26" s="287" t="str">
        <f ca="1">IF(OFFSET(dummy2!M20,0,dummy1!$A$2)&lt;&gt;"",OFFSET(dummy2!M20,0,dummy1!$A$2),"")</f>
        <v>Winner Match 10</v>
      </c>
    </row>
    <row r="27" spans="1:17" s="33" customFormat="1" ht="15" customHeight="1" x14ac:dyDescent="0.25">
      <c r="A27" s="48"/>
      <c r="E27" s="34"/>
      <c r="G27" s="41"/>
      <c r="H27" s="35" t="str">
        <f t="shared" si="0"/>
        <v/>
      </c>
      <c r="I27" s="279"/>
      <c r="J27" s="41"/>
      <c r="K27" s="276">
        <f t="shared" ca="1" si="3"/>
        <v>19</v>
      </c>
      <c r="L27" s="283">
        <f ca="1">IF($O27&lt;&gt;"",dummy2!C21,"")</f>
        <v>42040</v>
      </c>
      <c r="M27" s="284">
        <f ca="1">IF($O27&lt;&gt;"",dummy2!D21,"")</f>
        <v>0.70833333333333337</v>
      </c>
      <c r="N27" s="276" t="str">
        <f ca="1">IF($O27&lt;&gt;"",dummy2!E21,"")</f>
        <v>Court 3</v>
      </c>
      <c r="O27" s="285" t="str">
        <f ca="1">IF(OFFSET(dummy2!L21,0,dummy1!$A$2)&lt;&gt;"",OFFSET(dummy2!L21,0,dummy1!$A$2),"")</f>
        <v>Loser Match 16</v>
      </c>
      <c r="P27" s="286" t="str">
        <f t="shared" ca="1" si="1"/>
        <v>vs</v>
      </c>
      <c r="Q27" s="287" t="str">
        <f ca="1">IF(OFFSET(dummy2!M21,0,dummy1!$A$2)&lt;&gt;"",OFFSET(dummy2!M21,0,dummy1!$A$2),"")</f>
        <v>Winner Match 11</v>
      </c>
    </row>
    <row r="28" spans="1:17" s="33" customFormat="1" ht="15" customHeight="1" x14ac:dyDescent="0.25">
      <c r="A28" s="48"/>
      <c r="E28" s="34"/>
      <c r="G28" s="41"/>
      <c r="H28" s="35" t="str">
        <f t="shared" si="0"/>
        <v/>
      </c>
      <c r="I28" s="279"/>
      <c r="J28" s="41"/>
      <c r="K28" s="276">
        <f t="shared" ca="1" si="3"/>
        <v>20</v>
      </c>
      <c r="L28" s="283">
        <f ca="1">IF($O28&lt;&gt;"",dummy2!C22,"")</f>
        <v>42040</v>
      </c>
      <c r="M28" s="284">
        <f ca="1">IF($O28&lt;&gt;"",dummy2!D22,"")</f>
        <v>0.70833333333333337</v>
      </c>
      <c r="N28" s="276" t="str">
        <f ca="1">IF($O28&lt;&gt;"",dummy2!E22,"")</f>
        <v>Court 4</v>
      </c>
      <c r="O28" s="285" t="str">
        <f ca="1">IF(OFFSET(dummy2!L22,0,dummy1!$A$2)&lt;&gt;"",OFFSET(dummy2!L22,0,dummy1!$A$2),"")</f>
        <v>Loser Match 15</v>
      </c>
      <c r="P28" s="286" t="str">
        <f t="shared" ca="1" si="1"/>
        <v>vs</v>
      </c>
      <c r="Q28" s="287" t="str">
        <f ca="1">IF(OFFSET(dummy2!M22,0,dummy1!$A$2)&lt;&gt;"",OFFSET(dummy2!M22,0,dummy1!$A$2),"")</f>
        <v>Winner Match 12</v>
      </c>
    </row>
    <row r="29" spans="1:17" s="33" customFormat="1" ht="15" customHeight="1" x14ac:dyDescent="0.25">
      <c r="A29" s="48"/>
      <c r="E29" s="34"/>
      <c r="G29" s="41"/>
      <c r="H29" s="35" t="str">
        <f t="shared" si="0"/>
        <v/>
      </c>
      <c r="I29" s="279"/>
      <c r="J29" s="41"/>
      <c r="K29" s="276">
        <f t="shared" ca="1" si="3"/>
        <v>21</v>
      </c>
      <c r="L29" s="283">
        <f ca="1">IF($O29&lt;&gt;"",dummy2!C23,"")</f>
        <v>42040</v>
      </c>
      <c r="M29" s="284">
        <f ca="1">IF($O29&lt;&gt;"",dummy2!D23,"")</f>
        <v>0.70833333333333337</v>
      </c>
      <c r="N29" s="276" t="str">
        <f ca="1">IF($O29&lt;&gt;"",dummy2!E23,"")</f>
        <v>Court 5</v>
      </c>
      <c r="O29" s="285" t="str">
        <f ca="1">IF(OFFSET(dummy2!L23,0,dummy1!$A$2)&lt;&gt;"",OFFSET(dummy2!L23,0,dummy1!$A$2),"")</f>
        <v>Winner Match 13</v>
      </c>
      <c r="P29" s="286" t="str">
        <f t="shared" ca="1" si="1"/>
        <v>vs</v>
      </c>
      <c r="Q29" s="287" t="str">
        <f ca="1">IF(OFFSET(dummy2!M23,0,dummy1!$A$2)&lt;&gt;"",OFFSET(dummy2!M23,0,dummy1!$A$2),"")</f>
        <v>Winner Match 14</v>
      </c>
    </row>
    <row r="30" spans="1:17" s="33" customFormat="1" ht="15" customHeight="1" x14ac:dyDescent="0.25">
      <c r="A30" s="48"/>
      <c r="E30" s="34"/>
      <c r="G30" s="41"/>
      <c r="H30" s="35" t="str">
        <f t="shared" si="0"/>
        <v/>
      </c>
      <c r="I30" s="279"/>
      <c r="J30" s="41"/>
      <c r="K30" s="276">
        <f t="shared" ca="1" si="3"/>
        <v>22</v>
      </c>
      <c r="L30" s="283">
        <f ca="1">IF($O30&lt;&gt;"",dummy2!C24,"")</f>
        <v>42040</v>
      </c>
      <c r="M30" s="284">
        <f ca="1">IF($O30&lt;&gt;"",dummy2!D24,"")</f>
        <v>0.70833333333333337</v>
      </c>
      <c r="N30" s="276" t="str">
        <f ca="1">IF($O30&lt;&gt;"",dummy2!E24,"")</f>
        <v>Court 6</v>
      </c>
      <c r="O30" s="285" t="str">
        <f ca="1">IF(OFFSET(dummy2!L24,0,dummy1!$A$2)&lt;&gt;"",OFFSET(dummy2!L24,0,dummy1!$A$2),"")</f>
        <v>Winner Match 15</v>
      </c>
      <c r="P30" s="286" t="str">
        <f t="shared" ca="1" si="1"/>
        <v>vs</v>
      </c>
      <c r="Q30" s="287" t="str">
        <f ca="1">IF(OFFSET(dummy2!M24,0,dummy1!$A$2)&lt;&gt;"",OFFSET(dummy2!M24,0,dummy1!$A$2),"")</f>
        <v>Winner Match 16</v>
      </c>
    </row>
    <row r="31" spans="1:17" s="33" customFormat="1" ht="15" customHeight="1" x14ac:dyDescent="0.25">
      <c r="A31" s="48"/>
      <c r="E31" s="34"/>
      <c r="G31" s="41"/>
      <c r="H31" s="35" t="str">
        <f t="shared" si="0"/>
        <v/>
      </c>
      <c r="I31" s="279"/>
      <c r="J31" s="41"/>
      <c r="K31" s="276">
        <f t="shared" ca="1" si="3"/>
        <v>23</v>
      </c>
      <c r="L31" s="283">
        <f ca="1">IF($O31&lt;&gt;"",dummy2!C25,"")</f>
        <v>42040</v>
      </c>
      <c r="M31" s="284">
        <f ca="1">IF($O31&lt;&gt;"",dummy2!D25,"")</f>
        <v>0.70833333333333337</v>
      </c>
      <c r="N31" s="276" t="str">
        <f ca="1">IF($O31&lt;&gt;"",dummy2!E25,"")</f>
        <v>Court 7</v>
      </c>
      <c r="O31" s="285" t="str">
        <f ca="1">IF(OFFSET(dummy2!L25,0,dummy1!$A$2)&lt;&gt;"",OFFSET(dummy2!L25,0,dummy1!$A$2),"")</f>
        <v>Winner Match 17</v>
      </c>
      <c r="P31" s="286" t="str">
        <f t="shared" ca="1" si="1"/>
        <v>vs</v>
      </c>
      <c r="Q31" s="287" t="str">
        <f ca="1">IF(OFFSET(dummy2!M25,0,dummy1!$A$2)&lt;&gt;"",OFFSET(dummy2!M25,0,dummy1!$A$2),"")</f>
        <v>Winner Match 18</v>
      </c>
    </row>
    <row r="32" spans="1:17" s="33" customFormat="1" ht="15" customHeight="1" x14ac:dyDescent="0.25">
      <c r="A32" s="48"/>
      <c r="E32" s="34"/>
      <c r="G32" s="41"/>
      <c r="H32" s="35" t="str">
        <f t="shared" si="0"/>
        <v/>
      </c>
      <c r="I32" s="279"/>
      <c r="J32" s="41"/>
      <c r="K32" s="276">
        <f t="shared" ca="1" si="3"/>
        <v>24</v>
      </c>
      <c r="L32" s="283">
        <f ca="1">IF($O32&lt;&gt;"",dummy2!C26,"")</f>
        <v>42040</v>
      </c>
      <c r="M32" s="284">
        <f ca="1">IF($O32&lt;&gt;"",dummy2!D26,"")</f>
        <v>0.70833333333333337</v>
      </c>
      <c r="N32" s="276" t="str">
        <f ca="1">IF($O32&lt;&gt;"",dummy2!E26,"")</f>
        <v>Court 8</v>
      </c>
      <c r="O32" s="285" t="str">
        <f ca="1">IF(OFFSET(dummy2!L26,0,dummy1!$A$2)&lt;&gt;"",OFFSET(dummy2!L26,0,dummy1!$A$2),"")</f>
        <v>Winner Match 19</v>
      </c>
      <c r="P32" s="286" t="str">
        <f t="shared" ca="1" si="1"/>
        <v>vs</v>
      </c>
      <c r="Q32" s="287" t="str">
        <f ca="1">IF(OFFSET(dummy2!M26,0,dummy1!$A$2)&lt;&gt;"",OFFSET(dummy2!M26,0,dummy1!$A$2),"")</f>
        <v>Winner Match 20</v>
      </c>
    </row>
    <row r="33" spans="1:17" s="33" customFormat="1" ht="15" customHeight="1" x14ac:dyDescent="0.25">
      <c r="A33" s="48"/>
      <c r="E33" s="34"/>
      <c r="G33" s="41"/>
      <c r="H33" s="35" t="str">
        <f t="shared" si="0"/>
        <v/>
      </c>
      <c r="I33" s="279"/>
      <c r="J33" s="41"/>
      <c r="K33" s="276">
        <f t="shared" ca="1" si="3"/>
        <v>25</v>
      </c>
      <c r="L33" s="283">
        <f ca="1">IF($O33&lt;&gt;"",dummy2!C27,"")</f>
        <v>42040</v>
      </c>
      <c r="M33" s="284">
        <f ca="1">IF($O33&lt;&gt;"",dummy2!D27,"")</f>
        <v>0.70833333333333337</v>
      </c>
      <c r="N33" s="276" t="str">
        <f ca="1">IF($O33&lt;&gt;"",dummy2!E27,"")</f>
        <v>Court 9</v>
      </c>
      <c r="O33" s="285" t="str">
        <f ca="1">IF(OFFSET(dummy2!L27,0,dummy1!$A$2)&lt;&gt;"",OFFSET(dummy2!L27,0,dummy1!$A$2),"")</f>
        <v>Winner Match 21</v>
      </c>
      <c r="P33" s="286" t="str">
        <f t="shared" ca="1" si="1"/>
        <v>vs</v>
      </c>
      <c r="Q33" s="287" t="str">
        <f ca="1">IF(OFFSET(dummy2!M27,0,dummy1!$A$2)&lt;&gt;"",OFFSET(dummy2!M27,0,dummy1!$A$2),"")</f>
        <v>Winner Match 22</v>
      </c>
    </row>
    <row r="34" spans="1:17" s="33" customFormat="1" ht="15" customHeight="1" x14ac:dyDescent="0.25">
      <c r="A34" s="48"/>
      <c r="E34" s="34"/>
      <c r="G34" s="41"/>
      <c r="H34" s="35" t="str">
        <f t="shared" si="0"/>
        <v/>
      </c>
      <c r="I34" s="279"/>
      <c r="J34" s="41"/>
      <c r="K34" s="276">
        <f t="shared" ca="1" si="3"/>
        <v>26</v>
      </c>
      <c r="L34" s="283">
        <f ca="1">IF($O34&lt;&gt;"",dummy2!C28,"")</f>
        <v>42040</v>
      </c>
      <c r="M34" s="284">
        <f ca="1">IF($O34&lt;&gt;"",dummy2!D28,"")</f>
        <v>0.70833333333333337</v>
      </c>
      <c r="N34" s="276" t="str">
        <f ca="1">IF($O34&lt;&gt;"",dummy2!E28,"")</f>
        <v>Court 10</v>
      </c>
      <c r="O34" s="285" t="str">
        <f ca="1">IF(OFFSET(dummy2!L28,0,dummy1!$A$2)&lt;&gt;"",OFFSET(dummy2!L28,0,dummy1!$A$2),"")</f>
        <v>Loser Match 22</v>
      </c>
      <c r="P34" s="286" t="str">
        <f t="shared" ca="1" si="1"/>
        <v>vs</v>
      </c>
      <c r="Q34" s="287" t="str">
        <f ca="1">IF(OFFSET(dummy2!M28,0,dummy1!$A$2)&lt;&gt;"",OFFSET(dummy2!M28,0,dummy1!$A$2),"")</f>
        <v>Winner Match 23</v>
      </c>
    </row>
    <row r="35" spans="1:17" s="33" customFormat="1" ht="15" customHeight="1" x14ac:dyDescent="0.25">
      <c r="A35" s="48"/>
      <c r="E35" s="34"/>
      <c r="G35" s="41"/>
      <c r="H35" s="35" t="str">
        <f t="shared" si="0"/>
        <v/>
      </c>
      <c r="I35" s="279"/>
      <c r="J35" s="41"/>
      <c r="K35" s="276">
        <f t="shared" ca="1" si="3"/>
        <v>27</v>
      </c>
      <c r="L35" s="283">
        <f ca="1">IF($O35&lt;&gt;"",dummy2!C29,"")</f>
        <v>42040</v>
      </c>
      <c r="M35" s="284">
        <f ca="1">IF($O35&lt;&gt;"",dummy2!D29,"")</f>
        <v>0.70833333333333337</v>
      </c>
      <c r="N35" s="276" t="str">
        <f ca="1">IF($O35&lt;&gt;"",dummy2!E29,"")</f>
        <v>Court 11</v>
      </c>
      <c r="O35" s="285" t="str">
        <f ca="1">IF(OFFSET(dummy2!L29,0,dummy1!$A$2)&lt;&gt;"",OFFSET(dummy2!L29,0,dummy1!$A$2),"")</f>
        <v>Loser Match21</v>
      </c>
      <c r="P35" s="286" t="str">
        <f t="shared" ca="1" si="1"/>
        <v>vs</v>
      </c>
      <c r="Q35" s="287" t="str">
        <f ca="1">IF(OFFSET(dummy2!M29,0,dummy1!$A$2)&lt;&gt;"",OFFSET(dummy2!M29,0,dummy1!$A$2),"")</f>
        <v>Winner Match 24</v>
      </c>
    </row>
    <row r="36" spans="1:17" s="33" customFormat="1" ht="15" customHeight="1" x14ac:dyDescent="0.25">
      <c r="A36" s="48"/>
      <c r="E36" s="34"/>
      <c r="G36" s="41"/>
      <c r="H36" s="35" t="str">
        <f t="shared" si="0"/>
        <v/>
      </c>
      <c r="I36" s="279"/>
      <c r="J36" s="41"/>
      <c r="K36" s="276">
        <f t="shared" ca="1" si="3"/>
        <v>28</v>
      </c>
      <c r="L36" s="283">
        <f ca="1">IF($O36&lt;&gt;"",dummy2!C30,"")</f>
        <v>42040</v>
      </c>
      <c r="M36" s="284">
        <f ca="1">IF($O36&lt;&gt;"",dummy2!D30,"")</f>
        <v>0.70833333333333337</v>
      </c>
      <c r="N36" s="276" t="str">
        <f ca="1">IF($O36&lt;&gt;"",dummy2!E30,"")</f>
        <v>Court 12</v>
      </c>
      <c r="O36" s="285" t="str">
        <f ca="1">IF(OFFSET(dummy2!L30,0,dummy1!$A$2)&lt;&gt;"",OFFSET(dummy2!L30,0,dummy1!$A$2),"")</f>
        <v>Winner Match 26</v>
      </c>
      <c r="P36" s="286" t="str">
        <f t="shared" ca="1" si="1"/>
        <v>vs</v>
      </c>
      <c r="Q36" s="287" t="str">
        <f ca="1">IF(OFFSET(dummy2!M30,0,dummy1!$A$2)&lt;&gt;"",OFFSET(dummy2!M30,0,dummy1!$A$2),"")</f>
        <v>Winner Match 27</v>
      </c>
    </row>
    <row r="37" spans="1:17" s="33" customFormat="1" ht="15" customHeight="1" x14ac:dyDescent="0.25">
      <c r="A37" s="48"/>
      <c r="E37" s="34"/>
      <c r="G37" s="41"/>
      <c r="H37" s="35" t="str">
        <f t="shared" si="0"/>
        <v/>
      </c>
      <c r="I37" s="279"/>
      <c r="J37" s="41"/>
      <c r="K37" s="276">
        <f t="shared" ca="1" si="3"/>
        <v>29</v>
      </c>
      <c r="L37" s="283">
        <f ca="1">IF($O37&lt;&gt;"",dummy2!C31,"")</f>
        <v>42040</v>
      </c>
      <c r="M37" s="284">
        <f ca="1">IF($O37&lt;&gt;"",dummy2!D31,"")</f>
        <v>0.70833333333333337</v>
      </c>
      <c r="N37" s="276" t="str">
        <f ca="1">IF($O37&lt;&gt;"",dummy2!E31,"")</f>
        <v>Court 13</v>
      </c>
      <c r="O37" s="285" t="str">
        <f ca="1">IF(OFFSET(dummy2!L31,0,dummy1!$A$2)&lt;&gt;"",OFFSET(dummy2!L31,0,dummy1!$A$2),"")</f>
        <v>Loser Match 25</v>
      </c>
      <c r="P37" s="286" t="str">
        <f t="shared" ca="1" si="1"/>
        <v>vs</v>
      </c>
      <c r="Q37" s="287" t="str">
        <f ca="1">IF(OFFSET(dummy2!M31,0,dummy1!$A$2)&lt;&gt;"",OFFSET(dummy2!M31,0,dummy1!$A$2),"")</f>
        <v>Winner Match 28</v>
      </c>
    </row>
    <row r="38" spans="1:17" s="33" customFormat="1" ht="15" customHeight="1" x14ac:dyDescent="0.25">
      <c r="A38" s="48"/>
      <c r="E38" s="34"/>
      <c r="G38" s="41"/>
      <c r="H38" s="35" t="str">
        <f t="shared" si="0"/>
        <v/>
      </c>
      <c r="I38" s="279"/>
      <c r="J38" s="41"/>
      <c r="K38" s="276">
        <f t="shared" ca="1" si="3"/>
        <v>30</v>
      </c>
      <c r="L38" s="283">
        <f ca="1">IF($O38&lt;&gt;"",dummy2!C32,"")</f>
        <v>42040</v>
      </c>
      <c r="M38" s="284">
        <f ca="1">IF($O38&lt;&gt;"",dummy2!D32,"")</f>
        <v>0.70833333333333337</v>
      </c>
      <c r="N38" s="276" t="str">
        <f ca="1">IF($O38&lt;&gt;"",dummy2!E32,"")</f>
        <v>Court 14</v>
      </c>
      <c r="O38" s="285" t="str">
        <f ca="1">IF(OFFSET(dummy2!L32,0,dummy1!$A$2)&lt;&gt;"",OFFSET(dummy2!L32,0,dummy1!$A$2),"")</f>
        <v>Winner Match 25</v>
      </c>
      <c r="P38" s="286" t="str">
        <f t="shared" ca="1" si="1"/>
        <v>vs</v>
      </c>
      <c r="Q38" s="287" t="str">
        <f ca="1">IF(OFFSET(dummy2!M32,0,dummy1!$A$2)&lt;&gt;"",OFFSET(dummy2!M32,0,dummy1!$A$2),"")</f>
        <v>Winner Match 29</v>
      </c>
    </row>
    <row r="39" spans="1:17" s="33" customFormat="1" ht="15" customHeight="1" x14ac:dyDescent="0.25">
      <c r="A39" s="48"/>
      <c r="E39" s="34"/>
      <c r="G39" s="41"/>
      <c r="H39" s="35" t="str">
        <f t="shared" si="0"/>
        <v/>
      </c>
      <c r="I39" s="279"/>
      <c r="J39" s="41"/>
      <c r="K39" s="276">
        <f t="shared" ca="1" si="3"/>
        <v>31</v>
      </c>
      <c r="L39" s="283">
        <f ca="1">IF($O39&lt;&gt;"",dummy2!C33,"")</f>
        <v>42040</v>
      </c>
      <c r="M39" s="284">
        <f ca="1">IF($O39&lt;&gt;"",dummy2!D33,"")</f>
        <v>0.70833333333333337</v>
      </c>
      <c r="N39" s="276" t="str">
        <f ca="1">IF($O39&lt;&gt;"",dummy2!E33,"")</f>
        <v>Court 15</v>
      </c>
      <c r="O39" s="285" t="str">
        <f ca="1">IF(OFFSET(dummy2!L33,0,dummy1!$A$2)&lt;&gt;"",OFFSET(dummy2!L33,0,dummy1!$A$2),"")</f>
        <v>Loser Match 30 - First Lose</v>
      </c>
      <c r="P39" s="286" t="str">
        <f t="shared" ca="1" si="1"/>
        <v>vs</v>
      </c>
      <c r="Q39" s="287" t="str">
        <f ca="1">IF(OFFSET(dummy2!M33,0,dummy1!$A$2)&lt;&gt;"",OFFSET(dummy2!M33,0,dummy1!$A$2),"")</f>
        <v>Winner Match 30</v>
      </c>
    </row>
    <row r="40" spans="1:17" s="33" customFormat="1" ht="15" customHeight="1" x14ac:dyDescent="0.25">
      <c r="A40" s="48"/>
      <c r="E40" s="34"/>
      <c r="G40" s="41"/>
      <c r="H40" s="35" t="str">
        <f t="shared" si="0"/>
        <v/>
      </c>
      <c r="I40" s="279"/>
      <c r="J40" s="41"/>
      <c r="K40" s="276" t="str">
        <f t="shared" ca="1" si="3"/>
        <v/>
      </c>
      <c r="L40" s="283" t="str">
        <f ca="1">IF($O40&lt;&gt;"",dummy2!C34,"")</f>
        <v/>
      </c>
      <c r="M40" s="284" t="str">
        <f ca="1">IF($O40&lt;&gt;"",dummy2!D34,"")</f>
        <v/>
      </c>
      <c r="N40" s="276" t="str">
        <f ca="1">IF($O40&lt;&gt;"",dummy2!E34,"")</f>
        <v/>
      </c>
      <c r="O40" s="285" t="str">
        <f ca="1">IF(OFFSET(dummy2!L34,0,dummy1!$A$2)&lt;&gt;"",OFFSET(dummy2!L34,0,dummy1!$A$2),"")</f>
        <v/>
      </c>
      <c r="P40" s="286" t="str">
        <f t="shared" ca="1" si="1"/>
        <v/>
      </c>
      <c r="Q40" s="287" t="str">
        <f ca="1">IF(OFFSET(dummy2!M34,0,dummy1!$A$2)&lt;&gt;"",OFFSET(dummy2!M34,0,dummy1!$A$2),"")</f>
        <v/>
      </c>
    </row>
    <row r="41" spans="1:17" s="33" customFormat="1" ht="15" customHeight="1" x14ac:dyDescent="0.25">
      <c r="A41" s="48"/>
      <c r="E41" s="34"/>
      <c r="G41" s="41"/>
      <c r="H41" s="35" t="str">
        <f t="shared" si="0"/>
        <v/>
      </c>
      <c r="I41" s="279"/>
      <c r="J41" s="41"/>
      <c r="K41" s="276" t="str">
        <f t="shared" ca="1" si="3"/>
        <v/>
      </c>
      <c r="L41" s="283" t="str">
        <f ca="1">IF($O41&lt;&gt;"",dummy2!C35,"")</f>
        <v/>
      </c>
      <c r="M41" s="284" t="str">
        <f ca="1">IF($O41&lt;&gt;"",dummy2!D35,"")</f>
        <v/>
      </c>
      <c r="N41" s="276" t="str">
        <f ca="1">IF($O41&lt;&gt;"",dummy2!E35,"")</f>
        <v/>
      </c>
      <c r="O41" s="285" t="str">
        <f ca="1">IF(OFFSET(dummy2!L35,0,dummy1!$A$2)&lt;&gt;"",OFFSET(dummy2!L35,0,dummy1!$A$2),"")</f>
        <v/>
      </c>
      <c r="P41" s="286" t="str">
        <f t="shared" ca="1" si="1"/>
        <v/>
      </c>
      <c r="Q41" s="287" t="str">
        <f ca="1">IF(OFFSET(dummy2!M35,0,dummy1!$A$2)&lt;&gt;"",OFFSET(dummy2!M35,0,dummy1!$A$2),"")</f>
        <v/>
      </c>
    </row>
    <row r="42" spans="1:17" s="33" customFormat="1" ht="15" customHeight="1" x14ac:dyDescent="0.25">
      <c r="A42" s="48"/>
      <c r="E42" s="34"/>
      <c r="G42" s="41"/>
      <c r="H42" s="35" t="str">
        <f t="shared" si="0"/>
        <v/>
      </c>
      <c r="I42" s="279"/>
      <c r="J42" s="41"/>
      <c r="K42" s="276" t="str">
        <f t="shared" ca="1" si="3"/>
        <v/>
      </c>
      <c r="L42" s="283" t="str">
        <f ca="1">IF($O42&lt;&gt;"",dummy2!C36,"")</f>
        <v/>
      </c>
      <c r="M42" s="284" t="str">
        <f ca="1">IF($O42&lt;&gt;"",dummy2!D36,"")</f>
        <v/>
      </c>
      <c r="N42" s="276" t="str">
        <f ca="1">IF($O42&lt;&gt;"",dummy2!E36,"")</f>
        <v/>
      </c>
      <c r="O42" s="285" t="str">
        <f ca="1">IF(OFFSET(dummy2!L36,0,dummy1!$A$2)&lt;&gt;"",OFFSET(dummy2!L36,0,dummy1!$A$2),"")</f>
        <v/>
      </c>
      <c r="P42" s="286" t="str">
        <f t="shared" ca="1" si="1"/>
        <v/>
      </c>
      <c r="Q42" s="287" t="str">
        <f ca="1">IF(OFFSET(dummy2!M36,0,dummy1!$A$2)&lt;&gt;"",OFFSET(dummy2!M36,0,dummy1!$A$2),"")</f>
        <v/>
      </c>
    </row>
    <row r="43" spans="1:17" s="33" customFormat="1" ht="15" customHeight="1" x14ac:dyDescent="0.25">
      <c r="A43" s="48"/>
      <c r="E43" s="34"/>
      <c r="G43" s="41"/>
      <c r="H43" s="35" t="str">
        <f t="shared" si="0"/>
        <v/>
      </c>
      <c r="I43" s="279"/>
      <c r="J43" s="41"/>
      <c r="K43" s="276" t="str">
        <f t="shared" ca="1" si="3"/>
        <v/>
      </c>
      <c r="L43" s="283" t="str">
        <f ca="1">IF($O43&lt;&gt;"",dummy2!C37,"")</f>
        <v/>
      </c>
      <c r="M43" s="284" t="str">
        <f ca="1">IF($O43&lt;&gt;"",dummy2!D37,"")</f>
        <v/>
      </c>
      <c r="N43" s="276" t="str">
        <f ca="1">IF($O43&lt;&gt;"",dummy2!E37,"")</f>
        <v/>
      </c>
      <c r="O43" s="285" t="str">
        <f ca="1">IF(OFFSET(dummy2!L37,0,dummy1!$A$2)&lt;&gt;"",OFFSET(dummy2!L37,0,dummy1!$A$2),"")</f>
        <v/>
      </c>
      <c r="P43" s="286" t="str">
        <f t="shared" ca="1" si="1"/>
        <v/>
      </c>
      <c r="Q43" s="287" t="str">
        <f ca="1">IF(OFFSET(dummy2!M37,0,dummy1!$A$2)&lt;&gt;"",OFFSET(dummy2!M37,0,dummy1!$A$2),"")</f>
        <v/>
      </c>
    </row>
    <row r="44" spans="1:17" s="33" customFormat="1" ht="15" customHeight="1" x14ac:dyDescent="0.25">
      <c r="A44" s="48"/>
      <c r="E44" s="34"/>
      <c r="G44" s="41"/>
      <c r="H44" s="35" t="str">
        <f t="shared" si="0"/>
        <v/>
      </c>
      <c r="I44" s="279"/>
      <c r="J44" s="41"/>
      <c r="K44" s="276" t="str">
        <f t="shared" ca="1" si="3"/>
        <v/>
      </c>
      <c r="L44" s="283" t="str">
        <f ca="1">IF($O44&lt;&gt;"",dummy2!C38,"")</f>
        <v/>
      </c>
      <c r="M44" s="284" t="str">
        <f ca="1">IF($O44&lt;&gt;"",dummy2!D38,"")</f>
        <v/>
      </c>
      <c r="N44" s="276" t="str">
        <f ca="1">IF($O44&lt;&gt;"",dummy2!E38,"")</f>
        <v/>
      </c>
      <c r="O44" s="285" t="str">
        <f ca="1">IF(OFFSET(dummy2!L38,0,dummy1!$A$2)&lt;&gt;"",OFFSET(dummy2!L38,0,dummy1!$A$2),"")</f>
        <v/>
      </c>
      <c r="P44" s="286" t="str">
        <f t="shared" ca="1" si="1"/>
        <v/>
      </c>
      <c r="Q44" s="287" t="str">
        <f ca="1">IF(OFFSET(dummy2!M38,0,dummy1!$A$2)&lt;&gt;"",OFFSET(dummy2!M38,0,dummy1!$A$2),"")</f>
        <v/>
      </c>
    </row>
    <row r="45" spans="1:17" s="33" customFormat="1" ht="15" customHeight="1" x14ac:dyDescent="0.25">
      <c r="A45" s="48"/>
      <c r="E45" s="34"/>
      <c r="G45" s="41"/>
      <c r="H45" s="35" t="str">
        <f t="shared" si="0"/>
        <v/>
      </c>
      <c r="I45" s="279"/>
      <c r="J45" s="41"/>
      <c r="K45" s="276" t="str">
        <f t="shared" ca="1" si="3"/>
        <v/>
      </c>
      <c r="L45" s="283" t="str">
        <f ca="1">IF($O45&lt;&gt;"",dummy2!C39,"")</f>
        <v/>
      </c>
      <c r="M45" s="284" t="str">
        <f ca="1">IF($O45&lt;&gt;"",dummy2!D39,"")</f>
        <v/>
      </c>
      <c r="N45" s="276" t="str">
        <f ca="1">IF($O45&lt;&gt;"",dummy2!E39,"")</f>
        <v/>
      </c>
      <c r="O45" s="285" t="str">
        <f ca="1">IF(OFFSET(dummy2!L39,0,dummy1!$A$2)&lt;&gt;"",OFFSET(dummy2!L39,0,dummy1!$A$2),"")</f>
        <v/>
      </c>
      <c r="P45" s="286" t="str">
        <f t="shared" ca="1" si="1"/>
        <v/>
      </c>
      <c r="Q45" s="287" t="str">
        <f ca="1">IF(OFFSET(dummy2!M39,0,dummy1!$A$2)&lt;&gt;"",OFFSET(dummy2!M39,0,dummy1!$A$2),"")</f>
        <v/>
      </c>
    </row>
    <row r="46" spans="1:17" s="33" customFormat="1" ht="15" customHeight="1" x14ac:dyDescent="0.25">
      <c r="A46" s="48"/>
      <c r="E46" s="34"/>
      <c r="G46" s="41"/>
      <c r="H46" s="35" t="str">
        <f t="shared" si="0"/>
        <v/>
      </c>
      <c r="I46" s="279"/>
      <c r="J46" s="41"/>
      <c r="K46" s="276" t="str">
        <f t="shared" ca="1" si="3"/>
        <v/>
      </c>
      <c r="L46" s="283" t="str">
        <f ca="1">IF($O46&lt;&gt;"",dummy2!C40,"")</f>
        <v/>
      </c>
      <c r="M46" s="284" t="str">
        <f ca="1">IF($O46&lt;&gt;"",dummy2!D40,"")</f>
        <v/>
      </c>
      <c r="N46" s="276" t="str">
        <f ca="1">IF($O46&lt;&gt;"",dummy2!E40,"")</f>
        <v/>
      </c>
      <c r="O46" s="285" t="str">
        <f ca="1">IF(OFFSET(dummy2!L40,0,dummy1!$A$2)&lt;&gt;"",OFFSET(dummy2!L40,0,dummy1!$A$2),"")</f>
        <v/>
      </c>
      <c r="P46" s="286" t="str">
        <f t="shared" ca="1" si="1"/>
        <v/>
      </c>
      <c r="Q46" s="287" t="str">
        <f ca="1">IF(OFFSET(dummy2!M40,0,dummy1!$A$2)&lt;&gt;"",OFFSET(dummy2!M40,0,dummy1!$A$2),"")</f>
        <v/>
      </c>
    </row>
    <row r="47" spans="1:17" s="33" customFormat="1" ht="15" customHeight="1" x14ac:dyDescent="0.25">
      <c r="A47" s="48"/>
      <c r="E47" s="34"/>
      <c r="G47" s="41"/>
      <c r="H47" s="35" t="str">
        <f t="shared" si="0"/>
        <v/>
      </c>
      <c r="I47" s="279"/>
      <c r="J47" s="41"/>
      <c r="K47" s="276" t="str">
        <f t="shared" ca="1" si="3"/>
        <v/>
      </c>
      <c r="L47" s="283" t="str">
        <f ca="1">IF($O47&lt;&gt;"",dummy2!C41,"")</f>
        <v/>
      </c>
      <c r="M47" s="284" t="str">
        <f ca="1">IF($O47&lt;&gt;"",dummy2!D41,"")</f>
        <v/>
      </c>
      <c r="N47" s="276" t="str">
        <f ca="1">IF($O47&lt;&gt;"",dummy2!E41,"")</f>
        <v/>
      </c>
      <c r="O47" s="285" t="str">
        <f ca="1">IF(OFFSET(dummy2!L41,0,dummy1!$A$2)&lt;&gt;"",OFFSET(dummy2!L41,0,dummy1!$A$2),"")</f>
        <v/>
      </c>
      <c r="P47" s="286" t="str">
        <f t="shared" ca="1" si="1"/>
        <v/>
      </c>
      <c r="Q47" s="287" t="str">
        <f ca="1">IF(OFFSET(dummy2!M41,0,dummy1!$A$2)&lt;&gt;"",OFFSET(dummy2!M41,0,dummy1!$A$2),"")</f>
        <v/>
      </c>
    </row>
    <row r="48" spans="1:17" s="33" customFormat="1" ht="15" customHeight="1" x14ac:dyDescent="0.25">
      <c r="A48" s="48"/>
      <c r="E48" s="34"/>
      <c r="G48" s="41"/>
      <c r="H48" s="35" t="str">
        <f t="shared" si="0"/>
        <v/>
      </c>
      <c r="I48" s="279"/>
      <c r="J48" s="41"/>
      <c r="K48" s="276" t="str">
        <f t="shared" ca="1" si="3"/>
        <v/>
      </c>
      <c r="L48" s="283" t="str">
        <f ca="1">IF($O48&lt;&gt;"",dummy2!C42,"")</f>
        <v/>
      </c>
      <c r="M48" s="284" t="str">
        <f ca="1">IF($O48&lt;&gt;"",dummy2!D42,"")</f>
        <v/>
      </c>
      <c r="N48" s="276" t="str">
        <f ca="1">IF($O48&lt;&gt;"",dummy2!E42,"")</f>
        <v/>
      </c>
      <c r="O48" s="285" t="str">
        <f ca="1">IF(OFFSET(dummy2!L42,0,dummy1!$A$2)&lt;&gt;"",OFFSET(dummy2!L42,0,dummy1!$A$2),"")</f>
        <v/>
      </c>
      <c r="P48" s="286" t="str">
        <f t="shared" ca="1" si="1"/>
        <v/>
      </c>
      <c r="Q48" s="287" t="str">
        <f ca="1">IF(OFFSET(dummy2!M42,0,dummy1!$A$2)&lt;&gt;"",OFFSET(dummy2!M42,0,dummy1!$A$2),"")</f>
        <v/>
      </c>
    </row>
    <row r="49" spans="1:17" s="33" customFormat="1" ht="15" customHeight="1" x14ac:dyDescent="0.25">
      <c r="A49" s="48"/>
      <c r="E49" s="34"/>
      <c r="G49" s="41"/>
      <c r="H49" s="35" t="str">
        <f t="shared" si="0"/>
        <v/>
      </c>
      <c r="I49" s="279"/>
      <c r="J49" s="41"/>
      <c r="K49" s="276" t="str">
        <f t="shared" ca="1" si="3"/>
        <v/>
      </c>
      <c r="L49" s="283" t="str">
        <f ca="1">IF($O49&lt;&gt;"",dummy2!C43,"")</f>
        <v/>
      </c>
      <c r="M49" s="284" t="str">
        <f ca="1">IF($O49&lt;&gt;"",dummy2!D43,"")</f>
        <v/>
      </c>
      <c r="N49" s="276" t="str">
        <f ca="1">IF($O49&lt;&gt;"",dummy2!E43,"")</f>
        <v/>
      </c>
      <c r="O49" s="285" t="str">
        <f ca="1">IF(OFFSET(dummy2!L43,0,dummy1!$A$2)&lt;&gt;"",OFFSET(dummy2!L43,0,dummy1!$A$2),"")</f>
        <v/>
      </c>
      <c r="P49" s="286" t="str">
        <f t="shared" ca="1" si="1"/>
        <v/>
      </c>
      <c r="Q49" s="287" t="str">
        <f ca="1">IF(OFFSET(dummy2!M43,0,dummy1!$A$2)&lt;&gt;"",OFFSET(dummy2!M43,0,dummy1!$A$2),"")</f>
        <v/>
      </c>
    </row>
    <row r="50" spans="1:17" s="33" customFormat="1" ht="15" customHeight="1" x14ac:dyDescent="0.25">
      <c r="A50" s="48"/>
      <c r="E50" s="34"/>
      <c r="G50" s="41"/>
      <c r="H50" s="35" t="str">
        <f t="shared" si="0"/>
        <v/>
      </c>
      <c r="I50" s="279"/>
      <c r="J50" s="41"/>
      <c r="K50" s="276" t="str">
        <f t="shared" ca="1" si="3"/>
        <v/>
      </c>
      <c r="L50" s="283" t="str">
        <f ca="1">IF($O50&lt;&gt;"",dummy2!C44,"")</f>
        <v/>
      </c>
      <c r="M50" s="284" t="str">
        <f ca="1">IF($O50&lt;&gt;"",dummy2!D44,"")</f>
        <v/>
      </c>
      <c r="N50" s="276" t="str">
        <f ca="1">IF($O50&lt;&gt;"",dummy2!E44,"")</f>
        <v/>
      </c>
      <c r="O50" s="285" t="str">
        <f ca="1">IF(OFFSET(dummy2!L44,0,dummy1!$A$2)&lt;&gt;"",OFFSET(dummy2!L44,0,dummy1!$A$2),"")</f>
        <v/>
      </c>
      <c r="P50" s="286" t="str">
        <f t="shared" ca="1" si="1"/>
        <v/>
      </c>
      <c r="Q50" s="287" t="str">
        <f ca="1">IF(OFFSET(dummy2!M44,0,dummy1!$A$2)&lt;&gt;"",OFFSET(dummy2!M44,0,dummy1!$A$2),"")</f>
        <v/>
      </c>
    </row>
    <row r="51" spans="1:17" s="33" customFormat="1" ht="15" customHeight="1" x14ac:dyDescent="0.25">
      <c r="A51" s="48"/>
      <c r="E51" s="34"/>
      <c r="G51" s="41"/>
      <c r="H51" s="35" t="str">
        <f t="shared" si="0"/>
        <v/>
      </c>
      <c r="I51" s="279"/>
      <c r="J51" s="41"/>
      <c r="K51" s="276" t="str">
        <f t="shared" ca="1" si="3"/>
        <v/>
      </c>
      <c r="L51" s="283" t="str">
        <f ca="1">IF($O51&lt;&gt;"",dummy2!C45,"")</f>
        <v/>
      </c>
      <c r="M51" s="284" t="str">
        <f ca="1">IF($O51&lt;&gt;"",dummy2!D45,"")</f>
        <v/>
      </c>
      <c r="N51" s="276" t="str">
        <f ca="1">IF($O51&lt;&gt;"",dummy2!E45,"")</f>
        <v/>
      </c>
      <c r="O51" s="285" t="str">
        <f ca="1">IF(OFFSET(dummy2!L45,0,dummy1!$A$2)&lt;&gt;"",OFFSET(dummy2!L45,0,dummy1!$A$2),"")</f>
        <v/>
      </c>
      <c r="P51" s="286" t="str">
        <f t="shared" ca="1" si="1"/>
        <v/>
      </c>
      <c r="Q51" s="287" t="str">
        <f ca="1">IF(OFFSET(dummy2!M45,0,dummy1!$A$2)&lt;&gt;"",OFFSET(dummy2!M45,0,dummy1!$A$2),"")</f>
        <v/>
      </c>
    </row>
    <row r="52" spans="1:17" s="33" customFormat="1" ht="15" customHeight="1" x14ac:dyDescent="0.25">
      <c r="A52" s="48"/>
      <c r="E52" s="34"/>
      <c r="G52" s="41"/>
      <c r="H52" s="35" t="str">
        <f t="shared" si="0"/>
        <v/>
      </c>
      <c r="I52" s="279"/>
      <c r="J52" s="41"/>
      <c r="K52" s="276" t="str">
        <f t="shared" ca="1" si="3"/>
        <v/>
      </c>
      <c r="L52" s="283" t="str">
        <f ca="1">IF($O52&lt;&gt;"",dummy2!C46,"")</f>
        <v/>
      </c>
      <c r="M52" s="284" t="str">
        <f ca="1">IF($O52&lt;&gt;"",dummy2!D46,"")</f>
        <v/>
      </c>
      <c r="N52" s="276" t="str">
        <f ca="1">IF($O52&lt;&gt;"",dummy2!E46,"")</f>
        <v/>
      </c>
      <c r="O52" s="285" t="str">
        <f ca="1">IF(OFFSET(dummy2!L46,0,dummy1!$A$2)&lt;&gt;"",OFFSET(dummy2!L46,0,dummy1!$A$2),"")</f>
        <v/>
      </c>
      <c r="P52" s="286" t="str">
        <f t="shared" ca="1" si="1"/>
        <v/>
      </c>
      <c r="Q52" s="287" t="str">
        <f ca="1">IF(OFFSET(dummy2!M46,0,dummy1!$A$2)&lt;&gt;"",OFFSET(dummy2!M46,0,dummy1!$A$2),"")</f>
        <v/>
      </c>
    </row>
    <row r="53" spans="1:17" s="33" customFormat="1" ht="15" customHeight="1" x14ac:dyDescent="0.25">
      <c r="A53" s="48"/>
      <c r="E53" s="34"/>
      <c r="G53" s="41"/>
      <c r="H53" s="35" t="str">
        <f t="shared" si="0"/>
        <v/>
      </c>
      <c r="I53" s="279"/>
      <c r="J53" s="41"/>
      <c r="K53" s="276" t="str">
        <f t="shared" ca="1" si="3"/>
        <v/>
      </c>
      <c r="L53" s="283" t="str">
        <f ca="1">IF($O53&lt;&gt;"",dummy2!C47,"")</f>
        <v/>
      </c>
      <c r="M53" s="284" t="str">
        <f ca="1">IF($O53&lt;&gt;"",dummy2!D47,"")</f>
        <v/>
      </c>
      <c r="N53" s="276" t="str">
        <f ca="1">IF($O53&lt;&gt;"",dummy2!E47,"")</f>
        <v/>
      </c>
      <c r="O53" s="285" t="str">
        <f ca="1">IF(OFFSET(dummy2!L47,0,dummy1!$A$2)&lt;&gt;"",OFFSET(dummy2!L47,0,dummy1!$A$2),"")</f>
        <v/>
      </c>
      <c r="P53" s="286" t="str">
        <f t="shared" ca="1" si="1"/>
        <v/>
      </c>
      <c r="Q53" s="287" t="str">
        <f ca="1">IF(OFFSET(dummy2!M47,0,dummy1!$A$2)&lt;&gt;"",OFFSET(dummy2!M47,0,dummy1!$A$2),"")</f>
        <v/>
      </c>
    </row>
    <row r="54" spans="1:17" s="33" customFormat="1" ht="15" customHeight="1" x14ac:dyDescent="0.25">
      <c r="A54" s="48"/>
      <c r="E54" s="34"/>
      <c r="G54" s="41"/>
      <c r="H54" s="35" t="str">
        <f t="shared" si="0"/>
        <v/>
      </c>
      <c r="I54" s="279"/>
      <c r="J54" s="41"/>
      <c r="K54" s="276" t="str">
        <f t="shared" ca="1" si="3"/>
        <v/>
      </c>
      <c r="L54" s="283" t="str">
        <f ca="1">IF($O54&lt;&gt;"",dummy2!C48,"")</f>
        <v/>
      </c>
      <c r="M54" s="284" t="str">
        <f ca="1">IF($O54&lt;&gt;"",dummy2!D48,"")</f>
        <v/>
      </c>
      <c r="N54" s="276" t="str">
        <f ca="1">IF($O54&lt;&gt;"",dummy2!E48,"")</f>
        <v/>
      </c>
      <c r="O54" s="285" t="str">
        <f ca="1">IF(OFFSET(dummy2!L48,0,dummy1!$A$2)&lt;&gt;"",OFFSET(dummy2!L48,0,dummy1!$A$2),"")</f>
        <v/>
      </c>
      <c r="P54" s="286" t="str">
        <f t="shared" ca="1" si="1"/>
        <v/>
      </c>
      <c r="Q54" s="287" t="str">
        <f ca="1">IF(OFFSET(dummy2!M48,0,dummy1!$A$2)&lt;&gt;"",OFFSET(dummy2!M48,0,dummy1!$A$2),"")</f>
        <v/>
      </c>
    </row>
    <row r="55" spans="1:17" s="33" customFormat="1" ht="15" customHeight="1" x14ac:dyDescent="0.25">
      <c r="A55" s="48"/>
      <c r="E55" s="34"/>
      <c r="G55" s="41"/>
      <c r="H55" s="35" t="str">
        <f t="shared" si="0"/>
        <v/>
      </c>
      <c r="I55" s="279"/>
      <c r="J55" s="41"/>
      <c r="K55" s="276" t="str">
        <f t="shared" ca="1" si="3"/>
        <v/>
      </c>
      <c r="L55" s="283" t="str">
        <f ca="1">IF($O55&lt;&gt;"",dummy2!C49,"")</f>
        <v/>
      </c>
      <c r="M55" s="284" t="str">
        <f ca="1">IF($O55&lt;&gt;"",dummy2!D49,"")</f>
        <v/>
      </c>
      <c r="N55" s="276" t="str">
        <f ca="1">IF($O55&lt;&gt;"",dummy2!E49,"")</f>
        <v/>
      </c>
      <c r="O55" s="285" t="str">
        <f ca="1">IF(OFFSET(dummy2!L49,0,dummy1!$A$2)&lt;&gt;"",OFFSET(dummy2!L49,0,dummy1!$A$2),"")</f>
        <v/>
      </c>
      <c r="P55" s="286" t="str">
        <f t="shared" ca="1" si="1"/>
        <v/>
      </c>
      <c r="Q55" s="287" t="str">
        <f ca="1">IF(OFFSET(dummy2!M49,0,dummy1!$A$2)&lt;&gt;"",OFFSET(dummy2!M49,0,dummy1!$A$2),"")</f>
        <v/>
      </c>
    </row>
    <row r="56" spans="1:17" s="33" customFormat="1" ht="15" customHeight="1" x14ac:dyDescent="0.25">
      <c r="A56" s="48"/>
      <c r="E56" s="34"/>
      <c r="G56" s="41"/>
      <c r="H56" s="35" t="str">
        <f t="shared" si="0"/>
        <v/>
      </c>
      <c r="I56" s="279"/>
      <c r="J56" s="41"/>
      <c r="K56" s="276" t="str">
        <f t="shared" ca="1" si="3"/>
        <v/>
      </c>
      <c r="L56" s="283" t="str">
        <f ca="1">IF($O56&lt;&gt;"",dummy2!C50,"")</f>
        <v/>
      </c>
      <c r="M56" s="284" t="str">
        <f ca="1">IF($O56&lt;&gt;"",dummy2!D50,"")</f>
        <v/>
      </c>
      <c r="N56" s="276" t="str">
        <f ca="1">IF($O56&lt;&gt;"",dummy2!E50,"")</f>
        <v/>
      </c>
      <c r="O56" s="285" t="str">
        <f ca="1">IF(OFFSET(dummy2!L50,0,dummy1!$A$2)&lt;&gt;"",OFFSET(dummy2!L50,0,dummy1!$A$2),"")</f>
        <v/>
      </c>
      <c r="P56" s="286" t="str">
        <f t="shared" ca="1" si="1"/>
        <v/>
      </c>
      <c r="Q56" s="287" t="str">
        <f ca="1">IF(OFFSET(dummy2!M50,0,dummy1!$A$2)&lt;&gt;"",OFFSET(dummy2!M50,0,dummy1!$A$2),"")</f>
        <v/>
      </c>
    </row>
    <row r="57" spans="1:17" s="33" customFormat="1" ht="15" customHeight="1" x14ac:dyDescent="0.25">
      <c r="A57" s="48"/>
      <c r="E57" s="34"/>
      <c r="G57" s="41"/>
      <c r="H57" s="35" t="str">
        <f t="shared" si="0"/>
        <v/>
      </c>
      <c r="I57" s="279"/>
      <c r="J57" s="41"/>
      <c r="K57" s="276" t="str">
        <f t="shared" ca="1" si="3"/>
        <v/>
      </c>
      <c r="L57" s="283" t="str">
        <f ca="1">IF($O57&lt;&gt;"",dummy2!C51,"")</f>
        <v/>
      </c>
      <c r="M57" s="284" t="str">
        <f ca="1">IF($O57&lt;&gt;"",dummy2!D51,"")</f>
        <v/>
      </c>
      <c r="N57" s="276" t="str">
        <f ca="1">IF($O57&lt;&gt;"",dummy2!E51,"")</f>
        <v/>
      </c>
      <c r="O57" s="285" t="str">
        <f ca="1">IF(OFFSET(dummy2!L51,0,dummy1!$A$2)&lt;&gt;"",OFFSET(dummy2!L51,0,dummy1!$A$2),"")</f>
        <v/>
      </c>
      <c r="P57" s="286" t="str">
        <f t="shared" ca="1" si="1"/>
        <v/>
      </c>
      <c r="Q57" s="287" t="str">
        <f ca="1">IF(OFFSET(dummy2!M51,0,dummy1!$A$2)&lt;&gt;"",OFFSET(dummy2!M51,0,dummy1!$A$2),"")</f>
        <v/>
      </c>
    </row>
    <row r="58" spans="1:17" s="33" customFormat="1" ht="15" customHeight="1" x14ac:dyDescent="0.25">
      <c r="A58" s="48"/>
      <c r="E58" s="34"/>
      <c r="G58" s="41"/>
      <c r="H58" s="35" t="str">
        <f t="shared" si="0"/>
        <v/>
      </c>
      <c r="I58" s="279"/>
      <c r="J58" s="41"/>
      <c r="K58" s="276" t="str">
        <f t="shared" ca="1" si="3"/>
        <v/>
      </c>
      <c r="L58" s="283" t="str">
        <f ca="1">IF($O58&lt;&gt;"",dummy2!C52,"")</f>
        <v/>
      </c>
      <c r="M58" s="284" t="str">
        <f ca="1">IF($O58&lt;&gt;"",dummy2!D52,"")</f>
        <v/>
      </c>
      <c r="N58" s="276" t="str">
        <f ca="1">IF($O58&lt;&gt;"",dummy2!E52,"")</f>
        <v/>
      </c>
      <c r="O58" s="285" t="str">
        <f ca="1">IF(OFFSET(dummy2!L52,0,dummy1!$A$2)&lt;&gt;"",OFFSET(dummy2!L52,0,dummy1!$A$2),"")</f>
        <v/>
      </c>
      <c r="P58" s="286" t="str">
        <f t="shared" ca="1" si="1"/>
        <v/>
      </c>
      <c r="Q58" s="287" t="str">
        <f ca="1">IF(OFFSET(dummy2!M52,0,dummy1!$A$2)&lt;&gt;"",OFFSET(dummy2!M52,0,dummy1!$A$2),"")</f>
        <v/>
      </c>
    </row>
    <row r="59" spans="1:17" s="33" customFormat="1" ht="15" customHeight="1" x14ac:dyDescent="0.25">
      <c r="A59" s="48"/>
      <c r="E59" s="34"/>
      <c r="G59" s="41"/>
      <c r="H59" s="35" t="str">
        <f t="shared" si="0"/>
        <v/>
      </c>
      <c r="I59" s="279"/>
      <c r="J59" s="41"/>
      <c r="K59" s="276" t="str">
        <f t="shared" ca="1" si="3"/>
        <v/>
      </c>
      <c r="L59" s="283" t="str">
        <f ca="1">IF($O59&lt;&gt;"",dummy2!C53,"")</f>
        <v/>
      </c>
      <c r="M59" s="284" t="str">
        <f ca="1">IF($O59&lt;&gt;"",dummy2!D53,"")</f>
        <v/>
      </c>
      <c r="N59" s="276" t="str">
        <f ca="1">IF($O59&lt;&gt;"",dummy2!E53,"")</f>
        <v/>
      </c>
      <c r="O59" s="285" t="str">
        <f ca="1">IF(OFFSET(dummy2!L53,0,dummy1!$A$2)&lt;&gt;"",OFFSET(dummy2!L53,0,dummy1!$A$2),"")</f>
        <v/>
      </c>
      <c r="P59" s="286" t="str">
        <f t="shared" ca="1" si="1"/>
        <v/>
      </c>
      <c r="Q59" s="287" t="str">
        <f ca="1">IF(OFFSET(dummy2!M53,0,dummy1!$A$2)&lt;&gt;"",OFFSET(dummy2!M53,0,dummy1!$A$2),"")</f>
        <v/>
      </c>
    </row>
    <row r="60" spans="1:17" s="33" customFormat="1" ht="15" customHeight="1" x14ac:dyDescent="0.25">
      <c r="A60" s="48"/>
      <c r="E60" s="34"/>
      <c r="G60" s="41"/>
      <c r="H60" s="35" t="str">
        <f t="shared" si="0"/>
        <v/>
      </c>
      <c r="I60" s="279"/>
      <c r="J60" s="41"/>
      <c r="K60" s="276" t="str">
        <f t="shared" ca="1" si="3"/>
        <v/>
      </c>
      <c r="L60" s="283" t="str">
        <f ca="1">IF($O60&lt;&gt;"",dummy2!C54,"")</f>
        <v/>
      </c>
      <c r="M60" s="284" t="str">
        <f ca="1">IF($O60&lt;&gt;"",dummy2!D54,"")</f>
        <v/>
      </c>
      <c r="N60" s="276" t="str">
        <f ca="1">IF($O60&lt;&gt;"",dummy2!E54,"")</f>
        <v/>
      </c>
      <c r="O60" s="285" t="str">
        <f ca="1">IF(OFFSET(dummy2!L54,0,dummy1!$A$2)&lt;&gt;"",OFFSET(dummy2!L54,0,dummy1!$A$2),"")</f>
        <v/>
      </c>
      <c r="P60" s="286" t="str">
        <f t="shared" ca="1" si="1"/>
        <v/>
      </c>
      <c r="Q60" s="287" t="str">
        <f ca="1">IF(OFFSET(dummy2!M54,0,dummy1!$A$2)&lt;&gt;"",OFFSET(dummy2!M54,0,dummy1!$A$2),"")</f>
        <v/>
      </c>
    </row>
    <row r="61" spans="1:17" s="33" customFormat="1" ht="15" customHeight="1" x14ac:dyDescent="0.25">
      <c r="A61" s="48"/>
      <c r="E61" s="34"/>
      <c r="G61" s="41"/>
      <c r="H61" s="35" t="str">
        <f t="shared" si="0"/>
        <v/>
      </c>
      <c r="I61" s="279"/>
      <c r="J61" s="41"/>
      <c r="K61" s="276" t="str">
        <f t="shared" ca="1" si="3"/>
        <v/>
      </c>
      <c r="L61" s="283" t="str">
        <f ca="1">IF($O61&lt;&gt;"",dummy2!C55,"")</f>
        <v/>
      </c>
      <c r="M61" s="284" t="str">
        <f ca="1">IF($O61&lt;&gt;"",dummy2!D55,"")</f>
        <v/>
      </c>
      <c r="N61" s="276" t="str">
        <f ca="1">IF($O61&lt;&gt;"",dummy2!E55,"")</f>
        <v/>
      </c>
      <c r="O61" s="285" t="str">
        <f ca="1">IF(OFFSET(dummy2!L55,0,dummy1!$A$2)&lt;&gt;"",OFFSET(dummy2!L55,0,dummy1!$A$2),"")</f>
        <v/>
      </c>
      <c r="P61" s="286" t="str">
        <f t="shared" ca="1" si="1"/>
        <v/>
      </c>
      <c r="Q61" s="287" t="str">
        <f ca="1">IF(OFFSET(dummy2!M55,0,dummy1!$A$2)&lt;&gt;"",OFFSET(dummy2!M55,0,dummy1!$A$2),"")</f>
        <v/>
      </c>
    </row>
    <row r="62" spans="1:17" s="33" customFormat="1" ht="15" customHeight="1" x14ac:dyDescent="0.25">
      <c r="A62" s="48"/>
      <c r="E62" s="34"/>
      <c r="G62" s="41"/>
      <c r="H62" s="35" t="str">
        <f t="shared" si="0"/>
        <v/>
      </c>
      <c r="I62" s="279"/>
      <c r="J62" s="41"/>
      <c r="K62" s="276" t="str">
        <f t="shared" ca="1" si="3"/>
        <v/>
      </c>
      <c r="L62" s="283" t="str">
        <f ca="1">IF($O62&lt;&gt;"",dummy2!C56,"")</f>
        <v/>
      </c>
      <c r="M62" s="284" t="str">
        <f ca="1">IF($O62&lt;&gt;"",dummy2!D56,"")</f>
        <v/>
      </c>
      <c r="N62" s="276" t="str">
        <f ca="1">IF($O62&lt;&gt;"",dummy2!E56,"")</f>
        <v/>
      </c>
      <c r="O62" s="285" t="str">
        <f ca="1">IF(OFFSET(dummy2!L56,0,dummy1!$A$2)&lt;&gt;"",OFFSET(dummy2!L56,0,dummy1!$A$2),"")</f>
        <v/>
      </c>
      <c r="P62" s="286" t="str">
        <f t="shared" ca="1" si="1"/>
        <v/>
      </c>
      <c r="Q62" s="287" t="str">
        <f ca="1">IF(OFFSET(dummy2!M56,0,dummy1!$A$2)&lt;&gt;"",OFFSET(dummy2!M56,0,dummy1!$A$2),"")</f>
        <v/>
      </c>
    </row>
    <row r="63" spans="1:17" s="33" customFormat="1" ht="15" customHeight="1" x14ac:dyDescent="0.25">
      <c r="A63" s="48"/>
      <c r="E63" s="34"/>
      <c r="G63" s="41"/>
      <c r="H63" s="35" t="str">
        <f t="shared" si="0"/>
        <v/>
      </c>
      <c r="I63" s="279"/>
      <c r="J63" s="41"/>
      <c r="K63" s="276" t="str">
        <f t="shared" ca="1" si="3"/>
        <v/>
      </c>
      <c r="L63" s="283" t="str">
        <f ca="1">IF($O63&lt;&gt;"",dummy2!C57,"")</f>
        <v/>
      </c>
      <c r="M63" s="284" t="str">
        <f ca="1">IF($O63&lt;&gt;"",dummy2!D57,"")</f>
        <v/>
      </c>
      <c r="N63" s="276" t="str">
        <f ca="1">IF($O63&lt;&gt;"",dummy2!E57,"")</f>
        <v/>
      </c>
      <c r="O63" s="285" t="str">
        <f ca="1">IF(OFFSET(dummy2!L57,0,dummy1!$A$2)&lt;&gt;"",OFFSET(dummy2!L57,0,dummy1!$A$2),"")</f>
        <v/>
      </c>
      <c r="P63" s="286" t="str">
        <f t="shared" ca="1" si="1"/>
        <v/>
      </c>
      <c r="Q63" s="287" t="str">
        <f ca="1">IF(OFFSET(dummy2!M57,0,dummy1!$A$2)&lt;&gt;"",OFFSET(dummy2!M57,0,dummy1!$A$2),"")</f>
        <v/>
      </c>
    </row>
    <row r="64" spans="1:17" s="33" customFormat="1" ht="15" customHeight="1" x14ac:dyDescent="0.25">
      <c r="A64" s="48"/>
      <c r="E64" s="34"/>
      <c r="G64" s="41"/>
      <c r="H64" s="35" t="str">
        <f t="shared" si="0"/>
        <v/>
      </c>
      <c r="I64" s="279"/>
      <c r="J64" s="41"/>
      <c r="K64" s="276" t="str">
        <f t="shared" ca="1" si="3"/>
        <v/>
      </c>
      <c r="L64" s="283" t="str">
        <f ca="1">IF($O64&lt;&gt;"",dummy2!C58,"")</f>
        <v/>
      </c>
      <c r="M64" s="284" t="str">
        <f ca="1">IF($O64&lt;&gt;"",dummy2!D58,"")</f>
        <v/>
      </c>
      <c r="N64" s="276" t="str">
        <f ca="1">IF($O64&lt;&gt;"",dummy2!E58,"")</f>
        <v/>
      </c>
      <c r="O64" s="285" t="str">
        <f ca="1">IF(OFFSET(dummy2!L58,0,dummy1!$A$2)&lt;&gt;"",OFFSET(dummy2!L58,0,dummy1!$A$2),"")</f>
        <v/>
      </c>
      <c r="P64" s="286" t="str">
        <f t="shared" ca="1" si="1"/>
        <v/>
      </c>
      <c r="Q64" s="287" t="str">
        <f ca="1">IF(OFFSET(dummy2!M58,0,dummy1!$A$2)&lt;&gt;"",OFFSET(dummy2!M58,0,dummy1!$A$2),"")</f>
        <v/>
      </c>
    </row>
    <row r="65" spans="1:17" s="33" customFormat="1" ht="15" customHeight="1" x14ac:dyDescent="0.25">
      <c r="A65" s="48"/>
      <c r="E65" s="34"/>
      <c r="G65" s="41"/>
      <c r="H65" s="35" t="str">
        <f t="shared" si="0"/>
        <v/>
      </c>
      <c r="I65" s="279"/>
      <c r="J65" s="41"/>
      <c r="K65" s="276" t="str">
        <f t="shared" ca="1" si="3"/>
        <v/>
      </c>
      <c r="L65" s="283" t="str">
        <f ca="1">IF($O65&lt;&gt;"",dummy2!C59,"")</f>
        <v/>
      </c>
      <c r="M65" s="284" t="str">
        <f ca="1">IF($O65&lt;&gt;"",dummy2!D59,"")</f>
        <v/>
      </c>
      <c r="N65" s="276" t="str">
        <f ca="1">IF($O65&lt;&gt;"",dummy2!E59,"")</f>
        <v/>
      </c>
      <c r="O65" s="285" t="str">
        <f ca="1">IF(OFFSET(dummy2!L59,0,dummy1!$A$2)&lt;&gt;"",OFFSET(dummy2!L59,0,dummy1!$A$2),"")</f>
        <v/>
      </c>
      <c r="P65" s="286" t="str">
        <f t="shared" ca="1" si="1"/>
        <v/>
      </c>
      <c r="Q65" s="287" t="str">
        <f ca="1">IF(OFFSET(dummy2!M59,0,dummy1!$A$2)&lt;&gt;"",OFFSET(dummy2!M59,0,dummy1!$A$2),"")</f>
        <v/>
      </c>
    </row>
    <row r="66" spans="1:17" s="33" customFormat="1" ht="15" customHeight="1" x14ac:dyDescent="0.25">
      <c r="A66" s="48"/>
      <c r="E66" s="34"/>
      <c r="G66" s="41"/>
      <c r="H66" s="35" t="str">
        <f t="shared" si="0"/>
        <v/>
      </c>
      <c r="I66" s="279"/>
      <c r="J66" s="41"/>
      <c r="K66" s="276" t="str">
        <f t="shared" ca="1" si="3"/>
        <v/>
      </c>
      <c r="L66" s="283" t="str">
        <f ca="1">IF($O66&lt;&gt;"",dummy2!C60,"")</f>
        <v/>
      </c>
      <c r="M66" s="284" t="str">
        <f ca="1">IF($O66&lt;&gt;"",dummy2!D60,"")</f>
        <v/>
      </c>
      <c r="N66" s="276" t="str">
        <f ca="1">IF($O66&lt;&gt;"",dummy2!E60,"")</f>
        <v/>
      </c>
      <c r="O66" s="285" t="str">
        <f ca="1">IF(OFFSET(dummy2!L60,0,dummy1!$A$2)&lt;&gt;"",OFFSET(dummy2!L60,0,dummy1!$A$2),"")</f>
        <v/>
      </c>
      <c r="P66" s="286" t="str">
        <f t="shared" ca="1" si="1"/>
        <v/>
      </c>
      <c r="Q66" s="287" t="str">
        <f ca="1">IF(OFFSET(dummy2!M60,0,dummy1!$A$2)&lt;&gt;"",OFFSET(dummy2!M60,0,dummy1!$A$2),"")</f>
        <v/>
      </c>
    </row>
    <row r="67" spans="1:17" s="33" customFormat="1" ht="15" customHeight="1" x14ac:dyDescent="0.25">
      <c r="A67" s="48"/>
      <c r="E67" s="34"/>
      <c r="G67" s="41"/>
      <c r="H67" s="35" t="str">
        <f t="shared" si="0"/>
        <v/>
      </c>
      <c r="I67" s="279"/>
      <c r="J67" s="41"/>
      <c r="K67" s="276" t="str">
        <f t="shared" ca="1" si="3"/>
        <v/>
      </c>
      <c r="L67" s="283" t="str">
        <f ca="1">IF($O67&lt;&gt;"",dummy2!C61,"")</f>
        <v/>
      </c>
      <c r="M67" s="284" t="str">
        <f ca="1">IF($O67&lt;&gt;"",dummy2!D61,"")</f>
        <v/>
      </c>
      <c r="N67" s="276" t="str">
        <f ca="1">IF($O67&lt;&gt;"",dummy2!E61,"")</f>
        <v/>
      </c>
      <c r="O67" s="285" t="str">
        <f ca="1">IF(OFFSET(dummy2!L61,0,dummy1!$A$2)&lt;&gt;"",OFFSET(dummy2!L61,0,dummy1!$A$2),"")</f>
        <v/>
      </c>
      <c r="P67" s="286" t="str">
        <f t="shared" ca="1" si="1"/>
        <v/>
      </c>
      <c r="Q67" s="287" t="str">
        <f ca="1">IF(OFFSET(dummy2!M61,0,dummy1!$A$2)&lt;&gt;"",OFFSET(dummy2!M61,0,dummy1!$A$2),"")</f>
        <v/>
      </c>
    </row>
    <row r="68" spans="1:17" s="33" customFormat="1" ht="15" customHeight="1" x14ac:dyDescent="0.25">
      <c r="A68" s="48"/>
      <c r="E68" s="34"/>
      <c r="G68" s="41"/>
      <c r="H68" s="35" t="str">
        <f t="shared" si="0"/>
        <v/>
      </c>
      <c r="I68" s="279"/>
      <c r="J68" s="41"/>
      <c r="K68" s="276" t="str">
        <f t="shared" ca="1" si="3"/>
        <v/>
      </c>
      <c r="L68" s="283" t="str">
        <f ca="1">IF($O68&lt;&gt;"",dummy2!C62,"")</f>
        <v/>
      </c>
      <c r="M68" s="284" t="str">
        <f ca="1">IF($O68&lt;&gt;"",dummy2!D62,"")</f>
        <v/>
      </c>
      <c r="N68" s="276" t="str">
        <f ca="1">IF($O68&lt;&gt;"",dummy2!E62,"")</f>
        <v/>
      </c>
      <c r="O68" s="285" t="str">
        <f ca="1">IF(OFFSET(dummy2!L62,0,dummy1!$A$2)&lt;&gt;"",OFFSET(dummy2!L62,0,dummy1!$A$2),"")</f>
        <v/>
      </c>
      <c r="P68" s="286" t="str">
        <f t="shared" ca="1" si="1"/>
        <v/>
      </c>
      <c r="Q68" s="287" t="str">
        <f ca="1">IF(OFFSET(dummy2!M62,0,dummy1!$A$2)&lt;&gt;"",OFFSET(dummy2!M62,0,dummy1!$A$2),"")</f>
        <v/>
      </c>
    </row>
    <row r="69" spans="1:17" s="33" customFormat="1" ht="15" customHeight="1" x14ac:dyDescent="0.25">
      <c r="A69" s="48"/>
      <c r="E69" s="34"/>
      <c r="G69" s="41"/>
      <c r="H69" s="35" t="str">
        <f t="shared" si="0"/>
        <v/>
      </c>
      <c r="I69" s="279"/>
      <c r="J69" s="41"/>
      <c r="K69" s="276" t="str">
        <f t="shared" ca="1" si="3"/>
        <v/>
      </c>
      <c r="L69" s="283" t="str">
        <f ca="1">IF($O69&lt;&gt;"",dummy2!C63,"")</f>
        <v/>
      </c>
      <c r="M69" s="284" t="str">
        <f ca="1">IF($O69&lt;&gt;"",dummy2!D63,"")</f>
        <v/>
      </c>
      <c r="N69" s="276" t="str">
        <f ca="1">IF($O69&lt;&gt;"",dummy2!E63,"")</f>
        <v/>
      </c>
      <c r="O69" s="285" t="str">
        <f ca="1">IF(OFFSET(dummy2!L63,0,dummy1!$A$2)&lt;&gt;"",OFFSET(dummy2!L63,0,dummy1!$A$2),"")</f>
        <v/>
      </c>
      <c r="P69" s="286" t="str">
        <f t="shared" ca="1" si="1"/>
        <v/>
      </c>
      <c r="Q69" s="287" t="str">
        <f ca="1">IF(OFFSET(dummy2!M63,0,dummy1!$A$2)&lt;&gt;"",OFFSET(dummy2!M63,0,dummy1!$A$2),"")</f>
        <v/>
      </c>
    </row>
    <row r="70" spans="1:17" s="33" customFormat="1" ht="15" customHeight="1" x14ac:dyDescent="0.25">
      <c r="A70" s="48"/>
      <c r="E70" s="34"/>
      <c r="G70" s="41"/>
      <c r="H70" s="35" t="str">
        <f t="shared" si="0"/>
        <v/>
      </c>
      <c r="I70" s="279"/>
      <c r="J70" s="41"/>
      <c r="K70" s="276" t="str">
        <f t="shared" ca="1" si="3"/>
        <v/>
      </c>
      <c r="L70" s="283" t="str">
        <f ca="1">IF($O70&lt;&gt;"",dummy2!C64,"")</f>
        <v/>
      </c>
      <c r="M70" s="284" t="str">
        <f ca="1">IF($O70&lt;&gt;"",dummy2!D64,"")</f>
        <v/>
      </c>
      <c r="N70" s="276" t="str">
        <f ca="1">IF($O70&lt;&gt;"",dummy2!E64,"")</f>
        <v/>
      </c>
      <c r="O70" s="285" t="str">
        <f ca="1">IF(OFFSET(dummy2!L64,0,dummy1!$A$2)&lt;&gt;"",OFFSET(dummy2!L64,0,dummy1!$A$2),"")</f>
        <v/>
      </c>
      <c r="P70" s="286" t="str">
        <f t="shared" ca="1" si="1"/>
        <v/>
      </c>
      <c r="Q70" s="287" t="str">
        <f ca="1">IF(OFFSET(dummy2!M64,0,dummy1!$A$2)&lt;&gt;"",OFFSET(dummy2!M64,0,dummy1!$A$2),"")</f>
        <v/>
      </c>
    </row>
    <row r="71" spans="1:17" s="33" customFormat="1" ht="15" customHeight="1" x14ac:dyDescent="0.25">
      <c r="A71" s="48"/>
      <c r="E71" s="34"/>
      <c r="G71" s="41"/>
      <c r="H71" s="35" t="str">
        <f t="shared" si="0"/>
        <v/>
      </c>
      <c r="I71" s="279"/>
      <c r="J71" s="41"/>
      <c r="K71" s="276" t="str">
        <f t="shared" ca="1" si="3"/>
        <v/>
      </c>
      <c r="L71" s="283" t="str">
        <f ca="1">IF($O71&lt;&gt;"",dummy2!C65,"")</f>
        <v/>
      </c>
      <c r="M71" s="284" t="str">
        <f ca="1">IF($O71&lt;&gt;"",dummy2!D65,"")</f>
        <v/>
      </c>
      <c r="N71" s="276" t="str">
        <f ca="1">IF($O71&lt;&gt;"",dummy2!E65,"")</f>
        <v/>
      </c>
      <c r="O71" s="285" t="str">
        <f ca="1">IF(OFFSET(dummy2!L65,0,dummy1!$A$2)&lt;&gt;"",OFFSET(dummy2!L65,0,dummy1!$A$2),"")</f>
        <v/>
      </c>
      <c r="P71" s="286" t="str">
        <f t="shared" ca="1" si="1"/>
        <v/>
      </c>
      <c r="Q71" s="287" t="str">
        <f ca="1">IF(OFFSET(dummy2!M65,0,dummy1!$A$2)&lt;&gt;"",OFFSET(dummy2!M65,0,dummy1!$A$2),"")</f>
        <v/>
      </c>
    </row>
    <row r="72" spans="1:17" s="33" customFormat="1" ht="15" customHeight="1" x14ac:dyDescent="0.25">
      <c r="A72" s="48"/>
      <c r="E72" s="34"/>
      <c r="G72" s="41"/>
      <c r="H72" s="35" t="str">
        <f t="shared" si="0"/>
        <v/>
      </c>
      <c r="I72" s="279"/>
      <c r="J72" s="41"/>
      <c r="K72" s="276" t="str">
        <f t="shared" ca="1" si="3"/>
        <v/>
      </c>
      <c r="L72" s="283" t="str">
        <f ca="1">IF($O72&lt;&gt;"",dummy2!C66,"")</f>
        <v/>
      </c>
      <c r="M72" s="284" t="str">
        <f ca="1">IF($O72&lt;&gt;"",dummy2!D66,"")</f>
        <v/>
      </c>
      <c r="N72" s="276" t="str">
        <f ca="1">IF($O72&lt;&gt;"",dummy2!E66,"")</f>
        <v/>
      </c>
      <c r="O72" s="285" t="str">
        <f ca="1">IF(OFFSET(dummy2!L66,0,dummy1!$A$2)&lt;&gt;"",OFFSET(dummy2!L66,0,dummy1!$A$2),"")</f>
        <v/>
      </c>
      <c r="P72" s="286" t="str">
        <f t="shared" ca="1" si="1"/>
        <v/>
      </c>
      <c r="Q72" s="287" t="str">
        <f ca="1">IF(OFFSET(dummy2!M66,0,dummy1!$A$2)&lt;&gt;"",OFFSET(dummy2!M66,0,dummy1!$A$2),"")</f>
        <v/>
      </c>
    </row>
    <row r="73" spans="1:17" s="33" customFormat="1" ht="15" customHeight="1" x14ac:dyDescent="0.25">
      <c r="A73" s="48"/>
      <c r="E73" s="34"/>
      <c r="G73" s="41"/>
      <c r="H73" s="35" t="str">
        <f t="shared" si="0"/>
        <v/>
      </c>
      <c r="I73" s="38"/>
      <c r="J73" s="41"/>
      <c r="K73" s="276" t="str">
        <f t="shared" ca="1" si="3"/>
        <v/>
      </c>
      <c r="L73" s="283" t="str">
        <f ca="1">IF($O73&lt;&gt;"",dummy2!C67,"")</f>
        <v/>
      </c>
      <c r="M73" s="284" t="str">
        <f ca="1">IF($O73&lt;&gt;"",dummy2!D67,"")</f>
        <v/>
      </c>
      <c r="N73" s="276" t="str">
        <f ca="1">IF($O73&lt;&gt;"",dummy2!E67,"")</f>
        <v/>
      </c>
      <c r="O73" s="285" t="str">
        <f ca="1">IF(OFFSET(dummy2!L67,0,dummy1!$A$2)&lt;&gt;"",OFFSET(dummy2!L67,0,dummy1!$A$2),"")</f>
        <v/>
      </c>
      <c r="P73" s="286" t="str">
        <f t="shared" ca="1" si="1"/>
        <v/>
      </c>
      <c r="Q73" s="287" t="str">
        <f ca="1">IF(OFFSET(dummy2!M67,0,dummy1!$A$2)&lt;&gt;"",OFFSET(dummy2!M67,0,dummy1!$A$2),"")</f>
        <v/>
      </c>
    </row>
    <row r="74" spans="1:17" s="33" customFormat="1" ht="15" customHeight="1" x14ac:dyDescent="0.25">
      <c r="A74" s="48"/>
      <c r="E74" s="34"/>
      <c r="G74" s="41"/>
      <c r="H74" s="35" t="str">
        <f t="shared" ref="H74:H137" si="4">IF(OR(H73="",H73=$C$7),"",H73+1)</f>
        <v/>
      </c>
      <c r="I74" s="38"/>
      <c r="J74" s="41"/>
      <c r="K74" s="276" t="str">
        <f t="shared" ca="1" si="3"/>
        <v/>
      </c>
      <c r="L74" s="283" t="str">
        <f ca="1">IF($O74&lt;&gt;"",dummy2!C68,"")</f>
        <v/>
      </c>
      <c r="M74" s="284" t="str">
        <f ca="1">IF($O74&lt;&gt;"",dummy2!D68,"")</f>
        <v/>
      </c>
      <c r="N74" s="276" t="str">
        <f ca="1">IF($O74&lt;&gt;"",dummy2!E68,"")</f>
        <v/>
      </c>
      <c r="O74" s="285" t="str">
        <f ca="1">IF(OFFSET(dummy2!L68,0,dummy1!$A$2)&lt;&gt;"",OFFSET(dummy2!L68,0,dummy1!$A$2),"")</f>
        <v/>
      </c>
      <c r="P74" s="286" t="str">
        <f t="shared" ref="P74:P136" ca="1" si="5">IF(O74&lt;&gt;"","vs","")</f>
        <v/>
      </c>
      <c r="Q74" s="287" t="str">
        <f ca="1">IF(OFFSET(dummy2!M68,0,dummy1!$A$2)&lt;&gt;"",OFFSET(dummy2!M68,0,dummy1!$A$2),"")</f>
        <v/>
      </c>
    </row>
    <row r="75" spans="1:17" s="33" customFormat="1" ht="15" customHeight="1" x14ac:dyDescent="0.25">
      <c r="A75" s="48"/>
      <c r="E75" s="34"/>
      <c r="G75" s="41"/>
      <c r="H75" s="35" t="str">
        <f t="shared" si="4"/>
        <v/>
      </c>
      <c r="I75" s="38"/>
      <c r="J75" s="41"/>
      <c r="K75" s="276" t="str">
        <f t="shared" ref="K75:K136" ca="1" si="6">IF(O75&lt;&gt;"",K74+1,"")</f>
        <v/>
      </c>
      <c r="L75" s="283" t="str">
        <f ca="1">IF($O75&lt;&gt;"",dummy2!C69,"")</f>
        <v/>
      </c>
      <c r="M75" s="284" t="str">
        <f ca="1">IF($O75&lt;&gt;"",dummy2!D69,"")</f>
        <v/>
      </c>
      <c r="N75" s="276" t="str">
        <f ca="1">IF($O75&lt;&gt;"",dummy2!E69,"")</f>
        <v/>
      </c>
      <c r="O75" s="285" t="str">
        <f ca="1">IF(OFFSET(dummy2!L69,0,dummy1!$A$2)&lt;&gt;"",OFFSET(dummy2!L69,0,dummy1!$A$2),"")</f>
        <v/>
      </c>
      <c r="P75" s="286" t="str">
        <f t="shared" ca="1" si="5"/>
        <v/>
      </c>
      <c r="Q75" s="287" t="str">
        <f ca="1">IF(OFFSET(dummy2!M69,0,dummy1!$A$2)&lt;&gt;"",OFFSET(dummy2!M69,0,dummy1!$A$2),"")</f>
        <v/>
      </c>
    </row>
    <row r="76" spans="1:17" s="33" customFormat="1" ht="15" customHeight="1" x14ac:dyDescent="0.25">
      <c r="A76" s="48"/>
      <c r="E76" s="34"/>
      <c r="G76" s="41"/>
      <c r="H76" s="35" t="str">
        <f t="shared" si="4"/>
        <v/>
      </c>
      <c r="I76" s="38"/>
      <c r="J76" s="41"/>
      <c r="K76" s="276" t="str">
        <f t="shared" ca="1" si="6"/>
        <v/>
      </c>
      <c r="L76" s="283" t="str">
        <f ca="1">IF($O76&lt;&gt;"",dummy2!C70,"")</f>
        <v/>
      </c>
      <c r="M76" s="284" t="str">
        <f ca="1">IF($O76&lt;&gt;"",dummy2!D70,"")</f>
        <v/>
      </c>
      <c r="N76" s="276" t="str">
        <f ca="1">IF($O76&lt;&gt;"",dummy2!E70,"")</f>
        <v/>
      </c>
      <c r="O76" s="285" t="str">
        <f ca="1">IF(OFFSET(dummy2!L70,0,dummy1!$A$2)&lt;&gt;"",OFFSET(dummy2!L70,0,dummy1!$A$2),"")</f>
        <v/>
      </c>
      <c r="P76" s="286" t="str">
        <f t="shared" ca="1" si="5"/>
        <v/>
      </c>
      <c r="Q76" s="287" t="str">
        <f ca="1">IF(OFFSET(dummy2!M70,0,dummy1!$A$2)&lt;&gt;"",OFFSET(dummy2!M70,0,dummy1!$A$2),"")</f>
        <v/>
      </c>
    </row>
    <row r="77" spans="1:17" s="33" customFormat="1" ht="15" customHeight="1" x14ac:dyDescent="0.25">
      <c r="A77" s="48"/>
      <c r="E77" s="34"/>
      <c r="G77" s="41"/>
      <c r="H77" s="35" t="str">
        <f t="shared" si="4"/>
        <v/>
      </c>
      <c r="I77" s="38"/>
      <c r="J77" s="41"/>
      <c r="K77" s="276" t="str">
        <f t="shared" ca="1" si="6"/>
        <v/>
      </c>
      <c r="L77" s="283" t="str">
        <f ca="1">IF($O77&lt;&gt;"",dummy2!C71,"")</f>
        <v/>
      </c>
      <c r="M77" s="284" t="str">
        <f ca="1">IF($O77&lt;&gt;"",dummy2!D71,"")</f>
        <v/>
      </c>
      <c r="N77" s="276" t="str">
        <f ca="1">IF($O77&lt;&gt;"",dummy2!E71,"")</f>
        <v/>
      </c>
      <c r="O77" s="285" t="str">
        <f ca="1">IF(OFFSET(dummy2!L71,0,dummy1!$A$2)&lt;&gt;"",OFFSET(dummy2!L71,0,dummy1!$A$2),"")</f>
        <v/>
      </c>
      <c r="P77" s="286" t="str">
        <f t="shared" ca="1" si="5"/>
        <v/>
      </c>
      <c r="Q77" s="287" t="str">
        <f ca="1">IF(OFFSET(dummy2!M71,0,dummy1!$A$2)&lt;&gt;"",OFFSET(dummy2!M71,0,dummy1!$A$2),"")</f>
        <v/>
      </c>
    </row>
    <row r="78" spans="1:17" s="33" customFormat="1" ht="15" customHeight="1" x14ac:dyDescent="0.25">
      <c r="A78" s="48"/>
      <c r="E78" s="34"/>
      <c r="G78" s="41"/>
      <c r="H78" s="35" t="str">
        <f t="shared" si="4"/>
        <v/>
      </c>
      <c r="I78" s="38"/>
      <c r="J78" s="41"/>
      <c r="K78" s="276" t="str">
        <f t="shared" ca="1" si="6"/>
        <v/>
      </c>
      <c r="L78" s="283" t="str">
        <f ca="1">IF($O78&lt;&gt;"",dummy2!C72,"")</f>
        <v/>
      </c>
      <c r="M78" s="284" t="str">
        <f ca="1">IF($O78&lt;&gt;"",dummy2!D72,"")</f>
        <v/>
      </c>
      <c r="N78" s="276" t="str">
        <f ca="1">IF($O78&lt;&gt;"",dummy2!E72,"")</f>
        <v/>
      </c>
      <c r="O78" s="285" t="str">
        <f ca="1">IF(OFFSET(dummy2!L72,0,dummy1!$A$2)&lt;&gt;"",OFFSET(dummy2!L72,0,dummy1!$A$2),"")</f>
        <v/>
      </c>
      <c r="P78" s="286" t="str">
        <f t="shared" ca="1" si="5"/>
        <v/>
      </c>
      <c r="Q78" s="287" t="str">
        <f ca="1">IF(OFFSET(dummy2!M72,0,dummy1!$A$2)&lt;&gt;"",OFFSET(dummy2!M72,0,dummy1!$A$2),"")</f>
        <v/>
      </c>
    </row>
    <row r="79" spans="1:17" s="33" customFormat="1" ht="15" customHeight="1" x14ac:dyDescent="0.25">
      <c r="A79" s="48"/>
      <c r="E79" s="34"/>
      <c r="G79" s="41"/>
      <c r="H79" s="35" t="str">
        <f t="shared" si="4"/>
        <v/>
      </c>
      <c r="I79" s="38"/>
      <c r="J79" s="41"/>
      <c r="K79" s="276" t="str">
        <f t="shared" ca="1" si="6"/>
        <v/>
      </c>
      <c r="L79" s="283" t="str">
        <f ca="1">IF($O79&lt;&gt;"",dummy2!C73,"")</f>
        <v/>
      </c>
      <c r="M79" s="284" t="str">
        <f ca="1">IF($O79&lt;&gt;"",dummy2!D73,"")</f>
        <v/>
      </c>
      <c r="N79" s="276" t="str">
        <f ca="1">IF($O79&lt;&gt;"",dummy2!E73,"")</f>
        <v/>
      </c>
      <c r="O79" s="285" t="str">
        <f ca="1">IF(OFFSET(dummy2!L73,0,dummy1!$A$2)&lt;&gt;"",OFFSET(dummy2!L73,0,dummy1!$A$2),"")</f>
        <v/>
      </c>
      <c r="P79" s="286" t="str">
        <f t="shared" ca="1" si="5"/>
        <v/>
      </c>
      <c r="Q79" s="287" t="str">
        <f ca="1">IF(OFFSET(dummy2!M73,0,dummy1!$A$2)&lt;&gt;"",OFFSET(dummy2!M73,0,dummy1!$A$2),"")</f>
        <v/>
      </c>
    </row>
    <row r="80" spans="1:17" s="33" customFormat="1" ht="15" customHeight="1" x14ac:dyDescent="0.25">
      <c r="A80" s="48"/>
      <c r="E80" s="34"/>
      <c r="G80" s="41"/>
      <c r="H80" s="35" t="str">
        <f t="shared" si="4"/>
        <v/>
      </c>
      <c r="I80" s="38"/>
      <c r="J80" s="41"/>
      <c r="K80" s="276" t="str">
        <f t="shared" ca="1" si="6"/>
        <v/>
      </c>
      <c r="L80" s="283" t="str">
        <f ca="1">IF($O80&lt;&gt;"",dummy2!C74,"")</f>
        <v/>
      </c>
      <c r="M80" s="284" t="str">
        <f ca="1">IF($O80&lt;&gt;"",dummy2!D74,"")</f>
        <v/>
      </c>
      <c r="N80" s="276" t="str">
        <f ca="1">IF($O80&lt;&gt;"",dummy2!E74,"")</f>
        <v/>
      </c>
      <c r="O80" s="285" t="str">
        <f ca="1">IF(OFFSET(dummy2!L74,0,dummy1!$A$2)&lt;&gt;"",OFFSET(dummy2!L74,0,dummy1!$A$2),"")</f>
        <v/>
      </c>
      <c r="P80" s="286" t="str">
        <f t="shared" ca="1" si="5"/>
        <v/>
      </c>
      <c r="Q80" s="287" t="str">
        <f ca="1">IF(OFFSET(dummy2!M74,0,dummy1!$A$2)&lt;&gt;"",OFFSET(dummy2!M74,0,dummy1!$A$2),"")</f>
        <v/>
      </c>
    </row>
    <row r="81" spans="1:17" s="33" customFormat="1" ht="15" customHeight="1" x14ac:dyDescent="0.25">
      <c r="A81" s="48"/>
      <c r="E81" s="34"/>
      <c r="G81" s="41"/>
      <c r="H81" s="35" t="str">
        <f t="shared" si="4"/>
        <v/>
      </c>
      <c r="I81" s="38"/>
      <c r="J81" s="41"/>
      <c r="K81" s="276" t="str">
        <f t="shared" ca="1" si="6"/>
        <v/>
      </c>
      <c r="L81" s="283" t="str">
        <f ca="1">IF($O81&lt;&gt;"",dummy2!C75,"")</f>
        <v/>
      </c>
      <c r="M81" s="284" t="str">
        <f ca="1">IF($O81&lt;&gt;"",dummy2!D75,"")</f>
        <v/>
      </c>
      <c r="N81" s="276" t="str">
        <f ca="1">IF($O81&lt;&gt;"",dummy2!E75,"")</f>
        <v/>
      </c>
      <c r="O81" s="285" t="str">
        <f ca="1">IF(OFFSET(dummy2!L75,0,dummy1!$A$2)&lt;&gt;"",OFFSET(dummy2!L75,0,dummy1!$A$2),"")</f>
        <v/>
      </c>
      <c r="P81" s="286" t="str">
        <f t="shared" ca="1" si="5"/>
        <v/>
      </c>
      <c r="Q81" s="287" t="str">
        <f ca="1">IF(OFFSET(dummy2!M75,0,dummy1!$A$2)&lt;&gt;"",OFFSET(dummy2!M75,0,dummy1!$A$2),"")</f>
        <v/>
      </c>
    </row>
    <row r="82" spans="1:17" s="33" customFormat="1" ht="15" customHeight="1" x14ac:dyDescent="0.25">
      <c r="A82" s="48"/>
      <c r="E82" s="34"/>
      <c r="G82" s="41"/>
      <c r="H82" s="35" t="str">
        <f t="shared" si="4"/>
        <v/>
      </c>
      <c r="I82" s="38"/>
      <c r="J82" s="41"/>
      <c r="K82" s="276" t="str">
        <f t="shared" ca="1" si="6"/>
        <v/>
      </c>
      <c r="L82" s="283" t="str">
        <f ca="1">IF($O82&lt;&gt;"",dummy2!C76,"")</f>
        <v/>
      </c>
      <c r="M82" s="284" t="str">
        <f ca="1">IF($O82&lt;&gt;"",dummy2!D76,"")</f>
        <v/>
      </c>
      <c r="N82" s="276" t="str">
        <f ca="1">IF($O82&lt;&gt;"",dummy2!E76,"")</f>
        <v/>
      </c>
      <c r="O82" s="285" t="str">
        <f ca="1">IF(OFFSET(dummy2!L76,0,dummy1!$A$2)&lt;&gt;"",OFFSET(dummy2!L76,0,dummy1!$A$2),"")</f>
        <v/>
      </c>
      <c r="P82" s="286" t="str">
        <f t="shared" ca="1" si="5"/>
        <v/>
      </c>
      <c r="Q82" s="287" t="str">
        <f ca="1">IF(OFFSET(dummy2!M76,0,dummy1!$A$2)&lt;&gt;"",OFFSET(dummy2!M76,0,dummy1!$A$2),"")</f>
        <v/>
      </c>
    </row>
    <row r="83" spans="1:17" s="33" customFormat="1" ht="15" customHeight="1" x14ac:dyDescent="0.25">
      <c r="A83" s="48"/>
      <c r="E83" s="34"/>
      <c r="G83" s="41"/>
      <c r="H83" s="35" t="str">
        <f t="shared" si="4"/>
        <v/>
      </c>
      <c r="I83" s="38"/>
      <c r="J83" s="41"/>
      <c r="K83" s="276" t="str">
        <f t="shared" ca="1" si="6"/>
        <v/>
      </c>
      <c r="L83" s="283" t="str">
        <f ca="1">IF($O83&lt;&gt;"",dummy2!C77,"")</f>
        <v/>
      </c>
      <c r="M83" s="284" t="str">
        <f ca="1">IF($O83&lt;&gt;"",dummy2!D77,"")</f>
        <v/>
      </c>
      <c r="N83" s="276" t="str">
        <f ca="1">IF($O83&lt;&gt;"",dummy2!E77,"")</f>
        <v/>
      </c>
      <c r="O83" s="285" t="str">
        <f ca="1">IF(OFFSET(dummy2!L77,0,dummy1!$A$2)&lt;&gt;"",OFFSET(dummy2!L77,0,dummy1!$A$2),"")</f>
        <v/>
      </c>
      <c r="P83" s="286" t="str">
        <f t="shared" ca="1" si="5"/>
        <v/>
      </c>
      <c r="Q83" s="287" t="str">
        <f ca="1">IF(OFFSET(dummy2!M77,0,dummy1!$A$2)&lt;&gt;"",OFFSET(dummy2!M77,0,dummy1!$A$2),"")</f>
        <v/>
      </c>
    </row>
    <row r="84" spans="1:17" s="33" customFormat="1" ht="15" customHeight="1" x14ac:dyDescent="0.25">
      <c r="A84" s="48"/>
      <c r="E84" s="34"/>
      <c r="G84" s="41"/>
      <c r="H84" s="35" t="str">
        <f t="shared" si="4"/>
        <v/>
      </c>
      <c r="I84" s="38"/>
      <c r="J84" s="41"/>
      <c r="K84" s="276" t="str">
        <f t="shared" ca="1" si="6"/>
        <v/>
      </c>
      <c r="L84" s="283" t="str">
        <f ca="1">IF($O84&lt;&gt;"",dummy2!C78,"")</f>
        <v/>
      </c>
      <c r="M84" s="284" t="str">
        <f ca="1">IF($O84&lt;&gt;"",dummy2!D78,"")</f>
        <v/>
      </c>
      <c r="N84" s="276" t="str">
        <f ca="1">IF($O84&lt;&gt;"",dummy2!E78,"")</f>
        <v/>
      </c>
      <c r="O84" s="285" t="str">
        <f ca="1">IF(OFFSET(dummy2!L78,0,dummy1!$A$2)&lt;&gt;"",OFFSET(dummy2!L78,0,dummy1!$A$2),"")</f>
        <v/>
      </c>
      <c r="P84" s="286" t="str">
        <f t="shared" ca="1" si="5"/>
        <v/>
      </c>
      <c r="Q84" s="287" t="str">
        <f ca="1">IF(OFFSET(dummy2!M78,0,dummy1!$A$2)&lt;&gt;"",OFFSET(dummy2!M78,0,dummy1!$A$2),"")</f>
        <v/>
      </c>
    </row>
    <row r="85" spans="1:17" s="33" customFormat="1" ht="15" customHeight="1" x14ac:dyDescent="0.25">
      <c r="A85" s="48"/>
      <c r="E85" s="34"/>
      <c r="G85" s="41"/>
      <c r="H85" s="35" t="str">
        <f t="shared" si="4"/>
        <v/>
      </c>
      <c r="I85" s="38"/>
      <c r="J85" s="41"/>
      <c r="K85" s="276" t="str">
        <f t="shared" ca="1" si="6"/>
        <v/>
      </c>
      <c r="L85" s="283" t="str">
        <f ca="1">IF($O85&lt;&gt;"",dummy2!C79,"")</f>
        <v/>
      </c>
      <c r="M85" s="284" t="str">
        <f ca="1">IF($O85&lt;&gt;"",dummy2!D79,"")</f>
        <v/>
      </c>
      <c r="N85" s="276" t="str">
        <f ca="1">IF($O85&lt;&gt;"",dummy2!E79,"")</f>
        <v/>
      </c>
      <c r="O85" s="285" t="str">
        <f ca="1">IF(OFFSET(dummy2!L79,0,dummy1!$A$2)&lt;&gt;"",OFFSET(dummy2!L79,0,dummy1!$A$2),"")</f>
        <v/>
      </c>
      <c r="P85" s="286" t="str">
        <f t="shared" ca="1" si="5"/>
        <v/>
      </c>
      <c r="Q85" s="287" t="str">
        <f ca="1">IF(OFFSET(dummy2!M79,0,dummy1!$A$2)&lt;&gt;"",OFFSET(dummy2!M79,0,dummy1!$A$2),"")</f>
        <v/>
      </c>
    </row>
    <row r="86" spans="1:17" s="33" customFormat="1" ht="15" customHeight="1" x14ac:dyDescent="0.25">
      <c r="A86" s="48"/>
      <c r="E86" s="34"/>
      <c r="G86" s="41"/>
      <c r="H86" s="35" t="str">
        <f t="shared" si="4"/>
        <v/>
      </c>
      <c r="I86" s="38"/>
      <c r="J86" s="41"/>
      <c r="K86" s="276" t="str">
        <f t="shared" ca="1" si="6"/>
        <v/>
      </c>
      <c r="L86" s="283" t="str">
        <f ca="1">IF($O86&lt;&gt;"",dummy2!C80,"")</f>
        <v/>
      </c>
      <c r="M86" s="284" t="str">
        <f ca="1">IF($O86&lt;&gt;"",dummy2!D80,"")</f>
        <v/>
      </c>
      <c r="N86" s="276" t="str">
        <f ca="1">IF($O86&lt;&gt;"",dummy2!E80,"")</f>
        <v/>
      </c>
      <c r="O86" s="285" t="str">
        <f ca="1">IF(OFFSET(dummy2!L80,0,dummy1!$A$2)&lt;&gt;"",OFFSET(dummy2!L80,0,dummy1!$A$2),"")</f>
        <v/>
      </c>
      <c r="P86" s="286" t="str">
        <f t="shared" ca="1" si="5"/>
        <v/>
      </c>
      <c r="Q86" s="287" t="str">
        <f ca="1">IF(OFFSET(dummy2!M80,0,dummy1!$A$2)&lt;&gt;"",OFFSET(dummy2!M80,0,dummy1!$A$2),"")</f>
        <v/>
      </c>
    </row>
    <row r="87" spans="1:17" s="33" customFormat="1" ht="15" customHeight="1" x14ac:dyDescent="0.25">
      <c r="A87" s="48"/>
      <c r="E87" s="34"/>
      <c r="G87" s="41"/>
      <c r="H87" s="35" t="str">
        <f t="shared" si="4"/>
        <v/>
      </c>
      <c r="I87" s="38"/>
      <c r="J87" s="41"/>
      <c r="K87" s="276" t="str">
        <f t="shared" ca="1" si="6"/>
        <v/>
      </c>
      <c r="L87" s="283" t="str">
        <f ca="1">IF($O87&lt;&gt;"",dummy2!C81,"")</f>
        <v/>
      </c>
      <c r="M87" s="284" t="str">
        <f ca="1">IF($O87&lt;&gt;"",dummy2!D81,"")</f>
        <v/>
      </c>
      <c r="N87" s="276" t="str">
        <f ca="1">IF($O87&lt;&gt;"",dummy2!E81,"")</f>
        <v/>
      </c>
      <c r="O87" s="285" t="str">
        <f ca="1">IF(OFFSET(dummy2!L81,0,dummy1!$A$2)&lt;&gt;"",OFFSET(dummy2!L81,0,dummy1!$A$2),"")</f>
        <v/>
      </c>
      <c r="P87" s="286" t="str">
        <f t="shared" ca="1" si="5"/>
        <v/>
      </c>
      <c r="Q87" s="287" t="str">
        <f ca="1">IF(OFFSET(dummy2!M81,0,dummy1!$A$2)&lt;&gt;"",OFFSET(dummy2!M81,0,dummy1!$A$2),"")</f>
        <v/>
      </c>
    </row>
    <row r="88" spans="1:17" s="33" customFormat="1" ht="15" customHeight="1" x14ac:dyDescent="0.25">
      <c r="A88" s="48"/>
      <c r="E88" s="34"/>
      <c r="G88" s="41"/>
      <c r="H88" s="35" t="str">
        <f t="shared" si="4"/>
        <v/>
      </c>
      <c r="I88" s="38"/>
      <c r="J88" s="41"/>
      <c r="K88" s="276" t="str">
        <f t="shared" ca="1" si="6"/>
        <v/>
      </c>
      <c r="L88" s="283" t="str">
        <f ca="1">IF($O88&lt;&gt;"",dummy2!C82,"")</f>
        <v/>
      </c>
      <c r="M88" s="284" t="str">
        <f ca="1">IF($O88&lt;&gt;"",dummy2!D82,"")</f>
        <v/>
      </c>
      <c r="N88" s="276" t="str">
        <f ca="1">IF($O88&lt;&gt;"",dummy2!E82,"")</f>
        <v/>
      </c>
      <c r="O88" s="285" t="str">
        <f ca="1">IF(OFFSET(dummy2!L82,0,dummy1!$A$2)&lt;&gt;"",OFFSET(dummy2!L82,0,dummy1!$A$2),"")</f>
        <v/>
      </c>
      <c r="P88" s="286" t="str">
        <f t="shared" ca="1" si="5"/>
        <v/>
      </c>
      <c r="Q88" s="287" t="str">
        <f ca="1">IF(OFFSET(dummy2!M82,0,dummy1!$A$2)&lt;&gt;"",OFFSET(dummy2!M82,0,dummy1!$A$2),"")</f>
        <v/>
      </c>
    </row>
    <row r="89" spans="1:17" s="33" customFormat="1" ht="15" customHeight="1" x14ac:dyDescent="0.25">
      <c r="A89" s="48"/>
      <c r="E89" s="34"/>
      <c r="G89" s="41"/>
      <c r="H89" s="35" t="str">
        <f t="shared" si="4"/>
        <v/>
      </c>
      <c r="I89" s="38"/>
      <c r="J89" s="41"/>
      <c r="K89" s="276" t="str">
        <f t="shared" ca="1" si="6"/>
        <v/>
      </c>
      <c r="L89" s="283" t="str">
        <f ca="1">IF($O89&lt;&gt;"",dummy2!C83,"")</f>
        <v/>
      </c>
      <c r="M89" s="284" t="str">
        <f ca="1">IF($O89&lt;&gt;"",dummy2!D83,"")</f>
        <v/>
      </c>
      <c r="N89" s="276" t="str">
        <f ca="1">IF($O89&lt;&gt;"",dummy2!E83,"")</f>
        <v/>
      </c>
      <c r="O89" s="285" t="str">
        <f ca="1">IF(OFFSET(dummy2!L83,0,dummy1!$A$2)&lt;&gt;"",OFFSET(dummy2!L83,0,dummy1!$A$2),"")</f>
        <v/>
      </c>
      <c r="P89" s="286" t="str">
        <f t="shared" ca="1" si="5"/>
        <v/>
      </c>
      <c r="Q89" s="287" t="str">
        <f ca="1">IF(OFFSET(dummy2!M83,0,dummy1!$A$2)&lt;&gt;"",OFFSET(dummy2!M83,0,dummy1!$A$2),"")</f>
        <v/>
      </c>
    </row>
    <row r="90" spans="1:17" s="33" customFormat="1" ht="15" customHeight="1" x14ac:dyDescent="0.25">
      <c r="A90" s="48"/>
      <c r="E90" s="34"/>
      <c r="G90" s="41"/>
      <c r="H90" s="35" t="str">
        <f t="shared" si="4"/>
        <v/>
      </c>
      <c r="I90" s="38"/>
      <c r="J90" s="41"/>
      <c r="K90" s="276" t="str">
        <f t="shared" ca="1" si="6"/>
        <v/>
      </c>
      <c r="L90" s="283" t="str">
        <f ca="1">IF($O90&lt;&gt;"",dummy2!C84,"")</f>
        <v/>
      </c>
      <c r="M90" s="284" t="str">
        <f ca="1">IF($O90&lt;&gt;"",dummy2!D84,"")</f>
        <v/>
      </c>
      <c r="N90" s="276" t="str">
        <f ca="1">IF($O90&lt;&gt;"",dummy2!E84,"")</f>
        <v/>
      </c>
      <c r="O90" s="285" t="str">
        <f ca="1">IF(OFFSET(dummy2!L84,0,dummy1!$A$2)&lt;&gt;"",OFFSET(dummy2!L84,0,dummy1!$A$2),"")</f>
        <v/>
      </c>
      <c r="P90" s="286" t="str">
        <f t="shared" ca="1" si="5"/>
        <v/>
      </c>
      <c r="Q90" s="287" t="str">
        <f ca="1">IF(OFFSET(dummy2!M84,0,dummy1!$A$2)&lt;&gt;"",OFFSET(dummy2!M84,0,dummy1!$A$2),"")</f>
        <v/>
      </c>
    </row>
    <row r="91" spans="1:17" s="33" customFormat="1" ht="15" customHeight="1" x14ac:dyDescent="0.25">
      <c r="A91" s="48"/>
      <c r="E91" s="34"/>
      <c r="G91" s="41"/>
      <c r="H91" s="35" t="str">
        <f t="shared" si="4"/>
        <v/>
      </c>
      <c r="I91" s="38"/>
      <c r="J91" s="41"/>
      <c r="K91" s="276" t="str">
        <f t="shared" ca="1" si="6"/>
        <v/>
      </c>
      <c r="L91" s="283" t="str">
        <f ca="1">IF($O91&lt;&gt;"",dummy2!C85,"")</f>
        <v/>
      </c>
      <c r="M91" s="284" t="str">
        <f ca="1">IF($O91&lt;&gt;"",dummy2!D85,"")</f>
        <v/>
      </c>
      <c r="N91" s="276" t="str">
        <f ca="1">IF($O91&lt;&gt;"",dummy2!E85,"")</f>
        <v/>
      </c>
      <c r="O91" s="285" t="str">
        <f ca="1">IF(OFFSET(dummy2!L85,0,dummy1!$A$2)&lt;&gt;"",OFFSET(dummy2!L85,0,dummy1!$A$2),"")</f>
        <v/>
      </c>
      <c r="P91" s="286" t="str">
        <f t="shared" ca="1" si="5"/>
        <v/>
      </c>
      <c r="Q91" s="287" t="str">
        <f ca="1">IF(OFFSET(dummy2!M85,0,dummy1!$A$2)&lt;&gt;"",OFFSET(dummy2!M85,0,dummy1!$A$2),"")</f>
        <v/>
      </c>
    </row>
    <row r="92" spans="1:17" s="33" customFormat="1" ht="15" customHeight="1" x14ac:dyDescent="0.25">
      <c r="A92" s="48"/>
      <c r="E92" s="34"/>
      <c r="G92" s="41"/>
      <c r="H92" s="35" t="str">
        <f t="shared" si="4"/>
        <v/>
      </c>
      <c r="I92" s="38"/>
      <c r="J92" s="41"/>
      <c r="K92" s="276" t="str">
        <f t="shared" ca="1" si="6"/>
        <v/>
      </c>
      <c r="L92" s="283" t="str">
        <f ca="1">IF($O92&lt;&gt;"",dummy2!C86,"")</f>
        <v/>
      </c>
      <c r="M92" s="284" t="str">
        <f ca="1">IF($O92&lt;&gt;"",dummy2!D86,"")</f>
        <v/>
      </c>
      <c r="N92" s="276" t="str">
        <f ca="1">IF($O92&lt;&gt;"",dummy2!E86,"")</f>
        <v/>
      </c>
      <c r="O92" s="285" t="str">
        <f ca="1">IF(OFFSET(dummy2!L86,0,dummy1!$A$2)&lt;&gt;"",OFFSET(dummy2!L86,0,dummy1!$A$2),"")</f>
        <v/>
      </c>
      <c r="P92" s="286" t="str">
        <f t="shared" ca="1" si="5"/>
        <v/>
      </c>
      <c r="Q92" s="287" t="str">
        <f ca="1">IF(OFFSET(dummy2!M86,0,dummy1!$A$2)&lt;&gt;"",OFFSET(dummy2!M86,0,dummy1!$A$2),"")</f>
        <v/>
      </c>
    </row>
    <row r="93" spans="1:17" s="33" customFormat="1" ht="15" customHeight="1" x14ac:dyDescent="0.25">
      <c r="A93" s="48"/>
      <c r="E93" s="34"/>
      <c r="G93" s="41"/>
      <c r="H93" s="35" t="str">
        <f t="shared" si="4"/>
        <v/>
      </c>
      <c r="I93" s="38"/>
      <c r="J93" s="41"/>
      <c r="K93" s="276" t="str">
        <f t="shared" ca="1" si="6"/>
        <v/>
      </c>
      <c r="L93" s="283" t="str">
        <f ca="1">IF($O93&lt;&gt;"",dummy2!C87,"")</f>
        <v/>
      </c>
      <c r="M93" s="284" t="str">
        <f ca="1">IF($O93&lt;&gt;"",dummy2!D87,"")</f>
        <v/>
      </c>
      <c r="N93" s="276" t="str">
        <f ca="1">IF($O93&lt;&gt;"",dummy2!E87,"")</f>
        <v/>
      </c>
      <c r="O93" s="285" t="str">
        <f ca="1">IF(OFFSET(dummy2!L87,0,dummy1!$A$2)&lt;&gt;"",OFFSET(dummy2!L87,0,dummy1!$A$2),"")</f>
        <v/>
      </c>
      <c r="P93" s="286" t="str">
        <f t="shared" ca="1" si="5"/>
        <v/>
      </c>
      <c r="Q93" s="287" t="str">
        <f ca="1">IF(OFFSET(dummy2!M87,0,dummy1!$A$2)&lt;&gt;"",OFFSET(dummy2!M87,0,dummy1!$A$2),"")</f>
        <v/>
      </c>
    </row>
    <row r="94" spans="1:17" s="33" customFormat="1" ht="15" customHeight="1" x14ac:dyDescent="0.25">
      <c r="A94" s="48"/>
      <c r="E94" s="34"/>
      <c r="G94" s="41"/>
      <c r="H94" s="35" t="str">
        <f t="shared" si="4"/>
        <v/>
      </c>
      <c r="I94" s="38"/>
      <c r="J94" s="41"/>
      <c r="K94" s="276" t="str">
        <f t="shared" ca="1" si="6"/>
        <v/>
      </c>
      <c r="L94" s="283" t="str">
        <f ca="1">IF($O94&lt;&gt;"",dummy2!C88,"")</f>
        <v/>
      </c>
      <c r="M94" s="284" t="str">
        <f ca="1">IF($O94&lt;&gt;"",dummy2!D88,"")</f>
        <v/>
      </c>
      <c r="N94" s="276" t="str">
        <f ca="1">IF($O94&lt;&gt;"",dummy2!E88,"")</f>
        <v/>
      </c>
      <c r="O94" s="285" t="str">
        <f ca="1">IF(OFFSET(dummy2!L88,0,dummy1!$A$2)&lt;&gt;"",OFFSET(dummy2!L88,0,dummy1!$A$2),"")</f>
        <v/>
      </c>
      <c r="P94" s="286" t="str">
        <f t="shared" ca="1" si="5"/>
        <v/>
      </c>
      <c r="Q94" s="287" t="str">
        <f ca="1">IF(OFFSET(dummy2!M88,0,dummy1!$A$2)&lt;&gt;"",OFFSET(dummy2!M88,0,dummy1!$A$2),"")</f>
        <v/>
      </c>
    </row>
    <row r="95" spans="1:17" s="33" customFormat="1" ht="15" customHeight="1" x14ac:dyDescent="0.25">
      <c r="A95" s="48"/>
      <c r="E95" s="34"/>
      <c r="G95" s="41"/>
      <c r="H95" s="35" t="str">
        <f t="shared" si="4"/>
        <v/>
      </c>
      <c r="I95" s="38"/>
      <c r="J95" s="41"/>
      <c r="K95" s="276" t="str">
        <f t="shared" ca="1" si="6"/>
        <v/>
      </c>
      <c r="L95" s="283" t="str">
        <f ca="1">IF($O95&lt;&gt;"",dummy2!C89,"")</f>
        <v/>
      </c>
      <c r="M95" s="284" t="str">
        <f ca="1">IF($O95&lt;&gt;"",dummy2!D89,"")</f>
        <v/>
      </c>
      <c r="N95" s="276" t="str">
        <f ca="1">IF($O95&lt;&gt;"",dummy2!E89,"")</f>
        <v/>
      </c>
      <c r="O95" s="285" t="str">
        <f ca="1">IF(OFFSET(dummy2!L89,0,dummy1!$A$2)&lt;&gt;"",OFFSET(dummy2!L89,0,dummy1!$A$2),"")</f>
        <v/>
      </c>
      <c r="P95" s="286" t="str">
        <f t="shared" ca="1" si="5"/>
        <v/>
      </c>
      <c r="Q95" s="287" t="str">
        <f ca="1">IF(OFFSET(dummy2!M89,0,dummy1!$A$2)&lt;&gt;"",OFFSET(dummy2!M89,0,dummy1!$A$2),"")</f>
        <v/>
      </c>
    </row>
    <row r="96" spans="1:17" s="33" customFormat="1" ht="15" customHeight="1" x14ac:dyDescent="0.25">
      <c r="A96" s="48"/>
      <c r="E96" s="34"/>
      <c r="G96" s="41"/>
      <c r="H96" s="35" t="str">
        <f t="shared" si="4"/>
        <v/>
      </c>
      <c r="I96" s="38"/>
      <c r="J96" s="41"/>
      <c r="K96" s="276" t="str">
        <f t="shared" ca="1" si="6"/>
        <v/>
      </c>
      <c r="L96" s="283" t="str">
        <f ca="1">IF($O96&lt;&gt;"",dummy2!C90,"")</f>
        <v/>
      </c>
      <c r="M96" s="284" t="str">
        <f ca="1">IF($O96&lt;&gt;"",dummy2!D90,"")</f>
        <v/>
      </c>
      <c r="N96" s="276" t="str">
        <f ca="1">IF($O96&lt;&gt;"",dummy2!E90,"")</f>
        <v/>
      </c>
      <c r="O96" s="285" t="str">
        <f ca="1">IF(OFFSET(dummy2!L90,0,dummy1!$A$2)&lt;&gt;"",OFFSET(dummy2!L90,0,dummy1!$A$2),"")</f>
        <v/>
      </c>
      <c r="P96" s="286" t="str">
        <f t="shared" ca="1" si="5"/>
        <v/>
      </c>
      <c r="Q96" s="287" t="str">
        <f ca="1">IF(OFFSET(dummy2!M90,0,dummy1!$A$2)&lt;&gt;"",OFFSET(dummy2!M90,0,dummy1!$A$2),"")</f>
        <v/>
      </c>
    </row>
    <row r="97" spans="1:17" s="33" customFormat="1" ht="15" customHeight="1" x14ac:dyDescent="0.25">
      <c r="A97" s="48"/>
      <c r="E97" s="34"/>
      <c r="G97" s="41"/>
      <c r="H97" s="35" t="str">
        <f t="shared" si="4"/>
        <v/>
      </c>
      <c r="I97" s="38"/>
      <c r="J97" s="41"/>
      <c r="K97" s="276" t="str">
        <f t="shared" ca="1" si="6"/>
        <v/>
      </c>
      <c r="L97" s="283" t="str">
        <f ca="1">IF($O97&lt;&gt;"",dummy2!C91,"")</f>
        <v/>
      </c>
      <c r="M97" s="284" t="str">
        <f ca="1">IF($O97&lt;&gt;"",dummy2!D91,"")</f>
        <v/>
      </c>
      <c r="N97" s="276" t="str">
        <f ca="1">IF($O97&lt;&gt;"",dummy2!E91,"")</f>
        <v/>
      </c>
      <c r="O97" s="285" t="str">
        <f ca="1">IF(OFFSET(dummy2!L91,0,dummy1!$A$2)&lt;&gt;"",OFFSET(dummy2!L91,0,dummy1!$A$2),"")</f>
        <v/>
      </c>
      <c r="P97" s="286" t="str">
        <f t="shared" ca="1" si="5"/>
        <v/>
      </c>
      <c r="Q97" s="287" t="str">
        <f ca="1">IF(OFFSET(dummy2!M91,0,dummy1!$A$2)&lt;&gt;"",OFFSET(dummy2!M91,0,dummy1!$A$2),"")</f>
        <v/>
      </c>
    </row>
    <row r="98" spans="1:17" s="33" customFormat="1" ht="15" customHeight="1" x14ac:dyDescent="0.25">
      <c r="A98" s="48"/>
      <c r="E98" s="34"/>
      <c r="G98" s="41"/>
      <c r="H98" s="35" t="str">
        <f t="shared" si="4"/>
        <v/>
      </c>
      <c r="I98" s="38"/>
      <c r="J98" s="41"/>
      <c r="K98" s="276" t="str">
        <f t="shared" ca="1" si="6"/>
        <v/>
      </c>
      <c r="L98" s="283" t="str">
        <f ca="1">IF($O98&lt;&gt;"",dummy2!C92,"")</f>
        <v/>
      </c>
      <c r="M98" s="284" t="str">
        <f ca="1">IF($O98&lt;&gt;"",dummy2!D92,"")</f>
        <v/>
      </c>
      <c r="N98" s="276" t="str">
        <f ca="1">IF($O98&lt;&gt;"",dummy2!E92,"")</f>
        <v/>
      </c>
      <c r="O98" s="285" t="str">
        <f ca="1">IF(OFFSET(dummy2!L92,0,dummy1!$A$2)&lt;&gt;"",OFFSET(dummy2!L92,0,dummy1!$A$2),"")</f>
        <v/>
      </c>
      <c r="P98" s="286" t="str">
        <f t="shared" ca="1" si="5"/>
        <v/>
      </c>
      <c r="Q98" s="287" t="str">
        <f ca="1">IF(OFFSET(dummy2!M92,0,dummy1!$A$2)&lt;&gt;"",OFFSET(dummy2!M92,0,dummy1!$A$2),"")</f>
        <v/>
      </c>
    </row>
    <row r="99" spans="1:17" s="33" customFormat="1" ht="15" customHeight="1" x14ac:dyDescent="0.25">
      <c r="A99" s="48"/>
      <c r="E99" s="34"/>
      <c r="G99" s="41"/>
      <c r="H99" s="35" t="str">
        <f t="shared" si="4"/>
        <v/>
      </c>
      <c r="I99" s="38"/>
      <c r="J99" s="41"/>
      <c r="K99" s="276" t="str">
        <f t="shared" ca="1" si="6"/>
        <v/>
      </c>
      <c r="L99" s="283" t="str">
        <f ca="1">IF($O99&lt;&gt;"",dummy2!C93,"")</f>
        <v/>
      </c>
      <c r="M99" s="284" t="str">
        <f ca="1">IF($O99&lt;&gt;"",dummy2!D93,"")</f>
        <v/>
      </c>
      <c r="N99" s="276" t="str">
        <f ca="1">IF($O99&lt;&gt;"",dummy2!E93,"")</f>
        <v/>
      </c>
      <c r="O99" s="285" t="str">
        <f ca="1">IF(OFFSET(dummy2!L93,0,dummy1!$A$2)&lt;&gt;"",OFFSET(dummy2!L93,0,dummy1!$A$2),"")</f>
        <v/>
      </c>
      <c r="P99" s="286" t="str">
        <f t="shared" ca="1" si="5"/>
        <v/>
      </c>
      <c r="Q99" s="287" t="str">
        <f ca="1">IF(OFFSET(dummy2!M93,0,dummy1!$A$2)&lt;&gt;"",OFFSET(dummy2!M93,0,dummy1!$A$2),"")</f>
        <v/>
      </c>
    </row>
    <row r="100" spans="1:17" s="33" customFormat="1" ht="15" customHeight="1" x14ac:dyDescent="0.25">
      <c r="A100" s="48"/>
      <c r="E100" s="34"/>
      <c r="G100" s="41"/>
      <c r="H100" s="35" t="str">
        <f t="shared" si="4"/>
        <v/>
      </c>
      <c r="I100" s="38"/>
      <c r="J100" s="41"/>
      <c r="K100" s="276" t="str">
        <f t="shared" ca="1" si="6"/>
        <v/>
      </c>
      <c r="L100" s="283" t="str">
        <f ca="1">IF($O100&lt;&gt;"",dummy2!C94,"")</f>
        <v/>
      </c>
      <c r="M100" s="284" t="str">
        <f ca="1">IF($O100&lt;&gt;"",dummy2!D94,"")</f>
        <v/>
      </c>
      <c r="N100" s="276" t="str">
        <f ca="1">IF($O100&lt;&gt;"",dummy2!E94,"")</f>
        <v/>
      </c>
      <c r="O100" s="285" t="str">
        <f ca="1">IF(OFFSET(dummy2!L94,0,dummy1!$A$2)&lt;&gt;"",OFFSET(dummy2!L94,0,dummy1!$A$2),"")</f>
        <v/>
      </c>
      <c r="P100" s="286" t="str">
        <f t="shared" ca="1" si="5"/>
        <v/>
      </c>
      <c r="Q100" s="287" t="str">
        <f ca="1">IF(OFFSET(dummy2!M94,0,dummy1!$A$2)&lt;&gt;"",OFFSET(dummy2!M94,0,dummy1!$A$2),"")</f>
        <v/>
      </c>
    </row>
    <row r="101" spans="1:17" s="33" customFormat="1" ht="15" customHeight="1" x14ac:dyDescent="0.25">
      <c r="A101" s="48"/>
      <c r="E101" s="34"/>
      <c r="G101" s="41"/>
      <c r="H101" s="35" t="str">
        <f t="shared" si="4"/>
        <v/>
      </c>
      <c r="I101" s="38"/>
      <c r="J101" s="41"/>
      <c r="K101" s="276" t="str">
        <f t="shared" ca="1" si="6"/>
        <v/>
      </c>
      <c r="L101" s="283" t="str">
        <f ca="1">IF($O101&lt;&gt;"",dummy2!C95,"")</f>
        <v/>
      </c>
      <c r="M101" s="284" t="str">
        <f ca="1">IF($O101&lt;&gt;"",dummy2!D95,"")</f>
        <v/>
      </c>
      <c r="N101" s="276" t="str">
        <f ca="1">IF($O101&lt;&gt;"",dummy2!E95,"")</f>
        <v/>
      </c>
      <c r="O101" s="285" t="str">
        <f ca="1">IF(OFFSET(dummy2!L95,0,dummy1!$A$2)&lt;&gt;"",OFFSET(dummy2!L95,0,dummy1!$A$2),"")</f>
        <v/>
      </c>
      <c r="P101" s="286" t="str">
        <f t="shared" ca="1" si="5"/>
        <v/>
      </c>
      <c r="Q101" s="287" t="str">
        <f ca="1">IF(OFFSET(dummy2!M95,0,dummy1!$A$2)&lt;&gt;"",OFFSET(dummy2!M95,0,dummy1!$A$2),"")</f>
        <v/>
      </c>
    </row>
    <row r="102" spans="1:17" s="33" customFormat="1" ht="15" customHeight="1" x14ac:dyDescent="0.25">
      <c r="A102" s="48"/>
      <c r="E102" s="34"/>
      <c r="G102" s="41"/>
      <c r="H102" s="35" t="str">
        <f t="shared" si="4"/>
        <v/>
      </c>
      <c r="I102" s="38"/>
      <c r="J102" s="41"/>
      <c r="K102" s="276" t="str">
        <f t="shared" ca="1" si="6"/>
        <v/>
      </c>
      <c r="L102" s="283" t="str">
        <f ca="1">IF($O102&lt;&gt;"",dummy2!C96,"")</f>
        <v/>
      </c>
      <c r="M102" s="284" t="str">
        <f ca="1">IF($O102&lt;&gt;"",dummy2!D96,"")</f>
        <v/>
      </c>
      <c r="N102" s="276" t="str">
        <f ca="1">IF($O102&lt;&gt;"",dummy2!E96,"")</f>
        <v/>
      </c>
      <c r="O102" s="285" t="str">
        <f ca="1">IF(OFFSET(dummy2!L96,0,dummy1!$A$2)&lt;&gt;"",OFFSET(dummy2!L96,0,dummy1!$A$2),"")</f>
        <v/>
      </c>
      <c r="P102" s="286" t="str">
        <f t="shared" ca="1" si="5"/>
        <v/>
      </c>
      <c r="Q102" s="287" t="str">
        <f ca="1">IF(OFFSET(dummy2!M96,0,dummy1!$A$2)&lt;&gt;"",OFFSET(dummy2!M96,0,dummy1!$A$2),"")</f>
        <v/>
      </c>
    </row>
    <row r="103" spans="1:17" s="33" customFormat="1" ht="15" customHeight="1" x14ac:dyDescent="0.25">
      <c r="A103" s="48"/>
      <c r="E103" s="34"/>
      <c r="G103" s="41"/>
      <c r="H103" s="35" t="str">
        <f t="shared" si="4"/>
        <v/>
      </c>
      <c r="I103" s="38"/>
      <c r="J103" s="41"/>
      <c r="K103" s="276" t="str">
        <f t="shared" ca="1" si="6"/>
        <v/>
      </c>
      <c r="L103" s="283" t="str">
        <f ca="1">IF($O103&lt;&gt;"",dummy2!C97,"")</f>
        <v/>
      </c>
      <c r="M103" s="284" t="str">
        <f ca="1">IF($O103&lt;&gt;"",dummy2!D97,"")</f>
        <v/>
      </c>
      <c r="N103" s="276" t="str">
        <f ca="1">IF($O103&lt;&gt;"",dummy2!E97,"")</f>
        <v/>
      </c>
      <c r="O103" s="285" t="str">
        <f ca="1">IF(OFFSET(dummy2!L97,0,dummy1!$A$2)&lt;&gt;"",OFFSET(dummy2!L97,0,dummy1!$A$2),"")</f>
        <v/>
      </c>
      <c r="P103" s="286" t="str">
        <f t="shared" ca="1" si="5"/>
        <v/>
      </c>
      <c r="Q103" s="287" t="str">
        <f ca="1">IF(OFFSET(dummy2!M97,0,dummy1!$A$2)&lt;&gt;"",OFFSET(dummy2!M97,0,dummy1!$A$2),"")</f>
        <v/>
      </c>
    </row>
    <row r="104" spans="1:17" s="33" customFormat="1" ht="15" customHeight="1" x14ac:dyDescent="0.25">
      <c r="A104" s="48"/>
      <c r="E104" s="34"/>
      <c r="G104" s="41"/>
      <c r="H104" s="35" t="str">
        <f t="shared" si="4"/>
        <v/>
      </c>
      <c r="I104" s="38"/>
      <c r="J104" s="41"/>
      <c r="K104" s="276" t="str">
        <f t="shared" ca="1" si="6"/>
        <v/>
      </c>
      <c r="L104" s="283" t="str">
        <f ca="1">IF($O104&lt;&gt;"",dummy2!C98,"")</f>
        <v/>
      </c>
      <c r="M104" s="284" t="str">
        <f ca="1">IF($O104&lt;&gt;"",dummy2!D98,"")</f>
        <v/>
      </c>
      <c r="N104" s="276" t="str">
        <f ca="1">IF($O104&lt;&gt;"",dummy2!E98,"")</f>
        <v/>
      </c>
      <c r="O104" s="285" t="str">
        <f ca="1">IF(OFFSET(dummy2!L98,0,dummy1!$A$2)&lt;&gt;"",OFFSET(dummy2!L98,0,dummy1!$A$2),"")</f>
        <v/>
      </c>
      <c r="P104" s="286" t="str">
        <f t="shared" ca="1" si="5"/>
        <v/>
      </c>
      <c r="Q104" s="287" t="str">
        <f ca="1">IF(OFFSET(dummy2!M98,0,dummy1!$A$2)&lt;&gt;"",OFFSET(dummy2!M98,0,dummy1!$A$2),"")</f>
        <v/>
      </c>
    </row>
    <row r="105" spans="1:17" s="33" customFormat="1" ht="15" customHeight="1" x14ac:dyDescent="0.25">
      <c r="A105" s="48"/>
      <c r="E105" s="34"/>
      <c r="G105" s="41"/>
      <c r="H105" s="35" t="str">
        <f t="shared" si="4"/>
        <v/>
      </c>
      <c r="I105" s="38"/>
      <c r="J105" s="41"/>
      <c r="K105" s="276" t="str">
        <f t="shared" ca="1" si="6"/>
        <v/>
      </c>
      <c r="L105" s="283" t="str">
        <f ca="1">IF($O105&lt;&gt;"",dummy2!C99,"")</f>
        <v/>
      </c>
      <c r="M105" s="284" t="str">
        <f ca="1">IF($O105&lt;&gt;"",dummy2!D99,"")</f>
        <v/>
      </c>
      <c r="N105" s="276" t="str">
        <f ca="1">IF($O105&lt;&gt;"",dummy2!E99,"")</f>
        <v/>
      </c>
      <c r="O105" s="285" t="str">
        <f ca="1">IF(OFFSET(dummy2!L99,0,dummy1!$A$2)&lt;&gt;"",OFFSET(dummy2!L99,0,dummy1!$A$2),"")</f>
        <v/>
      </c>
      <c r="P105" s="286" t="str">
        <f t="shared" ca="1" si="5"/>
        <v/>
      </c>
      <c r="Q105" s="287" t="str">
        <f ca="1">IF(OFFSET(dummy2!M99,0,dummy1!$A$2)&lt;&gt;"",OFFSET(dummy2!M99,0,dummy1!$A$2),"")</f>
        <v/>
      </c>
    </row>
    <row r="106" spans="1:17" s="33" customFormat="1" ht="15" customHeight="1" x14ac:dyDescent="0.25">
      <c r="A106" s="48"/>
      <c r="E106" s="34"/>
      <c r="G106" s="41"/>
      <c r="H106" s="35" t="str">
        <f t="shared" si="4"/>
        <v/>
      </c>
      <c r="I106" s="38"/>
      <c r="J106" s="41"/>
      <c r="K106" s="276" t="str">
        <f t="shared" ca="1" si="6"/>
        <v/>
      </c>
      <c r="L106" s="283" t="str">
        <f ca="1">IF($O106&lt;&gt;"",dummy2!C100,"")</f>
        <v/>
      </c>
      <c r="M106" s="284" t="str">
        <f ca="1">IF($O106&lt;&gt;"",dummy2!D100,"")</f>
        <v/>
      </c>
      <c r="N106" s="276" t="str">
        <f ca="1">IF($O106&lt;&gt;"",dummy2!E100,"")</f>
        <v/>
      </c>
      <c r="O106" s="285" t="str">
        <f ca="1">IF(OFFSET(dummy2!L100,0,dummy1!$A$2)&lt;&gt;"",OFFSET(dummy2!L100,0,dummy1!$A$2),"")</f>
        <v/>
      </c>
      <c r="P106" s="286" t="str">
        <f t="shared" ca="1" si="5"/>
        <v/>
      </c>
      <c r="Q106" s="287" t="str">
        <f ca="1">IF(OFFSET(dummy2!M100,0,dummy1!$A$2)&lt;&gt;"",OFFSET(dummy2!M100,0,dummy1!$A$2),"")</f>
        <v/>
      </c>
    </row>
    <row r="107" spans="1:17" s="33" customFormat="1" ht="15" customHeight="1" x14ac:dyDescent="0.25">
      <c r="A107" s="48"/>
      <c r="E107" s="34"/>
      <c r="G107" s="41"/>
      <c r="H107" s="35" t="str">
        <f t="shared" si="4"/>
        <v/>
      </c>
      <c r="I107" s="38"/>
      <c r="J107" s="41"/>
      <c r="K107" s="276" t="str">
        <f t="shared" ca="1" si="6"/>
        <v/>
      </c>
      <c r="L107" s="283" t="str">
        <f ca="1">IF($O107&lt;&gt;"",dummy2!C101,"")</f>
        <v/>
      </c>
      <c r="M107" s="284" t="str">
        <f ca="1">IF($O107&lt;&gt;"",dummy2!D101,"")</f>
        <v/>
      </c>
      <c r="N107" s="276" t="str">
        <f ca="1">IF($O107&lt;&gt;"",dummy2!E101,"")</f>
        <v/>
      </c>
      <c r="O107" s="285" t="str">
        <f ca="1">IF(OFFSET(dummy2!L101,0,dummy1!$A$2)&lt;&gt;"",OFFSET(dummy2!L101,0,dummy1!$A$2),"")</f>
        <v/>
      </c>
      <c r="P107" s="286" t="str">
        <f t="shared" ca="1" si="5"/>
        <v/>
      </c>
      <c r="Q107" s="287" t="str">
        <f ca="1">IF(OFFSET(dummy2!M101,0,dummy1!$A$2)&lt;&gt;"",OFFSET(dummy2!M101,0,dummy1!$A$2),"")</f>
        <v/>
      </c>
    </row>
    <row r="108" spans="1:17" s="33" customFormat="1" ht="15" customHeight="1" x14ac:dyDescent="0.25">
      <c r="A108" s="48"/>
      <c r="E108" s="34"/>
      <c r="G108" s="41"/>
      <c r="H108" s="35" t="str">
        <f t="shared" si="4"/>
        <v/>
      </c>
      <c r="I108" s="38"/>
      <c r="J108" s="41"/>
      <c r="K108" s="276" t="str">
        <f t="shared" ca="1" si="6"/>
        <v/>
      </c>
      <c r="L108" s="283" t="str">
        <f ca="1">IF($O108&lt;&gt;"",dummy2!C102,"")</f>
        <v/>
      </c>
      <c r="M108" s="284" t="str">
        <f ca="1">IF($O108&lt;&gt;"",dummy2!D102,"")</f>
        <v/>
      </c>
      <c r="N108" s="276" t="str">
        <f ca="1">IF($O108&lt;&gt;"",dummy2!E102,"")</f>
        <v/>
      </c>
      <c r="O108" s="285" t="str">
        <f ca="1">IF(OFFSET(dummy2!L102,0,dummy1!$A$2)&lt;&gt;"",OFFSET(dummy2!L102,0,dummy1!$A$2),"")</f>
        <v/>
      </c>
      <c r="P108" s="286" t="str">
        <f t="shared" ca="1" si="5"/>
        <v/>
      </c>
      <c r="Q108" s="287" t="str">
        <f ca="1">IF(OFFSET(dummy2!M102,0,dummy1!$A$2)&lt;&gt;"",OFFSET(dummy2!M102,0,dummy1!$A$2),"")</f>
        <v/>
      </c>
    </row>
    <row r="109" spans="1:17" s="33" customFormat="1" ht="15" customHeight="1" x14ac:dyDescent="0.25">
      <c r="A109" s="48"/>
      <c r="E109" s="34"/>
      <c r="G109" s="41"/>
      <c r="H109" s="35" t="str">
        <f t="shared" si="4"/>
        <v/>
      </c>
      <c r="I109" s="38"/>
      <c r="J109" s="41"/>
      <c r="K109" s="276" t="str">
        <f t="shared" ca="1" si="6"/>
        <v/>
      </c>
      <c r="L109" s="283" t="str">
        <f ca="1">IF($O109&lt;&gt;"",dummy2!C103,"")</f>
        <v/>
      </c>
      <c r="M109" s="284" t="str">
        <f ca="1">IF($O109&lt;&gt;"",dummy2!D103,"")</f>
        <v/>
      </c>
      <c r="N109" s="276" t="str">
        <f ca="1">IF($O109&lt;&gt;"",dummy2!E103,"")</f>
        <v/>
      </c>
      <c r="O109" s="285" t="str">
        <f ca="1">IF(OFFSET(dummy2!L103,0,dummy1!$A$2)&lt;&gt;"",OFFSET(dummy2!L103,0,dummy1!$A$2),"")</f>
        <v/>
      </c>
      <c r="P109" s="286" t="str">
        <f t="shared" ca="1" si="5"/>
        <v/>
      </c>
      <c r="Q109" s="287" t="str">
        <f ca="1">IF(OFFSET(dummy2!M103,0,dummy1!$A$2)&lt;&gt;"",OFFSET(dummy2!M103,0,dummy1!$A$2),"")</f>
        <v/>
      </c>
    </row>
    <row r="110" spans="1:17" s="33" customFormat="1" ht="15" customHeight="1" x14ac:dyDescent="0.25">
      <c r="A110" s="48"/>
      <c r="E110" s="34"/>
      <c r="G110" s="41"/>
      <c r="H110" s="35" t="str">
        <f t="shared" si="4"/>
        <v/>
      </c>
      <c r="I110" s="38"/>
      <c r="J110" s="41"/>
      <c r="K110" s="276" t="str">
        <f t="shared" ca="1" si="6"/>
        <v/>
      </c>
      <c r="L110" s="283" t="str">
        <f ca="1">IF($O110&lt;&gt;"",dummy2!C104,"")</f>
        <v/>
      </c>
      <c r="M110" s="284" t="str">
        <f ca="1">IF($O110&lt;&gt;"",dummy2!D104,"")</f>
        <v/>
      </c>
      <c r="N110" s="276" t="str">
        <f ca="1">IF($O110&lt;&gt;"",dummy2!E104,"")</f>
        <v/>
      </c>
      <c r="O110" s="285" t="str">
        <f ca="1">IF(OFFSET(dummy2!L104,0,dummy1!$A$2)&lt;&gt;"",OFFSET(dummy2!L104,0,dummy1!$A$2),"")</f>
        <v/>
      </c>
      <c r="P110" s="286" t="str">
        <f t="shared" ca="1" si="5"/>
        <v/>
      </c>
      <c r="Q110" s="287" t="str">
        <f ca="1">IF(OFFSET(dummy2!M104,0,dummy1!$A$2)&lt;&gt;"",OFFSET(dummy2!M104,0,dummy1!$A$2),"")</f>
        <v/>
      </c>
    </row>
    <row r="111" spans="1:17" s="33" customFormat="1" ht="15" customHeight="1" x14ac:dyDescent="0.25">
      <c r="A111" s="48"/>
      <c r="E111" s="34"/>
      <c r="G111" s="41"/>
      <c r="H111" s="35" t="str">
        <f t="shared" si="4"/>
        <v/>
      </c>
      <c r="I111" s="38"/>
      <c r="J111" s="41"/>
      <c r="K111" s="276" t="str">
        <f t="shared" ca="1" si="6"/>
        <v/>
      </c>
      <c r="L111" s="283" t="str">
        <f ca="1">IF($O111&lt;&gt;"",dummy2!C105,"")</f>
        <v/>
      </c>
      <c r="M111" s="284" t="str">
        <f ca="1">IF($O111&lt;&gt;"",dummy2!D105,"")</f>
        <v/>
      </c>
      <c r="N111" s="276" t="str">
        <f ca="1">IF($O111&lt;&gt;"",dummy2!E105,"")</f>
        <v/>
      </c>
      <c r="O111" s="285" t="str">
        <f ca="1">IF(OFFSET(dummy2!L105,0,dummy1!$A$2)&lt;&gt;"",OFFSET(dummy2!L105,0,dummy1!$A$2),"")</f>
        <v/>
      </c>
      <c r="P111" s="286" t="str">
        <f t="shared" ca="1" si="5"/>
        <v/>
      </c>
      <c r="Q111" s="287" t="str">
        <f ca="1">IF(OFFSET(dummy2!M105,0,dummy1!$A$2)&lt;&gt;"",OFFSET(dummy2!M105,0,dummy1!$A$2),"")</f>
        <v/>
      </c>
    </row>
    <row r="112" spans="1:17" s="33" customFormat="1" ht="15" customHeight="1" x14ac:dyDescent="0.25">
      <c r="A112" s="48"/>
      <c r="E112" s="34"/>
      <c r="G112" s="41"/>
      <c r="H112" s="35" t="str">
        <f t="shared" si="4"/>
        <v/>
      </c>
      <c r="I112" s="38"/>
      <c r="J112" s="41"/>
      <c r="K112" s="276" t="str">
        <f t="shared" ca="1" si="6"/>
        <v/>
      </c>
      <c r="L112" s="283" t="str">
        <f ca="1">IF($O112&lt;&gt;"",dummy2!C106,"")</f>
        <v/>
      </c>
      <c r="M112" s="284" t="str">
        <f ca="1">IF($O112&lt;&gt;"",dummy2!D106,"")</f>
        <v/>
      </c>
      <c r="N112" s="276" t="str">
        <f ca="1">IF($O112&lt;&gt;"",dummy2!E106,"")</f>
        <v/>
      </c>
      <c r="O112" s="285" t="str">
        <f ca="1">IF(OFFSET(dummy2!L106,0,dummy1!$A$2)&lt;&gt;"",OFFSET(dummy2!L106,0,dummy1!$A$2),"")</f>
        <v/>
      </c>
      <c r="P112" s="286" t="str">
        <f t="shared" ca="1" si="5"/>
        <v/>
      </c>
      <c r="Q112" s="287" t="str">
        <f ca="1">IF(OFFSET(dummy2!M106,0,dummy1!$A$2)&lt;&gt;"",OFFSET(dummy2!M106,0,dummy1!$A$2),"")</f>
        <v/>
      </c>
    </row>
    <row r="113" spans="1:17" s="33" customFormat="1" ht="15" customHeight="1" x14ac:dyDescent="0.25">
      <c r="A113" s="48"/>
      <c r="E113" s="34"/>
      <c r="G113" s="41"/>
      <c r="H113" s="35" t="str">
        <f t="shared" si="4"/>
        <v/>
      </c>
      <c r="I113" s="38"/>
      <c r="J113" s="41"/>
      <c r="K113" s="276" t="str">
        <f t="shared" ca="1" si="6"/>
        <v/>
      </c>
      <c r="L113" s="283" t="str">
        <f ca="1">IF($O113&lt;&gt;"",dummy2!C107,"")</f>
        <v/>
      </c>
      <c r="M113" s="284" t="str">
        <f ca="1">IF($O113&lt;&gt;"",dummy2!D107,"")</f>
        <v/>
      </c>
      <c r="N113" s="276" t="str">
        <f ca="1">IF($O113&lt;&gt;"",dummy2!E107,"")</f>
        <v/>
      </c>
      <c r="O113" s="285" t="str">
        <f ca="1">IF(OFFSET(dummy2!L107,0,dummy1!$A$2)&lt;&gt;"",OFFSET(dummy2!L107,0,dummy1!$A$2),"")</f>
        <v/>
      </c>
      <c r="P113" s="286" t="str">
        <f t="shared" ca="1" si="5"/>
        <v/>
      </c>
      <c r="Q113" s="287" t="str">
        <f ca="1">IF(OFFSET(dummy2!M107,0,dummy1!$A$2)&lt;&gt;"",OFFSET(dummy2!M107,0,dummy1!$A$2),"")</f>
        <v/>
      </c>
    </row>
    <row r="114" spans="1:17" s="33" customFormat="1" ht="15" customHeight="1" x14ac:dyDescent="0.25">
      <c r="A114" s="48"/>
      <c r="E114" s="34"/>
      <c r="G114" s="41"/>
      <c r="H114" s="35" t="str">
        <f t="shared" si="4"/>
        <v/>
      </c>
      <c r="I114" s="38"/>
      <c r="J114" s="41"/>
      <c r="K114" s="276" t="str">
        <f t="shared" ca="1" si="6"/>
        <v/>
      </c>
      <c r="L114" s="283" t="str">
        <f ca="1">IF($O114&lt;&gt;"",dummy2!C108,"")</f>
        <v/>
      </c>
      <c r="M114" s="284" t="str">
        <f ca="1">IF($O114&lt;&gt;"",dummy2!D108,"")</f>
        <v/>
      </c>
      <c r="N114" s="276" t="str">
        <f ca="1">IF($O114&lt;&gt;"",dummy2!E108,"")</f>
        <v/>
      </c>
      <c r="O114" s="285" t="str">
        <f ca="1">IF(OFFSET(dummy2!L108,0,dummy1!$A$2)&lt;&gt;"",OFFSET(dummy2!L108,0,dummy1!$A$2),"")</f>
        <v/>
      </c>
      <c r="P114" s="286" t="str">
        <f t="shared" ca="1" si="5"/>
        <v/>
      </c>
      <c r="Q114" s="287" t="str">
        <f ca="1">IF(OFFSET(dummy2!M108,0,dummy1!$A$2)&lt;&gt;"",OFFSET(dummy2!M108,0,dummy1!$A$2),"")</f>
        <v/>
      </c>
    </row>
    <row r="115" spans="1:17" s="33" customFormat="1" ht="15" customHeight="1" x14ac:dyDescent="0.25">
      <c r="A115" s="48"/>
      <c r="E115" s="34"/>
      <c r="G115" s="41"/>
      <c r="H115" s="35" t="str">
        <f t="shared" si="4"/>
        <v/>
      </c>
      <c r="I115" s="38"/>
      <c r="J115" s="41"/>
      <c r="K115" s="276" t="str">
        <f t="shared" ca="1" si="6"/>
        <v/>
      </c>
      <c r="L115" s="283" t="str">
        <f ca="1">IF($O115&lt;&gt;"",dummy2!C109,"")</f>
        <v/>
      </c>
      <c r="M115" s="284" t="str">
        <f ca="1">IF($O115&lt;&gt;"",dummy2!D109,"")</f>
        <v/>
      </c>
      <c r="N115" s="276" t="str">
        <f ca="1">IF($O115&lt;&gt;"",dummy2!E109,"")</f>
        <v/>
      </c>
      <c r="O115" s="285" t="str">
        <f ca="1">IF(OFFSET(dummy2!L109,0,dummy1!$A$2)&lt;&gt;"",OFFSET(dummy2!L109,0,dummy1!$A$2),"")</f>
        <v/>
      </c>
      <c r="P115" s="286" t="str">
        <f t="shared" ca="1" si="5"/>
        <v/>
      </c>
      <c r="Q115" s="287" t="str">
        <f ca="1">IF(OFFSET(dummy2!M109,0,dummy1!$A$2)&lt;&gt;"",OFFSET(dummy2!M109,0,dummy1!$A$2),"")</f>
        <v/>
      </c>
    </row>
    <row r="116" spans="1:17" s="33" customFormat="1" ht="15" customHeight="1" x14ac:dyDescent="0.25">
      <c r="A116" s="48"/>
      <c r="E116" s="34"/>
      <c r="G116" s="41"/>
      <c r="H116" s="35" t="str">
        <f t="shared" si="4"/>
        <v/>
      </c>
      <c r="I116" s="38"/>
      <c r="J116" s="41"/>
      <c r="K116" s="276" t="str">
        <f t="shared" ca="1" si="6"/>
        <v/>
      </c>
      <c r="L116" s="283" t="str">
        <f ca="1">IF($O116&lt;&gt;"",dummy2!C110,"")</f>
        <v/>
      </c>
      <c r="M116" s="284" t="str">
        <f ca="1">IF($O116&lt;&gt;"",dummy2!D110,"")</f>
        <v/>
      </c>
      <c r="N116" s="276" t="str">
        <f ca="1">IF($O116&lt;&gt;"",dummy2!E110,"")</f>
        <v/>
      </c>
      <c r="O116" s="285" t="str">
        <f ca="1">IF(OFFSET(dummy2!L110,0,dummy1!$A$2)&lt;&gt;"",OFFSET(dummy2!L110,0,dummy1!$A$2),"")</f>
        <v/>
      </c>
      <c r="P116" s="286" t="str">
        <f t="shared" ca="1" si="5"/>
        <v/>
      </c>
      <c r="Q116" s="287" t="str">
        <f ca="1">IF(OFFSET(dummy2!M110,0,dummy1!$A$2)&lt;&gt;"",OFFSET(dummy2!M110,0,dummy1!$A$2),"")</f>
        <v/>
      </c>
    </row>
    <row r="117" spans="1:17" s="33" customFormat="1" ht="15" customHeight="1" x14ac:dyDescent="0.25">
      <c r="A117" s="48"/>
      <c r="E117" s="34"/>
      <c r="G117" s="41"/>
      <c r="H117" s="35" t="str">
        <f t="shared" si="4"/>
        <v/>
      </c>
      <c r="I117" s="38"/>
      <c r="J117" s="41"/>
      <c r="K117" s="276" t="str">
        <f t="shared" ca="1" si="6"/>
        <v/>
      </c>
      <c r="L117" s="283" t="str">
        <f ca="1">IF($O117&lt;&gt;"",dummy2!C111,"")</f>
        <v/>
      </c>
      <c r="M117" s="284" t="str">
        <f ca="1">IF($O117&lt;&gt;"",dummy2!D111,"")</f>
        <v/>
      </c>
      <c r="N117" s="276" t="str">
        <f ca="1">IF($O117&lt;&gt;"",dummy2!E111,"")</f>
        <v/>
      </c>
      <c r="O117" s="285" t="str">
        <f ca="1">IF(OFFSET(dummy2!L111,0,dummy1!$A$2)&lt;&gt;"",OFFSET(dummy2!L111,0,dummy1!$A$2),"")</f>
        <v/>
      </c>
      <c r="P117" s="286" t="str">
        <f t="shared" ca="1" si="5"/>
        <v/>
      </c>
      <c r="Q117" s="287" t="str">
        <f ca="1">IF(OFFSET(dummy2!M111,0,dummy1!$A$2)&lt;&gt;"",OFFSET(dummy2!M111,0,dummy1!$A$2),"")</f>
        <v/>
      </c>
    </row>
    <row r="118" spans="1:17" s="33" customFormat="1" ht="15" customHeight="1" x14ac:dyDescent="0.25">
      <c r="A118" s="48"/>
      <c r="E118" s="34"/>
      <c r="G118" s="41"/>
      <c r="H118" s="35" t="str">
        <f t="shared" si="4"/>
        <v/>
      </c>
      <c r="I118" s="38"/>
      <c r="J118" s="41"/>
      <c r="K118" s="276" t="str">
        <f t="shared" ca="1" si="6"/>
        <v/>
      </c>
      <c r="L118" s="283" t="str">
        <f ca="1">IF($O118&lt;&gt;"",dummy2!C112,"")</f>
        <v/>
      </c>
      <c r="M118" s="284" t="str">
        <f ca="1">IF($O118&lt;&gt;"",dummy2!D112,"")</f>
        <v/>
      </c>
      <c r="N118" s="276" t="str">
        <f ca="1">IF($O118&lt;&gt;"",dummy2!E112,"")</f>
        <v/>
      </c>
      <c r="O118" s="285" t="str">
        <f ca="1">IF(OFFSET(dummy2!L112,0,dummy1!$A$2)&lt;&gt;"",OFFSET(dummy2!L112,0,dummy1!$A$2),"")</f>
        <v/>
      </c>
      <c r="P118" s="286" t="str">
        <f t="shared" ca="1" si="5"/>
        <v/>
      </c>
      <c r="Q118" s="287" t="str">
        <f ca="1">IF(OFFSET(dummy2!M112,0,dummy1!$A$2)&lt;&gt;"",OFFSET(dummy2!M112,0,dummy1!$A$2),"")</f>
        <v/>
      </c>
    </row>
    <row r="119" spans="1:17" s="33" customFormat="1" ht="15" customHeight="1" x14ac:dyDescent="0.25">
      <c r="A119" s="48"/>
      <c r="E119" s="34"/>
      <c r="G119" s="41"/>
      <c r="H119" s="35" t="str">
        <f t="shared" si="4"/>
        <v/>
      </c>
      <c r="I119" s="38"/>
      <c r="J119" s="41"/>
      <c r="K119" s="276" t="str">
        <f t="shared" ca="1" si="6"/>
        <v/>
      </c>
      <c r="L119" s="283" t="str">
        <f ca="1">IF($O119&lt;&gt;"",dummy2!C113,"")</f>
        <v/>
      </c>
      <c r="M119" s="284" t="str">
        <f ca="1">IF($O119&lt;&gt;"",dummy2!D113,"")</f>
        <v/>
      </c>
      <c r="N119" s="276" t="str">
        <f ca="1">IF($O119&lt;&gt;"",dummy2!E113,"")</f>
        <v/>
      </c>
      <c r="O119" s="285" t="str">
        <f ca="1">IF(OFFSET(dummy2!L113,0,dummy1!$A$2)&lt;&gt;"",OFFSET(dummy2!L113,0,dummy1!$A$2),"")</f>
        <v/>
      </c>
      <c r="P119" s="286" t="str">
        <f t="shared" ca="1" si="5"/>
        <v/>
      </c>
      <c r="Q119" s="287" t="str">
        <f ca="1">IF(OFFSET(dummy2!M113,0,dummy1!$A$2)&lt;&gt;"",OFFSET(dummy2!M113,0,dummy1!$A$2),"")</f>
        <v/>
      </c>
    </row>
    <row r="120" spans="1:17" s="33" customFormat="1" ht="15" customHeight="1" x14ac:dyDescent="0.25">
      <c r="A120" s="48"/>
      <c r="E120" s="34"/>
      <c r="G120" s="41"/>
      <c r="H120" s="35" t="str">
        <f t="shared" si="4"/>
        <v/>
      </c>
      <c r="I120" s="38"/>
      <c r="J120" s="41"/>
      <c r="K120" s="276" t="str">
        <f t="shared" ca="1" si="6"/>
        <v/>
      </c>
      <c r="L120" s="283" t="str">
        <f ca="1">IF($O120&lt;&gt;"",dummy2!C114,"")</f>
        <v/>
      </c>
      <c r="M120" s="284" t="str">
        <f ca="1">IF($O120&lt;&gt;"",dummy2!D114,"")</f>
        <v/>
      </c>
      <c r="N120" s="276" t="str">
        <f ca="1">IF($O120&lt;&gt;"",dummy2!E114,"")</f>
        <v/>
      </c>
      <c r="O120" s="285" t="str">
        <f ca="1">IF(OFFSET(dummy2!L114,0,dummy1!$A$2)&lt;&gt;"",OFFSET(dummy2!L114,0,dummy1!$A$2),"")</f>
        <v/>
      </c>
      <c r="P120" s="286" t="str">
        <f t="shared" ca="1" si="5"/>
        <v/>
      </c>
      <c r="Q120" s="287" t="str">
        <f ca="1">IF(OFFSET(dummy2!M114,0,dummy1!$A$2)&lt;&gt;"",OFFSET(dummy2!M114,0,dummy1!$A$2),"")</f>
        <v/>
      </c>
    </row>
    <row r="121" spans="1:17" s="33" customFormat="1" ht="15" customHeight="1" x14ac:dyDescent="0.25">
      <c r="A121" s="48"/>
      <c r="E121" s="34"/>
      <c r="G121" s="41"/>
      <c r="H121" s="35" t="str">
        <f t="shared" si="4"/>
        <v/>
      </c>
      <c r="I121" s="38"/>
      <c r="J121" s="41"/>
      <c r="K121" s="276" t="str">
        <f t="shared" ca="1" si="6"/>
        <v/>
      </c>
      <c r="L121" s="283" t="str">
        <f ca="1">IF($O121&lt;&gt;"",dummy2!C115,"")</f>
        <v/>
      </c>
      <c r="M121" s="284" t="str">
        <f ca="1">IF($O121&lt;&gt;"",dummy2!D115,"")</f>
        <v/>
      </c>
      <c r="N121" s="276" t="str">
        <f ca="1">IF($O121&lt;&gt;"",dummy2!E115,"")</f>
        <v/>
      </c>
      <c r="O121" s="285" t="str">
        <f ca="1">IF(OFFSET(dummy2!L115,0,dummy1!$A$2)&lt;&gt;"",OFFSET(dummy2!L115,0,dummy1!$A$2),"")</f>
        <v/>
      </c>
      <c r="P121" s="286" t="str">
        <f t="shared" ca="1" si="5"/>
        <v/>
      </c>
      <c r="Q121" s="287" t="str">
        <f ca="1">IF(OFFSET(dummy2!M115,0,dummy1!$A$2)&lt;&gt;"",OFFSET(dummy2!M115,0,dummy1!$A$2),"")</f>
        <v/>
      </c>
    </row>
    <row r="122" spans="1:17" s="33" customFormat="1" ht="15" customHeight="1" x14ac:dyDescent="0.25">
      <c r="A122" s="48"/>
      <c r="E122" s="34"/>
      <c r="G122" s="41"/>
      <c r="H122" s="35" t="str">
        <f t="shared" si="4"/>
        <v/>
      </c>
      <c r="I122" s="38"/>
      <c r="J122" s="41"/>
      <c r="K122" s="276" t="str">
        <f t="shared" ca="1" si="6"/>
        <v/>
      </c>
      <c r="L122" s="283" t="str">
        <f ca="1">IF($O122&lt;&gt;"",dummy2!C116,"")</f>
        <v/>
      </c>
      <c r="M122" s="284" t="str">
        <f ca="1">IF($O122&lt;&gt;"",dummy2!D116,"")</f>
        <v/>
      </c>
      <c r="N122" s="276" t="str">
        <f ca="1">IF($O122&lt;&gt;"",dummy2!E116,"")</f>
        <v/>
      </c>
      <c r="O122" s="285" t="str">
        <f ca="1">IF(OFFSET(dummy2!L116,0,dummy1!$A$2)&lt;&gt;"",OFFSET(dummy2!L116,0,dummy1!$A$2),"")</f>
        <v/>
      </c>
      <c r="P122" s="286" t="str">
        <f t="shared" ca="1" si="5"/>
        <v/>
      </c>
      <c r="Q122" s="287" t="str">
        <f ca="1">IF(OFFSET(dummy2!M116,0,dummy1!$A$2)&lt;&gt;"",OFFSET(dummy2!M116,0,dummy1!$A$2),"")</f>
        <v/>
      </c>
    </row>
    <row r="123" spans="1:17" s="33" customFormat="1" ht="15" customHeight="1" x14ac:dyDescent="0.25">
      <c r="A123" s="48"/>
      <c r="E123" s="34"/>
      <c r="G123" s="41"/>
      <c r="H123" s="35" t="str">
        <f t="shared" si="4"/>
        <v/>
      </c>
      <c r="I123" s="38"/>
      <c r="J123" s="41"/>
      <c r="K123" s="276" t="str">
        <f t="shared" ca="1" si="6"/>
        <v/>
      </c>
      <c r="L123" s="283" t="str">
        <f ca="1">IF($O123&lt;&gt;"",dummy2!C117,"")</f>
        <v/>
      </c>
      <c r="M123" s="284" t="str">
        <f ca="1">IF($O123&lt;&gt;"",dummy2!D117,"")</f>
        <v/>
      </c>
      <c r="N123" s="276" t="str">
        <f ca="1">IF($O123&lt;&gt;"",dummy2!E117,"")</f>
        <v/>
      </c>
      <c r="O123" s="285" t="str">
        <f ca="1">IF(OFFSET(dummy2!L117,0,dummy1!$A$2)&lt;&gt;"",OFFSET(dummy2!L117,0,dummy1!$A$2),"")</f>
        <v/>
      </c>
      <c r="P123" s="286" t="str">
        <f t="shared" ca="1" si="5"/>
        <v/>
      </c>
      <c r="Q123" s="287" t="str">
        <f ca="1">IF(OFFSET(dummy2!M117,0,dummy1!$A$2)&lt;&gt;"",OFFSET(dummy2!M117,0,dummy1!$A$2),"")</f>
        <v/>
      </c>
    </row>
    <row r="124" spans="1:17" s="33" customFormat="1" ht="15" customHeight="1" x14ac:dyDescent="0.25">
      <c r="A124" s="48"/>
      <c r="E124" s="34"/>
      <c r="G124" s="41"/>
      <c r="H124" s="35" t="str">
        <f t="shared" si="4"/>
        <v/>
      </c>
      <c r="I124" s="38"/>
      <c r="J124" s="41"/>
      <c r="K124" s="276" t="str">
        <f t="shared" ca="1" si="6"/>
        <v/>
      </c>
      <c r="L124" s="283" t="str">
        <f ca="1">IF($O124&lt;&gt;"",dummy2!C118,"")</f>
        <v/>
      </c>
      <c r="M124" s="284" t="str">
        <f ca="1">IF($O124&lt;&gt;"",dummy2!D118,"")</f>
        <v/>
      </c>
      <c r="N124" s="276" t="str">
        <f ca="1">IF($O124&lt;&gt;"",dummy2!E118,"")</f>
        <v/>
      </c>
      <c r="O124" s="285" t="str">
        <f ca="1">IF(OFFSET(dummy2!L118,0,dummy1!$A$2)&lt;&gt;"",OFFSET(dummy2!L118,0,dummy1!$A$2),"")</f>
        <v/>
      </c>
      <c r="P124" s="286" t="str">
        <f t="shared" ca="1" si="5"/>
        <v/>
      </c>
      <c r="Q124" s="287" t="str">
        <f ca="1">IF(OFFSET(dummy2!M118,0,dummy1!$A$2)&lt;&gt;"",OFFSET(dummy2!M118,0,dummy1!$A$2),"")</f>
        <v/>
      </c>
    </row>
    <row r="125" spans="1:17" s="33" customFormat="1" ht="15" customHeight="1" x14ac:dyDescent="0.25">
      <c r="A125" s="48"/>
      <c r="E125" s="34"/>
      <c r="G125" s="41"/>
      <c r="H125" s="35" t="str">
        <f t="shared" si="4"/>
        <v/>
      </c>
      <c r="I125" s="38"/>
      <c r="J125" s="41"/>
      <c r="K125" s="276" t="str">
        <f t="shared" ca="1" si="6"/>
        <v/>
      </c>
      <c r="L125" s="283" t="str">
        <f ca="1">IF($O125&lt;&gt;"",dummy2!C119,"")</f>
        <v/>
      </c>
      <c r="M125" s="284" t="str">
        <f ca="1">IF($O125&lt;&gt;"",dummy2!D119,"")</f>
        <v/>
      </c>
      <c r="N125" s="276" t="str">
        <f ca="1">IF($O125&lt;&gt;"",dummy2!E119,"")</f>
        <v/>
      </c>
      <c r="O125" s="285" t="str">
        <f ca="1">IF(OFFSET(dummy2!L119,0,dummy1!$A$2)&lt;&gt;"",OFFSET(dummy2!L119,0,dummy1!$A$2),"")</f>
        <v/>
      </c>
      <c r="P125" s="286" t="str">
        <f t="shared" ca="1" si="5"/>
        <v/>
      </c>
      <c r="Q125" s="287" t="str">
        <f ca="1">IF(OFFSET(dummy2!M119,0,dummy1!$A$2)&lt;&gt;"",OFFSET(dummy2!M119,0,dummy1!$A$2),"")</f>
        <v/>
      </c>
    </row>
    <row r="126" spans="1:17" s="33" customFormat="1" ht="15" customHeight="1" x14ac:dyDescent="0.25">
      <c r="A126" s="48"/>
      <c r="E126" s="34"/>
      <c r="G126" s="41"/>
      <c r="H126" s="35" t="str">
        <f t="shared" si="4"/>
        <v/>
      </c>
      <c r="I126" s="38"/>
      <c r="J126" s="41"/>
      <c r="K126" s="276" t="str">
        <f t="shared" ca="1" si="6"/>
        <v/>
      </c>
      <c r="L126" s="283" t="str">
        <f ca="1">IF($O126&lt;&gt;"",dummy2!C120,"")</f>
        <v/>
      </c>
      <c r="M126" s="284" t="str">
        <f ca="1">IF($O126&lt;&gt;"",dummy2!D120,"")</f>
        <v/>
      </c>
      <c r="N126" s="276" t="str">
        <f ca="1">IF($O126&lt;&gt;"",dummy2!E120,"")</f>
        <v/>
      </c>
      <c r="O126" s="285" t="str">
        <f ca="1">IF(OFFSET(dummy2!L120,0,dummy1!$A$2)&lt;&gt;"",OFFSET(dummy2!L120,0,dummy1!$A$2),"")</f>
        <v/>
      </c>
      <c r="P126" s="286" t="str">
        <f t="shared" ca="1" si="5"/>
        <v/>
      </c>
      <c r="Q126" s="287" t="str">
        <f ca="1">IF(OFFSET(dummy2!M120,0,dummy1!$A$2)&lt;&gt;"",OFFSET(dummy2!M120,0,dummy1!$A$2),"")</f>
        <v/>
      </c>
    </row>
    <row r="127" spans="1:17" s="33" customFormat="1" ht="15" customHeight="1" x14ac:dyDescent="0.25">
      <c r="A127" s="48"/>
      <c r="E127" s="34"/>
      <c r="G127" s="41"/>
      <c r="H127" s="35" t="str">
        <f t="shared" si="4"/>
        <v/>
      </c>
      <c r="I127" s="38"/>
      <c r="J127" s="41"/>
      <c r="K127" s="276" t="str">
        <f t="shared" ca="1" si="6"/>
        <v/>
      </c>
      <c r="L127" s="283" t="str">
        <f ca="1">IF($O127&lt;&gt;"",dummy2!C121,"")</f>
        <v/>
      </c>
      <c r="M127" s="284" t="str">
        <f ca="1">IF($O127&lt;&gt;"",dummy2!D121,"")</f>
        <v/>
      </c>
      <c r="N127" s="276" t="str">
        <f ca="1">IF($O127&lt;&gt;"",dummy2!E121,"")</f>
        <v/>
      </c>
      <c r="O127" s="285" t="str">
        <f ca="1">IF(OFFSET(dummy2!L121,0,dummy1!$A$2)&lt;&gt;"",OFFSET(dummy2!L121,0,dummy1!$A$2),"")</f>
        <v/>
      </c>
      <c r="P127" s="286" t="str">
        <f t="shared" ca="1" si="5"/>
        <v/>
      </c>
      <c r="Q127" s="287" t="str">
        <f ca="1">IF(OFFSET(dummy2!M121,0,dummy1!$A$2)&lt;&gt;"",OFFSET(dummy2!M121,0,dummy1!$A$2),"")</f>
        <v/>
      </c>
    </row>
    <row r="128" spans="1:17" s="33" customFormat="1" ht="15" customHeight="1" x14ac:dyDescent="0.25">
      <c r="A128" s="48"/>
      <c r="E128" s="34"/>
      <c r="G128" s="41"/>
      <c r="H128" s="35" t="str">
        <f t="shared" si="4"/>
        <v/>
      </c>
      <c r="I128" s="38"/>
      <c r="J128" s="41"/>
      <c r="K128" s="276" t="str">
        <f t="shared" ca="1" si="6"/>
        <v/>
      </c>
      <c r="L128" s="283" t="str">
        <f ca="1">IF($O128&lt;&gt;"",dummy2!C122,"")</f>
        <v/>
      </c>
      <c r="M128" s="284" t="str">
        <f ca="1">IF($O128&lt;&gt;"",dummy2!D122,"")</f>
        <v/>
      </c>
      <c r="N128" s="276" t="str">
        <f ca="1">IF($O128&lt;&gt;"",dummy2!E122,"")</f>
        <v/>
      </c>
      <c r="O128" s="285" t="str">
        <f ca="1">IF(OFFSET(dummy2!L122,0,dummy1!$A$2)&lt;&gt;"",OFFSET(dummy2!L122,0,dummy1!$A$2),"")</f>
        <v/>
      </c>
      <c r="P128" s="286" t="str">
        <f t="shared" ca="1" si="5"/>
        <v/>
      </c>
      <c r="Q128" s="287" t="str">
        <f ca="1">IF(OFFSET(dummy2!M122,0,dummy1!$A$2)&lt;&gt;"",OFFSET(dummy2!M122,0,dummy1!$A$2),"")</f>
        <v/>
      </c>
    </row>
    <row r="129" spans="1:18" s="33" customFormat="1" ht="15" customHeight="1" x14ac:dyDescent="0.25">
      <c r="A129" s="48"/>
      <c r="E129" s="34"/>
      <c r="G129" s="41"/>
      <c r="H129" s="35" t="str">
        <f t="shared" si="4"/>
        <v/>
      </c>
      <c r="I129" s="38"/>
      <c r="J129" s="41"/>
      <c r="K129" s="276" t="str">
        <f t="shared" ca="1" si="6"/>
        <v/>
      </c>
      <c r="L129" s="283" t="str">
        <f ca="1">IF($O129&lt;&gt;"",dummy2!C123,"")</f>
        <v/>
      </c>
      <c r="M129" s="284" t="str">
        <f ca="1">IF($O129&lt;&gt;"",dummy2!D123,"")</f>
        <v/>
      </c>
      <c r="N129" s="276" t="str">
        <f ca="1">IF($O129&lt;&gt;"",dummy2!E123,"")</f>
        <v/>
      </c>
      <c r="O129" s="285" t="str">
        <f ca="1">IF(OFFSET(dummy2!L123,0,dummy1!$A$2)&lt;&gt;"",OFFSET(dummy2!L123,0,dummy1!$A$2),"")</f>
        <v/>
      </c>
      <c r="P129" s="286" t="str">
        <f t="shared" ca="1" si="5"/>
        <v/>
      </c>
      <c r="Q129" s="287" t="str">
        <f ca="1">IF(OFFSET(dummy2!M123,0,dummy1!$A$2)&lt;&gt;"",OFFSET(dummy2!M123,0,dummy1!$A$2),"")</f>
        <v/>
      </c>
    </row>
    <row r="130" spans="1:18" s="33" customFormat="1" ht="15" customHeight="1" x14ac:dyDescent="0.25">
      <c r="A130" s="48"/>
      <c r="E130" s="34"/>
      <c r="G130" s="41"/>
      <c r="H130" s="35" t="str">
        <f t="shared" si="4"/>
        <v/>
      </c>
      <c r="I130" s="38"/>
      <c r="J130" s="41"/>
      <c r="K130" s="276" t="str">
        <f t="shared" ca="1" si="6"/>
        <v/>
      </c>
      <c r="L130" s="283" t="str">
        <f ca="1">IF($O130&lt;&gt;"",dummy2!C124,"")</f>
        <v/>
      </c>
      <c r="M130" s="284" t="str">
        <f ca="1">IF($O130&lt;&gt;"",dummy2!D124,"")</f>
        <v/>
      </c>
      <c r="N130" s="276" t="str">
        <f ca="1">IF($O130&lt;&gt;"",dummy2!E124,"")</f>
        <v/>
      </c>
      <c r="O130" s="285" t="str">
        <f ca="1">IF(OFFSET(dummy2!L124,0,dummy1!$A$2)&lt;&gt;"",OFFSET(dummy2!L124,0,dummy1!$A$2),"")</f>
        <v/>
      </c>
      <c r="P130" s="286" t="str">
        <f t="shared" ca="1" si="5"/>
        <v/>
      </c>
      <c r="Q130" s="287" t="str">
        <f ca="1">IF(OFFSET(dummy2!M124,0,dummy1!$A$2)&lt;&gt;"",OFFSET(dummy2!M124,0,dummy1!$A$2),"")</f>
        <v/>
      </c>
    </row>
    <row r="131" spans="1:18" s="33" customFormat="1" ht="15" customHeight="1" x14ac:dyDescent="0.25">
      <c r="A131" s="48"/>
      <c r="E131" s="34"/>
      <c r="G131" s="41"/>
      <c r="H131" s="35" t="str">
        <f t="shared" si="4"/>
        <v/>
      </c>
      <c r="I131" s="38"/>
      <c r="J131" s="41"/>
      <c r="K131" s="276" t="str">
        <f t="shared" ca="1" si="6"/>
        <v/>
      </c>
      <c r="L131" s="283" t="str">
        <f ca="1">IF($O131&lt;&gt;"",dummy2!C125,"")</f>
        <v/>
      </c>
      <c r="M131" s="284" t="str">
        <f ca="1">IF($O131&lt;&gt;"",dummy2!D125,"")</f>
        <v/>
      </c>
      <c r="N131" s="276" t="str">
        <f ca="1">IF($O131&lt;&gt;"",dummy2!E125,"")</f>
        <v/>
      </c>
      <c r="O131" s="285" t="str">
        <f ca="1">IF(OFFSET(dummy2!L125,0,dummy1!$A$2)&lt;&gt;"",OFFSET(dummy2!L125,0,dummy1!$A$2),"")</f>
        <v/>
      </c>
      <c r="P131" s="286" t="str">
        <f t="shared" ca="1" si="5"/>
        <v/>
      </c>
      <c r="Q131" s="287" t="str">
        <f ca="1">IF(OFFSET(dummy2!M125,0,dummy1!$A$2)&lt;&gt;"",OFFSET(dummy2!M125,0,dummy1!$A$2),"")</f>
        <v/>
      </c>
    </row>
    <row r="132" spans="1:18" s="33" customFormat="1" ht="15" customHeight="1" x14ac:dyDescent="0.25">
      <c r="A132" s="48"/>
      <c r="E132" s="34"/>
      <c r="G132" s="41"/>
      <c r="H132" s="35" t="str">
        <f t="shared" si="4"/>
        <v/>
      </c>
      <c r="I132" s="38"/>
      <c r="J132" s="41"/>
      <c r="K132" s="276" t="str">
        <f t="shared" ca="1" si="6"/>
        <v/>
      </c>
      <c r="L132" s="283" t="str">
        <f ca="1">IF($O132&lt;&gt;"",dummy2!C126,"")</f>
        <v/>
      </c>
      <c r="M132" s="284" t="str">
        <f ca="1">IF($O132&lt;&gt;"",dummy2!D126,"")</f>
        <v/>
      </c>
      <c r="N132" s="276" t="str">
        <f ca="1">IF($O132&lt;&gt;"",dummy2!E126,"")</f>
        <v/>
      </c>
      <c r="O132" s="285" t="str">
        <f ca="1">IF(OFFSET(dummy2!L126,0,dummy1!$A$2)&lt;&gt;"",OFFSET(dummy2!L126,0,dummy1!$A$2),"")</f>
        <v/>
      </c>
      <c r="P132" s="286" t="str">
        <f t="shared" ca="1" si="5"/>
        <v/>
      </c>
      <c r="Q132" s="287" t="str">
        <f ca="1">IF(OFFSET(dummy2!M126,0,dummy1!$A$2)&lt;&gt;"",OFFSET(dummy2!M126,0,dummy1!$A$2),"")</f>
        <v/>
      </c>
    </row>
    <row r="133" spans="1:18" s="33" customFormat="1" ht="15" customHeight="1" x14ac:dyDescent="0.25">
      <c r="A133" s="48"/>
      <c r="E133" s="34"/>
      <c r="G133" s="41"/>
      <c r="H133" s="35" t="str">
        <f t="shared" si="4"/>
        <v/>
      </c>
      <c r="I133" s="38"/>
      <c r="J133" s="41"/>
      <c r="K133" s="276" t="str">
        <f t="shared" ca="1" si="6"/>
        <v/>
      </c>
      <c r="L133" s="283" t="str">
        <f ca="1">IF($O133&lt;&gt;"",dummy2!C127,"")</f>
        <v/>
      </c>
      <c r="M133" s="284" t="str">
        <f ca="1">IF($O133&lt;&gt;"",dummy2!D127,"")</f>
        <v/>
      </c>
      <c r="N133" s="276" t="str">
        <f ca="1">IF($O133&lt;&gt;"",dummy2!E127,"")</f>
        <v/>
      </c>
      <c r="O133" s="285" t="str">
        <f ca="1">IF(OFFSET(dummy2!L127,0,dummy1!$A$2)&lt;&gt;"",OFFSET(dummy2!L127,0,dummy1!$A$2),"")</f>
        <v/>
      </c>
      <c r="P133" s="286" t="str">
        <f t="shared" ca="1" si="5"/>
        <v/>
      </c>
      <c r="Q133" s="287" t="str">
        <f ca="1">IF(OFFSET(dummy2!M127,0,dummy1!$A$2)&lt;&gt;"",OFFSET(dummy2!M127,0,dummy1!$A$2),"")</f>
        <v/>
      </c>
    </row>
    <row r="134" spans="1:18" s="33" customFormat="1" ht="15" customHeight="1" x14ac:dyDescent="0.25">
      <c r="A134" s="48"/>
      <c r="E134" s="34"/>
      <c r="G134" s="41"/>
      <c r="H134" s="35" t="str">
        <f t="shared" si="4"/>
        <v/>
      </c>
      <c r="I134" s="38"/>
      <c r="J134" s="41"/>
      <c r="K134" s="276" t="str">
        <f t="shared" ca="1" si="6"/>
        <v/>
      </c>
      <c r="L134" s="283" t="str">
        <f ca="1">IF($O134&lt;&gt;"",dummy2!C128,"")</f>
        <v/>
      </c>
      <c r="M134" s="284" t="str">
        <f ca="1">IF($O134&lt;&gt;"",dummy2!D128,"")</f>
        <v/>
      </c>
      <c r="N134" s="276" t="str">
        <f ca="1">IF($O134&lt;&gt;"",dummy2!E128,"")</f>
        <v/>
      </c>
      <c r="O134" s="285" t="str">
        <f ca="1">IF(OFFSET(dummy2!L128,0,dummy1!$A$2)&lt;&gt;"",OFFSET(dummy2!L128,0,dummy1!$A$2),"")</f>
        <v/>
      </c>
      <c r="P134" s="286" t="str">
        <f t="shared" ca="1" si="5"/>
        <v/>
      </c>
      <c r="Q134" s="287" t="str">
        <f ca="1">IF(OFFSET(dummy2!M128,0,dummy1!$A$2)&lt;&gt;"",OFFSET(dummy2!M128,0,dummy1!$A$2),"")</f>
        <v/>
      </c>
    </row>
    <row r="135" spans="1:18" s="33" customFormat="1" ht="15" customHeight="1" x14ac:dyDescent="0.25">
      <c r="A135" s="48"/>
      <c r="E135" s="34"/>
      <c r="G135" s="41"/>
      <c r="H135" s="35" t="str">
        <f t="shared" si="4"/>
        <v/>
      </c>
      <c r="I135" s="38"/>
      <c r="J135" s="41"/>
      <c r="K135" s="35" t="str">
        <f t="shared" ca="1" si="6"/>
        <v/>
      </c>
      <c r="L135" s="36" t="str">
        <f ca="1">IF($O135&lt;&gt;"",dummy2!C129,"")</f>
        <v/>
      </c>
      <c r="M135" s="37" t="str">
        <f ca="1">IF($O135&lt;&gt;"",dummy2!D129,"")</f>
        <v/>
      </c>
      <c r="N135" s="35" t="str">
        <f ca="1">IF($O135&lt;&gt;"",dummy2!E129,"")</f>
        <v/>
      </c>
      <c r="O135" s="259" t="str">
        <f ca="1">IF(OFFSET(dummy2!L129,0,dummy1!$A$2)&lt;&gt;"",OFFSET(dummy2!L129,0,dummy1!$A$2),"")</f>
        <v/>
      </c>
      <c r="P135" s="260" t="str">
        <f t="shared" ca="1" si="5"/>
        <v/>
      </c>
      <c r="Q135" s="261" t="str">
        <f ca="1">IF(OFFSET(dummy2!M129,0,dummy1!$A$2)&lt;&gt;"",OFFSET(dummy2!M129,0,dummy1!$A$2),"")</f>
        <v/>
      </c>
    </row>
    <row r="136" spans="1:18" s="33" customFormat="1" ht="15" customHeight="1" x14ac:dyDescent="0.25">
      <c r="A136" s="48"/>
      <c r="B136" s="33" t="s">
        <v>51</v>
      </c>
      <c r="E136" s="34"/>
      <c r="G136" s="41"/>
      <c r="H136" s="35" t="str">
        <f t="shared" si="4"/>
        <v/>
      </c>
      <c r="I136" s="38"/>
      <c r="J136" s="41"/>
      <c r="K136" s="35" t="str">
        <f t="shared" ca="1" si="6"/>
        <v/>
      </c>
      <c r="L136" s="36" t="str">
        <f ca="1">IF($O136&lt;&gt;"",dummy2!C130,"")</f>
        <v/>
      </c>
      <c r="M136" s="37" t="str">
        <f ca="1">IF($O136&lt;&gt;"",dummy2!D130,"")</f>
        <v/>
      </c>
      <c r="N136" s="35" t="str">
        <f ca="1">IF($O136&lt;&gt;"",dummy2!E130,"")</f>
        <v/>
      </c>
      <c r="O136" s="259" t="str">
        <f ca="1">IF(OFFSET(dummy2!L130,0,dummy1!$A$2)&lt;&gt;"",OFFSET(dummy2!L130,0,dummy1!$A$2),"")</f>
        <v/>
      </c>
      <c r="P136" s="260" t="str">
        <f t="shared" ca="1" si="5"/>
        <v/>
      </c>
      <c r="Q136" s="261" t="str">
        <f ca="1">IF(OFFSET(dummy2!M130,0,dummy1!$A$2)&lt;&gt;"",OFFSET(dummy2!M130,0,dummy1!$A$2),"")</f>
        <v/>
      </c>
    </row>
    <row r="137" spans="1:18" s="33" customFormat="1" ht="15" customHeight="1" x14ac:dyDescent="0.25">
      <c r="A137" s="310"/>
      <c r="B137" s="300"/>
      <c r="C137" s="300"/>
      <c r="D137" s="300"/>
      <c r="E137" s="301"/>
      <c r="F137" s="300"/>
      <c r="G137" s="302"/>
      <c r="H137" s="303" t="str">
        <f t="shared" si="4"/>
        <v/>
      </c>
      <c r="I137" s="304"/>
      <c r="J137" s="302"/>
      <c r="K137" s="303"/>
      <c r="L137" s="305"/>
      <c r="M137" s="306"/>
      <c r="N137" s="303"/>
      <c r="O137" s="307"/>
      <c r="P137" s="308"/>
      <c r="Q137" s="309"/>
      <c r="R137" s="300"/>
    </row>
    <row r="138" spans="1:18" s="33" customFormat="1" ht="15" hidden="1" customHeight="1" x14ac:dyDescent="0.25">
      <c r="A138" s="48"/>
      <c r="E138" s="34"/>
      <c r="G138" s="41"/>
      <c r="H138" s="35" t="str">
        <f t="shared" ref="H138:H201" si="7">IF(OR(H137="",H137=$C$7),"",H137+1)</f>
        <v/>
      </c>
      <c r="I138" s="38"/>
      <c r="J138" s="41"/>
      <c r="K138" s="35"/>
      <c r="L138" s="36"/>
      <c r="M138" s="37"/>
      <c r="N138" s="35"/>
      <c r="O138" s="259"/>
      <c r="P138" s="260"/>
      <c r="Q138" s="261"/>
    </row>
    <row r="139" spans="1:18" s="33" customFormat="1" ht="15" hidden="1" customHeight="1" x14ac:dyDescent="0.25">
      <c r="A139" s="48"/>
      <c r="E139" s="34"/>
      <c r="G139" s="41"/>
      <c r="H139" s="35" t="str">
        <f t="shared" si="7"/>
        <v/>
      </c>
      <c r="I139" s="38"/>
      <c r="J139" s="41"/>
      <c r="K139" s="35"/>
      <c r="L139" s="36"/>
      <c r="M139" s="37"/>
      <c r="N139" s="35"/>
      <c r="O139" s="259"/>
      <c r="P139" s="260"/>
      <c r="Q139" s="261"/>
    </row>
    <row r="140" spans="1:18" s="33" customFormat="1" ht="15" hidden="1" customHeight="1" x14ac:dyDescent="0.25">
      <c r="A140" s="48"/>
      <c r="E140" s="34"/>
      <c r="G140" s="41"/>
      <c r="H140" s="35" t="str">
        <f t="shared" si="7"/>
        <v/>
      </c>
      <c r="I140" s="38"/>
      <c r="J140" s="41"/>
      <c r="K140" s="35"/>
      <c r="L140" s="36"/>
      <c r="M140" s="37"/>
      <c r="N140" s="35"/>
      <c r="O140" s="259"/>
      <c r="P140" s="260"/>
      <c r="Q140" s="261"/>
    </row>
    <row r="141" spans="1:18" s="33" customFormat="1" ht="15" hidden="1" customHeight="1" x14ac:dyDescent="0.25">
      <c r="A141" s="48"/>
      <c r="E141" s="34"/>
      <c r="G141" s="41"/>
      <c r="H141" s="35" t="str">
        <f t="shared" si="7"/>
        <v/>
      </c>
      <c r="I141" s="38"/>
      <c r="J141" s="41"/>
      <c r="K141" s="35"/>
      <c r="L141" s="36"/>
      <c r="M141" s="37"/>
      <c r="N141" s="35"/>
      <c r="O141" s="259"/>
      <c r="P141" s="260"/>
      <c r="Q141" s="261"/>
    </row>
    <row r="142" spans="1:18" s="33" customFormat="1" ht="15" hidden="1" customHeight="1" x14ac:dyDescent="0.25">
      <c r="A142" s="48"/>
      <c r="E142" s="34"/>
      <c r="G142" s="41"/>
      <c r="H142" s="35" t="str">
        <f t="shared" si="7"/>
        <v/>
      </c>
      <c r="I142" s="38"/>
      <c r="J142" s="41"/>
      <c r="K142" s="35"/>
      <c r="L142" s="36"/>
      <c r="M142" s="37"/>
      <c r="N142" s="35"/>
      <c r="O142" s="259"/>
      <c r="P142" s="260"/>
      <c r="Q142" s="261"/>
    </row>
    <row r="143" spans="1:18" s="33" customFormat="1" ht="15" hidden="1" customHeight="1" x14ac:dyDescent="0.25">
      <c r="A143" s="48"/>
      <c r="E143" s="34"/>
      <c r="G143" s="41"/>
      <c r="H143" s="35" t="str">
        <f t="shared" si="7"/>
        <v/>
      </c>
      <c r="I143" s="38"/>
      <c r="J143" s="41"/>
      <c r="K143" s="35"/>
      <c r="L143" s="36"/>
      <c r="M143" s="37"/>
      <c r="N143" s="35"/>
      <c r="O143" s="259"/>
      <c r="P143" s="260"/>
      <c r="Q143" s="261"/>
    </row>
    <row r="144" spans="1:18" s="33" customFormat="1" ht="15" hidden="1" customHeight="1" x14ac:dyDescent="0.25">
      <c r="A144" s="48"/>
      <c r="E144" s="34"/>
      <c r="G144" s="41"/>
      <c r="H144" s="35" t="str">
        <f t="shared" si="7"/>
        <v/>
      </c>
      <c r="I144" s="38"/>
      <c r="J144" s="41"/>
      <c r="K144" s="34"/>
      <c r="L144" s="34"/>
      <c r="M144" s="34"/>
      <c r="N144" s="34"/>
      <c r="O144" s="58"/>
      <c r="P144" s="58"/>
      <c r="Q144" s="57"/>
    </row>
    <row r="145" spans="1:17" s="33" customFormat="1" ht="15" hidden="1" customHeight="1" x14ac:dyDescent="0.25">
      <c r="A145" s="48"/>
      <c r="E145" s="34"/>
      <c r="G145" s="41"/>
      <c r="H145" s="35" t="str">
        <f t="shared" si="7"/>
        <v/>
      </c>
      <c r="I145" s="38"/>
      <c r="J145" s="41"/>
      <c r="K145" s="34"/>
      <c r="L145" s="34"/>
      <c r="M145" s="34"/>
      <c r="N145" s="34"/>
      <c r="O145" s="58"/>
      <c r="P145" s="58"/>
      <c r="Q145" s="57"/>
    </row>
    <row r="146" spans="1:17" s="33" customFormat="1" ht="15" hidden="1" customHeight="1" x14ac:dyDescent="0.25">
      <c r="A146" s="48"/>
      <c r="E146" s="34"/>
      <c r="G146" s="41"/>
      <c r="H146" s="35" t="str">
        <f t="shared" si="7"/>
        <v/>
      </c>
      <c r="I146" s="38"/>
      <c r="J146" s="41"/>
      <c r="K146" s="34"/>
      <c r="L146" s="34"/>
      <c r="M146" s="34"/>
      <c r="N146" s="34"/>
      <c r="O146" s="58"/>
      <c r="P146" s="58"/>
      <c r="Q146" s="57"/>
    </row>
    <row r="147" spans="1:17" s="33" customFormat="1" ht="15" hidden="1" customHeight="1" x14ac:dyDescent="0.25">
      <c r="A147" s="48"/>
      <c r="E147" s="34"/>
      <c r="G147" s="41"/>
      <c r="H147" s="35" t="str">
        <f t="shared" si="7"/>
        <v/>
      </c>
      <c r="I147" s="38"/>
      <c r="J147" s="41"/>
      <c r="K147" s="34"/>
      <c r="L147" s="34"/>
      <c r="M147" s="34"/>
      <c r="N147" s="34"/>
      <c r="O147" s="58"/>
      <c r="P147" s="58"/>
      <c r="Q147" s="57"/>
    </row>
    <row r="148" spans="1:17" s="33" customFormat="1" ht="15" hidden="1" customHeight="1" x14ac:dyDescent="0.25">
      <c r="A148" s="48"/>
      <c r="E148" s="34"/>
      <c r="G148" s="41"/>
      <c r="H148" s="35" t="str">
        <f t="shared" si="7"/>
        <v/>
      </c>
      <c r="I148" s="38"/>
      <c r="J148" s="41"/>
      <c r="K148" s="34"/>
      <c r="L148" s="34"/>
      <c r="M148" s="34"/>
      <c r="N148" s="34"/>
      <c r="O148" s="58"/>
      <c r="P148" s="58"/>
      <c r="Q148" s="57"/>
    </row>
    <row r="149" spans="1:17" s="33" customFormat="1" ht="15" hidden="1" customHeight="1" x14ac:dyDescent="0.25">
      <c r="A149" s="48"/>
      <c r="E149" s="34"/>
      <c r="G149" s="41"/>
      <c r="H149" s="35" t="str">
        <f t="shared" si="7"/>
        <v/>
      </c>
      <c r="I149" s="38"/>
      <c r="J149" s="41"/>
      <c r="K149" s="34"/>
      <c r="L149" s="34"/>
      <c r="M149" s="34"/>
      <c r="N149" s="34"/>
      <c r="O149" s="58"/>
      <c r="P149" s="58"/>
      <c r="Q149" s="57"/>
    </row>
    <row r="150" spans="1:17" s="33" customFormat="1" ht="15" hidden="1" customHeight="1" x14ac:dyDescent="0.25">
      <c r="A150" s="48"/>
      <c r="E150" s="34"/>
      <c r="G150" s="41"/>
      <c r="H150" s="35" t="str">
        <f t="shared" si="7"/>
        <v/>
      </c>
      <c r="I150" s="38"/>
      <c r="J150" s="41"/>
      <c r="K150" s="34"/>
      <c r="L150" s="34"/>
      <c r="M150" s="34"/>
      <c r="N150" s="34"/>
      <c r="O150" s="58"/>
      <c r="P150" s="58"/>
      <c r="Q150" s="57"/>
    </row>
    <row r="151" spans="1:17" s="33" customFormat="1" ht="15" hidden="1" customHeight="1" x14ac:dyDescent="0.25">
      <c r="A151" s="48"/>
      <c r="E151" s="34"/>
      <c r="G151" s="41"/>
      <c r="H151" s="35" t="str">
        <f t="shared" si="7"/>
        <v/>
      </c>
      <c r="I151" s="38"/>
      <c r="J151" s="41"/>
      <c r="K151" s="34"/>
      <c r="L151" s="34"/>
      <c r="M151" s="34"/>
      <c r="N151" s="34"/>
      <c r="O151" s="58"/>
      <c r="P151" s="58"/>
      <c r="Q151" s="57"/>
    </row>
    <row r="152" spans="1:17" s="33" customFormat="1" ht="15" hidden="1" customHeight="1" x14ac:dyDescent="0.25">
      <c r="A152" s="48"/>
      <c r="E152" s="34"/>
      <c r="G152" s="41"/>
      <c r="H152" s="35" t="str">
        <f t="shared" si="7"/>
        <v/>
      </c>
      <c r="I152" s="38"/>
      <c r="J152" s="41"/>
      <c r="K152" s="34"/>
      <c r="L152" s="34"/>
      <c r="M152" s="34"/>
      <c r="N152" s="34"/>
      <c r="O152" s="58"/>
      <c r="P152" s="58"/>
      <c r="Q152" s="57"/>
    </row>
    <row r="153" spans="1:17" s="33" customFormat="1" ht="15" hidden="1" customHeight="1" x14ac:dyDescent="0.25">
      <c r="A153" s="48"/>
      <c r="E153" s="34"/>
      <c r="G153" s="41"/>
      <c r="H153" s="35" t="str">
        <f t="shared" si="7"/>
        <v/>
      </c>
      <c r="I153" s="38"/>
      <c r="J153" s="41"/>
      <c r="K153" s="34"/>
      <c r="L153" s="34"/>
      <c r="M153" s="34"/>
      <c r="N153" s="34"/>
      <c r="O153" s="58"/>
      <c r="P153" s="58"/>
      <c r="Q153" s="57"/>
    </row>
    <row r="154" spans="1:17" s="33" customFormat="1" ht="15" hidden="1" customHeight="1" x14ac:dyDescent="0.25">
      <c r="A154" s="48"/>
      <c r="E154" s="34"/>
      <c r="G154" s="41"/>
      <c r="H154" s="35" t="str">
        <f t="shared" si="7"/>
        <v/>
      </c>
      <c r="I154" s="38"/>
      <c r="J154" s="41"/>
      <c r="K154" s="34"/>
      <c r="L154" s="34"/>
      <c r="M154" s="34"/>
      <c r="N154" s="34"/>
      <c r="O154" s="58"/>
      <c r="P154" s="58"/>
      <c r="Q154" s="57"/>
    </row>
    <row r="155" spans="1:17" s="33" customFormat="1" ht="15" hidden="1" customHeight="1" x14ac:dyDescent="0.25">
      <c r="A155" s="48"/>
      <c r="E155" s="34"/>
      <c r="G155" s="41"/>
      <c r="H155" s="35" t="str">
        <f t="shared" si="7"/>
        <v/>
      </c>
      <c r="I155" s="38"/>
      <c r="J155" s="41"/>
      <c r="K155" s="34"/>
      <c r="L155" s="34"/>
      <c r="M155" s="34"/>
      <c r="N155" s="34"/>
      <c r="O155" s="58"/>
      <c r="P155" s="58"/>
      <c r="Q155" s="57"/>
    </row>
    <row r="156" spans="1:17" s="33" customFormat="1" ht="15" hidden="1" customHeight="1" x14ac:dyDescent="0.25">
      <c r="A156" s="48"/>
      <c r="E156" s="34"/>
      <c r="G156" s="41"/>
      <c r="H156" s="35" t="str">
        <f t="shared" si="7"/>
        <v/>
      </c>
      <c r="I156" s="38"/>
      <c r="J156" s="41"/>
      <c r="K156" s="34"/>
      <c r="L156" s="34"/>
      <c r="M156" s="34"/>
      <c r="N156" s="34"/>
      <c r="O156" s="58"/>
      <c r="P156" s="58"/>
      <c r="Q156" s="57"/>
    </row>
    <row r="157" spans="1:17" s="33" customFormat="1" ht="15" hidden="1" customHeight="1" x14ac:dyDescent="0.25">
      <c r="A157" s="48"/>
      <c r="E157" s="34"/>
      <c r="G157" s="41"/>
      <c r="H157" s="35" t="str">
        <f t="shared" si="7"/>
        <v/>
      </c>
      <c r="I157" s="38"/>
      <c r="J157" s="41"/>
      <c r="K157" s="34"/>
      <c r="L157" s="34"/>
      <c r="M157" s="34"/>
      <c r="N157" s="34"/>
      <c r="O157" s="58"/>
      <c r="P157" s="58"/>
      <c r="Q157" s="57"/>
    </row>
    <row r="158" spans="1:17" s="33" customFormat="1" ht="15" hidden="1" customHeight="1" x14ac:dyDescent="0.25">
      <c r="A158" s="48"/>
      <c r="E158" s="34"/>
      <c r="G158" s="41"/>
      <c r="H158" s="35" t="str">
        <f t="shared" si="7"/>
        <v/>
      </c>
      <c r="I158" s="38"/>
      <c r="J158" s="41"/>
      <c r="K158" s="34"/>
      <c r="L158" s="34"/>
      <c r="M158" s="34"/>
      <c r="N158" s="34"/>
      <c r="O158" s="58"/>
      <c r="P158" s="58"/>
      <c r="Q158" s="57"/>
    </row>
    <row r="159" spans="1:17" s="33" customFormat="1" ht="15" hidden="1" customHeight="1" x14ac:dyDescent="0.25">
      <c r="A159" s="48"/>
      <c r="E159" s="34"/>
      <c r="G159" s="41"/>
      <c r="H159" s="35" t="str">
        <f t="shared" si="7"/>
        <v/>
      </c>
      <c r="I159" s="38"/>
      <c r="J159" s="41"/>
      <c r="K159" s="34"/>
      <c r="L159" s="34"/>
      <c r="M159" s="34"/>
      <c r="N159" s="34"/>
      <c r="O159" s="58"/>
      <c r="P159" s="58"/>
      <c r="Q159" s="57"/>
    </row>
    <row r="160" spans="1:17" s="33" customFormat="1" ht="15" hidden="1" customHeight="1" x14ac:dyDescent="0.25">
      <c r="A160" s="48"/>
      <c r="E160" s="34"/>
      <c r="G160" s="41"/>
      <c r="H160" s="35" t="str">
        <f t="shared" si="7"/>
        <v/>
      </c>
      <c r="I160" s="38"/>
      <c r="J160" s="41"/>
      <c r="K160" s="34"/>
      <c r="L160" s="34"/>
      <c r="M160" s="34"/>
      <c r="N160" s="34"/>
      <c r="O160" s="58"/>
      <c r="P160" s="58"/>
      <c r="Q160" s="57"/>
    </row>
    <row r="161" spans="1:17" s="33" customFormat="1" ht="15" hidden="1" customHeight="1" x14ac:dyDescent="0.25">
      <c r="A161" s="48"/>
      <c r="E161" s="34"/>
      <c r="G161" s="41"/>
      <c r="H161" s="35" t="str">
        <f t="shared" si="7"/>
        <v/>
      </c>
      <c r="I161" s="38"/>
      <c r="J161" s="41"/>
      <c r="K161" s="34"/>
      <c r="L161" s="34"/>
      <c r="M161" s="34"/>
      <c r="N161" s="34"/>
      <c r="O161" s="58"/>
      <c r="P161" s="58"/>
      <c r="Q161" s="57"/>
    </row>
    <row r="162" spans="1:17" s="33" customFormat="1" ht="15" hidden="1" customHeight="1" x14ac:dyDescent="0.25">
      <c r="A162" s="48"/>
      <c r="E162" s="34"/>
      <c r="G162" s="41"/>
      <c r="H162" s="35" t="str">
        <f t="shared" si="7"/>
        <v/>
      </c>
      <c r="I162" s="38"/>
      <c r="J162" s="41"/>
      <c r="K162" s="34"/>
      <c r="L162" s="34"/>
      <c r="M162" s="34"/>
      <c r="N162" s="34"/>
      <c r="O162" s="58"/>
      <c r="P162" s="58"/>
      <c r="Q162" s="57"/>
    </row>
    <row r="163" spans="1:17" s="33" customFormat="1" ht="15" hidden="1" customHeight="1" x14ac:dyDescent="0.25">
      <c r="A163" s="48"/>
      <c r="E163" s="34"/>
      <c r="G163" s="41"/>
      <c r="H163" s="35" t="str">
        <f t="shared" si="7"/>
        <v/>
      </c>
      <c r="I163" s="38"/>
      <c r="J163" s="41"/>
      <c r="K163" s="34"/>
      <c r="L163" s="34"/>
      <c r="M163" s="34"/>
      <c r="N163" s="34"/>
      <c r="O163" s="58"/>
      <c r="P163" s="58"/>
      <c r="Q163" s="57"/>
    </row>
    <row r="164" spans="1:17" s="33" customFormat="1" ht="15" hidden="1" customHeight="1" x14ac:dyDescent="0.25">
      <c r="A164" s="48"/>
      <c r="E164" s="34"/>
      <c r="G164" s="41"/>
      <c r="H164" s="35" t="str">
        <f t="shared" si="7"/>
        <v/>
      </c>
      <c r="I164" s="38"/>
      <c r="J164" s="41"/>
      <c r="K164" s="34"/>
      <c r="L164" s="34"/>
      <c r="M164" s="34"/>
      <c r="N164" s="34"/>
      <c r="O164" s="58"/>
      <c r="P164" s="58"/>
      <c r="Q164" s="57"/>
    </row>
    <row r="165" spans="1:17" s="33" customFormat="1" ht="15" hidden="1" customHeight="1" x14ac:dyDescent="0.25">
      <c r="A165" s="48"/>
      <c r="E165" s="34"/>
      <c r="G165" s="41"/>
      <c r="H165" s="35" t="str">
        <f t="shared" si="7"/>
        <v/>
      </c>
      <c r="I165" s="38"/>
      <c r="J165" s="41"/>
      <c r="K165" s="34"/>
      <c r="L165" s="34"/>
      <c r="M165" s="34"/>
      <c r="N165" s="34"/>
      <c r="O165" s="58"/>
      <c r="P165" s="58"/>
      <c r="Q165" s="57"/>
    </row>
    <row r="166" spans="1:17" s="33" customFormat="1" ht="15" hidden="1" customHeight="1" x14ac:dyDescent="0.25">
      <c r="A166" s="48"/>
      <c r="E166" s="34"/>
      <c r="G166" s="41"/>
      <c r="H166" s="35" t="str">
        <f t="shared" si="7"/>
        <v/>
      </c>
      <c r="I166" s="38"/>
      <c r="J166" s="41"/>
      <c r="K166" s="34"/>
      <c r="L166" s="34"/>
      <c r="M166" s="34"/>
      <c r="N166" s="34"/>
      <c r="O166" s="58"/>
      <c r="P166" s="58"/>
      <c r="Q166" s="57"/>
    </row>
    <row r="167" spans="1:17" s="33" customFormat="1" ht="15" hidden="1" customHeight="1" x14ac:dyDescent="0.25">
      <c r="A167" s="48"/>
      <c r="E167" s="34"/>
      <c r="G167" s="41"/>
      <c r="H167" s="35" t="str">
        <f t="shared" si="7"/>
        <v/>
      </c>
      <c r="I167" s="38"/>
      <c r="J167" s="41"/>
      <c r="K167" s="34"/>
      <c r="L167" s="34"/>
      <c r="M167" s="34"/>
      <c r="N167" s="34"/>
      <c r="O167" s="58"/>
      <c r="P167" s="58"/>
      <c r="Q167" s="57"/>
    </row>
    <row r="168" spans="1:17" s="33" customFormat="1" ht="15" hidden="1" customHeight="1" x14ac:dyDescent="0.25">
      <c r="A168" s="48"/>
      <c r="E168" s="34"/>
      <c r="G168" s="41"/>
      <c r="H168" s="35" t="str">
        <f t="shared" si="7"/>
        <v/>
      </c>
      <c r="I168" s="38"/>
      <c r="J168" s="41"/>
      <c r="K168" s="34"/>
      <c r="L168" s="34"/>
      <c r="M168" s="34"/>
      <c r="N168" s="34"/>
      <c r="O168" s="58"/>
      <c r="P168" s="58"/>
      <c r="Q168" s="57"/>
    </row>
    <row r="169" spans="1:17" s="33" customFormat="1" ht="15" hidden="1" customHeight="1" x14ac:dyDescent="0.25">
      <c r="A169" s="48"/>
      <c r="E169" s="34"/>
      <c r="G169" s="41"/>
      <c r="H169" s="35" t="str">
        <f t="shared" si="7"/>
        <v/>
      </c>
      <c r="I169" s="38"/>
      <c r="J169" s="41"/>
      <c r="K169" s="34"/>
      <c r="L169" s="34"/>
      <c r="M169" s="34"/>
      <c r="N169" s="34"/>
      <c r="O169" s="58"/>
      <c r="P169" s="58"/>
      <c r="Q169" s="57"/>
    </row>
    <row r="170" spans="1:17" s="33" customFormat="1" ht="15" hidden="1" customHeight="1" x14ac:dyDescent="0.25">
      <c r="A170" s="48"/>
      <c r="E170" s="34"/>
      <c r="G170" s="41"/>
      <c r="H170" s="35" t="str">
        <f t="shared" si="7"/>
        <v/>
      </c>
      <c r="I170" s="38"/>
      <c r="J170" s="41"/>
      <c r="K170" s="34"/>
      <c r="L170" s="34"/>
      <c r="M170" s="34"/>
      <c r="N170" s="34"/>
      <c r="O170" s="58"/>
      <c r="P170" s="58"/>
      <c r="Q170" s="57"/>
    </row>
    <row r="171" spans="1:17" s="33" customFormat="1" ht="15" hidden="1" customHeight="1" x14ac:dyDescent="0.25">
      <c r="A171" s="48"/>
      <c r="E171" s="34"/>
      <c r="G171" s="41"/>
      <c r="H171" s="35" t="str">
        <f t="shared" si="7"/>
        <v/>
      </c>
      <c r="I171" s="38"/>
      <c r="J171" s="41"/>
      <c r="K171" s="34"/>
      <c r="L171" s="34"/>
      <c r="M171" s="34"/>
      <c r="N171" s="34"/>
      <c r="O171" s="58"/>
      <c r="P171" s="58"/>
      <c r="Q171" s="57"/>
    </row>
    <row r="172" spans="1:17" s="33" customFormat="1" ht="15" hidden="1" customHeight="1" x14ac:dyDescent="0.25">
      <c r="A172" s="48"/>
      <c r="E172" s="34"/>
      <c r="G172" s="41"/>
      <c r="H172" s="35" t="str">
        <f t="shared" si="7"/>
        <v/>
      </c>
      <c r="I172" s="38"/>
      <c r="J172" s="41"/>
      <c r="K172" s="34"/>
      <c r="L172" s="34"/>
      <c r="M172" s="34"/>
      <c r="N172" s="34"/>
      <c r="O172" s="58"/>
      <c r="P172" s="58"/>
      <c r="Q172" s="57"/>
    </row>
    <row r="173" spans="1:17" s="33" customFormat="1" ht="15" hidden="1" customHeight="1" x14ac:dyDescent="0.25">
      <c r="A173" s="48"/>
      <c r="E173" s="34"/>
      <c r="G173" s="41"/>
      <c r="H173" s="35" t="str">
        <f t="shared" si="7"/>
        <v/>
      </c>
      <c r="I173" s="38"/>
      <c r="J173" s="41"/>
      <c r="K173" s="34"/>
      <c r="L173" s="34"/>
      <c r="M173" s="34"/>
      <c r="N173" s="34"/>
      <c r="O173" s="58"/>
      <c r="P173" s="58"/>
      <c r="Q173" s="57"/>
    </row>
    <row r="174" spans="1:17" s="33" customFormat="1" ht="15" hidden="1" customHeight="1" x14ac:dyDescent="0.25">
      <c r="A174" s="48"/>
      <c r="E174" s="34"/>
      <c r="G174" s="41"/>
      <c r="H174" s="35" t="str">
        <f t="shared" si="7"/>
        <v/>
      </c>
      <c r="I174" s="38"/>
      <c r="J174" s="41"/>
      <c r="K174" s="34"/>
      <c r="L174" s="34"/>
      <c r="M174" s="34"/>
      <c r="N174" s="34"/>
      <c r="O174" s="58"/>
      <c r="P174" s="58"/>
      <c r="Q174" s="57"/>
    </row>
    <row r="175" spans="1:17" s="33" customFormat="1" ht="15" hidden="1" customHeight="1" x14ac:dyDescent="0.25">
      <c r="A175" s="48"/>
      <c r="E175" s="34"/>
      <c r="G175" s="41"/>
      <c r="H175" s="35" t="str">
        <f t="shared" si="7"/>
        <v/>
      </c>
      <c r="I175" s="38"/>
      <c r="J175" s="41"/>
      <c r="K175" s="34"/>
      <c r="L175" s="34"/>
      <c r="M175" s="34"/>
      <c r="N175" s="34"/>
      <c r="O175" s="58"/>
      <c r="P175" s="58"/>
      <c r="Q175" s="57"/>
    </row>
    <row r="176" spans="1:17" s="33" customFormat="1" ht="15" hidden="1" customHeight="1" x14ac:dyDescent="0.25">
      <c r="A176" s="48"/>
      <c r="E176" s="34"/>
      <c r="G176" s="41"/>
      <c r="H176" s="35" t="str">
        <f t="shared" si="7"/>
        <v/>
      </c>
      <c r="I176" s="38"/>
      <c r="J176" s="41"/>
      <c r="K176" s="34"/>
      <c r="L176" s="34"/>
      <c r="M176" s="34"/>
      <c r="N176" s="34"/>
      <c r="O176" s="58"/>
      <c r="P176" s="58"/>
      <c r="Q176" s="57"/>
    </row>
    <row r="177" spans="1:17" s="33" customFormat="1" ht="15" hidden="1" customHeight="1" x14ac:dyDescent="0.25">
      <c r="A177" s="48"/>
      <c r="E177" s="34"/>
      <c r="G177" s="41"/>
      <c r="H177" s="35" t="str">
        <f t="shared" si="7"/>
        <v/>
      </c>
      <c r="I177" s="38"/>
      <c r="J177" s="41"/>
      <c r="K177" s="34"/>
      <c r="L177" s="34"/>
      <c r="M177" s="34"/>
      <c r="N177" s="34"/>
      <c r="O177" s="58"/>
      <c r="P177" s="58"/>
      <c r="Q177" s="57"/>
    </row>
    <row r="178" spans="1:17" s="33" customFormat="1" ht="15" hidden="1" customHeight="1" x14ac:dyDescent="0.25">
      <c r="A178" s="48"/>
      <c r="E178" s="34"/>
      <c r="G178" s="41"/>
      <c r="H178" s="35" t="str">
        <f t="shared" si="7"/>
        <v/>
      </c>
      <c r="I178" s="38"/>
      <c r="J178" s="41"/>
      <c r="K178" s="34"/>
      <c r="L178" s="34"/>
      <c r="M178" s="34"/>
      <c r="N178" s="34"/>
      <c r="O178" s="58"/>
      <c r="P178" s="58"/>
      <c r="Q178" s="57"/>
    </row>
    <row r="179" spans="1:17" s="33" customFormat="1" ht="15" hidden="1" customHeight="1" x14ac:dyDescent="0.25">
      <c r="A179" s="48"/>
      <c r="E179" s="34"/>
      <c r="G179" s="41"/>
      <c r="H179" s="35" t="str">
        <f t="shared" si="7"/>
        <v/>
      </c>
      <c r="I179" s="38"/>
      <c r="J179" s="41"/>
      <c r="K179" s="34"/>
      <c r="L179" s="34"/>
      <c r="M179" s="34"/>
      <c r="N179" s="34"/>
      <c r="O179" s="58"/>
      <c r="P179" s="58"/>
      <c r="Q179" s="57"/>
    </row>
    <row r="180" spans="1:17" s="33" customFormat="1" ht="15" hidden="1" customHeight="1" x14ac:dyDescent="0.25">
      <c r="A180" s="48"/>
      <c r="E180" s="34"/>
      <c r="G180" s="41"/>
      <c r="H180" s="35" t="str">
        <f t="shared" si="7"/>
        <v/>
      </c>
      <c r="I180" s="38"/>
      <c r="J180" s="41"/>
      <c r="K180" s="34"/>
      <c r="L180" s="34"/>
      <c r="M180" s="34"/>
      <c r="N180" s="34"/>
      <c r="O180" s="58"/>
      <c r="P180" s="58"/>
      <c r="Q180" s="57"/>
    </row>
    <row r="181" spans="1:17" s="33" customFormat="1" ht="15" hidden="1" customHeight="1" x14ac:dyDescent="0.25">
      <c r="A181" s="48"/>
      <c r="E181" s="34"/>
      <c r="G181" s="41"/>
      <c r="H181" s="35" t="str">
        <f t="shared" si="7"/>
        <v/>
      </c>
      <c r="I181" s="38"/>
      <c r="J181" s="41"/>
      <c r="K181" s="34"/>
      <c r="L181" s="34"/>
      <c r="M181" s="34"/>
      <c r="N181" s="34"/>
      <c r="O181" s="58"/>
      <c r="P181" s="58"/>
      <c r="Q181" s="57"/>
    </row>
    <row r="182" spans="1:17" s="33" customFormat="1" ht="15" hidden="1" customHeight="1" x14ac:dyDescent="0.25">
      <c r="A182" s="48"/>
      <c r="E182" s="34"/>
      <c r="G182" s="41"/>
      <c r="H182" s="35" t="str">
        <f t="shared" si="7"/>
        <v/>
      </c>
      <c r="I182" s="38"/>
      <c r="J182" s="41"/>
      <c r="K182" s="34"/>
      <c r="L182" s="34"/>
      <c r="M182" s="34"/>
      <c r="N182" s="34"/>
      <c r="O182" s="58"/>
      <c r="P182" s="58"/>
      <c r="Q182" s="57"/>
    </row>
    <row r="183" spans="1:17" s="33" customFormat="1" ht="15" hidden="1" customHeight="1" x14ac:dyDescent="0.25">
      <c r="A183" s="48"/>
      <c r="E183" s="34"/>
      <c r="G183" s="41"/>
      <c r="H183" s="35" t="str">
        <f t="shared" si="7"/>
        <v/>
      </c>
      <c r="I183" s="38"/>
      <c r="J183" s="41"/>
      <c r="K183" s="34"/>
      <c r="L183" s="34"/>
      <c r="M183" s="34"/>
      <c r="N183" s="34"/>
      <c r="O183" s="58"/>
      <c r="P183" s="58"/>
      <c r="Q183" s="57"/>
    </row>
    <row r="184" spans="1:17" s="33" customFormat="1" ht="15" hidden="1" customHeight="1" x14ac:dyDescent="0.25">
      <c r="A184" s="48"/>
      <c r="E184" s="34"/>
      <c r="G184" s="41"/>
      <c r="H184" s="35" t="str">
        <f t="shared" si="7"/>
        <v/>
      </c>
      <c r="I184" s="38"/>
      <c r="J184" s="41"/>
      <c r="K184" s="34"/>
      <c r="L184" s="34"/>
      <c r="M184" s="34"/>
      <c r="N184" s="34"/>
      <c r="O184" s="58"/>
      <c r="P184" s="58"/>
      <c r="Q184" s="57"/>
    </row>
    <row r="185" spans="1:17" s="33" customFormat="1" ht="15" hidden="1" customHeight="1" x14ac:dyDescent="0.25">
      <c r="A185" s="48"/>
      <c r="E185" s="34"/>
      <c r="G185" s="41"/>
      <c r="H185" s="35" t="str">
        <f t="shared" si="7"/>
        <v/>
      </c>
      <c r="I185" s="38"/>
      <c r="J185" s="41"/>
      <c r="K185" s="34"/>
      <c r="L185" s="34"/>
      <c r="M185" s="34"/>
      <c r="N185" s="34"/>
      <c r="O185" s="58"/>
      <c r="P185" s="58"/>
      <c r="Q185" s="57"/>
    </row>
    <row r="186" spans="1:17" s="33" customFormat="1" ht="15" hidden="1" customHeight="1" x14ac:dyDescent="0.25">
      <c r="A186" s="48"/>
      <c r="E186" s="34"/>
      <c r="G186" s="41"/>
      <c r="H186" s="35" t="str">
        <f t="shared" si="7"/>
        <v/>
      </c>
      <c r="I186" s="38"/>
      <c r="J186" s="41"/>
      <c r="K186" s="34"/>
      <c r="L186" s="34"/>
      <c r="M186" s="34"/>
      <c r="N186" s="34"/>
      <c r="O186" s="58"/>
      <c r="P186" s="58"/>
      <c r="Q186" s="57"/>
    </row>
    <row r="187" spans="1:17" s="33" customFormat="1" ht="15" hidden="1" customHeight="1" x14ac:dyDescent="0.25">
      <c r="A187" s="48"/>
      <c r="E187" s="34"/>
      <c r="G187" s="41"/>
      <c r="H187" s="35" t="str">
        <f t="shared" si="7"/>
        <v/>
      </c>
      <c r="I187" s="38"/>
      <c r="J187" s="41"/>
      <c r="K187" s="34"/>
      <c r="L187" s="34"/>
      <c r="M187" s="34"/>
      <c r="N187" s="34"/>
      <c r="O187" s="58"/>
      <c r="P187" s="58"/>
      <c r="Q187" s="57"/>
    </row>
    <row r="188" spans="1:17" s="33" customFormat="1" ht="15" hidden="1" customHeight="1" x14ac:dyDescent="0.25">
      <c r="A188" s="48"/>
      <c r="E188" s="34"/>
      <c r="G188" s="41"/>
      <c r="H188" s="35" t="str">
        <f t="shared" si="7"/>
        <v/>
      </c>
      <c r="I188" s="38"/>
      <c r="J188" s="41"/>
      <c r="K188" s="34"/>
      <c r="L188" s="34"/>
      <c r="M188" s="34"/>
      <c r="N188" s="34"/>
      <c r="O188" s="58"/>
      <c r="P188" s="58"/>
      <c r="Q188" s="57"/>
    </row>
    <row r="189" spans="1:17" s="33" customFormat="1" ht="15" hidden="1" customHeight="1" x14ac:dyDescent="0.25">
      <c r="A189" s="48"/>
      <c r="E189" s="34"/>
      <c r="G189" s="41"/>
      <c r="H189" s="35" t="str">
        <f t="shared" si="7"/>
        <v/>
      </c>
      <c r="I189" s="38"/>
      <c r="J189" s="41"/>
      <c r="K189" s="34"/>
      <c r="L189" s="34"/>
      <c r="M189" s="34"/>
      <c r="N189" s="34"/>
      <c r="O189" s="58"/>
      <c r="P189" s="58"/>
      <c r="Q189" s="57"/>
    </row>
    <row r="190" spans="1:17" s="33" customFormat="1" ht="15" hidden="1" customHeight="1" x14ac:dyDescent="0.25">
      <c r="A190" s="48"/>
      <c r="E190" s="34"/>
      <c r="G190" s="41"/>
      <c r="H190" s="35" t="str">
        <f t="shared" si="7"/>
        <v/>
      </c>
      <c r="I190" s="38"/>
      <c r="J190" s="41"/>
      <c r="K190" s="34"/>
      <c r="L190" s="34"/>
      <c r="M190" s="34"/>
      <c r="N190" s="34"/>
      <c r="O190" s="58"/>
      <c r="P190" s="58"/>
      <c r="Q190" s="57"/>
    </row>
    <row r="191" spans="1:17" s="33" customFormat="1" ht="15" hidden="1" customHeight="1" x14ac:dyDescent="0.25">
      <c r="A191" s="48"/>
      <c r="E191" s="34"/>
      <c r="G191" s="41"/>
      <c r="H191" s="35" t="str">
        <f t="shared" si="7"/>
        <v/>
      </c>
      <c r="I191" s="38"/>
      <c r="J191" s="41"/>
      <c r="K191" s="34"/>
      <c r="L191" s="34"/>
      <c r="M191" s="34"/>
      <c r="N191" s="34"/>
      <c r="O191" s="58"/>
      <c r="P191" s="58"/>
      <c r="Q191" s="57"/>
    </row>
    <row r="192" spans="1:17" s="33" customFormat="1" ht="15" hidden="1" customHeight="1" x14ac:dyDescent="0.25">
      <c r="A192" s="48"/>
      <c r="E192" s="34"/>
      <c r="G192" s="41"/>
      <c r="H192" s="35" t="str">
        <f t="shared" si="7"/>
        <v/>
      </c>
      <c r="I192" s="38"/>
      <c r="J192" s="41"/>
      <c r="K192" s="34"/>
      <c r="L192" s="34"/>
      <c r="M192" s="34"/>
      <c r="N192" s="34"/>
      <c r="O192" s="58"/>
      <c r="P192" s="58"/>
      <c r="Q192" s="57"/>
    </row>
    <row r="193" spans="1:17" s="33" customFormat="1" ht="15" hidden="1" customHeight="1" x14ac:dyDescent="0.25">
      <c r="A193" s="48"/>
      <c r="E193" s="34"/>
      <c r="G193" s="41"/>
      <c r="H193" s="35" t="str">
        <f t="shared" si="7"/>
        <v/>
      </c>
      <c r="I193" s="38"/>
      <c r="J193" s="41"/>
      <c r="K193" s="34"/>
      <c r="L193" s="34"/>
      <c r="M193" s="34"/>
      <c r="N193" s="34"/>
      <c r="O193" s="58"/>
      <c r="P193" s="58"/>
      <c r="Q193" s="57"/>
    </row>
    <row r="194" spans="1:17" s="33" customFormat="1" ht="15" hidden="1" customHeight="1" x14ac:dyDescent="0.25">
      <c r="A194" s="48"/>
      <c r="E194" s="34"/>
      <c r="G194" s="41"/>
      <c r="H194" s="35" t="str">
        <f t="shared" si="7"/>
        <v/>
      </c>
      <c r="I194" s="38"/>
      <c r="J194" s="41"/>
      <c r="K194" s="34"/>
      <c r="L194" s="34"/>
      <c r="M194" s="34"/>
      <c r="N194" s="34"/>
      <c r="O194" s="58"/>
      <c r="P194" s="58"/>
      <c r="Q194" s="57"/>
    </row>
    <row r="195" spans="1:17" s="33" customFormat="1" ht="15" hidden="1" customHeight="1" x14ac:dyDescent="0.25">
      <c r="A195" s="48"/>
      <c r="E195" s="34"/>
      <c r="G195" s="41"/>
      <c r="H195" s="35" t="str">
        <f t="shared" si="7"/>
        <v/>
      </c>
      <c r="I195" s="38"/>
      <c r="J195" s="41"/>
      <c r="K195" s="34"/>
      <c r="L195" s="34"/>
      <c r="M195" s="34"/>
      <c r="N195" s="34"/>
      <c r="O195" s="58"/>
      <c r="P195" s="58"/>
      <c r="Q195" s="57"/>
    </row>
    <row r="196" spans="1:17" s="33" customFormat="1" ht="15" hidden="1" customHeight="1" x14ac:dyDescent="0.25">
      <c r="A196" s="48"/>
      <c r="E196" s="34"/>
      <c r="G196" s="41"/>
      <c r="H196" s="35" t="str">
        <f t="shared" si="7"/>
        <v/>
      </c>
      <c r="I196" s="38"/>
      <c r="J196" s="41"/>
      <c r="K196" s="34"/>
      <c r="L196" s="34"/>
      <c r="M196" s="34"/>
      <c r="N196" s="34"/>
      <c r="O196" s="58"/>
      <c r="P196" s="58"/>
      <c r="Q196" s="57"/>
    </row>
    <row r="197" spans="1:17" s="33" customFormat="1" ht="15" hidden="1" customHeight="1" x14ac:dyDescent="0.25">
      <c r="A197" s="48"/>
      <c r="E197" s="34"/>
      <c r="G197" s="41"/>
      <c r="H197" s="35" t="str">
        <f t="shared" si="7"/>
        <v/>
      </c>
      <c r="I197" s="38"/>
      <c r="J197" s="41"/>
      <c r="K197" s="34"/>
      <c r="L197" s="34"/>
      <c r="M197" s="34"/>
      <c r="N197" s="34"/>
      <c r="O197" s="58"/>
      <c r="P197" s="58"/>
      <c r="Q197" s="57"/>
    </row>
    <row r="198" spans="1:17" s="33" customFormat="1" ht="15" hidden="1" customHeight="1" x14ac:dyDescent="0.25">
      <c r="A198" s="48"/>
      <c r="E198" s="34"/>
      <c r="G198" s="41"/>
      <c r="H198" s="35" t="str">
        <f t="shared" si="7"/>
        <v/>
      </c>
      <c r="I198" s="38"/>
      <c r="J198" s="41"/>
      <c r="K198" s="34"/>
      <c r="L198" s="34"/>
      <c r="M198" s="34"/>
      <c r="N198" s="34"/>
      <c r="O198" s="58"/>
      <c r="P198" s="58"/>
      <c r="Q198" s="57"/>
    </row>
    <row r="199" spans="1:17" s="33" customFormat="1" ht="15" hidden="1" customHeight="1" x14ac:dyDescent="0.25">
      <c r="A199" s="48"/>
      <c r="E199" s="34"/>
      <c r="G199" s="41"/>
      <c r="H199" s="35" t="str">
        <f t="shared" si="7"/>
        <v/>
      </c>
      <c r="I199" s="38"/>
      <c r="J199" s="41"/>
      <c r="K199" s="34"/>
      <c r="L199" s="34"/>
      <c r="M199" s="34"/>
      <c r="N199" s="34"/>
      <c r="O199" s="58"/>
      <c r="P199" s="58"/>
      <c r="Q199" s="57"/>
    </row>
    <row r="200" spans="1:17" s="33" customFormat="1" ht="15" hidden="1" customHeight="1" x14ac:dyDescent="0.25">
      <c r="A200" s="48"/>
      <c r="E200" s="34"/>
      <c r="G200" s="41"/>
      <c r="H200" s="35" t="str">
        <f t="shared" si="7"/>
        <v/>
      </c>
      <c r="I200" s="38"/>
      <c r="J200" s="41"/>
      <c r="K200" s="34"/>
      <c r="L200" s="34"/>
      <c r="M200" s="34"/>
      <c r="N200" s="34"/>
      <c r="O200" s="58"/>
      <c r="P200" s="58"/>
      <c r="Q200" s="57"/>
    </row>
    <row r="201" spans="1:17" s="33" customFormat="1" ht="15" hidden="1" customHeight="1" x14ac:dyDescent="0.25">
      <c r="A201" s="48"/>
      <c r="E201" s="34"/>
      <c r="G201" s="41"/>
      <c r="H201" s="35" t="str">
        <f t="shared" si="7"/>
        <v/>
      </c>
      <c r="I201" s="38"/>
      <c r="J201" s="41"/>
      <c r="K201" s="34"/>
      <c r="L201" s="34"/>
      <c r="M201" s="34"/>
      <c r="N201" s="34"/>
      <c r="O201" s="58"/>
      <c r="P201" s="58"/>
      <c r="Q201" s="57"/>
    </row>
    <row r="202" spans="1:17" s="33" customFormat="1" ht="15" hidden="1" customHeight="1" x14ac:dyDescent="0.25">
      <c r="A202" s="48"/>
      <c r="E202" s="34"/>
      <c r="G202" s="41"/>
      <c r="H202" s="35" t="str">
        <f t="shared" ref="H202:H264" si="8">IF(OR(H201="",H201=$C$7),"",H201+1)</f>
        <v/>
      </c>
      <c r="I202" s="38"/>
      <c r="J202" s="41"/>
      <c r="K202" s="34"/>
      <c r="L202" s="34"/>
      <c r="M202" s="34"/>
      <c r="N202" s="34"/>
      <c r="O202" s="58"/>
      <c r="P202" s="58"/>
      <c r="Q202" s="57"/>
    </row>
    <row r="203" spans="1:17" s="33" customFormat="1" ht="15" hidden="1" customHeight="1" x14ac:dyDescent="0.25">
      <c r="A203" s="48"/>
      <c r="E203" s="34"/>
      <c r="G203" s="41"/>
      <c r="H203" s="35" t="str">
        <f t="shared" si="8"/>
        <v/>
      </c>
      <c r="I203" s="38"/>
      <c r="J203" s="41"/>
      <c r="K203" s="34"/>
      <c r="L203" s="34"/>
      <c r="M203" s="34"/>
      <c r="N203" s="34"/>
      <c r="O203" s="58"/>
      <c r="P203" s="58"/>
      <c r="Q203" s="57"/>
    </row>
    <row r="204" spans="1:17" s="33" customFormat="1" ht="15" hidden="1" customHeight="1" x14ac:dyDescent="0.25">
      <c r="A204" s="48"/>
      <c r="E204" s="34"/>
      <c r="G204" s="41"/>
      <c r="H204" s="35" t="str">
        <f t="shared" si="8"/>
        <v/>
      </c>
      <c r="I204" s="38"/>
      <c r="J204" s="41"/>
      <c r="K204" s="34"/>
      <c r="L204" s="34"/>
      <c r="M204" s="34"/>
      <c r="N204" s="34"/>
      <c r="O204" s="58"/>
      <c r="P204" s="58"/>
      <c r="Q204" s="57"/>
    </row>
    <row r="205" spans="1:17" s="33" customFormat="1" ht="15" hidden="1" customHeight="1" x14ac:dyDescent="0.25">
      <c r="A205" s="48"/>
      <c r="E205" s="34"/>
      <c r="G205" s="41"/>
      <c r="H205" s="35" t="str">
        <f t="shared" si="8"/>
        <v/>
      </c>
      <c r="I205" s="38"/>
      <c r="J205" s="41"/>
      <c r="K205" s="34"/>
      <c r="L205" s="34"/>
      <c r="M205" s="34"/>
      <c r="N205" s="34"/>
      <c r="O205" s="58"/>
      <c r="P205" s="58"/>
      <c r="Q205" s="57"/>
    </row>
    <row r="206" spans="1:17" s="33" customFormat="1" ht="15" hidden="1" customHeight="1" x14ac:dyDescent="0.25">
      <c r="A206" s="48"/>
      <c r="E206" s="34"/>
      <c r="G206" s="41"/>
      <c r="H206" s="35" t="str">
        <f t="shared" si="8"/>
        <v/>
      </c>
      <c r="I206" s="38"/>
      <c r="J206" s="41"/>
      <c r="K206" s="34"/>
      <c r="L206" s="34"/>
      <c r="M206" s="34"/>
      <c r="N206" s="34"/>
      <c r="O206" s="58"/>
      <c r="P206" s="58"/>
      <c r="Q206" s="57"/>
    </row>
    <row r="207" spans="1:17" s="33" customFormat="1" ht="15" hidden="1" customHeight="1" x14ac:dyDescent="0.25">
      <c r="A207" s="48"/>
      <c r="E207" s="34"/>
      <c r="G207" s="41"/>
      <c r="H207" s="35" t="str">
        <f t="shared" si="8"/>
        <v/>
      </c>
      <c r="I207" s="38"/>
      <c r="J207" s="41"/>
      <c r="K207" s="34"/>
      <c r="L207" s="34"/>
      <c r="M207" s="34"/>
      <c r="N207" s="34"/>
      <c r="O207" s="58"/>
      <c r="P207" s="58"/>
      <c r="Q207" s="57"/>
    </row>
    <row r="208" spans="1:17" s="33" customFormat="1" ht="15" hidden="1" customHeight="1" x14ac:dyDescent="0.25">
      <c r="A208" s="48"/>
      <c r="E208" s="34"/>
      <c r="G208" s="41"/>
      <c r="H208" s="35" t="str">
        <f t="shared" si="8"/>
        <v/>
      </c>
      <c r="I208" s="38"/>
      <c r="J208" s="41"/>
      <c r="K208" s="34"/>
      <c r="L208" s="34"/>
      <c r="M208" s="34"/>
      <c r="N208" s="34"/>
      <c r="O208" s="58"/>
      <c r="P208" s="58"/>
      <c r="Q208" s="57"/>
    </row>
    <row r="209" spans="1:17" s="33" customFormat="1" ht="15" hidden="1" customHeight="1" x14ac:dyDescent="0.25">
      <c r="A209" s="48"/>
      <c r="E209" s="34"/>
      <c r="G209" s="41"/>
      <c r="H209" s="35" t="str">
        <f t="shared" si="8"/>
        <v/>
      </c>
      <c r="I209" s="38"/>
      <c r="J209" s="41"/>
      <c r="K209" s="34"/>
      <c r="L209" s="34"/>
      <c r="M209" s="34"/>
      <c r="N209" s="34"/>
      <c r="O209" s="58"/>
      <c r="P209" s="58"/>
      <c r="Q209" s="57"/>
    </row>
    <row r="210" spans="1:17" s="33" customFormat="1" ht="15" hidden="1" customHeight="1" x14ac:dyDescent="0.25">
      <c r="A210" s="48"/>
      <c r="E210" s="34"/>
      <c r="G210" s="41"/>
      <c r="H210" s="35" t="str">
        <f t="shared" si="8"/>
        <v/>
      </c>
      <c r="I210" s="38"/>
      <c r="J210" s="41"/>
      <c r="K210" s="34"/>
      <c r="L210" s="34"/>
      <c r="M210" s="34"/>
      <c r="N210" s="34"/>
      <c r="O210" s="58"/>
      <c r="P210" s="58"/>
      <c r="Q210" s="57"/>
    </row>
    <row r="211" spans="1:17" s="33" customFormat="1" ht="15" hidden="1" customHeight="1" x14ac:dyDescent="0.25">
      <c r="A211" s="48"/>
      <c r="E211" s="34"/>
      <c r="G211" s="41"/>
      <c r="H211" s="35" t="str">
        <f t="shared" si="8"/>
        <v/>
      </c>
      <c r="I211" s="38"/>
      <c r="J211" s="41"/>
      <c r="K211" s="34"/>
      <c r="L211" s="34"/>
      <c r="M211" s="34"/>
      <c r="N211" s="34"/>
      <c r="O211" s="58"/>
      <c r="P211" s="58"/>
      <c r="Q211" s="57"/>
    </row>
    <row r="212" spans="1:17" s="33" customFormat="1" ht="15" hidden="1" customHeight="1" x14ac:dyDescent="0.25">
      <c r="A212" s="48"/>
      <c r="E212" s="34"/>
      <c r="G212" s="41"/>
      <c r="H212" s="35" t="str">
        <f t="shared" si="8"/>
        <v/>
      </c>
      <c r="I212" s="38"/>
      <c r="J212" s="41"/>
      <c r="K212" s="34"/>
      <c r="L212" s="34"/>
      <c r="M212" s="34"/>
      <c r="N212" s="34"/>
      <c r="O212" s="58"/>
      <c r="P212" s="58"/>
      <c r="Q212" s="57"/>
    </row>
    <row r="213" spans="1:17" s="33" customFormat="1" ht="15" hidden="1" customHeight="1" x14ac:dyDescent="0.25">
      <c r="A213" s="48"/>
      <c r="E213" s="34"/>
      <c r="G213" s="41"/>
      <c r="H213" s="35" t="str">
        <f t="shared" si="8"/>
        <v/>
      </c>
      <c r="I213" s="38"/>
      <c r="J213" s="41"/>
      <c r="K213" s="34"/>
      <c r="L213" s="34"/>
      <c r="M213" s="34"/>
      <c r="N213" s="34"/>
      <c r="O213" s="58"/>
      <c r="P213" s="58"/>
      <c r="Q213" s="57"/>
    </row>
    <row r="214" spans="1:17" s="33" customFormat="1" ht="15" hidden="1" customHeight="1" x14ac:dyDescent="0.25">
      <c r="A214" s="48"/>
      <c r="E214" s="34"/>
      <c r="G214" s="41"/>
      <c r="H214" s="35" t="str">
        <f t="shared" si="8"/>
        <v/>
      </c>
      <c r="I214" s="38"/>
      <c r="J214" s="41"/>
      <c r="K214" s="34"/>
      <c r="L214" s="34"/>
      <c r="M214" s="34"/>
      <c r="N214" s="34"/>
      <c r="O214" s="58"/>
      <c r="P214" s="58"/>
      <c r="Q214" s="57"/>
    </row>
    <row r="215" spans="1:17" s="33" customFormat="1" ht="15" hidden="1" customHeight="1" x14ac:dyDescent="0.25">
      <c r="A215" s="48"/>
      <c r="E215" s="34"/>
      <c r="G215" s="41"/>
      <c r="H215" s="35" t="str">
        <f t="shared" si="8"/>
        <v/>
      </c>
      <c r="I215" s="38"/>
      <c r="J215" s="41"/>
      <c r="K215" s="34"/>
      <c r="L215" s="34"/>
      <c r="M215" s="34"/>
      <c r="N215" s="34"/>
      <c r="O215" s="58"/>
      <c r="P215" s="58"/>
      <c r="Q215" s="57"/>
    </row>
    <row r="216" spans="1:17" s="33" customFormat="1" ht="15" hidden="1" customHeight="1" x14ac:dyDescent="0.25">
      <c r="A216" s="48"/>
      <c r="E216" s="34"/>
      <c r="G216" s="41"/>
      <c r="H216" s="35" t="str">
        <f t="shared" si="8"/>
        <v/>
      </c>
      <c r="I216" s="38"/>
      <c r="J216" s="41"/>
      <c r="K216" s="34"/>
      <c r="L216" s="34"/>
      <c r="M216" s="34"/>
      <c r="N216" s="34"/>
      <c r="O216" s="58"/>
      <c r="P216" s="58"/>
      <c r="Q216" s="57"/>
    </row>
    <row r="217" spans="1:17" s="33" customFormat="1" ht="15" hidden="1" customHeight="1" x14ac:dyDescent="0.25">
      <c r="A217" s="48"/>
      <c r="E217" s="34"/>
      <c r="G217" s="41"/>
      <c r="H217" s="35" t="str">
        <f t="shared" si="8"/>
        <v/>
      </c>
      <c r="I217" s="38"/>
      <c r="J217" s="41"/>
      <c r="K217" s="34"/>
      <c r="L217" s="34"/>
      <c r="M217" s="34"/>
      <c r="N217" s="34"/>
      <c r="O217" s="58"/>
      <c r="P217" s="58"/>
      <c r="Q217" s="57"/>
    </row>
    <row r="218" spans="1:17" s="33" customFormat="1" ht="15" hidden="1" customHeight="1" x14ac:dyDescent="0.25">
      <c r="A218" s="48"/>
      <c r="E218" s="34"/>
      <c r="G218" s="41"/>
      <c r="H218" s="35" t="str">
        <f t="shared" si="8"/>
        <v/>
      </c>
      <c r="I218" s="38"/>
      <c r="J218" s="41"/>
      <c r="K218" s="34"/>
      <c r="L218" s="34"/>
      <c r="M218" s="34"/>
      <c r="N218" s="34"/>
      <c r="O218" s="58"/>
      <c r="P218" s="58"/>
      <c r="Q218" s="57"/>
    </row>
    <row r="219" spans="1:17" s="33" customFormat="1" ht="15" hidden="1" customHeight="1" x14ac:dyDescent="0.25">
      <c r="A219" s="48"/>
      <c r="E219" s="34"/>
      <c r="G219" s="41"/>
      <c r="H219" s="35" t="str">
        <f t="shared" si="8"/>
        <v/>
      </c>
      <c r="I219" s="38"/>
      <c r="J219" s="41"/>
      <c r="K219" s="34"/>
      <c r="L219" s="34"/>
      <c r="M219" s="34"/>
      <c r="N219" s="34"/>
      <c r="O219" s="58"/>
      <c r="P219" s="58"/>
      <c r="Q219" s="57"/>
    </row>
    <row r="220" spans="1:17" s="33" customFormat="1" ht="15" hidden="1" customHeight="1" x14ac:dyDescent="0.25">
      <c r="A220" s="48"/>
      <c r="E220" s="34"/>
      <c r="G220" s="41"/>
      <c r="H220" s="35" t="str">
        <f t="shared" si="8"/>
        <v/>
      </c>
      <c r="I220" s="38"/>
      <c r="J220" s="41"/>
      <c r="K220" s="34"/>
      <c r="L220" s="34"/>
      <c r="M220" s="34"/>
      <c r="N220" s="34"/>
      <c r="O220" s="58"/>
      <c r="P220" s="58"/>
      <c r="Q220" s="57"/>
    </row>
    <row r="221" spans="1:17" s="33" customFormat="1" ht="15" hidden="1" customHeight="1" x14ac:dyDescent="0.25">
      <c r="A221" s="48"/>
      <c r="E221" s="34"/>
      <c r="G221" s="41"/>
      <c r="H221" s="35" t="str">
        <f t="shared" si="8"/>
        <v/>
      </c>
      <c r="I221" s="38"/>
      <c r="J221" s="41"/>
      <c r="K221" s="34"/>
      <c r="L221" s="34"/>
      <c r="M221" s="34"/>
      <c r="N221" s="34"/>
      <c r="O221" s="58"/>
      <c r="P221" s="58"/>
      <c r="Q221" s="57"/>
    </row>
    <row r="222" spans="1:17" s="33" customFormat="1" ht="15" hidden="1" customHeight="1" x14ac:dyDescent="0.25">
      <c r="A222" s="48"/>
      <c r="E222" s="34"/>
      <c r="G222" s="41"/>
      <c r="H222" s="35" t="str">
        <f t="shared" si="8"/>
        <v/>
      </c>
      <c r="I222" s="38"/>
      <c r="J222" s="41"/>
      <c r="K222" s="34"/>
      <c r="L222" s="34"/>
      <c r="M222" s="34"/>
      <c r="N222" s="34"/>
      <c r="O222" s="58"/>
      <c r="P222" s="58"/>
      <c r="Q222" s="57"/>
    </row>
    <row r="223" spans="1:17" s="33" customFormat="1" ht="15" hidden="1" customHeight="1" x14ac:dyDescent="0.25">
      <c r="A223" s="48"/>
      <c r="E223" s="34"/>
      <c r="G223" s="41"/>
      <c r="H223" s="35" t="str">
        <f t="shared" si="8"/>
        <v/>
      </c>
      <c r="I223" s="38"/>
      <c r="J223" s="41"/>
      <c r="K223" s="34"/>
      <c r="L223" s="34"/>
      <c r="M223" s="34"/>
      <c r="N223" s="34"/>
      <c r="O223" s="58"/>
      <c r="P223" s="58"/>
      <c r="Q223" s="57"/>
    </row>
    <row r="224" spans="1:17" s="33" customFormat="1" ht="15" hidden="1" customHeight="1" x14ac:dyDescent="0.25">
      <c r="A224" s="48"/>
      <c r="E224" s="34"/>
      <c r="G224" s="41"/>
      <c r="H224" s="35" t="str">
        <f t="shared" si="8"/>
        <v/>
      </c>
      <c r="I224" s="38"/>
      <c r="J224" s="41"/>
      <c r="K224" s="34"/>
      <c r="L224" s="34"/>
      <c r="M224" s="34"/>
      <c r="N224" s="34"/>
      <c r="O224" s="58"/>
      <c r="P224" s="58"/>
      <c r="Q224" s="57"/>
    </row>
    <row r="225" spans="1:17" s="33" customFormat="1" ht="15" hidden="1" customHeight="1" x14ac:dyDescent="0.25">
      <c r="A225" s="48"/>
      <c r="E225" s="34"/>
      <c r="G225" s="41"/>
      <c r="H225" s="35" t="str">
        <f t="shared" si="8"/>
        <v/>
      </c>
      <c r="I225" s="38"/>
      <c r="J225" s="41"/>
      <c r="K225" s="34"/>
      <c r="L225" s="34"/>
      <c r="M225" s="34"/>
      <c r="N225" s="34"/>
      <c r="O225" s="58"/>
      <c r="P225" s="58"/>
      <c r="Q225" s="57"/>
    </row>
    <row r="226" spans="1:17" s="33" customFormat="1" ht="15" hidden="1" customHeight="1" x14ac:dyDescent="0.25">
      <c r="A226" s="48"/>
      <c r="E226" s="34"/>
      <c r="G226" s="41"/>
      <c r="H226" s="35" t="str">
        <f t="shared" si="8"/>
        <v/>
      </c>
      <c r="I226" s="38"/>
      <c r="J226" s="41"/>
      <c r="K226" s="34"/>
      <c r="L226" s="34"/>
      <c r="M226" s="34"/>
      <c r="N226" s="34"/>
      <c r="O226" s="58"/>
      <c r="P226" s="58"/>
      <c r="Q226" s="57"/>
    </row>
    <row r="227" spans="1:17" s="33" customFormat="1" ht="15" hidden="1" customHeight="1" x14ac:dyDescent="0.25">
      <c r="A227" s="48"/>
      <c r="E227" s="34"/>
      <c r="G227" s="41"/>
      <c r="H227" s="35" t="str">
        <f t="shared" si="8"/>
        <v/>
      </c>
      <c r="I227" s="38"/>
      <c r="J227" s="41"/>
      <c r="K227" s="34"/>
      <c r="L227" s="34"/>
      <c r="M227" s="34"/>
      <c r="N227" s="34"/>
      <c r="O227" s="58"/>
      <c r="P227" s="58"/>
      <c r="Q227" s="57"/>
    </row>
    <row r="228" spans="1:17" s="33" customFormat="1" ht="15" hidden="1" customHeight="1" x14ac:dyDescent="0.25">
      <c r="A228" s="48"/>
      <c r="E228" s="34"/>
      <c r="G228" s="41"/>
      <c r="H228" s="35" t="str">
        <f t="shared" si="8"/>
        <v/>
      </c>
      <c r="I228" s="38"/>
      <c r="J228" s="41"/>
      <c r="K228" s="34"/>
      <c r="L228" s="34"/>
      <c r="M228" s="34"/>
      <c r="N228" s="34"/>
      <c r="O228" s="58"/>
      <c r="P228" s="58"/>
      <c r="Q228" s="57"/>
    </row>
    <row r="229" spans="1:17" s="33" customFormat="1" ht="15" hidden="1" customHeight="1" x14ac:dyDescent="0.25">
      <c r="A229" s="48"/>
      <c r="E229" s="34"/>
      <c r="G229" s="41"/>
      <c r="H229" s="35" t="str">
        <f t="shared" si="8"/>
        <v/>
      </c>
      <c r="I229" s="38"/>
      <c r="J229" s="41"/>
      <c r="K229" s="34"/>
      <c r="L229" s="34"/>
      <c r="M229" s="34"/>
      <c r="N229" s="34"/>
      <c r="O229" s="58"/>
      <c r="P229" s="58"/>
      <c r="Q229" s="57"/>
    </row>
    <row r="230" spans="1:17" s="33" customFormat="1" ht="15" hidden="1" customHeight="1" x14ac:dyDescent="0.25">
      <c r="A230" s="48"/>
      <c r="E230" s="34"/>
      <c r="G230" s="41"/>
      <c r="H230" s="35" t="str">
        <f t="shared" si="8"/>
        <v/>
      </c>
      <c r="I230" s="38"/>
      <c r="J230" s="41"/>
      <c r="K230" s="34"/>
      <c r="L230" s="34"/>
      <c r="M230" s="34"/>
      <c r="N230" s="34"/>
      <c r="O230" s="58"/>
      <c r="P230" s="58"/>
      <c r="Q230" s="57"/>
    </row>
    <row r="231" spans="1:17" s="33" customFormat="1" ht="15" hidden="1" customHeight="1" x14ac:dyDescent="0.25">
      <c r="A231" s="48"/>
      <c r="E231" s="34"/>
      <c r="G231" s="41"/>
      <c r="H231" s="35" t="str">
        <f t="shared" si="8"/>
        <v/>
      </c>
      <c r="I231" s="38"/>
      <c r="J231" s="41"/>
      <c r="K231" s="34"/>
      <c r="L231" s="34"/>
      <c r="M231" s="34"/>
      <c r="N231" s="34"/>
      <c r="O231" s="58"/>
      <c r="P231" s="58"/>
      <c r="Q231" s="57"/>
    </row>
    <row r="232" spans="1:17" s="33" customFormat="1" ht="15" hidden="1" customHeight="1" x14ac:dyDescent="0.25">
      <c r="A232" s="48"/>
      <c r="E232" s="34"/>
      <c r="G232" s="41"/>
      <c r="H232" s="35" t="str">
        <f t="shared" si="8"/>
        <v/>
      </c>
      <c r="I232" s="38"/>
      <c r="J232" s="41"/>
      <c r="K232" s="34"/>
      <c r="L232" s="34"/>
      <c r="M232" s="34"/>
      <c r="N232" s="34"/>
      <c r="O232" s="58"/>
      <c r="P232" s="58"/>
      <c r="Q232" s="57"/>
    </row>
    <row r="233" spans="1:17" s="33" customFormat="1" ht="15" hidden="1" customHeight="1" x14ac:dyDescent="0.25">
      <c r="A233" s="48"/>
      <c r="E233" s="34"/>
      <c r="G233" s="41"/>
      <c r="H233" s="35" t="str">
        <f t="shared" si="8"/>
        <v/>
      </c>
      <c r="I233" s="38"/>
      <c r="J233" s="41"/>
      <c r="K233" s="34"/>
      <c r="L233" s="34"/>
      <c r="M233" s="34"/>
      <c r="N233" s="34"/>
      <c r="O233" s="58"/>
      <c r="P233" s="58"/>
      <c r="Q233" s="57"/>
    </row>
    <row r="234" spans="1:17" s="33" customFormat="1" ht="15" hidden="1" customHeight="1" x14ac:dyDescent="0.25">
      <c r="A234" s="48"/>
      <c r="E234" s="34"/>
      <c r="G234" s="41"/>
      <c r="H234" s="35" t="str">
        <f t="shared" si="8"/>
        <v/>
      </c>
      <c r="I234" s="38"/>
      <c r="J234" s="41"/>
      <c r="K234" s="34"/>
      <c r="L234" s="34"/>
      <c r="M234" s="34"/>
      <c r="N234" s="34"/>
      <c r="O234" s="58"/>
      <c r="P234" s="58"/>
      <c r="Q234" s="57"/>
    </row>
    <row r="235" spans="1:17" s="33" customFormat="1" ht="15" hidden="1" customHeight="1" x14ac:dyDescent="0.25">
      <c r="A235" s="48"/>
      <c r="E235" s="34"/>
      <c r="G235" s="41"/>
      <c r="H235" s="35" t="str">
        <f t="shared" si="8"/>
        <v/>
      </c>
      <c r="I235" s="38"/>
      <c r="J235" s="41"/>
      <c r="K235" s="34"/>
      <c r="L235" s="34"/>
      <c r="M235" s="34"/>
      <c r="N235" s="34"/>
      <c r="O235" s="58"/>
      <c r="P235" s="58"/>
      <c r="Q235" s="57"/>
    </row>
    <row r="236" spans="1:17" s="33" customFormat="1" ht="15" hidden="1" customHeight="1" x14ac:dyDescent="0.25">
      <c r="A236" s="48"/>
      <c r="E236" s="34"/>
      <c r="G236" s="41"/>
      <c r="H236" s="35" t="str">
        <f t="shared" si="8"/>
        <v/>
      </c>
      <c r="I236" s="38"/>
      <c r="J236" s="41"/>
      <c r="K236" s="34"/>
      <c r="L236" s="34"/>
      <c r="M236" s="34"/>
      <c r="N236" s="34"/>
      <c r="O236" s="58"/>
      <c r="P236" s="58"/>
      <c r="Q236" s="57"/>
    </row>
    <row r="237" spans="1:17" s="33" customFormat="1" ht="15" hidden="1" customHeight="1" x14ac:dyDescent="0.25">
      <c r="A237" s="48"/>
      <c r="E237" s="34"/>
      <c r="G237" s="41"/>
      <c r="H237" s="35" t="str">
        <f t="shared" si="8"/>
        <v/>
      </c>
      <c r="I237" s="38"/>
      <c r="J237" s="41"/>
      <c r="K237" s="34"/>
      <c r="L237" s="34"/>
      <c r="M237" s="34"/>
      <c r="N237" s="34"/>
      <c r="O237" s="58"/>
      <c r="P237" s="58"/>
      <c r="Q237" s="57"/>
    </row>
    <row r="238" spans="1:17" s="33" customFormat="1" ht="15" hidden="1" customHeight="1" x14ac:dyDescent="0.25">
      <c r="A238" s="48"/>
      <c r="E238" s="34"/>
      <c r="G238" s="41"/>
      <c r="H238" s="35" t="str">
        <f t="shared" si="8"/>
        <v/>
      </c>
      <c r="I238" s="38"/>
      <c r="J238" s="41"/>
      <c r="K238" s="34"/>
      <c r="L238" s="34"/>
      <c r="M238" s="34"/>
      <c r="N238" s="34"/>
      <c r="O238" s="58"/>
      <c r="P238" s="58"/>
      <c r="Q238" s="57"/>
    </row>
    <row r="239" spans="1:17" s="33" customFormat="1" ht="15" hidden="1" customHeight="1" x14ac:dyDescent="0.25">
      <c r="A239" s="48"/>
      <c r="E239" s="34"/>
      <c r="G239" s="41"/>
      <c r="H239" s="35" t="str">
        <f t="shared" si="8"/>
        <v/>
      </c>
      <c r="I239" s="38"/>
      <c r="J239" s="41"/>
      <c r="K239" s="34"/>
      <c r="L239" s="34"/>
      <c r="M239" s="34"/>
      <c r="N239" s="34"/>
      <c r="O239" s="58"/>
      <c r="P239" s="58"/>
      <c r="Q239" s="57"/>
    </row>
    <row r="240" spans="1:17" s="33" customFormat="1" ht="15" hidden="1" customHeight="1" x14ac:dyDescent="0.25">
      <c r="A240" s="48"/>
      <c r="E240" s="34"/>
      <c r="G240" s="41"/>
      <c r="H240" s="35" t="str">
        <f t="shared" si="8"/>
        <v/>
      </c>
      <c r="I240" s="38"/>
      <c r="J240" s="41"/>
      <c r="K240" s="34"/>
      <c r="L240" s="34"/>
      <c r="M240" s="34"/>
      <c r="N240" s="34"/>
      <c r="O240" s="58"/>
      <c r="P240" s="58"/>
      <c r="Q240" s="57"/>
    </row>
    <row r="241" spans="1:17" s="33" customFormat="1" ht="15" hidden="1" customHeight="1" x14ac:dyDescent="0.25">
      <c r="A241" s="48"/>
      <c r="E241" s="34"/>
      <c r="G241" s="41"/>
      <c r="H241" s="35" t="str">
        <f t="shared" si="8"/>
        <v/>
      </c>
      <c r="I241" s="38"/>
      <c r="J241" s="41"/>
      <c r="K241" s="34"/>
      <c r="L241" s="34"/>
      <c r="M241" s="34"/>
      <c r="N241" s="34"/>
      <c r="O241" s="58"/>
      <c r="P241" s="58"/>
      <c r="Q241" s="57"/>
    </row>
    <row r="242" spans="1:17" s="33" customFormat="1" ht="15" hidden="1" customHeight="1" x14ac:dyDescent="0.25">
      <c r="A242" s="48"/>
      <c r="E242" s="34"/>
      <c r="G242" s="41"/>
      <c r="H242" s="35" t="str">
        <f t="shared" si="8"/>
        <v/>
      </c>
      <c r="I242" s="38"/>
      <c r="J242" s="41"/>
      <c r="K242" s="34"/>
      <c r="L242" s="34"/>
      <c r="M242" s="34"/>
      <c r="N242" s="34"/>
      <c r="O242" s="58"/>
      <c r="P242" s="58"/>
      <c r="Q242" s="57"/>
    </row>
    <row r="243" spans="1:17" s="33" customFormat="1" ht="15" hidden="1" customHeight="1" x14ac:dyDescent="0.25">
      <c r="A243" s="48"/>
      <c r="E243" s="34"/>
      <c r="G243" s="41"/>
      <c r="H243" s="35" t="str">
        <f t="shared" si="8"/>
        <v/>
      </c>
      <c r="I243" s="38"/>
      <c r="J243" s="41"/>
      <c r="K243" s="34"/>
      <c r="L243" s="34"/>
      <c r="M243" s="34"/>
      <c r="N243" s="34"/>
      <c r="O243" s="58"/>
      <c r="P243" s="58"/>
      <c r="Q243" s="57"/>
    </row>
    <row r="244" spans="1:17" s="33" customFormat="1" ht="15" hidden="1" customHeight="1" x14ac:dyDescent="0.25">
      <c r="A244" s="48"/>
      <c r="E244" s="34"/>
      <c r="G244" s="41"/>
      <c r="H244" s="35" t="str">
        <f t="shared" si="8"/>
        <v/>
      </c>
      <c r="I244" s="38"/>
      <c r="J244" s="41"/>
      <c r="K244" s="34"/>
      <c r="L244" s="34"/>
      <c r="M244" s="34"/>
      <c r="N244" s="34"/>
      <c r="O244" s="58"/>
      <c r="P244" s="58"/>
      <c r="Q244" s="57"/>
    </row>
    <row r="245" spans="1:17" s="33" customFormat="1" ht="15" hidden="1" customHeight="1" x14ac:dyDescent="0.25">
      <c r="A245" s="48"/>
      <c r="E245" s="34"/>
      <c r="G245" s="41"/>
      <c r="H245" s="35" t="str">
        <f t="shared" si="8"/>
        <v/>
      </c>
      <c r="I245" s="38"/>
      <c r="J245" s="41"/>
      <c r="K245" s="34"/>
      <c r="L245" s="34"/>
      <c r="M245" s="34"/>
      <c r="N245" s="34"/>
      <c r="O245" s="58"/>
      <c r="P245" s="58"/>
      <c r="Q245" s="57"/>
    </row>
    <row r="246" spans="1:17" s="33" customFormat="1" ht="15" hidden="1" customHeight="1" x14ac:dyDescent="0.25">
      <c r="A246" s="48"/>
      <c r="E246" s="34"/>
      <c r="G246" s="41"/>
      <c r="H246" s="35" t="str">
        <f t="shared" si="8"/>
        <v/>
      </c>
      <c r="I246" s="38"/>
      <c r="J246" s="41"/>
      <c r="K246" s="34"/>
      <c r="L246" s="34"/>
      <c r="M246" s="34"/>
      <c r="N246" s="34"/>
      <c r="O246" s="58"/>
      <c r="P246" s="58"/>
      <c r="Q246" s="57"/>
    </row>
    <row r="247" spans="1:17" s="33" customFormat="1" ht="15" hidden="1" customHeight="1" x14ac:dyDescent="0.25">
      <c r="A247" s="48"/>
      <c r="E247" s="34"/>
      <c r="G247" s="41"/>
      <c r="H247" s="35" t="str">
        <f t="shared" si="8"/>
        <v/>
      </c>
      <c r="I247" s="38"/>
      <c r="J247" s="41"/>
      <c r="K247" s="34"/>
      <c r="L247" s="34"/>
      <c r="M247" s="34"/>
      <c r="N247" s="34"/>
      <c r="O247" s="58"/>
      <c r="P247" s="58"/>
      <c r="Q247" s="57"/>
    </row>
    <row r="248" spans="1:17" s="33" customFormat="1" ht="15" hidden="1" customHeight="1" x14ac:dyDescent="0.25">
      <c r="A248" s="48"/>
      <c r="E248" s="34"/>
      <c r="G248" s="41"/>
      <c r="H248" s="35" t="str">
        <f t="shared" si="8"/>
        <v/>
      </c>
      <c r="I248" s="38"/>
      <c r="J248" s="41"/>
      <c r="K248" s="34"/>
      <c r="L248" s="34"/>
      <c r="M248" s="34"/>
      <c r="N248" s="34"/>
      <c r="O248" s="58"/>
      <c r="P248" s="58"/>
      <c r="Q248" s="57"/>
    </row>
    <row r="249" spans="1:17" s="33" customFormat="1" ht="15" hidden="1" customHeight="1" x14ac:dyDescent="0.25">
      <c r="A249" s="48"/>
      <c r="E249" s="34"/>
      <c r="G249" s="41"/>
      <c r="H249" s="35" t="str">
        <f t="shared" si="8"/>
        <v/>
      </c>
      <c r="I249" s="38"/>
      <c r="J249" s="41"/>
      <c r="K249" s="34"/>
      <c r="L249" s="34"/>
      <c r="M249" s="34"/>
      <c r="N249" s="34"/>
      <c r="O249" s="58"/>
      <c r="P249" s="58"/>
      <c r="Q249" s="57"/>
    </row>
    <row r="250" spans="1:17" s="33" customFormat="1" ht="15" hidden="1" customHeight="1" x14ac:dyDescent="0.25">
      <c r="A250" s="48"/>
      <c r="E250" s="34"/>
      <c r="G250" s="41"/>
      <c r="H250" s="35" t="str">
        <f t="shared" si="8"/>
        <v/>
      </c>
      <c r="I250" s="38"/>
      <c r="J250" s="41"/>
      <c r="K250" s="34"/>
      <c r="L250" s="34"/>
      <c r="M250" s="34"/>
      <c r="N250" s="34"/>
      <c r="O250" s="58"/>
      <c r="P250" s="58"/>
      <c r="Q250" s="57"/>
    </row>
    <row r="251" spans="1:17" s="33" customFormat="1" ht="15" hidden="1" customHeight="1" x14ac:dyDescent="0.25">
      <c r="A251" s="48"/>
      <c r="E251" s="34"/>
      <c r="G251" s="41"/>
      <c r="H251" s="35" t="str">
        <f t="shared" si="8"/>
        <v/>
      </c>
      <c r="I251" s="38"/>
      <c r="J251" s="41"/>
      <c r="K251" s="34"/>
      <c r="L251" s="34"/>
      <c r="M251" s="34"/>
      <c r="N251" s="34"/>
      <c r="O251" s="58"/>
      <c r="P251" s="58"/>
      <c r="Q251" s="57"/>
    </row>
    <row r="252" spans="1:17" s="33" customFormat="1" ht="15" hidden="1" customHeight="1" x14ac:dyDescent="0.25">
      <c r="A252" s="48"/>
      <c r="E252" s="34"/>
      <c r="G252" s="41"/>
      <c r="H252" s="35" t="str">
        <f t="shared" si="8"/>
        <v/>
      </c>
      <c r="I252" s="38"/>
      <c r="J252" s="41"/>
      <c r="K252" s="34"/>
      <c r="L252" s="34"/>
      <c r="M252" s="34"/>
      <c r="N252" s="34"/>
      <c r="O252" s="58"/>
      <c r="P252" s="58"/>
      <c r="Q252" s="57"/>
    </row>
    <row r="253" spans="1:17" s="33" customFormat="1" ht="15" hidden="1" customHeight="1" x14ac:dyDescent="0.25">
      <c r="A253" s="48"/>
      <c r="E253" s="34"/>
      <c r="G253" s="41"/>
      <c r="H253" s="35" t="str">
        <f t="shared" si="8"/>
        <v/>
      </c>
      <c r="I253" s="38"/>
      <c r="J253" s="41"/>
      <c r="K253" s="34"/>
      <c r="L253" s="34"/>
      <c r="M253" s="34"/>
      <c r="N253" s="34"/>
      <c r="O253" s="58"/>
      <c r="P253" s="58"/>
      <c r="Q253" s="57"/>
    </row>
    <row r="254" spans="1:17" s="33" customFormat="1" ht="15" hidden="1" customHeight="1" x14ac:dyDescent="0.25">
      <c r="A254" s="48"/>
      <c r="E254" s="34"/>
      <c r="G254" s="41"/>
      <c r="H254" s="35" t="str">
        <f t="shared" si="8"/>
        <v/>
      </c>
      <c r="I254" s="38"/>
      <c r="J254" s="41"/>
      <c r="K254" s="34"/>
      <c r="L254" s="34"/>
      <c r="M254" s="34"/>
      <c r="N254" s="34"/>
      <c r="O254" s="58"/>
      <c r="P254" s="58"/>
      <c r="Q254" s="57"/>
    </row>
    <row r="255" spans="1:17" s="33" customFormat="1" ht="15" hidden="1" customHeight="1" x14ac:dyDescent="0.25">
      <c r="A255" s="48"/>
      <c r="E255" s="34"/>
      <c r="G255" s="41"/>
      <c r="H255" s="35" t="str">
        <f t="shared" si="8"/>
        <v/>
      </c>
      <c r="I255" s="38"/>
      <c r="J255" s="41"/>
      <c r="K255" s="34"/>
      <c r="L255" s="34"/>
      <c r="M255" s="34"/>
      <c r="N255" s="34"/>
      <c r="O255" s="58"/>
      <c r="P255" s="58"/>
      <c r="Q255" s="57"/>
    </row>
    <row r="256" spans="1:17" s="33" customFormat="1" ht="15" hidden="1" customHeight="1" x14ac:dyDescent="0.25">
      <c r="A256" s="48"/>
      <c r="E256" s="34"/>
      <c r="G256" s="41"/>
      <c r="H256" s="35" t="str">
        <f t="shared" si="8"/>
        <v/>
      </c>
      <c r="I256" s="38"/>
      <c r="J256" s="41"/>
      <c r="K256" s="34"/>
      <c r="L256" s="34"/>
      <c r="M256" s="34"/>
      <c r="N256" s="34"/>
      <c r="O256" s="58"/>
      <c r="P256" s="58"/>
      <c r="Q256" s="57"/>
    </row>
    <row r="257" spans="1:17" s="33" customFormat="1" ht="15" hidden="1" customHeight="1" x14ac:dyDescent="0.25">
      <c r="A257" s="48"/>
      <c r="E257" s="34"/>
      <c r="G257" s="41"/>
      <c r="H257" s="35" t="str">
        <f t="shared" si="8"/>
        <v/>
      </c>
      <c r="I257" s="38"/>
      <c r="J257" s="41"/>
      <c r="K257" s="34"/>
      <c r="L257" s="34"/>
      <c r="M257" s="34"/>
      <c r="N257" s="34"/>
      <c r="O257" s="58"/>
      <c r="P257" s="58"/>
      <c r="Q257" s="57"/>
    </row>
    <row r="258" spans="1:17" s="33" customFormat="1" ht="15" hidden="1" customHeight="1" x14ac:dyDescent="0.25">
      <c r="A258" s="48"/>
      <c r="E258" s="34"/>
      <c r="G258" s="41"/>
      <c r="H258" s="35" t="str">
        <f t="shared" si="8"/>
        <v/>
      </c>
      <c r="I258" s="38"/>
      <c r="J258" s="41"/>
      <c r="K258" s="34"/>
      <c r="L258" s="34"/>
      <c r="M258" s="34"/>
      <c r="N258" s="34"/>
      <c r="O258" s="58"/>
      <c r="P258" s="58"/>
      <c r="Q258" s="57"/>
    </row>
    <row r="259" spans="1:17" s="33" customFormat="1" ht="15" hidden="1" customHeight="1" x14ac:dyDescent="0.25">
      <c r="A259" s="48"/>
      <c r="E259" s="34"/>
      <c r="G259" s="41"/>
      <c r="H259" s="35" t="str">
        <f t="shared" si="8"/>
        <v/>
      </c>
      <c r="I259" s="38"/>
      <c r="J259" s="41"/>
      <c r="K259" s="34"/>
      <c r="L259" s="34"/>
      <c r="M259" s="34"/>
      <c r="N259" s="34"/>
      <c r="O259" s="58"/>
      <c r="P259" s="58"/>
      <c r="Q259" s="57"/>
    </row>
    <row r="260" spans="1:17" s="33" customFormat="1" ht="15" hidden="1" customHeight="1" x14ac:dyDescent="0.25">
      <c r="A260" s="48"/>
      <c r="E260" s="34"/>
      <c r="G260" s="41"/>
      <c r="H260" s="35" t="str">
        <f t="shared" si="8"/>
        <v/>
      </c>
      <c r="I260" s="38"/>
      <c r="J260" s="41"/>
      <c r="K260" s="34"/>
      <c r="L260" s="34"/>
      <c r="M260" s="34"/>
      <c r="N260" s="34"/>
      <c r="O260" s="58"/>
      <c r="P260" s="58"/>
      <c r="Q260" s="57"/>
    </row>
    <row r="261" spans="1:17" s="33" customFormat="1" ht="15" hidden="1" customHeight="1" x14ac:dyDescent="0.25">
      <c r="A261" s="48"/>
      <c r="E261" s="34"/>
      <c r="G261" s="41"/>
      <c r="H261" s="35" t="str">
        <f t="shared" si="8"/>
        <v/>
      </c>
      <c r="I261" s="38"/>
      <c r="J261" s="41"/>
      <c r="K261" s="34"/>
      <c r="L261" s="34"/>
      <c r="M261" s="34"/>
      <c r="N261" s="34"/>
      <c r="O261" s="58"/>
      <c r="P261" s="58"/>
      <c r="Q261" s="57"/>
    </row>
    <row r="262" spans="1:17" s="33" customFormat="1" ht="15" hidden="1" customHeight="1" x14ac:dyDescent="0.25">
      <c r="A262" s="48"/>
      <c r="E262" s="34"/>
      <c r="G262" s="41"/>
      <c r="H262" s="35" t="str">
        <f t="shared" si="8"/>
        <v/>
      </c>
      <c r="I262" s="38"/>
      <c r="J262" s="41"/>
      <c r="K262" s="34"/>
      <c r="L262" s="34"/>
      <c r="M262" s="34"/>
      <c r="N262" s="34"/>
      <c r="O262" s="58"/>
      <c r="P262" s="58"/>
      <c r="Q262" s="57"/>
    </row>
    <row r="263" spans="1:17" s="33" customFormat="1" ht="15" hidden="1" customHeight="1" x14ac:dyDescent="0.25">
      <c r="A263" s="48"/>
      <c r="E263" s="34"/>
      <c r="G263" s="41"/>
      <c r="H263" s="35" t="str">
        <f t="shared" si="8"/>
        <v/>
      </c>
      <c r="I263" s="38"/>
      <c r="J263" s="41"/>
      <c r="K263" s="34"/>
      <c r="L263" s="34"/>
      <c r="M263" s="34"/>
      <c r="N263" s="34"/>
      <c r="O263" s="58"/>
      <c r="P263" s="58"/>
      <c r="Q263" s="57"/>
    </row>
    <row r="264" spans="1:17" s="33" customFormat="1" ht="15" hidden="1" customHeight="1" x14ac:dyDescent="0.25">
      <c r="A264" s="48"/>
      <c r="E264" s="34"/>
      <c r="G264" s="41"/>
      <c r="H264" s="35" t="str">
        <f t="shared" si="8"/>
        <v/>
      </c>
      <c r="I264" s="38"/>
      <c r="J264" s="41"/>
      <c r="K264" s="34"/>
      <c r="L264" s="34"/>
      <c r="M264" s="34"/>
      <c r="N264" s="34"/>
      <c r="O264" s="58"/>
      <c r="P264" s="58"/>
      <c r="Q264" s="57"/>
    </row>
    <row r="265" spans="1:17" s="33" customFormat="1" ht="15" hidden="1" customHeight="1" x14ac:dyDescent="0.25">
      <c r="A265" s="48"/>
      <c r="E265" s="34"/>
      <c r="G265" s="41"/>
      <c r="J265" s="41"/>
      <c r="K265" s="34"/>
      <c r="L265" s="34"/>
      <c r="M265" s="34"/>
      <c r="N265" s="34"/>
      <c r="O265" s="58"/>
      <c r="P265" s="58"/>
      <c r="Q265" s="57"/>
    </row>
    <row r="266" spans="1:17" s="33" customFormat="1" ht="15" hidden="1" customHeight="1" x14ac:dyDescent="0.25">
      <c r="A266" s="48"/>
      <c r="E266" s="34"/>
      <c r="G266" s="41"/>
      <c r="J266" s="41"/>
      <c r="K266" s="34"/>
      <c r="L266" s="34"/>
      <c r="M266" s="34"/>
      <c r="N266" s="34"/>
      <c r="O266" s="58"/>
      <c r="P266" s="58"/>
      <c r="Q266" s="57"/>
    </row>
    <row r="267" spans="1:17" s="33" customFormat="1" ht="15" hidden="1" customHeight="1" x14ac:dyDescent="0.25">
      <c r="A267" s="48"/>
      <c r="E267" s="34"/>
      <c r="G267" s="41"/>
      <c r="H267" s="41"/>
      <c r="I267" s="41"/>
      <c r="J267" s="41"/>
      <c r="K267" s="34"/>
      <c r="L267" s="34"/>
      <c r="M267" s="34"/>
      <c r="N267" s="34"/>
      <c r="O267" s="58"/>
      <c r="P267" s="58"/>
      <c r="Q267" s="57"/>
    </row>
    <row r="268" spans="1:17" s="33" customFormat="1" ht="15" hidden="1" customHeight="1" x14ac:dyDescent="0.25">
      <c r="A268" s="48"/>
      <c r="E268" s="34"/>
      <c r="G268" s="41"/>
      <c r="H268" s="41"/>
      <c r="I268" s="41"/>
      <c r="J268" s="41"/>
      <c r="K268" s="34"/>
      <c r="L268" s="34"/>
      <c r="M268" s="34"/>
      <c r="N268" s="34"/>
      <c r="O268" s="58"/>
      <c r="P268" s="58"/>
      <c r="Q268" s="57"/>
    </row>
    <row r="269" spans="1:17" s="33" customFormat="1" ht="15" hidden="1" customHeight="1" x14ac:dyDescent="0.25">
      <c r="A269" s="48"/>
      <c r="E269" s="34"/>
      <c r="G269" s="41"/>
      <c r="H269" s="41"/>
      <c r="I269" s="41"/>
      <c r="J269" s="41"/>
      <c r="K269" s="34"/>
      <c r="L269" s="34"/>
      <c r="M269" s="34"/>
      <c r="N269" s="34"/>
      <c r="O269" s="58"/>
      <c r="P269" s="58"/>
      <c r="Q269" s="57"/>
    </row>
    <row r="270" spans="1:17" s="33" customFormat="1" ht="15" hidden="1" customHeight="1" x14ac:dyDescent="0.25">
      <c r="A270" s="48"/>
      <c r="E270" s="34"/>
      <c r="G270" s="41"/>
      <c r="H270" s="41"/>
      <c r="I270" s="41"/>
      <c r="J270" s="41"/>
      <c r="K270" s="34"/>
      <c r="L270" s="34"/>
      <c r="M270" s="34"/>
      <c r="N270" s="34"/>
      <c r="O270" s="58"/>
      <c r="P270" s="58"/>
      <c r="Q270" s="57"/>
    </row>
    <row r="271" spans="1:17" s="33" customFormat="1" ht="15" hidden="1" customHeight="1" x14ac:dyDescent="0.25">
      <c r="A271" s="48"/>
      <c r="E271" s="34"/>
      <c r="G271" s="41"/>
      <c r="H271" s="41"/>
      <c r="I271" s="41"/>
      <c r="J271" s="41"/>
      <c r="K271" s="34"/>
      <c r="L271" s="34"/>
      <c r="M271" s="34"/>
      <c r="N271" s="34"/>
      <c r="O271" s="58"/>
      <c r="P271" s="58"/>
      <c r="Q271" s="57"/>
    </row>
    <row r="272" spans="1:17" s="33" customFormat="1" ht="15" hidden="1" customHeight="1" x14ac:dyDescent="0.25">
      <c r="A272" s="48"/>
      <c r="E272" s="34"/>
      <c r="G272" s="41"/>
      <c r="H272" s="41"/>
      <c r="I272" s="41"/>
      <c r="J272" s="41"/>
      <c r="K272" s="34"/>
      <c r="L272" s="34"/>
      <c r="M272" s="34"/>
      <c r="N272" s="34"/>
      <c r="O272" s="58"/>
      <c r="P272" s="58"/>
      <c r="Q272" s="57"/>
    </row>
    <row r="273" spans="1:17" s="33" customFormat="1" ht="15" hidden="1" customHeight="1" x14ac:dyDescent="0.25">
      <c r="A273" s="48"/>
      <c r="E273" s="34"/>
      <c r="G273" s="41"/>
      <c r="H273" s="41"/>
      <c r="I273" s="41"/>
      <c r="J273" s="41"/>
      <c r="K273" s="34"/>
      <c r="L273" s="34"/>
      <c r="M273" s="34"/>
      <c r="N273" s="34"/>
      <c r="O273" s="58"/>
      <c r="P273" s="58"/>
      <c r="Q273" s="57"/>
    </row>
    <row r="274" spans="1:17" s="33" customFormat="1" ht="15" hidden="1" customHeight="1" x14ac:dyDescent="0.25">
      <c r="A274" s="48"/>
      <c r="E274" s="34"/>
      <c r="G274" s="41"/>
      <c r="H274" s="41"/>
      <c r="I274" s="41"/>
      <c r="J274" s="41"/>
      <c r="K274" s="34"/>
      <c r="L274" s="34"/>
      <c r="M274" s="34"/>
      <c r="N274" s="34"/>
      <c r="O274" s="58"/>
      <c r="P274" s="58"/>
      <c r="Q274" s="57"/>
    </row>
    <row r="275" spans="1:17" s="33" customFormat="1" ht="15" hidden="1" customHeight="1" x14ac:dyDescent="0.25">
      <c r="A275" s="48"/>
      <c r="E275" s="34"/>
      <c r="G275" s="41"/>
      <c r="H275" s="41"/>
      <c r="I275" s="41"/>
      <c r="J275" s="41"/>
      <c r="K275" s="34"/>
      <c r="L275" s="34"/>
      <c r="M275" s="34"/>
      <c r="N275" s="34"/>
      <c r="O275" s="58"/>
      <c r="P275" s="58"/>
      <c r="Q275" s="57"/>
    </row>
    <row r="276" spans="1:17" s="33" customFormat="1" ht="15" hidden="1" customHeight="1" x14ac:dyDescent="0.25">
      <c r="A276" s="48"/>
      <c r="E276" s="34"/>
      <c r="G276" s="41"/>
      <c r="H276" s="41"/>
      <c r="I276" s="41"/>
      <c r="J276" s="41"/>
      <c r="K276" s="34"/>
      <c r="L276" s="34"/>
      <c r="M276" s="34"/>
      <c r="N276" s="34"/>
      <c r="O276" s="58"/>
      <c r="P276" s="58"/>
      <c r="Q276" s="57"/>
    </row>
    <row r="277" spans="1:17" s="33" customFormat="1" ht="15" hidden="1" customHeight="1" x14ac:dyDescent="0.25">
      <c r="A277" s="48"/>
      <c r="E277" s="34"/>
      <c r="G277" s="41"/>
      <c r="H277" s="41"/>
      <c r="I277" s="41"/>
      <c r="J277" s="41"/>
      <c r="K277" s="34"/>
      <c r="L277" s="34"/>
      <c r="M277" s="34"/>
      <c r="N277" s="34"/>
      <c r="O277" s="58"/>
      <c r="P277" s="58"/>
      <c r="Q277" s="57"/>
    </row>
    <row r="278" spans="1:17" s="33" customFormat="1" ht="15" hidden="1" customHeight="1" x14ac:dyDescent="0.25">
      <c r="A278" s="48"/>
      <c r="E278" s="34"/>
      <c r="G278" s="41"/>
      <c r="H278" s="41"/>
      <c r="I278" s="41"/>
      <c r="J278" s="41"/>
      <c r="K278" s="34"/>
      <c r="L278" s="34"/>
      <c r="M278" s="34"/>
      <c r="N278" s="34"/>
      <c r="O278" s="58"/>
      <c r="P278" s="58"/>
      <c r="Q278" s="57"/>
    </row>
    <row r="279" spans="1:17" s="33" customFormat="1" ht="15" hidden="1" customHeight="1" x14ac:dyDescent="0.25">
      <c r="A279" s="48"/>
      <c r="E279" s="34"/>
      <c r="G279" s="41"/>
      <c r="H279" s="41"/>
      <c r="I279" s="41"/>
      <c r="J279" s="41"/>
      <c r="K279" s="34"/>
      <c r="L279" s="34"/>
      <c r="M279" s="34"/>
      <c r="N279" s="34"/>
      <c r="O279" s="58"/>
      <c r="P279" s="58"/>
      <c r="Q279" s="57"/>
    </row>
    <row r="280" spans="1:17" s="33" customFormat="1" ht="15" hidden="1" customHeight="1" x14ac:dyDescent="0.25">
      <c r="A280" s="48"/>
      <c r="E280" s="34"/>
      <c r="G280" s="41"/>
      <c r="H280" s="41"/>
      <c r="I280" s="41"/>
      <c r="J280" s="41"/>
      <c r="K280" s="34"/>
      <c r="L280" s="34"/>
      <c r="M280" s="34"/>
      <c r="N280" s="34"/>
      <c r="O280" s="58"/>
      <c r="P280" s="58"/>
      <c r="Q280" s="57"/>
    </row>
    <row r="281" spans="1:17" s="33" customFormat="1" ht="15" hidden="1" customHeight="1" x14ac:dyDescent="0.25">
      <c r="A281" s="48"/>
      <c r="E281" s="34"/>
      <c r="G281" s="41"/>
      <c r="H281" s="41"/>
      <c r="I281" s="41"/>
      <c r="J281" s="41"/>
      <c r="K281" s="34"/>
      <c r="L281" s="34"/>
      <c r="M281" s="34"/>
      <c r="N281" s="34"/>
      <c r="O281" s="58"/>
      <c r="P281" s="58"/>
      <c r="Q281" s="57"/>
    </row>
    <row r="282" spans="1:17" s="33" customFormat="1" ht="15" hidden="1" customHeight="1" x14ac:dyDescent="0.25">
      <c r="A282" s="48"/>
      <c r="E282" s="34"/>
      <c r="G282" s="41"/>
      <c r="H282" s="41"/>
      <c r="I282" s="41"/>
      <c r="J282" s="41"/>
      <c r="K282" s="34"/>
      <c r="L282" s="34"/>
      <c r="M282" s="34"/>
      <c r="N282" s="34"/>
      <c r="O282" s="58"/>
      <c r="P282" s="58"/>
      <c r="Q282" s="57"/>
    </row>
    <row r="283" spans="1:17" s="33" customFormat="1" ht="15" hidden="1" customHeight="1" x14ac:dyDescent="0.25">
      <c r="A283" s="48"/>
      <c r="E283" s="34"/>
      <c r="G283" s="41"/>
      <c r="H283" s="41"/>
      <c r="I283" s="41"/>
      <c r="J283" s="41"/>
      <c r="K283" s="34"/>
      <c r="L283" s="34"/>
      <c r="M283" s="34"/>
      <c r="N283" s="34"/>
      <c r="O283" s="58"/>
      <c r="P283" s="58"/>
      <c r="Q283" s="57"/>
    </row>
    <row r="284" spans="1:17" s="33" customFormat="1" ht="15" hidden="1" customHeight="1" x14ac:dyDescent="0.25">
      <c r="A284" s="48"/>
      <c r="E284" s="34"/>
      <c r="G284" s="41"/>
      <c r="H284" s="41"/>
      <c r="I284" s="41"/>
      <c r="J284" s="41"/>
      <c r="K284" s="34"/>
      <c r="L284" s="34"/>
      <c r="M284" s="34"/>
      <c r="N284" s="34"/>
      <c r="O284" s="58"/>
      <c r="P284" s="58"/>
      <c r="Q284" s="57"/>
    </row>
    <row r="285" spans="1:17" s="33" customFormat="1" ht="15" hidden="1" customHeight="1" x14ac:dyDescent="0.25">
      <c r="A285" s="48"/>
      <c r="E285" s="34"/>
      <c r="G285" s="41"/>
      <c r="H285" s="41"/>
      <c r="I285" s="41"/>
      <c r="J285" s="41"/>
      <c r="K285" s="34"/>
      <c r="L285" s="34"/>
      <c r="M285" s="34"/>
      <c r="N285" s="34"/>
      <c r="O285" s="58"/>
      <c r="P285" s="58"/>
      <c r="Q285" s="57"/>
    </row>
    <row r="286" spans="1:17" s="33" customFormat="1" ht="15" hidden="1" customHeight="1" x14ac:dyDescent="0.25">
      <c r="A286" s="48"/>
      <c r="E286" s="34"/>
      <c r="G286" s="41"/>
      <c r="H286" s="41"/>
      <c r="I286" s="41"/>
      <c r="J286" s="41"/>
      <c r="K286" s="34"/>
      <c r="L286" s="34"/>
      <c r="M286" s="34"/>
      <c r="N286" s="34"/>
      <c r="O286" s="58"/>
      <c r="P286" s="58"/>
      <c r="Q286" s="57"/>
    </row>
    <row r="287" spans="1:17" s="33" customFormat="1" ht="15" hidden="1" customHeight="1" x14ac:dyDescent="0.25">
      <c r="A287" s="48"/>
      <c r="E287" s="34"/>
      <c r="G287" s="41"/>
      <c r="H287" s="41"/>
      <c r="I287" s="41"/>
      <c r="J287" s="41"/>
      <c r="K287" s="34"/>
      <c r="L287" s="34"/>
      <c r="M287" s="34"/>
      <c r="N287" s="34"/>
      <c r="O287" s="58"/>
      <c r="P287" s="58"/>
      <c r="Q287" s="57"/>
    </row>
    <row r="288" spans="1:17" s="33" customFormat="1" ht="15" hidden="1" customHeight="1" x14ac:dyDescent="0.25">
      <c r="A288" s="48"/>
      <c r="E288" s="34"/>
      <c r="G288" s="41"/>
      <c r="H288" s="41"/>
      <c r="I288" s="41"/>
      <c r="J288" s="41"/>
      <c r="K288" s="34"/>
      <c r="L288" s="34"/>
      <c r="M288" s="34"/>
      <c r="N288" s="34"/>
      <c r="O288" s="58"/>
      <c r="P288" s="58"/>
      <c r="Q288" s="57"/>
    </row>
    <row r="289" spans="1:17" s="33" customFormat="1" ht="15" hidden="1" customHeight="1" x14ac:dyDescent="0.25">
      <c r="A289" s="48"/>
      <c r="E289" s="34"/>
      <c r="G289" s="41"/>
      <c r="H289" s="41"/>
      <c r="I289" s="41"/>
      <c r="J289" s="41"/>
      <c r="K289" s="34"/>
      <c r="L289" s="34"/>
      <c r="M289" s="34"/>
      <c r="N289" s="34"/>
      <c r="O289" s="58"/>
      <c r="P289" s="58"/>
      <c r="Q289" s="57"/>
    </row>
    <row r="290" spans="1:17" s="33" customFormat="1" ht="15" hidden="1" customHeight="1" x14ac:dyDescent="0.25">
      <c r="A290" s="48"/>
      <c r="E290" s="34"/>
      <c r="G290" s="41"/>
      <c r="H290" s="41"/>
      <c r="I290" s="41"/>
      <c r="J290" s="41"/>
      <c r="K290" s="34"/>
      <c r="L290" s="34"/>
      <c r="M290" s="34"/>
      <c r="N290" s="34"/>
      <c r="O290" s="58"/>
      <c r="P290" s="58"/>
      <c r="Q290" s="57"/>
    </row>
    <row r="291" spans="1:17" s="33" customFormat="1" ht="15" hidden="1" customHeight="1" x14ac:dyDescent="0.25">
      <c r="A291" s="48"/>
      <c r="E291" s="34"/>
      <c r="G291" s="41"/>
      <c r="H291" s="41"/>
      <c r="I291" s="41"/>
      <c r="J291" s="41"/>
      <c r="K291" s="34"/>
      <c r="L291" s="34"/>
      <c r="M291" s="34"/>
      <c r="N291" s="34"/>
      <c r="O291" s="58"/>
      <c r="P291" s="58"/>
      <c r="Q291" s="57"/>
    </row>
    <row r="292" spans="1:17" s="33" customFormat="1" ht="15" hidden="1" customHeight="1" x14ac:dyDescent="0.25">
      <c r="A292" s="48"/>
      <c r="E292" s="34"/>
      <c r="G292" s="41"/>
      <c r="H292" s="41"/>
      <c r="I292" s="41"/>
      <c r="J292" s="41"/>
      <c r="K292" s="34"/>
      <c r="L292" s="34"/>
      <c r="M292" s="34"/>
      <c r="N292" s="34"/>
      <c r="O292" s="58"/>
      <c r="P292" s="58"/>
      <c r="Q292" s="57"/>
    </row>
    <row r="293" spans="1:17" s="33" customFormat="1" ht="15" hidden="1" customHeight="1" x14ac:dyDescent="0.25">
      <c r="A293" s="48"/>
      <c r="E293" s="34"/>
      <c r="G293" s="41"/>
      <c r="H293" s="41"/>
      <c r="I293" s="41"/>
      <c r="J293" s="41"/>
      <c r="K293" s="34"/>
      <c r="L293" s="34"/>
      <c r="M293" s="34"/>
      <c r="N293" s="34"/>
      <c r="O293" s="58"/>
      <c r="P293" s="58"/>
      <c r="Q293" s="57"/>
    </row>
    <row r="294" spans="1:17" s="33" customFormat="1" ht="15" hidden="1" customHeight="1" x14ac:dyDescent="0.25">
      <c r="A294" s="48"/>
      <c r="E294" s="34"/>
      <c r="G294" s="41"/>
      <c r="H294" s="41"/>
      <c r="I294" s="41"/>
      <c r="J294" s="41"/>
      <c r="K294" s="34"/>
      <c r="L294" s="34"/>
      <c r="M294" s="34"/>
      <c r="N294" s="34"/>
      <c r="O294" s="58"/>
      <c r="P294" s="58"/>
      <c r="Q294" s="57"/>
    </row>
    <row r="295" spans="1:17" s="33" customFormat="1" ht="15" hidden="1" customHeight="1" x14ac:dyDescent="0.25">
      <c r="A295" s="48"/>
      <c r="E295" s="34"/>
      <c r="G295" s="41"/>
      <c r="H295" s="41"/>
      <c r="I295" s="41"/>
      <c r="J295" s="41"/>
      <c r="K295" s="34"/>
      <c r="L295" s="34"/>
      <c r="M295" s="34"/>
      <c r="N295" s="34"/>
      <c r="O295" s="58"/>
      <c r="P295" s="58"/>
      <c r="Q295" s="57"/>
    </row>
    <row r="296" spans="1:17" s="33" customFormat="1" ht="15" hidden="1" customHeight="1" x14ac:dyDescent="0.25">
      <c r="A296" s="48"/>
      <c r="E296" s="34"/>
      <c r="G296" s="41"/>
      <c r="H296" s="41"/>
      <c r="I296" s="41"/>
      <c r="J296" s="41"/>
      <c r="K296" s="34"/>
      <c r="L296" s="34"/>
      <c r="M296" s="34"/>
      <c r="N296" s="34"/>
      <c r="O296" s="58"/>
      <c r="P296" s="58"/>
      <c r="Q296" s="57"/>
    </row>
    <row r="297" spans="1:17" s="33" customFormat="1" ht="15" hidden="1" customHeight="1" x14ac:dyDescent="0.25">
      <c r="A297" s="48"/>
      <c r="E297" s="34"/>
      <c r="G297" s="41"/>
      <c r="H297" s="41"/>
      <c r="I297" s="41"/>
      <c r="J297" s="41"/>
      <c r="K297" s="34"/>
      <c r="L297" s="34"/>
      <c r="M297" s="34"/>
      <c r="N297" s="34"/>
      <c r="O297" s="58"/>
      <c r="P297" s="58"/>
      <c r="Q297" s="57"/>
    </row>
    <row r="298" spans="1:17" s="33" customFormat="1" ht="15" hidden="1" customHeight="1" x14ac:dyDescent="0.25">
      <c r="A298" s="48"/>
      <c r="E298" s="34"/>
      <c r="G298" s="41"/>
      <c r="H298" s="41"/>
      <c r="I298" s="41"/>
      <c r="J298" s="41"/>
      <c r="K298" s="34"/>
      <c r="L298" s="34"/>
      <c r="M298" s="34"/>
      <c r="N298" s="34"/>
      <c r="O298" s="58"/>
      <c r="P298" s="58"/>
      <c r="Q298" s="57"/>
    </row>
    <row r="299" spans="1:17" s="33" customFormat="1" ht="15" hidden="1" customHeight="1" x14ac:dyDescent="0.25">
      <c r="A299" s="48"/>
      <c r="E299" s="34"/>
      <c r="G299" s="41"/>
      <c r="H299" s="41"/>
      <c r="I299" s="41"/>
      <c r="J299" s="41"/>
      <c r="K299" s="34"/>
      <c r="L299" s="34"/>
      <c r="M299" s="34"/>
      <c r="N299" s="34"/>
      <c r="O299" s="58"/>
      <c r="P299" s="58"/>
      <c r="Q299" s="57"/>
    </row>
    <row r="300" spans="1:17" s="33" customFormat="1" ht="15" hidden="1" customHeight="1" x14ac:dyDescent="0.25">
      <c r="A300" s="48"/>
      <c r="E300" s="34"/>
      <c r="G300" s="41"/>
      <c r="H300" s="41"/>
      <c r="I300" s="41"/>
      <c r="J300" s="41"/>
      <c r="K300" s="34"/>
      <c r="L300" s="34"/>
      <c r="M300" s="34"/>
      <c r="N300" s="34"/>
      <c r="O300" s="58"/>
      <c r="P300" s="58"/>
      <c r="Q300" s="57"/>
    </row>
    <row r="301" spans="1:17" s="33" customFormat="1" ht="15" hidden="1" customHeight="1" x14ac:dyDescent="0.25">
      <c r="A301" s="48"/>
      <c r="E301" s="34"/>
      <c r="G301" s="41"/>
      <c r="H301" s="41"/>
      <c r="I301" s="41"/>
      <c r="J301" s="41"/>
      <c r="K301" s="34"/>
      <c r="L301" s="34"/>
      <c r="M301" s="34"/>
      <c r="N301" s="34"/>
      <c r="O301" s="58"/>
      <c r="P301" s="58"/>
      <c r="Q301" s="57"/>
    </row>
    <row r="302" spans="1:17" s="33" customFormat="1" ht="15" hidden="1" customHeight="1" x14ac:dyDescent="0.25">
      <c r="A302" s="48"/>
      <c r="E302" s="34"/>
      <c r="G302" s="41"/>
      <c r="H302" s="41"/>
      <c r="I302" s="41"/>
      <c r="J302" s="41"/>
      <c r="K302" s="34"/>
      <c r="L302" s="34"/>
      <c r="M302" s="34"/>
      <c r="N302" s="34"/>
      <c r="O302" s="58"/>
      <c r="P302" s="58"/>
      <c r="Q302" s="57"/>
    </row>
    <row r="303" spans="1:17" s="33" customFormat="1" ht="15" hidden="1" customHeight="1" x14ac:dyDescent="0.25">
      <c r="A303" s="48"/>
      <c r="E303" s="34"/>
      <c r="G303" s="41"/>
      <c r="H303" s="41"/>
      <c r="I303" s="41"/>
      <c r="J303" s="41"/>
      <c r="K303" s="34"/>
      <c r="L303" s="34"/>
      <c r="M303" s="34"/>
      <c r="N303" s="34"/>
      <c r="O303" s="58"/>
      <c r="P303" s="58"/>
      <c r="Q303" s="57"/>
    </row>
    <row r="304" spans="1:17" s="33" customFormat="1" ht="15" hidden="1" customHeight="1" x14ac:dyDescent="0.25">
      <c r="A304" s="48"/>
      <c r="E304" s="34"/>
      <c r="G304" s="41"/>
      <c r="H304" s="41"/>
      <c r="I304" s="41"/>
      <c r="J304" s="41"/>
      <c r="K304" s="34"/>
      <c r="L304" s="34"/>
      <c r="M304" s="34"/>
      <c r="N304" s="34"/>
      <c r="O304" s="58"/>
      <c r="P304" s="58"/>
      <c r="Q304" s="57"/>
    </row>
    <row r="305" spans="1:17" s="33" customFormat="1" ht="15" hidden="1" customHeight="1" x14ac:dyDescent="0.25">
      <c r="A305" s="48"/>
      <c r="E305" s="34"/>
      <c r="G305" s="41"/>
      <c r="H305" s="41"/>
      <c r="I305" s="41"/>
      <c r="J305" s="41"/>
      <c r="K305" s="34"/>
      <c r="L305" s="34"/>
      <c r="M305" s="34"/>
      <c r="N305" s="34"/>
      <c r="O305" s="58"/>
      <c r="P305" s="58"/>
      <c r="Q305" s="57"/>
    </row>
    <row r="306" spans="1:17" s="33" customFormat="1" ht="15" hidden="1" customHeight="1" x14ac:dyDescent="0.25">
      <c r="A306" s="48"/>
      <c r="E306" s="34"/>
      <c r="G306" s="41"/>
      <c r="H306" s="41"/>
      <c r="I306" s="41"/>
      <c r="J306" s="41"/>
      <c r="K306" s="34"/>
      <c r="L306" s="34"/>
      <c r="M306" s="34"/>
      <c r="N306" s="34"/>
      <c r="O306" s="58"/>
      <c r="P306" s="58"/>
      <c r="Q306" s="57"/>
    </row>
    <row r="307" spans="1:17" s="33" customFormat="1" ht="15" hidden="1" customHeight="1" x14ac:dyDescent="0.25">
      <c r="A307" s="48"/>
      <c r="E307" s="34"/>
      <c r="G307" s="41"/>
      <c r="H307" s="41"/>
      <c r="I307" s="41"/>
      <c r="J307" s="41"/>
      <c r="K307" s="34"/>
      <c r="L307" s="34"/>
      <c r="M307" s="34"/>
      <c r="N307" s="34"/>
      <c r="O307" s="58"/>
      <c r="P307" s="58"/>
      <c r="Q307" s="57"/>
    </row>
    <row r="308" spans="1:17" s="33" customFormat="1" ht="15" hidden="1" customHeight="1" x14ac:dyDescent="0.25">
      <c r="A308" s="48"/>
      <c r="E308" s="34"/>
      <c r="G308" s="41"/>
      <c r="H308" s="41"/>
      <c r="I308" s="41"/>
      <c r="J308" s="41"/>
      <c r="K308" s="34"/>
      <c r="L308" s="34"/>
      <c r="M308" s="34"/>
      <c r="N308" s="34"/>
      <c r="O308" s="58"/>
      <c r="P308" s="58"/>
      <c r="Q308" s="57"/>
    </row>
    <row r="309" spans="1:17" s="33" customFormat="1" ht="15" hidden="1" customHeight="1" x14ac:dyDescent="0.25">
      <c r="A309" s="48"/>
      <c r="E309" s="34"/>
      <c r="G309" s="41"/>
      <c r="H309" s="41"/>
      <c r="I309" s="41"/>
      <c r="J309" s="41"/>
      <c r="K309" s="34"/>
      <c r="L309" s="34"/>
      <c r="M309" s="34"/>
      <c r="N309" s="34"/>
      <c r="O309" s="58"/>
      <c r="P309" s="58"/>
      <c r="Q309" s="57"/>
    </row>
    <row r="310" spans="1:17" s="33" customFormat="1" ht="15" hidden="1" customHeight="1" x14ac:dyDescent="0.25">
      <c r="A310" s="48"/>
      <c r="E310" s="34"/>
      <c r="G310" s="41"/>
      <c r="H310" s="41"/>
      <c r="I310" s="41"/>
      <c r="J310" s="41"/>
      <c r="K310" s="34"/>
      <c r="L310" s="34"/>
      <c r="M310" s="34"/>
      <c r="N310" s="34"/>
      <c r="O310" s="58"/>
      <c r="P310" s="58"/>
      <c r="Q310" s="57"/>
    </row>
    <row r="311" spans="1:17" s="33" customFormat="1" ht="15" hidden="1" customHeight="1" x14ac:dyDescent="0.25">
      <c r="A311" s="48"/>
      <c r="E311" s="34"/>
      <c r="G311" s="41"/>
      <c r="H311" s="41"/>
      <c r="I311" s="41"/>
      <c r="J311" s="41"/>
      <c r="K311" s="34"/>
      <c r="L311" s="34"/>
      <c r="M311" s="34"/>
      <c r="N311" s="34"/>
      <c r="O311" s="58"/>
      <c r="P311" s="58"/>
      <c r="Q311" s="57"/>
    </row>
    <row r="312" spans="1:17" s="33" customFormat="1" ht="15" hidden="1" customHeight="1" x14ac:dyDescent="0.25">
      <c r="A312" s="48"/>
      <c r="E312" s="34"/>
      <c r="G312" s="41"/>
      <c r="H312" s="41"/>
      <c r="I312" s="41"/>
      <c r="J312" s="41"/>
      <c r="K312" s="34"/>
      <c r="L312" s="34"/>
      <c r="M312" s="34"/>
      <c r="N312" s="34"/>
      <c r="O312" s="58"/>
      <c r="P312" s="58"/>
      <c r="Q312" s="57"/>
    </row>
    <row r="313" spans="1:17" s="33" customFormat="1" ht="15" hidden="1" customHeight="1" x14ac:dyDescent="0.25">
      <c r="A313" s="48"/>
      <c r="E313" s="34"/>
      <c r="G313" s="41"/>
      <c r="H313" s="41"/>
      <c r="I313" s="41"/>
      <c r="J313" s="41"/>
      <c r="K313" s="34"/>
      <c r="L313" s="34"/>
      <c r="M313" s="34"/>
      <c r="N313" s="34"/>
      <c r="O313" s="58"/>
      <c r="P313" s="58"/>
      <c r="Q313" s="57"/>
    </row>
    <row r="314" spans="1:17" s="33" customFormat="1" ht="15" hidden="1" customHeight="1" x14ac:dyDescent="0.25">
      <c r="A314" s="48"/>
      <c r="E314" s="34"/>
      <c r="G314" s="41"/>
      <c r="H314" s="41"/>
      <c r="I314" s="41"/>
      <c r="J314" s="41"/>
      <c r="K314" s="34"/>
      <c r="L314" s="34"/>
      <c r="M314" s="34"/>
      <c r="N314" s="34"/>
      <c r="O314" s="58"/>
      <c r="P314" s="58"/>
      <c r="Q314" s="57"/>
    </row>
    <row r="315" spans="1:17" s="33" customFormat="1" ht="15" hidden="1" customHeight="1" x14ac:dyDescent="0.25">
      <c r="A315" s="48"/>
      <c r="E315" s="34"/>
      <c r="G315" s="41"/>
      <c r="H315" s="41"/>
      <c r="I315" s="41"/>
      <c r="J315" s="41"/>
      <c r="K315" s="34"/>
      <c r="L315" s="34"/>
      <c r="M315" s="34"/>
      <c r="N315" s="34"/>
      <c r="O315" s="58"/>
      <c r="P315" s="58"/>
      <c r="Q315" s="57"/>
    </row>
    <row r="316" spans="1:17" s="33" customFormat="1" ht="15" hidden="1" customHeight="1" x14ac:dyDescent="0.25">
      <c r="A316" s="48"/>
      <c r="E316" s="34"/>
      <c r="G316" s="41"/>
      <c r="H316" s="41"/>
      <c r="I316" s="41"/>
      <c r="J316" s="41"/>
      <c r="K316" s="34"/>
      <c r="L316" s="34"/>
      <c r="M316" s="34"/>
      <c r="N316" s="34"/>
      <c r="O316" s="58"/>
      <c r="P316" s="58"/>
      <c r="Q316" s="57"/>
    </row>
    <row r="317" spans="1:17" s="33" customFormat="1" ht="15" hidden="1" customHeight="1" x14ac:dyDescent="0.25">
      <c r="A317" s="48"/>
      <c r="E317" s="34"/>
      <c r="G317" s="41"/>
      <c r="H317" s="41"/>
      <c r="I317" s="41"/>
      <c r="J317" s="41"/>
      <c r="K317" s="34"/>
      <c r="L317" s="34"/>
      <c r="M317" s="34"/>
      <c r="N317" s="34"/>
      <c r="O317" s="58"/>
      <c r="P317" s="58"/>
      <c r="Q317" s="57"/>
    </row>
    <row r="318" spans="1:17" s="33" customFormat="1" ht="15" hidden="1" customHeight="1" x14ac:dyDescent="0.25">
      <c r="A318" s="48"/>
      <c r="E318" s="34"/>
      <c r="G318" s="41"/>
      <c r="H318" s="41"/>
      <c r="I318" s="41"/>
      <c r="J318" s="41"/>
      <c r="K318" s="34"/>
      <c r="L318" s="34"/>
      <c r="M318" s="34"/>
      <c r="N318" s="34"/>
      <c r="O318" s="58"/>
      <c r="P318" s="58"/>
      <c r="Q318" s="57"/>
    </row>
    <row r="319" spans="1:17" s="33" customFormat="1" ht="15" hidden="1" customHeight="1" x14ac:dyDescent="0.25">
      <c r="A319" s="48"/>
      <c r="E319" s="34"/>
      <c r="G319" s="41"/>
      <c r="H319" s="41"/>
      <c r="I319" s="41"/>
      <c r="J319" s="41"/>
      <c r="K319" s="34"/>
      <c r="L319" s="34"/>
      <c r="M319" s="34"/>
      <c r="N319" s="34"/>
      <c r="O319" s="58"/>
      <c r="P319" s="58"/>
      <c r="Q319" s="57"/>
    </row>
    <row r="320" spans="1:17" s="33" customFormat="1" ht="15" hidden="1" customHeight="1" x14ac:dyDescent="0.25">
      <c r="A320" s="48"/>
      <c r="E320" s="34"/>
      <c r="G320" s="41"/>
      <c r="H320" s="41"/>
      <c r="I320" s="41"/>
      <c r="J320" s="41"/>
      <c r="K320" s="34"/>
      <c r="L320" s="34"/>
      <c r="M320" s="34"/>
      <c r="N320" s="34"/>
      <c r="O320" s="58"/>
      <c r="P320" s="58"/>
      <c r="Q320" s="57"/>
    </row>
    <row r="321" spans="1:17" s="33" customFormat="1" ht="15" hidden="1" customHeight="1" x14ac:dyDescent="0.25">
      <c r="A321" s="48"/>
      <c r="E321" s="34"/>
      <c r="G321" s="41"/>
      <c r="H321" s="41"/>
      <c r="I321" s="41"/>
      <c r="J321" s="41"/>
      <c r="K321" s="34"/>
      <c r="L321" s="34"/>
      <c r="M321" s="34"/>
      <c r="N321" s="34"/>
      <c r="O321" s="58"/>
      <c r="P321" s="58"/>
      <c r="Q321" s="57"/>
    </row>
    <row r="322" spans="1:17" s="33" customFormat="1" ht="15" hidden="1" customHeight="1" x14ac:dyDescent="0.25">
      <c r="A322" s="48"/>
      <c r="E322" s="34"/>
      <c r="G322" s="41"/>
      <c r="H322" s="41"/>
      <c r="I322" s="41"/>
      <c r="J322" s="41"/>
      <c r="K322" s="34"/>
      <c r="L322" s="34"/>
      <c r="M322" s="34"/>
      <c r="N322" s="34"/>
      <c r="O322" s="58"/>
      <c r="P322" s="58"/>
      <c r="Q322" s="57"/>
    </row>
    <row r="323" spans="1:17" s="33" customFormat="1" ht="15" hidden="1" customHeight="1" x14ac:dyDescent="0.25">
      <c r="A323" s="48"/>
      <c r="E323" s="34"/>
      <c r="G323" s="41"/>
      <c r="H323" s="41"/>
      <c r="I323" s="41"/>
      <c r="J323" s="41"/>
      <c r="K323" s="34"/>
      <c r="L323" s="34"/>
      <c r="M323" s="34"/>
      <c r="N323" s="34"/>
      <c r="O323" s="58"/>
      <c r="P323" s="58"/>
      <c r="Q323" s="57"/>
    </row>
    <row r="324" spans="1:17" s="33" customFormat="1" ht="15" hidden="1" customHeight="1" x14ac:dyDescent="0.25">
      <c r="A324" s="48"/>
      <c r="E324" s="34"/>
      <c r="G324" s="41"/>
      <c r="H324" s="41"/>
      <c r="I324" s="41"/>
      <c r="J324" s="41"/>
      <c r="K324" s="34"/>
      <c r="L324" s="34"/>
      <c r="M324" s="34"/>
      <c r="N324" s="34"/>
      <c r="O324" s="58"/>
      <c r="P324" s="58"/>
      <c r="Q324" s="57"/>
    </row>
    <row r="325" spans="1:17" s="33" customFormat="1" ht="15" hidden="1" customHeight="1" x14ac:dyDescent="0.25">
      <c r="A325" s="48"/>
      <c r="E325" s="34"/>
      <c r="G325" s="41"/>
      <c r="H325" s="41"/>
      <c r="I325" s="41"/>
      <c r="J325" s="41"/>
      <c r="K325" s="34"/>
      <c r="L325" s="34"/>
      <c r="M325" s="34"/>
      <c r="N325" s="34"/>
      <c r="O325" s="58"/>
      <c r="P325" s="58"/>
      <c r="Q325" s="57"/>
    </row>
    <row r="326" spans="1:17" s="33" customFormat="1" ht="15" hidden="1" customHeight="1" x14ac:dyDescent="0.25">
      <c r="A326" s="48"/>
      <c r="E326" s="34"/>
      <c r="G326" s="41"/>
      <c r="H326" s="41"/>
      <c r="I326" s="41"/>
      <c r="J326" s="41"/>
      <c r="K326" s="34"/>
      <c r="L326" s="34"/>
      <c r="M326" s="34"/>
      <c r="N326" s="34"/>
      <c r="O326" s="58"/>
      <c r="P326" s="58"/>
      <c r="Q326" s="57"/>
    </row>
    <row r="327" spans="1:17" s="33" customFormat="1" ht="15" hidden="1" customHeight="1" x14ac:dyDescent="0.25">
      <c r="A327" s="48"/>
      <c r="E327" s="34"/>
      <c r="G327" s="41"/>
      <c r="H327" s="41"/>
      <c r="I327" s="41"/>
      <c r="J327" s="41"/>
      <c r="K327" s="34"/>
      <c r="L327" s="34"/>
      <c r="M327" s="34"/>
      <c r="N327" s="34"/>
      <c r="O327" s="58"/>
      <c r="P327" s="58"/>
      <c r="Q327" s="57"/>
    </row>
    <row r="328" spans="1:17" s="33" customFormat="1" ht="15" hidden="1" customHeight="1" x14ac:dyDescent="0.25">
      <c r="A328" s="48"/>
      <c r="E328" s="34"/>
      <c r="G328" s="41"/>
      <c r="H328" s="41"/>
      <c r="I328" s="41"/>
      <c r="J328" s="41"/>
      <c r="K328" s="34"/>
      <c r="L328" s="34"/>
      <c r="M328" s="34"/>
      <c r="N328" s="34"/>
      <c r="O328" s="58"/>
      <c r="P328" s="58"/>
      <c r="Q328" s="57"/>
    </row>
    <row r="329" spans="1:17" s="33" customFormat="1" ht="15" hidden="1" customHeight="1" x14ac:dyDescent="0.25">
      <c r="A329" s="48"/>
      <c r="E329" s="34"/>
      <c r="G329" s="41"/>
      <c r="H329" s="41"/>
      <c r="I329" s="41"/>
      <c r="J329" s="41"/>
      <c r="K329" s="34"/>
      <c r="L329" s="34"/>
      <c r="M329" s="34"/>
      <c r="N329" s="34"/>
      <c r="O329" s="58"/>
      <c r="P329" s="58"/>
      <c r="Q329" s="57"/>
    </row>
    <row r="330" spans="1:17" s="33" customFormat="1" ht="15" hidden="1" customHeight="1" x14ac:dyDescent="0.25">
      <c r="A330" s="48"/>
      <c r="E330" s="34"/>
      <c r="G330" s="41"/>
      <c r="H330" s="41"/>
      <c r="I330" s="41"/>
      <c r="J330" s="41"/>
      <c r="K330" s="34"/>
      <c r="L330" s="34"/>
      <c r="M330" s="34"/>
      <c r="N330" s="34"/>
      <c r="O330" s="58"/>
      <c r="P330" s="58"/>
      <c r="Q330" s="57"/>
    </row>
    <row r="331" spans="1:17" s="33" customFormat="1" ht="15" hidden="1" customHeight="1" x14ac:dyDescent="0.25">
      <c r="A331" s="48"/>
      <c r="E331" s="34"/>
      <c r="G331" s="41"/>
      <c r="H331" s="41"/>
      <c r="I331" s="41"/>
      <c r="J331" s="41"/>
      <c r="K331" s="34"/>
      <c r="L331" s="34"/>
      <c r="M331" s="34"/>
      <c r="N331" s="34"/>
      <c r="O331" s="58"/>
      <c r="P331" s="58"/>
      <c r="Q331" s="57"/>
    </row>
    <row r="332" spans="1:17" s="33" customFormat="1" ht="15" hidden="1" customHeight="1" x14ac:dyDescent="0.25">
      <c r="A332" s="48"/>
      <c r="E332" s="34"/>
      <c r="G332" s="41"/>
      <c r="H332" s="41"/>
      <c r="I332" s="41"/>
      <c r="J332" s="41"/>
      <c r="K332" s="34"/>
      <c r="L332" s="34"/>
      <c r="M332" s="34"/>
      <c r="N332" s="34"/>
      <c r="O332" s="58"/>
      <c r="P332" s="58"/>
      <c r="Q332" s="57"/>
    </row>
    <row r="333" spans="1:17" s="33" customFormat="1" ht="15" hidden="1" customHeight="1" x14ac:dyDescent="0.25">
      <c r="A333" s="48"/>
      <c r="E333" s="34"/>
      <c r="G333" s="41"/>
      <c r="H333" s="41"/>
      <c r="I333" s="41"/>
      <c r="J333" s="41"/>
      <c r="K333" s="34"/>
      <c r="L333" s="34"/>
      <c r="M333" s="34"/>
      <c r="N333" s="34"/>
      <c r="O333" s="58"/>
      <c r="P333" s="58"/>
      <c r="Q333" s="57"/>
    </row>
    <row r="334" spans="1:17" s="33" customFormat="1" ht="15" hidden="1" customHeight="1" x14ac:dyDescent="0.25">
      <c r="A334" s="48"/>
      <c r="E334" s="34"/>
      <c r="G334" s="41"/>
      <c r="H334" s="41"/>
      <c r="I334" s="41"/>
      <c r="J334" s="41"/>
      <c r="K334" s="34"/>
      <c r="L334" s="34"/>
      <c r="M334" s="34"/>
      <c r="N334" s="34"/>
      <c r="O334" s="58"/>
      <c r="P334" s="58"/>
      <c r="Q334" s="57"/>
    </row>
    <row r="335" spans="1:17" s="33" customFormat="1" ht="15" hidden="1" customHeight="1" x14ac:dyDescent="0.25">
      <c r="A335" s="48"/>
      <c r="E335" s="34"/>
      <c r="G335" s="41"/>
      <c r="H335" s="41"/>
      <c r="I335" s="41"/>
      <c r="J335" s="41"/>
      <c r="K335" s="34"/>
      <c r="L335" s="34"/>
      <c r="M335" s="34"/>
      <c r="N335" s="34"/>
      <c r="O335" s="58"/>
      <c r="P335" s="58"/>
      <c r="Q335" s="57"/>
    </row>
    <row r="336" spans="1:17" s="33" customFormat="1" ht="15" hidden="1" customHeight="1" x14ac:dyDescent="0.25">
      <c r="A336" s="48"/>
      <c r="E336" s="34"/>
      <c r="G336" s="41"/>
      <c r="H336" s="41"/>
      <c r="I336" s="41"/>
      <c r="J336" s="41"/>
      <c r="K336" s="34"/>
      <c r="L336" s="34"/>
      <c r="M336" s="34"/>
      <c r="N336" s="34"/>
      <c r="O336" s="58"/>
      <c r="P336" s="58"/>
      <c r="Q336" s="57"/>
    </row>
    <row r="337" spans="1:17" s="33" customFormat="1" ht="15" hidden="1" customHeight="1" x14ac:dyDescent="0.25">
      <c r="A337" s="48"/>
      <c r="E337" s="34"/>
      <c r="G337" s="41"/>
      <c r="H337" s="41"/>
      <c r="I337" s="41"/>
      <c r="J337" s="41"/>
      <c r="K337" s="34"/>
      <c r="L337" s="34"/>
      <c r="M337" s="34"/>
      <c r="N337" s="34"/>
      <c r="O337" s="58"/>
      <c r="P337" s="58"/>
      <c r="Q337" s="57"/>
    </row>
    <row r="338" spans="1:17" s="33" customFormat="1" ht="15" hidden="1" customHeight="1" x14ac:dyDescent="0.25">
      <c r="A338" s="48"/>
      <c r="E338" s="34"/>
      <c r="G338" s="41"/>
      <c r="H338" s="41"/>
      <c r="I338" s="41"/>
      <c r="J338" s="41"/>
      <c r="K338" s="34"/>
      <c r="L338" s="34"/>
      <c r="M338" s="34"/>
      <c r="N338" s="34"/>
      <c r="O338" s="58"/>
      <c r="P338" s="58"/>
      <c r="Q338" s="57"/>
    </row>
    <row r="339" spans="1:17" s="33" customFormat="1" ht="15" hidden="1" customHeight="1" x14ac:dyDescent="0.25">
      <c r="A339" s="48"/>
      <c r="E339" s="34"/>
      <c r="G339" s="41"/>
      <c r="H339" s="41"/>
      <c r="I339" s="41"/>
      <c r="J339" s="41"/>
      <c r="K339" s="34"/>
      <c r="L339" s="34"/>
      <c r="M339" s="34"/>
      <c r="N339" s="34"/>
      <c r="O339" s="58"/>
      <c r="P339" s="58"/>
      <c r="Q339" s="57"/>
    </row>
    <row r="340" spans="1:17" s="33" customFormat="1" ht="15" hidden="1" customHeight="1" x14ac:dyDescent="0.25">
      <c r="A340" s="48"/>
      <c r="E340" s="34"/>
      <c r="G340" s="41"/>
      <c r="H340" s="41"/>
      <c r="I340" s="41"/>
      <c r="J340" s="41"/>
      <c r="K340" s="34"/>
      <c r="L340" s="34"/>
      <c r="M340" s="34"/>
      <c r="N340" s="34"/>
      <c r="O340" s="58"/>
      <c r="P340" s="58"/>
      <c r="Q340" s="57"/>
    </row>
    <row r="341" spans="1:17" s="33" customFormat="1" ht="15" hidden="1" customHeight="1" x14ac:dyDescent="0.25">
      <c r="A341" s="48"/>
      <c r="E341" s="34"/>
      <c r="G341" s="41"/>
      <c r="H341" s="41"/>
      <c r="I341" s="41"/>
      <c r="J341" s="41"/>
      <c r="K341" s="34"/>
      <c r="L341" s="34"/>
      <c r="M341" s="34"/>
      <c r="N341" s="34"/>
      <c r="O341" s="58"/>
      <c r="P341" s="58"/>
      <c r="Q341" s="57"/>
    </row>
    <row r="342" spans="1:17" s="33" customFormat="1" ht="15" hidden="1" customHeight="1" x14ac:dyDescent="0.25">
      <c r="A342" s="48"/>
      <c r="E342" s="34"/>
      <c r="G342" s="41"/>
      <c r="H342" s="41"/>
      <c r="I342" s="41"/>
      <c r="J342" s="41"/>
      <c r="K342" s="34"/>
      <c r="L342" s="34"/>
      <c r="M342" s="34"/>
      <c r="N342" s="34"/>
      <c r="O342" s="58"/>
      <c r="P342" s="58"/>
      <c r="Q342" s="57"/>
    </row>
    <row r="343" spans="1:17" s="33" customFormat="1" ht="15" hidden="1" customHeight="1" x14ac:dyDescent="0.25">
      <c r="A343" s="48"/>
      <c r="E343" s="34"/>
      <c r="G343" s="41"/>
      <c r="H343" s="41"/>
      <c r="I343" s="41"/>
      <c r="J343" s="41"/>
      <c r="K343" s="34"/>
      <c r="L343" s="34"/>
      <c r="M343" s="34"/>
      <c r="N343" s="34"/>
      <c r="O343" s="58"/>
      <c r="P343" s="58"/>
      <c r="Q343" s="57"/>
    </row>
    <row r="344" spans="1:17" s="33" customFormat="1" ht="15" hidden="1" customHeight="1" x14ac:dyDescent="0.25">
      <c r="A344" s="48"/>
      <c r="E344" s="34"/>
      <c r="G344" s="41"/>
      <c r="H344" s="41"/>
      <c r="I344" s="41"/>
      <c r="J344" s="41"/>
      <c r="K344" s="34"/>
      <c r="L344" s="34"/>
      <c r="M344" s="34"/>
      <c r="N344" s="34"/>
      <c r="O344" s="58"/>
      <c r="P344" s="58"/>
      <c r="Q344" s="57"/>
    </row>
    <row r="345" spans="1:17" s="33" customFormat="1" ht="15" hidden="1" customHeight="1" x14ac:dyDescent="0.25">
      <c r="A345" s="48"/>
      <c r="E345" s="34"/>
      <c r="G345" s="41"/>
      <c r="H345" s="41"/>
      <c r="I345" s="41"/>
      <c r="J345" s="41"/>
      <c r="K345" s="34"/>
      <c r="L345" s="34"/>
      <c r="M345" s="34"/>
      <c r="N345" s="34"/>
      <c r="O345" s="58"/>
      <c r="P345" s="58"/>
      <c r="Q345" s="57"/>
    </row>
    <row r="346" spans="1:17" s="33" customFormat="1" ht="15" hidden="1" customHeight="1" x14ac:dyDescent="0.25">
      <c r="A346" s="48"/>
      <c r="E346" s="34"/>
      <c r="G346" s="41"/>
      <c r="H346" s="41"/>
      <c r="I346" s="41"/>
      <c r="J346" s="41"/>
      <c r="K346" s="34"/>
      <c r="L346" s="34"/>
      <c r="M346" s="34"/>
      <c r="N346" s="34"/>
      <c r="O346" s="58"/>
      <c r="P346" s="58"/>
      <c r="Q346" s="57"/>
    </row>
    <row r="347" spans="1:17" s="33" customFormat="1" ht="15" hidden="1" customHeight="1" x14ac:dyDescent="0.25">
      <c r="A347" s="48"/>
      <c r="E347" s="34"/>
      <c r="G347" s="41"/>
      <c r="H347" s="41"/>
      <c r="I347" s="41"/>
      <c r="J347" s="41"/>
      <c r="K347" s="34"/>
      <c r="L347" s="34"/>
      <c r="M347" s="34"/>
      <c r="N347" s="34"/>
      <c r="O347" s="58"/>
      <c r="P347" s="58"/>
      <c r="Q347" s="57"/>
    </row>
    <row r="348" spans="1:17" s="33" customFormat="1" ht="15" hidden="1" customHeight="1" x14ac:dyDescent="0.25">
      <c r="A348" s="48"/>
      <c r="E348" s="34"/>
      <c r="G348" s="41"/>
      <c r="H348" s="41"/>
      <c r="I348" s="41"/>
      <c r="J348" s="41"/>
      <c r="K348" s="34"/>
      <c r="L348" s="34"/>
      <c r="M348" s="34"/>
      <c r="N348" s="34"/>
      <c r="O348" s="58"/>
      <c r="P348" s="58"/>
      <c r="Q348" s="57"/>
    </row>
    <row r="349" spans="1:17" s="33" customFormat="1" ht="15" hidden="1" customHeight="1" x14ac:dyDescent="0.25">
      <c r="A349" s="48"/>
      <c r="E349" s="34"/>
      <c r="G349" s="41"/>
      <c r="H349" s="41"/>
      <c r="I349" s="41"/>
      <c r="J349" s="41"/>
      <c r="K349" s="34"/>
      <c r="L349" s="34"/>
      <c r="M349" s="34"/>
      <c r="N349" s="34"/>
      <c r="O349" s="58"/>
      <c r="P349" s="58"/>
      <c r="Q349" s="57"/>
    </row>
    <row r="350" spans="1:17" s="33" customFormat="1" ht="15" hidden="1" customHeight="1" x14ac:dyDescent="0.25">
      <c r="A350" s="48"/>
      <c r="E350" s="34"/>
      <c r="G350" s="41"/>
      <c r="H350" s="41"/>
      <c r="I350" s="41"/>
      <c r="J350" s="41"/>
      <c r="K350" s="34"/>
      <c r="L350" s="34"/>
      <c r="M350" s="34"/>
      <c r="N350" s="34"/>
      <c r="O350" s="58"/>
      <c r="P350" s="58"/>
      <c r="Q350" s="57"/>
    </row>
    <row r="351" spans="1:17" s="33" customFormat="1" ht="15" hidden="1" customHeight="1" x14ac:dyDescent="0.25">
      <c r="A351" s="48"/>
      <c r="E351" s="34"/>
      <c r="G351" s="41"/>
      <c r="H351" s="41"/>
      <c r="I351" s="41"/>
      <c r="J351" s="41"/>
      <c r="K351" s="34"/>
      <c r="L351" s="34"/>
      <c r="M351" s="34"/>
      <c r="N351" s="34"/>
      <c r="O351" s="58"/>
      <c r="P351" s="58"/>
      <c r="Q351" s="57"/>
    </row>
    <row r="352" spans="1:17" s="33" customFormat="1" ht="15" hidden="1" customHeight="1" x14ac:dyDescent="0.25">
      <c r="A352" s="48"/>
      <c r="E352" s="34"/>
      <c r="G352" s="41"/>
      <c r="H352" s="41"/>
      <c r="I352" s="41"/>
      <c r="J352" s="41"/>
      <c r="K352" s="34"/>
      <c r="L352" s="34"/>
      <c r="M352" s="34"/>
      <c r="N352" s="34"/>
      <c r="O352" s="58"/>
      <c r="P352" s="58"/>
      <c r="Q352" s="57"/>
    </row>
    <row r="353" spans="1:17" s="33" customFormat="1" ht="15" hidden="1" customHeight="1" x14ac:dyDescent="0.25">
      <c r="A353" s="48"/>
      <c r="E353" s="34"/>
      <c r="G353" s="41"/>
      <c r="H353" s="41"/>
      <c r="I353" s="41"/>
      <c r="J353" s="41"/>
      <c r="K353" s="34"/>
      <c r="L353" s="34"/>
      <c r="M353" s="34"/>
      <c r="N353" s="34"/>
      <c r="O353" s="58"/>
      <c r="P353" s="58"/>
      <c r="Q353" s="57"/>
    </row>
    <row r="354" spans="1:17" s="33" customFormat="1" ht="15" hidden="1" customHeight="1" x14ac:dyDescent="0.25">
      <c r="A354" s="48"/>
      <c r="E354" s="34"/>
      <c r="G354" s="41"/>
      <c r="H354" s="41"/>
      <c r="I354" s="41"/>
      <c r="J354" s="41"/>
      <c r="K354" s="34"/>
      <c r="L354" s="34"/>
      <c r="M354" s="34"/>
      <c r="N354" s="34"/>
      <c r="O354" s="58"/>
      <c r="P354" s="58"/>
      <c r="Q354" s="57"/>
    </row>
    <row r="355" spans="1:17" s="33" customFormat="1" ht="15" hidden="1" customHeight="1" x14ac:dyDescent="0.25">
      <c r="A355" s="48"/>
      <c r="E355" s="34"/>
      <c r="G355" s="41"/>
      <c r="H355" s="41"/>
      <c r="I355" s="41"/>
      <c r="J355" s="41"/>
      <c r="K355" s="34"/>
      <c r="L355" s="34"/>
      <c r="M355" s="34"/>
      <c r="N355" s="34"/>
      <c r="O355" s="58"/>
      <c r="P355" s="58"/>
      <c r="Q355" s="57"/>
    </row>
    <row r="356" spans="1:17" s="33" customFormat="1" ht="15" hidden="1" customHeight="1" x14ac:dyDescent="0.25">
      <c r="A356" s="48"/>
      <c r="E356" s="34"/>
      <c r="G356" s="41"/>
      <c r="H356" s="41"/>
      <c r="I356" s="41"/>
      <c r="J356" s="41"/>
      <c r="K356" s="34"/>
      <c r="L356" s="34"/>
      <c r="M356" s="34"/>
      <c r="N356" s="34"/>
      <c r="O356" s="58"/>
      <c r="P356" s="58"/>
      <c r="Q356" s="57"/>
    </row>
    <row r="357" spans="1:17" s="33" customFormat="1" ht="15" hidden="1" customHeight="1" x14ac:dyDescent="0.25">
      <c r="A357" s="48"/>
      <c r="E357" s="34"/>
      <c r="G357" s="41"/>
      <c r="H357" s="41"/>
      <c r="I357" s="41"/>
      <c r="J357" s="41"/>
      <c r="K357" s="34"/>
      <c r="L357" s="34"/>
      <c r="M357" s="34"/>
      <c r="N357" s="34"/>
      <c r="O357" s="58"/>
      <c r="P357" s="58"/>
      <c r="Q357" s="57"/>
    </row>
    <row r="358" spans="1:17" s="33" customFormat="1" ht="15" hidden="1" customHeight="1" x14ac:dyDescent="0.25">
      <c r="A358" s="48"/>
      <c r="E358" s="34"/>
      <c r="G358" s="41"/>
      <c r="H358" s="41"/>
      <c r="I358" s="41"/>
      <c r="J358" s="41"/>
      <c r="K358" s="34"/>
      <c r="L358" s="34"/>
      <c r="M358" s="34"/>
      <c r="N358" s="34"/>
      <c r="O358" s="58"/>
      <c r="P358" s="58"/>
      <c r="Q358" s="57"/>
    </row>
    <row r="359" spans="1:17" s="33" customFormat="1" ht="15" hidden="1" customHeight="1" x14ac:dyDescent="0.25">
      <c r="A359" s="48"/>
      <c r="E359" s="34"/>
      <c r="G359" s="41"/>
      <c r="H359" s="41"/>
      <c r="I359" s="41"/>
      <c r="J359" s="41"/>
      <c r="K359" s="34"/>
      <c r="L359" s="34"/>
      <c r="M359" s="34"/>
      <c r="N359" s="34"/>
      <c r="O359" s="58"/>
      <c r="P359" s="58"/>
      <c r="Q359" s="57"/>
    </row>
    <row r="360" spans="1:17" s="33" customFormat="1" ht="15" hidden="1" customHeight="1" x14ac:dyDescent="0.25">
      <c r="A360" s="48"/>
      <c r="E360" s="34"/>
      <c r="G360" s="41"/>
      <c r="H360" s="41"/>
      <c r="I360" s="41"/>
      <c r="J360" s="41"/>
      <c r="K360" s="34"/>
      <c r="L360" s="34"/>
      <c r="M360" s="34"/>
      <c r="N360" s="34"/>
      <c r="O360" s="58"/>
      <c r="P360" s="58"/>
      <c r="Q360" s="57"/>
    </row>
    <row r="361" spans="1:17" s="33" customFormat="1" ht="15" hidden="1" customHeight="1" x14ac:dyDescent="0.25">
      <c r="A361" s="48"/>
      <c r="E361" s="34"/>
      <c r="G361" s="41"/>
      <c r="H361" s="41"/>
      <c r="I361" s="41"/>
      <c r="J361" s="41"/>
      <c r="K361" s="34"/>
      <c r="L361" s="34"/>
      <c r="M361" s="34"/>
      <c r="N361" s="34"/>
      <c r="O361" s="58"/>
      <c r="P361" s="58"/>
      <c r="Q361" s="57"/>
    </row>
    <row r="362" spans="1:17" s="33" customFormat="1" ht="15" hidden="1" customHeight="1" x14ac:dyDescent="0.25">
      <c r="A362" s="48"/>
      <c r="E362" s="34"/>
      <c r="G362" s="41"/>
      <c r="H362" s="41"/>
      <c r="I362" s="41"/>
      <c r="J362" s="41"/>
      <c r="K362" s="34"/>
      <c r="L362" s="34"/>
      <c r="M362" s="34"/>
      <c r="N362" s="34"/>
      <c r="O362" s="58"/>
      <c r="P362" s="58"/>
      <c r="Q362" s="57"/>
    </row>
    <row r="363" spans="1:17" s="33" customFormat="1" ht="15" hidden="1" customHeight="1" x14ac:dyDescent="0.25">
      <c r="A363" s="48"/>
      <c r="E363" s="34"/>
      <c r="G363" s="41"/>
      <c r="H363" s="41"/>
      <c r="I363" s="41"/>
      <c r="J363" s="41"/>
      <c r="K363" s="34"/>
      <c r="L363" s="34"/>
      <c r="M363" s="34"/>
      <c r="N363" s="34"/>
      <c r="O363" s="58"/>
      <c r="P363" s="58"/>
      <c r="Q363" s="57"/>
    </row>
    <row r="364" spans="1:17" s="33" customFormat="1" ht="15" hidden="1" customHeight="1" x14ac:dyDescent="0.25">
      <c r="A364" s="48"/>
      <c r="E364" s="34"/>
      <c r="G364" s="41"/>
      <c r="H364" s="41"/>
      <c r="I364" s="41"/>
      <c r="J364" s="41"/>
      <c r="K364" s="34"/>
      <c r="L364" s="34"/>
      <c r="M364" s="34"/>
      <c r="N364" s="34"/>
      <c r="O364" s="58"/>
      <c r="P364" s="58"/>
      <c r="Q364" s="57"/>
    </row>
    <row r="365" spans="1:17" s="33" customFormat="1" ht="15" hidden="1" customHeight="1" x14ac:dyDescent="0.25">
      <c r="A365" s="48"/>
      <c r="E365" s="34"/>
      <c r="G365" s="41"/>
      <c r="H365" s="41"/>
      <c r="I365" s="41"/>
      <c r="J365" s="41"/>
      <c r="K365" s="34"/>
      <c r="L365" s="34"/>
      <c r="M365" s="34"/>
      <c r="N365" s="34"/>
      <c r="O365" s="58"/>
      <c r="P365" s="58"/>
      <c r="Q365" s="57"/>
    </row>
    <row r="366" spans="1:17" s="33" customFormat="1" ht="15" hidden="1" customHeight="1" x14ac:dyDescent="0.25">
      <c r="A366" s="48"/>
      <c r="E366" s="34"/>
      <c r="G366" s="41"/>
      <c r="H366" s="41"/>
      <c r="I366" s="41"/>
      <c r="J366" s="41"/>
      <c r="K366" s="34"/>
      <c r="L366" s="34"/>
      <c r="M366" s="34"/>
      <c r="N366" s="34"/>
      <c r="O366" s="58"/>
      <c r="P366" s="58"/>
      <c r="Q366" s="57"/>
    </row>
    <row r="367" spans="1:17" s="33" customFormat="1" ht="15" hidden="1" customHeight="1" x14ac:dyDescent="0.25">
      <c r="A367" s="48"/>
      <c r="E367" s="34"/>
      <c r="G367" s="41"/>
      <c r="H367" s="41"/>
      <c r="I367" s="41"/>
      <c r="J367" s="41"/>
      <c r="K367" s="34"/>
      <c r="L367" s="34"/>
      <c r="M367" s="34"/>
      <c r="N367" s="34"/>
      <c r="O367" s="58"/>
      <c r="P367" s="58"/>
      <c r="Q367" s="57"/>
    </row>
    <row r="368" spans="1:17" s="33" customFormat="1" ht="15" hidden="1" customHeight="1" x14ac:dyDescent="0.25">
      <c r="A368" s="48"/>
      <c r="E368" s="34"/>
      <c r="G368" s="41"/>
      <c r="H368" s="41"/>
      <c r="I368" s="41"/>
      <c r="J368" s="41"/>
      <c r="K368" s="34"/>
      <c r="L368" s="34"/>
      <c r="M368" s="34"/>
      <c r="N368" s="34"/>
      <c r="O368" s="58"/>
      <c r="P368" s="58"/>
      <c r="Q368" s="57"/>
    </row>
    <row r="369" spans="1:17" s="33" customFormat="1" ht="15" hidden="1" customHeight="1" x14ac:dyDescent="0.25">
      <c r="A369" s="48"/>
      <c r="E369" s="34"/>
      <c r="G369" s="41"/>
      <c r="H369" s="41"/>
      <c r="I369" s="41"/>
      <c r="J369" s="41"/>
      <c r="K369" s="34"/>
      <c r="L369" s="34"/>
      <c r="M369" s="34"/>
      <c r="N369" s="34"/>
      <c r="O369" s="58"/>
      <c r="P369" s="58"/>
      <c r="Q369" s="57"/>
    </row>
    <row r="370" spans="1:17" s="33" customFormat="1" ht="15" hidden="1" customHeight="1" x14ac:dyDescent="0.25">
      <c r="A370" s="48"/>
      <c r="E370" s="34"/>
      <c r="G370" s="41"/>
      <c r="H370" s="41"/>
      <c r="I370" s="41"/>
      <c r="J370" s="41"/>
      <c r="K370" s="34"/>
      <c r="L370" s="34"/>
      <c r="M370" s="34"/>
      <c r="N370" s="34"/>
      <c r="O370" s="58"/>
      <c r="P370" s="58"/>
      <c r="Q370" s="57"/>
    </row>
    <row r="371" spans="1:17" s="33" customFormat="1" ht="15" hidden="1" customHeight="1" x14ac:dyDescent="0.25">
      <c r="A371" s="48"/>
      <c r="E371" s="34"/>
      <c r="G371" s="41"/>
      <c r="H371" s="41"/>
      <c r="I371" s="41"/>
      <c r="J371" s="41"/>
      <c r="K371" s="34"/>
      <c r="L371" s="34"/>
      <c r="M371" s="34"/>
      <c r="N371" s="34"/>
      <c r="O371" s="58"/>
      <c r="P371" s="58"/>
      <c r="Q371" s="57"/>
    </row>
    <row r="372" spans="1:17" s="33" customFormat="1" ht="15" hidden="1" customHeight="1" x14ac:dyDescent="0.25">
      <c r="A372" s="48"/>
      <c r="E372" s="34"/>
      <c r="G372" s="41"/>
      <c r="H372" s="41"/>
      <c r="I372" s="41"/>
      <c r="J372" s="41"/>
      <c r="K372" s="34"/>
      <c r="L372" s="34"/>
      <c r="M372" s="34"/>
      <c r="N372" s="34"/>
      <c r="O372" s="58"/>
      <c r="P372" s="58"/>
      <c r="Q372" s="57"/>
    </row>
    <row r="373" spans="1:17" s="33" customFormat="1" ht="15" hidden="1" customHeight="1" x14ac:dyDescent="0.25">
      <c r="A373" s="48"/>
      <c r="E373" s="34"/>
      <c r="G373" s="41"/>
      <c r="H373" s="41"/>
      <c r="I373" s="41"/>
      <c r="J373" s="41"/>
      <c r="K373" s="34"/>
      <c r="L373" s="34"/>
      <c r="M373" s="34"/>
      <c r="N373" s="34"/>
      <c r="O373" s="58"/>
      <c r="P373" s="58"/>
      <c r="Q373" s="57"/>
    </row>
    <row r="374" spans="1:17" s="33" customFormat="1" ht="15" hidden="1" customHeight="1" x14ac:dyDescent="0.25">
      <c r="A374" s="48"/>
      <c r="E374" s="34"/>
      <c r="G374" s="41"/>
      <c r="H374" s="41"/>
      <c r="I374" s="41"/>
      <c r="J374" s="41"/>
      <c r="K374" s="34"/>
      <c r="L374" s="34"/>
      <c r="M374" s="34"/>
      <c r="N374" s="34"/>
      <c r="O374" s="58"/>
      <c r="P374" s="58"/>
      <c r="Q374" s="57"/>
    </row>
    <row r="375" spans="1:17" s="33" customFormat="1" ht="15" hidden="1" customHeight="1" x14ac:dyDescent="0.25">
      <c r="A375" s="48"/>
      <c r="E375" s="34"/>
      <c r="G375" s="41"/>
      <c r="H375" s="41"/>
      <c r="I375" s="41"/>
      <c r="J375" s="41"/>
      <c r="K375" s="34"/>
      <c r="L375" s="34"/>
      <c r="M375" s="34"/>
      <c r="N375" s="34"/>
      <c r="O375" s="58"/>
      <c r="P375" s="58"/>
      <c r="Q375" s="57"/>
    </row>
    <row r="376" spans="1:17" s="33" customFormat="1" ht="15" hidden="1" customHeight="1" x14ac:dyDescent="0.25">
      <c r="A376" s="48"/>
      <c r="E376" s="34"/>
      <c r="G376" s="41"/>
      <c r="H376" s="41"/>
      <c r="I376" s="41"/>
      <c r="J376" s="41"/>
      <c r="K376" s="34"/>
      <c r="L376" s="34"/>
      <c r="M376" s="34"/>
      <c r="N376" s="34"/>
      <c r="O376" s="58"/>
      <c r="P376" s="58"/>
      <c r="Q376" s="57"/>
    </row>
    <row r="377" spans="1:17" s="33" customFormat="1" ht="15" hidden="1" customHeight="1" x14ac:dyDescent="0.25">
      <c r="A377" s="48"/>
      <c r="E377" s="34"/>
      <c r="G377" s="41"/>
      <c r="H377" s="41"/>
      <c r="I377" s="41"/>
      <c r="J377" s="41"/>
      <c r="K377" s="34"/>
      <c r="L377" s="34"/>
      <c r="M377" s="34"/>
      <c r="N377" s="34"/>
      <c r="O377" s="58"/>
      <c r="P377" s="58"/>
      <c r="Q377" s="57"/>
    </row>
    <row r="378" spans="1:17" s="33" customFormat="1" ht="15" hidden="1" customHeight="1" x14ac:dyDescent="0.25">
      <c r="A378" s="48"/>
      <c r="E378" s="34"/>
      <c r="G378" s="41"/>
      <c r="H378" s="41"/>
      <c r="I378" s="41"/>
      <c r="J378" s="41"/>
      <c r="K378" s="34"/>
      <c r="L378" s="34"/>
      <c r="M378" s="34"/>
      <c r="N378" s="34"/>
      <c r="O378" s="58"/>
      <c r="P378" s="58"/>
      <c r="Q378" s="57"/>
    </row>
    <row r="379" spans="1:17" s="33" customFormat="1" ht="15" hidden="1" customHeight="1" x14ac:dyDescent="0.25">
      <c r="A379" s="48"/>
      <c r="E379" s="34"/>
      <c r="G379" s="41"/>
      <c r="H379" s="41"/>
      <c r="I379" s="41"/>
      <c r="J379" s="41"/>
      <c r="K379" s="34"/>
      <c r="L379" s="34"/>
      <c r="M379" s="34"/>
      <c r="N379" s="34"/>
      <c r="O379" s="58"/>
      <c r="P379" s="58"/>
      <c r="Q379" s="57"/>
    </row>
    <row r="380" spans="1:17" s="33" customFormat="1" ht="15" hidden="1" customHeight="1" x14ac:dyDescent="0.25">
      <c r="A380" s="48"/>
      <c r="E380" s="34"/>
      <c r="G380" s="41"/>
      <c r="H380" s="41"/>
      <c r="I380" s="41"/>
      <c r="J380" s="41"/>
      <c r="K380" s="34"/>
      <c r="L380" s="34"/>
      <c r="M380" s="34"/>
      <c r="N380" s="34"/>
      <c r="O380" s="58"/>
      <c r="P380" s="58"/>
      <c r="Q380" s="57"/>
    </row>
    <row r="381" spans="1:17" s="33" customFormat="1" ht="15" hidden="1" customHeight="1" x14ac:dyDescent="0.25">
      <c r="A381" s="48"/>
      <c r="E381" s="34"/>
      <c r="G381" s="41"/>
      <c r="H381" s="41"/>
      <c r="I381" s="41"/>
      <c r="J381" s="41"/>
      <c r="K381" s="34"/>
      <c r="L381" s="34"/>
      <c r="M381" s="34"/>
      <c r="N381" s="34"/>
      <c r="O381" s="58"/>
      <c r="P381" s="58"/>
      <c r="Q381" s="57"/>
    </row>
    <row r="382" spans="1:17" s="33" customFormat="1" ht="15" hidden="1" customHeight="1" x14ac:dyDescent="0.25">
      <c r="A382" s="48"/>
      <c r="E382" s="34"/>
      <c r="G382" s="41"/>
      <c r="H382" s="41"/>
      <c r="I382" s="41"/>
      <c r="J382" s="41"/>
      <c r="K382" s="34"/>
      <c r="L382" s="34"/>
      <c r="M382" s="34"/>
      <c r="N382" s="34"/>
      <c r="O382" s="58"/>
      <c r="P382" s="58"/>
      <c r="Q382" s="57"/>
    </row>
    <row r="383" spans="1:17" s="33" customFormat="1" ht="15" hidden="1" customHeight="1" x14ac:dyDescent="0.25">
      <c r="A383" s="48"/>
      <c r="E383" s="34"/>
      <c r="G383" s="41"/>
      <c r="H383" s="41"/>
      <c r="I383" s="41"/>
      <c r="J383" s="41"/>
      <c r="K383" s="34"/>
      <c r="L383" s="34"/>
      <c r="M383" s="34"/>
      <c r="N383" s="34"/>
      <c r="O383" s="58"/>
      <c r="P383" s="58"/>
      <c r="Q383" s="57"/>
    </row>
    <row r="384" spans="1:17" s="33" customFormat="1" ht="15" hidden="1" customHeight="1" x14ac:dyDescent="0.25">
      <c r="A384" s="48"/>
      <c r="E384" s="34"/>
      <c r="G384" s="41"/>
      <c r="H384" s="41"/>
      <c r="I384" s="41"/>
      <c r="J384" s="41"/>
      <c r="K384" s="34"/>
      <c r="L384" s="34"/>
      <c r="M384" s="34"/>
      <c r="N384" s="34"/>
      <c r="O384" s="58"/>
      <c r="P384" s="58"/>
      <c r="Q384" s="57"/>
    </row>
    <row r="385" spans="1:17" s="33" customFormat="1" ht="15" hidden="1" customHeight="1" x14ac:dyDescent="0.25">
      <c r="A385" s="48"/>
      <c r="E385" s="34"/>
      <c r="G385" s="41"/>
      <c r="H385" s="41"/>
      <c r="I385" s="41"/>
      <c r="J385" s="41"/>
      <c r="K385" s="34"/>
      <c r="L385" s="34"/>
      <c r="M385" s="34"/>
      <c r="N385" s="34"/>
      <c r="O385" s="58"/>
      <c r="P385" s="58"/>
      <c r="Q385" s="57"/>
    </row>
    <row r="386" spans="1:17" s="33" customFormat="1" ht="15" hidden="1" customHeight="1" x14ac:dyDescent="0.25">
      <c r="A386" s="48"/>
      <c r="E386" s="34"/>
      <c r="G386" s="41"/>
      <c r="H386" s="41"/>
      <c r="I386" s="41"/>
      <c r="J386" s="41"/>
      <c r="K386" s="34"/>
      <c r="L386" s="34"/>
      <c r="M386" s="34"/>
      <c r="N386" s="34"/>
      <c r="O386" s="58"/>
      <c r="P386" s="58"/>
      <c r="Q386" s="57"/>
    </row>
    <row r="387" spans="1:17" s="33" customFormat="1" ht="15" hidden="1" customHeight="1" x14ac:dyDescent="0.25">
      <c r="A387" s="48"/>
      <c r="E387" s="34"/>
      <c r="G387" s="41"/>
      <c r="H387" s="41"/>
      <c r="I387" s="41"/>
      <c r="J387" s="41"/>
      <c r="K387" s="34"/>
      <c r="L387" s="34"/>
      <c r="M387" s="34"/>
      <c r="N387" s="34"/>
      <c r="O387" s="58"/>
      <c r="P387" s="58"/>
      <c r="Q387" s="57"/>
    </row>
    <row r="388" spans="1:17" s="33" customFormat="1" ht="15" hidden="1" customHeight="1" x14ac:dyDescent="0.25">
      <c r="A388" s="48"/>
      <c r="E388" s="34"/>
      <c r="G388" s="41"/>
      <c r="H388" s="41"/>
      <c r="I388" s="41"/>
      <c r="J388" s="41"/>
      <c r="K388" s="34"/>
      <c r="L388" s="34"/>
      <c r="M388" s="34"/>
      <c r="N388" s="34"/>
      <c r="O388" s="58"/>
      <c r="P388" s="58"/>
      <c r="Q388" s="57"/>
    </row>
    <row r="389" spans="1:17" s="33" customFormat="1" ht="15" hidden="1" customHeight="1" x14ac:dyDescent="0.25">
      <c r="A389" s="48"/>
      <c r="E389" s="34"/>
      <c r="G389" s="41"/>
      <c r="H389" s="41"/>
      <c r="I389" s="41"/>
      <c r="J389" s="41"/>
      <c r="K389" s="34"/>
      <c r="L389" s="34"/>
      <c r="M389" s="34"/>
      <c r="N389" s="34"/>
      <c r="O389" s="58"/>
      <c r="P389" s="58"/>
      <c r="Q389" s="57"/>
    </row>
    <row r="390" spans="1:17" s="33" customFormat="1" ht="15" hidden="1" customHeight="1" x14ac:dyDescent="0.25">
      <c r="A390" s="48"/>
      <c r="E390" s="34"/>
      <c r="G390" s="41"/>
      <c r="H390" s="41"/>
      <c r="I390" s="41"/>
      <c r="J390" s="41"/>
      <c r="K390" s="34"/>
      <c r="L390" s="34"/>
      <c r="M390" s="34"/>
      <c r="N390" s="34"/>
      <c r="O390" s="58"/>
      <c r="P390" s="58"/>
      <c r="Q390" s="57"/>
    </row>
    <row r="391" spans="1:17" s="33" customFormat="1" ht="15" hidden="1" customHeight="1" x14ac:dyDescent="0.25">
      <c r="A391" s="48"/>
      <c r="E391" s="34"/>
      <c r="G391" s="41"/>
      <c r="H391" s="41"/>
      <c r="I391" s="41"/>
      <c r="J391" s="41"/>
      <c r="K391" s="34"/>
      <c r="L391" s="34"/>
      <c r="M391" s="34"/>
      <c r="N391" s="34"/>
      <c r="O391" s="58"/>
      <c r="P391" s="58"/>
      <c r="Q391" s="57"/>
    </row>
    <row r="392" spans="1:17" s="33" customFormat="1" ht="15" hidden="1" customHeight="1" x14ac:dyDescent="0.25">
      <c r="A392" s="48"/>
      <c r="E392" s="34"/>
      <c r="G392" s="41"/>
      <c r="H392" s="41"/>
      <c r="I392" s="41"/>
      <c r="J392" s="41"/>
      <c r="K392" s="34"/>
      <c r="L392" s="34"/>
      <c r="M392" s="34"/>
      <c r="N392" s="34"/>
      <c r="O392" s="58"/>
      <c r="P392" s="58"/>
      <c r="Q392" s="57"/>
    </row>
    <row r="393" spans="1:17" s="33" customFormat="1" ht="15" hidden="1" customHeight="1" x14ac:dyDescent="0.25">
      <c r="A393" s="48"/>
      <c r="E393" s="34"/>
      <c r="G393" s="41"/>
      <c r="H393" s="41"/>
      <c r="I393" s="41"/>
      <c r="J393" s="41"/>
      <c r="K393" s="34"/>
      <c r="L393" s="34"/>
      <c r="M393" s="34"/>
      <c r="N393" s="34"/>
      <c r="O393" s="58"/>
      <c r="P393" s="58"/>
      <c r="Q393" s="57"/>
    </row>
    <row r="394" spans="1:17" s="33" customFormat="1" ht="15" hidden="1" customHeight="1" x14ac:dyDescent="0.25">
      <c r="A394" s="48"/>
      <c r="E394" s="34"/>
      <c r="G394" s="41"/>
      <c r="H394" s="41"/>
      <c r="I394" s="41"/>
      <c r="J394" s="41"/>
      <c r="K394" s="34"/>
      <c r="L394" s="34"/>
      <c r="M394" s="34"/>
      <c r="N394" s="34"/>
      <c r="O394" s="58"/>
      <c r="P394" s="58"/>
      <c r="Q394" s="57"/>
    </row>
    <row r="395" spans="1:17" s="33" customFormat="1" ht="15" hidden="1" customHeight="1" x14ac:dyDescent="0.25">
      <c r="A395" s="48"/>
      <c r="E395" s="34"/>
      <c r="G395" s="41"/>
      <c r="H395" s="41"/>
      <c r="I395" s="41"/>
      <c r="J395" s="41"/>
      <c r="K395" s="34"/>
      <c r="L395" s="34"/>
      <c r="M395" s="34"/>
      <c r="N395" s="34"/>
      <c r="O395" s="58"/>
      <c r="P395" s="58"/>
      <c r="Q395" s="57"/>
    </row>
    <row r="396" spans="1:17" s="33" customFormat="1" ht="15" hidden="1" customHeight="1" x14ac:dyDescent="0.25">
      <c r="A396" s="48"/>
      <c r="E396" s="34"/>
      <c r="G396" s="41"/>
      <c r="H396" s="41"/>
      <c r="I396" s="41"/>
      <c r="J396" s="41"/>
      <c r="K396" s="34"/>
      <c r="L396" s="34"/>
      <c r="M396" s="34"/>
      <c r="N396" s="34"/>
      <c r="O396" s="58"/>
      <c r="P396" s="58"/>
      <c r="Q396" s="57"/>
    </row>
    <row r="397" spans="1:17" s="33" customFormat="1" ht="15" hidden="1" customHeight="1" x14ac:dyDescent="0.25">
      <c r="A397" s="48"/>
      <c r="E397" s="34"/>
      <c r="G397" s="41"/>
      <c r="H397" s="41"/>
      <c r="I397" s="41"/>
      <c r="J397" s="41"/>
      <c r="K397" s="34"/>
      <c r="L397" s="34"/>
      <c r="M397" s="34"/>
      <c r="N397" s="34"/>
      <c r="O397" s="58"/>
      <c r="P397" s="58"/>
      <c r="Q397" s="57"/>
    </row>
    <row r="398" spans="1:17" s="33" customFormat="1" ht="15" hidden="1" customHeight="1" x14ac:dyDescent="0.25">
      <c r="A398" s="48"/>
      <c r="E398" s="34"/>
      <c r="G398" s="41"/>
      <c r="H398" s="41"/>
      <c r="I398" s="41"/>
      <c r="J398" s="41"/>
      <c r="K398" s="34"/>
      <c r="L398" s="34"/>
      <c r="M398" s="34"/>
      <c r="N398" s="34"/>
      <c r="O398" s="58"/>
      <c r="P398" s="58"/>
      <c r="Q398" s="57"/>
    </row>
    <row r="399" spans="1:17" s="33" customFormat="1" ht="15" hidden="1" customHeight="1" x14ac:dyDescent="0.25">
      <c r="A399" s="48"/>
      <c r="E399" s="34"/>
      <c r="G399" s="41"/>
      <c r="H399" s="41"/>
      <c r="I399" s="41"/>
      <c r="J399" s="41"/>
      <c r="K399" s="34"/>
      <c r="L399" s="34"/>
      <c r="M399" s="34"/>
      <c r="N399" s="34"/>
      <c r="O399" s="58"/>
      <c r="P399" s="58"/>
      <c r="Q399" s="57"/>
    </row>
    <row r="400" spans="1:17" s="33" customFormat="1" ht="15" hidden="1" customHeight="1" x14ac:dyDescent="0.25">
      <c r="A400" s="48"/>
      <c r="E400" s="34"/>
      <c r="G400" s="41"/>
      <c r="H400" s="41"/>
      <c r="I400" s="41"/>
      <c r="J400" s="41"/>
      <c r="K400" s="34"/>
      <c r="L400" s="34"/>
      <c r="M400" s="34"/>
      <c r="N400" s="34"/>
      <c r="O400" s="58"/>
      <c r="P400" s="58"/>
      <c r="Q400" s="57"/>
    </row>
    <row r="401" spans="1:17" s="33" customFormat="1" ht="15" hidden="1" customHeight="1" x14ac:dyDescent="0.25">
      <c r="A401" s="48"/>
      <c r="E401" s="34"/>
      <c r="G401" s="41"/>
      <c r="H401" s="41"/>
      <c r="I401" s="41"/>
      <c r="J401" s="41"/>
      <c r="K401" s="34"/>
      <c r="L401" s="34"/>
      <c r="M401" s="34"/>
      <c r="N401" s="34"/>
      <c r="O401" s="58"/>
      <c r="P401" s="58"/>
      <c r="Q401" s="57"/>
    </row>
    <row r="402" spans="1:17" s="33" customFormat="1" ht="15" hidden="1" customHeight="1" x14ac:dyDescent="0.25">
      <c r="A402" s="48"/>
      <c r="E402" s="34"/>
      <c r="G402" s="41"/>
      <c r="H402" s="41"/>
      <c r="I402" s="41"/>
      <c r="J402" s="41"/>
      <c r="K402" s="34"/>
      <c r="L402" s="34"/>
      <c r="M402" s="34"/>
      <c r="N402" s="34"/>
      <c r="O402" s="58"/>
      <c r="P402" s="58"/>
      <c r="Q402" s="57"/>
    </row>
    <row r="403" spans="1:17" s="33" customFormat="1" ht="15" hidden="1" customHeight="1" x14ac:dyDescent="0.25">
      <c r="A403" s="48"/>
      <c r="E403" s="34"/>
      <c r="G403" s="41"/>
      <c r="H403" s="41"/>
      <c r="I403" s="41"/>
      <c r="J403" s="41"/>
      <c r="K403" s="34"/>
      <c r="L403" s="34"/>
      <c r="M403" s="34"/>
      <c r="N403" s="34"/>
      <c r="O403" s="58"/>
      <c r="P403" s="58"/>
      <c r="Q403" s="57"/>
    </row>
    <row r="404" spans="1:17" s="33" customFormat="1" ht="15" hidden="1" customHeight="1" x14ac:dyDescent="0.25">
      <c r="A404" s="48"/>
      <c r="E404" s="34"/>
      <c r="G404" s="41"/>
      <c r="H404" s="41"/>
      <c r="I404" s="41"/>
      <c r="J404" s="41"/>
      <c r="K404" s="34"/>
      <c r="L404" s="34"/>
      <c r="M404" s="34"/>
      <c r="N404" s="34"/>
      <c r="O404" s="58"/>
      <c r="P404" s="58"/>
      <c r="Q404" s="57"/>
    </row>
    <row r="405" spans="1:17" s="33" customFormat="1" ht="15" hidden="1" customHeight="1" x14ac:dyDescent="0.25">
      <c r="A405" s="48"/>
      <c r="E405" s="34"/>
      <c r="G405" s="41"/>
      <c r="H405" s="41"/>
      <c r="I405" s="41"/>
      <c r="J405" s="41"/>
      <c r="K405" s="34"/>
      <c r="L405" s="34"/>
      <c r="M405" s="34"/>
      <c r="N405" s="34"/>
      <c r="O405" s="58"/>
      <c r="P405" s="58"/>
      <c r="Q405" s="57"/>
    </row>
    <row r="406" spans="1:17" s="33" customFormat="1" ht="15" hidden="1" customHeight="1" x14ac:dyDescent="0.25">
      <c r="A406" s="48"/>
      <c r="E406" s="34"/>
      <c r="G406" s="41"/>
      <c r="H406" s="41"/>
      <c r="I406" s="41"/>
      <c r="J406" s="41"/>
      <c r="K406" s="34"/>
      <c r="L406" s="34"/>
      <c r="M406" s="34"/>
      <c r="N406" s="34"/>
      <c r="O406" s="58"/>
      <c r="P406" s="58"/>
      <c r="Q406" s="57"/>
    </row>
    <row r="407" spans="1:17" s="33" customFormat="1" ht="15" hidden="1" customHeight="1" x14ac:dyDescent="0.25">
      <c r="A407" s="48"/>
      <c r="D407" s="31"/>
      <c r="E407" s="34"/>
      <c r="G407" s="41"/>
      <c r="H407" s="41"/>
      <c r="I407" s="41"/>
      <c r="J407" s="41"/>
      <c r="K407" s="34"/>
      <c r="L407" s="34"/>
      <c r="M407" s="34"/>
      <c r="N407" s="34"/>
      <c r="O407" s="58"/>
      <c r="P407" s="58"/>
      <c r="Q407" s="57"/>
    </row>
    <row r="408" spans="1:17" s="33" customFormat="1" ht="15" hidden="1" customHeight="1" x14ac:dyDescent="0.25">
      <c r="A408" s="48"/>
      <c r="B408" s="31"/>
      <c r="C408" s="31"/>
      <c r="D408" s="31"/>
      <c r="E408" s="32"/>
      <c r="F408" s="31"/>
      <c r="G408" s="252"/>
      <c r="H408" s="252"/>
      <c r="I408" s="252"/>
      <c r="J408" s="252"/>
      <c r="K408" s="34"/>
      <c r="L408" s="34"/>
      <c r="M408" s="34"/>
      <c r="N408" s="34"/>
      <c r="O408" s="58"/>
      <c r="P408" s="58"/>
      <c r="Q408" s="57"/>
    </row>
    <row r="409" spans="1:17" s="33" customFormat="1" ht="15" hidden="1" customHeight="1" x14ac:dyDescent="0.25">
      <c r="A409" s="48"/>
      <c r="B409" s="31"/>
      <c r="C409" s="31"/>
      <c r="D409" s="31"/>
      <c r="E409" s="32"/>
      <c r="F409" s="31"/>
      <c r="G409" s="252"/>
      <c r="H409" s="252"/>
      <c r="I409" s="252"/>
      <c r="J409" s="252"/>
      <c r="K409" s="34"/>
      <c r="L409" s="34"/>
      <c r="M409" s="34"/>
      <c r="N409" s="34"/>
      <c r="O409" s="58"/>
      <c r="P409" s="58"/>
      <c r="Q409" s="57"/>
    </row>
    <row r="410" spans="1:17" s="33" customFormat="1" ht="15" hidden="1" customHeight="1" x14ac:dyDescent="0.25">
      <c r="A410" s="48"/>
      <c r="B410" s="31"/>
      <c r="C410" s="31"/>
      <c r="D410" s="31"/>
      <c r="E410" s="32"/>
      <c r="F410" s="31"/>
      <c r="G410" s="252"/>
      <c r="H410" s="252"/>
      <c r="I410" s="252"/>
      <c r="J410" s="252"/>
      <c r="K410" s="34"/>
      <c r="L410" s="34"/>
      <c r="M410" s="34"/>
      <c r="N410" s="34"/>
      <c r="O410" s="58"/>
      <c r="P410" s="58"/>
      <c r="Q410" s="57"/>
    </row>
    <row r="411" spans="1:17" ht="13.8" hidden="1" x14ac:dyDescent="0.25">
      <c r="K411" s="34"/>
      <c r="L411" s="34"/>
      <c r="M411" s="34"/>
      <c r="N411" s="34"/>
      <c r="O411" s="58"/>
      <c r="P411" s="58"/>
      <c r="Q411" s="57"/>
    </row>
  </sheetData>
  <mergeCells count="4">
    <mergeCell ref="E7:F7"/>
    <mergeCell ref="H7:I7"/>
    <mergeCell ref="K7:Q7"/>
    <mergeCell ref="O8:Q8"/>
  </mergeCells>
  <conditionalFormatting sqref="E9:F24">
    <cfRule type="expression" dxfId="1084" priority="3">
      <formula>$E9=""</formula>
    </cfRule>
  </conditionalFormatting>
  <conditionalFormatting sqref="H9:I264">
    <cfRule type="expression" dxfId="1083" priority="2">
      <formula>$H9=""</formula>
    </cfRule>
  </conditionalFormatting>
  <conditionalFormatting sqref="K9:Q143">
    <cfRule type="expression" dxfId="1082" priority="1">
      <formula>$K9=""</formula>
    </cfRule>
  </conditionalFormatting>
  <dataValidations count="2">
    <dataValidation type="whole" allowBlank="1" showInputMessage="1" showErrorMessage="1" errorTitle="Type 1 to 16" error="Type 1 to 16" sqref="C12">
      <formula1>1</formula1>
      <formula2>16</formula2>
    </dataValidation>
    <dataValidation type="whole" allowBlank="1" showInputMessage="1" showErrorMessage="1" errorTitle="Type 5 to 64" error="Type 5 to 64" sqref="C7">
      <formula1>5</formula1>
      <formula2>64</formula2>
    </dataValidation>
  </dataValidations>
  <pageMargins left="0.75" right="0.75" top="1" bottom="1"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4:O41"/>
  <sheetViews>
    <sheetView tabSelected="1" zoomScale="80" zoomScaleNormal="80" workbookViewId="0">
      <selection activeCell="A22" sqref="A22"/>
    </sheetView>
  </sheetViews>
  <sheetFormatPr defaultColWidth="12.44140625" defaultRowHeight="15.6" customHeight="1" x14ac:dyDescent="0.3"/>
  <cols>
    <col min="1" max="1" width="12.44140625" style="447" customWidth="1"/>
    <col min="2" max="16384" width="12.44140625" style="447"/>
  </cols>
  <sheetData>
    <row r="4" spans="1:1" s="441" customFormat="1" ht="15.6" customHeight="1" x14ac:dyDescent="0.5">
      <c r="A4" s="440"/>
    </row>
    <row r="5" spans="1:1" s="441" customFormat="1" ht="15.6" customHeight="1" x14ac:dyDescent="0.5">
      <c r="A5" s="442"/>
    </row>
    <row r="40" spans="1:15" s="441" customFormat="1" ht="30" customHeight="1" x14ac:dyDescent="0.5">
      <c r="A40" s="443" t="s">
        <v>119</v>
      </c>
      <c r="B40" s="443"/>
      <c r="C40" s="443"/>
      <c r="D40" s="443"/>
      <c r="E40" s="443"/>
      <c r="F40" s="443"/>
      <c r="G40" s="443"/>
      <c r="H40" s="443"/>
      <c r="I40" s="443"/>
      <c r="J40" s="443"/>
      <c r="K40" s="443"/>
      <c r="L40" s="443"/>
      <c r="M40" s="444"/>
      <c r="N40" s="444"/>
      <c r="O40" s="444"/>
    </row>
    <row r="41" spans="1:15" s="441" customFormat="1" ht="30" customHeight="1" x14ac:dyDescent="0.5">
      <c r="A41" s="445" t="s">
        <v>120</v>
      </c>
      <c r="B41" s="445"/>
      <c r="C41" s="445"/>
      <c r="D41" s="445"/>
      <c r="E41" s="445"/>
      <c r="F41" s="445"/>
      <c r="G41" s="445"/>
      <c r="H41" s="445"/>
      <c r="I41" s="445"/>
      <c r="J41" s="445"/>
      <c r="K41" s="445"/>
      <c r="L41" s="445"/>
      <c r="M41" s="446"/>
      <c r="N41" s="446"/>
      <c r="O41" s="446"/>
    </row>
  </sheetData>
  <mergeCells count="2">
    <mergeCell ref="A40:L40"/>
    <mergeCell ref="A41:L41"/>
  </mergeCells>
  <hyperlinks>
    <hyperlink ref="A41" r:id="rId1" display="https://exceltemplate.net/support/ "/>
    <hyperlink ref="A41:L41" r:id="rId2" display="https://exceltemplate.net/support/"/>
  </hyperlinks>
  <pageMargins left="0.7" right="0.7" top="0.75" bottom="0.75" header="0.3" footer="0.3"/>
  <pageSetup orientation="portrait" horizontalDpi="1200" verticalDpi="1200" r:id="rId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4:O41"/>
  <sheetViews>
    <sheetView zoomScale="80" zoomScaleNormal="80" workbookViewId="0">
      <selection activeCell="A22" sqref="A22"/>
    </sheetView>
  </sheetViews>
  <sheetFormatPr defaultColWidth="12.44140625" defaultRowHeight="15.6" customHeight="1" x14ac:dyDescent="0.3"/>
  <cols>
    <col min="1" max="1" width="12.44140625" style="447" customWidth="1"/>
    <col min="2" max="16384" width="12.44140625" style="447"/>
  </cols>
  <sheetData>
    <row r="4" spans="1:1" s="441" customFormat="1" ht="15.6" customHeight="1" x14ac:dyDescent="0.5">
      <c r="A4" s="440"/>
    </row>
    <row r="5" spans="1:1" s="441" customFormat="1" ht="15.6" customHeight="1" x14ac:dyDescent="0.5">
      <c r="A5" s="442"/>
    </row>
    <row r="40" spans="1:15" s="441" customFormat="1" ht="30" customHeight="1" x14ac:dyDescent="0.5">
      <c r="A40" s="443" t="s">
        <v>119</v>
      </c>
      <c r="B40" s="443"/>
      <c r="C40" s="443"/>
      <c r="D40" s="443"/>
      <c r="E40" s="443"/>
      <c r="F40" s="443"/>
      <c r="G40" s="443"/>
      <c r="H40" s="443"/>
      <c r="I40" s="443"/>
      <c r="J40" s="443"/>
      <c r="K40" s="443"/>
      <c r="L40" s="443"/>
      <c r="M40" s="444"/>
      <c r="N40" s="444"/>
      <c r="O40" s="444"/>
    </row>
    <row r="41" spans="1:15" s="441" customFormat="1" ht="30" customHeight="1" x14ac:dyDescent="0.5">
      <c r="A41" s="445" t="s">
        <v>120</v>
      </c>
      <c r="B41" s="445"/>
      <c r="C41" s="445"/>
      <c r="D41" s="445"/>
      <c r="E41" s="445"/>
      <c r="F41" s="445"/>
      <c r="G41" s="445"/>
      <c r="H41" s="445"/>
      <c r="I41" s="445"/>
      <c r="J41" s="445"/>
      <c r="K41" s="445"/>
      <c r="L41" s="445"/>
      <c r="M41" s="446"/>
      <c r="N41" s="446"/>
      <c r="O41" s="446"/>
    </row>
  </sheetData>
  <mergeCells count="2">
    <mergeCell ref="A40:L40"/>
    <mergeCell ref="A41:L41"/>
  </mergeCells>
  <hyperlinks>
    <hyperlink ref="A41" r:id="rId1" display="https://exceltemplate.net/support/ "/>
    <hyperlink ref="A41:L41" r:id="rId2" display="https://exceltemplate.net/support/"/>
  </hyperlinks>
  <pageMargins left="0.7" right="0.7" top="0.75" bottom="0.75" header="0.3" footer="0.3"/>
  <pageSetup orientation="portrait" horizontalDpi="1200" verticalDpi="1200"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J497"/>
  <sheetViews>
    <sheetView showGridLines="0" topLeftCell="C1" zoomScale="70" zoomScaleNormal="70" workbookViewId="0">
      <selection activeCell="I2" sqref="I2"/>
    </sheetView>
  </sheetViews>
  <sheetFormatPr defaultColWidth="9.109375" defaultRowHeight="13.2" x14ac:dyDescent="0.25"/>
  <cols>
    <col min="1" max="1" width="8.6640625" style="390" customWidth="1"/>
    <col min="2" max="2" width="6.44140625" style="390" customWidth="1"/>
    <col min="3" max="3" width="11.77734375" style="390" customWidth="1"/>
    <col min="4" max="4" width="7.77734375" style="390" customWidth="1"/>
    <col min="5" max="5" width="8.44140625" style="389" customWidth="1"/>
    <col min="6" max="6" width="7.109375" style="391" customWidth="1"/>
    <col min="7" max="7" width="6.44140625" style="392" bestFit="1" customWidth="1"/>
    <col min="8" max="8" width="42" style="390" bestFit="1" customWidth="1"/>
    <col min="9" max="9" width="23" style="390" bestFit="1" customWidth="1"/>
    <col min="10" max="11" width="5.77734375" style="390" customWidth="1"/>
    <col min="12" max="12" width="20" style="390" customWidth="1"/>
    <col min="13" max="13" width="5.77734375" style="390" customWidth="1"/>
    <col min="14" max="14" width="2.109375" style="390" customWidth="1"/>
    <col min="15" max="15" width="3.77734375" style="387" customWidth="1"/>
    <col min="16" max="16" width="25.77734375" style="388" customWidth="1"/>
    <col min="17" max="17" width="5.77734375" style="389" customWidth="1"/>
    <col min="18" max="18" width="16.77734375" style="387" customWidth="1"/>
    <col min="19" max="24" width="5.77734375" style="387" customWidth="1"/>
    <col min="25" max="25" width="5.77734375" style="390" customWidth="1"/>
    <col min="26" max="26" width="5.77734375" style="387" customWidth="1"/>
    <col min="27" max="29" width="5.77734375" style="390" customWidth="1"/>
    <col min="30" max="30" width="5.77734375" style="387" customWidth="1"/>
    <col min="31" max="31" width="5.77734375" style="390" customWidth="1"/>
    <col min="32" max="32" width="5.77734375" style="387" customWidth="1"/>
    <col min="33" max="33" width="5.77734375" style="390" customWidth="1"/>
    <col min="34" max="34" width="5.77734375" style="387" customWidth="1"/>
    <col min="35" max="35" width="5.77734375" style="390" customWidth="1"/>
    <col min="36" max="36" width="5.77734375" style="387" customWidth="1"/>
    <col min="37" max="37" width="5.77734375" style="390" customWidth="1"/>
    <col min="38" max="38" width="5.77734375" style="387" customWidth="1"/>
    <col min="39" max="39" width="5.77734375" style="390" customWidth="1"/>
    <col min="40" max="40" width="5.77734375" style="387" customWidth="1"/>
    <col min="41" max="41" width="5.77734375" style="390" customWidth="1"/>
    <col min="42" max="42" width="5.77734375" style="387" customWidth="1"/>
    <col min="43" max="43" width="5.77734375" style="390" customWidth="1"/>
    <col min="44" max="44" width="5.77734375" style="387" customWidth="1"/>
    <col min="45" max="45" width="5.77734375" style="390" customWidth="1"/>
    <col min="46" max="46" width="5.77734375" style="387" customWidth="1"/>
    <col min="47" max="47" width="5.77734375" style="390" customWidth="1"/>
    <col min="48" max="48" width="5.77734375" style="387" customWidth="1"/>
    <col min="49" max="49" width="5.77734375" style="390" customWidth="1"/>
    <col min="50" max="50" width="5.77734375" style="387" customWidth="1"/>
    <col min="51" max="51" width="5.77734375" style="390" customWidth="1"/>
    <col min="52" max="52" width="5.77734375" style="387" customWidth="1"/>
    <col min="53" max="53" width="5.77734375" style="390" customWidth="1"/>
    <col min="54" max="54" width="5.77734375" style="387" customWidth="1"/>
    <col min="55" max="55" width="5.77734375" style="390" customWidth="1"/>
    <col min="56" max="56" width="5.77734375" style="387" customWidth="1"/>
    <col min="57" max="57" width="5.77734375" style="390" customWidth="1"/>
    <col min="58" max="58" width="5.77734375" style="387" customWidth="1"/>
    <col min="59" max="59" width="5.77734375" style="390" customWidth="1"/>
    <col min="60" max="60" width="5.77734375" style="387" customWidth="1"/>
    <col min="61" max="61" width="5.77734375" style="390" customWidth="1"/>
    <col min="62" max="62" width="5.77734375" style="387" customWidth="1"/>
    <col min="63" max="63" width="5.77734375" style="390" customWidth="1"/>
    <col min="64" max="64" width="5.77734375" style="387" customWidth="1"/>
    <col min="65" max="65" width="5.77734375" style="390" customWidth="1"/>
    <col min="66" max="66" width="5.77734375" style="387" customWidth="1"/>
    <col min="67" max="67" width="5.77734375" style="390" customWidth="1"/>
    <col min="68" max="68" width="5.77734375" style="387" customWidth="1"/>
    <col min="69" max="69" width="5.77734375" style="390" customWidth="1"/>
    <col min="70" max="70" width="5.77734375" style="387" customWidth="1"/>
    <col min="71" max="71" width="5.77734375" style="390" customWidth="1"/>
    <col min="72" max="72" width="5.77734375" style="387" customWidth="1"/>
    <col min="73" max="73" width="5.77734375" style="390" customWidth="1"/>
    <col min="74" max="74" width="5.77734375" style="387" customWidth="1"/>
    <col min="75" max="75" width="5.77734375" style="390" customWidth="1"/>
    <col min="76" max="76" width="5.77734375" style="387" customWidth="1"/>
    <col min="77" max="77" width="5.77734375" style="390" customWidth="1"/>
    <col min="78" max="78" width="5.77734375" style="387" customWidth="1"/>
    <col min="79" max="79" width="5.77734375" style="390" customWidth="1"/>
    <col min="80" max="80" width="5.77734375" style="387" customWidth="1"/>
    <col min="81" max="81" width="5.77734375" style="390" customWidth="1"/>
    <col min="82" max="82" width="5.77734375" style="387" customWidth="1"/>
    <col min="83" max="83" width="5.77734375" style="390" customWidth="1"/>
    <col min="84" max="84" width="5.77734375" style="387" customWidth="1"/>
    <col min="85" max="85" width="5.77734375" style="390" customWidth="1"/>
    <col min="86" max="86" width="5.77734375" style="387" customWidth="1"/>
    <col min="87" max="87" width="5.77734375" style="390" customWidth="1"/>
    <col min="88" max="88" width="5.77734375" style="387" customWidth="1"/>
    <col min="89" max="89" width="5.77734375" style="390" customWidth="1"/>
    <col min="90" max="90" width="5.77734375" style="387" customWidth="1"/>
    <col min="91" max="91" width="5.77734375" style="390" customWidth="1"/>
    <col min="92" max="92" width="5.77734375" style="387" customWidth="1"/>
    <col min="93" max="93" width="5.77734375" style="390" customWidth="1"/>
    <col min="94" max="94" width="5.77734375" style="387" customWidth="1"/>
    <col min="95" max="95" width="5.77734375" style="390" customWidth="1"/>
    <col min="96" max="96" width="5.77734375" style="387" customWidth="1"/>
    <col min="97" max="97" width="5.77734375" style="390" customWidth="1"/>
    <col min="98" max="98" width="5.77734375" style="387" customWidth="1"/>
    <col min="99" max="99" width="5.77734375" style="390" customWidth="1"/>
    <col min="100" max="100" width="5.77734375" style="387" customWidth="1"/>
    <col min="101" max="101" width="5.77734375" style="390" customWidth="1"/>
    <col min="102" max="102" width="5.77734375" style="387" customWidth="1"/>
    <col min="103" max="103" width="5.77734375" style="390" customWidth="1"/>
    <col min="104" max="104" width="5.77734375" style="387" customWidth="1"/>
    <col min="105" max="105" width="5.77734375" style="390" customWidth="1"/>
    <col min="106" max="106" width="5.77734375" style="387" customWidth="1"/>
    <col min="107" max="107" width="5.77734375" style="390" customWidth="1"/>
    <col min="108" max="108" width="5.77734375" style="387" customWidth="1"/>
    <col min="109" max="109" width="5.77734375" style="390" customWidth="1"/>
    <col min="110" max="110" width="5.77734375" style="387" customWidth="1"/>
    <col min="111" max="111" width="5.77734375" style="390" customWidth="1"/>
    <col min="112" max="112" width="5.77734375" style="387" customWidth="1"/>
    <col min="113" max="113" width="5.77734375" style="390" customWidth="1"/>
    <col min="114" max="114" width="5.77734375" style="387" customWidth="1"/>
    <col min="115" max="115" width="5.77734375" style="390" customWidth="1"/>
    <col min="116" max="116" width="5.77734375" style="387" customWidth="1"/>
    <col min="117" max="117" width="5.77734375" style="390" customWidth="1"/>
    <col min="118" max="118" width="5.77734375" style="387" customWidth="1"/>
    <col min="119" max="119" width="5.77734375" style="390" customWidth="1"/>
    <col min="120" max="120" width="5.77734375" style="387" customWidth="1"/>
    <col min="121" max="121" width="5.77734375" style="390" customWidth="1"/>
    <col min="122" max="122" width="5.77734375" style="387" customWidth="1"/>
    <col min="123" max="123" width="5.77734375" style="390" customWidth="1"/>
    <col min="124" max="124" width="5.77734375" style="387" customWidth="1"/>
    <col min="125" max="125" width="5.77734375" style="390" customWidth="1"/>
    <col min="126" max="126" width="5.77734375" style="387" customWidth="1"/>
    <col min="127" max="127" width="5.77734375" style="390" customWidth="1"/>
    <col min="128" max="128" width="5.77734375" style="387" customWidth="1"/>
    <col min="129" max="129" width="5.77734375" style="390" customWidth="1"/>
    <col min="130" max="130" width="5.77734375" style="387" customWidth="1"/>
    <col min="131" max="131" width="5.77734375" style="390" customWidth="1"/>
    <col min="132" max="132" width="5.77734375" style="387" customWidth="1"/>
    <col min="133" max="133" width="5.77734375" style="390" customWidth="1"/>
    <col min="134" max="134" width="5.77734375" style="387" customWidth="1"/>
    <col min="135" max="135" width="5.77734375" style="390" customWidth="1"/>
    <col min="136" max="136" width="5.77734375" style="387" customWidth="1"/>
    <col min="137" max="137" width="5.77734375" style="390" customWidth="1"/>
    <col min="138" max="138" width="5.77734375" style="387" customWidth="1"/>
    <col min="139" max="139" width="5.77734375" style="390" customWidth="1"/>
    <col min="140" max="140" width="5.77734375" style="387" customWidth="1"/>
    <col min="141" max="226" width="9.109375" style="390" customWidth="1"/>
    <col min="227" max="16384" width="9.109375" style="390"/>
  </cols>
  <sheetData>
    <row r="1" spans="1:140" s="373" customFormat="1" ht="15" customHeight="1" x14ac:dyDescent="0.25">
      <c r="E1" s="374"/>
      <c r="F1" s="375"/>
      <c r="G1" s="294"/>
      <c r="O1" s="376"/>
      <c r="P1" s="377"/>
      <c r="Q1" s="374"/>
      <c r="R1" s="376"/>
      <c r="S1" s="376"/>
      <c r="T1" s="376"/>
      <c r="U1" s="376"/>
      <c r="V1" s="376"/>
      <c r="W1" s="376"/>
      <c r="X1" s="376"/>
      <c r="Z1" s="376"/>
      <c r="AD1" s="376"/>
      <c r="AF1" s="376"/>
      <c r="AH1" s="376"/>
      <c r="AJ1" s="376"/>
      <c r="AL1" s="376"/>
      <c r="AN1" s="376"/>
      <c r="AP1" s="376"/>
      <c r="AR1" s="376"/>
      <c r="AT1" s="376"/>
      <c r="AV1" s="376"/>
      <c r="AX1" s="376"/>
      <c r="AZ1" s="376"/>
      <c r="BB1" s="376"/>
      <c r="BD1" s="376"/>
      <c r="BF1" s="376"/>
      <c r="BH1" s="376"/>
      <c r="BJ1" s="376"/>
      <c r="BL1" s="376"/>
      <c r="BN1" s="376"/>
      <c r="BP1" s="376"/>
      <c r="BR1" s="376"/>
      <c r="BT1" s="376"/>
      <c r="BV1" s="376"/>
      <c r="BX1" s="376"/>
      <c r="BZ1" s="376"/>
      <c r="CB1" s="376"/>
      <c r="CD1" s="376"/>
      <c r="CF1" s="376"/>
      <c r="CH1" s="376"/>
      <c r="CJ1" s="376"/>
      <c r="CL1" s="376"/>
      <c r="CN1" s="376"/>
      <c r="CP1" s="376"/>
      <c r="CR1" s="376"/>
      <c r="CT1" s="376"/>
      <c r="CV1" s="376"/>
      <c r="CX1" s="376"/>
      <c r="CZ1" s="376"/>
      <c r="DB1" s="376"/>
      <c r="DD1" s="376"/>
      <c r="DF1" s="376"/>
      <c r="DH1" s="376"/>
      <c r="DJ1" s="376"/>
      <c r="DL1" s="376"/>
      <c r="DN1" s="376"/>
      <c r="DP1" s="376"/>
      <c r="DR1" s="376"/>
      <c r="DT1" s="376"/>
      <c r="DV1" s="376"/>
      <c r="DX1" s="376"/>
      <c r="DZ1" s="376"/>
      <c r="EB1" s="376"/>
      <c r="ED1" s="376"/>
      <c r="EF1" s="376"/>
      <c r="EH1" s="376"/>
      <c r="EJ1" s="376"/>
    </row>
    <row r="2" spans="1:140" s="373" customFormat="1" ht="30" customHeight="1" x14ac:dyDescent="0.25">
      <c r="A2" s="373">
        <f>VLOOKUP(Setup!D7,dummy1!A4:B7,2,FALSE)</f>
        <v>8</v>
      </c>
      <c r="E2" s="374"/>
      <c r="F2" s="375"/>
      <c r="G2" s="294"/>
      <c r="O2" s="376"/>
      <c r="P2" s="377"/>
      <c r="Q2" s="374"/>
      <c r="R2" s="376"/>
      <c r="S2" s="376"/>
      <c r="T2" s="376"/>
      <c r="U2" s="376"/>
      <c r="V2" s="376"/>
      <c r="W2" s="376"/>
      <c r="X2" s="376"/>
      <c r="Z2" s="376"/>
      <c r="AD2" s="376"/>
      <c r="AF2" s="376"/>
      <c r="AH2" s="376"/>
      <c r="AJ2" s="376"/>
      <c r="AL2" s="376"/>
      <c r="AN2" s="376"/>
      <c r="AP2" s="376"/>
      <c r="AR2" s="376"/>
      <c r="AT2" s="376"/>
      <c r="AV2" s="376"/>
      <c r="AX2" s="376"/>
      <c r="AZ2" s="376"/>
      <c r="BB2" s="376"/>
      <c r="BD2" s="376"/>
      <c r="BF2" s="376"/>
      <c r="BH2" s="376"/>
      <c r="BJ2" s="376"/>
      <c r="BL2" s="376"/>
      <c r="BN2" s="376"/>
      <c r="BP2" s="376"/>
      <c r="BR2" s="376"/>
      <c r="BT2" s="376"/>
      <c r="BV2" s="376"/>
      <c r="BX2" s="376"/>
      <c r="BZ2" s="376"/>
      <c r="CB2" s="376"/>
      <c r="CD2" s="376"/>
      <c r="CF2" s="376"/>
      <c r="CH2" s="376"/>
      <c r="CJ2" s="376"/>
      <c r="CL2" s="376"/>
      <c r="CN2" s="376"/>
      <c r="CP2" s="376"/>
      <c r="CR2" s="376"/>
      <c r="CT2" s="376"/>
      <c r="CV2" s="376"/>
      <c r="CX2" s="376"/>
      <c r="CZ2" s="376"/>
      <c r="DB2" s="376"/>
      <c r="DD2" s="376"/>
      <c r="DF2" s="376"/>
      <c r="DH2" s="376"/>
      <c r="DJ2" s="376"/>
      <c r="DL2" s="376"/>
      <c r="DN2" s="376"/>
      <c r="DP2" s="376"/>
      <c r="DR2" s="376"/>
      <c r="DT2" s="376"/>
      <c r="DV2" s="376"/>
      <c r="DX2" s="376"/>
      <c r="DZ2" s="376"/>
      <c r="EB2" s="376"/>
      <c r="ED2" s="376"/>
      <c r="EF2" s="376"/>
      <c r="EH2" s="376"/>
      <c r="EJ2" s="376"/>
    </row>
    <row r="3" spans="1:140" s="373" customFormat="1" ht="4.95" customHeight="1" x14ac:dyDescent="0.25">
      <c r="E3" s="374"/>
      <c r="F3" s="375"/>
      <c r="G3" s="294"/>
      <c r="O3" s="376"/>
      <c r="P3" s="377"/>
      <c r="Q3" s="374"/>
      <c r="R3" s="376"/>
      <c r="S3" s="376"/>
      <c r="T3" s="376"/>
      <c r="U3" s="376"/>
      <c r="V3" s="376"/>
      <c r="W3" s="376"/>
      <c r="X3" s="376"/>
      <c r="Z3" s="376"/>
      <c r="AD3" s="376"/>
      <c r="AF3" s="376"/>
      <c r="AH3" s="376"/>
      <c r="AJ3" s="376"/>
      <c r="AL3" s="376"/>
      <c r="AN3" s="376"/>
      <c r="AP3" s="376"/>
      <c r="AR3" s="376"/>
      <c r="AT3" s="376"/>
      <c r="AV3" s="376"/>
      <c r="AX3" s="376"/>
      <c r="AZ3" s="376"/>
      <c r="BB3" s="376"/>
      <c r="BD3" s="376"/>
      <c r="BF3" s="376"/>
      <c r="BH3" s="376"/>
      <c r="BJ3" s="376"/>
      <c r="BL3" s="376"/>
      <c r="BN3" s="376"/>
      <c r="BP3" s="376"/>
      <c r="BR3" s="376"/>
      <c r="BT3" s="376"/>
      <c r="BV3" s="376"/>
      <c r="BX3" s="376"/>
      <c r="BZ3" s="376"/>
      <c r="CB3" s="376"/>
      <c r="CD3" s="376"/>
      <c r="CF3" s="376"/>
      <c r="CH3" s="376"/>
      <c r="CJ3" s="376"/>
      <c r="CL3" s="376"/>
      <c r="CN3" s="376"/>
      <c r="CP3" s="376"/>
      <c r="CR3" s="376"/>
      <c r="CT3" s="376"/>
      <c r="CV3" s="376"/>
      <c r="CX3" s="376"/>
      <c r="CZ3" s="376"/>
      <c r="DB3" s="376"/>
      <c r="DD3" s="376"/>
      <c r="DF3" s="376"/>
      <c r="DH3" s="376"/>
      <c r="DJ3" s="376"/>
      <c r="DL3" s="376"/>
      <c r="DN3" s="376"/>
      <c r="DP3" s="376"/>
      <c r="DR3" s="376"/>
      <c r="DT3" s="376"/>
      <c r="DV3" s="376"/>
      <c r="DX3" s="376"/>
      <c r="DZ3" s="376"/>
      <c r="EB3" s="376"/>
      <c r="ED3" s="376"/>
      <c r="EF3" s="376"/>
      <c r="EH3" s="376"/>
      <c r="EJ3" s="376"/>
    </row>
    <row r="4" spans="1:140" s="373" customFormat="1" ht="15" customHeight="1" x14ac:dyDescent="0.25">
      <c r="A4" s="373">
        <v>1</v>
      </c>
      <c r="B4" s="373">
        <v>0</v>
      </c>
      <c r="E4" s="374"/>
      <c r="F4" s="375"/>
      <c r="G4" s="294"/>
      <c r="O4" s="376"/>
      <c r="P4" s="377"/>
      <c r="Q4" s="374"/>
      <c r="R4" s="376"/>
      <c r="S4" s="376"/>
      <c r="T4" s="376"/>
      <c r="U4" s="376"/>
      <c r="V4" s="376"/>
      <c r="W4" s="376"/>
      <c r="X4" s="376"/>
      <c r="Z4" s="376"/>
      <c r="AD4" s="376"/>
      <c r="AF4" s="376"/>
      <c r="AH4" s="376"/>
      <c r="AJ4" s="376"/>
      <c r="AL4" s="376"/>
      <c r="AN4" s="376"/>
      <c r="AP4" s="376"/>
      <c r="AR4" s="376"/>
      <c r="AT4" s="376"/>
      <c r="AV4" s="376"/>
      <c r="AX4" s="376"/>
      <c r="AZ4" s="376"/>
      <c r="BB4" s="376"/>
      <c r="BD4" s="376"/>
      <c r="BF4" s="376"/>
      <c r="BH4" s="376"/>
      <c r="BJ4" s="376"/>
      <c r="BL4" s="376"/>
      <c r="BN4" s="376"/>
      <c r="BP4" s="376"/>
      <c r="BR4" s="376"/>
      <c r="BT4" s="376"/>
      <c r="BV4" s="376"/>
      <c r="BX4" s="376"/>
      <c r="BZ4" s="376"/>
      <c r="CB4" s="376"/>
      <c r="CD4" s="376"/>
      <c r="CF4" s="376"/>
      <c r="CH4" s="376"/>
      <c r="CJ4" s="376"/>
      <c r="CL4" s="376"/>
      <c r="CN4" s="376"/>
      <c r="CP4" s="376"/>
      <c r="CR4" s="376"/>
      <c r="CT4" s="376"/>
      <c r="CV4" s="376"/>
      <c r="CX4" s="376"/>
      <c r="CZ4" s="376"/>
      <c r="DB4" s="376"/>
      <c r="DD4" s="376"/>
      <c r="DF4" s="376"/>
      <c r="DH4" s="376"/>
      <c r="DJ4" s="376"/>
      <c r="DL4" s="376"/>
      <c r="DN4" s="376"/>
      <c r="DP4" s="376"/>
      <c r="DR4" s="376"/>
      <c r="DT4" s="376"/>
      <c r="DV4" s="376"/>
      <c r="DX4" s="376"/>
      <c r="DZ4" s="376"/>
      <c r="EB4" s="376"/>
      <c r="ED4" s="376"/>
      <c r="EF4" s="376"/>
      <c r="EH4" s="376"/>
      <c r="EJ4" s="376"/>
    </row>
    <row r="5" spans="1:140" s="373" customFormat="1" ht="15" customHeight="1" x14ac:dyDescent="0.25">
      <c r="A5" s="373">
        <v>2</v>
      </c>
      <c r="B5" s="373">
        <v>8</v>
      </c>
      <c r="E5" s="374"/>
      <c r="F5" s="375"/>
      <c r="G5" s="294"/>
      <c r="H5" s="378"/>
      <c r="I5" s="378"/>
      <c r="J5" s="378"/>
      <c r="K5" s="378"/>
      <c r="O5" s="376"/>
      <c r="P5" s="377"/>
      <c r="Q5" s="374"/>
      <c r="R5" s="376"/>
      <c r="S5" s="376"/>
      <c r="T5" s="376"/>
      <c r="U5" s="376"/>
      <c r="V5" s="376"/>
      <c r="W5" s="376"/>
      <c r="X5" s="376"/>
      <c r="Z5" s="376"/>
      <c r="AD5" s="376"/>
      <c r="AF5" s="376"/>
      <c r="AH5" s="376"/>
      <c r="AJ5" s="376"/>
      <c r="AL5" s="376"/>
      <c r="AN5" s="376"/>
      <c r="AP5" s="376"/>
      <c r="AR5" s="376"/>
      <c r="AT5" s="376"/>
      <c r="AV5" s="376"/>
      <c r="AX5" s="376"/>
      <c r="AZ5" s="376"/>
      <c r="BB5" s="376"/>
      <c r="BD5" s="376"/>
      <c r="BF5" s="376"/>
      <c r="BH5" s="376"/>
      <c r="BJ5" s="376"/>
      <c r="BL5" s="376"/>
      <c r="BN5" s="376"/>
      <c r="BP5" s="376"/>
      <c r="BR5" s="376"/>
      <c r="BT5" s="376"/>
      <c r="BV5" s="376"/>
      <c r="BX5" s="376"/>
      <c r="BZ5" s="376"/>
      <c r="CB5" s="376"/>
      <c r="CD5" s="376"/>
      <c r="CF5" s="376"/>
      <c r="CH5" s="376"/>
      <c r="CJ5" s="376"/>
      <c r="CL5" s="376"/>
      <c r="CN5" s="376"/>
      <c r="CP5" s="376"/>
      <c r="CR5" s="376"/>
      <c r="CT5" s="376"/>
      <c r="CV5" s="376"/>
      <c r="CX5" s="376"/>
      <c r="CZ5" s="376"/>
      <c r="DB5" s="376"/>
      <c r="DD5" s="376"/>
      <c r="DF5" s="376"/>
      <c r="DH5" s="376"/>
      <c r="DJ5" s="376"/>
      <c r="DL5" s="376"/>
      <c r="DN5" s="376"/>
      <c r="DP5" s="376"/>
      <c r="DR5" s="376"/>
      <c r="DT5" s="376"/>
      <c r="DV5" s="376"/>
      <c r="DX5" s="376"/>
      <c r="DZ5" s="376"/>
      <c r="EB5" s="376"/>
      <c r="ED5" s="376"/>
      <c r="EF5" s="376"/>
      <c r="EH5" s="376"/>
      <c r="EJ5" s="376"/>
    </row>
    <row r="6" spans="1:140" s="373" customFormat="1" ht="15" customHeight="1" x14ac:dyDescent="0.25">
      <c r="A6" s="373">
        <v>3</v>
      </c>
      <c r="B6" s="373">
        <v>16</v>
      </c>
      <c r="E6" s="374"/>
      <c r="F6" s="375"/>
      <c r="G6" s="294"/>
      <c r="H6" s="378"/>
      <c r="I6" s="378"/>
      <c r="J6" s="378"/>
      <c r="K6" s="378"/>
      <c r="O6" s="376"/>
      <c r="P6" s="377"/>
      <c r="Q6" s="374"/>
      <c r="R6" s="376"/>
      <c r="S6" s="376">
        <f>(I8-4)*2-2</f>
        <v>22</v>
      </c>
      <c r="T6" s="376"/>
      <c r="U6" s="376"/>
      <c r="V6" s="376"/>
      <c r="W6" s="376"/>
      <c r="X6" s="376"/>
    </row>
    <row r="7" spans="1:140" s="373" customFormat="1" ht="15" customHeight="1" x14ac:dyDescent="0.25">
      <c r="A7" s="373">
        <v>4</v>
      </c>
      <c r="B7" s="373">
        <v>24</v>
      </c>
      <c r="E7" s="374"/>
      <c r="F7" s="375"/>
      <c r="G7" s="294"/>
      <c r="H7" s="378"/>
      <c r="I7" s="378"/>
      <c r="J7" s="378"/>
      <c r="K7" s="378"/>
      <c r="M7" s="379"/>
      <c r="N7" s="379"/>
      <c r="O7" s="380" t="s">
        <v>23</v>
      </c>
      <c r="P7" s="380"/>
      <c r="Q7" s="380"/>
      <c r="R7" s="380"/>
      <c r="S7" s="380"/>
      <c r="T7" s="380"/>
      <c r="U7" s="402">
        <v>5</v>
      </c>
      <c r="V7" s="402"/>
      <c r="W7" s="402">
        <f>U7+1</f>
        <v>6</v>
      </c>
      <c r="X7" s="402"/>
      <c r="Y7" s="402">
        <f>W7+1</f>
        <v>7</v>
      </c>
      <c r="Z7" s="402"/>
      <c r="AA7" s="402">
        <f>Y7+1</f>
        <v>8</v>
      </c>
      <c r="AB7" s="402"/>
      <c r="AC7" s="402">
        <f>AA7+1</f>
        <v>9</v>
      </c>
      <c r="AD7" s="402"/>
      <c r="AE7" s="402">
        <f>AC7+1</f>
        <v>10</v>
      </c>
      <c r="AF7" s="402"/>
      <c r="AG7" s="402">
        <f>AE7+1</f>
        <v>11</v>
      </c>
      <c r="AH7" s="402"/>
      <c r="AI7" s="402">
        <f>AG7+1</f>
        <v>12</v>
      </c>
      <c r="AJ7" s="402"/>
      <c r="AK7" s="402">
        <f>AI7+1</f>
        <v>13</v>
      </c>
      <c r="AL7" s="402"/>
      <c r="AM7" s="402">
        <f>AK7+1</f>
        <v>14</v>
      </c>
      <c r="AN7" s="402"/>
      <c r="AO7" s="402">
        <f>AM7+1</f>
        <v>15</v>
      </c>
      <c r="AP7" s="402"/>
      <c r="AQ7" s="402">
        <f>AO7+1</f>
        <v>16</v>
      </c>
      <c r="AR7" s="402"/>
      <c r="AS7" s="402">
        <f>AQ7+1</f>
        <v>17</v>
      </c>
      <c r="AT7" s="402"/>
      <c r="AU7" s="402">
        <f>AS7+1</f>
        <v>18</v>
      </c>
      <c r="AV7" s="402"/>
      <c r="AW7" s="402">
        <f>AU7+1</f>
        <v>19</v>
      </c>
      <c r="AX7" s="402"/>
      <c r="AY7" s="402">
        <f>AW7+1</f>
        <v>20</v>
      </c>
      <c r="AZ7" s="402"/>
      <c r="BA7" s="402">
        <f>AY7+1</f>
        <v>21</v>
      </c>
      <c r="BB7" s="402"/>
      <c r="BC7" s="402">
        <f>BA7+1</f>
        <v>22</v>
      </c>
      <c r="BD7" s="402"/>
      <c r="BE7" s="402">
        <f>BC7+1</f>
        <v>23</v>
      </c>
      <c r="BF7" s="402"/>
      <c r="BG7" s="402">
        <f>BE7+1</f>
        <v>24</v>
      </c>
      <c r="BH7" s="402"/>
      <c r="BI7" s="402">
        <f>BG7+1</f>
        <v>25</v>
      </c>
      <c r="BJ7" s="402"/>
      <c r="BK7" s="402">
        <f>BI7+1</f>
        <v>26</v>
      </c>
      <c r="BL7" s="402"/>
      <c r="BM7" s="402">
        <f>BK7+1</f>
        <v>27</v>
      </c>
      <c r="BN7" s="402"/>
      <c r="BO7" s="402">
        <f>BM7+1</f>
        <v>28</v>
      </c>
      <c r="BP7" s="402"/>
      <c r="BQ7" s="402">
        <f>BO7+1</f>
        <v>29</v>
      </c>
      <c r="BR7" s="402"/>
      <c r="BS7" s="402">
        <f>BQ7+1</f>
        <v>30</v>
      </c>
      <c r="BT7" s="402"/>
      <c r="BU7" s="402">
        <f>BS7+1</f>
        <v>31</v>
      </c>
      <c r="BV7" s="402"/>
      <c r="BW7" s="402">
        <f>BU7+1</f>
        <v>32</v>
      </c>
      <c r="BX7" s="402"/>
      <c r="BY7" s="402">
        <f>BW7+1</f>
        <v>33</v>
      </c>
      <c r="BZ7" s="402"/>
      <c r="CA7" s="402">
        <f>BY7+1</f>
        <v>34</v>
      </c>
      <c r="CB7" s="402"/>
      <c r="CC7" s="402">
        <f>CA7+1</f>
        <v>35</v>
      </c>
      <c r="CD7" s="402"/>
      <c r="CE7" s="402">
        <f>CC7+1</f>
        <v>36</v>
      </c>
      <c r="CF7" s="402"/>
      <c r="CG7" s="402">
        <f>CE7+1</f>
        <v>37</v>
      </c>
      <c r="CH7" s="402"/>
      <c r="CI7" s="402">
        <f>CG7+1</f>
        <v>38</v>
      </c>
      <c r="CJ7" s="402"/>
      <c r="CK7" s="402">
        <f>CI7+1</f>
        <v>39</v>
      </c>
      <c r="CL7" s="402"/>
      <c r="CM7" s="402">
        <f>CK7+1</f>
        <v>40</v>
      </c>
      <c r="CN7" s="402"/>
      <c r="CO7" s="402">
        <f>CM7+1</f>
        <v>41</v>
      </c>
      <c r="CP7" s="402"/>
      <c r="CQ7" s="402">
        <f>CO7+1</f>
        <v>42</v>
      </c>
      <c r="CR7" s="402"/>
      <c r="CS7" s="402">
        <f>CQ7+1</f>
        <v>43</v>
      </c>
      <c r="CT7" s="402"/>
      <c r="CU7" s="402">
        <f>CS7+1</f>
        <v>44</v>
      </c>
      <c r="CV7" s="402"/>
      <c r="CW7" s="402">
        <f>CU7+1</f>
        <v>45</v>
      </c>
      <c r="CX7" s="402"/>
      <c r="CY7" s="402">
        <f>CW7+1</f>
        <v>46</v>
      </c>
      <c r="CZ7" s="402"/>
      <c r="DA7" s="402">
        <f>CY7+1</f>
        <v>47</v>
      </c>
      <c r="DB7" s="402"/>
      <c r="DC7" s="402">
        <f>DA7+1</f>
        <v>48</v>
      </c>
      <c r="DD7" s="402"/>
      <c r="DE7" s="402">
        <f>DC7+1</f>
        <v>49</v>
      </c>
      <c r="DF7" s="402"/>
      <c r="DG7" s="402">
        <f>DE7+1</f>
        <v>50</v>
      </c>
      <c r="DH7" s="402"/>
      <c r="DI7" s="402">
        <f>DG7+1</f>
        <v>51</v>
      </c>
      <c r="DJ7" s="402"/>
      <c r="DK7" s="402">
        <f>DI7+1</f>
        <v>52</v>
      </c>
      <c r="DL7" s="402"/>
      <c r="DM7" s="402">
        <f>DK7+1</f>
        <v>53</v>
      </c>
      <c r="DN7" s="402"/>
      <c r="DO7" s="402">
        <f>DM7+1</f>
        <v>54</v>
      </c>
      <c r="DP7" s="402"/>
      <c r="DQ7" s="402">
        <f>DO7+1</f>
        <v>55</v>
      </c>
      <c r="DR7" s="402"/>
      <c r="DS7" s="402">
        <f>DQ7+1</f>
        <v>56</v>
      </c>
      <c r="DT7" s="402"/>
      <c r="DU7" s="402">
        <f>DS7+1</f>
        <v>57</v>
      </c>
      <c r="DV7" s="402"/>
      <c r="DW7" s="402">
        <f>DU7+1</f>
        <v>58</v>
      </c>
      <c r="DX7" s="402"/>
      <c r="DY7" s="402">
        <f>DW7+1</f>
        <v>59</v>
      </c>
      <c r="DZ7" s="402"/>
      <c r="EA7" s="402">
        <f>DY7+1</f>
        <v>60</v>
      </c>
      <c r="EB7" s="402"/>
      <c r="EC7" s="402">
        <f>EA7+1</f>
        <v>61</v>
      </c>
      <c r="ED7" s="402"/>
      <c r="EE7" s="402">
        <f>EC7+1</f>
        <v>62</v>
      </c>
      <c r="EF7" s="402"/>
      <c r="EG7" s="402">
        <f>EE7+1</f>
        <v>63</v>
      </c>
      <c r="EH7" s="402"/>
      <c r="EI7" s="402">
        <f>EG7+1</f>
        <v>64</v>
      </c>
      <c r="EJ7" s="402"/>
    </row>
    <row r="8" spans="1:140" s="373" customFormat="1" ht="15" customHeight="1" x14ac:dyDescent="0.25">
      <c r="E8" s="374"/>
      <c r="F8" s="375"/>
      <c r="G8" s="294"/>
      <c r="I8" s="373">
        <f>Setup!C7</f>
        <v>16</v>
      </c>
      <c r="O8" s="251" t="s">
        <v>4</v>
      </c>
      <c r="P8" s="381" t="s">
        <v>1</v>
      </c>
      <c r="Q8" s="382" t="s">
        <v>2</v>
      </c>
      <c r="R8" s="251" t="s">
        <v>3</v>
      </c>
      <c r="S8" s="251"/>
      <c r="T8" s="251"/>
      <c r="U8" s="401" t="s">
        <v>22</v>
      </c>
      <c r="V8" s="401"/>
      <c r="W8" s="401" t="s">
        <v>22</v>
      </c>
      <c r="X8" s="401"/>
      <c r="Y8" s="401" t="s">
        <v>22</v>
      </c>
      <c r="Z8" s="401"/>
      <c r="AA8" s="401" t="s">
        <v>22</v>
      </c>
      <c r="AB8" s="401"/>
      <c r="AC8" s="401" t="s">
        <v>22</v>
      </c>
      <c r="AD8" s="401"/>
      <c r="AE8" s="401" t="s">
        <v>22</v>
      </c>
      <c r="AF8" s="401"/>
      <c r="AG8" s="401" t="s">
        <v>22</v>
      </c>
      <c r="AH8" s="401"/>
      <c r="AI8" s="401" t="s">
        <v>22</v>
      </c>
      <c r="AJ8" s="401"/>
      <c r="AK8" s="401" t="s">
        <v>22</v>
      </c>
      <c r="AL8" s="401"/>
      <c r="AM8" s="401" t="s">
        <v>22</v>
      </c>
      <c r="AN8" s="401"/>
      <c r="AO8" s="401" t="s">
        <v>22</v>
      </c>
      <c r="AP8" s="401"/>
      <c r="AQ8" s="401" t="s">
        <v>22</v>
      </c>
      <c r="AR8" s="401"/>
      <c r="AS8" s="401" t="s">
        <v>22</v>
      </c>
      <c r="AT8" s="401"/>
      <c r="AU8" s="401" t="s">
        <v>22</v>
      </c>
      <c r="AV8" s="401"/>
      <c r="AW8" s="401" t="s">
        <v>22</v>
      </c>
      <c r="AX8" s="401"/>
      <c r="AY8" s="401" t="s">
        <v>22</v>
      </c>
      <c r="AZ8" s="401"/>
      <c r="BA8" s="401" t="s">
        <v>22</v>
      </c>
      <c r="BB8" s="401"/>
      <c r="BC8" s="401" t="s">
        <v>22</v>
      </c>
      <c r="BD8" s="401"/>
      <c r="BE8" s="401" t="s">
        <v>22</v>
      </c>
      <c r="BF8" s="401"/>
      <c r="BG8" s="401" t="s">
        <v>22</v>
      </c>
      <c r="BH8" s="401"/>
      <c r="BI8" s="401" t="s">
        <v>22</v>
      </c>
      <c r="BJ8" s="401"/>
      <c r="BK8" s="401" t="s">
        <v>22</v>
      </c>
      <c r="BL8" s="401"/>
      <c r="BM8" s="401" t="s">
        <v>22</v>
      </c>
      <c r="BN8" s="401"/>
      <c r="BO8" s="401" t="s">
        <v>22</v>
      </c>
      <c r="BP8" s="401"/>
      <c r="BQ8" s="401" t="s">
        <v>22</v>
      </c>
      <c r="BR8" s="401"/>
      <c r="BS8" s="401" t="s">
        <v>22</v>
      </c>
      <c r="BT8" s="401"/>
      <c r="BU8" s="401" t="s">
        <v>22</v>
      </c>
      <c r="BV8" s="401"/>
      <c r="BW8" s="401" t="s">
        <v>22</v>
      </c>
      <c r="BX8" s="401"/>
      <c r="BY8" s="401" t="s">
        <v>22</v>
      </c>
      <c r="BZ8" s="401"/>
      <c r="CA8" s="401" t="s">
        <v>22</v>
      </c>
      <c r="CB8" s="401"/>
      <c r="CC8" s="401" t="s">
        <v>22</v>
      </c>
      <c r="CD8" s="401"/>
      <c r="CE8" s="401" t="s">
        <v>22</v>
      </c>
      <c r="CF8" s="401"/>
      <c r="CG8" s="401" t="s">
        <v>22</v>
      </c>
      <c r="CH8" s="401"/>
      <c r="CI8" s="401" t="s">
        <v>22</v>
      </c>
      <c r="CJ8" s="401"/>
      <c r="CK8" s="401" t="s">
        <v>22</v>
      </c>
      <c r="CL8" s="401"/>
      <c r="CM8" s="401" t="s">
        <v>22</v>
      </c>
      <c r="CN8" s="401"/>
      <c r="CO8" s="401" t="s">
        <v>22</v>
      </c>
      <c r="CP8" s="401"/>
      <c r="CQ8" s="401" t="s">
        <v>22</v>
      </c>
      <c r="CR8" s="401"/>
      <c r="CS8" s="401" t="s">
        <v>22</v>
      </c>
      <c r="CT8" s="401"/>
      <c r="CU8" s="401" t="s">
        <v>22</v>
      </c>
      <c r="CV8" s="401"/>
      <c r="CW8" s="401" t="s">
        <v>22</v>
      </c>
      <c r="CX8" s="401"/>
      <c r="CY8" s="401" t="s">
        <v>22</v>
      </c>
      <c r="CZ8" s="401"/>
      <c r="DA8" s="401" t="s">
        <v>22</v>
      </c>
      <c r="DB8" s="401"/>
      <c r="DC8" s="401" t="s">
        <v>22</v>
      </c>
      <c r="DD8" s="401"/>
      <c r="DE8" s="401" t="s">
        <v>22</v>
      </c>
      <c r="DF8" s="401"/>
      <c r="DG8" s="401" t="s">
        <v>22</v>
      </c>
      <c r="DH8" s="401"/>
      <c r="DI8" s="401" t="s">
        <v>22</v>
      </c>
      <c r="DJ8" s="401"/>
      <c r="DK8" s="401" t="s">
        <v>22</v>
      </c>
      <c r="DL8" s="401"/>
      <c r="DM8" s="401" t="s">
        <v>22</v>
      </c>
      <c r="DN8" s="401"/>
      <c r="DO8" s="401" t="s">
        <v>22</v>
      </c>
      <c r="DP8" s="401"/>
      <c r="DQ8" s="401" t="s">
        <v>22</v>
      </c>
      <c r="DR8" s="401"/>
      <c r="DS8" s="401" t="s">
        <v>22</v>
      </c>
      <c r="DT8" s="401"/>
      <c r="DU8" s="401" t="s">
        <v>22</v>
      </c>
      <c r="DV8" s="401"/>
      <c r="DW8" s="401" t="s">
        <v>22</v>
      </c>
      <c r="DX8" s="401"/>
      <c r="DY8" s="401" t="s">
        <v>22</v>
      </c>
      <c r="DZ8" s="401"/>
      <c r="EA8" s="401" t="s">
        <v>22</v>
      </c>
      <c r="EB8" s="401"/>
      <c r="EC8" s="401" t="s">
        <v>22</v>
      </c>
      <c r="ED8" s="401"/>
      <c r="EE8" s="401" t="s">
        <v>22</v>
      </c>
      <c r="EF8" s="401"/>
      <c r="EG8" s="401" t="s">
        <v>22</v>
      </c>
      <c r="EH8" s="401"/>
      <c r="EI8" s="401" t="s">
        <v>22</v>
      </c>
      <c r="EJ8" s="401"/>
    </row>
    <row r="9" spans="1:140" s="373" customFormat="1" ht="15" customHeight="1" x14ac:dyDescent="0.25">
      <c r="E9" s="374"/>
      <c r="F9" s="375"/>
      <c r="G9" s="294"/>
      <c r="H9" s="373" t="s">
        <v>29</v>
      </c>
      <c r="I9" s="373">
        <f>IF(A2=0,16,IF(A2=8,32,IF(A2=16,64,128)))</f>
        <v>32</v>
      </c>
      <c r="J9" s="383"/>
      <c r="O9" s="376">
        <v>1</v>
      </c>
      <c r="P9" s="377">
        <f>IF(O9&lt;&gt;"",VLOOKUP(O9,$A$10:$F$266,6,FALSE),"")</f>
        <v>42040</v>
      </c>
      <c r="Q9" s="374">
        <f>IF(O9&lt;&gt;"",VLOOKUP(O9,$A$10:$F$266,5,FALSE),"")</f>
        <v>0.625</v>
      </c>
      <c r="R9" s="376" t="str">
        <f>IF(O9&lt;&gt;"",VLOOKUP(O9,$A$10:$F$266,4,FALSE),"")</f>
        <v>Court 1</v>
      </c>
      <c r="S9" s="376">
        <f ca="1">IF(OFFSET(U9,0,$S$6)&lt;&gt;"",OFFSET(U9,0,$S$6),"Bye")</f>
        <v>1</v>
      </c>
      <c r="T9" s="376">
        <f ca="1">IF(OFFSET(V9,0,$S$6)&lt;&gt;"",OFFSET(V9,0,$S$6),"Bye")</f>
        <v>16</v>
      </c>
      <c r="U9" s="376">
        <v>1</v>
      </c>
      <c r="V9" s="376"/>
      <c r="W9" s="376">
        <v>1</v>
      </c>
      <c r="X9" s="376"/>
      <c r="Y9" s="376">
        <v>1</v>
      </c>
      <c r="Z9" s="376"/>
      <c r="AA9" s="376">
        <v>1</v>
      </c>
      <c r="AB9" s="376">
        <v>8</v>
      </c>
      <c r="AC9" s="376">
        <v>1</v>
      </c>
      <c r="AD9" s="376"/>
      <c r="AE9" s="376">
        <v>1</v>
      </c>
      <c r="AF9" s="376"/>
      <c r="AG9" s="376">
        <v>1</v>
      </c>
      <c r="AH9" s="376"/>
      <c r="AI9" s="376">
        <v>1</v>
      </c>
      <c r="AJ9" s="376"/>
      <c r="AK9" s="376">
        <v>1</v>
      </c>
      <c r="AL9" s="376"/>
      <c r="AM9" s="376">
        <v>1</v>
      </c>
      <c r="AN9" s="376"/>
      <c r="AO9" s="376">
        <v>1</v>
      </c>
      <c r="AP9" s="376"/>
      <c r="AQ9" s="376">
        <v>1</v>
      </c>
      <c r="AR9" s="376">
        <v>16</v>
      </c>
      <c r="AS9" s="376">
        <v>1</v>
      </c>
      <c r="AT9" s="376"/>
      <c r="AU9" s="376">
        <v>1</v>
      </c>
      <c r="AV9" s="376"/>
      <c r="AW9" s="376">
        <v>1</v>
      </c>
      <c r="AX9" s="376"/>
      <c r="AY9" s="376">
        <v>1</v>
      </c>
      <c r="AZ9" s="376"/>
      <c r="BA9" s="376">
        <v>1</v>
      </c>
      <c r="BB9" s="376"/>
      <c r="BC9" s="376">
        <v>1</v>
      </c>
      <c r="BD9" s="376"/>
      <c r="BE9" s="376">
        <v>1</v>
      </c>
      <c r="BF9" s="376"/>
      <c r="BG9" s="376">
        <v>1</v>
      </c>
      <c r="BH9" s="376"/>
      <c r="BI9" s="376">
        <v>1</v>
      </c>
      <c r="BJ9" s="376"/>
      <c r="BK9" s="376">
        <v>1</v>
      </c>
      <c r="BL9" s="376"/>
      <c r="BM9" s="376">
        <v>1</v>
      </c>
      <c r="BN9" s="376"/>
      <c r="BO9" s="376">
        <v>1</v>
      </c>
      <c r="BP9" s="376"/>
      <c r="BQ9" s="376">
        <v>1</v>
      </c>
      <c r="BR9" s="376"/>
      <c r="BS9" s="376">
        <v>1</v>
      </c>
      <c r="BT9" s="376"/>
      <c r="BU9" s="376">
        <v>1</v>
      </c>
      <c r="BV9" s="376"/>
      <c r="BW9" s="376">
        <v>1</v>
      </c>
      <c r="BX9" s="376">
        <v>32</v>
      </c>
      <c r="BY9" s="376">
        <v>1</v>
      </c>
      <c r="BZ9" s="376"/>
      <c r="CA9" s="376">
        <v>1</v>
      </c>
      <c r="CB9" s="376"/>
      <c r="CC9" s="376">
        <v>1</v>
      </c>
      <c r="CD9" s="376"/>
      <c r="CE9" s="376">
        <v>1</v>
      </c>
      <c r="CF9" s="376"/>
      <c r="CG9" s="376">
        <v>1</v>
      </c>
      <c r="CH9" s="376"/>
      <c r="CI9" s="376">
        <v>1</v>
      </c>
      <c r="CJ9" s="376"/>
      <c r="CK9" s="376">
        <v>1</v>
      </c>
      <c r="CL9" s="376"/>
      <c r="CM9" s="376">
        <v>1</v>
      </c>
      <c r="CN9" s="376"/>
      <c r="CO9" s="376">
        <v>1</v>
      </c>
      <c r="CP9" s="376"/>
      <c r="CQ9" s="376">
        <v>1</v>
      </c>
      <c r="CR9" s="376"/>
      <c r="CS9" s="376">
        <v>1</v>
      </c>
      <c r="CT9" s="376"/>
      <c r="CU9" s="376">
        <v>1</v>
      </c>
      <c r="CV9" s="376"/>
      <c r="CW9" s="376">
        <v>1</v>
      </c>
      <c r="CX9" s="376"/>
      <c r="CY9" s="376">
        <v>1</v>
      </c>
      <c r="CZ9" s="376"/>
      <c r="DA9" s="376">
        <v>1</v>
      </c>
      <c r="DB9" s="376"/>
      <c r="DC9" s="376">
        <v>1</v>
      </c>
      <c r="DD9" s="376"/>
      <c r="DE9" s="376">
        <v>1</v>
      </c>
      <c r="DF9" s="376"/>
      <c r="DG9" s="376">
        <v>1</v>
      </c>
      <c r="DH9" s="376"/>
      <c r="DI9" s="376">
        <v>1</v>
      </c>
      <c r="DJ9" s="376"/>
      <c r="DK9" s="376">
        <v>1</v>
      </c>
      <c r="DL9" s="376"/>
      <c r="DM9" s="376">
        <v>1</v>
      </c>
      <c r="DN9" s="376"/>
      <c r="DO9" s="376">
        <v>1</v>
      </c>
      <c r="DP9" s="376"/>
      <c r="DQ9" s="376">
        <v>1</v>
      </c>
      <c r="DR9" s="376"/>
      <c r="DS9" s="376">
        <v>1</v>
      </c>
      <c r="DT9" s="376"/>
      <c r="DU9" s="376">
        <v>1</v>
      </c>
      <c r="DV9" s="376"/>
      <c r="DW9" s="376">
        <v>1</v>
      </c>
      <c r="DX9" s="376"/>
      <c r="DY9" s="376">
        <v>1</v>
      </c>
      <c r="DZ9" s="376"/>
      <c r="EA9" s="376">
        <v>1</v>
      </c>
      <c r="EB9" s="376"/>
      <c r="EC9" s="376">
        <v>1</v>
      </c>
      <c r="ED9" s="376"/>
      <c r="EE9" s="376">
        <v>1</v>
      </c>
      <c r="EF9" s="376"/>
      <c r="EG9" s="376">
        <v>1</v>
      </c>
      <c r="EH9" s="376"/>
      <c r="EI9" s="376">
        <v>1</v>
      </c>
      <c r="EJ9" s="376">
        <v>64</v>
      </c>
    </row>
    <row r="10" spans="1:140" s="373" customFormat="1" ht="15" customHeight="1" x14ac:dyDescent="0.25">
      <c r="A10" s="373">
        <v>1</v>
      </c>
      <c r="B10" s="373">
        <v>1</v>
      </c>
      <c r="C10" s="373">
        <v>1</v>
      </c>
      <c r="D10" s="373" t="str">
        <f t="shared" ref="D10:D73" si="0">VLOOKUP(C10,$K$15:$L$30,2,FALSE)</f>
        <v>Court 1</v>
      </c>
      <c r="E10" s="374">
        <f>I13</f>
        <v>0.625</v>
      </c>
      <c r="F10" s="375">
        <f>I11</f>
        <v>42040</v>
      </c>
      <c r="H10" s="373" t="s">
        <v>30</v>
      </c>
      <c r="I10" s="373" t="s">
        <v>0</v>
      </c>
      <c r="O10" s="376">
        <f>O9+1</f>
        <v>2</v>
      </c>
      <c r="P10" s="377">
        <f>IF(O10&lt;&gt;"",VLOOKUP(O10,$A$10:$F$266,6,FALSE),"")</f>
        <v>42040</v>
      </c>
      <c r="Q10" s="374">
        <f>IF(O10&lt;&gt;"",VLOOKUP(O10,$A$10:$F$266,5,FALSE),"")</f>
        <v>0.625</v>
      </c>
      <c r="R10" s="376" t="str">
        <f>IF(O10&lt;&gt;"",VLOOKUP(O10,$A$10:$F$266,4,FALSE),"")</f>
        <v>Court 2</v>
      </c>
      <c r="S10" s="376">
        <f t="shared" ref="S10:S40" ca="1" si="1">IF(OFFSET(U10,0,$S$6)&lt;&gt;"",OFFSET(U10,0,$S$6),"Bye")</f>
        <v>8</v>
      </c>
      <c r="T10" s="376">
        <f t="shared" ref="T10:T40" ca="1" si="2">IF(OFFSET(V10,0,$S$6)&lt;&gt;"",OFFSET(V10,0,$S$6),"Bye")</f>
        <v>9</v>
      </c>
      <c r="U10" s="376">
        <v>4</v>
      </c>
      <c r="V10" s="376">
        <v>5</v>
      </c>
      <c r="W10" s="376">
        <v>4</v>
      </c>
      <c r="X10" s="376">
        <v>5</v>
      </c>
      <c r="Y10" s="376">
        <v>4</v>
      </c>
      <c r="Z10" s="376">
        <v>5</v>
      </c>
      <c r="AA10" s="376">
        <v>4</v>
      </c>
      <c r="AB10" s="376">
        <v>5</v>
      </c>
      <c r="AC10" s="376">
        <v>8</v>
      </c>
      <c r="AD10" s="376">
        <v>9</v>
      </c>
      <c r="AE10" s="376">
        <v>8</v>
      </c>
      <c r="AF10" s="376">
        <v>9</v>
      </c>
      <c r="AG10" s="376">
        <v>8</v>
      </c>
      <c r="AH10" s="376">
        <v>9</v>
      </c>
      <c r="AI10" s="376">
        <v>8</v>
      </c>
      <c r="AJ10" s="376">
        <v>9</v>
      </c>
      <c r="AK10" s="376">
        <v>8</v>
      </c>
      <c r="AL10" s="376">
        <v>9</v>
      </c>
      <c r="AM10" s="376">
        <v>8</v>
      </c>
      <c r="AN10" s="376">
        <v>9</v>
      </c>
      <c r="AO10" s="376">
        <v>8</v>
      </c>
      <c r="AP10" s="376">
        <v>9</v>
      </c>
      <c r="AQ10" s="376">
        <v>8</v>
      </c>
      <c r="AR10" s="376">
        <v>9</v>
      </c>
      <c r="AS10" s="376">
        <v>16</v>
      </c>
      <c r="AT10" s="376">
        <v>17</v>
      </c>
      <c r="AU10" s="376">
        <v>16</v>
      </c>
      <c r="AV10" s="376">
        <v>17</v>
      </c>
      <c r="AW10" s="376">
        <v>16</v>
      </c>
      <c r="AX10" s="376">
        <v>17</v>
      </c>
      <c r="AY10" s="376">
        <v>16</v>
      </c>
      <c r="AZ10" s="376">
        <v>17</v>
      </c>
      <c r="BA10" s="376">
        <v>16</v>
      </c>
      <c r="BB10" s="376">
        <v>17</v>
      </c>
      <c r="BC10" s="376">
        <v>16</v>
      </c>
      <c r="BD10" s="376">
        <v>17</v>
      </c>
      <c r="BE10" s="376">
        <v>16</v>
      </c>
      <c r="BF10" s="376">
        <v>17</v>
      </c>
      <c r="BG10" s="376">
        <v>16</v>
      </c>
      <c r="BH10" s="376">
        <v>17</v>
      </c>
      <c r="BI10" s="376">
        <v>16</v>
      </c>
      <c r="BJ10" s="376">
        <v>17</v>
      </c>
      <c r="BK10" s="376">
        <v>16</v>
      </c>
      <c r="BL10" s="376">
        <v>17</v>
      </c>
      <c r="BM10" s="376">
        <v>16</v>
      </c>
      <c r="BN10" s="376">
        <v>17</v>
      </c>
      <c r="BO10" s="376">
        <v>16</v>
      </c>
      <c r="BP10" s="376">
        <v>17</v>
      </c>
      <c r="BQ10" s="376">
        <v>16</v>
      </c>
      <c r="BR10" s="376">
        <v>17</v>
      </c>
      <c r="BS10" s="376">
        <v>16</v>
      </c>
      <c r="BT10" s="376">
        <v>17</v>
      </c>
      <c r="BU10" s="376">
        <v>16</v>
      </c>
      <c r="BV10" s="376">
        <v>17</v>
      </c>
      <c r="BW10" s="376">
        <v>16</v>
      </c>
      <c r="BX10" s="376">
        <v>17</v>
      </c>
      <c r="BY10" s="376">
        <v>32</v>
      </c>
      <c r="BZ10" s="376">
        <v>33</v>
      </c>
      <c r="CA10" s="376">
        <v>32</v>
      </c>
      <c r="CB10" s="376">
        <v>33</v>
      </c>
      <c r="CC10" s="376">
        <v>32</v>
      </c>
      <c r="CD10" s="376">
        <v>33</v>
      </c>
      <c r="CE10" s="376">
        <v>32</v>
      </c>
      <c r="CF10" s="376">
        <v>33</v>
      </c>
      <c r="CG10" s="376">
        <v>32</v>
      </c>
      <c r="CH10" s="376">
        <v>33</v>
      </c>
      <c r="CI10" s="376">
        <v>32</v>
      </c>
      <c r="CJ10" s="376">
        <v>33</v>
      </c>
      <c r="CK10" s="376">
        <v>32</v>
      </c>
      <c r="CL10" s="376">
        <v>33</v>
      </c>
      <c r="CM10" s="376">
        <v>32</v>
      </c>
      <c r="CN10" s="376">
        <v>33</v>
      </c>
      <c r="CO10" s="376">
        <v>32</v>
      </c>
      <c r="CP10" s="376">
        <v>33</v>
      </c>
      <c r="CQ10" s="376">
        <v>32</v>
      </c>
      <c r="CR10" s="376">
        <v>33</v>
      </c>
      <c r="CS10" s="376">
        <v>32</v>
      </c>
      <c r="CT10" s="376">
        <v>33</v>
      </c>
      <c r="CU10" s="376">
        <v>32</v>
      </c>
      <c r="CV10" s="376">
        <v>33</v>
      </c>
      <c r="CW10" s="376">
        <v>32</v>
      </c>
      <c r="CX10" s="376">
        <v>33</v>
      </c>
      <c r="CY10" s="376">
        <v>32</v>
      </c>
      <c r="CZ10" s="376">
        <v>33</v>
      </c>
      <c r="DA10" s="376">
        <v>32</v>
      </c>
      <c r="DB10" s="376">
        <v>33</v>
      </c>
      <c r="DC10" s="376">
        <v>32</v>
      </c>
      <c r="DD10" s="376">
        <v>33</v>
      </c>
      <c r="DE10" s="376">
        <v>32</v>
      </c>
      <c r="DF10" s="376">
        <v>33</v>
      </c>
      <c r="DG10" s="376">
        <v>32</v>
      </c>
      <c r="DH10" s="376">
        <v>33</v>
      </c>
      <c r="DI10" s="376">
        <v>32</v>
      </c>
      <c r="DJ10" s="376">
        <v>33</v>
      </c>
      <c r="DK10" s="376">
        <v>32</v>
      </c>
      <c r="DL10" s="376">
        <v>33</v>
      </c>
      <c r="DM10" s="376">
        <v>32</v>
      </c>
      <c r="DN10" s="376">
        <v>33</v>
      </c>
      <c r="DO10" s="376">
        <v>32</v>
      </c>
      <c r="DP10" s="376">
        <v>33</v>
      </c>
      <c r="DQ10" s="376">
        <v>32</v>
      </c>
      <c r="DR10" s="376">
        <v>33</v>
      </c>
      <c r="DS10" s="376">
        <v>32</v>
      </c>
      <c r="DT10" s="376">
        <v>33</v>
      </c>
      <c r="DU10" s="376">
        <v>32</v>
      </c>
      <c r="DV10" s="376">
        <v>33</v>
      </c>
      <c r="DW10" s="376">
        <v>32</v>
      </c>
      <c r="DX10" s="376">
        <v>33</v>
      </c>
      <c r="DY10" s="376">
        <v>32</v>
      </c>
      <c r="DZ10" s="376">
        <v>33</v>
      </c>
      <c r="EA10" s="376">
        <v>32</v>
      </c>
      <c r="EB10" s="376">
        <v>33</v>
      </c>
      <c r="EC10" s="376">
        <v>32</v>
      </c>
      <c r="ED10" s="376">
        <v>33</v>
      </c>
      <c r="EE10" s="376">
        <v>32</v>
      </c>
      <c r="EF10" s="376">
        <v>33</v>
      </c>
      <c r="EG10" s="376">
        <v>32</v>
      </c>
      <c r="EH10" s="376">
        <v>33</v>
      </c>
      <c r="EI10" s="376">
        <v>32</v>
      </c>
      <c r="EJ10" s="376">
        <v>33</v>
      </c>
    </row>
    <row r="11" spans="1:140" s="373" customFormat="1" ht="15" customHeight="1" x14ac:dyDescent="0.25">
      <c r="A11" s="373">
        <v>2</v>
      </c>
      <c r="B11" s="373">
        <f t="shared" ref="B11:B74" si="3">IF(MOD(A10,$I$14*$I$16)=0,B10+1,B10)</f>
        <v>1</v>
      </c>
      <c r="C11" s="373">
        <f t="shared" ref="C11:C33" si="4">IF(C10&lt;&gt;$I$14,C10+1,1)</f>
        <v>2</v>
      </c>
      <c r="D11" s="373" t="str">
        <f t="shared" si="0"/>
        <v>Court 2</v>
      </c>
      <c r="E11" s="374">
        <f>IF(B11=B10,IF(C11&gt;C10,E10,E10+$I$15),$I$13)</f>
        <v>0.625</v>
      </c>
      <c r="F11" s="375">
        <f>IF(B11=B10,F10,F10+1)</f>
        <v>42040</v>
      </c>
      <c r="H11" s="373" t="s">
        <v>5</v>
      </c>
      <c r="I11" s="381">
        <f>Setup!C9</f>
        <v>42040</v>
      </c>
      <c r="O11" s="376">
        <f t="shared" ref="O11:O26" si="5">O10+1</f>
        <v>3</v>
      </c>
      <c r="P11" s="377">
        <f t="shared" ref="P11:P24" si="6">IF(O11&lt;&gt;"",VLOOKUP(O11,$A$10:$F$266,6,FALSE),"")</f>
        <v>42040</v>
      </c>
      <c r="Q11" s="374">
        <f t="shared" ref="Q11:Q24" si="7">IF(O11&lt;&gt;"",VLOOKUP(O11,$A$10:$F$266,5,FALSE),"")</f>
        <v>0.625</v>
      </c>
      <c r="R11" s="376" t="str">
        <f t="shared" ref="R11:R24" si="8">IF(O11&lt;&gt;"",VLOOKUP(O11,$A$10:$F$266,4,FALSE),"")</f>
        <v>Court 3</v>
      </c>
      <c r="S11" s="376">
        <f t="shared" ca="1" si="1"/>
        <v>4</v>
      </c>
      <c r="T11" s="376">
        <f t="shared" ca="1" si="2"/>
        <v>13</v>
      </c>
      <c r="U11" s="376">
        <v>2</v>
      </c>
      <c r="V11" s="376"/>
      <c r="W11" s="376">
        <v>2</v>
      </c>
      <c r="X11" s="376"/>
      <c r="Y11" s="376">
        <v>2</v>
      </c>
      <c r="Z11" s="376">
        <v>7</v>
      </c>
      <c r="AA11" s="376">
        <v>2</v>
      </c>
      <c r="AB11" s="376">
        <v>7</v>
      </c>
      <c r="AC11" s="376">
        <v>4</v>
      </c>
      <c r="AD11" s="376"/>
      <c r="AE11" s="376">
        <v>4</v>
      </c>
      <c r="AF11" s="376"/>
      <c r="AG11" s="376">
        <v>4</v>
      </c>
      <c r="AH11" s="376"/>
      <c r="AI11" s="376">
        <v>4</v>
      </c>
      <c r="AJ11" s="376"/>
      <c r="AK11" s="376">
        <v>4</v>
      </c>
      <c r="AL11" s="376">
        <v>13</v>
      </c>
      <c r="AM11" s="376">
        <v>4</v>
      </c>
      <c r="AN11" s="376">
        <v>13</v>
      </c>
      <c r="AO11" s="376">
        <v>4</v>
      </c>
      <c r="AP11" s="376">
        <v>13</v>
      </c>
      <c r="AQ11" s="376">
        <v>4</v>
      </c>
      <c r="AR11" s="376">
        <v>13</v>
      </c>
      <c r="AS11" s="376">
        <v>8</v>
      </c>
      <c r="AT11" s="376"/>
      <c r="AU11" s="376">
        <v>8</v>
      </c>
      <c r="AV11" s="376"/>
      <c r="AW11" s="376">
        <v>8</v>
      </c>
      <c r="AX11" s="376"/>
      <c r="AY11" s="376">
        <v>8</v>
      </c>
      <c r="AZ11" s="376"/>
      <c r="BA11" s="376">
        <v>8</v>
      </c>
      <c r="BB11" s="376"/>
      <c r="BC11" s="376">
        <v>8</v>
      </c>
      <c r="BD11" s="376"/>
      <c r="BE11" s="376">
        <v>8</v>
      </c>
      <c r="BF11" s="376"/>
      <c r="BG11" s="376">
        <v>8</v>
      </c>
      <c r="BH11" s="376"/>
      <c r="BI11" s="376">
        <v>8</v>
      </c>
      <c r="BJ11" s="376">
        <v>25</v>
      </c>
      <c r="BK11" s="376">
        <v>8</v>
      </c>
      <c r="BL11" s="376">
        <v>25</v>
      </c>
      <c r="BM11" s="376">
        <v>8</v>
      </c>
      <c r="BN11" s="376">
        <v>25</v>
      </c>
      <c r="BO11" s="376">
        <v>8</v>
      </c>
      <c r="BP11" s="376">
        <v>25</v>
      </c>
      <c r="BQ11" s="376">
        <v>8</v>
      </c>
      <c r="BR11" s="376">
        <v>25</v>
      </c>
      <c r="BS11" s="376">
        <v>8</v>
      </c>
      <c r="BT11" s="376">
        <v>25</v>
      </c>
      <c r="BU11" s="376">
        <v>8</v>
      </c>
      <c r="BV11" s="376">
        <v>25</v>
      </c>
      <c r="BW11" s="376">
        <v>8</v>
      </c>
      <c r="BX11" s="376">
        <v>25</v>
      </c>
      <c r="BY11" s="376">
        <v>16</v>
      </c>
      <c r="BZ11" s="376"/>
      <c r="CA11" s="376">
        <v>16</v>
      </c>
      <c r="CB11" s="376"/>
      <c r="CC11" s="376">
        <v>16</v>
      </c>
      <c r="CD11" s="376"/>
      <c r="CE11" s="376">
        <v>16</v>
      </c>
      <c r="CF11" s="376"/>
      <c r="CG11" s="376">
        <v>16</v>
      </c>
      <c r="CH11" s="376"/>
      <c r="CI11" s="376">
        <v>16</v>
      </c>
      <c r="CJ11" s="376"/>
      <c r="CK11" s="376">
        <v>16</v>
      </c>
      <c r="CL11" s="376"/>
      <c r="CM11" s="376">
        <v>16</v>
      </c>
      <c r="CN11" s="376"/>
      <c r="CO11" s="376">
        <v>16</v>
      </c>
      <c r="CP11" s="376"/>
      <c r="CQ11" s="376">
        <v>16</v>
      </c>
      <c r="CR11" s="376"/>
      <c r="CS11" s="376">
        <v>16</v>
      </c>
      <c r="CT11" s="376"/>
      <c r="CU11" s="376">
        <v>16</v>
      </c>
      <c r="CV11" s="376"/>
      <c r="CW11" s="376">
        <v>16</v>
      </c>
      <c r="CX11" s="376"/>
      <c r="CY11" s="376">
        <v>16</v>
      </c>
      <c r="CZ11" s="376"/>
      <c r="DA11" s="376">
        <v>16</v>
      </c>
      <c r="DB11" s="376"/>
      <c r="DC11" s="376">
        <v>16</v>
      </c>
      <c r="DD11" s="376"/>
      <c r="DE11" s="376">
        <v>16</v>
      </c>
      <c r="DF11" s="376">
        <v>49</v>
      </c>
      <c r="DG11" s="376">
        <v>16</v>
      </c>
      <c r="DH11" s="376">
        <v>49</v>
      </c>
      <c r="DI11" s="376">
        <v>16</v>
      </c>
      <c r="DJ11" s="376">
        <v>49</v>
      </c>
      <c r="DK11" s="376">
        <v>16</v>
      </c>
      <c r="DL11" s="376">
        <v>49</v>
      </c>
      <c r="DM11" s="376">
        <v>16</v>
      </c>
      <c r="DN11" s="376">
        <v>49</v>
      </c>
      <c r="DO11" s="376">
        <v>16</v>
      </c>
      <c r="DP11" s="376">
        <v>49</v>
      </c>
      <c r="DQ11" s="376">
        <v>16</v>
      </c>
      <c r="DR11" s="376">
        <v>49</v>
      </c>
      <c r="DS11" s="376">
        <v>16</v>
      </c>
      <c r="DT11" s="376">
        <v>49</v>
      </c>
      <c r="DU11" s="376">
        <v>16</v>
      </c>
      <c r="DV11" s="376">
        <v>49</v>
      </c>
      <c r="DW11" s="376">
        <v>16</v>
      </c>
      <c r="DX11" s="376">
        <v>49</v>
      </c>
      <c r="DY11" s="376">
        <v>16</v>
      </c>
      <c r="DZ11" s="376">
        <v>49</v>
      </c>
      <c r="EA11" s="376">
        <v>16</v>
      </c>
      <c r="EB11" s="376">
        <v>49</v>
      </c>
      <c r="EC11" s="376">
        <v>16</v>
      </c>
      <c r="ED11" s="376">
        <v>49</v>
      </c>
      <c r="EE11" s="376">
        <v>16</v>
      </c>
      <c r="EF11" s="376">
        <v>49</v>
      </c>
      <c r="EG11" s="376">
        <v>16</v>
      </c>
      <c r="EH11" s="376">
        <v>49</v>
      </c>
      <c r="EI11" s="376">
        <v>16</v>
      </c>
      <c r="EJ11" s="376">
        <v>49</v>
      </c>
    </row>
    <row r="12" spans="1:140" s="373" customFormat="1" ht="15" customHeight="1" x14ac:dyDescent="0.25">
      <c r="A12" s="373">
        <v>3</v>
      </c>
      <c r="B12" s="373">
        <f t="shared" si="3"/>
        <v>1</v>
      </c>
      <c r="C12" s="373">
        <f t="shared" si="4"/>
        <v>3</v>
      </c>
      <c r="D12" s="373" t="str">
        <f t="shared" si="0"/>
        <v>Court 3</v>
      </c>
      <c r="E12" s="374">
        <f t="shared" ref="E12:E75" si="9">IF(B12=B11,IF(C12&gt;C11,E11,E11+$I$15),$I$13)</f>
        <v>0.625</v>
      </c>
      <c r="F12" s="375">
        <f t="shared" ref="F12:F33" si="10">IF(B12=B11,F11,F11+1)</f>
        <v>42040</v>
      </c>
      <c r="H12" s="373" t="s">
        <v>26</v>
      </c>
      <c r="I12" s="381">
        <f>MAX(P9:P24)</f>
        <v>42040</v>
      </c>
      <c r="O12" s="376">
        <f t="shared" si="5"/>
        <v>4</v>
      </c>
      <c r="P12" s="377">
        <f t="shared" si="6"/>
        <v>42040</v>
      </c>
      <c r="Q12" s="374">
        <f t="shared" si="7"/>
        <v>0.625</v>
      </c>
      <c r="R12" s="376" t="str">
        <f t="shared" si="8"/>
        <v>Court 4</v>
      </c>
      <c r="S12" s="376">
        <f t="shared" ca="1" si="1"/>
        <v>5</v>
      </c>
      <c r="T12" s="376">
        <f t="shared" ca="1" si="2"/>
        <v>12</v>
      </c>
      <c r="U12" s="376">
        <v>3</v>
      </c>
      <c r="V12" s="376"/>
      <c r="W12" s="376">
        <v>3</v>
      </c>
      <c r="X12" s="376">
        <v>6</v>
      </c>
      <c r="Y12" s="376">
        <v>3</v>
      </c>
      <c r="Z12" s="376">
        <v>6</v>
      </c>
      <c r="AA12" s="376">
        <v>3</v>
      </c>
      <c r="AB12" s="376">
        <v>6</v>
      </c>
      <c r="AC12" s="376">
        <v>5</v>
      </c>
      <c r="AD12" s="376"/>
      <c r="AE12" s="376">
        <v>5</v>
      </c>
      <c r="AF12" s="376"/>
      <c r="AG12" s="376">
        <v>5</v>
      </c>
      <c r="AH12" s="376"/>
      <c r="AI12" s="376">
        <v>5</v>
      </c>
      <c r="AJ12" s="376">
        <v>12</v>
      </c>
      <c r="AK12" s="376">
        <v>5</v>
      </c>
      <c r="AL12" s="376">
        <v>12</v>
      </c>
      <c r="AM12" s="376">
        <v>5</v>
      </c>
      <c r="AN12" s="376">
        <v>12</v>
      </c>
      <c r="AO12" s="376">
        <v>5</v>
      </c>
      <c r="AP12" s="376">
        <v>12</v>
      </c>
      <c r="AQ12" s="376">
        <v>5</v>
      </c>
      <c r="AR12" s="376">
        <v>12</v>
      </c>
      <c r="AS12" s="376">
        <v>13</v>
      </c>
      <c r="AT12" s="376"/>
      <c r="AU12" s="376">
        <v>13</v>
      </c>
      <c r="AV12" s="376"/>
      <c r="AW12" s="376">
        <v>13</v>
      </c>
      <c r="AX12" s="376"/>
      <c r="AY12" s="376">
        <v>13</v>
      </c>
      <c r="AZ12" s="376">
        <v>20</v>
      </c>
      <c r="BA12" s="376">
        <v>13</v>
      </c>
      <c r="BB12" s="376">
        <v>20</v>
      </c>
      <c r="BC12" s="376">
        <v>13</v>
      </c>
      <c r="BD12" s="376">
        <v>20</v>
      </c>
      <c r="BE12" s="376">
        <v>13</v>
      </c>
      <c r="BF12" s="376">
        <v>20</v>
      </c>
      <c r="BG12" s="376">
        <v>13</v>
      </c>
      <c r="BH12" s="376">
        <v>20</v>
      </c>
      <c r="BI12" s="376">
        <v>13</v>
      </c>
      <c r="BJ12" s="376">
        <v>20</v>
      </c>
      <c r="BK12" s="376">
        <v>13</v>
      </c>
      <c r="BL12" s="376">
        <v>20</v>
      </c>
      <c r="BM12" s="376">
        <v>13</v>
      </c>
      <c r="BN12" s="376">
        <v>20</v>
      </c>
      <c r="BO12" s="376">
        <v>13</v>
      </c>
      <c r="BP12" s="376">
        <v>20</v>
      </c>
      <c r="BQ12" s="376">
        <v>13</v>
      </c>
      <c r="BR12" s="376">
        <v>20</v>
      </c>
      <c r="BS12" s="376">
        <v>13</v>
      </c>
      <c r="BT12" s="376">
        <v>20</v>
      </c>
      <c r="BU12" s="376">
        <v>13</v>
      </c>
      <c r="BV12" s="376">
        <v>20</v>
      </c>
      <c r="BW12" s="376">
        <v>13</v>
      </c>
      <c r="BX12" s="376">
        <v>20</v>
      </c>
      <c r="BY12" s="376">
        <v>17</v>
      </c>
      <c r="BZ12" s="376"/>
      <c r="CA12" s="376">
        <v>17</v>
      </c>
      <c r="CB12" s="376"/>
      <c r="CC12" s="376">
        <v>17</v>
      </c>
      <c r="CD12" s="376"/>
      <c r="CE12" s="376">
        <v>17</v>
      </c>
      <c r="CF12" s="376"/>
      <c r="CG12" s="376">
        <v>17</v>
      </c>
      <c r="CH12" s="376"/>
      <c r="CI12" s="376">
        <v>17</v>
      </c>
      <c r="CJ12" s="376"/>
      <c r="CK12" s="376">
        <v>17</v>
      </c>
      <c r="CL12" s="376"/>
      <c r="CM12" s="376">
        <v>17</v>
      </c>
      <c r="CN12" s="376"/>
      <c r="CO12" s="376">
        <v>17</v>
      </c>
      <c r="CP12" s="376"/>
      <c r="CQ12" s="376">
        <v>17</v>
      </c>
      <c r="CR12" s="376"/>
      <c r="CS12" s="376">
        <v>17</v>
      </c>
      <c r="CT12" s="376"/>
      <c r="CU12" s="376">
        <v>17</v>
      </c>
      <c r="CV12" s="376"/>
      <c r="CW12" s="376">
        <v>17</v>
      </c>
      <c r="CX12" s="376"/>
      <c r="CY12" s="376">
        <v>17</v>
      </c>
      <c r="CZ12" s="376"/>
      <c r="DA12" s="376">
        <v>17</v>
      </c>
      <c r="DB12" s="376"/>
      <c r="DC12" s="376">
        <v>17</v>
      </c>
      <c r="DD12" s="376">
        <v>48</v>
      </c>
      <c r="DE12" s="376">
        <v>17</v>
      </c>
      <c r="DF12" s="376">
        <v>48</v>
      </c>
      <c r="DG12" s="376">
        <v>17</v>
      </c>
      <c r="DH12" s="376">
        <v>48</v>
      </c>
      <c r="DI12" s="376">
        <v>17</v>
      </c>
      <c r="DJ12" s="376">
        <v>48</v>
      </c>
      <c r="DK12" s="376">
        <v>17</v>
      </c>
      <c r="DL12" s="376">
        <v>48</v>
      </c>
      <c r="DM12" s="376">
        <v>17</v>
      </c>
      <c r="DN12" s="376">
        <v>48</v>
      </c>
      <c r="DO12" s="376">
        <v>17</v>
      </c>
      <c r="DP12" s="376">
        <v>48</v>
      </c>
      <c r="DQ12" s="376">
        <v>17</v>
      </c>
      <c r="DR12" s="376">
        <v>48</v>
      </c>
      <c r="DS12" s="376">
        <v>17</v>
      </c>
      <c r="DT12" s="376">
        <v>48</v>
      </c>
      <c r="DU12" s="376">
        <v>17</v>
      </c>
      <c r="DV12" s="376">
        <v>48</v>
      </c>
      <c r="DW12" s="376">
        <v>17</v>
      </c>
      <c r="DX12" s="376">
        <v>48</v>
      </c>
      <c r="DY12" s="376">
        <v>17</v>
      </c>
      <c r="DZ12" s="376">
        <v>48</v>
      </c>
      <c r="EA12" s="376">
        <v>17</v>
      </c>
      <c r="EB12" s="376">
        <v>48</v>
      </c>
      <c r="EC12" s="376">
        <v>17</v>
      </c>
      <c r="ED12" s="376">
        <v>48</v>
      </c>
      <c r="EE12" s="376">
        <v>17</v>
      </c>
      <c r="EF12" s="376">
        <v>48</v>
      </c>
      <c r="EG12" s="376">
        <v>17</v>
      </c>
      <c r="EH12" s="376">
        <v>48</v>
      </c>
      <c r="EI12" s="376">
        <v>17</v>
      </c>
      <c r="EJ12" s="376">
        <v>48</v>
      </c>
    </row>
    <row r="13" spans="1:140" s="373" customFormat="1" ht="15" customHeight="1" x14ac:dyDescent="0.25">
      <c r="A13" s="373">
        <v>4</v>
      </c>
      <c r="B13" s="373">
        <f t="shared" si="3"/>
        <v>1</v>
      </c>
      <c r="C13" s="373">
        <f t="shared" si="4"/>
        <v>4</v>
      </c>
      <c r="D13" s="373" t="str">
        <f t="shared" si="0"/>
        <v>Court 4</v>
      </c>
      <c r="E13" s="374">
        <f t="shared" si="9"/>
        <v>0.625</v>
      </c>
      <c r="F13" s="375">
        <f t="shared" si="10"/>
        <v>42040</v>
      </c>
      <c r="H13" s="373" t="s">
        <v>31</v>
      </c>
      <c r="I13" s="384">
        <f>Setup!C11</f>
        <v>0.625</v>
      </c>
      <c r="O13" s="376">
        <f t="shared" si="5"/>
        <v>5</v>
      </c>
      <c r="P13" s="377">
        <f t="shared" si="6"/>
        <v>42040</v>
      </c>
      <c r="Q13" s="374">
        <f t="shared" si="7"/>
        <v>0.625</v>
      </c>
      <c r="R13" s="376" t="str">
        <f t="shared" si="8"/>
        <v>Court 5</v>
      </c>
      <c r="S13" s="376">
        <f t="shared" ca="1" si="1"/>
        <v>2</v>
      </c>
      <c r="T13" s="376">
        <f t="shared" ca="1" si="2"/>
        <v>15</v>
      </c>
      <c r="U13" s="376"/>
      <c r="V13" s="376"/>
      <c r="W13" s="376"/>
      <c r="X13" s="376"/>
      <c r="Y13" s="376"/>
      <c r="Z13" s="376"/>
      <c r="AA13" s="376"/>
      <c r="AB13" s="376"/>
      <c r="AC13" s="376">
        <v>2</v>
      </c>
      <c r="AD13" s="376"/>
      <c r="AE13" s="376">
        <v>2</v>
      </c>
      <c r="AF13" s="376"/>
      <c r="AG13" s="376">
        <v>2</v>
      </c>
      <c r="AH13" s="376"/>
      <c r="AI13" s="376">
        <v>2</v>
      </c>
      <c r="AJ13" s="376"/>
      <c r="AK13" s="376">
        <v>2</v>
      </c>
      <c r="AL13" s="376"/>
      <c r="AM13" s="376">
        <v>2</v>
      </c>
      <c r="AN13" s="376"/>
      <c r="AO13" s="376">
        <v>2</v>
      </c>
      <c r="AP13" s="376">
        <v>15</v>
      </c>
      <c r="AQ13" s="376">
        <v>2</v>
      </c>
      <c r="AR13" s="376">
        <v>15</v>
      </c>
      <c r="AS13" s="376">
        <v>4</v>
      </c>
      <c r="AT13" s="376"/>
      <c r="AU13" s="376">
        <v>4</v>
      </c>
      <c r="AV13" s="376"/>
      <c r="AW13" s="376">
        <v>4</v>
      </c>
      <c r="AX13" s="376"/>
      <c r="AY13" s="376">
        <v>4</v>
      </c>
      <c r="AZ13" s="376"/>
      <c r="BA13" s="376">
        <v>4</v>
      </c>
      <c r="BB13" s="376"/>
      <c r="BC13" s="376">
        <v>4</v>
      </c>
      <c r="BD13" s="376"/>
      <c r="BE13" s="376">
        <v>4</v>
      </c>
      <c r="BF13" s="376"/>
      <c r="BG13" s="376">
        <v>4</v>
      </c>
      <c r="BH13" s="376"/>
      <c r="BI13" s="376">
        <v>4</v>
      </c>
      <c r="BJ13" s="376"/>
      <c r="BK13" s="376">
        <v>4</v>
      </c>
      <c r="BL13" s="376"/>
      <c r="BM13" s="376">
        <v>4</v>
      </c>
      <c r="BN13" s="376"/>
      <c r="BO13" s="376">
        <v>4</v>
      </c>
      <c r="BP13" s="376"/>
      <c r="BQ13" s="376">
        <v>4</v>
      </c>
      <c r="BR13" s="376">
        <v>29</v>
      </c>
      <c r="BS13" s="376">
        <v>4</v>
      </c>
      <c r="BT13" s="376">
        <v>29</v>
      </c>
      <c r="BU13" s="376">
        <v>4</v>
      </c>
      <c r="BV13" s="376">
        <v>29</v>
      </c>
      <c r="BW13" s="376">
        <v>4</v>
      </c>
      <c r="BX13" s="376">
        <v>29</v>
      </c>
      <c r="BY13" s="376">
        <v>9</v>
      </c>
      <c r="BZ13" s="376"/>
      <c r="CA13" s="376">
        <v>9</v>
      </c>
      <c r="CB13" s="376"/>
      <c r="CC13" s="376">
        <v>9</v>
      </c>
      <c r="CD13" s="376"/>
      <c r="CE13" s="376">
        <v>9</v>
      </c>
      <c r="CF13" s="376"/>
      <c r="CG13" s="376">
        <v>9</v>
      </c>
      <c r="CH13" s="376"/>
      <c r="CI13" s="376">
        <v>9</v>
      </c>
      <c r="CJ13" s="376"/>
      <c r="CK13" s="376">
        <v>9</v>
      </c>
      <c r="CL13" s="376"/>
      <c r="CM13" s="376">
        <v>9</v>
      </c>
      <c r="CN13" s="376"/>
      <c r="CO13" s="376">
        <v>9</v>
      </c>
      <c r="CP13" s="376"/>
      <c r="CQ13" s="376">
        <v>9</v>
      </c>
      <c r="CR13" s="376"/>
      <c r="CS13" s="376">
        <v>9</v>
      </c>
      <c r="CT13" s="376"/>
      <c r="CU13" s="376">
        <v>9</v>
      </c>
      <c r="CV13" s="376"/>
      <c r="CW13" s="376">
        <v>9</v>
      </c>
      <c r="CX13" s="376"/>
      <c r="CY13" s="376">
        <v>9</v>
      </c>
      <c r="CZ13" s="376"/>
      <c r="DA13" s="376">
        <v>9</v>
      </c>
      <c r="DB13" s="376"/>
      <c r="DC13" s="376">
        <v>9</v>
      </c>
      <c r="DD13" s="376"/>
      <c r="DE13" s="376">
        <v>9</v>
      </c>
      <c r="DF13" s="376"/>
      <c r="DG13" s="376">
        <v>9</v>
      </c>
      <c r="DH13" s="376"/>
      <c r="DI13" s="376">
        <v>9</v>
      </c>
      <c r="DJ13" s="376"/>
      <c r="DK13" s="376">
        <v>9</v>
      </c>
      <c r="DL13" s="376"/>
      <c r="DM13" s="376">
        <v>9</v>
      </c>
      <c r="DN13" s="376"/>
      <c r="DO13" s="376">
        <v>9</v>
      </c>
      <c r="DP13" s="376"/>
      <c r="DQ13" s="376">
        <v>9</v>
      </c>
      <c r="DR13" s="376"/>
      <c r="DS13" s="376">
        <v>9</v>
      </c>
      <c r="DT13" s="376">
        <v>56</v>
      </c>
      <c r="DU13" s="376">
        <v>9</v>
      </c>
      <c r="DV13" s="376">
        <v>56</v>
      </c>
      <c r="DW13" s="376">
        <v>9</v>
      </c>
      <c r="DX13" s="376">
        <v>56</v>
      </c>
      <c r="DY13" s="376">
        <v>9</v>
      </c>
      <c r="DZ13" s="376">
        <v>56</v>
      </c>
      <c r="EA13" s="376">
        <v>9</v>
      </c>
      <c r="EB13" s="376">
        <v>56</v>
      </c>
      <c r="EC13" s="376">
        <v>9</v>
      </c>
      <c r="ED13" s="376">
        <v>56</v>
      </c>
      <c r="EE13" s="376">
        <v>9</v>
      </c>
      <c r="EF13" s="376">
        <v>56</v>
      </c>
      <c r="EG13" s="376">
        <v>9</v>
      </c>
      <c r="EH13" s="376">
        <v>56</v>
      </c>
      <c r="EI13" s="376">
        <v>9</v>
      </c>
      <c r="EJ13" s="376">
        <v>56</v>
      </c>
    </row>
    <row r="14" spans="1:140" s="373" customFormat="1" ht="15" customHeight="1" x14ac:dyDescent="0.25">
      <c r="A14" s="373">
        <v>5</v>
      </c>
      <c r="B14" s="373">
        <f t="shared" si="3"/>
        <v>1</v>
      </c>
      <c r="C14" s="373">
        <f t="shared" si="4"/>
        <v>5</v>
      </c>
      <c r="D14" s="373" t="str">
        <f t="shared" si="0"/>
        <v>Court 5</v>
      </c>
      <c r="E14" s="374">
        <f t="shared" si="9"/>
        <v>0.625</v>
      </c>
      <c r="F14" s="375">
        <f t="shared" si="10"/>
        <v>42040</v>
      </c>
      <c r="H14" s="373" t="s">
        <v>27</v>
      </c>
      <c r="I14" s="251">
        <f>Setup!C12</f>
        <v>16</v>
      </c>
      <c r="J14" s="383"/>
      <c r="K14" s="401" t="s">
        <v>3</v>
      </c>
      <c r="L14" s="401"/>
      <c r="O14" s="376">
        <f t="shared" si="5"/>
        <v>6</v>
      </c>
      <c r="P14" s="377">
        <f t="shared" si="6"/>
        <v>42040</v>
      </c>
      <c r="Q14" s="374">
        <f t="shared" si="7"/>
        <v>0.625</v>
      </c>
      <c r="R14" s="376" t="str">
        <f t="shared" si="8"/>
        <v>Court 6</v>
      </c>
      <c r="S14" s="376">
        <f t="shared" ca="1" si="1"/>
        <v>7</v>
      </c>
      <c r="T14" s="376">
        <f t="shared" ca="1" si="2"/>
        <v>10</v>
      </c>
      <c r="U14" s="376"/>
      <c r="V14" s="376"/>
      <c r="W14" s="376"/>
      <c r="X14" s="376"/>
      <c r="Y14" s="376"/>
      <c r="Z14" s="376"/>
      <c r="AA14" s="376"/>
      <c r="AB14" s="376"/>
      <c r="AC14" s="376">
        <v>7</v>
      </c>
      <c r="AD14" s="376"/>
      <c r="AE14" s="376">
        <v>7</v>
      </c>
      <c r="AF14" s="376">
        <v>10</v>
      </c>
      <c r="AG14" s="376">
        <v>7</v>
      </c>
      <c r="AH14" s="376">
        <v>10</v>
      </c>
      <c r="AI14" s="376">
        <v>7</v>
      </c>
      <c r="AJ14" s="376">
        <v>10</v>
      </c>
      <c r="AK14" s="376">
        <v>7</v>
      </c>
      <c r="AL14" s="376">
        <v>10</v>
      </c>
      <c r="AM14" s="376">
        <v>7</v>
      </c>
      <c r="AN14" s="376">
        <v>10</v>
      </c>
      <c r="AO14" s="376">
        <v>7</v>
      </c>
      <c r="AP14" s="376">
        <v>10</v>
      </c>
      <c r="AQ14" s="376">
        <v>7</v>
      </c>
      <c r="AR14" s="376">
        <v>10</v>
      </c>
      <c r="AS14" s="376">
        <v>12</v>
      </c>
      <c r="AT14" s="376"/>
      <c r="AU14" s="376">
        <v>12</v>
      </c>
      <c r="AV14" s="376"/>
      <c r="AW14" s="376">
        <v>12</v>
      </c>
      <c r="AX14" s="376"/>
      <c r="AY14" s="376">
        <v>12</v>
      </c>
      <c r="AZ14" s="376"/>
      <c r="BA14" s="376">
        <v>12</v>
      </c>
      <c r="BB14" s="376">
        <v>21</v>
      </c>
      <c r="BC14" s="376">
        <v>12</v>
      </c>
      <c r="BD14" s="376">
        <v>21</v>
      </c>
      <c r="BE14" s="376">
        <v>12</v>
      </c>
      <c r="BF14" s="376">
        <v>21</v>
      </c>
      <c r="BG14" s="376">
        <v>12</v>
      </c>
      <c r="BH14" s="376">
        <v>21</v>
      </c>
      <c r="BI14" s="376">
        <v>12</v>
      </c>
      <c r="BJ14" s="376">
        <v>21</v>
      </c>
      <c r="BK14" s="376">
        <v>12</v>
      </c>
      <c r="BL14" s="376">
        <v>21</v>
      </c>
      <c r="BM14" s="376">
        <v>12</v>
      </c>
      <c r="BN14" s="376">
        <v>21</v>
      </c>
      <c r="BO14" s="376">
        <v>12</v>
      </c>
      <c r="BP14" s="376">
        <v>21</v>
      </c>
      <c r="BQ14" s="376">
        <v>12</v>
      </c>
      <c r="BR14" s="376">
        <v>21</v>
      </c>
      <c r="BS14" s="376">
        <v>12</v>
      </c>
      <c r="BT14" s="376">
        <v>21</v>
      </c>
      <c r="BU14" s="376">
        <v>12</v>
      </c>
      <c r="BV14" s="376">
        <v>21</v>
      </c>
      <c r="BW14" s="376">
        <v>12</v>
      </c>
      <c r="BX14" s="376">
        <v>21</v>
      </c>
      <c r="BY14" s="376">
        <v>24</v>
      </c>
      <c r="BZ14" s="376"/>
      <c r="CA14" s="376">
        <v>24</v>
      </c>
      <c r="CB14" s="376"/>
      <c r="CC14" s="376">
        <v>24</v>
      </c>
      <c r="CD14" s="376"/>
      <c r="CE14" s="376">
        <v>24</v>
      </c>
      <c r="CF14" s="376"/>
      <c r="CG14" s="376">
        <v>24</v>
      </c>
      <c r="CH14" s="376"/>
      <c r="CI14" s="376">
        <v>24</v>
      </c>
      <c r="CJ14" s="376"/>
      <c r="CK14" s="376">
        <v>24</v>
      </c>
      <c r="CL14" s="376"/>
      <c r="CM14" s="376">
        <v>24</v>
      </c>
      <c r="CN14" s="376"/>
      <c r="CO14" s="376">
        <v>24</v>
      </c>
      <c r="CP14" s="376">
        <v>41</v>
      </c>
      <c r="CQ14" s="376">
        <v>24</v>
      </c>
      <c r="CR14" s="376">
        <v>41</v>
      </c>
      <c r="CS14" s="376">
        <v>24</v>
      </c>
      <c r="CT14" s="376">
        <v>41</v>
      </c>
      <c r="CU14" s="376">
        <v>24</v>
      </c>
      <c r="CV14" s="376">
        <v>41</v>
      </c>
      <c r="CW14" s="376">
        <v>24</v>
      </c>
      <c r="CX14" s="376">
        <v>41</v>
      </c>
      <c r="CY14" s="376">
        <v>24</v>
      </c>
      <c r="CZ14" s="376">
        <v>41</v>
      </c>
      <c r="DA14" s="376">
        <v>24</v>
      </c>
      <c r="DB14" s="376">
        <v>41</v>
      </c>
      <c r="DC14" s="376">
        <v>24</v>
      </c>
      <c r="DD14" s="376">
        <v>41</v>
      </c>
      <c r="DE14" s="376">
        <v>24</v>
      </c>
      <c r="DF14" s="376">
        <v>41</v>
      </c>
      <c r="DG14" s="376">
        <v>24</v>
      </c>
      <c r="DH14" s="376">
        <v>41</v>
      </c>
      <c r="DI14" s="376">
        <v>24</v>
      </c>
      <c r="DJ14" s="376">
        <v>41</v>
      </c>
      <c r="DK14" s="376">
        <v>24</v>
      </c>
      <c r="DL14" s="376">
        <v>41</v>
      </c>
      <c r="DM14" s="376">
        <v>24</v>
      </c>
      <c r="DN14" s="376">
        <v>41</v>
      </c>
      <c r="DO14" s="376">
        <v>24</v>
      </c>
      <c r="DP14" s="376">
        <v>41</v>
      </c>
      <c r="DQ14" s="376">
        <v>24</v>
      </c>
      <c r="DR14" s="376">
        <v>41</v>
      </c>
      <c r="DS14" s="376">
        <v>24</v>
      </c>
      <c r="DT14" s="376">
        <v>41</v>
      </c>
      <c r="DU14" s="376">
        <v>24</v>
      </c>
      <c r="DV14" s="376">
        <v>41</v>
      </c>
      <c r="DW14" s="376">
        <v>24</v>
      </c>
      <c r="DX14" s="376">
        <v>41</v>
      </c>
      <c r="DY14" s="376">
        <v>24</v>
      </c>
      <c r="DZ14" s="376">
        <v>41</v>
      </c>
      <c r="EA14" s="376">
        <v>24</v>
      </c>
      <c r="EB14" s="376">
        <v>41</v>
      </c>
      <c r="EC14" s="376">
        <v>24</v>
      </c>
      <c r="ED14" s="376">
        <v>41</v>
      </c>
      <c r="EE14" s="376">
        <v>24</v>
      </c>
      <c r="EF14" s="376">
        <v>41</v>
      </c>
      <c r="EG14" s="376">
        <v>24</v>
      </c>
      <c r="EH14" s="376">
        <v>41</v>
      </c>
      <c r="EI14" s="376">
        <v>24</v>
      </c>
      <c r="EJ14" s="376">
        <v>41</v>
      </c>
    </row>
    <row r="15" spans="1:140" s="373" customFormat="1" ht="15" customHeight="1" x14ac:dyDescent="0.25">
      <c r="A15" s="373">
        <v>6</v>
      </c>
      <c r="B15" s="373">
        <f t="shared" si="3"/>
        <v>1</v>
      </c>
      <c r="C15" s="373">
        <f t="shared" si="4"/>
        <v>6</v>
      </c>
      <c r="D15" s="373" t="str">
        <f t="shared" si="0"/>
        <v>Court 6</v>
      </c>
      <c r="E15" s="374">
        <f t="shared" si="9"/>
        <v>0.625</v>
      </c>
      <c r="F15" s="375">
        <f t="shared" si="10"/>
        <v>42040</v>
      </c>
      <c r="H15" s="373" t="s">
        <v>32</v>
      </c>
      <c r="I15" s="385">
        <f>Setup!C13</f>
        <v>8.3333333333333329E-2</v>
      </c>
      <c r="K15" s="373">
        <f>Setup!E9</f>
        <v>1</v>
      </c>
      <c r="L15" s="373" t="str">
        <f>Setup!F9</f>
        <v>Court 1</v>
      </c>
      <c r="O15" s="376">
        <f t="shared" si="5"/>
        <v>7</v>
      </c>
      <c r="P15" s="377">
        <f t="shared" si="6"/>
        <v>42040</v>
      </c>
      <c r="Q15" s="374">
        <f t="shared" si="7"/>
        <v>0.625</v>
      </c>
      <c r="R15" s="376" t="str">
        <f t="shared" si="8"/>
        <v>Court 7</v>
      </c>
      <c r="S15" s="376">
        <f t="shared" ca="1" si="1"/>
        <v>3</v>
      </c>
      <c r="T15" s="376">
        <f t="shared" ca="1" si="2"/>
        <v>14</v>
      </c>
      <c r="U15" s="376"/>
      <c r="V15" s="376"/>
      <c r="W15" s="376"/>
      <c r="X15" s="376"/>
      <c r="Y15" s="376"/>
      <c r="Z15" s="376"/>
      <c r="AA15" s="376"/>
      <c r="AB15" s="376"/>
      <c r="AC15" s="376">
        <v>3</v>
      </c>
      <c r="AD15" s="376"/>
      <c r="AE15" s="376">
        <v>3</v>
      </c>
      <c r="AF15" s="376"/>
      <c r="AG15" s="376">
        <v>3</v>
      </c>
      <c r="AH15" s="376"/>
      <c r="AI15" s="376">
        <v>3</v>
      </c>
      <c r="AJ15" s="376"/>
      <c r="AK15" s="376">
        <v>3</v>
      </c>
      <c r="AL15" s="376"/>
      <c r="AM15" s="376">
        <v>3</v>
      </c>
      <c r="AN15" s="376">
        <v>14</v>
      </c>
      <c r="AO15" s="376">
        <v>3</v>
      </c>
      <c r="AP15" s="376">
        <v>14</v>
      </c>
      <c r="AQ15" s="376">
        <v>3</v>
      </c>
      <c r="AR15" s="376">
        <v>14</v>
      </c>
      <c r="AS15" s="376">
        <v>5</v>
      </c>
      <c r="AT15" s="376"/>
      <c r="AU15" s="376">
        <v>5</v>
      </c>
      <c r="AV15" s="376"/>
      <c r="AW15" s="376">
        <v>5</v>
      </c>
      <c r="AX15" s="376"/>
      <c r="AY15" s="376">
        <v>5</v>
      </c>
      <c r="AZ15" s="376"/>
      <c r="BA15" s="376">
        <v>5</v>
      </c>
      <c r="BB15" s="376"/>
      <c r="BC15" s="376">
        <v>5</v>
      </c>
      <c r="BD15" s="376"/>
      <c r="BE15" s="376">
        <v>5</v>
      </c>
      <c r="BF15" s="376"/>
      <c r="BG15" s="376">
        <v>5</v>
      </c>
      <c r="BH15" s="376"/>
      <c r="BI15" s="376">
        <v>5</v>
      </c>
      <c r="BJ15" s="376"/>
      <c r="BK15" s="376">
        <v>5</v>
      </c>
      <c r="BL15" s="376"/>
      <c r="BM15" s="376">
        <v>5</v>
      </c>
      <c r="BN15" s="376"/>
      <c r="BO15" s="376">
        <v>5</v>
      </c>
      <c r="BP15" s="376">
        <v>28</v>
      </c>
      <c r="BQ15" s="376">
        <v>5</v>
      </c>
      <c r="BR15" s="376">
        <v>28</v>
      </c>
      <c r="BS15" s="376">
        <v>5</v>
      </c>
      <c r="BT15" s="376">
        <v>28</v>
      </c>
      <c r="BU15" s="376">
        <v>5</v>
      </c>
      <c r="BV15" s="376">
        <v>28</v>
      </c>
      <c r="BW15" s="376">
        <v>5</v>
      </c>
      <c r="BX15" s="376">
        <v>28</v>
      </c>
      <c r="BY15" s="376">
        <v>25</v>
      </c>
      <c r="BZ15" s="376"/>
      <c r="CA15" s="376">
        <v>25</v>
      </c>
      <c r="CB15" s="376"/>
      <c r="CC15" s="376">
        <v>25</v>
      </c>
      <c r="CD15" s="376"/>
      <c r="CE15" s="376">
        <v>25</v>
      </c>
      <c r="CF15" s="376"/>
      <c r="CG15" s="376">
        <v>25</v>
      </c>
      <c r="CH15" s="376"/>
      <c r="CI15" s="376">
        <v>25</v>
      </c>
      <c r="CJ15" s="376"/>
      <c r="CK15" s="376">
        <v>25</v>
      </c>
      <c r="CL15" s="376"/>
      <c r="CM15" s="376">
        <v>25</v>
      </c>
      <c r="CN15" s="376">
        <v>40</v>
      </c>
      <c r="CO15" s="376">
        <v>25</v>
      </c>
      <c r="CP15" s="376">
        <v>40</v>
      </c>
      <c r="CQ15" s="376">
        <v>25</v>
      </c>
      <c r="CR15" s="376">
        <v>40</v>
      </c>
      <c r="CS15" s="376">
        <v>25</v>
      </c>
      <c r="CT15" s="376">
        <v>40</v>
      </c>
      <c r="CU15" s="376">
        <v>25</v>
      </c>
      <c r="CV15" s="376">
        <v>40</v>
      </c>
      <c r="CW15" s="376">
        <v>25</v>
      </c>
      <c r="CX15" s="376">
        <v>40</v>
      </c>
      <c r="CY15" s="376">
        <v>25</v>
      </c>
      <c r="CZ15" s="376">
        <v>40</v>
      </c>
      <c r="DA15" s="376">
        <v>25</v>
      </c>
      <c r="DB15" s="376">
        <v>40</v>
      </c>
      <c r="DC15" s="376">
        <v>25</v>
      </c>
      <c r="DD15" s="376">
        <v>40</v>
      </c>
      <c r="DE15" s="376">
        <v>25</v>
      </c>
      <c r="DF15" s="376">
        <v>40</v>
      </c>
      <c r="DG15" s="376">
        <v>25</v>
      </c>
      <c r="DH15" s="376">
        <v>40</v>
      </c>
      <c r="DI15" s="376">
        <v>25</v>
      </c>
      <c r="DJ15" s="376">
        <v>40</v>
      </c>
      <c r="DK15" s="376">
        <v>25</v>
      </c>
      <c r="DL15" s="376">
        <v>40</v>
      </c>
      <c r="DM15" s="376">
        <v>25</v>
      </c>
      <c r="DN15" s="376">
        <v>40</v>
      </c>
      <c r="DO15" s="376">
        <v>25</v>
      </c>
      <c r="DP15" s="376">
        <v>40</v>
      </c>
      <c r="DQ15" s="376">
        <v>25</v>
      </c>
      <c r="DR15" s="376">
        <v>40</v>
      </c>
      <c r="DS15" s="376">
        <v>25</v>
      </c>
      <c r="DT15" s="376">
        <v>40</v>
      </c>
      <c r="DU15" s="376">
        <v>25</v>
      </c>
      <c r="DV15" s="376">
        <v>40</v>
      </c>
      <c r="DW15" s="376">
        <v>25</v>
      </c>
      <c r="DX15" s="376">
        <v>40</v>
      </c>
      <c r="DY15" s="376">
        <v>25</v>
      </c>
      <c r="DZ15" s="376">
        <v>40</v>
      </c>
      <c r="EA15" s="376">
        <v>25</v>
      </c>
      <c r="EB15" s="376">
        <v>40</v>
      </c>
      <c r="EC15" s="376">
        <v>25</v>
      </c>
      <c r="ED15" s="376">
        <v>40</v>
      </c>
      <c r="EE15" s="376">
        <v>25</v>
      </c>
      <c r="EF15" s="376">
        <v>40</v>
      </c>
      <c r="EG15" s="376">
        <v>25</v>
      </c>
      <c r="EH15" s="376">
        <v>40</v>
      </c>
      <c r="EI15" s="376">
        <v>25</v>
      </c>
      <c r="EJ15" s="376">
        <v>40</v>
      </c>
    </row>
    <row r="16" spans="1:140" s="373" customFormat="1" ht="15" customHeight="1" x14ac:dyDescent="0.25">
      <c r="A16" s="373">
        <v>7</v>
      </c>
      <c r="B16" s="373">
        <f t="shared" si="3"/>
        <v>1</v>
      </c>
      <c r="C16" s="373">
        <f t="shared" si="4"/>
        <v>7</v>
      </c>
      <c r="D16" s="373" t="str">
        <f t="shared" si="0"/>
        <v>Court 7</v>
      </c>
      <c r="E16" s="374">
        <f t="shared" si="9"/>
        <v>0.625</v>
      </c>
      <c r="F16" s="375">
        <f t="shared" si="10"/>
        <v>42040</v>
      </c>
      <c r="H16" s="373" t="s">
        <v>28</v>
      </c>
      <c r="I16" s="251">
        <f>Setup!C14</f>
        <v>4</v>
      </c>
      <c r="K16" s="373">
        <f>Setup!E10</f>
        <v>2</v>
      </c>
      <c r="L16" s="373" t="str">
        <f>Setup!F10</f>
        <v>Court 2</v>
      </c>
      <c r="O16" s="376">
        <f t="shared" si="5"/>
        <v>8</v>
      </c>
      <c r="P16" s="377">
        <f t="shared" si="6"/>
        <v>42040</v>
      </c>
      <c r="Q16" s="374">
        <f t="shared" si="7"/>
        <v>0.625</v>
      </c>
      <c r="R16" s="376" t="str">
        <f t="shared" si="8"/>
        <v>Court 8</v>
      </c>
      <c r="S16" s="376">
        <f t="shared" ca="1" si="1"/>
        <v>6</v>
      </c>
      <c r="T16" s="376">
        <f t="shared" ca="1" si="2"/>
        <v>11</v>
      </c>
      <c r="U16" s="376"/>
      <c r="V16" s="376"/>
      <c r="W16" s="376"/>
      <c r="X16" s="376"/>
      <c r="Y16" s="376"/>
      <c r="Z16" s="376"/>
      <c r="AA16" s="376"/>
      <c r="AB16" s="376"/>
      <c r="AC16" s="376">
        <v>6</v>
      </c>
      <c r="AD16" s="376"/>
      <c r="AE16" s="376">
        <v>6</v>
      </c>
      <c r="AF16" s="376"/>
      <c r="AG16" s="376">
        <v>6</v>
      </c>
      <c r="AH16" s="376">
        <v>11</v>
      </c>
      <c r="AI16" s="376">
        <v>6</v>
      </c>
      <c r="AJ16" s="376">
        <v>11</v>
      </c>
      <c r="AK16" s="376">
        <v>6</v>
      </c>
      <c r="AL16" s="376">
        <v>11</v>
      </c>
      <c r="AM16" s="376">
        <v>6</v>
      </c>
      <c r="AN16" s="376">
        <v>11</v>
      </c>
      <c r="AO16" s="376">
        <v>6</v>
      </c>
      <c r="AP16" s="376">
        <v>11</v>
      </c>
      <c r="AQ16" s="376">
        <v>6</v>
      </c>
      <c r="AR16" s="376">
        <v>11</v>
      </c>
      <c r="AS16" s="376">
        <v>9</v>
      </c>
      <c r="AT16" s="376"/>
      <c r="AU16" s="376">
        <v>9</v>
      </c>
      <c r="AV16" s="376"/>
      <c r="AW16" s="376">
        <v>9</v>
      </c>
      <c r="AX16" s="376"/>
      <c r="AY16" s="376">
        <v>9</v>
      </c>
      <c r="AZ16" s="376"/>
      <c r="BA16" s="376">
        <v>9</v>
      </c>
      <c r="BB16" s="376"/>
      <c r="BC16" s="376">
        <v>9</v>
      </c>
      <c r="BD16" s="376"/>
      <c r="BE16" s="376">
        <v>9</v>
      </c>
      <c r="BF16" s="376"/>
      <c r="BG16" s="376">
        <v>9</v>
      </c>
      <c r="BH16" s="376">
        <v>24</v>
      </c>
      <c r="BI16" s="376">
        <v>9</v>
      </c>
      <c r="BJ16" s="376">
        <v>24</v>
      </c>
      <c r="BK16" s="376">
        <v>9</v>
      </c>
      <c r="BL16" s="376">
        <v>24</v>
      </c>
      <c r="BM16" s="376">
        <v>9</v>
      </c>
      <c r="BN16" s="376">
        <v>24</v>
      </c>
      <c r="BO16" s="376">
        <v>9</v>
      </c>
      <c r="BP16" s="376">
        <v>24</v>
      </c>
      <c r="BQ16" s="376">
        <v>9</v>
      </c>
      <c r="BR16" s="376">
        <v>24</v>
      </c>
      <c r="BS16" s="376">
        <v>9</v>
      </c>
      <c r="BT16" s="376">
        <v>24</v>
      </c>
      <c r="BU16" s="376">
        <v>9</v>
      </c>
      <c r="BV16" s="376">
        <v>24</v>
      </c>
      <c r="BW16" s="376">
        <v>9</v>
      </c>
      <c r="BX16" s="376">
        <v>24</v>
      </c>
      <c r="BY16" s="376">
        <v>8</v>
      </c>
      <c r="BZ16" s="376"/>
      <c r="CA16" s="376">
        <v>8</v>
      </c>
      <c r="CB16" s="376"/>
      <c r="CC16" s="376">
        <v>8</v>
      </c>
      <c r="CD16" s="376"/>
      <c r="CE16" s="376">
        <v>8</v>
      </c>
      <c r="CF16" s="376"/>
      <c r="CG16" s="376">
        <v>8</v>
      </c>
      <c r="CH16" s="376"/>
      <c r="CI16" s="376">
        <v>8</v>
      </c>
      <c r="CJ16" s="376"/>
      <c r="CK16" s="376">
        <v>8</v>
      </c>
      <c r="CL16" s="376"/>
      <c r="CM16" s="376">
        <v>8</v>
      </c>
      <c r="CN16" s="376"/>
      <c r="CO16" s="376">
        <v>8</v>
      </c>
      <c r="CP16" s="376"/>
      <c r="CQ16" s="376">
        <v>8</v>
      </c>
      <c r="CR16" s="376"/>
      <c r="CS16" s="376">
        <v>8</v>
      </c>
      <c r="CT16" s="376"/>
      <c r="CU16" s="376">
        <v>8</v>
      </c>
      <c r="CV16" s="376"/>
      <c r="CW16" s="376">
        <v>8</v>
      </c>
      <c r="CX16" s="376"/>
      <c r="CY16" s="376">
        <v>8</v>
      </c>
      <c r="CZ16" s="376"/>
      <c r="DA16" s="376">
        <v>8</v>
      </c>
      <c r="DB16" s="376"/>
      <c r="DC16" s="376">
        <v>8</v>
      </c>
      <c r="DD16" s="376"/>
      <c r="DE16" s="376">
        <v>8</v>
      </c>
      <c r="DF16" s="376"/>
      <c r="DG16" s="376">
        <v>8</v>
      </c>
      <c r="DH16" s="376"/>
      <c r="DI16" s="376">
        <v>8</v>
      </c>
      <c r="DJ16" s="376"/>
      <c r="DK16" s="376">
        <v>8</v>
      </c>
      <c r="DL16" s="376"/>
      <c r="DM16" s="376">
        <v>8</v>
      </c>
      <c r="DN16" s="376"/>
      <c r="DO16" s="376">
        <v>8</v>
      </c>
      <c r="DP16" s="376"/>
      <c r="DQ16" s="376">
        <v>8</v>
      </c>
      <c r="DR16" s="376"/>
      <c r="DS16" s="376">
        <v>8</v>
      </c>
      <c r="DT16" s="376"/>
      <c r="DU16" s="376">
        <v>8</v>
      </c>
      <c r="DV16" s="376">
        <v>57</v>
      </c>
      <c r="DW16" s="376">
        <v>8</v>
      </c>
      <c r="DX16" s="376">
        <v>57</v>
      </c>
      <c r="DY16" s="376">
        <v>8</v>
      </c>
      <c r="DZ16" s="376">
        <v>57</v>
      </c>
      <c r="EA16" s="376">
        <v>8</v>
      </c>
      <c r="EB16" s="376">
        <v>57</v>
      </c>
      <c r="EC16" s="376">
        <v>8</v>
      </c>
      <c r="ED16" s="376">
        <v>57</v>
      </c>
      <c r="EE16" s="376">
        <v>8</v>
      </c>
      <c r="EF16" s="376">
        <v>57</v>
      </c>
      <c r="EG16" s="376">
        <v>8</v>
      </c>
      <c r="EH16" s="376">
        <v>57</v>
      </c>
      <c r="EI16" s="376">
        <v>8</v>
      </c>
      <c r="EJ16" s="376">
        <v>57</v>
      </c>
    </row>
    <row r="17" spans="1:140" s="373" customFormat="1" ht="15" customHeight="1" x14ac:dyDescent="0.25">
      <c r="A17" s="373">
        <v>8</v>
      </c>
      <c r="B17" s="373">
        <f t="shared" si="3"/>
        <v>1</v>
      </c>
      <c r="C17" s="373">
        <f t="shared" si="4"/>
        <v>8</v>
      </c>
      <c r="D17" s="373" t="str">
        <f t="shared" si="0"/>
        <v>Court 8</v>
      </c>
      <c r="E17" s="374">
        <f t="shared" si="9"/>
        <v>0.625</v>
      </c>
      <c r="F17" s="375">
        <f t="shared" si="10"/>
        <v>42040</v>
      </c>
      <c r="K17" s="373">
        <f>Setup!E11</f>
        <v>3</v>
      </c>
      <c r="L17" s="373" t="str">
        <f>Setup!F11</f>
        <v>Court 3</v>
      </c>
      <c r="O17" s="376">
        <f t="shared" si="5"/>
        <v>9</v>
      </c>
      <c r="P17" s="377">
        <f t="shared" si="6"/>
        <v>42040</v>
      </c>
      <c r="Q17" s="374">
        <f t="shared" si="7"/>
        <v>0.625</v>
      </c>
      <c r="R17" s="376" t="str">
        <f t="shared" si="8"/>
        <v>Court 9</v>
      </c>
      <c r="S17" s="376" t="str">
        <f t="shared" ca="1" si="1"/>
        <v>Bye</v>
      </c>
      <c r="T17" s="376" t="str">
        <f t="shared" ca="1" si="2"/>
        <v>Bye</v>
      </c>
      <c r="U17" s="376"/>
      <c r="V17" s="376"/>
      <c r="W17" s="376"/>
      <c r="X17" s="376"/>
      <c r="Y17" s="376"/>
      <c r="Z17" s="376"/>
      <c r="AA17" s="376"/>
      <c r="AB17" s="376"/>
      <c r="AC17" s="376"/>
      <c r="AD17" s="376"/>
      <c r="AE17" s="376"/>
      <c r="AF17" s="376"/>
      <c r="AG17" s="376"/>
      <c r="AH17" s="376"/>
      <c r="AI17" s="376"/>
      <c r="AJ17" s="376"/>
      <c r="AK17" s="376"/>
      <c r="AL17" s="376"/>
      <c r="AM17" s="376"/>
      <c r="AN17" s="376"/>
      <c r="AO17" s="376"/>
      <c r="AP17" s="376"/>
      <c r="AQ17" s="376"/>
      <c r="AR17" s="376"/>
      <c r="AS17" s="376">
        <v>2</v>
      </c>
      <c r="AT17" s="376"/>
      <c r="AU17" s="376">
        <v>2</v>
      </c>
      <c r="AV17" s="376"/>
      <c r="AW17" s="376">
        <v>2</v>
      </c>
      <c r="AX17" s="376"/>
      <c r="AY17" s="376">
        <v>2</v>
      </c>
      <c r="AZ17" s="376"/>
      <c r="BA17" s="376">
        <v>2</v>
      </c>
      <c r="BB17" s="376"/>
      <c r="BC17" s="376">
        <v>2</v>
      </c>
      <c r="BD17" s="376"/>
      <c r="BE17" s="376">
        <v>2</v>
      </c>
      <c r="BF17" s="376"/>
      <c r="BG17" s="376">
        <v>2</v>
      </c>
      <c r="BH17" s="376"/>
      <c r="BI17" s="376">
        <v>2</v>
      </c>
      <c r="BJ17" s="376"/>
      <c r="BK17" s="376">
        <v>2</v>
      </c>
      <c r="BL17" s="376"/>
      <c r="BM17" s="376">
        <v>2</v>
      </c>
      <c r="BN17" s="376"/>
      <c r="BO17" s="376">
        <v>2</v>
      </c>
      <c r="BP17" s="376"/>
      <c r="BQ17" s="376">
        <v>2</v>
      </c>
      <c r="BR17" s="376"/>
      <c r="BS17" s="376">
        <v>2</v>
      </c>
      <c r="BT17" s="376"/>
      <c r="BU17" s="376">
        <v>2</v>
      </c>
      <c r="BV17" s="376">
        <v>31</v>
      </c>
      <c r="BW17" s="376">
        <v>2</v>
      </c>
      <c r="BX17" s="376">
        <v>31</v>
      </c>
      <c r="BY17" s="376">
        <v>5</v>
      </c>
      <c r="BZ17" s="376"/>
      <c r="CA17" s="376">
        <v>5</v>
      </c>
      <c r="CB17" s="376"/>
      <c r="CC17" s="376">
        <v>5</v>
      </c>
      <c r="CD17" s="376"/>
      <c r="CE17" s="376">
        <v>5</v>
      </c>
      <c r="CF17" s="376"/>
      <c r="CG17" s="376">
        <v>5</v>
      </c>
      <c r="CH17" s="376"/>
      <c r="CI17" s="376">
        <v>5</v>
      </c>
      <c r="CJ17" s="376"/>
      <c r="CK17" s="376">
        <v>5</v>
      </c>
      <c r="CL17" s="376"/>
      <c r="CM17" s="376">
        <v>5</v>
      </c>
      <c r="CN17" s="376"/>
      <c r="CO17" s="376">
        <v>5</v>
      </c>
      <c r="CP17" s="376"/>
      <c r="CQ17" s="376">
        <v>5</v>
      </c>
      <c r="CR17" s="376"/>
      <c r="CS17" s="376">
        <v>5</v>
      </c>
      <c r="CT17" s="376"/>
      <c r="CU17" s="376">
        <v>5</v>
      </c>
      <c r="CV17" s="376"/>
      <c r="CW17" s="376">
        <v>5</v>
      </c>
      <c r="CX17" s="376"/>
      <c r="CY17" s="376">
        <v>5</v>
      </c>
      <c r="CZ17" s="376"/>
      <c r="DA17" s="376">
        <v>5</v>
      </c>
      <c r="DB17" s="376"/>
      <c r="DC17" s="376">
        <v>5</v>
      </c>
      <c r="DD17" s="376"/>
      <c r="DE17" s="376">
        <v>5</v>
      </c>
      <c r="DF17" s="376"/>
      <c r="DG17" s="376">
        <v>5</v>
      </c>
      <c r="DH17" s="376"/>
      <c r="DI17" s="376">
        <v>5</v>
      </c>
      <c r="DJ17" s="376"/>
      <c r="DK17" s="376">
        <v>5</v>
      </c>
      <c r="DL17" s="376"/>
      <c r="DM17" s="376">
        <v>5</v>
      </c>
      <c r="DN17" s="376"/>
      <c r="DO17" s="376">
        <v>5</v>
      </c>
      <c r="DP17" s="376"/>
      <c r="DQ17" s="376">
        <v>5</v>
      </c>
      <c r="DR17" s="376"/>
      <c r="DS17" s="376">
        <v>5</v>
      </c>
      <c r="DT17" s="376"/>
      <c r="DU17" s="376">
        <v>5</v>
      </c>
      <c r="DV17" s="376"/>
      <c r="DW17" s="376">
        <v>5</v>
      </c>
      <c r="DX17" s="376"/>
      <c r="DY17" s="376">
        <v>5</v>
      </c>
      <c r="DZ17" s="376"/>
      <c r="EA17" s="376">
        <v>5</v>
      </c>
      <c r="EB17" s="376">
        <v>60</v>
      </c>
      <c r="EC17" s="376">
        <v>5</v>
      </c>
      <c r="ED17" s="376">
        <v>60</v>
      </c>
      <c r="EE17" s="376">
        <v>5</v>
      </c>
      <c r="EF17" s="376">
        <v>60</v>
      </c>
      <c r="EG17" s="376">
        <v>5</v>
      </c>
      <c r="EH17" s="376">
        <v>60</v>
      </c>
      <c r="EI17" s="376">
        <v>5</v>
      </c>
      <c r="EJ17" s="376">
        <v>60</v>
      </c>
    </row>
    <row r="18" spans="1:140" s="373" customFormat="1" ht="15" customHeight="1" x14ac:dyDescent="0.25">
      <c r="A18" s="373">
        <v>9</v>
      </c>
      <c r="B18" s="373">
        <f t="shared" si="3"/>
        <v>1</v>
      </c>
      <c r="C18" s="373">
        <f t="shared" si="4"/>
        <v>9</v>
      </c>
      <c r="D18" s="373" t="str">
        <f t="shared" si="0"/>
        <v>Court 9</v>
      </c>
      <c r="E18" s="374">
        <f t="shared" si="9"/>
        <v>0.625</v>
      </c>
      <c r="F18" s="375">
        <f t="shared" si="10"/>
        <v>42040</v>
      </c>
      <c r="K18" s="373">
        <f>Setup!E12</f>
        <v>4</v>
      </c>
      <c r="L18" s="373" t="str">
        <f>Setup!F12</f>
        <v>Court 4</v>
      </c>
      <c r="O18" s="376">
        <f t="shared" si="5"/>
        <v>10</v>
      </c>
      <c r="P18" s="377">
        <f t="shared" si="6"/>
        <v>42040</v>
      </c>
      <c r="Q18" s="374">
        <f t="shared" si="7"/>
        <v>0.625</v>
      </c>
      <c r="R18" s="376" t="str">
        <f t="shared" si="8"/>
        <v>Court 10</v>
      </c>
      <c r="S18" s="376" t="str">
        <f t="shared" ca="1" si="1"/>
        <v>Bye</v>
      </c>
      <c r="T18" s="376" t="str">
        <f t="shared" ca="1" si="2"/>
        <v>Bye</v>
      </c>
      <c r="U18" s="376"/>
      <c r="V18" s="376"/>
      <c r="W18" s="376"/>
      <c r="X18" s="376"/>
      <c r="Y18" s="376"/>
      <c r="Z18" s="376"/>
      <c r="AA18" s="376"/>
      <c r="AB18" s="376"/>
      <c r="AC18" s="376"/>
      <c r="AD18" s="376"/>
      <c r="AE18" s="376"/>
      <c r="AF18" s="376"/>
      <c r="AG18" s="376"/>
      <c r="AH18" s="376"/>
      <c r="AI18" s="376"/>
      <c r="AJ18" s="376"/>
      <c r="AK18" s="376"/>
      <c r="AL18" s="376"/>
      <c r="AM18" s="376"/>
      <c r="AN18" s="376"/>
      <c r="AO18" s="376"/>
      <c r="AP18" s="376"/>
      <c r="AQ18" s="376"/>
      <c r="AR18" s="376"/>
      <c r="AS18" s="376">
        <v>15</v>
      </c>
      <c r="AT18" s="376"/>
      <c r="AU18" s="376">
        <v>15</v>
      </c>
      <c r="AV18" s="376">
        <v>18</v>
      </c>
      <c r="AW18" s="376">
        <v>15</v>
      </c>
      <c r="AX18" s="376">
        <v>18</v>
      </c>
      <c r="AY18" s="376">
        <v>15</v>
      </c>
      <c r="AZ18" s="376">
        <v>18</v>
      </c>
      <c r="BA18" s="376">
        <v>15</v>
      </c>
      <c r="BB18" s="376">
        <v>18</v>
      </c>
      <c r="BC18" s="376">
        <v>15</v>
      </c>
      <c r="BD18" s="376">
        <v>18</v>
      </c>
      <c r="BE18" s="376">
        <v>15</v>
      </c>
      <c r="BF18" s="376">
        <v>18</v>
      </c>
      <c r="BG18" s="376">
        <v>15</v>
      </c>
      <c r="BH18" s="376">
        <v>18</v>
      </c>
      <c r="BI18" s="376">
        <v>15</v>
      </c>
      <c r="BJ18" s="376">
        <v>18</v>
      </c>
      <c r="BK18" s="376">
        <v>15</v>
      </c>
      <c r="BL18" s="376">
        <v>18</v>
      </c>
      <c r="BM18" s="376">
        <v>15</v>
      </c>
      <c r="BN18" s="376">
        <v>18</v>
      </c>
      <c r="BO18" s="376">
        <v>15</v>
      </c>
      <c r="BP18" s="376">
        <v>18</v>
      </c>
      <c r="BQ18" s="376">
        <v>15</v>
      </c>
      <c r="BR18" s="376">
        <v>18</v>
      </c>
      <c r="BS18" s="376">
        <v>15</v>
      </c>
      <c r="BT18" s="376">
        <v>18</v>
      </c>
      <c r="BU18" s="376">
        <v>15</v>
      </c>
      <c r="BV18" s="376">
        <v>18</v>
      </c>
      <c r="BW18" s="376">
        <v>15</v>
      </c>
      <c r="BX18" s="376">
        <v>18</v>
      </c>
      <c r="BY18" s="376">
        <v>28</v>
      </c>
      <c r="BZ18" s="376"/>
      <c r="CA18" s="376">
        <v>28</v>
      </c>
      <c r="CB18" s="376"/>
      <c r="CC18" s="376">
        <v>28</v>
      </c>
      <c r="CD18" s="376"/>
      <c r="CE18" s="376">
        <v>28</v>
      </c>
      <c r="CF18" s="376"/>
      <c r="CG18" s="376">
        <v>28</v>
      </c>
      <c r="CH18" s="376">
        <v>37</v>
      </c>
      <c r="CI18" s="376">
        <v>28</v>
      </c>
      <c r="CJ18" s="376">
        <v>37</v>
      </c>
      <c r="CK18" s="376">
        <v>28</v>
      </c>
      <c r="CL18" s="376">
        <v>37</v>
      </c>
      <c r="CM18" s="376">
        <v>28</v>
      </c>
      <c r="CN18" s="376">
        <v>37</v>
      </c>
      <c r="CO18" s="376">
        <v>28</v>
      </c>
      <c r="CP18" s="376">
        <v>37</v>
      </c>
      <c r="CQ18" s="376">
        <v>28</v>
      </c>
      <c r="CR18" s="376">
        <v>37</v>
      </c>
      <c r="CS18" s="376">
        <v>28</v>
      </c>
      <c r="CT18" s="376">
        <v>37</v>
      </c>
      <c r="CU18" s="376">
        <v>28</v>
      </c>
      <c r="CV18" s="376">
        <v>37</v>
      </c>
      <c r="CW18" s="376">
        <v>28</v>
      </c>
      <c r="CX18" s="376">
        <v>37</v>
      </c>
      <c r="CY18" s="376">
        <v>28</v>
      </c>
      <c r="CZ18" s="376">
        <v>37</v>
      </c>
      <c r="DA18" s="376">
        <v>28</v>
      </c>
      <c r="DB18" s="376">
        <v>37</v>
      </c>
      <c r="DC18" s="376">
        <v>28</v>
      </c>
      <c r="DD18" s="376">
        <v>37</v>
      </c>
      <c r="DE18" s="376">
        <v>28</v>
      </c>
      <c r="DF18" s="376">
        <v>37</v>
      </c>
      <c r="DG18" s="376">
        <v>28</v>
      </c>
      <c r="DH18" s="376">
        <v>37</v>
      </c>
      <c r="DI18" s="376">
        <v>28</v>
      </c>
      <c r="DJ18" s="376">
        <v>37</v>
      </c>
      <c r="DK18" s="376">
        <v>28</v>
      </c>
      <c r="DL18" s="376">
        <v>37</v>
      </c>
      <c r="DM18" s="376">
        <v>28</v>
      </c>
      <c r="DN18" s="376">
        <v>37</v>
      </c>
      <c r="DO18" s="376">
        <v>28</v>
      </c>
      <c r="DP18" s="376">
        <v>37</v>
      </c>
      <c r="DQ18" s="376">
        <v>28</v>
      </c>
      <c r="DR18" s="376">
        <v>37</v>
      </c>
      <c r="DS18" s="376">
        <v>28</v>
      </c>
      <c r="DT18" s="376">
        <v>37</v>
      </c>
      <c r="DU18" s="376">
        <v>28</v>
      </c>
      <c r="DV18" s="376">
        <v>37</v>
      </c>
      <c r="DW18" s="376">
        <v>28</v>
      </c>
      <c r="DX18" s="376">
        <v>37</v>
      </c>
      <c r="DY18" s="376">
        <v>28</v>
      </c>
      <c r="DZ18" s="376">
        <v>37</v>
      </c>
      <c r="EA18" s="376">
        <v>28</v>
      </c>
      <c r="EB18" s="376">
        <v>37</v>
      </c>
      <c r="EC18" s="376">
        <v>28</v>
      </c>
      <c r="ED18" s="376">
        <v>37</v>
      </c>
      <c r="EE18" s="376">
        <v>28</v>
      </c>
      <c r="EF18" s="376">
        <v>37</v>
      </c>
      <c r="EG18" s="376">
        <v>28</v>
      </c>
      <c r="EH18" s="376">
        <v>37</v>
      </c>
      <c r="EI18" s="376">
        <v>28</v>
      </c>
      <c r="EJ18" s="376">
        <v>37</v>
      </c>
    </row>
    <row r="19" spans="1:140" s="373" customFormat="1" ht="15" customHeight="1" x14ac:dyDescent="0.25">
      <c r="A19" s="373">
        <v>10</v>
      </c>
      <c r="B19" s="373">
        <f t="shared" si="3"/>
        <v>1</v>
      </c>
      <c r="C19" s="373">
        <f t="shared" si="4"/>
        <v>10</v>
      </c>
      <c r="D19" s="373" t="str">
        <f t="shared" si="0"/>
        <v>Court 10</v>
      </c>
      <c r="E19" s="374">
        <f t="shared" si="9"/>
        <v>0.625</v>
      </c>
      <c r="F19" s="375">
        <f t="shared" si="10"/>
        <v>42040</v>
      </c>
      <c r="G19" s="294"/>
      <c r="K19" s="373">
        <f>Setup!E13</f>
        <v>5</v>
      </c>
      <c r="L19" s="373" t="str">
        <f>Setup!F13</f>
        <v>Court 5</v>
      </c>
      <c r="O19" s="376">
        <f t="shared" si="5"/>
        <v>11</v>
      </c>
      <c r="P19" s="377">
        <f t="shared" si="6"/>
        <v>42040</v>
      </c>
      <c r="Q19" s="374">
        <f t="shared" si="7"/>
        <v>0.625</v>
      </c>
      <c r="R19" s="376" t="str">
        <f t="shared" si="8"/>
        <v>Court 11</v>
      </c>
      <c r="S19" s="376" t="str">
        <f t="shared" ca="1" si="1"/>
        <v>Bye</v>
      </c>
      <c r="T19" s="376" t="str">
        <f t="shared" ca="1" si="2"/>
        <v>Bye</v>
      </c>
      <c r="U19" s="376"/>
      <c r="V19" s="376"/>
      <c r="W19" s="376"/>
      <c r="X19" s="376"/>
      <c r="Y19" s="376"/>
      <c r="Z19" s="376"/>
      <c r="AA19" s="376"/>
      <c r="AB19" s="376"/>
      <c r="AC19" s="376"/>
      <c r="AD19" s="376"/>
      <c r="AE19" s="376"/>
      <c r="AF19" s="376"/>
      <c r="AG19" s="376"/>
      <c r="AH19" s="376"/>
      <c r="AI19" s="376"/>
      <c r="AJ19" s="376"/>
      <c r="AK19" s="376"/>
      <c r="AL19" s="376"/>
      <c r="AM19" s="376"/>
      <c r="AN19" s="376"/>
      <c r="AO19" s="376"/>
      <c r="AP19" s="376"/>
      <c r="AQ19" s="376"/>
      <c r="AR19" s="376"/>
      <c r="AS19" s="376">
        <v>7</v>
      </c>
      <c r="AT19" s="376"/>
      <c r="AU19" s="376">
        <v>7</v>
      </c>
      <c r="AV19" s="376"/>
      <c r="AW19" s="376">
        <v>7</v>
      </c>
      <c r="AX19" s="376"/>
      <c r="AY19" s="376">
        <v>7</v>
      </c>
      <c r="AZ19" s="376"/>
      <c r="BA19" s="376">
        <v>7</v>
      </c>
      <c r="BB19" s="376"/>
      <c r="BC19" s="376">
        <v>7</v>
      </c>
      <c r="BD19" s="376"/>
      <c r="BE19" s="376">
        <v>7</v>
      </c>
      <c r="BF19" s="376"/>
      <c r="BG19" s="376">
        <v>7</v>
      </c>
      <c r="BH19" s="376"/>
      <c r="BI19" s="376">
        <v>7</v>
      </c>
      <c r="BJ19" s="376"/>
      <c r="BK19" s="376">
        <v>7</v>
      </c>
      <c r="BL19" s="376">
        <v>26</v>
      </c>
      <c r="BM19" s="376">
        <v>7</v>
      </c>
      <c r="BN19" s="376">
        <v>26</v>
      </c>
      <c r="BO19" s="376">
        <v>7</v>
      </c>
      <c r="BP19" s="376">
        <v>26</v>
      </c>
      <c r="BQ19" s="376">
        <v>7</v>
      </c>
      <c r="BR19" s="376">
        <v>26</v>
      </c>
      <c r="BS19" s="376">
        <v>7</v>
      </c>
      <c r="BT19" s="376">
        <v>26</v>
      </c>
      <c r="BU19" s="376">
        <v>7</v>
      </c>
      <c r="BV19" s="376">
        <v>26</v>
      </c>
      <c r="BW19" s="376">
        <v>7</v>
      </c>
      <c r="BX19" s="376">
        <v>26</v>
      </c>
      <c r="BY19" s="376">
        <v>12</v>
      </c>
      <c r="BZ19" s="376"/>
      <c r="CA19" s="376">
        <v>12</v>
      </c>
      <c r="CB19" s="376"/>
      <c r="CC19" s="376">
        <v>12</v>
      </c>
      <c r="CD19" s="376"/>
      <c r="CE19" s="376">
        <v>12</v>
      </c>
      <c r="CF19" s="376"/>
      <c r="CG19" s="376">
        <v>12</v>
      </c>
      <c r="CH19" s="376"/>
      <c r="CI19" s="376">
        <v>12</v>
      </c>
      <c r="CJ19" s="376"/>
      <c r="CK19" s="376">
        <v>12</v>
      </c>
      <c r="CL19" s="376"/>
      <c r="CM19" s="376">
        <v>12</v>
      </c>
      <c r="CN19" s="376"/>
      <c r="CO19" s="376">
        <v>12</v>
      </c>
      <c r="CP19" s="376"/>
      <c r="CQ19" s="376">
        <v>12</v>
      </c>
      <c r="CR19" s="376"/>
      <c r="CS19" s="376">
        <v>12</v>
      </c>
      <c r="CT19" s="376"/>
      <c r="CU19" s="376">
        <v>12</v>
      </c>
      <c r="CV19" s="376"/>
      <c r="CW19" s="376">
        <v>12</v>
      </c>
      <c r="CX19" s="376"/>
      <c r="CY19" s="376">
        <v>12</v>
      </c>
      <c r="CZ19" s="376"/>
      <c r="DA19" s="376">
        <v>12</v>
      </c>
      <c r="DB19" s="376"/>
      <c r="DC19" s="376">
        <v>12</v>
      </c>
      <c r="DD19" s="376"/>
      <c r="DE19" s="376">
        <v>12</v>
      </c>
      <c r="DF19" s="376"/>
      <c r="DG19" s="376">
        <v>12</v>
      </c>
      <c r="DH19" s="376"/>
      <c r="DI19" s="376">
        <v>12</v>
      </c>
      <c r="DJ19" s="376"/>
      <c r="DK19" s="376">
        <v>12</v>
      </c>
      <c r="DL19" s="376"/>
      <c r="DM19" s="376">
        <v>12</v>
      </c>
      <c r="DN19" s="376">
        <v>53</v>
      </c>
      <c r="DO19" s="376">
        <v>12</v>
      </c>
      <c r="DP19" s="376">
        <v>53</v>
      </c>
      <c r="DQ19" s="376">
        <v>12</v>
      </c>
      <c r="DR19" s="376">
        <v>53</v>
      </c>
      <c r="DS19" s="376">
        <v>12</v>
      </c>
      <c r="DT19" s="376">
        <v>53</v>
      </c>
      <c r="DU19" s="376">
        <v>12</v>
      </c>
      <c r="DV19" s="376">
        <v>53</v>
      </c>
      <c r="DW19" s="376">
        <v>12</v>
      </c>
      <c r="DX19" s="376">
        <v>53</v>
      </c>
      <c r="DY19" s="376">
        <v>12</v>
      </c>
      <c r="DZ19" s="376">
        <v>53</v>
      </c>
      <c r="EA19" s="376">
        <v>12</v>
      </c>
      <c r="EB19" s="376">
        <v>53</v>
      </c>
      <c r="EC19" s="376">
        <v>12</v>
      </c>
      <c r="ED19" s="376">
        <v>53</v>
      </c>
      <c r="EE19" s="376">
        <v>12</v>
      </c>
      <c r="EF19" s="376">
        <v>53</v>
      </c>
      <c r="EG19" s="376">
        <v>12</v>
      </c>
      <c r="EH19" s="376">
        <v>53</v>
      </c>
      <c r="EI19" s="376">
        <v>12</v>
      </c>
      <c r="EJ19" s="376">
        <v>53</v>
      </c>
    </row>
    <row r="20" spans="1:140" s="373" customFormat="1" ht="15" customHeight="1" x14ac:dyDescent="0.25">
      <c r="A20" s="373">
        <v>11</v>
      </c>
      <c r="B20" s="373">
        <f t="shared" si="3"/>
        <v>1</v>
      </c>
      <c r="C20" s="373">
        <f t="shared" si="4"/>
        <v>11</v>
      </c>
      <c r="D20" s="373" t="str">
        <f t="shared" si="0"/>
        <v>Court 11</v>
      </c>
      <c r="E20" s="374">
        <f t="shared" si="9"/>
        <v>0.625</v>
      </c>
      <c r="F20" s="375">
        <f t="shared" si="10"/>
        <v>42040</v>
      </c>
      <c r="G20" s="294"/>
      <c r="K20" s="373">
        <f>Setup!E14</f>
        <v>6</v>
      </c>
      <c r="L20" s="373" t="str">
        <f>Setup!F14</f>
        <v>Court 6</v>
      </c>
      <c r="O20" s="376">
        <f t="shared" si="5"/>
        <v>12</v>
      </c>
      <c r="P20" s="377">
        <f t="shared" si="6"/>
        <v>42040</v>
      </c>
      <c r="Q20" s="374">
        <f t="shared" si="7"/>
        <v>0.625</v>
      </c>
      <c r="R20" s="376" t="str">
        <f t="shared" si="8"/>
        <v>Court 12</v>
      </c>
      <c r="S20" s="376" t="str">
        <f t="shared" ca="1" si="1"/>
        <v>Bye</v>
      </c>
      <c r="T20" s="376" t="str">
        <f t="shared" ca="1" si="2"/>
        <v>Bye</v>
      </c>
      <c r="U20" s="376"/>
      <c r="V20" s="376"/>
      <c r="W20" s="376"/>
      <c r="X20" s="376"/>
      <c r="Y20" s="376"/>
      <c r="Z20" s="376"/>
      <c r="AA20" s="376"/>
      <c r="AB20" s="376"/>
      <c r="AC20" s="376"/>
      <c r="AD20" s="376"/>
      <c r="AE20" s="376"/>
      <c r="AF20" s="376"/>
      <c r="AG20" s="376"/>
      <c r="AH20" s="376"/>
      <c r="AI20" s="376"/>
      <c r="AJ20" s="376"/>
      <c r="AK20" s="376"/>
      <c r="AL20" s="376"/>
      <c r="AM20" s="376"/>
      <c r="AN20" s="376"/>
      <c r="AO20" s="376"/>
      <c r="AP20" s="376"/>
      <c r="AQ20" s="376"/>
      <c r="AR20" s="376"/>
      <c r="AS20" s="376">
        <v>14</v>
      </c>
      <c r="AT20" s="376"/>
      <c r="AU20" s="376">
        <v>14</v>
      </c>
      <c r="AV20" s="376"/>
      <c r="AW20" s="376">
        <v>14</v>
      </c>
      <c r="AX20" s="376">
        <v>19</v>
      </c>
      <c r="AY20" s="376">
        <v>14</v>
      </c>
      <c r="AZ20" s="376">
        <v>19</v>
      </c>
      <c r="BA20" s="376">
        <v>14</v>
      </c>
      <c r="BB20" s="376">
        <v>19</v>
      </c>
      <c r="BC20" s="376">
        <v>14</v>
      </c>
      <c r="BD20" s="376">
        <v>19</v>
      </c>
      <c r="BE20" s="376">
        <v>14</v>
      </c>
      <c r="BF20" s="376">
        <v>19</v>
      </c>
      <c r="BG20" s="376">
        <v>14</v>
      </c>
      <c r="BH20" s="376">
        <v>19</v>
      </c>
      <c r="BI20" s="376">
        <v>14</v>
      </c>
      <c r="BJ20" s="376">
        <v>19</v>
      </c>
      <c r="BK20" s="376">
        <v>14</v>
      </c>
      <c r="BL20" s="376">
        <v>19</v>
      </c>
      <c r="BM20" s="376">
        <v>14</v>
      </c>
      <c r="BN20" s="376">
        <v>19</v>
      </c>
      <c r="BO20" s="376">
        <v>14</v>
      </c>
      <c r="BP20" s="376">
        <v>19</v>
      </c>
      <c r="BQ20" s="376">
        <v>14</v>
      </c>
      <c r="BR20" s="376">
        <v>19</v>
      </c>
      <c r="BS20" s="376">
        <v>14</v>
      </c>
      <c r="BT20" s="376">
        <v>19</v>
      </c>
      <c r="BU20" s="376">
        <v>14</v>
      </c>
      <c r="BV20" s="376">
        <v>19</v>
      </c>
      <c r="BW20" s="376">
        <v>14</v>
      </c>
      <c r="BX20" s="376">
        <v>19</v>
      </c>
      <c r="BY20" s="376">
        <v>21</v>
      </c>
      <c r="BZ20" s="376"/>
      <c r="CA20" s="376">
        <v>21</v>
      </c>
      <c r="CB20" s="376"/>
      <c r="CC20" s="376">
        <v>21</v>
      </c>
      <c r="CD20" s="376"/>
      <c r="CE20" s="376">
        <v>21</v>
      </c>
      <c r="CF20" s="376"/>
      <c r="CG20" s="376">
        <v>21</v>
      </c>
      <c r="CH20" s="376"/>
      <c r="CI20" s="376">
        <v>21</v>
      </c>
      <c r="CJ20" s="376"/>
      <c r="CK20" s="376">
        <v>21</v>
      </c>
      <c r="CL20" s="376"/>
      <c r="CM20" s="376">
        <v>21</v>
      </c>
      <c r="CN20" s="376"/>
      <c r="CO20" s="376">
        <v>21</v>
      </c>
      <c r="CP20" s="376"/>
      <c r="CQ20" s="376">
        <v>21</v>
      </c>
      <c r="CR20" s="376"/>
      <c r="CS20" s="376">
        <v>21</v>
      </c>
      <c r="CT20" s="376"/>
      <c r="CU20" s="376">
        <v>21</v>
      </c>
      <c r="CV20" s="376">
        <v>44</v>
      </c>
      <c r="CW20" s="376">
        <v>21</v>
      </c>
      <c r="CX20" s="376">
        <v>44</v>
      </c>
      <c r="CY20" s="376">
        <v>21</v>
      </c>
      <c r="CZ20" s="376">
        <v>44</v>
      </c>
      <c r="DA20" s="376">
        <v>21</v>
      </c>
      <c r="DB20" s="376">
        <v>44</v>
      </c>
      <c r="DC20" s="376">
        <v>21</v>
      </c>
      <c r="DD20" s="376">
        <v>44</v>
      </c>
      <c r="DE20" s="376">
        <v>21</v>
      </c>
      <c r="DF20" s="376">
        <v>44</v>
      </c>
      <c r="DG20" s="376">
        <v>21</v>
      </c>
      <c r="DH20" s="376">
        <v>44</v>
      </c>
      <c r="DI20" s="376">
        <v>21</v>
      </c>
      <c r="DJ20" s="376">
        <v>44</v>
      </c>
      <c r="DK20" s="376">
        <v>21</v>
      </c>
      <c r="DL20" s="376">
        <v>44</v>
      </c>
      <c r="DM20" s="376">
        <v>21</v>
      </c>
      <c r="DN20" s="376">
        <v>44</v>
      </c>
      <c r="DO20" s="376">
        <v>21</v>
      </c>
      <c r="DP20" s="376">
        <v>44</v>
      </c>
      <c r="DQ20" s="376">
        <v>21</v>
      </c>
      <c r="DR20" s="376">
        <v>44</v>
      </c>
      <c r="DS20" s="376">
        <v>21</v>
      </c>
      <c r="DT20" s="376">
        <v>44</v>
      </c>
      <c r="DU20" s="376">
        <v>21</v>
      </c>
      <c r="DV20" s="376">
        <v>44</v>
      </c>
      <c r="DW20" s="376">
        <v>21</v>
      </c>
      <c r="DX20" s="376">
        <v>44</v>
      </c>
      <c r="DY20" s="376">
        <v>21</v>
      </c>
      <c r="DZ20" s="376">
        <v>44</v>
      </c>
      <c r="EA20" s="376">
        <v>21</v>
      </c>
      <c r="EB20" s="376">
        <v>44</v>
      </c>
      <c r="EC20" s="376">
        <v>21</v>
      </c>
      <c r="ED20" s="376">
        <v>44</v>
      </c>
      <c r="EE20" s="376">
        <v>21</v>
      </c>
      <c r="EF20" s="376">
        <v>44</v>
      </c>
      <c r="EG20" s="376">
        <v>21</v>
      </c>
      <c r="EH20" s="376">
        <v>44</v>
      </c>
      <c r="EI20" s="376">
        <v>21</v>
      </c>
      <c r="EJ20" s="376">
        <v>44</v>
      </c>
    </row>
    <row r="21" spans="1:140" s="373" customFormat="1" ht="15" customHeight="1" x14ac:dyDescent="0.25">
      <c r="A21" s="373">
        <v>12</v>
      </c>
      <c r="B21" s="373">
        <f t="shared" si="3"/>
        <v>1</v>
      </c>
      <c r="C21" s="373">
        <f t="shared" si="4"/>
        <v>12</v>
      </c>
      <c r="D21" s="373" t="str">
        <f t="shared" si="0"/>
        <v>Court 12</v>
      </c>
      <c r="E21" s="374">
        <f t="shared" si="9"/>
        <v>0.625</v>
      </c>
      <c r="F21" s="375">
        <f t="shared" si="10"/>
        <v>42040</v>
      </c>
      <c r="G21" s="294"/>
      <c r="K21" s="373">
        <f>Setup!E15</f>
        <v>7</v>
      </c>
      <c r="L21" s="373" t="str">
        <f>Setup!F15</f>
        <v>Court 7</v>
      </c>
      <c r="O21" s="376">
        <f t="shared" si="5"/>
        <v>13</v>
      </c>
      <c r="P21" s="377">
        <f t="shared" si="6"/>
        <v>42040</v>
      </c>
      <c r="Q21" s="374">
        <f t="shared" si="7"/>
        <v>0.625</v>
      </c>
      <c r="R21" s="376" t="str">
        <f t="shared" si="8"/>
        <v>Court 13</v>
      </c>
      <c r="S21" s="376" t="str">
        <f t="shared" ca="1" si="1"/>
        <v>Bye</v>
      </c>
      <c r="T21" s="376" t="str">
        <f t="shared" ca="1" si="2"/>
        <v>Bye</v>
      </c>
      <c r="U21" s="376"/>
      <c r="V21" s="376"/>
      <c r="W21" s="376"/>
      <c r="X21" s="376"/>
      <c r="Y21" s="376"/>
      <c r="Z21" s="376"/>
      <c r="AA21" s="376"/>
      <c r="AB21" s="376"/>
      <c r="AC21" s="376"/>
      <c r="AD21" s="376"/>
      <c r="AE21" s="376"/>
      <c r="AF21" s="376"/>
      <c r="AG21" s="376"/>
      <c r="AH21" s="376"/>
      <c r="AI21" s="376"/>
      <c r="AJ21" s="376"/>
      <c r="AK21" s="376"/>
      <c r="AL21" s="376"/>
      <c r="AM21" s="376"/>
      <c r="AN21" s="376"/>
      <c r="AO21" s="376"/>
      <c r="AP21" s="376"/>
      <c r="AQ21" s="376"/>
      <c r="AR21" s="376"/>
      <c r="AS21" s="376">
        <v>3</v>
      </c>
      <c r="AT21" s="376"/>
      <c r="AU21" s="376">
        <v>3</v>
      </c>
      <c r="AV21" s="376"/>
      <c r="AW21" s="376">
        <v>3</v>
      </c>
      <c r="AX21" s="376"/>
      <c r="AY21" s="376">
        <v>3</v>
      </c>
      <c r="AZ21" s="376"/>
      <c r="BA21" s="376">
        <v>3</v>
      </c>
      <c r="BB21" s="376"/>
      <c r="BC21" s="376">
        <v>3</v>
      </c>
      <c r="BD21" s="376"/>
      <c r="BE21" s="376">
        <v>3</v>
      </c>
      <c r="BF21" s="376"/>
      <c r="BG21" s="376">
        <v>3</v>
      </c>
      <c r="BH21" s="376"/>
      <c r="BI21" s="376">
        <v>3</v>
      </c>
      <c r="BJ21" s="376"/>
      <c r="BK21" s="376">
        <v>3</v>
      </c>
      <c r="BL21" s="376"/>
      <c r="BM21" s="376">
        <v>3</v>
      </c>
      <c r="BN21" s="376"/>
      <c r="BO21" s="376">
        <v>3</v>
      </c>
      <c r="BP21" s="376"/>
      <c r="BQ21" s="376">
        <v>3</v>
      </c>
      <c r="BR21" s="376"/>
      <c r="BS21" s="376">
        <v>3</v>
      </c>
      <c r="BT21" s="376">
        <v>30</v>
      </c>
      <c r="BU21" s="376">
        <v>3</v>
      </c>
      <c r="BV21" s="376">
        <v>30</v>
      </c>
      <c r="BW21" s="376">
        <v>3</v>
      </c>
      <c r="BX21" s="376">
        <v>30</v>
      </c>
      <c r="BY21" s="376">
        <v>13</v>
      </c>
      <c r="BZ21" s="376"/>
      <c r="CA21" s="376">
        <v>13</v>
      </c>
      <c r="CB21" s="376"/>
      <c r="CC21" s="376">
        <v>13</v>
      </c>
      <c r="CD21" s="376"/>
      <c r="CE21" s="376">
        <v>13</v>
      </c>
      <c r="CF21" s="376"/>
      <c r="CG21" s="376">
        <v>13</v>
      </c>
      <c r="CH21" s="376"/>
      <c r="CI21" s="376">
        <v>13</v>
      </c>
      <c r="CJ21" s="376"/>
      <c r="CK21" s="376">
        <v>13</v>
      </c>
      <c r="CL21" s="376"/>
      <c r="CM21" s="376">
        <v>13</v>
      </c>
      <c r="CN21" s="376"/>
      <c r="CO21" s="376">
        <v>13</v>
      </c>
      <c r="CP21" s="376"/>
      <c r="CQ21" s="376">
        <v>13</v>
      </c>
      <c r="CR21" s="376"/>
      <c r="CS21" s="376">
        <v>13</v>
      </c>
      <c r="CT21" s="376"/>
      <c r="CU21" s="376">
        <v>13</v>
      </c>
      <c r="CV21" s="376"/>
      <c r="CW21" s="376">
        <v>13</v>
      </c>
      <c r="CX21" s="376"/>
      <c r="CY21" s="376">
        <v>13</v>
      </c>
      <c r="CZ21" s="376"/>
      <c r="DA21" s="376">
        <v>13</v>
      </c>
      <c r="DB21" s="376"/>
      <c r="DC21" s="376">
        <v>13</v>
      </c>
      <c r="DD21" s="376"/>
      <c r="DE21" s="376">
        <v>13</v>
      </c>
      <c r="DF21" s="376"/>
      <c r="DG21" s="376">
        <v>13</v>
      </c>
      <c r="DH21" s="376"/>
      <c r="DI21" s="376">
        <v>13</v>
      </c>
      <c r="DJ21" s="376"/>
      <c r="DK21" s="376">
        <v>13</v>
      </c>
      <c r="DL21" s="376">
        <v>52</v>
      </c>
      <c r="DM21" s="376">
        <v>13</v>
      </c>
      <c r="DN21" s="376">
        <v>52</v>
      </c>
      <c r="DO21" s="376">
        <v>13</v>
      </c>
      <c r="DP21" s="376">
        <v>52</v>
      </c>
      <c r="DQ21" s="376">
        <v>13</v>
      </c>
      <c r="DR21" s="376">
        <v>52</v>
      </c>
      <c r="DS21" s="376">
        <v>13</v>
      </c>
      <c r="DT21" s="376">
        <v>52</v>
      </c>
      <c r="DU21" s="376">
        <v>13</v>
      </c>
      <c r="DV21" s="376">
        <v>52</v>
      </c>
      <c r="DW21" s="376">
        <v>13</v>
      </c>
      <c r="DX21" s="376">
        <v>52</v>
      </c>
      <c r="DY21" s="376">
        <v>13</v>
      </c>
      <c r="DZ21" s="376">
        <v>52</v>
      </c>
      <c r="EA21" s="376">
        <v>13</v>
      </c>
      <c r="EB21" s="376">
        <v>52</v>
      </c>
      <c r="EC21" s="376">
        <v>13</v>
      </c>
      <c r="ED21" s="376">
        <v>52</v>
      </c>
      <c r="EE21" s="376">
        <v>13</v>
      </c>
      <c r="EF21" s="376">
        <v>52</v>
      </c>
      <c r="EG21" s="376">
        <v>13</v>
      </c>
      <c r="EH21" s="376">
        <v>52</v>
      </c>
      <c r="EI21" s="376">
        <v>13</v>
      </c>
      <c r="EJ21" s="376">
        <v>52</v>
      </c>
    </row>
    <row r="22" spans="1:140" s="373" customFormat="1" ht="15" customHeight="1" x14ac:dyDescent="0.25">
      <c r="A22" s="373">
        <v>13</v>
      </c>
      <c r="B22" s="373">
        <f t="shared" si="3"/>
        <v>1</v>
      </c>
      <c r="C22" s="373">
        <f t="shared" si="4"/>
        <v>13</v>
      </c>
      <c r="D22" s="373" t="str">
        <f t="shared" si="0"/>
        <v>Court 13</v>
      </c>
      <c r="E22" s="374">
        <f t="shared" si="9"/>
        <v>0.625</v>
      </c>
      <c r="F22" s="375">
        <f t="shared" si="10"/>
        <v>42040</v>
      </c>
      <c r="G22" s="294"/>
      <c r="K22" s="373">
        <f>Setup!E16</f>
        <v>8</v>
      </c>
      <c r="L22" s="373" t="str">
        <f>Setup!F16</f>
        <v>Court 8</v>
      </c>
      <c r="O22" s="376">
        <f t="shared" si="5"/>
        <v>14</v>
      </c>
      <c r="P22" s="377">
        <f t="shared" si="6"/>
        <v>42040</v>
      </c>
      <c r="Q22" s="374">
        <f t="shared" si="7"/>
        <v>0.625</v>
      </c>
      <c r="R22" s="376" t="str">
        <f t="shared" si="8"/>
        <v>Court 14</v>
      </c>
      <c r="S22" s="376" t="str">
        <f t="shared" ca="1" si="1"/>
        <v>Bye</v>
      </c>
      <c r="T22" s="376" t="str">
        <f t="shared" ca="1" si="2"/>
        <v>Bye</v>
      </c>
      <c r="U22" s="376"/>
      <c r="V22" s="376"/>
      <c r="W22" s="376"/>
      <c r="X22" s="376"/>
      <c r="Y22" s="376"/>
      <c r="Z22" s="376"/>
      <c r="AA22" s="376"/>
      <c r="AB22" s="376"/>
      <c r="AC22" s="376"/>
      <c r="AD22" s="376"/>
      <c r="AE22" s="376"/>
      <c r="AF22" s="376"/>
      <c r="AG22" s="376"/>
      <c r="AH22" s="376"/>
      <c r="AI22" s="376"/>
      <c r="AJ22" s="376"/>
      <c r="AK22" s="376"/>
      <c r="AL22" s="376"/>
      <c r="AM22" s="376"/>
      <c r="AN22" s="376"/>
      <c r="AO22" s="376"/>
      <c r="AP22" s="376"/>
      <c r="AQ22" s="376"/>
      <c r="AR22" s="376"/>
      <c r="AS22" s="376">
        <v>11</v>
      </c>
      <c r="AT22" s="376"/>
      <c r="AU22" s="376">
        <v>11</v>
      </c>
      <c r="AV22" s="376"/>
      <c r="AW22" s="376">
        <v>11</v>
      </c>
      <c r="AX22" s="376"/>
      <c r="AY22" s="376">
        <v>11</v>
      </c>
      <c r="AZ22" s="376"/>
      <c r="BA22" s="376">
        <v>11</v>
      </c>
      <c r="BB22" s="376"/>
      <c r="BC22" s="376">
        <v>11</v>
      </c>
      <c r="BD22" s="376">
        <v>22</v>
      </c>
      <c r="BE22" s="376">
        <v>11</v>
      </c>
      <c r="BF22" s="376">
        <v>22</v>
      </c>
      <c r="BG22" s="376">
        <v>11</v>
      </c>
      <c r="BH22" s="376">
        <v>22</v>
      </c>
      <c r="BI22" s="376">
        <v>11</v>
      </c>
      <c r="BJ22" s="376">
        <v>22</v>
      </c>
      <c r="BK22" s="376">
        <v>11</v>
      </c>
      <c r="BL22" s="376">
        <v>22</v>
      </c>
      <c r="BM22" s="376">
        <v>11</v>
      </c>
      <c r="BN22" s="376">
        <v>22</v>
      </c>
      <c r="BO22" s="376">
        <v>11</v>
      </c>
      <c r="BP22" s="376">
        <v>22</v>
      </c>
      <c r="BQ22" s="376">
        <v>11</v>
      </c>
      <c r="BR22" s="376">
        <v>22</v>
      </c>
      <c r="BS22" s="376">
        <v>11</v>
      </c>
      <c r="BT22" s="376">
        <v>22</v>
      </c>
      <c r="BU22" s="376">
        <v>11</v>
      </c>
      <c r="BV22" s="376">
        <v>22</v>
      </c>
      <c r="BW22" s="376">
        <v>11</v>
      </c>
      <c r="BX22" s="376">
        <v>22</v>
      </c>
      <c r="BY22" s="376">
        <v>20</v>
      </c>
      <c r="BZ22" s="376"/>
      <c r="CA22" s="376">
        <v>20</v>
      </c>
      <c r="CB22" s="376"/>
      <c r="CC22" s="376">
        <v>20</v>
      </c>
      <c r="CD22" s="376"/>
      <c r="CE22" s="376">
        <v>20</v>
      </c>
      <c r="CF22" s="376"/>
      <c r="CG22" s="376">
        <v>20</v>
      </c>
      <c r="CH22" s="376"/>
      <c r="CI22" s="376">
        <v>20</v>
      </c>
      <c r="CJ22" s="376"/>
      <c r="CK22" s="376">
        <v>20</v>
      </c>
      <c r="CL22" s="376"/>
      <c r="CM22" s="376">
        <v>20</v>
      </c>
      <c r="CN22" s="376"/>
      <c r="CO22" s="376">
        <v>20</v>
      </c>
      <c r="CP22" s="376"/>
      <c r="CQ22" s="376">
        <v>20</v>
      </c>
      <c r="CR22" s="376"/>
      <c r="CS22" s="376">
        <v>20</v>
      </c>
      <c r="CT22" s="376"/>
      <c r="CU22" s="376">
        <v>20</v>
      </c>
      <c r="CV22" s="376"/>
      <c r="CW22" s="376">
        <v>20</v>
      </c>
      <c r="CX22" s="376">
        <v>45</v>
      </c>
      <c r="CY22" s="376">
        <v>20</v>
      </c>
      <c r="CZ22" s="376">
        <v>45</v>
      </c>
      <c r="DA22" s="376">
        <v>20</v>
      </c>
      <c r="DB22" s="376">
        <v>45</v>
      </c>
      <c r="DC22" s="376">
        <v>20</v>
      </c>
      <c r="DD22" s="376">
        <v>45</v>
      </c>
      <c r="DE22" s="376">
        <v>20</v>
      </c>
      <c r="DF22" s="376">
        <v>45</v>
      </c>
      <c r="DG22" s="376">
        <v>20</v>
      </c>
      <c r="DH22" s="376">
        <v>45</v>
      </c>
      <c r="DI22" s="376">
        <v>20</v>
      </c>
      <c r="DJ22" s="376">
        <v>45</v>
      </c>
      <c r="DK22" s="376">
        <v>20</v>
      </c>
      <c r="DL22" s="376">
        <v>45</v>
      </c>
      <c r="DM22" s="376">
        <v>20</v>
      </c>
      <c r="DN22" s="376">
        <v>45</v>
      </c>
      <c r="DO22" s="376">
        <v>20</v>
      </c>
      <c r="DP22" s="376">
        <v>45</v>
      </c>
      <c r="DQ22" s="376">
        <v>20</v>
      </c>
      <c r="DR22" s="376">
        <v>45</v>
      </c>
      <c r="DS22" s="376">
        <v>20</v>
      </c>
      <c r="DT22" s="376">
        <v>45</v>
      </c>
      <c r="DU22" s="376">
        <v>20</v>
      </c>
      <c r="DV22" s="376">
        <v>45</v>
      </c>
      <c r="DW22" s="376">
        <v>20</v>
      </c>
      <c r="DX22" s="376">
        <v>45</v>
      </c>
      <c r="DY22" s="376">
        <v>20</v>
      </c>
      <c r="DZ22" s="376">
        <v>45</v>
      </c>
      <c r="EA22" s="376">
        <v>20</v>
      </c>
      <c r="EB22" s="376">
        <v>45</v>
      </c>
      <c r="EC22" s="376">
        <v>20</v>
      </c>
      <c r="ED22" s="376">
        <v>45</v>
      </c>
      <c r="EE22" s="376">
        <v>20</v>
      </c>
      <c r="EF22" s="376">
        <v>45</v>
      </c>
      <c r="EG22" s="376">
        <v>20</v>
      </c>
      <c r="EH22" s="376">
        <v>45</v>
      </c>
      <c r="EI22" s="376">
        <v>20</v>
      </c>
      <c r="EJ22" s="376">
        <v>45</v>
      </c>
    </row>
    <row r="23" spans="1:140" s="373" customFormat="1" ht="15" customHeight="1" x14ac:dyDescent="0.25">
      <c r="A23" s="373">
        <v>14</v>
      </c>
      <c r="B23" s="373">
        <f t="shared" si="3"/>
        <v>1</v>
      </c>
      <c r="C23" s="373">
        <f t="shared" si="4"/>
        <v>14</v>
      </c>
      <c r="D23" s="373" t="str">
        <f t="shared" si="0"/>
        <v>Court 14</v>
      </c>
      <c r="E23" s="374">
        <f t="shared" si="9"/>
        <v>0.625</v>
      </c>
      <c r="F23" s="375">
        <f t="shared" si="10"/>
        <v>42040</v>
      </c>
      <c r="G23" s="294"/>
      <c r="K23" s="373">
        <f>Setup!E17</f>
        <v>9</v>
      </c>
      <c r="L23" s="373" t="str">
        <f>Setup!F17</f>
        <v>Court 9</v>
      </c>
      <c r="O23" s="376">
        <f t="shared" si="5"/>
        <v>15</v>
      </c>
      <c r="P23" s="377">
        <f t="shared" si="6"/>
        <v>42040</v>
      </c>
      <c r="Q23" s="374">
        <f t="shared" si="7"/>
        <v>0.625</v>
      </c>
      <c r="R23" s="376" t="str">
        <f t="shared" si="8"/>
        <v>Court 15</v>
      </c>
      <c r="S23" s="376" t="str">
        <f t="shared" ca="1" si="1"/>
        <v>Bye</v>
      </c>
      <c r="T23" s="376" t="str">
        <f t="shared" ca="1" si="2"/>
        <v>Bye</v>
      </c>
      <c r="U23" s="376"/>
      <c r="V23" s="376"/>
      <c r="W23" s="376"/>
      <c r="X23" s="376"/>
      <c r="Y23" s="376"/>
      <c r="Z23" s="376"/>
      <c r="AA23" s="376"/>
      <c r="AB23" s="376"/>
      <c r="AC23" s="376"/>
      <c r="AD23" s="376"/>
      <c r="AE23" s="376"/>
      <c r="AF23" s="376"/>
      <c r="AG23" s="376"/>
      <c r="AH23" s="376"/>
      <c r="AI23" s="376"/>
      <c r="AJ23" s="376"/>
      <c r="AK23" s="376"/>
      <c r="AL23" s="376"/>
      <c r="AM23" s="376"/>
      <c r="AN23" s="376"/>
      <c r="AO23" s="376"/>
      <c r="AP23" s="376"/>
      <c r="AQ23" s="376"/>
      <c r="AR23" s="376"/>
      <c r="AS23" s="376">
        <v>6</v>
      </c>
      <c r="AT23" s="376"/>
      <c r="AU23" s="376">
        <v>6</v>
      </c>
      <c r="AV23" s="376"/>
      <c r="AW23" s="376">
        <v>6</v>
      </c>
      <c r="AX23" s="376"/>
      <c r="AY23" s="376">
        <v>6</v>
      </c>
      <c r="AZ23" s="376"/>
      <c r="BA23" s="376">
        <v>6</v>
      </c>
      <c r="BB23" s="376"/>
      <c r="BC23" s="376">
        <v>6</v>
      </c>
      <c r="BD23" s="376"/>
      <c r="BE23" s="376">
        <v>6</v>
      </c>
      <c r="BF23" s="376"/>
      <c r="BG23" s="376">
        <v>6</v>
      </c>
      <c r="BH23" s="376"/>
      <c r="BI23" s="376">
        <v>6</v>
      </c>
      <c r="BJ23" s="376"/>
      <c r="BK23" s="376">
        <v>6</v>
      </c>
      <c r="BL23" s="376"/>
      <c r="BM23" s="376">
        <v>6</v>
      </c>
      <c r="BN23" s="376">
        <v>27</v>
      </c>
      <c r="BO23" s="376">
        <v>6</v>
      </c>
      <c r="BP23" s="376">
        <v>27</v>
      </c>
      <c r="BQ23" s="376">
        <v>6</v>
      </c>
      <c r="BR23" s="376">
        <v>27</v>
      </c>
      <c r="BS23" s="376">
        <v>6</v>
      </c>
      <c r="BT23" s="376">
        <v>27</v>
      </c>
      <c r="BU23" s="376">
        <v>6</v>
      </c>
      <c r="BV23" s="376">
        <v>27</v>
      </c>
      <c r="BW23" s="376">
        <v>6</v>
      </c>
      <c r="BX23" s="376">
        <v>27</v>
      </c>
      <c r="BY23" s="376">
        <v>29</v>
      </c>
      <c r="BZ23" s="376"/>
      <c r="CA23" s="376">
        <v>29</v>
      </c>
      <c r="CB23" s="376"/>
      <c r="CC23" s="376">
        <v>29</v>
      </c>
      <c r="CD23" s="376"/>
      <c r="CE23" s="376">
        <v>29</v>
      </c>
      <c r="CF23" s="376">
        <v>36</v>
      </c>
      <c r="CG23" s="376">
        <v>29</v>
      </c>
      <c r="CH23" s="376">
        <v>36</v>
      </c>
      <c r="CI23" s="376">
        <v>29</v>
      </c>
      <c r="CJ23" s="376">
        <v>36</v>
      </c>
      <c r="CK23" s="376">
        <v>29</v>
      </c>
      <c r="CL23" s="376">
        <v>36</v>
      </c>
      <c r="CM23" s="376">
        <v>29</v>
      </c>
      <c r="CN23" s="376">
        <v>36</v>
      </c>
      <c r="CO23" s="376">
        <v>29</v>
      </c>
      <c r="CP23" s="376">
        <v>36</v>
      </c>
      <c r="CQ23" s="376">
        <v>29</v>
      </c>
      <c r="CR23" s="376">
        <v>36</v>
      </c>
      <c r="CS23" s="376">
        <v>29</v>
      </c>
      <c r="CT23" s="376">
        <v>36</v>
      </c>
      <c r="CU23" s="376">
        <v>29</v>
      </c>
      <c r="CV23" s="376">
        <v>36</v>
      </c>
      <c r="CW23" s="376">
        <v>29</v>
      </c>
      <c r="CX23" s="376">
        <v>36</v>
      </c>
      <c r="CY23" s="376">
        <v>29</v>
      </c>
      <c r="CZ23" s="376">
        <v>36</v>
      </c>
      <c r="DA23" s="376">
        <v>29</v>
      </c>
      <c r="DB23" s="376">
        <v>36</v>
      </c>
      <c r="DC23" s="376">
        <v>29</v>
      </c>
      <c r="DD23" s="376">
        <v>36</v>
      </c>
      <c r="DE23" s="376">
        <v>29</v>
      </c>
      <c r="DF23" s="376">
        <v>36</v>
      </c>
      <c r="DG23" s="376">
        <v>29</v>
      </c>
      <c r="DH23" s="376">
        <v>36</v>
      </c>
      <c r="DI23" s="376">
        <v>29</v>
      </c>
      <c r="DJ23" s="376">
        <v>36</v>
      </c>
      <c r="DK23" s="376">
        <v>29</v>
      </c>
      <c r="DL23" s="376">
        <v>36</v>
      </c>
      <c r="DM23" s="376">
        <v>29</v>
      </c>
      <c r="DN23" s="376">
        <v>36</v>
      </c>
      <c r="DO23" s="376">
        <v>29</v>
      </c>
      <c r="DP23" s="376">
        <v>36</v>
      </c>
      <c r="DQ23" s="376">
        <v>29</v>
      </c>
      <c r="DR23" s="376">
        <v>36</v>
      </c>
      <c r="DS23" s="376">
        <v>29</v>
      </c>
      <c r="DT23" s="376">
        <v>36</v>
      </c>
      <c r="DU23" s="376">
        <v>29</v>
      </c>
      <c r="DV23" s="376">
        <v>36</v>
      </c>
      <c r="DW23" s="376">
        <v>29</v>
      </c>
      <c r="DX23" s="376">
        <v>36</v>
      </c>
      <c r="DY23" s="376">
        <v>29</v>
      </c>
      <c r="DZ23" s="376">
        <v>36</v>
      </c>
      <c r="EA23" s="376">
        <v>29</v>
      </c>
      <c r="EB23" s="376">
        <v>36</v>
      </c>
      <c r="EC23" s="376">
        <v>29</v>
      </c>
      <c r="ED23" s="376">
        <v>36</v>
      </c>
      <c r="EE23" s="376">
        <v>29</v>
      </c>
      <c r="EF23" s="376">
        <v>36</v>
      </c>
      <c r="EG23" s="376">
        <v>29</v>
      </c>
      <c r="EH23" s="376">
        <v>36</v>
      </c>
      <c r="EI23" s="376">
        <v>29</v>
      </c>
      <c r="EJ23" s="376">
        <v>36</v>
      </c>
    </row>
    <row r="24" spans="1:140" s="373" customFormat="1" ht="15" customHeight="1" x14ac:dyDescent="0.25">
      <c r="A24" s="373">
        <v>15</v>
      </c>
      <c r="B24" s="373">
        <f t="shared" si="3"/>
        <v>1</v>
      </c>
      <c r="C24" s="373">
        <f t="shared" si="4"/>
        <v>15</v>
      </c>
      <c r="D24" s="373" t="str">
        <f t="shared" si="0"/>
        <v>Court 15</v>
      </c>
      <c r="E24" s="374">
        <f t="shared" si="9"/>
        <v>0.625</v>
      </c>
      <c r="F24" s="375">
        <f t="shared" si="10"/>
        <v>42040</v>
      </c>
      <c r="G24" s="294"/>
      <c r="K24" s="373">
        <f>Setup!E18</f>
        <v>10</v>
      </c>
      <c r="L24" s="373" t="str">
        <f>Setup!F18</f>
        <v>Court 10</v>
      </c>
      <c r="O24" s="376">
        <f t="shared" si="5"/>
        <v>16</v>
      </c>
      <c r="P24" s="377">
        <f t="shared" si="6"/>
        <v>42040</v>
      </c>
      <c r="Q24" s="374">
        <f t="shared" si="7"/>
        <v>0.625</v>
      </c>
      <c r="R24" s="376" t="str">
        <f t="shared" si="8"/>
        <v>Court 16</v>
      </c>
      <c r="S24" s="376" t="str">
        <f t="shared" ca="1" si="1"/>
        <v>Bye</v>
      </c>
      <c r="T24" s="376" t="str">
        <f t="shared" ca="1" si="2"/>
        <v>Bye</v>
      </c>
      <c r="U24" s="376"/>
      <c r="V24" s="376"/>
      <c r="W24" s="376"/>
      <c r="X24" s="376"/>
      <c r="Y24" s="376"/>
      <c r="Z24" s="376"/>
      <c r="AA24" s="376"/>
      <c r="AB24" s="376"/>
      <c r="AC24" s="376"/>
      <c r="AD24" s="376"/>
      <c r="AE24" s="376"/>
      <c r="AF24" s="376"/>
      <c r="AG24" s="376"/>
      <c r="AH24" s="376"/>
      <c r="AI24" s="376"/>
      <c r="AJ24" s="376"/>
      <c r="AK24" s="376"/>
      <c r="AL24" s="376"/>
      <c r="AM24" s="376"/>
      <c r="AN24" s="376"/>
      <c r="AO24" s="376"/>
      <c r="AP24" s="376"/>
      <c r="AQ24" s="376"/>
      <c r="AR24" s="376"/>
      <c r="AS24" s="376">
        <v>10</v>
      </c>
      <c r="AT24" s="376"/>
      <c r="AU24" s="376">
        <v>10</v>
      </c>
      <c r="AV24" s="376"/>
      <c r="AW24" s="376">
        <v>10</v>
      </c>
      <c r="AX24" s="376"/>
      <c r="AY24" s="376">
        <v>10</v>
      </c>
      <c r="AZ24" s="376"/>
      <c r="BA24" s="376">
        <v>10</v>
      </c>
      <c r="BB24" s="376"/>
      <c r="BC24" s="376">
        <v>10</v>
      </c>
      <c r="BD24" s="376"/>
      <c r="BE24" s="376">
        <v>10</v>
      </c>
      <c r="BF24" s="376">
        <v>23</v>
      </c>
      <c r="BG24" s="376">
        <v>10</v>
      </c>
      <c r="BH24" s="376">
        <v>23</v>
      </c>
      <c r="BI24" s="376">
        <v>10</v>
      </c>
      <c r="BJ24" s="376">
        <v>23</v>
      </c>
      <c r="BK24" s="376">
        <v>10</v>
      </c>
      <c r="BL24" s="376">
        <v>23</v>
      </c>
      <c r="BM24" s="376">
        <v>10</v>
      </c>
      <c r="BN24" s="376">
        <v>23</v>
      </c>
      <c r="BO24" s="376">
        <v>10</v>
      </c>
      <c r="BP24" s="376">
        <v>23</v>
      </c>
      <c r="BQ24" s="376">
        <v>10</v>
      </c>
      <c r="BR24" s="376">
        <v>23</v>
      </c>
      <c r="BS24" s="376">
        <v>10</v>
      </c>
      <c r="BT24" s="376">
        <v>23</v>
      </c>
      <c r="BU24" s="376">
        <v>10</v>
      </c>
      <c r="BV24" s="376">
        <v>23</v>
      </c>
      <c r="BW24" s="376">
        <v>10</v>
      </c>
      <c r="BX24" s="376">
        <v>23</v>
      </c>
      <c r="BY24" s="376">
        <v>4</v>
      </c>
      <c r="BZ24" s="376"/>
      <c r="CA24" s="376">
        <v>4</v>
      </c>
      <c r="CB24" s="376"/>
      <c r="CC24" s="376">
        <v>4</v>
      </c>
      <c r="CD24" s="376"/>
      <c r="CE24" s="376">
        <v>4</v>
      </c>
      <c r="CF24" s="376"/>
      <c r="CG24" s="376">
        <v>4</v>
      </c>
      <c r="CH24" s="376"/>
      <c r="CI24" s="376">
        <v>4</v>
      </c>
      <c r="CJ24" s="376"/>
      <c r="CK24" s="376">
        <v>4</v>
      </c>
      <c r="CL24" s="376"/>
      <c r="CM24" s="376">
        <v>4</v>
      </c>
      <c r="CN24" s="376"/>
      <c r="CO24" s="376">
        <v>4</v>
      </c>
      <c r="CP24" s="376"/>
      <c r="CQ24" s="376">
        <v>4</v>
      </c>
      <c r="CR24" s="376"/>
      <c r="CS24" s="376">
        <v>4</v>
      </c>
      <c r="CT24" s="376"/>
      <c r="CU24" s="376">
        <v>4</v>
      </c>
      <c r="CV24" s="376"/>
      <c r="CW24" s="376">
        <v>4</v>
      </c>
      <c r="CX24" s="376"/>
      <c r="CY24" s="376">
        <v>4</v>
      </c>
      <c r="CZ24" s="376"/>
      <c r="DA24" s="376">
        <v>4</v>
      </c>
      <c r="DB24" s="376"/>
      <c r="DC24" s="376">
        <v>4</v>
      </c>
      <c r="DD24" s="376"/>
      <c r="DE24" s="376">
        <v>4</v>
      </c>
      <c r="DF24" s="376"/>
      <c r="DG24" s="376">
        <v>4</v>
      </c>
      <c r="DH24" s="376"/>
      <c r="DI24" s="376">
        <v>4</v>
      </c>
      <c r="DJ24" s="376"/>
      <c r="DK24" s="376">
        <v>4</v>
      </c>
      <c r="DL24" s="376"/>
      <c r="DM24" s="376">
        <v>4</v>
      </c>
      <c r="DN24" s="376"/>
      <c r="DO24" s="376">
        <v>4</v>
      </c>
      <c r="DP24" s="376"/>
      <c r="DQ24" s="376">
        <v>4</v>
      </c>
      <c r="DR24" s="376"/>
      <c r="DS24" s="376">
        <v>4</v>
      </c>
      <c r="DT24" s="376"/>
      <c r="DU24" s="376">
        <v>4</v>
      </c>
      <c r="DV24" s="376"/>
      <c r="DW24" s="376">
        <v>4</v>
      </c>
      <c r="DX24" s="376"/>
      <c r="DY24" s="376">
        <v>4</v>
      </c>
      <c r="DZ24" s="376"/>
      <c r="EA24" s="376">
        <v>4</v>
      </c>
      <c r="EB24" s="376"/>
      <c r="EC24" s="376">
        <v>4</v>
      </c>
      <c r="ED24" s="376">
        <v>61</v>
      </c>
      <c r="EE24" s="376">
        <v>4</v>
      </c>
      <c r="EF24" s="376">
        <v>61</v>
      </c>
      <c r="EG24" s="376">
        <v>4</v>
      </c>
      <c r="EH24" s="376">
        <v>61</v>
      </c>
      <c r="EI24" s="376">
        <v>4</v>
      </c>
      <c r="EJ24" s="376">
        <v>61</v>
      </c>
    </row>
    <row r="25" spans="1:140" s="373" customFormat="1" ht="15" customHeight="1" x14ac:dyDescent="0.25">
      <c r="A25" s="373">
        <v>16</v>
      </c>
      <c r="B25" s="373">
        <f t="shared" si="3"/>
        <v>1</v>
      </c>
      <c r="C25" s="373">
        <f t="shared" si="4"/>
        <v>16</v>
      </c>
      <c r="D25" s="373" t="str">
        <f t="shared" si="0"/>
        <v>Court 16</v>
      </c>
      <c r="E25" s="374">
        <f t="shared" si="9"/>
        <v>0.625</v>
      </c>
      <c r="F25" s="375">
        <f t="shared" si="10"/>
        <v>42040</v>
      </c>
      <c r="G25" s="294"/>
      <c r="K25" s="373">
        <f>Setup!E19</f>
        <v>11</v>
      </c>
      <c r="L25" s="373" t="str">
        <f>Setup!F19</f>
        <v>Court 11</v>
      </c>
      <c r="O25" s="376">
        <f t="shared" si="5"/>
        <v>17</v>
      </c>
      <c r="P25" s="377">
        <f t="shared" ref="P25:P26" si="11">IF(O25&lt;&gt;"",VLOOKUP(O25,$A$10:$F$266,6,FALSE),"")</f>
        <v>42040</v>
      </c>
      <c r="Q25" s="374">
        <f t="shared" ref="Q25:Q26" si="12">IF(O25&lt;&gt;"",VLOOKUP(O25,$A$10:$F$266,5,FALSE),"")</f>
        <v>0.70833333333333337</v>
      </c>
      <c r="R25" s="376" t="str">
        <f t="shared" ref="R25:R26" si="13">IF(O25&lt;&gt;"",VLOOKUP(O25,$A$10:$F$266,4,FALSE),"")</f>
        <v>Court 1</v>
      </c>
      <c r="S25" s="376" t="str">
        <f t="shared" ca="1" si="1"/>
        <v>Bye</v>
      </c>
      <c r="T25" s="376" t="str">
        <f t="shared" ca="1" si="2"/>
        <v>Bye</v>
      </c>
      <c r="U25" s="376"/>
      <c r="V25" s="376"/>
      <c r="W25" s="376"/>
      <c r="X25" s="376"/>
      <c r="Y25" s="376"/>
      <c r="Z25" s="376"/>
      <c r="AA25" s="376"/>
      <c r="AB25" s="376"/>
      <c r="AC25" s="376"/>
      <c r="AD25" s="376"/>
      <c r="AE25" s="376"/>
      <c r="AF25" s="376"/>
      <c r="AG25" s="376"/>
      <c r="AH25" s="376"/>
      <c r="AI25" s="376"/>
      <c r="AJ25" s="376"/>
      <c r="AK25" s="376"/>
      <c r="AL25" s="376"/>
      <c r="AM25" s="376"/>
      <c r="AN25" s="376"/>
      <c r="AO25" s="376"/>
      <c r="AP25" s="376"/>
      <c r="AQ25" s="376"/>
      <c r="AR25" s="376"/>
      <c r="AS25" s="376"/>
      <c r="AT25" s="376"/>
      <c r="AU25" s="376"/>
      <c r="AV25" s="376"/>
      <c r="AW25" s="376"/>
      <c r="AX25" s="376"/>
      <c r="AY25" s="376"/>
      <c r="AZ25" s="376"/>
      <c r="BA25" s="376"/>
      <c r="BB25" s="376"/>
      <c r="BC25" s="376"/>
      <c r="BD25" s="376"/>
      <c r="BE25" s="376"/>
      <c r="BF25" s="376"/>
      <c r="BG25" s="376"/>
      <c r="BH25" s="376"/>
      <c r="BI25" s="376"/>
      <c r="BJ25" s="376"/>
      <c r="BK25" s="376"/>
      <c r="BL25" s="376"/>
      <c r="BM25" s="376"/>
      <c r="BN25" s="376"/>
      <c r="BO25" s="376"/>
      <c r="BP25" s="376"/>
      <c r="BQ25" s="376"/>
      <c r="BR25" s="376"/>
      <c r="BS25" s="376"/>
      <c r="BT25" s="376"/>
      <c r="BU25" s="376"/>
      <c r="BV25" s="376"/>
      <c r="BW25" s="376"/>
      <c r="BX25" s="376"/>
      <c r="BY25" s="376">
        <v>3</v>
      </c>
      <c r="BZ25" s="376"/>
      <c r="CA25" s="376">
        <v>3</v>
      </c>
      <c r="CB25" s="376"/>
      <c r="CC25" s="376">
        <v>3</v>
      </c>
      <c r="CD25" s="376"/>
      <c r="CE25" s="376">
        <v>3</v>
      </c>
      <c r="CF25" s="376"/>
      <c r="CG25" s="376">
        <v>3</v>
      </c>
      <c r="CH25" s="376"/>
      <c r="CI25" s="376">
        <v>3</v>
      </c>
      <c r="CJ25" s="376"/>
      <c r="CK25" s="376">
        <v>3</v>
      </c>
      <c r="CL25" s="376"/>
      <c r="CM25" s="376">
        <v>3</v>
      </c>
      <c r="CN25" s="376"/>
      <c r="CO25" s="376">
        <v>3</v>
      </c>
      <c r="CP25" s="376"/>
      <c r="CQ25" s="376">
        <v>3</v>
      </c>
      <c r="CR25" s="376"/>
      <c r="CS25" s="376">
        <v>3</v>
      </c>
      <c r="CT25" s="376"/>
      <c r="CU25" s="376">
        <v>3</v>
      </c>
      <c r="CV25" s="376"/>
      <c r="CW25" s="376">
        <v>3</v>
      </c>
      <c r="CX25" s="376"/>
      <c r="CY25" s="376">
        <v>3</v>
      </c>
      <c r="CZ25" s="376"/>
      <c r="DA25" s="376">
        <v>3</v>
      </c>
      <c r="DB25" s="376"/>
      <c r="DC25" s="376">
        <v>3</v>
      </c>
      <c r="DD25" s="376"/>
      <c r="DE25" s="376">
        <v>3</v>
      </c>
      <c r="DF25" s="376"/>
      <c r="DG25" s="376">
        <v>3</v>
      </c>
      <c r="DH25" s="376"/>
      <c r="DI25" s="376">
        <v>3</v>
      </c>
      <c r="DJ25" s="376"/>
      <c r="DK25" s="376">
        <v>3</v>
      </c>
      <c r="DL25" s="376"/>
      <c r="DM25" s="376">
        <v>3</v>
      </c>
      <c r="DN25" s="376"/>
      <c r="DO25" s="376">
        <v>3</v>
      </c>
      <c r="DP25" s="376"/>
      <c r="DQ25" s="376">
        <v>3</v>
      </c>
      <c r="DR25" s="376"/>
      <c r="DS25" s="376">
        <v>3</v>
      </c>
      <c r="DT25" s="376"/>
      <c r="DU25" s="376">
        <v>3</v>
      </c>
      <c r="DV25" s="376"/>
      <c r="DW25" s="376">
        <v>3</v>
      </c>
      <c r="DX25" s="376"/>
      <c r="DY25" s="376">
        <v>3</v>
      </c>
      <c r="DZ25" s="376"/>
      <c r="EA25" s="376">
        <v>3</v>
      </c>
      <c r="EB25" s="376"/>
      <c r="EC25" s="376">
        <v>3</v>
      </c>
      <c r="ED25" s="376"/>
      <c r="EE25" s="376">
        <v>3</v>
      </c>
      <c r="EF25" s="376">
        <v>62</v>
      </c>
      <c r="EG25" s="376">
        <v>3</v>
      </c>
      <c r="EH25" s="376">
        <v>62</v>
      </c>
      <c r="EI25" s="376">
        <v>3</v>
      </c>
      <c r="EJ25" s="376">
        <v>62</v>
      </c>
    </row>
    <row r="26" spans="1:140" s="373" customFormat="1" ht="15" customHeight="1" x14ac:dyDescent="0.25">
      <c r="A26" s="373">
        <v>17</v>
      </c>
      <c r="B26" s="373">
        <f t="shared" si="3"/>
        <v>1</v>
      </c>
      <c r="C26" s="373">
        <f t="shared" si="4"/>
        <v>1</v>
      </c>
      <c r="D26" s="373" t="str">
        <f t="shared" si="0"/>
        <v>Court 1</v>
      </c>
      <c r="E26" s="374">
        <f t="shared" si="9"/>
        <v>0.70833333333333337</v>
      </c>
      <c r="F26" s="375">
        <f t="shared" si="10"/>
        <v>42040</v>
      </c>
      <c r="G26" s="294"/>
      <c r="K26" s="373">
        <f>Setup!E20</f>
        <v>12</v>
      </c>
      <c r="L26" s="373" t="str">
        <f>Setup!F20</f>
        <v>Court 12</v>
      </c>
      <c r="O26" s="376">
        <f t="shared" si="5"/>
        <v>18</v>
      </c>
      <c r="P26" s="377">
        <f t="shared" si="11"/>
        <v>42040</v>
      </c>
      <c r="Q26" s="374">
        <f t="shared" si="12"/>
        <v>0.70833333333333337</v>
      </c>
      <c r="R26" s="376" t="str">
        <f t="shared" si="13"/>
        <v>Court 2</v>
      </c>
      <c r="S26" s="376" t="str">
        <f t="shared" ca="1" si="1"/>
        <v>Bye</v>
      </c>
      <c r="T26" s="376" t="str">
        <f t="shared" ca="1" si="2"/>
        <v>Bye</v>
      </c>
      <c r="U26" s="376"/>
      <c r="V26" s="376"/>
      <c r="W26" s="376"/>
      <c r="X26" s="376"/>
      <c r="Y26" s="376"/>
      <c r="Z26" s="376"/>
      <c r="AA26" s="376"/>
      <c r="AB26" s="376"/>
      <c r="AC26" s="376"/>
      <c r="AD26" s="376"/>
      <c r="AE26" s="376"/>
      <c r="AF26" s="376"/>
      <c r="AG26" s="376"/>
      <c r="AH26" s="376"/>
      <c r="AI26" s="376"/>
      <c r="AJ26" s="376"/>
      <c r="AK26" s="376"/>
      <c r="AL26" s="376"/>
      <c r="AM26" s="376"/>
      <c r="AN26" s="376"/>
      <c r="AO26" s="376"/>
      <c r="AP26" s="376"/>
      <c r="AQ26" s="376"/>
      <c r="AR26" s="376"/>
      <c r="AS26" s="376"/>
      <c r="AT26" s="376"/>
      <c r="AU26" s="376"/>
      <c r="AV26" s="376"/>
      <c r="AW26" s="376"/>
      <c r="AX26" s="376"/>
      <c r="AY26" s="376"/>
      <c r="AZ26" s="376"/>
      <c r="BA26" s="376"/>
      <c r="BB26" s="376"/>
      <c r="BC26" s="376"/>
      <c r="BD26" s="376"/>
      <c r="BE26" s="376"/>
      <c r="BF26" s="376"/>
      <c r="BG26" s="376"/>
      <c r="BH26" s="376"/>
      <c r="BI26" s="376"/>
      <c r="BJ26" s="376"/>
      <c r="BK26" s="376"/>
      <c r="BL26" s="376"/>
      <c r="BM26" s="376"/>
      <c r="BN26" s="376"/>
      <c r="BO26" s="376"/>
      <c r="BP26" s="376"/>
      <c r="BQ26" s="376"/>
      <c r="BR26" s="376"/>
      <c r="BS26" s="376"/>
      <c r="BT26" s="376"/>
      <c r="BU26" s="376"/>
      <c r="BV26" s="376"/>
      <c r="BW26" s="376"/>
      <c r="BX26" s="376"/>
      <c r="BY26" s="376">
        <v>30</v>
      </c>
      <c r="BZ26" s="376"/>
      <c r="CA26" s="376">
        <v>30</v>
      </c>
      <c r="CB26" s="376"/>
      <c r="CC26" s="376">
        <v>30</v>
      </c>
      <c r="CD26" s="376">
        <v>35</v>
      </c>
      <c r="CE26" s="376">
        <v>30</v>
      </c>
      <c r="CF26" s="376">
        <v>35</v>
      </c>
      <c r="CG26" s="376">
        <v>30</v>
      </c>
      <c r="CH26" s="376">
        <v>35</v>
      </c>
      <c r="CI26" s="376">
        <v>30</v>
      </c>
      <c r="CJ26" s="376">
        <v>35</v>
      </c>
      <c r="CK26" s="376">
        <v>30</v>
      </c>
      <c r="CL26" s="376">
        <v>35</v>
      </c>
      <c r="CM26" s="376">
        <v>30</v>
      </c>
      <c r="CN26" s="376">
        <v>35</v>
      </c>
      <c r="CO26" s="376">
        <v>30</v>
      </c>
      <c r="CP26" s="376">
        <v>35</v>
      </c>
      <c r="CQ26" s="376">
        <v>30</v>
      </c>
      <c r="CR26" s="376">
        <v>35</v>
      </c>
      <c r="CS26" s="376">
        <v>30</v>
      </c>
      <c r="CT26" s="376">
        <v>35</v>
      </c>
      <c r="CU26" s="376">
        <v>30</v>
      </c>
      <c r="CV26" s="376">
        <v>35</v>
      </c>
      <c r="CW26" s="376">
        <v>30</v>
      </c>
      <c r="CX26" s="376">
        <v>35</v>
      </c>
      <c r="CY26" s="376">
        <v>30</v>
      </c>
      <c r="CZ26" s="376">
        <v>35</v>
      </c>
      <c r="DA26" s="376">
        <v>30</v>
      </c>
      <c r="DB26" s="376">
        <v>35</v>
      </c>
      <c r="DC26" s="376">
        <v>30</v>
      </c>
      <c r="DD26" s="376">
        <v>35</v>
      </c>
      <c r="DE26" s="376">
        <v>30</v>
      </c>
      <c r="DF26" s="376">
        <v>35</v>
      </c>
      <c r="DG26" s="376">
        <v>30</v>
      </c>
      <c r="DH26" s="376">
        <v>35</v>
      </c>
      <c r="DI26" s="376">
        <v>30</v>
      </c>
      <c r="DJ26" s="376">
        <v>35</v>
      </c>
      <c r="DK26" s="376">
        <v>30</v>
      </c>
      <c r="DL26" s="376">
        <v>35</v>
      </c>
      <c r="DM26" s="376">
        <v>30</v>
      </c>
      <c r="DN26" s="376">
        <v>35</v>
      </c>
      <c r="DO26" s="376">
        <v>30</v>
      </c>
      <c r="DP26" s="376">
        <v>35</v>
      </c>
      <c r="DQ26" s="376">
        <v>30</v>
      </c>
      <c r="DR26" s="376">
        <v>35</v>
      </c>
      <c r="DS26" s="376">
        <v>30</v>
      </c>
      <c r="DT26" s="376">
        <v>35</v>
      </c>
      <c r="DU26" s="376">
        <v>30</v>
      </c>
      <c r="DV26" s="376">
        <v>35</v>
      </c>
      <c r="DW26" s="376">
        <v>30</v>
      </c>
      <c r="DX26" s="376">
        <v>35</v>
      </c>
      <c r="DY26" s="376">
        <v>30</v>
      </c>
      <c r="DZ26" s="376">
        <v>35</v>
      </c>
      <c r="EA26" s="376">
        <v>30</v>
      </c>
      <c r="EB26" s="376">
        <v>35</v>
      </c>
      <c r="EC26" s="376">
        <v>30</v>
      </c>
      <c r="ED26" s="376">
        <v>35</v>
      </c>
      <c r="EE26" s="376">
        <v>30</v>
      </c>
      <c r="EF26" s="376">
        <v>35</v>
      </c>
      <c r="EG26" s="376">
        <v>30</v>
      </c>
      <c r="EH26" s="376">
        <v>35</v>
      </c>
      <c r="EI26" s="376">
        <v>30</v>
      </c>
      <c r="EJ26" s="376">
        <v>35</v>
      </c>
    </row>
    <row r="27" spans="1:140" s="373" customFormat="1" ht="15" customHeight="1" x14ac:dyDescent="0.25">
      <c r="A27" s="373">
        <v>18</v>
      </c>
      <c r="B27" s="373">
        <f t="shared" si="3"/>
        <v>1</v>
      </c>
      <c r="C27" s="373">
        <f t="shared" si="4"/>
        <v>2</v>
      </c>
      <c r="D27" s="373" t="str">
        <f t="shared" si="0"/>
        <v>Court 2</v>
      </c>
      <c r="E27" s="374">
        <f t="shared" si="9"/>
        <v>0.70833333333333337</v>
      </c>
      <c r="F27" s="375">
        <f t="shared" si="10"/>
        <v>42040</v>
      </c>
      <c r="G27" s="294"/>
      <c r="K27" s="373">
        <f>Setup!E21</f>
        <v>13</v>
      </c>
      <c r="L27" s="373" t="str">
        <f>Setup!F21</f>
        <v>Court 13</v>
      </c>
      <c r="O27" s="376">
        <f t="shared" ref="O27:O56" si="14">O26+1</f>
        <v>19</v>
      </c>
      <c r="P27" s="377">
        <f t="shared" ref="P27:P56" si="15">IF(O27&lt;&gt;"",VLOOKUP(O27,$A$10:$F$266,6,FALSE),"")</f>
        <v>42040</v>
      </c>
      <c r="Q27" s="374">
        <f t="shared" ref="Q27:Q56" si="16">IF(O27&lt;&gt;"",VLOOKUP(O27,$A$10:$F$266,5,FALSE),"")</f>
        <v>0.70833333333333337</v>
      </c>
      <c r="R27" s="376" t="str">
        <f t="shared" ref="R27:R56" si="17">IF(O27&lt;&gt;"",VLOOKUP(O27,$A$10:$F$266,4,FALSE),"")</f>
        <v>Court 3</v>
      </c>
      <c r="S27" s="376" t="str">
        <f t="shared" ca="1" si="1"/>
        <v>Bye</v>
      </c>
      <c r="T27" s="376" t="str">
        <f t="shared" ca="1" si="2"/>
        <v>Bye</v>
      </c>
      <c r="U27" s="376"/>
      <c r="V27" s="376"/>
      <c r="W27" s="376"/>
      <c r="X27" s="376"/>
      <c r="Y27" s="376"/>
      <c r="Z27" s="376"/>
      <c r="AA27" s="376"/>
      <c r="AB27" s="376"/>
      <c r="AC27" s="376"/>
      <c r="AD27" s="376"/>
      <c r="AE27" s="376"/>
      <c r="AF27" s="376"/>
      <c r="AG27" s="376"/>
      <c r="AH27" s="376"/>
      <c r="AI27" s="376"/>
      <c r="AJ27" s="376"/>
      <c r="AK27" s="376"/>
      <c r="AL27" s="376"/>
      <c r="AM27" s="376"/>
      <c r="AN27" s="376"/>
      <c r="AO27" s="376"/>
      <c r="AP27" s="376"/>
      <c r="AQ27" s="376"/>
      <c r="AR27" s="376"/>
      <c r="AS27" s="376"/>
      <c r="AT27" s="376"/>
      <c r="AU27" s="376"/>
      <c r="AV27" s="376"/>
      <c r="AW27" s="376"/>
      <c r="AX27" s="376"/>
      <c r="AY27" s="376"/>
      <c r="AZ27" s="376"/>
      <c r="BA27" s="376"/>
      <c r="BB27" s="376"/>
      <c r="BC27" s="376"/>
      <c r="BD27" s="376"/>
      <c r="BE27" s="376"/>
      <c r="BF27" s="376"/>
      <c r="BG27" s="376"/>
      <c r="BH27" s="376"/>
      <c r="BI27" s="376"/>
      <c r="BJ27" s="376"/>
      <c r="BK27" s="376"/>
      <c r="BL27" s="376"/>
      <c r="BM27" s="376"/>
      <c r="BN27" s="376"/>
      <c r="BO27" s="376"/>
      <c r="BP27" s="376"/>
      <c r="BQ27" s="376"/>
      <c r="BR27" s="376"/>
      <c r="BS27" s="376"/>
      <c r="BT27" s="376"/>
      <c r="BU27" s="376"/>
      <c r="BV27" s="376"/>
      <c r="BW27" s="376"/>
      <c r="BX27" s="376"/>
      <c r="BY27" s="376">
        <v>14</v>
      </c>
      <c r="BZ27" s="376"/>
      <c r="CA27" s="376">
        <v>14</v>
      </c>
      <c r="CB27" s="376"/>
      <c r="CC27" s="376">
        <v>14</v>
      </c>
      <c r="CD27" s="376"/>
      <c r="CE27" s="376">
        <v>14</v>
      </c>
      <c r="CF27" s="376"/>
      <c r="CG27" s="376">
        <v>14</v>
      </c>
      <c r="CH27" s="376"/>
      <c r="CI27" s="376">
        <v>14</v>
      </c>
      <c r="CJ27" s="376"/>
      <c r="CK27" s="376">
        <v>14</v>
      </c>
      <c r="CL27" s="376"/>
      <c r="CM27" s="376">
        <v>14</v>
      </c>
      <c r="CN27" s="376"/>
      <c r="CO27" s="376">
        <v>14</v>
      </c>
      <c r="CP27" s="376"/>
      <c r="CQ27" s="376">
        <v>14</v>
      </c>
      <c r="CR27" s="376"/>
      <c r="CS27" s="376">
        <v>14</v>
      </c>
      <c r="CT27" s="376"/>
      <c r="CU27" s="376">
        <v>14</v>
      </c>
      <c r="CV27" s="376"/>
      <c r="CW27" s="376">
        <v>14</v>
      </c>
      <c r="CX27" s="376"/>
      <c r="CY27" s="376">
        <v>14</v>
      </c>
      <c r="CZ27" s="376"/>
      <c r="DA27" s="376">
        <v>14</v>
      </c>
      <c r="DB27" s="376"/>
      <c r="DC27" s="376">
        <v>14</v>
      </c>
      <c r="DD27" s="376"/>
      <c r="DE27" s="376">
        <v>14</v>
      </c>
      <c r="DF27" s="376"/>
      <c r="DG27" s="376">
        <v>14</v>
      </c>
      <c r="DH27" s="376"/>
      <c r="DI27" s="376">
        <v>14</v>
      </c>
      <c r="DJ27" s="376">
        <v>51</v>
      </c>
      <c r="DK27" s="376">
        <v>14</v>
      </c>
      <c r="DL27" s="376">
        <v>51</v>
      </c>
      <c r="DM27" s="376">
        <v>14</v>
      </c>
      <c r="DN27" s="376">
        <v>51</v>
      </c>
      <c r="DO27" s="376">
        <v>14</v>
      </c>
      <c r="DP27" s="376">
        <v>51</v>
      </c>
      <c r="DQ27" s="376">
        <v>14</v>
      </c>
      <c r="DR27" s="376">
        <v>51</v>
      </c>
      <c r="DS27" s="376">
        <v>14</v>
      </c>
      <c r="DT27" s="376">
        <v>51</v>
      </c>
      <c r="DU27" s="376">
        <v>14</v>
      </c>
      <c r="DV27" s="376">
        <v>51</v>
      </c>
      <c r="DW27" s="376">
        <v>14</v>
      </c>
      <c r="DX27" s="376">
        <v>51</v>
      </c>
      <c r="DY27" s="376">
        <v>14</v>
      </c>
      <c r="DZ27" s="376">
        <v>51</v>
      </c>
      <c r="EA27" s="376">
        <v>14</v>
      </c>
      <c r="EB27" s="376">
        <v>51</v>
      </c>
      <c r="EC27" s="376">
        <v>14</v>
      </c>
      <c r="ED27" s="376">
        <v>51</v>
      </c>
      <c r="EE27" s="376">
        <v>14</v>
      </c>
      <c r="EF27" s="376">
        <v>51</v>
      </c>
      <c r="EG27" s="376">
        <v>14</v>
      </c>
      <c r="EH27" s="376">
        <v>51</v>
      </c>
      <c r="EI27" s="376">
        <v>14</v>
      </c>
      <c r="EJ27" s="376">
        <v>51</v>
      </c>
    </row>
    <row r="28" spans="1:140" s="373" customFormat="1" ht="15" customHeight="1" x14ac:dyDescent="0.25">
      <c r="A28" s="373">
        <v>19</v>
      </c>
      <c r="B28" s="373">
        <f t="shared" si="3"/>
        <v>1</v>
      </c>
      <c r="C28" s="373">
        <f t="shared" si="4"/>
        <v>3</v>
      </c>
      <c r="D28" s="373" t="str">
        <f t="shared" si="0"/>
        <v>Court 3</v>
      </c>
      <c r="E28" s="374">
        <f t="shared" si="9"/>
        <v>0.70833333333333337</v>
      </c>
      <c r="F28" s="375">
        <f t="shared" si="10"/>
        <v>42040</v>
      </c>
      <c r="G28" s="294"/>
      <c r="K28" s="373">
        <f>Setup!E22</f>
        <v>14</v>
      </c>
      <c r="L28" s="373" t="str">
        <f>Setup!F22</f>
        <v>Court 14</v>
      </c>
      <c r="O28" s="376">
        <f t="shared" si="14"/>
        <v>20</v>
      </c>
      <c r="P28" s="377">
        <f t="shared" si="15"/>
        <v>42040</v>
      </c>
      <c r="Q28" s="374">
        <f t="shared" si="16"/>
        <v>0.70833333333333337</v>
      </c>
      <c r="R28" s="376" t="str">
        <f t="shared" si="17"/>
        <v>Court 4</v>
      </c>
      <c r="S28" s="376" t="str">
        <f t="shared" ca="1" si="1"/>
        <v>Bye</v>
      </c>
      <c r="T28" s="376" t="str">
        <f t="shared" ca="1" si="2"/>
        <v>Bye</v>
      </c>
      <c r="U28" s="376"/>
      <c r="V28" s="376"/>
      <c r="W28" s="376"/>
      <c r="X28" s="376"/>
      <c r="Y28" s="376"/>
      <c r="Z28" s="376"/>
      <c r="AA28" s="376"/>
      <c r="AB28" s="376"/>
      <c r="AC28" s="376"/>
      <c r="AD28" s="376"/>
      <c r="AE28" s="376"/>
      <c r="AF28" s="376"/>
      <c r="AG28" s="376"/>
      <c r="AH28" s="376"/>
      <c r="AI28" s="376"/>
      <c r="AJ28" s="376"/>
      <c r="AK28" s="376"/>
      <c r="AL28" s="376"/>
      <c r="AM28" s="376"/>
      <c r="AN28" s="376"/>
      <c r="AO28" s="376"/>
      <c r="AP28" s="376"/>
      <c r="AQ28" s="376"/>
      <c r="AR28" s="376"/>
      <c r="AS28" s="376"/>
      <c r="AT28" s="376"/>
      <c r="AU28" s="376"/>
      <c r="AV28" s="376"/>
      <c r="AW28" s="376"/>
      <c r="AX28" s="376"/>
      <c r="AY28" s="376"/>
      <c r="AZ28" s="376"/>
      <c r="BA28" s="376"/>
      <c r="BB28" s="376"/>
      <c r="BC28" s="376"/>
      <c r="BD28" s="376"/>
      <c r="BE28" s="376"/>
      <c r="BF28" s="376"/>
      <c r="BG28" s="376"/>
      <c r="BH28" s="376"/>
      <c r="BI28" s="376"/>
      <c r="BJ28" s="376"/>
      <c r="BK28" s="376"/>
      <c r="BL28" s="376"/>
      <c r="BM28" s="376"/>
      <c r="BN28" s="376"/>
      <c r="BO28" s="376"/>
      <c r="BP28" s="376"/>
      <c r="BQ28" s="376"/>
      <c r="BR28" s="376"/>
      <c r="BS28" s="376"/>
      <c r="BT28" s="376"/>
      <c r="BU28" s="376"/>
      <c r="BV28" s="376"/>
      <c r="BW28" s="376"/>
      <c r="BX28" s="376"/>
      <c r="BY28" s="376">
        <v>19</v>
      </c>
      <c r="BZ28" s="376"/>
      <c r="CA28" s="376">
        <v>19</v>
      </c>
      <c r="CB28" s="376"/>
      <c r="CC28" s="376">
        <v>19</v>
      </c>
      <c r="CD28" s="376"/>
      <c r="CE28" s="376">
        <v>19</v>
      </c>
      <c r="CF28" s="376"/>
      <c r="CG28" s="376">
        <v>19</v>
      </c>
      <c r="CH28" s="376"/>
      <c r="CI28" s="376">
        <v>19</v>
      </c>
      <c r="CJ28" s="376"/>
      <c r="CK28" s="376">
        <v>19</v>
      </c>
      <c r="CL28" s="376"/>
      <c r="CM28" s="376">
        <v>19</v>
      </c>
      <c r="CN28" s="376"/>
      <c r="CO28" s="376">
        <v>19</v>
      </c>
      <c r="CP28" s="376"/>
      <c r="CQ28" s="376">
        <v>19</v>
      </c>
      <c r="CR28" s="376"/>
      <c r="CS28" s="376">
        <v>19</v>
      </c>
      <c r="CT28" s="376"/>
      <c r="CU28" s="376">
        <v>19</v>
      </c>
      <c r="CV28" s="376"/>
      <c r="CW28" s="376">
        <v>19</v>
      </c>
      <c r="CX28" s="376"/>
      <c r="CY28" s="376">
        <v>19</v>
      </c>
      <c r="CZ28" s="376">
        <v>46</v>
      </c>
      <c r="DA28" s="376">
        <v>19</v>
      </c>
      <c r="DB28" s="376">
        <v>46</v>
      </c>
      <c r="DC28" s="376">
        <v>19</v>
      </c>
      <c r="DD28" s="376">
        <v>46</v>
      </c>
      <c r="DE28" s="376">
        <v>19</v>
      </c>
      <c r="DF28" s="376">
        <v>46</v>
      </c>
      <c r="DG28" s="376">
        <v>19</v>
      </c>
      <c r="DH28" s="376">
        <v>46</v>
      </c>
      <c r="DI28" s="376">
        <v>19</v>
      </c>
      <c r="DJ28" s="376">
        <v>46</v>
      </c>
      <c r="DK28" s="376">
        <v>19</v>
      </c>
      <c r="DL28" s="376">
        <v>46</v>
      </c>
      <c r="DM28" s="376">
        <v>19</v>
      </c>
      <c r="DN28" s="376">
        <v>46</v>
      </c>
      <c r="DO28" s="376">
        <v>19</v>
      </c>
      <c r="DP28" s="376">
        <v>46</v>
      </c>
      <c r="DQ28" s="376">
        <v>19</v>
      </c>
      <c r="DR28" s="376">
        <v>46</v>
      </c>
      <c r="DS28" s="376">
        <v>19</v>
      </c>
      <c r="DT28" s="376">
        <v>46</v>
      </c>
      <c r="DU28" s="376">
        <v>19</v>
      </c>
      <c r="DV28" s="376">
        <v>46</v>
      </c>
      <c r="DW28" s="376">
        <v>19</v>
      </c>
      <c r="DX28" s="376">
        <v>46</v>
      </c>
      <c r="DY28" s="376">
        <v>19</v>
      </c>
      <c r="DZ28" s="376">
        <v>46</v>
      </c>
      <c r="EA28" s="376">
        <v>19</v>
      </c>
      <c r="EB28" s="376">
        <v>46</v>
      </c>
      <c r="EC28" s="376">
        <v>19</v>
      </c>
      <c r="ED28" s="376">
        <v>46</v>
      </c>
      <c r="EE28" s="376">
        <v>19</v>
      </c>
      <c r="EF28" s="376">
        <v>46</v>
      </c>
      <c r="EG28" s="376">
        <v>19</v>
      </c>
      <c r="EH28" s="376">
        <v>46</v>
      </c>
      <c r="EI28" s="376">
        <v>19</v>
      </c>
      <c r="EJ28" s="376">
        <v>46</v>
      </c>
    </row>
    <row r="29" spans="1:140" s="373" customFormat="1" ht="15" customHeight="1" x14ac:dyDescent="0.25">
      <c r="A29" s="373">
        <v>20</v>
      </c>
      <c r="B29" s="373">
        <f t="shared" si="3"/>
        <v>1</v>
      </c>
      <c r="C29" s="373">
        <f t="shared" si="4"/>
        <v>4</v>
      </c>
      <c r="D29" s="373" t="str">
        <f t="shared" si="0"/>
        <v>Court 4</v>
      </c>
      <c r="E29" s="374">
        <f t="shared" si="9"/>
        <v>0.70833333333333337</v>
      </c>
      <c r="F29" s="375">
        <f t="shared" si="10"/>
        <v>42040</v>
      </c>
      <c r="G29" s="294"/>
      <c r="K29" s="373">
        <f>Setup!E23</f>
        <v>15</v>
      </c>
      <c r="L29" s="373" t="str">
        <f>Setup!F23</f>
        <v>Court 15</v>
      </c>
      <c r="O29" s="376">
        <f t="shared" si="14"/>
        <v>21</v>
      </c>
      <c r="P29" s="377">
        <f t="shared" si="15"/>
        <v>42040</v>
      </c>
      <c r="Q29" s="374">
        <f t="shared" si="16"/>
        <v>0.70833333333333337</v>
      </c>
      <c r="R29" s="376" t="str">
        <f t="shared" si="17"/>
        <v>Court 5</v>
      </c>
      <c r="S29" s="376" t="str">
        <f t="shared" ca="1" si="1"/>
        <v>Bye</v>
      </c>
      <c r="T29" s="376" t="str">
        <f t="shared" ca="1" si="2"/>
        <v>Bye</v>
      </c>
      <c r="U29" s="376"/>
      <c r="V29" s="376"/>
      <c r="W29" s="376"/>
      <c r="X29" s="376"/>
      <c r="Y29" s="376"/>
      <c r="Z29" s="376"/>
      <c r="AA29" s="376"/>
      <c r="AB29" s="376"/>
      <c r="AC29" s="376"/>
      <c r="AD29" s="376"/>
      <c r="AE29" s="376"/>
      <c r="AF29" s="376"/>
      <c r="AG29" s="376"/>
      <c r="AH29" s="376"/>
      <c r="AI29" s="376"/>
      <c r="AJ29" s="376"/>
      <c r="AK29" s="376"/>
      <c r="AL29" s="376"/>
      <c r="AM29" s="376"/>
      <c r="AN29" s="376"/>
      <c r="AO29" s="376"/>
      <c r="AP29" s="376"/>
      <c r="AQ29" s="376"/>
      <c r="AR29" s="376"/>
      <c r="AS29" s="376"/>
      <c r="AT29" s="376"/>
      <c r="AU29" s="376"/>
      <c r="AV29" s="376"/>
      <c r="AW29" s="376"/>
      <c r="AX29" s="376"/>
      <c r="AY29" s="376"/>
      <c r="AZ29" s="376"/>
      <c r="BA29" s="376"/>
      <c r="BB29" s="376"/>
      <c r="BC29" s="376"/>
      <c r="BD29" s="376"/>
      <c r="BE29" s="376"/>
      <c r="BF29" s="376"/>
      <c r="BG29" s="376"/>
      <c r="BH29" s="376"/>
      <c r="BI29" s="376"/>
      <c r="BJ29" s="376"/>
      <c r="BK29" s="376"/>
      <c r="BL29" s="376"/>
      <c r="BM29" s="376"/>
      <c r="BN29" s="376"/>
      <c r="BO29" s="376"/>
      <c r="BP29" s="376"/>
      <c r="BQ29" s="376"/>
      <c r="BR29" s="376"/>
      <c r="BS29" s="376"/>
      <c r="BT29" s="376"/>
      <c r="BU29" s="376"/>
      <c r="BV29" s="376"/>
      <c r="BW29" s="376"/>
      <c r="BX29" s="376"/>
      <c r="BY29" s="376">
        <v>11</v>
      </c>
      <c r="BZ29" s="376"/>
      <c r="CA29" s="376">
        <v>11</v>
      </c>
      <c r="CB29" s="376"/>
      <c r="CC29" s="376">
        <v>11</v>
      </c>
      <c r="CD29" s="376"/>
      <c r="CE29" s="376">
        <v>11</v>
      </c>
      <c r="CF29" s="376"/>
      <c r="CG29" s="376">
        <v>11</v>
      </c>
      <c r="CH29" s="376"/>
      <c r="CI29" s="376">
        <v>11</v>
      </c>
      <c r="CJ29" s="376"/>
      <c r="CK29" s="376">
        <v>11</v>
      </c>
      <c r="CL29" s="376"/>
      <c r="CM29" s="376">
        <v>11</v>
      </c>
      <c r="CN29" s="376"/>
      <c r="CO29" s="376">
        <v>11</v>
      </c>
      <c r="CP29" s="376"/>
      <c r="CQ29" s="376">
        <v>11</v>
      </c>
      <c r="CR29" s="376"/>
      <c r="CS29" s="376">
        <v>11</v>
      </c>
      <c r="CT29" s="376"/>
      <c r="CU29" s="376">
        <v>11</v>
      </c>
      <c r="CV29" s="376"/>
      <c r="CW29" s="376">
        <v>11</v>
      </c>
      <c r="CX29" s="376"/>
      <c r="CY29" s="376">
        <v>11</v>
      </c>
      <c r="CZ29" s="376"/>
      <c r="DA29" s="376">
        <v>11</v>
      </c>
      <c r="DB29" s="376"/>
      <c r="DC29" s="376">
        <v>11</v>
      </c>
      <c r="DD29" s="376"/>
      <c r="DE29" s="376">
        <v>11</v>
      </c>
      <c r="DF29" s="376"/>
      <c r="DG29" s="376">
        <v>11</v>
      </c>
      <c r="DH29" s="376"/>
      <c r="DI29" s="376">
        <v>11</v>
      </c>
      <c r="DJ29" s="376"/>
      <c r="DK29" s="376">
        <v>11</v>
      </c>
      <c r="DL29" s="376"/>
      <c r="DM29" s="376">
        <v>11</v>
      </c>
      <c r="DN29" s="376"/>
      <c r="DO29" s="376">
        <v>11</v>
      </c>
      <c r="DP29" s="376">
        <v>54</v>
      </c>
      <c r="DQ29" s="376">
        <v>11</v>
      </c>
      <c r="DR29" s="376">
        <v>54</v>
      </c>
      <c r="DS29" s="376">
        <v>11</v>
      </c>
      <c r="DT29" s="376">
        <v>54</v>
      </c>
      <c r="DU29" s="376">
        <v>11</v>
      </c>
      <c r="DV29" s="376">
        <v>54</v>
      </c>
      <c r="DW29" s="376">
        <v>11</v>
      </c>
      <c r="DX29" s="376">
        <v>54</v>
      </c>
      <c r="DY29" s="376">
        <v>11</v>
      </c>
      <c r="DZ29" s="376">
        <v>54</v>
      </c>
      <c r="EA29" s="376">
        <v>11</v>
      </c>
      <c r="EB29" s="376">
        <v>54</v>
      </c>
      <c r="EC29" s="376">
        <v>11</v>
      </c>
      <c r="ED29" s="376">
        <v>54</v>
      </c>
      <c r="EE29" s="376">
        <v>11</v>
      </c>
      <c r="EF29" s="376">
        <v>54</v>
      </c>
      <c r="EG29" s="376">
        <v>11</v>
      </c>
      <c r="EH29" s="376">
        <v>54</v>
      </c>
      <c r="EI29" s="376">
        <v>11</v>
      </c>
      <c r="EJ29" s="376">
        <v>54</v>
      </c>
    </row>
    <row r="30" spans="1:140" s="373" customFormat="1" ht="15" customHeight="1" x14ac:dyDescent="0.25">
      <c r="A30" s="373">
        <v>21</v>
      </c>
      <c r="B30" s="373">
        <f t="shared" si="3"/>
        <v>1</v>
      </c>
      <c r="C30" s="373">
        <f t="shared" si="4"/>
        <v>5</v>
      </c>
      <c r="D30" s="373" t="str">
        <f t="shared" si="0"/>
        <v>Court 5</v>
      </c>
      <c r="E30" s="374">
        <f t="shared" si="9"/>
        <v>0.70833333333333337</v>
      </c>
      <c r="F30" s="375">
        <f t="shared" si="10"/>
        <v>42040</v>
      </c>
      <c r="G30" s="294"/>
      <c r="K30" s="373">
        <f>Setup!E24</f>
        <v>16</v>
      </c>
      <c r="L30" s="373" t="str">
        <f>Setup!F24</f>
        <v>Court 16</v>
      </c>
      <c r="O30" s="376">
        <f t="shared" si="14"/>
        <v>22</v>
      </c>
      <c r="P30" s="377">
        <f t="shared" si="15"/>
        <v>42040</v>
      </c>
      <c r="Q30" s="374">
        <f t="shared" si="16"/>
        <v>0.70833333333333337</v>
      </c>
      <c r="R30" s="376" t="str">
        <f t="shared" si="17"/>
        <v>Court 6</v>
      </c>
      <c r="S30" s="376" t="str">
        <f t="shared" ca="1" si="1"/>
        <v>Bye</v>
      </c>
      <c r="T30" s="376" t="str">
        <f t="shared" ca="1" si="2"/>
        <v>Bye</v>
      </c>
      <c r="U30" s="376"/>
      <c r="V30" s="376"/>
      <c r="W30" s="376"/>
      <c r="X30" s="376"/>
      <c r="Y30" s="376"/>
      <c r="Z30" s="376"/>
      <c r="AA30" s="376"/>
      <c r="AB30" s="376"/>
      <c r="AC30" s="376"/>
      <c r="AD30" s="376"/>
      <c r="AE30" s="376"/>
      <c r="AF30" s="376"/>
      <c r="AG30" s="376"/>
      <c r="AH30" s="376"/>
      <c r="AI30" s="376"/>
      <c r="AJ30" s="376"/>
      <c r="AK30" s="376"/>
      <c r="AL30" s="376"/>
      <c r="AM30" s="376"/>
      <c r="AN30" s="376"/>
      <c r="AO30" s="376"/>
      <c r="AP30" s="376"/>
      <c r="AQ30" s="376"/>
      <c r="AR30" s="376"/>
      <c r="AS30" s="376"/>
      <c r="AT30" s="376"/>
      <c r="AU30" s="376"/>
      <c r="AV30" s="376"/>
      <c r="AW30" s="376"/>
      <c r="AX30" s="376"/>
      <c r="AY30" s="376"/>
      <c r="AZ30" s="376"/>
      <c r="BA30" s="376"/>
      <c r="BB30" s="376"/>
      <c r="BC30" s="376"/>
      <c r="BD30" s="376"/>
      <c r="BE30" s="376"/>
      <c r="BF30" s="376"/>
      <c r="BG30" s="376"/>
      <c r="BH30" s="376"/>
      <c r="BI30" s="376"/>
      <c r="BJ30" s="376"/>
      <c r="BK30" s="376"/>
      <c r="BL30" s="376"/>
      <c r="BM30" s="376"/>
      <c r="BN30" s="376"/>
      <c r="BO30" s="376"/>
      <c r="BP30" s="376"/>
      <c r="BQ30" s="376"/>
      <c r="BR30" s="376"/>
      <c r="BS30" s="376"/>
      <c r="BT30" s="376"/>
      <c r="BU30" s="376"/>
      <c r="BV30" s="376"/>
      <c r="BW30" s="376"/>
      <c r="BX30" s="376"/>
      <c r="BY30" s="376">
        <v>22</v>
      </c>
      <c r="BZ30" s="376"/>
      <c r="CA30" s="376">
        <v>22</v>
      </c>
      <c r="CB30" s="376"/>
      <c r="CC30" s="376">
        <v>22</v>
      </c>
      <c r="CD30" s="376"/>
      <c r="CE30" s="376">
        <v>22</v>
      </c>
      <c r="CF30" s="376"/>
      <c r="CG30" s="376">
        <v>22</v>
      </c>
      <c r="CH30" s="376"/>
      <c r="CI30" s="376">
        <v>22</v>
      </c>
      <c r="CJ30" s="376"/>
      <c r="CK30" s="376">
        <v>22</v>
      </c>
      <c r="CL30" s="376"/>
      <c r="CM30" s="376">
        <v>22</v>
      </c>
      <c r="CN30" s="376"/>
      <c r="CO30" s="376">
        <v>22</v>
      </c>
      <c r="CP30" s="376"/>
      <c r="CQ30" s="376">
        <v>22</v>
      </c>
      <c r="CR30" s="376"/>
      <c r="CS30" s="376">
        <v>22</v>
      </c>
      <c r="CT30" s="376">
        <v>43</v>
      </c>
      <c r="CU30" s="376">
        <v>22</v>
      </c>
      <c r="CV30" s="376">
        <v>43</v>
      </c>
      <c r="CW30" s="376">
        <v>22</v>
      </c>
      <c r="CX30" s="376">
        <v>43</v>
      </c>
      <c r="CY30" s="376">
        <v>22</v>
      </c>
      <c r="CZ30" s="376">
        <v>43</v>
      </c>
      <c r="DA30" s="376">
        <v>22</v>
      </c>
      <c r="DB30" s="376">
        <v>43</v>
      </c>
      <c r="DC30" s="376">
        <v>22</v>
      </c>
      <c r="DD30" s="376">
        <v>43</v>
      </c>
      <c r="DE30" s="376">
        <v>22</v>
      </c>
      <c r="DF30" s="376">
        <v>43</v>
      </c>
      <c r="DG30" s="376">
        <v>22</v>
      </c>
      <c r="DH30" s="376">
        <v>43</v>
      </c>
      <c r="DI30" s="376">
        <v>22</v>
      </c>
      <c r="DJ30" s="376">
        <v>43</v>
      </c>
      <c r="DK30" s="376">
        <v>22</v>
      </c>
      <c r="DL30" s="376">
        <v>43</v>
      </c>
      <c r="DM30" s="376">
        <v>22</v>
      </c>
      <c r="DN30" s="376">
        <v>43</v>
      </c>
      <c r="DO30" s="376">
        <v>22</v>
      </c>
      <c r="DP30" s="376">
        <v>43</v>
      </c>
      <c r="DQ30" s="376">
        <v>22</v>
      </c>
      <c r="DR30" s="376">
        <v>43</v>
      </c>
      <c r="DS30" s="376">
        <v>22</v>
      </c>
      <c r="DT30" s="376">
        <v>43</v>
      </c>
      <c r="DU30" s="376">
        <v>22</v>
      </c>
      <c r="DV30" s="376">
        <v>43</v>
      </c>
      <c r="DW30" s="376">
        <v>22</v>
      </c>
      <c r="DX30" s="376">
        <v>43</v>
      </c>
      <c r="DY30" s="376">
        <v>22</v>
      </c>
      <c r="DZ30" s="376">
        <v>43</v>
      </c>
      <c r="EA30" s="376">
        <v>22</v>
      </c>
      <c r="EB30" s="376">
        <v>43</v>
      </c>
      <c r="EC30" s="376">
        <v>22</v>
      </c>
      <c r="ED30" s="376">
        <v>43</v>
      </c>
      <c r="EE30" s="376">
        <v>22</v>
      </c>
      <c r="EF30" s="376">
        <v>43</v>
      </c>
      <c r="EG30" s="376">
        <v>22</v>
      </c>
      <c r="EH30" s="376">
        <v>43</v>
      </c>
      <c r="EI30" s="376">
        <v>22</v>
      </c>
      <c r="EJ30" s="376">
        <v>43</v>
      </c>
    </row>
    <row r="31" spans="1:140" s="373" customFormat="1" ht="15" customHeight="1" x14ac:dyDescent="0.25">
      <c r="A31" s="373">
        <v>22</v>
      </c>
      <c r="B31" s="373">
        <f t="shared" si="3"/>
        <v>1</v>
      </c>
      <c r="C31" s="373">
        <f t="shared" si="4"/>
        <v>6</v>
      </c>
      <c r="D31" s="373" t="str">
        <f t="shared" si="0"/>
        <v>Court 6</v>
      </c>
      <c r="E31" s="374">
        <f t="shared" si="9"/>
        <v>0.70833333333333337</v>
      </c>
      <c r="F31" s="375">
        <f t="shared" si="10"/>
        <v>42040</v>
      </c>
      <c r="G31" s="294"/>
      <c r="O31" s="376">
        <f t="shared" si="14"/>
        <v>23</v>
      </c>
      <c r="P31" s="377">
        <f t="shared" si="15"/>
        <v>42040</v>
      </c>
      <c r="Q31" s="374">
        <f t="shared" si="16"/>
        <v>0.70833333333333337</v>
      </c>
      <c r="R31" s="376" t="str">
        <f t="shared" si="17"/>
        <v>Court 7</v>
      </c>
      <c r="S31" s="376" t="str">
        <f t="shared" ca="1" si="1"/>
        <v>Bye</v>
      </c>
      <c r="T31" s="376" t="str">
        <f t="shared" ca="1" si="2"/>
        <v>Bye</v>
      </c>
      <c r="U31" s="376"/>
      <c r="V31" s="376"/>
      <c r="W31" s="376"/>
      <c r="X31" s="376"/>
      <c r="Y31" s="376"/>
      <c r="Z31" s="376"/>
      <c r="AA31" s="376"/>
      <c r="AB31" s="376"/>
      <c r="AC31" s="376"/>
      <c r="AD31" s="376"/>
      <c r="AE31" s="376"/>
      <c r="AF31" s="376"/>
      <c r="AG31" s="376"/>
      <c r="AH31" s="376"/>
      <c r="AI31" s="376"/>
      <c r="AJ31" s="376"/>
      <c r="AK31" s="376"/>
      <c r="AL31" s="376"/>
      <c r="AM31" s="376"/>
      <c r="AN31" s="376"/>
      <c r="AO31" s="376"/>
      <c r="AP31" s="376"/>
      <c r="AQ31" s="376"/>
      <c r="AR31" s="376"/>
      <c r="AS31" s="376"/>
      <c r="AT31" s="376"/>
      <c r="AU31" s="376"/>
      <c r="AV31" s="376"/>
      <c r="AW31" s="376"/>
      <c r="AX31" s="376"/>
      <c r="AY31" s="376"/>
      <c r="AZ31" s="376"/>
      <c r="BA31" s="376"/>
      <c r="BB31" s="376"/>
      <c r="BC31" s="376"/>
      <c r="BD31" s="376"/>
      <c r="BE31" s="376"/>
      <c r="BF31" s="376"/>
      <c r="BG31" s="376"/>
      <c r="BH31" s="376"/>
      <c r="BI31" s="376"/>
      <c r="BJ31" s="376"/>
      <c r="BK31" s="376"/>
      <c r="BL31" s="376"/>
      <c r="BM31" s="376"/>
      <c r="BN31" s="376"/>
      <c r="BO31" s="376"/>
      <c r="BP31" s="376"/>
      <c r="BQ31" s="376"/>
      <c r="BR31" s="376"/>
      <c r="BS31" s="376"/>
      <c r="BT31" s="376"/>
      <c r="BU31" s="376"/>
      <c r="BV31" s="376"/>
      <c r="BW31" s="376"/>
      <c r="BX31" s="376"/>
      <c r="BY31" s="376">
        <v>27</v>
      </c>
      <c r="BZ31" s="376"/>
      <c r="CA31" s="376">
        <v>27</v>
      </c>
      <c r="CB31" s="376"/>
      <c r="CC31" s="376">
        <v>27</v>
      </c>
      <c r="CD31" s="376"/>
      <c r="CE31" s="376">
        <v>27</v>
      </c>
      <c r="CF31" s="376"/>
      <c r="CG31" s="376">
        <v>27</v>
      </c>
      <c r="CH31" s="376"/>
      <c r="CI31" s="376">
        <v>27</v>
      </c>
      <c r="CJ31" s="376">
        <v>38</v>
      </c>
      <c r="CK31" s="376">
        <v>27</v>
      </c>
      <c r="CL31" s="376">
        <v>38</v>
      </c>
      <c r="CM31" s="376">
        <v>27</v>
      </c>
      <c r="CN31" s="376">
        <v>38</v>
      </c>
      <c r="CO31" s="376">
        <v>27</v>
      </c>
      <c r="CP31" s="376">
        <v>38</v>
      </c>
      <c r="CQ31" s="376">
        <v>27</v>
      </c>
      <c r="CR31" s="376">
        <v>38</v>
      </c>
      <c r="CS31" s="376">
        <v>27</v>
      </c>
      <c r="CT31" s="376">
        <v>38</v>
      </c>
      <c r="CU31" s="376">
        <v>27</v>
      </c>
      <c r="CV31" s="376">
        <v>38</v>
      </c>
      <c r="CW31" s="376">
        <v>27</v>
      </c>
      <c r="CX31" s="376">
        <v>38</v>
      </c>
      <c r="CY31" s="376">
        <v>27</v>
      </c>
      <c r="CZ31" s="376">
        <v>38</v>
      </c>
      <c r="DA31" s="376">
        <v>27</v>
      </c>
      <c r="DB31" s="376">
        <v>38</v>
      </c>
      <c r="DC31" s="376">
        <v>27</v>
      </c>
      <c r="DD31" s="376">
        <v>38</v>
      </c>
      <c r="DE31" s="376">
        <v>27</v>
      </c>
      <c r="DF31" s="376">
        <v>38</v>
      </c>
      <c r="DG31" s="376">
        <v>27</v>
      </c>
      <c r="DH31" s="376">
        <v>38</v>
      </c>
      <c r="DI31" s="376">
        <v>27</v>
      </c>
      <c r="DJ31" s="376">
        <v>38</v>
      </c>
      <c r="DK31" s="376">
        <v>27</v>
      </c>
      <c r="DL31" s="376">
        <v>38</v>
      </c>
      <c r="DM31" s="376">
        <v>27</v>
      </c>
      <c r="DN31" s="376">
        <v>38</v>
      </c>
      <c r="DO31" s="376">
        <v>27</v>
      </c>
      <c r="DP31" s="376">
        <v>38</v>
      </c>
      <c r="DQ31" s="376">
        <v>27</v>
      </c>
      <c r="DR31" s="376">
        <v>38</v>
      </c>
      <c r="DS31" s="376">
        <v>27</v>
      </c>
      <c r="DT31" s="376">
        <v>38</v>
      </c>
      <c r="DU31" s="376">
        <v>27</v>
      </c>
      <c r="DV31" s="376">
        <v>38</v>
      </c>
      <c r="DW31" s="376">
        <v>27</v>
      </c>
      <c r="DX31" s="376">
        <v>38</v>
      </c>
      <c r="DY31" s="376">
        <v>27</v>
      </c>
      <c r="DZ31" s="376">
        <v>38</v>
      </c>
      <c r="EA31" s="376">
        <v>27</v>
      </c>
      <c r="EB31" s="376">
        <v>38</v>
      </c>
      <c r="EC31" s="376">
        <v>27</v>
      </c>
      <c r="ED31" s="376">
        <v>38</v>
      </c>
      <c r="EE31" s="376">
        <v>27</v>
      </c>
      <c r="EF31" s="376">
        <v>38</v>
      </c>
      <c r="EG31" s="376">
        <v>27</v>
      </c>
      <c r="EH31" s="376">
        <v>38</v>
      </c>
      <c r="EI31" s="376">
        <v>27</v>
      </c>
      <c r="EJ31" s="376">
        <v>38</v>
      </c>
    </row>
    <row r="32" spans="1:140" s="373" customFormat="1" ht="15" customHeight="1" x14ac:dyDescent="0.25">
      <c r="A32" s="373">
        <v>23</v>
      </c>
      <c r="B32" s="373">
        <f t="shared" si="3"/>
        <v>1</v>
      </c>
      <c r="C32" s="373">
        <f t="shared" si="4"/>
        <v>7</v>
      </c>
      <c r="D32" s="373" t="str">
        <f t="shared" si="0"/>
        <v>Court 7</v>
      </c>
      <c r="E32" s="374">
        <f t="shared" si="9"/>
        <v>0.70833333333333337</v>
      </c>
      <c r="F32" s="375">
        <f t="shared" si="10"/>
        <v>42040</v>
      </c>
      <c r="G32" s="294"/>
      <c r="O32" s="376">
        <f t="shared" si="14"/>
        <v>24</v>
      </c>
      <c r="P32" s="377">
        <f t="shared" si="15"/>
        <v>42040</v>
      </c>
      <c r="Q32" s="374">
        <f t="shared" si="16"/>
        <v>0.70833333333333337</v>
      </c>
      <c r="R32" s="376" t="str">
        <f t="shared" si="17"/>
        <v>Court 8</v>
      </c>
      <c r="S32" s="376" t="str">
        <f t="shared" ca="1" si="1"/>
        <v>Bye</v>
      </c>
      <c r="T32" s="376" t="str">
        <f t="shared" ca="1" si="2"/>
        <v>Bye</v>
      </c>
      <c r="U32" s="376"/>
      <c r="V32" s="376"/>
      <c r="W32" s="376"/>
      <c r="X32" s="376"/>
      <c r="Y32" s="376"/>
      <c r="Z32" s="376"/>
      <c r="AA32" s="376"/>
      <c r="AB32" s="376"/>
      <c r="AC32" s="376"/>
      <c r="AD32" s="376"/>
      <c r="AE32" s="376"/>
      <c r="AF32" s="376"/>
      <c r="AG32" s="376"/>
      <c r="AH32" s="376"/>
      <c r="AI32" s="376"/>
      <c r="AJ32" s="376"/>
      <c r="AK32" s="376"/>
      <c r="AL32" s="376"/>
      <c r="AM32" s="376"/>
      <c r="AN32" s="376"/>
      <c r="AO32" s="376"/>
      <c r="AP32" s="376"/>
      <c r="AQ32" s="376"/>
      <c r="AR32" s="376"/>
      <c r="AS32" s="376"/>
      <c r="AT32" s="376"/>
      <c r="AU32" s="376"/>
      <c r="AV32" s="376"/>
      <c r="AW32" s="376"/>
      <c r="AX32" s="376"/>
      <c r="AY32" s="376"/>
      <c r="AZ32" s="376"/>
      <c r="BA32" s="376"/>
      <c r="BB32" s="376"/>
      <c r="BC32" s="376"/>
      <c r="BD32" s="376"/>
      <c r="BE32" s="376"/>
      <c r="BF32" s="376"/>
      <c r="BG32" s="376"/>
      <c r="BH32" s="376"/>
      <c r="BI32" s="376"/>
      <c r="BJ32" s="376"/>
      <c r="BK32" s="376"/>
      <c r="BL32" s="376"/>
      <c r="BM32" s="376"/>
      <c r="BN32" s="376"/>
      <c r="BO32" s="376"/>
      <c r="BP32" s="376"/>
      <c r="BQ32" s="376"/>
      <c r="BR32" s="376"/>
      <c r="BS32" s="376"/>
      <c r="BT32" s="376"/>
      <c r="BU32" s="376"/>
      <c r="BV32" s="376"/>
      <c r="BW32" s="376"/>
      <c r="BX32" s="376"/>
      <c r="BY32" s="376">
        <v>6</v>
      </c>
      <c r="BZ32" s="376"/>
      <c r="CA32" s="376">
        <v>6</v>
      </c>
      <c r="CB32" s="376"/>
      <c r="CC32" s="376">
        <v>6</v>
      </c>
      <c r="CD32" s="376"/>
      <c r="CE32" s="376">
        <v>6</v>
      </c>
      <c r="CF32" s="376"/>
      <c r="CG32" s="376">
        <v>6</v>
      </c>
      <c r="CH32" s="376"/>
      <c r="CI32" s="376">
        <v>6</v>
      </c>
      <c r="CJ32" s="376"/>
      <c r="CK32" s="376">
        <v>6</v>
      </c>
      <c r="CL32" s="376"/>
      <c r="CM32" s="376">
        <v>6</v>
      </c>
      <c r="CN32" s="376"/>
      <c r="CO32" s="376">
        <v>6</v>
      </c>
      <c r="CP32" s="376"/>
      <c r="CQ32" s="376">
        <v>6</v>
      </c>
      <c r="CR32" s="376"/>
      <c r="CS32" s="376">
        <v>6</v>
      </c>
      <c r="CT32" s="376"/>
      <c r="CU32" s="376">
        <v>6</v>
      </c>
      <c r="CV32" s="376"/>
      <c r="CW32" s="376">
        <v>6</v>
      </c>
      <c r="CX32" s="376"/>
      <c r="CY32" s="376">
        <v>6</v>
      </c>
      <c r="CZ32" s="376"/>
      <c r="DA32" s="376">
        <v>6</v>
      </c>
      <c r="DB32" s="376"/>
      <c r="DC32" s="376">
        <v>6</v>
      </c>
      <c r="DD32" s="376"/>
      <c r="DE32" s="376">
        <v>6</v>
      </c>
      <c r="DF32" s="376"/>
      <c r="DG32" s="376">
        <v>6</v>
      </c>
      <c r="DH32" s="376"/>
      <c r="DI32" s="376">
        <v>6</v>
      </c>
      <c r="DJ32" s="376"/>
      <c r="DK32" s="376">
        <v>6</v>
      </c>
      <c r="DL32" s="376"/>
      <c r="DM32" s="376">
        <v>6</v>
      </c>
      <c r="DN32" s="376"/>
      <c r="DO32" s="376">
        <v>6</v>
      </c>
      <c r="DP32" s="376"/>
      <c r="DQ32" s="376">
        <v>6</v>
      </c>
      <c r="DR32" s="376"/>
      <c r="DS32" s="376">
        <v>6</v>
      </c>
      <c r="DT32" s="376"/>
      <c r="DU32" s="376">
        <v>6</v>
      </c>
      <c r="DV32" s="376"/>
      <c r="DW32" s="376">
        <v>6</v>
      </c>
      <c r="DX32" s="376"/>
      <c r="DY32" s="376">
        <v>6</v>
      </c>
      <c r="DZ32" s="376">
        <v>59</v>
      </c>
      <c r="EA32" s="376">
        <v>6</v>
      </c>
      <c r="EB32" s="376">
        <v>59</v>
      </c>
      <c r="EC32" s="376">
        <v>6</v>
      </c>
      <c r="ED32" s="376">
        <v>59</v>
      </c>
      <c r="EE32" s="376">
        <v>6</v>
      </c>
      <c r="EF32" s="376">
        <v>59</v>
      </c>
      <c r="EG32" s="376">
        <v>6</v>
      </c>
      <c r="EH32" s="376">
        <v>59</v>
      </c>
      <c r="EI32" s="376">
        <v>6</v>
      </c>
      <c r="EJ32" s="376">
        <v>59</v>
      </c>
    </row>
    <row r="33" spans="1:140" s="373" customFormat="1" ht="15" customHeight="1" x14ac:dyDescent="0.25">
      <c r="A33" s="373">
        <v>24</v>
      </c>
      <c r="B33" s="373">
        <f t="shared" si="3"/>
        <v>1</v>
      </c>
      <c r="C33" s="373">
        <f t="shared" si="4"/>
        <v>8</v>
      </c>
      <c r="D33" s="373" t="str">
        <f t="shared" si="0"/>
        <v>Court 8</v>
      </c>
      <c r="E33" s="374">
        <f t="shared" si="9"/>
        <v>0.70833333333333337</v>
      </c>
      <c r="F33" s="375">
        <f t="shared" si="10"/>
        <v>42040</v>
      </c>
      <c r="G33" s="294"/>
      <c r="O33" s="376">
        <f t="shared" si="14"/>
        <v>25</v>
      </c>
      <c r="P33" s="377">
        <f t="shared" si="15"/>
        <v>42040</v>
      </c>
      <c r="Q33" s="374">
        <f t="shared" si="16"/>
        <v>0.70833333333333337</v>
      </c>
      <c r="R33" s="376" t="str">
        <f t="shared" si="17"/>
        <v>Court 9</v>
      </c>
      <c r="S33" s="376" t="str">
        <f t="shared" ca="1" si="1"/>
        <v>Bye</v>
      </c>
      <c r="T33" s="376" t="str">
        <f t="shared" ca="1" si="2"/>
        <v>Bye</v>
      </c>
      <c r="U33" s="376"/>
      <c r="V33" s="376"/>
      <c r="W33" s="376"/>
      <c r="X33" s="376"/>
      <c r="Y33" s="376"/>
      <c r="Z33" s="376"/>
      <c r="AA33" s="376"/>
      <c r="AB33" s="376"/>
      <c r="AC33" s="376"/>
      <c r="AD33" s="376"/>
      <c r="AE33" s="376"/>
      <c r="AF33" s="376"/>
      <c r="AG33" s="376"/>
      <c r="AH33" s="376"/>
      <c r="AI33" s="376"/>
      <c r="AJ33" s="376"/>
      <c r="AK33" s="376"/>
      <c r="AL33" s="376"/>
      <c r="AM33" s="376"/>
      <c r="AN33" s="376"/>
      <c r="AO33" s="376"/>
      <c r="AP33" s="376"/>
      <c r="AQ33" s="376"/>
      <c r="AR33" s="376"/>
      <c r="AS33" s="376"/>
      <c r="AT33" s="376"/>
      <c r="AU33" s="376"/>
      <c r="AV33" s="376"/>
      <c r="AW33" s="376"/>
      <c r="AX33" s="376"/>
      <c r="AY33" s="376"/>
      <c r="AZ33" s="376"/>
      <c r="BA33" s="376"/>
      <c r="BB33" s="376"/>
      <c r="BC33" s="376"/>
      <c r="BD33" s="376"/>
      <c r="BE33" s="376"/>
      <c r="BF33" s="376"/>
      <c r="BG33" s="376"/>
      <c r="BH33" s="376"/>
      <c r="BI33" s="376"/>
      <c r="BJ33" s="376"/>
      <c r="BK33" s="376"/>
      <c r="BL33" s="376"/>
      <c r="BM33" s="376"/>
      <c r="BN33" s="376"/>
      <c r="BO33" s="376"/>
      <c r="BP33" s="376"/>
      <c r="BQ33" s="376"/>
      <c r="BR33" s="376"/>
      <c r="BS33" s="376"/>
      <c r="BT33" s="376"/>
      <c r="BU33" s="376"/>
      <c r="BV33" s="376"/>
      <c r="BW33" s="376"/>
      <c r="BX33" s="376"/>
      <c r="BY33" s="376">
        <v>7</v>
      </c>
      <c r="BZ33" s="376"/>
      <c r="CA33" s="376">
        <v>7</v>
      </c>
      <c r="CB33" s="376"/>
      <c r="CC33" s="376">
        <v>7</v>
      </c>
      <c r="CD33" s="376"/>
      <c r="CE33" s="376">
        <v>7</v>
      </c>
      <c r="CF33" s="376"/>
      <c r="CG33" s="376">
        <v>7</v>
      </c>
      <c r="CH33" s="376"/>
      <c r="CI33" s="376">
        <v>7</v>
      </c>
      <c r="CJ33" s="376"/>
      <c r="CK33" s="376">
        <v>7</v>
      </c>
      <c r="CL33" s="376"/>
      <c r="CM33" s="376">
        <v>7</v>
      </c>
      <c r="CN33" s="376"/>
      <c r="CO33" s="376">
        <v>7</v>
      </c>
      <c r="CP33" s="376"/>
      <c r="CQ33" s="376">
        <v>7</v>
      </c>
      <c r="CR33" s="376"/>
      <c r="CS33" s="376">
        <v>7</v>
      </c>
      <c r="CT33" s="376"/>
      <c r="CU33" s="376">
        <v>7</v>
      </c>
      <c r="CV33" s="376"/>
      <c r="CW33" s="376">
        <v>7</v>
      </c>
      <c r="CX33" s="376"/>
      <c r="CY33" s="376">
        <v>7</v>
      </c>
      <c r="CZ33" s="376"/>
      <c r="DA33" s="376">
        <v>7</v>
      </c>
      <c r="DB33" s="376"/>
      <c r="DC33" s="376">
        <v>7</v>
      </c>
      <c r="DD33" s="376"/>
      <c r="DE33" s="376">
        <v>7</v>
      </c>
      <c r="DF33" s="376"/>
      <c r="DG33" s="376">
        <v>7</v>
      </c>
      <c r="DH33" s="376"/>
      <c r="DI33" s="376">
        <v>7</v>
      </c>
      <c r="DJ33" s="376"/>
      <c r="DK33" s="376">
        <v>7</v>
      </c>
      <c r="DL33" s="376"/>
      <c r="DM33" s="376">
        <v>7</v>
      </c>
      <c r="DN33" s="376"/>
      <c r="DO33" s="376">
        <v>7</v>
      </c>
      <c r="DP33" s="376"/>
      <c r="DQ33" s="376">
        <v>7</v>
      </c>
      <c r="DR33" s="376"/>
      <c r="DS33" s="376">
        <v>7</v>
      </c>
      <c r="DT33" s="376"/>
      <c r="DU33" s="376">
        <v>7</v>
      </c>
      <c r="DV33" s="376"/>
      <c r="DW33" s="376">
        <v>7</v>
      </c>
      <c r="DX33" s="376">
        <v>58</v>
      </c>
      <c r="DY33" s="376">
        <v>7</v>
      </c>
      <c r="DZ33" s="376">
        <v>58</v>
      </c>
      <c r="EA33" s="376">
        <v>7</v>
      </c>
      <c r="EB33" s="376">
        <v>58</v>
      </c>
      <c r="EC33" s="376">
        <v>7</v>
      </c>
      <c r="ED33" s="376">
        <v>58</v>
      </c>
      <c r="EE33" s="376">
        <v>7</v>
      </c>
      <c r="EF33" s="376">
        <v>58</v>
      </c>
      <c r="EG33" s="376">
        <v>7</v>
      </c>
      <c r="EH33" s="376">
        <v>58</v>
      </c>
      <c r="EI33" s="376">
        <v>7</v>
      </c>
      <c r="EJ33" s="376">
        <v>58</v>
      </c>
    </row>
    <row r="34" spans="1:140" s="373" customFormat="1" ht="15" customHeight="1" x14ac:dyDescent="0.25">
      <c r="A34" s="373">
        <v>25</v>
      </c>
      <c r="B34" s="373">
        <f t="shared" si="3"/>
        <v>1</v>
      </c>
      <c r="C34" s="373">
        <f t="shared" ref="C34:C97" si="18">IF(C33&lt;&gt;$I$14,C33+1,1)</f>
        <v>9</v>
      </c>
      <c r="D34" s="373" t="str">
        <f t="shared" si="0"/>
        <v>Court 9</v>
      </c>
      <c r="E34" s="374">
        <f t="shared" si="9"/>
        <v>0.70833333333333337</v>
      </c>
      <c r="F34" s="375">
        <f t="shared" ref="F34:F97" si="19">IF(B34=B33,F33,F33+1)</f>
        <v>42040</v>
      </c>
      <c r="G34" s="294"/>
      <c r="O34" s="376">
        <f t="shared" si="14"/>
        <v>26</v>
      </c>
      <c r="P34" s="377">
        <f t="shared" si="15"/>
        <v>42040</v>
      </c>
      <c r="Q34" s="374">
        <f t="shared" si="16"/>
        <v>0.70833333333333337</v>
      </c>
      <c r="R34" s="376" t="str">
        <f t="shared" si="17"/>
        <v>Court 10</v>
      </c>
      <c r="S34" s="376" t="str">
        <f t="shared" ca="1" si="1"/>
        <v>Bye</v>
      </c>
      <c r="T34" s="376" t="str">
        <f t="shared" ca="1" si="2"/>
        <v>Bye</v>
      </c>
      <c r="U34" s="376"/>
      <c r="V34" s="376"/>
      <c r="W34" s="376"/>
      <c r="X34" s="376"/>
      <c r="Y34" s="376"/>
      <c r="Z34" s="376"/>
      <c r="AA34" s="376"/>
      <c r="AB34" s="376"/>
      <c r="AC34" s="376"/>
      <c r="AD34" s="376"/>
      <c r="AE34" s="376"/>
      <c r="AF34" s="376"/>
      <c r="AG34" s="376"/>
      <c r="AH34" s="376"/>
      <c r="AI34" s="376"/>
      <c r="AJ34" s="376"/>
      <c r="AK34" s="376"/>
      <c r="AL34" s="376"/>
      <c r="AM34" s="376"/>
      <c r="AN34" s="376"/>
      <c r="AO34" s="376"/>
      <c r="AP34" s="376"/>
      <c r="AQ34" s="376"/>
      <c r="AR34" s="376"/>
      <c r="AS34" s="376"/>
      <c r="AT34" s="376"/>
      <c r="AU34" s="376"/>
      <c r="AV34" s="376"/>
      <c r="AW34" s="376"/>
      <c r="AX34" s="376"/>
      <c r="AY34" s="376"/>
      <c r="AZ34" s="376"/>
      <c r="BA34" s="376"/>
      <c r="BB34" s="376"/>
      <c r="BC34" s="376"/>
      <c r="BD34" s="376"/>
      <c r="BE34" s="376"/>
      <c r="BF34" s="376"/>
      <c r="BG34" s="376"/>
      <c r="BH34" s="376"/>
      <c r="BI34" s="376"/>
      <c r="BJ34" s="376"/>
      <c r="BK34" s="376"/>
      <c r="BL34" s="376"/>
      <c r="BM34" s="376"/>
      <c r="BN34" s="376"/>
      <c r="BO34" s="376"/>
      <c r="BP34" s="376"/>
      <c r="BQ34" s="376"/>
      <c r="BR34" s="376"/>
      <c r="BS34" s="376"/>
      <c r="BT34" s="376"/>
      <c r="BU34" s="376"/>
      <c r="BV34" s="376"/>
      <c r="BW34" s="376"/>
      <c r="BX34" s="376"/>
      <c r="BY34" s="376">
        <v>26</v>
      </c>
      <c r="BZ34" s="376"/>
      <c r="CA34" s="376">
        <v>26</v>
      </c>
      <c r="CB34" s="376"/>
      <c r="CC34" s="376">
        <v>26</v>
      </c>
      <c r="CD34" s="376"/>
      <c r="CE34" s="376">
        <v>26</v>
      </c>
      <c r="CF34" s="376"/>
      <c r="CG34" s="376">
        <v>26</v>
      </c>
      <c r="CH34" s="376"/>
      <c r="CI34" s="376">
        <v>26</v>
      </c>
      <c r="CJ34" s="376"/>
      <c r="CK34" s="376">
        <v>26</v>
      </c>
      <c r="CL34" s="376">
        <v>39</v>
      </c>
      <c r="CM34" s="376">
        <v>26</v>
      </c>
      <c r="CN34" s="376">
        <v>39</v>
      </c>
      <c r="CO34" s="376">
        <v>26</v>
      </c>
      <c r="CP34" s="376">
        <v>39</v>
      </c>
      <c r="CQ34" s="376">
        <v>26</v>
      </c>
      <c r="CR34" s="376">
        <v>39</v>
      </c>
      <c r="CS34" s="376">
        <v>26</v>
      </c>
      <c r="CT34" s="376">
        <v>39</v>
      </c>
      <c r="CU34" s="376">
        <v>26</v>
      </c>
      <c r="CV34" s="376">
        <v>39</v>
      </c>
      <c r="CW34" s="376">
        <v>26</v>
      </c>
      <c r="CX34" s="376">
        <v>39</v>
      </c>
      <c r="CY34" s="376">
        <v>26</v>
      </c>
      <c r="CZ34" s="376">
        <v>39</v>
      </c>
      <c r="DA34" s="376">
        <v>26</v>
      </c>
      <c r="DB34" s="376">
        <v>39</v>
      </c>
      <c r="DC34" s="376">
        <v>26</v>
      </c>
      <c r="DD34" s="376">
        <v>39</v>
      </c>
      <c r="DE34" s="376">
        <v>26</v>
      </c>
      <c r="DF34" s="376">
        <v>39</v>
      </c>
      <c r="DG34" s="376">
        <v>26</v>
      </c>
      <c r="DH34" s="376">
        <v>39</v>
      </c>
      <c r="DI34" s="376">
        <v>26</v>
      </c>
      <c r="DJ34" s="376">
        <v>39</v>
      </c>
      <c r="DK34" s="376">
        <v>26</v>
      </c>
      <c r="DL34" s="376">
        <v>39</v>
      </c>
      <c r="DM34" s="376">
        <v>26</v>
      </c>
      <c r="DN34" s="376">
        <v>39</v>
      </c>
      <c r="DO34" s="376">
        <v>26</v>
      </c>
      <c r="DP34" s="376">
        <v>39</v>
      </c>
      <c r="DQ34" s="376">
        <v>26</v>
      </c>
      <c r="DR34" s="376">
        <v>39</v>
      </c>
      <c r="DS34" s="376">
        <v>26</v>
      </c>
      <c r="DT34" s="376">
        <v>39</v>
      </c>
      <c r="DU34" s="376">
        <v>26</v>
      </c>
      <c r="DV34" s="376">
        <v>39</v>
      </c>
      <c r="DW34" s="376">
        <v>26</v>
      </c>
      <c r="DX34" s="376">
        <v>39</v>
      </c>
      <c r="DY34" s="376">
        <v>26</v>
      </c>
      <c r="DZ34" s="376">
        <v>39</v>
      </c>
      <c r="EA34" s="376">
        <v>26</v>
      </c>
      <c r="EB34" s="376">
        <v>39</v>
      </c>
      <c r="EC34" s="376">
        <v>26</v>
      </c>
      <c r="ED34" s="376">
        <v>39</v>
      </c>
      <c r="EE34" s="376">
        <v>26</v>
      </c>
      <c r="EF34" s="376">
        <v>39</v>
      </c>
      <c r="EG34" s="376">
        <v>26</v>
      </c>
      <c r="EH34" s="376">
        <v>39</v>
      </c>
      <c r="EI34" s="376">
        <v>26</v>
      </c>
      <c r="EJ34" s="376">
        <v>39</v>
      </c>
    </row>
    <row r="35" spans="1:140" s="373" customFormat="1" ht="15" customHeight="1" x14ac:dyDescent="0.25">
      <c r="A35" s="373">
        <v>26</v>
      </c>
      <c r="B35" s="373">
        <f t="shared" si="3"/>
        <v>1</v>
      </c>
      <c r="C35" s="373">
        <f t="shared" si="18"/>
        <v>10</v>
      </c>
      <c r="D35" s="373" t="str">
        <f t="shared" si="0"/>
        <v>Court 10</v>
      </c>
      <c r="E35" s="374">
        <f t="shared" si="9"/>
        <v>0.70833333333333337</v>
      </c>
      <c r="F35" s="375">
        <f t="shared" si="19"/>
        <v>42040</v>
      </c>
      <c r="G35" s="294"/>
      <c r="O35" s="376">
        <f t="shared" si="14"/>
        <v>27</v>
      </c>
      <c r="P35" s="377">
        <f t="shared" si="15"/>
        <v>42040</v>
      </c>
      <c r="Q35" s="374">
        <f t="shared" si="16"/>
        <v>0.70833333333333337</v>
      </c>
      <c r="R35" s="376" t="str">
        <f t="shared" si="17"/>
        <v>Court 11</v>
      </c>
      <c r="S35" s="376" t="str">
        <f t="shared" ca="1" si="1"/>
        <v>Bye</v>
      </c>
      <c r="T35" s="376" t="str">
        <f t="shared" ca="1" si="2"/>
        <v>Bye</v>
      </c>
      <c r="U35" s="376"/>
      <c r="V35" s="376"/>
      <c r="W35" s="376"/>
      <c r="X35" s="376"/>
      <c r="Y35" s="376"/>
      <c r="Z35" s="376"/>
      <c r="AA35" s="376"/>
      <c r="AB35" s="376"/>
      <c r="AC35" s="376"/>
      <c r="AD35" s="376"/>
      <c r="AE35" s="376"/>
      <c r="AF35" s="376"/>
      <c r="AG35" s="376"/>
      <c r="AH35" s="376"/>
      <c r="AI35" s="376"/>
      <c r="AJ35" s="376"/>
      <c r="AK35" s="376"/>
      <c r="AL35" s="376"/>
      <c r="AM35" s="376"/>
      <c r="AN35" s="376"/>
      <c r="AO35" s="376"/>
      <c r="AP35" s="376"/>
      <c r="AQ35" s="376"/>
      <c r="AR35" s="376"/>
      <c r="AS35" s="376"/>
      <c r="AT35" s="376"/>
      <c r="AU35" s="376"/>
      <c r="AV35" s="376"/>
      <c r="AW35" s="376"/>
      <c r="AX35" s="376"/>
      <c r="AY35" s="376"/>
      <c r="AZ35" s="376"/>
      <c r="BA35" s="376"/>
      <c r="BB35" s="376"/>
      <c r="BC35" s="376"/>
      <c r="BD35" s="376"/>
      <c r="BE35" s="376"/>
      <c r="BF35" s="376"/>
      <c r="BG35" s="376"/>
      <c r="BH35" s="376"/>
      <c r="BI35" s="376"/>
      <c r="BJ35" s="376"/>
      <c r="BK35" s="376"/>
      <c r="BL35" s="376"/>
      <c r="BM35" s="376"/>
      <c r="BN35" s="376"/>
      <c r="BO35" s="376"/>
      <c r="BP35" s="376"/>
      <c r="BQ35" s="376"/>
      <c r="BR35" s="376"/>
      <c r="BS35" s="376"/>
      <c r="BT35" s="376"/>
      <c r="BU35" s="376"/>
      <c r="BV35" s="376"/>
      <c r="BW35" s="376"/>
      <c r="BX35" s="376"/>
      <c r="BY35" s="376">
        <v>10</v>
      </c>
      <c r="BZ35" s="376"/>
      <c r="CA35" s="376">
        <v>10</v>
      </c>
      <c r="CB35" s="376"/>
      <c r="CC35" s="376">
        <v>10</v>
      </c>
      <c r="CD35" s="376"/>
      <c r="CE35" s="376">
        <v>10</v>
      </c>
      <c r="CF35" s="376"/>
      <c r="CG35" s="376">
        <v>10</v>
      </c>
      <c r="CH35" s="376"/>
      <c r="CI35" s="376">
        <v>10</v>
      </c>
      <c r="CJ35" s="376"/>
      <c r="CK35" s="376">
        <v>10</v>
      </c>
      <c r="CL35" s="376"/>
      <c r="CM35" s="376">
        <v>10</v>
      </c>
      <c r="CN35" s="376"/>
      <c r="CO35" s="376">
        <v>10</v>
      </c>
      <c r="CP35" s="376"/>
      <c r="CQ35" s="376">
        <v>10</v>
      </c>
      <c r="CR35" s="376"/>
      <c r="CS35" s="376">
        <v>10</v>
      </c>
      <c r="CT35" s="376"/>
      <c r="CU35" s="376">
        <v>10</v>
      </c>
      <c r="CV35" s="376"/>
      <c r="CW35" s="376">
        <v>10</v>
      </c>
      <c r="CX35" s="376"/>
      <c r="CY35" s="376">
        <v>10</v>
      </c>
      <c r="CZ35" s="376"/>
      <c r="DA35" s="376">
        <v>10</v>
      </c>
      <c r="DB35" s="376"/>
      <c r="DC35" s="376">
        <v>10</v>
      </c>
      <c r="DD35" s="376"/>
      <c r="DE35" s="376">
        <v>10</v>
      </c>
      <c r="DF35" s="376"/>
      <c r="DG35" s="376">
        <v>10</v>
      </c>
      <c r="DH35" s="376"/>
      <c r="DI35" s="376">
        <v>10</v>
      </c>
      <c r="DJ35" s="376"/>
      <c r="DK35" s="376">
        <v>10</v>
      </c>
      <c r="DL35" s="376"/>
      <c r="DM35" s="376">
        <v>10</v>
      </c>
      <c r="DN35" s="376"/>
      <c r="DO35" s="376">
        <v>10</v>
      </c>
      <c r="DP35" s="376"/>
      <c r="DQ35" s="376">
        <v>10</v>
      </c>
      <c r="DR35" s="376">
        <v>55</v>
      </c>
      <c r="DS35" s="376">
        <v>10</v>
      </c>
      <c r="DT35" s="376">
        <v>55</v>
      </c>
      <c r="DU35" s="376">
        <v>10</v>
      </c>
      <c r="DV35" s="376">
        <v>55</v>
      </c>
      <c r="DW35" s="376">
        <v>10</v>
      </c>
      <c r="DX35" s="376">
        <v>55</v>
      </c>
      <c r="DY35" s="376">
        <v>10</v>
      </c>
      <c r="DZ35" s="376">
        <v>55</v>
      </c>
      <c r="EA35" s="376">
        <v>10</v>
      </c>
      <c r="EB35" s="376">
        <v>55</v>
      </c>
      <c r="EC35" s="376">
        <v>10</v>
      </c>
      <c r="ED35" s="376">
        <v>55</v>
      </c>
      <c r="EE35" s="376">
        <v>10</v>
      </c>
      <c r="EF35" s="376">
        <v>55</v>
      </c>
      <c r="EG35" s="376">
        <v>10</v>
      </c>
      <c r="EH35" s="376">
        <v>55</v>
      </c>
      <c r="EI35" s="376">
        <v>10</v>
      </c>
      <c r="EJ35" s="376">
        <v>55</v>
      </c>
    </row>
    <row r="36" spans="1:140" s="373" customFormat="1" ht="15" customHeight="1" x14ac:dyDescent="0.25">
      <c r="A36" s="373">
        <v>27</v>
      </c>
      <c r="B36" s="373">
        <f t="shared" si="3"/>
        <v>1</v>
      </c>
      <c r="C36" s="373">
        <f t="shared" si="18"/>
        <v>11</v>
      </c>
      <c r="D36" s="373" t="str">
        <f t="shared" si="0"/>
        <v>Court 11</v>
      </c>
      <c r="E36" s="374">
        <f t="shared" si="9"/>
        <v>0.70833333333333337</v>
      </c>
      <c r="F36" s="375">
        <f t="shared" si="19"/>
        <v>42040</v>
      </c>
      <c r="G36" s="294"/>
      <c r="O36" s="376">
        <f t="shared" si="14"/>
        <v>28</v>
      </c>
      <c r="P36" s="377">
        <f t="shared" si="15"/>
        <v>42040</v>
      </c>
      <c r="Q36" s="374">
        <f t="shared" si="16"/>
        <v>0.70833333333333337</v>
      </c>
      <c r="R36" s="376" t="str">
        <f t="shared" si="17"/>
        <v>Court 12</v>
      </c>
      <c r="S36" s="376" t="str">
        <f t="shared" ca="1" si="1"/>
        <v>Bye</v>
      </c>
      <c r="T36" s="376" t="str">
        <f t="shared" ca="1" si="2"/>
        <v>Bye</v>
      </c>
      <c r="U36" s="376"/>
      <c r="V36" s="376"/>
      <c r="W36" s="376"/>
      <c r="X36" s="376"/>
      <c r="Y36" s="376"/>
      <c r="Z36" s="376"/>
      <c r="AA36" s="376"/>
      <c r="AB36" s="376"/>
      <c r="AC36" s="376"/>
      <c r="AD36" s="376"/>
      <c r="AE36" s="376"/>
      <c r="AF36" s="376"/>
      <c r="AG36" s="376"/>
      <c r="AH36" s="376"/>
      <c r="AI36" s="376"/>
      <c r="AJ36" s="376"/>
      <c r="AK36" s="376"/>
      <c r="AL36" s="376"/>
      <c r="AM36" s="376"/>
      <c r="AN36" s="376"/>
      <c r="AO36" s="376"/>
      <c r="AP36" s="376"/>
      <c r="AQ36" s="376"/>
      <c r="AR36" s="376"/>
      <c r="AS36" s="376"/>
      <c r="AT36" s="376"/>
      <c r="AU36" s="376"/>
      <c r="AV36" s="376"/>
      <c r="AW36" s="376"/>
      <c r="AX36" s="376"/>
      <c r="AY36" s="376"/>
      <c r="AZ36" s="376"/>
      <c r="BA36" s="376"/>
      <c r="BB36" s="376"/>
      <c r="BC36" s="376"/>
      <c r="BD36" s="376"/>
      <c r="BE36" s="376"/>
      <c r="BF36" s="376"/>
      <c r="BG36" s="376"/>
      <c r="BH36" s="376"/>
      <c r="BI36" s="376"/>
      <c r="BJ36" s="376"/>
      <c r="BK36" s="376"/>
      <c r="BL36" s="376"/>
      <c r="BM36" s="376"/>
      <c r="BN36" s="376"/>
      <c r="BO36" s="376"/>
      <c r="BP36" s="376"/>
      <c r="BQ36" s="376"/>
      <c r="BR36" s="376"/>
      <c r="BS36" s="376"/>
      <c r="BT36" s="376"/>
      <c r="BU36" s="376"/>
      <c r="BV36" s="376"/>
      <c r="BW36" s="376"/>
      <c r="BX36" s="376"/>
      <c r="BY36" s="376">
        <v>23</v>
      </c>
      <c r="BZ36" s="376"/>
      <c r="CA36" s="376">
        <v>23</v>
      </c>
      <c r="CB36" s="376"/>
      <c r="CC36" s="376">
        <v>23</v>
      </c>
      <c r="CD36" s="376"/>
      <c r="CE36" s="376">
        <v>23</v>
      </c>
      <c r="CF36" s="376"/>
      <c r="CG36" s="376">
        <v>23</v>
      </c>
      <c r="CH36" s="376"/>
      <c r="CI36" s="376">
        <v>23</v>
      </c>
      <c r="CJ36" s="376"/>
      <c r="CK36" s="376">
        <v>23</v>
      </c>
      <c r="CL36" s="376"/>
      <c r="CM36" s="376">
        <v>23</v>
      </c>
      <c r="CN36" s="376"/>
      <c r="CO36" s="376">
        <v>23</v>
      </c>
      <c r="CP36" s="376"/>
      <c r="CQ36" s="376">
        <v>23</v>
      </c>
      <c r="CR36" s="376">
        <v>42</v>
      </c>
      <c r="CS36" s="376">
        <v>23</v>
      </c>
      <c r="CT36" s="376">
        <v>42</v>
      </c>
      <c r="CU36" s="376">
        <v>23</v>
      </c>
      <c r="CV36" s="376">
        <v>42</v>
      </c>
      <c r="CW36" s="376">
        <v>23</v>
      </c>
      <c r="CX36" s="376">
        <v>42</v>
      </c>
      <c r="CY36" s="376">
        <v>23</v>
      </c>
      <c r="CZ36" s="376">
        <v>42</v>
      </c>
      <c r="DA36" s="376">
        <v>23</v>
      </c>
      <c r="DB36" s="376">
        <v>42</v>
      </c>
      <c r="DC36" s="376">
        <v>23</v>
      </c>
      <c r="DD36" s="376">
        <v>42</v>
      </c>
      <c r="DE36" s="376">
        <v>23</v>
      </c>
      <c r="DF36" s="376">
        <v>42</v>
      </c>
      <c r="DG36" s="376">
        <v>23</v>
      </c>
      <c r="DH36" s="376">
        <v>42</v>
      </c>
      <c r="DI36" s="376">
        <v>23</v>
      </c>
      <c r="DJ36" s="376">
        <v>42</v>
      </c>
      <c r="DK36" s="376">
        <v>23</v>
      </c>
      <c r="DL36" s="376">
        <v>42</v>
      </c>
      <c r="DM36" s="376">
        <v>23</v>
      </c>
      <c r="DN36" s="376">
        <v>42</v>
      </c>
      <c r="DO36" s="376">
        <v>23</v>
      </c>
      <c r="DP36" s="376">
        <v>42</v>
      </c>
      <c r="DQ36" s="376">
        <v>23</v>
      </c>
      <c r="DR36" s="376">
        <v>42</v>
      </c>
      <c r="DS36" s="376">
        <v>23</v>
      </c>
      <c r="DT36" s="376">
        <v>42</v>
      </c>
      <c r="DU36" s="376">
        <v>23</v>
      </c>
      <c r="DV36" s="376">
        <v>42</v>
      </c>
      <c r="DW36" s="376">
        <v>23</v>
      </c>
      <c r="DX36" s="376">
        <v>42</v>
      </c>
      <c r="DY36" s="376">
        <v>23</v>
      </c>
      <c r="DZ36" s="376">
        <v>42</v>
      </c>
      <c r="EA36" s="376">
        <v>23</v>
      </c>
      <c r="EB36" s="376">
        <v>42</v>
      </c>
      <c r="EC36" s="376">
        <v>23</v>
      </c>
      <c r="ED36" s="376">
        <v>42</v>
      </c>
      <c r="EE36" s="376">
        <v>23</v>
      </c>
      <c r="EF36" s="376">
        <v>42</v>
      </c>
      <c r="EG36" s="376">
        <v>23</v>
      </c>
      <c r="EH36" s="376">
        <v>42</v>
      </c>
      <c r="EI36" s="376">
        <v>23</v>
      </c>
      <c r="EJ36" s="376">
        <v>42</v>
      </c>
    </row>
    <row r="37" spans="1:140" s="373" customFormat="1" ht="15" customHeight="1" x14ac:dyDescent="0.25">
      <c r="A37" s="373">
        <v>28</v>
      </c>
      <c r="B37" s="373">
        <f t="shared" si="3"/>
        <v>1</v>
      </c>
      <c r="C37" s="373">
        <f t="shared" si="18"/>
        <v>12</v>
      </c>
      <c r="D37" s="373" t="str">
        <f t="shared" si="0"/>
        <v>Court 12</v>
      </c>
      <c r="E37" s="374">
        <f t="shared" si="9"/>
        <v>0.70833333333333337</v>
      </c>
      <c r="F37" s="375">
        <f t="shared" si="19"/>
        <v>42040</v>
      </c>
      <c r="G37" s="294"/>
      <c r="O37" s="376">
        <f t="shared" si="14"/>
        <v>29</v>
      </c>
      <c r="P37" s="377">
        <f t="shared" si="15"/>
        <v>42040</v>
      </c>
      <c r="Q37" s="374">
        <f t="shared" si="16"/>
        <v>0.70833333333333337</v>
      </c>
      <c r="R37" s="376" t="str">
        <f t="shared" si="17"/>
        <v>Court 13</v>
      </c>
      <c r="S37" s="376" t="str">
        <f t="shared" ca="1" si="1"/>
        <v>Bye</v>
      </c>
      <c r="T37" s="376" t="str">
        <f t="shared" ca="1" si="2"/>
        <v>Bye</v>
      </c>
      <c r="U37" s="376"/>
      <c r="V37" s="376"/>
      <c r="W37" s="376"/>
      <c r="X37" s="376"/>
      <c r="Y37" s="376"/>
      <c r="Z37" s="376"/>
      <c r="AA37" s="376"/>
      <c r="AB37" s="376"/>
      <c r="AC37" s="376"/>
      <c r="AD37" s="376"/>
      <c r="AE37" s="376"/>
      <c r="AF37" s="376"/>
      <c r="AG37" s="376"/>
      <c r="AH37" s="376"/>
      <c r="AI37" s="376"/>
      <c r="AJ37" s="376"/>
      <c r="AK37" s="376"/>
      <c r="AL37" s="376"/>
      <c r="AM37" s="376"/>
      <c r="AN37" s="376"/>
      <c r="AO37" s="376"/>
      <c r="AP37" s="376"/>
      <c r="AQ37" s="376"/>
      <c r="AR37" s="376"/>
      <c r="AS37" s="376"/>
      <c r="AT37" s="376"/>
      <c r="AU37" s="376"/>
      <c r="AV37" s="376"/>
      <c r="AW37" s="376"/>
      <c r="AX37" s="376"/>
      <c r="AY37" s="376"/>
      <c r="AZ37" s="376"/>
      <c r="BA37" s="376"/>
      <c r="BB37" s="376"/>
      <c r="BC37" s="376"/>
      <c r="BD37" s="376"/>
      <c r="BE37" s="376"/>
      <c r="BF37" s="376"/>
      <c r="BG37" s="376"/>
      <c r="BH37" s="376"/>
      <c r="BI37" s="376"/>
      <c r="BJ37" s="376"/>
      <c r="BK37" s="376"/>
      <c r="BL37" s="376"/>
      <c r="BM37" s="376"/>
      <c r="BN37" s="376"/>
      <c r="BO37" s="376"/>
      <c r="BP37" s="376"/>
      <c r="BQ37" s="376"/>
      <c r="BR37" s="376"/>
      <c r="BS37" s="376"/>
      <c r="BT37" s="376"/>
      <c r="BU37" s="376"/>
      <c r="BV37" s="376"/>
      <c r="BW37" s="376"/>
      <c r="BX37" s="376"/>
      <c r="BY37" s="376">
        <v>15</v>
      </c>
      <c r="BZ37" s="376"/>
      <c r="CA37" s="376">
        <v>15</v>
      </c>
      <c r="CB37" s="376"/>
      <c r="CC37" s="376">
        <v>15</v>
      </c>
      <c r="CD37" s="376"/>
      <c r="CE37" s="376">
        <v>15</v>
      </c>
      <c r="CF37" s="376"/>
      <c r="CG37" s="376">
        <v>15</v>
      </c>
      <c r="CH37" s="376"/>
      <c r="CI37" s="376">
        <v>15</v>
      </c>
      <c r="CJ37" s="376"/>
      <c r="CK37" s="376">
        <v>15</v>
      </c>
      <c r="CL37" s="376"/>
      <c r="CM37" s="376">
        <v>15</v>
      </c>
      <c r="CN37" s="376"/>
      <c r="CO37" s="376">
        <v>15</v>
      </c>
      <c r="CP37" s="376"/>
      <c r="CQ37" s="376">
        <v>15</v>
      </c>
      <c r="CR37" s="376"/>
      <c r="CS37" s="376">
        <v>15</v>
      </c>
      <c r="CT37" s="376"/>
      <c r="CU37" s="376">
        <v>15</v>
      </c>
      <c r="CV37" s="376"/>
      <c r="CW37" s="376">
        <v>15</v>
      </c>
      <c r="CX37" s="376"/>
      <c r="CY37" s="376">
        <v>15</v>
      </c>
      <c r="CZ37" s="376"/>
      <c r="DA37" s="376">
        <v>15</v>
      </c>
      <c r="DB37" s="376"/>
      <c r="DC37" s="376">
        <v>15</v>
      </c>
      <c r="DD37" s="376"/>
      <c r="DE37" s="376">
        <v>15</v>
      </c>
      <c r="DF37" s="376"/>
      <c r="DG37" s="376">
        <v>15</v>
      </c>
      <c r="DH37" s="376">
        <v>50</v>
      </c>
      <c r="DI37" s="376">
        <v>15</v>
      </c>
      <c r="DJ37" s="376">
        <v>50</v>
      </c>
      <c r="DK37" s="376">
        <v>15</v>
      </c>
      <c r="DL37" s="376">
        <v>50</v>
      </c>
      <c r="DM37" s="376">
        <v>15</v>
      </c>
      <c r="DN37" s="376">
        <v>50</v>
      </c>
      <c r="DO37" s="376">
        <v>15</v>
      </c>
      <c r="DP37" s="376">
        <v>50</v>
      </c>
      <c r="DQ37" s="376">
        <v>15</v>
      </c>
      <c r="DR37" s="376">
        <v>50</v>
      </c>
      <c r="DS37" s="376">
        <v>15</v>
      </c>
      <c r="DT37" s="376">
        <v>50</v>
      </c>
      <c r="DU37" s="376">
        <v>15</v>
      </c>
      <c r="DV37" s="376">
        <v>50</v>
      </c>
      <c r="DW37" s="376">
        <v>15</v>
      </c>
      <c r="DX37" s="376">
        <v>50</v>
      </c>
      <c r="DY37" s="376">
        <v>15</v>
      </c>
      <c r="DZ37" s="376">
        <v>50</v>
      </c>
      <c r="EA37" s="376">
        <v>15</v>
      </c>
      <c r="EB37" s="376">
        <v>50</v>
      </c>
      <c r="EC37" s="376">
        <v>15</v>
      </c>
      <c r="ED37" s="376">
        <v>50</v>
      </c>
      <c r="EE37" s="376">
        <v>15</v>
      </c>
      <c r="EF37" s="376">
        <v>50</v>
      </c>
      <c r="EG37" s="376">
        <v>15</v>
      </c>
      <c r="EH37" s="376">
        <v>50</v>
      </c>
      <c r="EI37" s="376">
        <v>15</v>
      </c>
      <c r="EJ37" s="376">
        <v>50</v>
      </c>
    </row>
    <row r="38" spans="1:140" s="373" customFormat="1" ht="15" customHeight="1" x14ac:dyDescent="0.25">
      <c r="A38" s="373">
        <v>29</v>
      </c>
      <c r="B38" s="373">
        <f t="shared" si="3"/>
        <v>1</v>
      </c>
      <c r="C38" s="373">
        <f t="shared" si="18"/>
        <v>13</v>
      </c>
      <c r="D38" s="373" t="str">
        <f t="shared" si="0"/>
        <v>Court 13</v>
      </c>
      <c r="E38" s="374">
        <f t="shared" si="9"/>
        <v>0.70833333333333337</v>
      </c>
      <c r="F38" s="375">
        <f t="shared" si="19"/>
        <v>42040</v>
      </c>
      <c r="G38" s="294"/>
      <c r="O38" s="376">
        <f t="shared" si="14"/>
        <v>30</v>
      </c>
      <c r="P38" s="377">
        <f t="shared" si="15"/>
        <v>42040</v>
      </c>
      <c r="Q38" s="374">
        <f t="shared" si="16"/>
        <v>0.70833333333333337</v>
      </c>
      <c r="R38" s="376" t="str">
        <f t="shared" si="17"/>
        <v>Court 14</v>
      </c>
      <c r="S38" s="376" t="str">
        <f t="shared" ca="1" si="1"/>
        <v>Bye</v>
      </c>
      <c r="T38" s="376" t="str">
        <f t="shared" ca="1" si="2"/>
        <v>Bye</v>
      </c>
      <c r="U38" s="376"/>
      <c r="V38" s="376"/>
      <c r="W38" s="376"/>
      <c r="X38" s="376"/>
      <c r="Y38" s="376"/>
      <c r="Z38" s="376"/>
      <c r="AA38" s="376"/>
      <c r="AB38" s="376"/>
      <c r="AC38" s="376"/>
      <c r="AD38" s="376"/>
      <c r="AE38" s="376"/>
      <c r="AF38" s="376"/>
      <c r="AG38" s="376"/>
      <c r="AH38" s="376"/>
      <c r="AI38" s="376"/>
      <c r="AJ38" s="376"/>
      <c r="AK38" s="376"/>
      <c r="AL38" s="376"/>
      <c r="AM38" s="376"/>
      <c r="AN38" s="376"/>
      <c r="AO38" s="376"/>
      <c r="AP38" s="376"/>
      <c r="AQ38" s="376"/>
      <c r="AR38" s="376"/>
      <c r="AS38" s="376"/>
      <c r="AT38" s="376"/>
      <c r="AU38" s="376"/>
      <c r="AV38" s="376"/>
      <c r="AW38" s="376"/>
      <c r="AX38" s="376"/>
      <c r="AY38" s="376"/>
      <c r="AZ38" s="376"/>
      <c r="BA38" s="376"/>
      <c r="BB38" s="376"/>
      <c r="BC38" s="376"/>
      <c r="BD38" s="376"/>
      <c r="BE38" s="376"/>
      <c r="BF38" s="376"/>
      <c r="BG38" s="376"/>
      <c r="BH38" s="376"/>
      <c r="BI38" s="376"/>
      <c r="BJ38" s="376"/>
      <c r="BK38" s="376"/>
      <c r="BL38" s="376"/>
      <c r="BM38" s="376"/>
      <c r="BN38" s="376"/>
      <c r="BO38" s="376"/>
      <c r="BP38" s="376"/>
      <c r="BQ38" s="376"/>
      <c r="BR38" s="376"/>
      <c r="BS38" s="376"/>
      <c r="BT38" s="376"/>
      <c r="BU38" s="376"/>
      <c r="BV38" s="376"/>
      <c r="BW38" s="376"/>
      <c r="BX38" s="376"/>
      <c r="BY38" s="376">
        <v>18</v>
      </c>
      <c r="BZ38" s="376"/>
      <c r="CA38" s="376">
        <v>18</v>
      </c>
      <c r="CB38" s="376"/>
      <c r="CC38" s="376">
        <v>18</v>
      </c>
      <c r="CD38" s="376"/>
      <c r="CE38" s="376">
        <v>18</v>
      </c>
      <c r="CF38" s="376"/>
      <c r="CG38" s="376">
        <v>18</v>
      </c>
      <c r="CH38" s="376"/>
      <c r="CI38" s="376">
        <v>18</v>
      </c>
      <c r="CJ38" s="376"/>
      <c r="CK38" s="376">
        <v>18</v>
      </c>
      <c r="CL38" s="376"/>
      <c r="CM38" s="376">
        <v>18</v>
      </c>
      <c r="CN38" s="376"/>
      <c r="CO38" s="376">
        <v>18</v>
      </c>
      <c r="CP38" s="376"/>
      <c r="CQ38" s="376">
        <v>18</v>
      </c>
      <c r="CR38" s="376"/>
      <c r="CS38" s="376">
        <v>18</v>
      </c>
      <c r="CT38" s="376"/>
      <c r="CU38" s="376">
        <v>18</v>
      </c>
      <c r="CV38" s="376"/>
      <c r="CW38" s="376">
        <v>18</v>
      </c>
      <c r="CX38" s="376"/>
      <c r="CY38" s="376">
        <v>18</v>
      </c>
      <c r="CZ38" s="376"/>
      <c r="DA38" s="376">
        <v>18</v>
      </c>
      <c r="DB38" s="376">
        <v>47</v>
      </c>
      <c r="DC38" s="376">
        <v>18</v>
      </c>
      <c r="DD38" s="376">
        <v>47</v>
      </c>
      <c r="DE38" s="376">
        <v>18</v>
      </c>
      <c r="DF38" s="376">
        <v>47</v>
      </c>
      <c r="DG38" s="376">
        <v>18</v>
      </c>
      <c r="DH38" s="376">
        <v>47</v>
      </c>
      <c r="DI38" s="376">
        <v>18</v>
      </c>
      <c r="DJ38" s="376">
        <v>47</v>
      </c>
      <c r="DK38" s="376">
        <v>18</v>
      </c>
      <c r="DL38" s="376">
        <v>47</v>
      </c>
      <c r="DM38" s="376">
        <v>18</v>
      </c>
      <c r="DN38" s="376">
        <v>47</v>
      </c>
      <c r="DO38" s="376">
        <v>18</v>
      </c>
      <c r="DP38" s="376">
        <v>47</v>
      </c>
      <c r="DQ38" s="376">
        <v>18</v>
      </c>
      <c r="DR38" s="376">
        <v>47</v>
      </c>
      <c r="DS38" s="376">
        <v>18</v>
      </c>
      <c r="DT38" s="376">
        <v>47</v>
      </c>
      <c r="DU38" s="376">
        <v>18</v>
      </c>
      <c r="DV38" s="376">
        <v>47</v>
      </c>
      <c r="DW38" s="376">
        <v>18</v>
      </c>
      <c r="DX38" s="376">
        <v>47</v>
      </c>
      <c r="DY38" s="376">
        <v>18</v>
      </c>
      <c r="DZ38" s="376">
        <v>47</v>
      </c>
      <c r="EA38" s="376">
        <v>18</v>
      </c>
      <c r="EB38" s="376">
        <v>47</v>
      </c>
      <c r="EC38" s="376">
        <v>18</v>
      </c>
      <c r="ED38" s="376">
        <v>47</v>
      </c>
      <c r="EE38" s="376">
        <v>18</v>
      </c>
      <c r="EF38" s="376">
        <v>47</v>
      </c>
      <c r="EG38" s="376">
        <v>18</v>
      </c>
      <c r="EH38" s="376">
        <v>47</v>
      </c>
      <c r="EI38" s="376">
        <v>18</v>
      </c>
      <c r="EJ38" s="376">
        <v>47</v>
      </c>
    </row>
    <row r="39" spans="1:140" s="373" customFormat="1" ht="15" customHeight="1" x14ac:dyDescent="0.25">
      <c r="A39" s="373">
        <v>30</v>
      </c>
      <c r="B39" s="373">
        <f t="shared" si="3"/>
        <v>1</v>
      </c>
      <c r="C39" s="373">
        <f t="shared" si="18"/>
        <v>14</v>
      </c>
      <c r="D39" s="373" t="str">
        <f t="shared" si="0"/>
        <v>Court 14</v>
      </c>
      <c r="E39" s="374">
        <f t="shared" si="9"/>
        <v>0.70833333333333337</v>
      </c>
      <c r="F39" s="375">
        <f t="shared" si="19"/>
        <v>42040</v>
      </c>
      <c r="G39" s="294"/>
      <c r="O39" s="376">
        <f t="shared" si="14"/>
        <v>31</v>
      </c>
      <c r="P39" s="377">
        <f t="shared" si="15"/>
        <v>42040</v>
      </c>
      <c r="Q39" s="374">
        <f t="shared" si="16"/>
        <v>0.70833333333333337</v>
      </c>
      <c r="R39" s="376" t="str">
        <f t="shared" si="17"/>
        <v>Court 15</v>
      </c>
      <c r="S39" s="376" t="str">
        <f t="shared" ca="1" si="1"/>
        <v>Bye</v>
      </c>
      <c r="T39" s="376" t="str">
        <f t="shared" ca="1" si="2"/>
        <v>Bye</v>
      </c>
      <c r="U39" s="376"/>
      <c r="V39" s="376"/>
      <c r="W39" s="376"/>
      <c r="X39" s="376"/>
      <c r="Y39" s="376"/>
      <c r="Z39" s="376"/>
      <c r="AA39" s="376"/>
      <c r="AB39" s="376"/>
      <c r="AC39" s="376"/>
      <c r="AD39" s="376"/>
      <c r="AE39" s="376"/>
      <c r="AF39" s="376"/>
      <c r="AG39" s="376"/>
      <c r="AH39" s="376"/>
      <c r="AI39" s="376"/>
      <c r="AJ39" s="376"/>
      <c r="AK39" s="376"/>
      <c r="AL39" s="376"/>
      <c r="AM39" s="376"/>
      <c r="AN39" s="376"/>
      <c r="AO39" s="376"/>
      <c r="AP39" s="376"/>
      <c r="AQ39" s="376"/>
      <c r="AR39" s="376"/>
      <c r="AS39" s="376"/>
      <c r="AT39" s="376"/>
      <c r="AU39" s="376"/>
      <c r="AV39" s="376"/>
      <c r="AW39" s="376"/>
      <c r="AX39" s="376"/>
      <c r="AY39" s="376"/>
      <c r="AZ39" s="376"/>
      <c r="BA39" s="376"/>
      <c r="BB39" s="376"/>
      <c r="BC39" s="376"/>
      <c r="BD39" s="376"/>
      <c r="BE39" s="376"/>
      <c r="BF39" s="376"/>
      <c r="BG39" s="376"/>
      <c r="BH39" s="376"/>
      <c r="BI39" s="376"/>
      <c r="BJ39" s="376"/>
      <c r="BK39" s="376"/>
      <c r="BL39" s="376"/>
      <c r="BM39" s="376"/>
      <c r="BN39" s="376"/>
      <c r="BO39" s="376"/>
      <c r="BP39" s="376"/>
      <c r="BQ39" s="376"/>
      <c r="BR39" s="376"/>
      <c r="BS39" s="376"/>
      <c r="BT39" s="376"/>
      <c r="BU39" s="376"/>
      <c r="BV39" s="376"/>
      <c r="BW39" s="376"/>
      <c r="BX39" s="376"/>
      <c r="BY39" s="376">
        <v>31</v>
      </c>
      <c r="BZ39" s="376"/>
      <c r="CA39" s="376">
        <v>31</v>
      </c>
      <c r="CB39" s="376">
        <v>34</v>
      </c>
      <c r="CC39" s="376">
        <v>31</v>
      </c>
      <c r="CD39" s="376">
        <v>34</v>
      </c>
      <c r="CE39" s="376">
        <v>31</v>
      </c>
      <c r="CF39" s="376">
        <v>34</v>
      </c>
      <c r="CG39" s="376">
        <v>31</v>
      </c>
      <c r="CH39" s="376">
        <v>34</v>
      </c>
      <c r="CI39" s="376">
        <v>31</v>
      </c>
      <c r="CJ39" s="376">
        <v>34</v>
      </c>
      <c r="CK39" s="376">
        <v>31</v>
      </c>
      <c r="CL39" s="376">
        <v>34</v>
      </c>
      <c r="CM39" s="376">
        <v>31</v>
      </c>
      <c r="CN39" s="376">
        <v>34</v>
      </c>
      <c r="CO39" s="376">
        <v>31</v>
      </c>
      <c r="CP39" s="376">
        <v>34</v>
      </c>
      <c r="CQ39" s="376">
        <v>31</v>
      </c>
      <c r="CR39" s="376">
        <v>34</v>
      </c>
      <c r="CS39" s="376">
        <v>31</v>
      </c>
      <c r="CT39" s="376">
        <v>34</v>
      </c>
      <c r="CU39" s="376">
        <v>31</v>
      </c>
      <c r="CV39" s="376">
        <v>34</v>
      </c>
      <c r="CW39" s="376">
        <v>31</v>
      </c>
      <c r="CX39" s="376">
        <v>34</v>
      </c>
      <c r="CY39" s="376">
        <v>31</v>
      </c>
      <c r="CZ39" s="376">
        <v>34</v>
      </c>
      <c r="DA39" s="376">
        <v>31</v>
      </c>
      <c r="DB39" s="376">
        <v>34</v>
      </c>
      <c r="DC39" s="376">
        <v>31</v>
      </c>
      <c r="DD39" s="376">
        <v>34</v>
      </c>
      <c r="DE39" s="376">
        <v>31</v>
      </c>
      <c r="DF39" s="376">
        <v>34</v>
      </c>
      <c r="DG39" s="376">
        <v>31</v>
      </c>
      <c r="DH39" s="376">
        <v>34</v>
      </c>
      <c r="DI39" s="376">
        <v>31</v>
      </c>
      <c r="DJ39" s="376">
        <v>34</v>
      </c>
      <c r="DK39" s="376">
        <v>31</v>
      </c>
      <c r="DL39" s="376">
        <v>34</v>
      </c>
      <c r="DM39" s="376">
        <v>31</v>
      </c>
      <c r="DN39" s="376">
        <v>34</v>
      </c>
      <c r="DO39" s="376">
        <v>31</v>
      </c>
      <c r="DP39" s="376">
        <v>34</v>
      </c>
      <c r="DQ39" s="376">
        <v>31</v>
      </c>
      <c r="DR39" s="376">
        <v>34</v>
      </c>
      <c r="DS39" s="376">
        <v>31</v>
      </c>
      <c r="DT39" s="376">
        <v>34</v>
      </c>
      <c r="DU39" s="376">
        <v>31</v>
      </c>
      <c r="DV39" s="376">
        <v>34</v>
      </c>
      <c r="DW39" s="376">
        <v>31</v>
      </c>
      <c r="DX39" s="376">
        <v>34</v>
      </c>
      <c r="DY39" s="376">
        <v>31</v>
      </c>
      <c r="DZ39" s="376">
        <v>34</v>
      </c>
      <c r="EA39" s="376">
        <v>31</v>
      </c>
      <c r="EB39" s="376">
        <v>34</v>
      </c>
      <c r="EC39" s="376">
        <v>31</v>
      </c>
      <c r="ED39" s="376">
        <v>34</v>
      </c>
      <c r="EE39" s="376">
        <v>31</v>
      </c>
      <c r="EF39" s="376">
        <v>34</v>
      </c>
      <c r="EG39" s="376">
        <v>31</v>
      </c>
      <c r="EH39" s="376">
        <v>34</v>
      </c>
      <c r="EI39" s="376">
        <v>31</v>
      </c>
      <c r="EJ39" s="376">
        <v>34</v>
      </c>
    </row>
    <row r="40" spans="1:140" s="373" customFormat="1" ht="15" customHeight="1" x14ac:dyDescent="0.25">
      <c r="A40" s="373">
        <v>31</v>
      </c>
      <c r="B40" s="373">
        <f t="shared" si="3"/>
        <v>1</v>
      </c>
      <c r="C40" s="373">
        <f t="shared" si="18"/>
        <v>15</v>
      </c>
      <c r="D40" s="373" t="str">
        <f t="shared" si="0"/>
        <v>Court 15</v>
      </c>
      <c r="E40" s="374">
        <f t="shared" si="9"/>
        <v>0.70833333333333337</v>
      </c>
      <c r="F40" s="375">
        <f t="shared" si="19"/>
        <v>42040</v>
      </c>
      <c r="G40" s="294"/>
      <c r="O40" s="376">
        <f t="shared" si="14"/>
        <v>32</v>
      </c>
      <c r="P40" s="377">
        <f t="shared" si="15"/>
        <v>42040</v>
      </c>
      <c r="Q40" s="374">
        <f t="shared" si="16"/>
        <v>0.70833333333333337</v>
      </c>
      <c r="R40" s="376" t="str">
        <f t="shared" si="17"/>
        <v>Court 16</v>
      </c>
      <c r="S40" s="376" t="str">
        <f t="shared" ca="1" si="1"/>
        <v>Bye</v>
      </c>
      <c r="T40" s="376" t="str">
        <f t="shared" ca="1" si="2"/>
        <v>Bye</v>
      </c>
      <c r="U40" s="376"/>
      <c r="V40" s="376"/>
      <c r="W40" s="376"/>
      <c r="X40" s="376"/>
      <c r="Y40" s="376"/>
      <c r="Z40" s="376"/>
      <c r="AA40" s="376"/>
      <c r="AB40" s="376"/>
      <c r="AC40" s="376"/>
      <c r="AD40" s="376"/>
      <c r="AE40" s="376"/>
      <c r="AF40" s="376"/>
      <c r="AG40" s="376"/>
      <c r="AH40" s="376"/>
      <c r="AI40" s="376"/>
      <c r="AJ40" s="376"/>
      <c r="AK40" s="376"/>
      <c r="AL40" s="376"/>
      <c r="AM40" s="376"/>
      <c r="AN40" s="376"/>
      <c r="AO40" s="376"/>
      <c r="AP40" s="376"/>
      <c r="AQ40" s="376"/>
      <c r="AR40" s="376"/>
      <c r="AS40" s="376"/>
      <c r="AT40" s="376"/>
      <c r="AU40" s="376"/>
      <c r="AV40" s="376"/>
      <c r="AW40" s="376"/>
      <c r="AX40" s="376"/>
      <c r="AY40" s="376"/>
      <c r="AZ40" s="376"/>
      <c r="BA40" s="376"/>
      <c r="BB40" s="376"/>
      <c r="BC40" s="376"/>
      <c r="BD40" s="376"/>
      <c r="BE40" s="376"/>
      <c r="BF40" s="376"/>
      <c r="BG40" s="376"/>
      <c r="BH40" s="376"/>
      <c r="BI40" s="376"/>
      <c r="BJ40" s="376"/>
      <c r="BK40" s="376"/>
      <c r="BL40" s="376"/>
      <c r="BM40" s="376"/>
      <c r="BN40" s="376"/>
      <c r="BO40" s="376"/>
      <c r="BP40" s="376"/>
      <c r="BQ40" s="376"/>
      <c r="BR40" s="376"/>
      <c r="BS40" s="376"/>
      <c r="BT40" s="376"/>
      <c r="BU40" s="376"/>
      <c r="BV40" s="376"/>
      <c r="BW40" s="376"/>
      <c r="BX40" s="376"/>
      <c r="BY40" s="376">
        <v>2</v>
      </c>
      <c r="BZ40" s="376"/>
      <c r="CA40" s="376">
        <v>2</v>
      </c>
      <c r="CB40" s="376"/>
      <c r="CC40" s="376">
        <v>2</v>
      </c>
      <c r="CD40" s="376"/>
      <c r="CE40" s="376">
        <v>2</v>
      </c>
      <c r="CF40" s="376"/>
      <c r="CG40" s="376">
        <v>2</v>
      </c>
      <c r="CH40" s="376"/>
      <c r="CI40" s="376">
        <v>2</v>
      </c>
      <c r="CJ40" s="376"/>
      <c r="CK40" s="376">
        <v>2</v>
      </c>
      <c r="CL40" s="376"/>
      <c r="CM40" s="376">
        <v>2</v>
      </c>
      <c r="CN40" s="376"/>
      <c r="CO40" s="376">
        <v>2</v>
      </c>
      <c r="CP40" s="376"/>
      <c r="CQ40" s="376">
        <v>2</v>
      </c>
      <c r="CR40" s="376"/>
      <c r="CS40" s="376">
        <v>2</v>
      </c>
      <c r="CT40" s="376"/>
      <c r="CU40" s="376">
        <v>2</v>
      </c>
      <c r="CV40" s="376"/>
      <c r="CW40" s="376">
        <v>2</v>
      </c>
      <c r="CX40" s="376"/>
      <c r="CY40" s="376">
        <v>2</v>
      </c>
      <c r="CZ40" s="376"/>
      <c r="DA40" s="376">
        <v>2</v>
      </c>
      <c r="DB40" s="376"/>
      <c r="DC40" s="376">
        <v>2</v>
      </c>
      <c r="DD40" s="376"/>
      <c r="DE40" s="376">
        <v>2</v>
      </c>
      <c r="DF40" s="376"/>
      <c r="DG40" s="376">
        <v>2</v>
      </c>
      <c r="DH40" s="376"/>
      <c r="DI40" s="376">
        <v>2</v>
      </c>
      <c r="DJ40" s="376"/>
      <c r="DK40" s="376">
        <v>2</v>
      </c>
      <c r="DL40" s="376"/>
      <c r="DM40" s="376">
        <v>2</v>
      </c>
      <c r="DN40" s="376"/>
      <c r="DO40" s="376">
        <v>2</v>
      </c>
      <c r="DP40" s="376"/>
      <c r="DQ40" s="376">
        <v>2</v>
      </c>
      <c r="DR40" s="376"/>
      <c r="DS40" s="376">
        <v>2</v>
      </c>
      <c r="DT40" s="376"/>
      <c r="DU40" s="376">
        <v>2</v>
      </c>
      <c r="DV40" s="376"/>
      <c r="DW40" s="376">
        <v>2</v>
      </c>
      <c r="DX40" s="376"/>
      <c r="DY40" s="376">
        <v>2</v>
      </c>
      <c r="DZ40" s="376"/>
      <c r="EA40" s="376">
        <v>2</v>
      </c>
      <c r="EB40" s="376"/>
      <c r="EC40" s="376">
        <v>2</v>
      </c>
      <c r="ED40" s="376"/>
      <c r="EE40" s="376">
        <v>2</v>
      </c>
      <c r="EF40" s="376"/>
      <c r="EG40" s="376">
        <v>2</v>
      </c>
      <c r="EH40" s="376">
        <v>63</v>
      </c>
      <c r="EI40" s="376">
        <v>2</v>
      </c>
      <c r="EJ40" s="376">
        <v>63</v>
      </c>
    </row>
    <row r="41" spans="1:140" s="373" customFormat="1" ht="15" customHeight="1" x14ac:dyDescent="0.25">
      <c r="A41" s="373">
        <v>32</v>
      </c>
      <c r="B41" s="373">
        <f t="shared" si="3"/>
        <v>1</v>
      </c>
      <c r="C41" s="373">
        <f t="shared" si="18"/>
        <v>16</v>
      </c>
      <c r="D41" s="373" t="str">
        <f t="shared" si="0"/>
        <v>Court 16</v>
      </c>
      <c r="E41" s="374">
        <f t="shared" si="9"/>
        <v>0.70833333333333337</v>
      </c>
      <c r="F41" s="375">
        <f t="shared" si="19"/>
        <v>42040</v>
      </c>
      <c r="G41" s="294"/>
      <c r="K41" s="376"/>
      <c r="O41" s="376">
        <f t="shared" si="14"/>
        <v>33</v>
      </c>
      <c r="P41" s="377">
        <f t="shared" si="15"/>
        <v>42040</v>
      </c>
      <c r="Q41" s="374">
        <f t="shared" si="16"/>
        <v>0.79166666666666674</v>
      </c>
      <c r="R41" s="376" t="str">
        <f t="shared" si="17"/>
        <v>Court 1</v>
      </c>
      <c r="S41" s="376"/>
      <c r="T41" s="376"/>
      <c r="U41" s="376"/>
      <c r="V41" s="376"/>
      <c r="W41" s="376"/>
      <c r="X41" s="376"/>
    </row>
    <row r="42" spans="1:140" s="373" customFormat="1" ht="15" customHeight="1" x14ac:dyDescent="0.25">
      <c r="A42" s="373">
        <v>33</v>
      </c>
      <c r="B42" s="373">
        <f t="shared" si="3"/>
        <v>1</v>
      </c>
      <c r="C42" s="373">
        <f t="shared" si="18"/>
        <v>1</v>
      </c>
      <c r="D42" s="373" t="str">
        <f t="shared" si="0"/>
        <v>Court 1</v>
      </c>
      <c r="E42" s="374">
        <f t="shared" si="9"/>
        <v>0.79166666666666674</v>
      </c>
      <c r="F42" s="375">
        <f t="shared" si="19"/>
        <v>42040</v>
      </c>
      <c r="G42" s="294"/>
      <c r="K42" s="402" t="s">
        <v>24</v>
      </c>
      <c r="L42" s="402" t="s">
        <v>25</v>
      </c>
      <c r="O42" s="376">
        <f t="shared" si="14"/>
        <v>34</v>
      </c>
      <c r="P42" s="377">
        <f t="shared" si="15"/>
        <v>42040</v>
      </c>
      <c r="Q42" s="374">
        <f t="shared" si="16"/>
        <v>0.79166666666666674</v>
      </c>
      <c r="R42" s="376" t="str">
        <f t="shared" si="17"/>
        <v>Court 2</v>
      </c>
      <c r="S42" s="376"/>
      <c r="T42" s="376"/>
      <c r="U42" s="376"/>
      <c r="V42" s="376"/>
      <c r="W42" s="376"/>
      <c r="X42" s="376"/>
    </row>
    <row r="43" spans="1:140" s="373" customFormat="1" ht="15" customHeight="1" x14ac:dyDescent="0.25">
      <c r="A43" s="373">
        <v>34</v>
      </c>
      <c r="B43" s="373">
        <f t="shared" si="3"/>
        <v>1</v>
      </c>
      <c r="C43" s="373">
        <f t="shared" si="18"/>
        <v>2</v>
      </c>
      <c r="D43" s="373" t="str">
        <f t="shared" si="0"/>
        <v>Court 2</v>
      </c>
      <c r="E43" s="374">
        <f t="shared" si="9"/>
        <v>0.79166666666666674</v>
      </c>
      <c r="F43" s="375">
        <f t="shared" si="19"/>
        <v>42040</v>
      </c>
      <c r="G43" s="294"/>
      <c r="K43" s="402"/>
      <c r="L43" s="402"/>
      <c r="O43" s="376">
        <f t="shared" si="14"/>
        <v>35</v>
      </c>
      <c r="P43" s="377">
        <f t="shared" si="15"/>
        <v>42040</v>
      </c>
      <c r="Q43" s="374">
        <f t="shared" si="16"/>
        <v>0.79166666666666674</v>
      </c>
      <c r="R43" s="376" t="str">
        <f t="shared" si="17"/>
        <v>Court 3</v>
      </c>
      <c r="S43" s="376"/>
      <c r="T43" s="376"/>
      <c r="U43" s="376"/>
      <c r="V43" s="376"/>
      <c r="W43" s="376"/>
      <c r="X43" s="376"/>
    </row>
    <row r="44" spans="1:140" s="373" customFormat="1" ht="15" customHeight="1" x14ac:dyDescent="0.25">
      <c r="A44" s="373">
        <v>35</v>
      </c>
      <c r="B44" s="373">
        <f t="shared" si="3"/>
        <v>1</v>
      </c>
      <c r="C44" s="373">
        <f t="shared" si="18"/>
        <v>3</v>
      </c>
      <c r="D44" s="373" t="str">
        <f t="shared" si="0"/>
        <v>Court 3</v>
      </c>
      <c r="E44" s="374">
        <f t="shared" si="9"/>
        <v>0.79166666666666674</v>
      </c>
      <c r="F44" s="375">
        <f t="shared" si="19"/>
        <v>42040</v>
      </c>
      <c r="G44" s="294"/>
      <c r="K44" s="402"/>
      <c r="L44" s="402"/>
      <c r="O44" s="376">
        <f t="shared" si="14"/>
        <v>36</v>
      </c>
      <c r="P44" s="377">
        <f t="shared" si="15"/>
        <v>42040</v>
      </c>
      <c r="Q44" s="374">
        <f t="shared" si="16"/>
        <v>0.79166666666666674</v>
      </c>
      <c r="R44" s="376" t="str">
        <f t="shared" si="17"/>
        <v>Court 4</v>
      </c>
      <c r="S44" s="376"/>
      <c r="T44" s="376"/>
      <c r="U44" s="376"/>
      <c r="V44" s="376"/>
      <c r="W44" s="376"/>
      <c r="X44" s="376"/>
    </row>
    <row r="45" spans="1:140" s="373" customFormat="1" ht="15" customHeight="1" x14ac:dyDescent="0.25">
      <c r="A45" s="373">
        <v>36</v>
      </c>
      <c r="B45" s="373">
        <f t="shared" si="3"/>
        <v>1</v>
      </c>
      <c r="C45" s="373">
        <f t="shared" si="18"/>
        <v>4</v>
      </c>
      <c r="D45" s="373" t="str">
        <f t="shared" si="0"/>
        <v>Court 4</v>
      </c>
      <c r="E45" s="374">
        <f t="shared" si="9"/>
        <v>0.79166666666666674</v>
      </c>
      <c r="F45" s="375">
        <f t="shared" si="19"/>
        <v>42040</v>
      </c>
      <c r="G45" s="294"/>
      <c r="K45" s="376">
        <f>Setup!H9</f>
        <v>1</v>
      </c>
      <c r="L45" s="386" t="str">
        <f>Setup!I9</f>
        <v>Player 1</v>
      </c>
      <c r="O45" s="376">
        <f t="shared" si="14"/>
        <v>37</v>
      </c>
      <c r="P45" s="377">
        <f t="shared" si="15"/>
        <v>42040</v>
      </c>
      <c r="Q45" s="374">
        <f t="shared" si="16"/>
        <v>0.79166666666666674</v>
      </c>
      <c r="R45" s="376" t="str">
        <f t="shared" si="17"/>
        <v>Court 5</v>
      </c>
      <c r="S45" s="376"/>
      <c r="T45" s="376"/>
      <c r="U45" s="376"/>
      <c r="V45" s="376"/>
      <c r="W45" s="376"/>
      <c r="X45" s="376"/>
    </row>
    <row r="46" spans="1:140" s="373" customFormat="1" ht="15" customHeight="1" x14ac:dyDescent="0.25">
      <c r="A46" s="373">
        <v>37</v>
      </c>
      <c r="B46" s="373">
        <f t="shared" si="3"/>
        <v>1</v>
      </c>
      <c r="C46" s="373">
        <f t="shared" si="18"/>
        <v>5</v>
      </c>
      <c r="D46" s="373" t="str">
        <f t="shared" si="0"/>
        <v>Court 5</v>
      </c>
      <c r="E46" s="374">
        <f t="shared" si="9"/>
        <v>0.79166666666666674</v>
      </c>
      <c r="F46" s="375">
        <f t="shared" si="19"/>
        <v>42040</v>
      </c>
      <c r="G46" s="294"/>
      <c r="K46" s="376">
        <f>Setup!H10</f>
        <v>2</v>
      </c>
      <c r="L46" s="386" t="str">
        <f>Setup!I10</f>
        <v>Player 2</v>
      </c>
      <c r="O46" s="376">
        <f t="shared" si="14"/>
        <v>38</v>
      </c>
      <c r="P46" s="377">
        <f t="shared" si="15"/>
        <v>42040</v>
      </c>
      <c r="Q46" s="374">
        <f t="shared" si="16"/>
        <v>0.79166666666666674</v>
      </c>
      <c r="R46" s="376" t="str">
        <f t="shared" si="17"/>
        <v>Court 6</v>
      </c>
      <c r="S46" s="376"/>
      <c r="T46" s="376"/>
      <c r="U46" s="376"/>
      <c r="V46" s="376"/>
      <c r="W46" s="376"/>
      <c r="X46" s="376"/>
    </row>
    <row r="47" spans="1:140" s="373" customFormat="1" ht="15" customHeight="1" x14ac:dyDescent="0.25">
      <c r="A47" s="373">
        <v>38</v>
      </c>
      <c r="B47" s="373">
        <f t="shared" si="3"/>
        <v>1</v>
      </c>
      <c r="C47" s="373">
        <f t="shared" si="18"/>
        <v>6</v>
      </c>
      <c r="D47" s="373" t="str">
        <f t="shared" si="0"/>
        <v>Court 6</v>
      </c>
      <c r="E47" s="374">
        <f t="shared" si="9"/>
        <v>0.79166666666666674</v>
      </c>
      <c r="F47" s="375">
        <f t="shared" si="19"/>
        <v>42040</v>
      </c>
      <c r="G47" s="294"/>
      <c r="K47" s="376">
        <f>Setup!H11</f>
        <v>3</v>
      </c>
      <c r="L47" s="386" t="str">
        <f>Setup!I11</f>
        <v>Player 3</v>
      </c>
      <c r="O47" s="376">
        <f t="shared" si="14"/>
        <v>39</v>
      </c>
      <c r="P47" s="377">
        <f t="shared" si="15"/>
        <v>42040</v>
      </c>
      <c r="Q47" s="374">
        <f t="shared" si="16"/>
        <v>0.79166666666666674</v>
      </c>
      <c r="R47" s="376" t="str">
        <f t="shared" si="17"/>
        <v>Court 7</v>
      </c>
      <c r="S47" s="376"/>
      <c r="T47" s="376"/>
      <c r="U47" s="376"/>
      <c r="V47" s="376"/>
      <c r="W47" s="376"/>
      <c r="X47" s="376"/>
    </row>
    <row r="48" spans="1:140" s="373" customFormat="1" ht="15" customHeight="1" x14ac:dyDescent="0.25">
      <c r="A48" s="373">
        <v>39</v>
      </c>
      <c r="B48" s="373">
        <f t="shared" si="3"/>
        <v>1</v>
      </c>
      <c r="C48" s="373">
        <f t="shared" si="18"/>
        <v>7</v>
      </c>
      <c r="D48" s="373" t="str">
        <f t="shared" si="0"/>
        <v>Court 7</v>
      </c>
      <c r="E48" s="374">
        <f t="shared" si="9"/>
        <v>0.79166666666666674</v>
      </c>
      <c r="F48" s="375">
        <f t="shared" si="19"/>
        <v>42040</v>
      </c>
      <c r="G48" s="294"/>
      <c r="K48" s="376">
        <f>Setup!H12</f>
        <v>4</v>
      </c>
      <c r="L48" s="386" t="str">
        <f>Setup!I12</f>
        <v>Player 4</v>
      </c>
      <c r="O48" s="376">
        <f t="shared" si="14"/>
        <v>40</v>
      </c>
      <c r="P48" s="377">
        <f t="shared" si="15"/>
        <v>42040</v>
      </c>
      <c r="Q48" s="374">
        <f t="shared" si="16"/>
        <v>0.79166666666666674</v>
      </c>
      <c r="R48" s="376" t="str">
        <f t="shared" si="17"/>
        <v>Court 8</v>
      </c>
      <c r="S48" s="376"/>
      <c r="T48" s="376"/>
      <c r="U48" s="376"/>
      <c r="V48" s="376"/>
      <c r="W48" s="376"/>
      <c r="X48" s="376"/>
    </row>
    <row r="49" spans="1:24" s="373" customFormat="1" ht="15" customHeight="1" x14ac:dyDescent="0.25">
      <c r="A49" s="373">
        <v>40</v>
      </c>
      <c r="B49" s="373">
        <f t="shared" si="3"/>
        <v>1</v>
      </c>
      <c r="C49" s="373">
        <f t="shared" si="18"/>
        <v>8</v>
      </c>
      <c r="D49" s="373" t="str">
        <f t="shared" si="0"/>
        <v>Court 8</v>
      </c>
      <c r="E49" s="374">
        <f t="shared" si="9"/>
        <v>0.79166666666666674</v>
      </c>
      <c r="F49" s="375">
        <f t="shared" si="19"/>
        <v>42040</v>
      </c>
      <c r="G49" s="294"/>
      <c r="K49" s="376">
        <f>Setup!H13</f>
        <v>5</v>
      </c>
      <c r="L49" s="386" t="str">
        <f>Setup!I13</f>
        <v>Player 5</v>
      </c>
      <c r="O49" s="376">
        <f t="shared" si="14"/>
        <v>41</v>
      </c>
      <c r="P49" s="377">
        <f t="shared" si="15"/>
        <v>42040</v>
      </c>
      <c r="Q49" s="374">
        <f t="shared" si="16"/>
        <v>0.79166666666666674</v>
      </c>
      <c r="R49" s="376" t="str">
        <f t="shared" si="17"/>
        <v>Court 9</v>
      </c>
      <c r="S49" s="376"/>
      <c r="T49" s="376"/>
      <c r="U49" s="376"/>
      <c r="V49" s="376"/>
      <c r="W49" s="376"/>
      <c r="X49" s="376"/>
    </row>
    <row r="50" spans="1:24" s="373" customFormat="1" ht="15" customHeight="1" x14ac:dyDescent="0.25">
      <c r="A50" s="373">
        <v>41</v>
      </c>
      <c r="B50" s="373">
        <f t="shared" si="3"/>
        <v>1</v>
      </c>
      <c r="C50" s="373">
        <f t="shared" si="18"/>
        <v>9</v>
      </c>
      <c r="D50" s="373" t="str">
        <f t="shared" si="0"/>
        <v>Court 9</v>
      </c>
      <c r="E50" s="374">
        <f t="shared" si="9"/>
        <v>0.79166666666666674</v>
      </c>
      <c r="F50" s="375">
        <f t="shared" si="19"/>
        <v>42040</v>
      </c>
      <c r="G50" s="294"/>
      <c r="K50" s="376">
        <f>Setup!H14</f>
        <v>6</v>
      </c>
      <c r="L50" s="386" t="str">
        <f>Setup!I14</f>
        <v>Player 6</v>
      </c>
      <c r="O50" s="376">
        <f t="shared" si="14"/>
        <v>42</v>
      </c>
      <c r="P50" s="377">
        <f t="shared" si="15"/>
        <v>42040</v>
      </c>
      <c r="Q50" s="374">
        <f t="shared" si="16"/>
        <v>0.79166666666666674</v>
      </c>
      <c r="R50" s="376" t="str">
        <f t="shared" si="17"/>
        <v>Court 10</v>
      </c>
      <c r="S50" s="376"/>
      <c r="T50" s="376"/>
      <c r="U50" s="376"/>
      <c r="V50" s="376"/>
      <c r="W50" s="376"/>
      <c r="X50" s="376"/>
    </row>
    <row r="51" spans="1:24" s="373" customFormat="1" ht="15" customHeight="1" x14ac:dyDescent="0.25">
      <c r="A51" s="373">
        <v>42</v>
      </c>
      <c r="B51" s="373">
        <f t="shared" si="3"/>
        <v>1</v>
      </c>
      <c r="C51" s="373">
        <f t="shared" si="18"/>
        <v>10</v>
      </c>
      <c r="D51" s="373" t="str">
        <f t="shared" si="0"/>
        <v>Court 10</v>
      </c>
      <c r="E51" s="374">
        <f t="shared" si="9"/>
        <v>0.79166666666666674</v>
      </c>
      <c r="F51" s="375">
        <f t="shared" si="19"/>
        <v>42040</v>
      </c>
      <c r="G51" s="294"/>
      <c r="K51" s="376">
        <f>Setup!H15</f>
        <v>7</v>
      </c>
      <c r="L51" s="386" t="str">
        <f>Setup!I15</f>
        <v>Player 7</v>
      </c>
      <c r="O51" s="376">
        <f t="shared" si="14"/>
        <v>43</v>
      </c>
      <c r="P51" s="377">
        <f t="shared" si="15"/>
        <v>42040</v>
      </c>
      <c r="Q51" s="374">
        <f t="shared" si="16"/>
        <v>0.79166666666666674</v>
      </c>
      <c r="R51" s="376" t="str">
        <f t="shared" si="17"/>
        <v>Court 11</v>
      </c>
      <c r="S51" s="376"/>
      <c r="T51" s="376"/>
      <c r="U51" s="376"/>
      <c r="V51" s="376"/>
      <c r="W51" s="376"/>
      <c r="X51" s="376"/>
    </row>
    <row r="52" spans="1:24" s="373" customFormat="1" ht="15" customHeight="1" x14ac:dyDescent="0.25">
      <c r="A52" s="373">
        <v>43</v>
      </c>
      <c r="B52" s="373">
        <f t="shared" si="3"/>
        <v>1</v>
      </c>
      <c r="C52" s="373">
        <f t="shared" si="18"/>
        <v>11</v>
      </c>
      <c r="D52" s="373" t="str">
        <f t="shared" si="0"/>
        <v>Court 11</v>
      </c>
      <c r="E52" s="374">
        <f t="shared" si="9"/>
        <v>0.79166666666666674</v>
      </c>
      <c r="F52" s="375">
        <f t="shared" si="19"/>
        <v>42040</v>
      </c>
      <c r="G52" s="294"/>
      <c r="K52" s="376">
        <f>Setup!H16</f>
        <v>8</v>
      </c>
      <c r="L52" s="386" t="str">
        <f>Setup!I16</f>
        <v>Player 8</v>
      </c>
      <c r="O52" s="376">
        <f t="shared" si="14"/>
        <v>44</v>
      </c>
      <c r="P52" s="377">
        <f t="shared" si="15"/>
        <v>42040</v>
      </c>
      <c r="Q52" s="374">
        <f t="shared" si="16"/>
        <v>0.79166666666666674</v>
      </c>
      <c r="R52" s="376" t="str">
        <f t="shared" si="17"/>
        <v>Court 12</v>
      </c>
      <c r="S52" s="376"/>
      <c r="T52" s="376"/>
      <c r="U52" s="376"/>
      <c r="V52" s="376"/>
      <c r="W52" s="376"/>
      <c r="X52" s="376"/>
    </row>
    <row r="53" spans="1:24" s="373" customFormat="1" ht="15" customHeight="1" x14ac:dyDescent="0.25">
      <c r="A53" s="373">
        <v>44</v>
      </c>
      <c r="B53" s="373">
        <f t="shared" si="3"/>
        <v>1</v>
      </c>
      <c r="C53" s="373">
        <f t="shared" si="18"/>
        <v>12</v>
      </c>
      <c r="D53" s="373" t="str">
        <f t="shared" si="0"/>
        <v>Court 12</v>
      </c>
      <c r="E53" s="374">
        <f t="shared" si="9"/>
        <v>0.79166666666666674</v>
      </c>
      <c r="F53" s="375">
        <f t="shared" si="19"/>
        <v>42040</v>
      </c>
      <c r="G53" s="294"/>
      <c r="K53" s="376">
        <f>Setup!H17</f>
        <v>9</v>
      </c>
      <c r="L53" s="386" t="str">
        <f>Setup!I17</f>
        <v>Player 9</v>
      </c>
      <c r="O53" s="376">
        <f t="shared" si="14"/>
        <v>45</v>
      </c>
      <c r="P53" s="377">
        <f t="shared" si="15"/>
        <v>42040</v>
      </c>
      <c r="Q53" s="374">
        <f t="shared" si="16"/>
        <v>0.79166666666666674</v>
      </c>
      <c r="R53" s="376" t="str">
        <f t="shared" si="17"/>
        <v>Court 13</v>
      </c>
      <c r="S53" s="376"/>
      <c r="T53" s="376"/>
      <c r="U53" s="376"/>
      <c r="V53" s="376"/>
      <c r="W53" s="376"/>
      <c r="X53" s="376"/>
    </row>
    <row r="54" spans="1:24" s="373" customFormat="1" ht="15" customHeight="1" x14ac:dyDescent="0.25">
      <c r="A54" s="373">
        <v>45</v>
      </c>
      <c r="B54" s="373">
        <f t="shared" si="3"/>
        <v>1</v>
      </c>
      <c r="C54" s="373">
        <f t="shared" si="18"/>
        <v>13</v>
      </c>
      <c r="D54" s="373" t="str">
        <f t="shared" si="0"/>
        <v>Court 13</v>
      </c>
      <c r="E54" s="374">
        <f t="shared" si="9"/>
        <v>0.79166666666666674</v>
      </c>
      <c r="F54" s="375">
        <f t="shared" si="19"/>
        <v>42040</v>
      </c>
      <c r="G54" s="294"/>
      <c r="K54" s="376">
        <f>Setup!H18</f>
        <v>10</v>
      </c>
      <c r="L54" s="386" t="str">
        <f>Setup!I18</f>
        <v>Player 10</v>
      </c>
      <c r="O54" s="376">
        <f t="shared" si="14"/>
        <v>46</v>
      </c>
      <c r="P54" s="377">
        <f t="shared" si="15"/>
        <v>42040</v>
      </c>
      <c r="Q54" s="374">
        <f t="shared" si="16"/>
        <v>0.79166666666666674</v>
      </c>
      <c r="R54" s="376" t="str">
        <f t="shared" si="17"/>
        <v>Court 14</v>
      </c>
      <c r="S54" s="376"/>
      <c r="T54" s="376"/>
      <c r="U54" s="376"/>
      <c r="V54" s="376"/>
      <c r="W54" s="376"/>
      <c r="X54" s="376"/>
    </row>
    <row r="55" spans="1:24" s="373" customFormat="1" ht="15" customHeight="1" x14ac:dyDescent="0.25">
      <c r="A55" s="373">
        <v>46</v>
      </c>
      <c r="B55" s="373">
        <f t="shared" si="3"/>
        <v>1</v>
      </c>
      <c r="C55" s="373">
        <f t="shared" si="18"/>
        <v>14</v>
      </c>
      <c r="D55" s="373" t="str">
        <f t="shared" si="0"/>
        <v>Court 14</v>
      </c>
      <c r="E55" s="374">
        <f t="shared" si="9"/>
        <v>0.79166666666666674</v>
      </c>
      <c r="F55" s="375">
        <f t="shared" si="19"/>
        <v>42040</v>
      </c>
      <c r="G55" s="294"/>
      <c r="K55" s="376">
        <f>Setup!H19</f>
        <v>11</v>
      </c>
      <c r="L55" s="386" t="str">
        <f>Setup!I19</f>
        <v>Player 11</v>
      </c>
      <c r="O55" s="376">
        <f t="shared" si="14"/>
        <v>47</v>
      </c>
      <c r="P55" s="377">
        <f t="shared" si="15"/>
        <v>42040</v>
      </c>
      <c r="Q55" s="374">
        <f t="shared" si="16"/>
        <v>0.79166666666666674</v>
      </c>
      <c r="R55" s="376" t="str">
        <f t="shared" si="17"/>
        <v>Court 15</v>
      </c>
      <c r="S55" s="376"/>
      <c r="T55" s="376"/>
      <c r="U55" s="376"/>
      <c r="V55" s="376"/>
      <c r="W55" s="376"/>
      <c r="X55" s="376"/>
    </row>
    <row r="56" spans="1:24" s="373" customFormat="1" ht="15" customHeight="1" x14ac:dyDescent="0.25">
      <c r="A56" s="373">
        <v>47</v>
      </c>
      <c r="B56" s="373">
        <f t="shared" si="3"/>
        <v>1</v>
      </c>
      <c r="C56" s="373">
        <f t="shared" si="18"/>
        <v>15</v>
      </c>
      <c r="D56" s="373" t="str">
        <f t="shared" si="0"/>
        <v>Court 15</v>
      </c>
      <c r="E56" s="374">
        <f t="shared" si="9"/>
        <v>0.79166666666666674</v>
      </c>
      <c r="F56" s="375">
        <f t="shared" si="19"/>
        <v>42040</v>
      </c>
      <c r="G56" s="294"/>
      <c r="K56" s="376">
        <f>Setup!H20</f>
        <v>12</v>
      </c>
      <c r="L56" s="386" t="str">
        <f>Setup!I20</f>
        <v>Player 12</v>
      </c>
      <c r="O56" s="376">
        <f t="shared" si="14"/>
        <v>48</v>
      </c>
      <c r="P56" s="377">
        <f t="shared" si="15"/>
        <v>42040</v>
      </c>
      <c r="Q56" s="374">
        <f t="shared" si="16"/>
        <v>0.79166666666666674</v>
      </c>
      <c r="R56" s="376" t="str">
        <f t="shared" si="17"/>
        <v>Court 16</v>
      </c>
      <c r="S56" s="376"/>
      <c r="T56" s="376"/>
      <c r="U56" s="376"/>
      <c r="V56" s="376"/>
      <c r="W56" s="376"/>
      <c r="X56" s="376"/>
    </row>
    <row r="57" spans="1:24" s="373" customFormat="1" ht="15" customHeight="1" x14ac:dyDescent="0.25">
      <c r="A57" s="373">
        <v>48</v>
      </c>
      <c r="B57" s="373">
        <f t="shared" si="3"/>
        <v>1</v>
      </c>
      <c r="C57" s="373">
        <f t="shared" si="18"/>
        <v>16</v>
      </c>
      <c r="D57" s="373" t="str">
        <f t="shared" si="0"/>
        <v>Court 16</v>
      </c>
      <c r="E57" s="374">
        <f t="shared" si="9"/>
        <v>0.79166666666666674</v>
      </c>
      <c r="F57" s="375">
        <f t="shared" si="19"/>
        <v>42040</v>
      </c>
      <c r="G57" s="294"/>
      <c r="K57" s="376">
        <f>Setup!H21</f>
        <v>13</v>
      </c>
      <c r="L57" s="386" t="str">
        <f>Setup!I21</f>
        <v>Player 13</v>
      </c>
      <c r="O57" s="376">
        <f t="shared" ref="O57:O120" si="20">O56+1</f>
        <v>49</v>
      </c>
      <c r="P57" s="377">
        <f t="shared" ref="P57:P72" si="21">IF(O57&lt;&gt;"",VLOOKUP(O57,$A$10:$F$266,6,FALSE),"")</f>
        <v>42040</v>
      </c>
      <c r="Q57" s="374">
        <f t="shared" ref="Q57:Q72" si="22">IF(O57&lt;&gt;"",VLOOKUP(O57,$A$10:$F$266,5,FALSE),"")</f>
        <v>0.87500000000000011</v>
      </c>
      <c r="R57" s="376" t="str">
        <f t="shared" ref="R57:R72" si="23">IF(O57&lt;&gt;"",VLOOKUP(O57,$A$10:$F$266,4,FALSE),"")</f>
        <v>Court 1</v>
      </c>
      <c r="S57" s="376"/>
      <c r="T57" s="376"/>
      <c r="U57" s="376"/>
      <c r="V57" s="376"/>
      <c r="W57" s="376"/>
      <c r="X57" s="376"/>
    </row>
    <row r="58" spans="1:24" s="373" customFormat="1" ht="15" customHeight="1" x14ac:dyDescent="0.25">
      <c r="A58" s="373">
        <v>49</v>
      </c>
      <c r="B58" s="373">
        <f t="shared" si="3"/>
        <v>1</v>
      </c>
      <c r="C58" s="373">
        <f t="shared" si="18"/>
        <v>1</v>
      </c>
      <c r="D58" s="373" t="str">
        <f t="shared" si="0"/>
        <v>Court 1</v>
      </c>
      <c r="E58" s="374">
        <f t="shared" si="9"/>
        <v>0.87500000000000011</v>
      </c>
      <c r="F58" s="375">
        <f t="shared" si="19"/>
        <v>42040</v>
      </c>
      <c r="G58" s="294"/>
      <c r="K58" s="376">
        <f>Setup!H22</f>
        <v>14</v>
      </c>
      <c r="L58" s="386" t="str">
        <f>Setup!I22</f>
        <v>Player 14</v>
      </c>
      <c r="O58" s="376">
        <f t="shared" si="20"/>
        <v>50</v>
      </c>
      <c r="P58" s="377">
        <f t="shared" si="21"/>
        <v>42040</v>
      </c>
      <c r="Q58" s="374">
        <f t="shared" si="22"/>
        <v>0.87500000000000011</v>
      </c>
      <c r="R58" s="376" t="str">
        <f t="shared" si="23"/>
        <v>Court 2</v>
      </c>
      <c r="S58" s="376"/>
      <c r="T58" s="376"/>
      <c r="U58" s="376"/>
      <c r="V58" s="376"/>
      <c r="W58" s="376"/>
      <c r="X58" s="376"/>
    </row>
    <row r="59" spans="1:24" s="373" customFormat="1" ht="15" customHeight="1" x14ac:dyDescent="0.25">
      <c r="A59" s="373">
        <v>50</v>
      </c>
      <c r="B59" s="373">
        <f t="shared" si="3"/>
        <v>1</v>
      </c>
      <c r="C59" s="373">
        <f t="shared" si="18"/>
        <v>2</v>
      </c>
      <c r="D59" s="373" t="str">
        <f t="shared" si="0"/>
        <v>Court 2</v>
      </c>
      <c r="E59" s="374">
        <f t="shared" si="9"/>
        <v>0.87500000000000011</v>
      </c>
      <c r="F59" s="375">
        <f t="shared" si="19"/>
        <v>42040</v>
      </c>
      <c r="G59" s="294"/>
      <c r="K59" s="376">
        <f>Setup!H23</f>
        <v>15</v>
      </c>
      <c r="L59" s="386" t="str">
        <f>Setup!I23</f>
        <v>Player 15</v>
      </c>
      <c r="O59" s="376">
        <f t="shared" si="20"/>
        <v>51</v>
      </c>
      <c r="P59" s="377">
        <f t="shared" si="21"/>
        <v>42040</v>
      </c>
      <c r="Q59" s="374">
        <f t="shared" si="22"/>
        <v>0.87500000000000011</v>
      </c>
      <c r="R59" s="376" t="str">
        <f t="shared" si="23"/>
        <v>Court 3</v>
      </c>
      <c r="S59" s="376"/>
      <c r="T59" s="376"/>
      <c r="U59" s="376"/>
      <c r="V59" s="376"/>
      <c r="W59" s="376"/>
      <c r="X59" s="376"/>
    </row>
    <row r="60" spans="1:24" s="373" customFormat="1" ht="15" customHeight="1" x14ac:dyDescent="0.25">
      <c r="A60" s="373">
        <v>51</v>
      </c>
      <c r="B60" s="373">
        <f t="shared" si="3"/>
        <v>1</v>
      </c>
      <c r="C60" s="373">
        <f t="shared" si="18"/>
        <v>3</v>
      </c>
      <c r="D60" s="373" t="str">
        <f t="shared" si="0"/>
        <v>Court 3</v>
      </c>
      <c r="E60" s="374">
        <f t="shared" si="9"/>
        <v>0.87500000000000011</v>
      </c>
      <c r="F60" s="375">
        <f t="shared" si="19"/>
        <v>42040</v>
      </c>
      <c r="G60" s="294"/>
      <c r="K60" s="376">
        <f>Setup!H24</f>
        <v>16</v>
      </c>
      <c r="L60" s="386" t="str">
        <f>Setup!I24</f>
        <v>Player 16</v>
      </c>
      <c r="O60" s="376">
        <f t="shared" si="20"/>
        <v>52</v>
      </c>
      <c r="P60" s="377">
        <f t="shared" si="21"/>
        <v>42040</v>
      </c>
      <c r="Q60" s="374">
        <f t="shared" si="22"/>
        <v>0.87500000000000011</v>
      </c>
      <c r="R60" s="376" t="str">
        <f t="shared" si="23"/>
        <v>Court 4</v>
      </c>
      <c r="S60" s="376"/>
      <c r="T60" s="376"/>
      <c r="U60" s="376"/>
      <c r="V60" s="376"/>
      <c r="W60" s="376"/>
      <c r="X60" s="376"/>
    </row>
    <row r="61" spans="1:24" s="373" customFormat="1" ht="15" customHeight="1" x14ac:dyDescent="0.25">
      <c r="A61" s="373">
        <v>52</v>
      </c>
      <c r="B61" s="373">
        <f t="shared" si="3"/>
        <v>1</v>
      </c>
      <c r="C61" s="373">
        <f t="shared" si="18"/>
        <v>4</v>
      </c>
      <c r="D61" s="373" t="str">
        <f t="shared" si="0"/>
        <v>Court 4</v>
      </c>
      <c r="E61" s="374">
        <f t="shared" si="9"/>
        <v>0.87500000000000011</v>
      </c>
      <c r="F61" s="375">
        <f t="shared" si="19"/>
        <v>42040</v>
      </c>
      <c r="G61" s="294"/>
      <c r="K61" s="376" t="str">
        <f>Setup!H25</f>
        <v/>
      </c>
      <c r="L61" s="386">
        <f>Setup!I25</f>
        <v>0</v>
      </c>
      <c r="O61" s="376">
        <f t="shared" si="20"/>
        <v>53</v>
      </c>
      <c r="P61" s="377">
        <f t="shared" si="21"/>
        <v>42040</v>
      </c>
      <c r="Q61" s="374">
        <f t="shared" si="22"/>
        <v>0.87500000000000011</v>
      </c>
      <c r="R61" s="376" t="str">
        <f t="shared" si="23"/>
        <v>Court 5</v>
      </c>
      <c r="S61" s="376"/>
      <c r="T61" s="376"/>
      <c r="U61" s="376"/>
      <c r="V61" s="376"/>
      <c r="W61" s="376"/>
      <c r="X61" s="376"/>
    </row>
    <row r="62" spans="1:24" s="373" customFormat="1" ht="15" customHeight="1" x14ac:dyDescent="0.25">
      <c r="A62" s="373">
        <v>53</v>
      </c>
      <c r="B62" s="373">
        <f t="shared" si="3"/>
        <v>1</v>
      </c>
      <c r="C62" s="373">
        <f t="shared" si="18"/>
        <v>5</v>
      </c>
      <c r="D62" s="373" t="str">
        <f t="shared" si="0"/>
        <v>Court 5</v>
      </c>
      <c r="E62" s="374">
        <f t="shared" si="9"/>
        <v>0.87500000000000011</v>
      </c>
      <c r="F62" s="375">
        <f t="shared" si="19"/>
        <v>42040</v>
      </c>
      <c r="G62" s="294"/>
      <c r="K62" s="376" t="str">
        <f>Setup!H26</f>
        <v/>
      </c>
      <c r="L62" s="386">
        <f>Setup!I26</f>
        <v>0</v>
      </c>
      <c r="O62" s="376">
        <f t="shared" si="20"/>
        <v>54</v>
      </c>
      <c r="P62" s="377">
        <f t="shared" si="21"/>
        <v>42040</v>
      </c>
      <c r="Q62" s="374">
        <f t="shared" si="22"/>
        <v>0.87500000000000011</v>
      </c>
      <c r="R62" s="376" t="str">
        <f t="shared" si="23"/>
        <v>Court 6</v>
      </c>
      <c r="S62" s="376"/>
      <c r="T62" s="376"/>
      <c r="U62" s="376"/>
      <c r="V62" s="376"/>
      <c r="W62" s="376"/>
      <c r="X62" s="376"/>
    </row>
    <row r="63" spans="1:24" s="373" customFormat="1" ht="15" customHeight="1" x14ac:dyDescent="0.25">
      <c r="A63" s="373">
        <v>54</v>
      </c>
      <c r="B63" s="373">
        <f t="shared" si="3"/>
        <v>1</v>
      </c>
      <c r="C63" s="373">
        <f t="shared" si="18"/>
        <v>6</v>
      </c>
      <c r="D63" s="373" t="str">
        <f t="shared" si="0"/>
        <v>Court 6</v>
      </c>
      <c r="E63" s="374">
        <f t="shared" si="9"/>
        <v>0.87500000000000011</v>
      </c>
      <c r="F63" s="375">
        <f t="shared" si="19"/>
        <v>42040</v>
      </c>
      <c r="G63" s="294"/>
      <c r="K63" s="376" t="str">
        <f>Setup!H27</f>
        <v/>
      </c>
      <c r="L63" s="386">
        <f>Setup!I27</f>
        <v>0</v>
      </c>
      <c r="O63" s="376">
        <f t="shared" si="20"/>
        <v>55</v>
      </c>
      <c r="P63" s="377">
        <f t="shared" si="21"/>
        <v>42040</v>
      </c>
      <c r="Q63" s="374">
        <f t="shared" si="22"/>
        <v>0.87500000000000011</v>
      </c>
      <c r="R63" s="376" t="str">
        <f t="shared" si="23"/>
        <v>Court 7</v>
      </c>
      <c r="S63" s="376"/>
      <c r="T63" s="376"/>
      <c r="U63" s="376"/>
      <c r="V63" s="376"/>
      <c r="W63" s="376"/>
      <c r="X63" s="376"/>
    </row>
    <row r="64" spans="1:24" s="373" customFormat="1" ht="15" customHeight="1" x14ac:dyDescent="0.25">
      <c r="A64" s="373">
        <v>55</v>
      </c>
      <c r="B64" s="373">
        <f t="shared" si="3"/>
        <v>1</v>
      </c>
      <c r="C64" s="373">
        <f t="shared" si="18"/>
        <v>7</v>
      </c>
      <c r="D64" s="373" t="str">
        <f t="shared" si="0"/>
        <v>Court 7</v>
      </c>
      <c r="E64" s="374">
        <f t="shared" si="9"/>
        <v>0.87500000000000011</v>
      </c>
      <c r="F64" s="375">
        <f t="shared" si="19"/>
        <v>42040</v>
      </c>
      <c r="G64" s="294"/>
      <c r="K64" s="376" t="str">
        <f>Setup!H28</f>
        <v/>
      </c>
      <c r="L64" s="386">
        <f>Setup!I28</f>
        <v>0</v>
      </c>
      <c r="O64" s="376">
        <f t="shared" si="20"/>
        <v>56</v>
      </c>
      <c r="P64" s="377">
        <f t="shared" si="21"/>
        <v>42040</v>
      </c>
      <c r="Q64" s="374">
        <f t="shared" si="22"/>
        <v>0.87500000000000011</v>
      </c>
      <c r="R64" s="376" t="str">
        <f t="shared" si="23"/>
        <v>Court 8</v>
      </c>
      <c r="S64" s="376"/>
      <c r="T64" s="376"/>
      <c r="U64" s="376"/>
      <c r="V64" s="376"/>
      <c r="W64" s="376"/>
      <c r="X64" s="376"/>
    </row>
    <row r="65" spans="1:24" s="373" customFormat="1" ht="15" customHeight="1" x14ac:dyDescent="0.25">
      <c r="A65" s="373">
        <v>56</v>
      </c>
      <c r="B65" s="373">
        <f t="shared" si="3"/>
        <v>1</v>
      </c>
      <c r="C65" s="373">
        <f t="shared" si="18"/>
        <v>8</v>
      </c>
      <c r="D65" s="373" t="str">
        <f t="shared" si="0"/>
        <v>Court 8</v>
      </c>
      <c r="E65" s="374">
        <f t="shared" si="9"/>
        <v>0.87500000000000011</v>
      </c>
      <c r="F65" s="375">
        <f t="shared" si="19"/>
        <v>42040</v>
      </c>
      <c r="G65" s="294"/>
      <c r="K65" s="376" t="str">
        <f>Setup!H29</f>
        <v/>
      </c>
      <c r="L65" s="386">
        <f>Setup!I29</f>
        <v>0</v>
      </c>
      <c r="O65" s="376">
        <f t="shared" si="20"/>
        <v>57</v>
      </c>
      <c r="P65" s="377">
        <f t="shared" si="21"/>
        <v>42040</v>
      </c>
      <c r="Q65" s="374">
        <f t="shared" si="22"/>
        <v>0.87500000000000011</v>
      </c>
      <c r="R65" s="376" t="str">
        <f t="shared" si="23"/>
        <v>Court 9</v>
      </c>
      <c r="S65" s="376"/>
      <c r="T65" s="376"/>
      <c r="U65" s="376"/>
      <c r="V65" s="376"/>
      <c r="W65" s="376"/>
      <c r="X65" s="376"/>
    </row>
    <row r="66" spans="1:24" s="373" customFormat="1" ht="15" customHeight="1" x14ac:dyDescent="0.25">
      <c r="A66" s="373">
        <v>57</v>
      </c>
      <c r="B66" s="373">
        <f t="shared" si="3"/>
        <v>1</v>
      </c>
      <c r="C66" s="373">
        <f t="shared" si="18"/>
        <v>9</v>
      </c>
      <c r="D66" s="373" t="str">
        <f t="shared" si="0"/>
        <v>Court 9</v>
      </c>
      <c r="E66" s="374">
        <f t="shared" si="9"/>
        <v>0.87500000000000011</v>
      </c>
      <c r="F66" s="375">
        <f t="shared" si="19"/>
        <v>42040</v>
      </c>
      <c r="G66" s="294"/>
      <c r="K66" s="376" t="str">
        <f>Setup!H30</f>
        <v/>
      </c>
      <c r="L66" s="386">
        <f>Setup!I30</f>
        <v>0</v>
      </c>
      <c r="O66" s="376">
        <f t="shared" si="20"/>
        <v>58</v>
      </c>
      <c r="P66" s="377">
        <f t="shared" si="21"/>
        <v>42040</v>
      </c>
      <c r="Q66" s="374">
        <f t="shared" si="22"/>
        <v>0.87500000000000011</v>
      </c>
      <c r="R66" s="376" t="str">
        <f t="shared" si="23"/>
        <v>Court 10</v>
      </c>
      <c r="S66" s="376"/>
      <c r="T66" s="376"/>
      <c r="U66" s="376"/>
      <c r="V66" s="376"/>
      <c r="W66" s="376"/>
      <c r="X66" s="376"/>
    </row>
    <row r="67" spans="1:24" s="373" customFormat="1" ht="15" customHeight="1" x14ac:dyDescent="0.25">
      <c r="A67" s="373">
        <v>58</v>
      </c>
      <c r="B67" s="373">
        <f t="shared" si="3"/>
        <v>1</v>
      </c>
      <c r="C67" s="373">
        <f t="shared" si="18"/>
        <v>10</v>
      </c>
      <c r="D67" s="373" t="str">
        <f t="shared" si="0"/>
        <v>Court 10</v>
      </c>
      <c r="E67" s="374">
        <f t="shared" si="9"/>
        <v>0.87500000000000011</v>
      </c>
      <c r="F67" s="375">
        <f t="shared" si="19"/>
        <v>42040</v>
      </c>
      <c r="G67" s="294"/>
      <c r="K67" s="376" t="str">
        <f>Setup!H31</f>
        <v/>
      </c>
      <c r="L67" s="386">
        <f>Setup!I31</f>
        <v>0</v>
      </c>
      <c r="O67" s="376">
        <f t="shared" si="20"/>
        <v>59</v>
      </c>
      <c r="P67" s="377">
        <f t="shared" si="21"/>
        <v>42040</v>
      </c>
      <c r="Q67" s="374">
        <f t="shared" si="22"/>
        <v>0.87500000000000011</v>
      </c>
      <c r="R67" s="376" t="str">
        <f t="shared" si="23"/>
        <v>Court 11</v>
      </c>
      <c r="S67" s="376"/>
      <c r="T67" s="376"/>
      <c r="U67" s="376"/>
      <c r="V67" s="376"/>
      <c r="W67" s="376"/>
      <c r="X67" s="376"/>
    </row>
    <row r="68" spans="1:24" s="373" customFormat="1" ht="15" customHeight="1" x14ac:dyDescent="0.25">
      <c r="A68" s="373">
        <v>59</v>
      </c>
      <c r="B68" s="373">
        <f t="shared" si="3"/>
        <v>1</v>
      </c>
      <c r="C68" s="373">
        <f t="shared" si="18"/>
        <v>11</v>
      </c>
      <c r="D68" s="373" t="str">
        <f t="shared" si="0"/>
        <v>Court 11</v>
      </c>
      <c r="E68" s="374">
        <f t="shared" si="9"/>
        <v>0.87500000000000011</v>
      </c>
      <c r="F68" s="375">
        <f t="shared" si="19"/>
        <v>42040</v>
      </c>
      <c r="G68" s="294"/>
      <c r="K68" s="376" t="str">
        <f>Setup!H32</f>
        <v/>
      </c>
      <c r="L68" s="386">
        <f>Setup!I32</f>
        <v>0</v>
      </c>
      <c r="O68" s="376">
        <f t="shared" si="20"/>
        <v>60</v>
      </c>
      <c r="P68" s="377">
        <f t="shared" si="21"/>
        <v>42040</v>
      </c>
      <c r="Q68" s="374">
        <f t="shared" si="22"/>
        <v>0.87500000000000011</v>
      </c>
      <c r="R68" s="376" t="str">
        <f t="shared" si="23"/>
        <v>Court 12</v>
      </c>
      <c r="S68" s="376"/>
      <c r="T68" s="376"/>
      <c r="U68" s="376"/>
      <c r="V68" s="376"/>
      <c r="W68" s="376"/>
      <c r="X68" s="376"/>
    </row>
    <row r="69" spans="1:24" s="373" customFormat="1" ht="15" customHeight="1" x14ac:dyDescent="0.25">
      <c r="A69" s="373">
        <v>60</v>
      </c>
      <c r="B69" s="373">
        <f t="shared" si="3"/>
        <v>1</v>
      </c>
      <c r="C69" s="373">
        <f t="shared" si="18"/>
        <v>12</v>
      </c>
      <c r="D69" s="373" t="str">
        <f t="shared" si="0"/>
        <v>Court 12</v>
      </c>
      <c r="E69" s="374">
        <f t="shared" si="9"/>
        <v>0.87500000000000011</v>
      </c>
      <c r="F69" s="375">
        <f t="shared" si="19"/>
        <v>42040</v>
      </c>
      <c r="G69" s="294"/>
      <c r="K69" s="376" t="str">
        <f>Setup!H33</f>
        <v/>
      </c>
      <c r="L69" s="386">
        <f>Setup!I33</f>
        <v>0</v>
      </c>
      <c r="O69" s="376">
        <f t="shared" si="20"/>
        <v>61</v>
      </c>
      <c r="P69" s="377">
        <f t="shared" si="21"/>
        <v>42040</v>
      </c>
      <c r="Q69" s="374">
        <f t="shared" si="22"/>
        <v>0.87500000000000011</v>
      </c>
      <c r="R69" s="376" t="str">
        <f t="shared" si="23"/>
        <v>Court 13</v>
      </c>
      <c r="S69" s="376"/>
      <c r="T69" s="376"/>
      <c r="U69" s="376"/>
      <c r="V69" s="376"/>
      <c r="W69" s="376"/>
      <c r="X69" s="376"/>
    </row>
    <row r="70" spans="1:24" s="373" customFormat="1" ht="15" customHeight="1" x14ac:dyDescent="0.25">
      <c r="A70" s="373">
        <v>61</v>
      </c>
      <c r="B70" s="373">
        <f t="shared" si="3"/>
        <v>1</v>
      </c>
      <c r="C70" s="373">
        <f t="shared" si="18"/>
        <v>13</v>
      </c>
      <c r="D70" s="373" t="str">
        <f t="shared" si="0"/>
        <v>Court 13</v>
      </c>
      <c r="E70" s="374">
        <f t="shared" si="9"/>
        <v>0.87500000000000011</v>
      </c>
      <c r="F70" s="375">
        <f t="shared" si="19"/>
        <v>42040</v>
      </c>
      <c r="G70" s="294"/>
      <c r="K70" s="376" t="str">
        <f>Setup!H34</f>
        <v/>
      </c>
      <c r="L70" s="386">
        <f>Setup!I34</f>
        <v>0</v>
      </c>
      <c r="O70" s="376">
        <f t="shared" si="20"/>
        <v>62</v>
      </c>
      <c r="P70" s="377">
        <f t="shared" si="21"/>
        <v>42040</v>
      </c>
      <c r="Q70" s="374">
        <f t="shared" si="22"/>
        <v>0.87500000000000011</v>
      </c>
      <c r="R70" s="376" t="str">
        <f t="shared" si="23"/>
        <v>Court 14</v>
      </c>
      <c r="S70" s="376"/>
      <c r="T70" s="376"/>
      <c r="U70" s="376"/>
      <c r="V70" s="376"/>
      <c r="W70" s="376"/>
      <c r="X70" s="376"/>
    </row>
    <row r="71" spans="1:24" s="373" customFormat="1" ht="15" customHeight="1" x14ac:dyDescent="0.25">
      <c r="A71" s="373">
        <v>62</v>
      </c>
      <c r="B71" s="373">
        <f t="shared" si="3"/>
        <v>1</v>
      </c>
      <c r="C71" s="373">
        <f t="shared" si="18"/>
        <v>14</v>
      </c>
      <c r="D71" s="373" t="str">
        <f t="shared" si="0"/>
        <v>Court 14</v>
      </c>
      <c r="E71" s="374">
        <f t="shared" si="9"/>
        <v>0.87500000000000011</v>
      </c>
      <c r="F71" s="375">
        <f t="shared" si="19"/>
        <v>42040</v>
      </c>
      <c r="G71" s="294"/>
      <c r="K71" s="376" t="str">
        <f>Setup!H35</f>
        <v/>
      </c>
      <c r="L71" s="386">
        <f>Setup!I35</f>
        <v>0</v>
      </c>
      <c r="O71" s="376">
        <f t="shared" si="20"/>
        <v>63</v>
      </c>
      <c r="P71" s="377">
        <f t="shared" si="21"/>
        <v>42040</v>
      </c>
      <c r="Q71" s="374">
        <f t="shared" si="22"/>
        <v>0.87500000000000011</v>
      </c>
      <c r="R71" s="376" t="str">
        <f t="shared" si="23"/>
        <v>Court 15</v>
      </c>
      <c r="S71" s="376"/>
      <c r="T71" s="376"/>
      <c r="U71" s="376"/>
      <c r="V71" s="376"/>
      <c r="W71" s="376"/>
      <c r="X71" s="376"/>
    </row>
    <row r="72" spans="1:24" s="373" customFormat="1" ht="15" customHeight="1" x14ac:dyDescent="0.25">
      <c r="A72" s="373">
        <v>63</v>
      </c>
      <c r="B72" s="373">
        <f t="shared" si="3"/>
        <v>1</v>
      </c>
      <c r="C72" s="373">
        <f t="shared" si="18"/>
        <v>15</v>
      </c>
      <c r="D72" s="373" t="str">
        <f t="shared" si="0"/>
        <v>Court 15</v>
      </c>
      <c r="E72" s="374">
        <f t="shared" si="9"/>
        <v>0.87500000000000011</v>
      </c>
      <c r="F72" s="375">
        <f t="shared" si="19"/>
        <v>42040</v>
      </c>
      <c r="G72" s="294"/>
      <c r="K72" s="376" t="str">
        <f>Setup!H36</f>
        <v/>
      </c>
      <c r="L72" s="386">
        <f>Setup!I36</f>
        <v>0</v>
      </c>
      <c r="O72" s="376">
        <f t="shared" si="20"/>
        <v>64</v>
      </c>
      <c r="P72" s="377">
        <f t="shared" si="21"/>
        <v>42040</v>
      </c>
      <c r="Q72" s="374">
        <f t="shared" si="22"/>
        <v>0.87500000000000011</v>
      </c>
      <c r="R72" s="376" t="str">
        <f t="shared" si="23"/>
        <v>Court 16</v>
      </c>
      <c r="S72" s="376"/>
      <c r="T72" s="376"/>
      <c r="U72" s="376"/>
      <c r="V72" s="376"/>
      <c r="W72" s="376"/>
      <c r="X72" s="376"/>
    </row>
    <row r="73" spans="1:24" s="373" customFormat="1" ht="15" customHeight="1" x14ac:dyDescent="0.25">
      <c r="A73" s="373">
        <v>64</v>
      </c>
      <c r="B73" s="373">
        <f t="shared" si="3"/>
        <v>1</v>
      </c>
      <c r="C73" s="373">
        <f t="shared" si="18"/>
        <v>16</v>
      </c>
      <c r="D73" s="373" t="str">
        <f t="shared" si="0"/>
        <v>Court 16</v>
      </c>
      <c r="E73" s="374">
        <f t="shared" si="9"/>
        <v>0.87500000000000011</v>
      </c>
      <c r="F73" s="375">
        <f t="shared" si="19"/>
        <v>42040</v>
      </c>
      <c r="G73" s="294"/>
      <c r="K73" s="376" t="str">
        <f>Setup!H37</f>
        <v/>
      </c>
      <c r="L73" s="386">
        <f>Setup!I37</f>
        <v>0</v>
      </c>
      <c r="O73" s="376">
        <f t="shared" si="20"/>
        <v>65</v>
      </c>
      <c r="P73" s="377">
        <f t="shared" ref="P73:P128" si="24">IF(O73&lt;&gt;"",VLOOKUP(O73,$A$10:$F$266,6,FALSE),"")</f>
        <v>42041</v>
      </c>
      <c r="Q73" s="374">
        <f t="shared" ref="Q73:Q128" si="25">IF(O73&lt;&gt;"",VLOOKUP(O73,$A$10:$F$266,5,FALSE),"")</f>
        <v>0.625</v>
      </c>
      <c r="R73" s="376" t="str">
        <f t="shared" ref="R73:R128" si="26">IF(O73&lt;&gt;"",VLOOKUP(O73,$A$10:$F$266,4,FALSE),"")</f>
        <v>Court 1</v>
      </c>
      <c r="S73" s="376"/>
      <c r="T73" s="376"/>
      <c r="U73" s="376"/>
      <c r="V73" s="376"/>
      <c r="W73" s="376"/>
      <c r="X73" s="376"/>
    </row>
    <row r="74" spans="1:24" s="373" customFormat="1" ht="15" customHeight="1" x14ac:dyDescent="0.25">
      <c r="A74" s="373">
        <v>65</v>
      </c>
      <c r="B74" s="373">
        <f t="shared" si="3"/>
        <v>2</v>
      </c>
      <c r="C74" s="373">
        <f t="shared" si="18"/>
        <v>1</v>
      </c>
      <c r="D74" s="373" t="str">
        <f t="shared" ref="D74:D137" si="27">VLOOKUP(C74,$K$15:$L$30,2,FALSE)</f>
        <v>Court 1</v>
      </c>
      <c r="E74" s="374">
        <f t="shared" si="9"/>
        <v>0.625</v>
      </c>
      <c r="F74" s="375">
        <f t="shared" si="19"/>
        <v>42041</v>
      </c>
      <c r="G74" s="294"/>
      <c r="K74" s="376" t="str">
        <f>Setup!H38</f>
        <v/>
      </c>
      <c r="L74" s="386">
        <f>Setup!I38</f>
        <v>0</v>
      </c>
      <c r="O74" s="376">
        <f t="shared" si="20"/>
        <v>66</v>
      </c>
      <c r="P74" s="377">
        <f t="shared" si="24"/>
        <v>42041</v>
      </c>
      <c r="Q74" s="374">
        <f t="shared" si="25"/>
        <v>0.625</v>
      </c>
      <c r="R74" s="376" t="str">
        <f t="shared" si="26"/>
        <v>Court 2</v>
      </c>
      <c r="S74" s="376"/>
      <c r="T74" s="376"/>
      <c r="U74" s="376"/>
      <c r="V74" s="376"/>
      <c r="W74" s="376"/>
      <c r="X74" s="376"/>
    </row>
    <row r="75" spans="1:24" s="373" customFormat="1" ht="15" customHeight="1" x14ac:dyDescent="0.25">
      <c r="A75" s="373">
        <v>66</v>
      </c>
      <c r="B75" s="373">
        <f t="shared" ref="B75:B138" si="28">IF(MOD(A74,$I$14*$I$16)=0,B74+1,B74)</f>
        <v>2</v>
      </c>
      <c r="C75" s="373">
        <f t="shared" si="18"/>
        <v>2</v>
      </c>
      <c r="D75" s="373" t="str">
        <f t="shared" si="27"/>
        <v>Court 2</v>
      </c>
      <c r="E75" s="374">
        <f t="shared" si="9"/>
        <v>0.625</v>
      </c>
      <c r="F75" s="375">
        <f t="shared" si="19"/>
        <v>42041</v>
      </c>
      <c r="G75" s="294"/>
      <c r="K75" s="376" t="str">
        <f>Setup!H39</f>
        <v/>
      </c>
      <c r="L75" s="386">
        <f>Setup!I39</f>
        <v>0</v>
      </c>
      <c r="O75" s="376">
        <f t="shared" si="20"/>
        <v>67</v>
      </c>
      <c r="P75" s="377">
        <f t="shared" si="24"/>
        <v>42041</v>
      </c>
      <c r="Q75" s="374">
        <f t="shared" si="25"/>
        <v>0.625</v>
      </c>
      <c r="R75" s="376" t="str">
        <f t="shared" si="26"/>
        <v>Court 3</v>
      </c>
      <c r="S75" s="376"/>
      <c r="T75" s="376"/>
      <c r="U75" s="376"/>
      <c r="V75" s="376"/>
      <c r="W75" s="376"/>
      <c r="X75" s="376"/>
    </row>
    <row r="76" spans="1:24" s="373" customFormat="1" ht="15" customHeight="1" x14ac:dyDescent="0.25">
      <c r="A76" s="373">
        <v>67</v>
      </c>
      <c r="B76" s="373">
        <f t="shared" si="28"/>
        <v>2</v>
      </c>
      <c r="C76" s="373">
        <f t="shared" si="18"/>
        <v>3</v>
      </c>
      <c r="D76" s="373" t="str">
        <f t="shared" si="27"/>
        <v>Court 3</v>
      </c>
      <c r="E76" s="374">
        <f t="shared" ref="E76:E139" si="29">IF(B76=B75,IF(C76&gt;C75,E75,E75+$I$15),$I$13)</f>
        <v>0.625</v>
      </c>
      <c r="F76" s="375">
        <f t="shared" si="19"/>
        <v>42041</v>
      </c>
      <c r="G76" s="294"/>
      <c r="K76" s="376" t="str">
        <f>Setup!H40</f>
        <v/>
      </c>
      <c r="L76" s="386">
        <f>Setup!I40</f>
        <v>0</v>
      </c>
      <c r="O76" s="376">
        <f t="shared" si="20"/>
        <v>68</v>
      </c>
      <c r="P76" s="377">
        <f t="shared" si="24"/>
        <v>42041</v>
      </c>
      <c r="Q76" s="374">
        <f t="shared" si="25"/>
        <v>0.625</v>
      </c>
      <c r="R76" s="376" t="str">
        <f t="shared" si="26"/>
        <v>Court 4</v>
      </c>
      <c r="S76" s="376"/>
      <c r="T76" s="376"/>
      <c r="U76" s="376"/>
      <c r="V76" s="376"/>
      <c r="W76" s="376"/>
      <c r="X76" s="376"/>
    </row>
    <row r="77" spans="1:24" s="373" customFormat="1" ht="15" customHeight="1" x14ac:dyDescent="0.25">
      <c r="A77" s="373">
        <v>68</v>
      </c>
      <c r="B77" s="373">
        <f t="shared" si="28"/>
        <v>2</v>
      </c>
      <c r="C77" s="373">
        <f t="shared" si="18"/>
        <v>4</v>
      </c>
      <c r="D77" s="373" t="str">
        <f t="shared" si="27"/>
        <v>Court 4</v>
      </c>
      <c r="E77" s="374">
        <f t="shared" si="29"/>
        <v>0.625</v>
      </c>
      <c r="F77" s="375">
        <f t="shared" si="19"/>
        <v>42041</v>
      </c>
      <c r="G77" s="294"/>
      <c r="K77" s="376" t="str">
        <f>Setup!H41</f>
        <v/>
      </c>
      <c r="L77" s="386">
        <f>Setup!I41</f>
        <v>0</v>
      </c>
      <c r="O77" s="376">
        <f t="shared" si="20"/>
        <v>69</v>
      </c>
      <c r="P77" s="377">
        <f t="shared" si="24"/>
        <v>42041</v>
      </c>
      <c r="Q77" s="374">
        <f t="shared" si="25"/>
        <v>0.625</v>
      </c>
      <c r="R77" s="376" t="str">
        <f t="shared" si="26"/>
        <v>Court 5</v>
      </c>
      <c r="S77" s="376"/>
      <c r="T77" s="376"/>
      <c r="U77" s="376"/>
      <c r="V77" s="376"/>
      <c r="W77" s="376"/>
      <c r="X77" s="376"/>
    </row>
    <row r="78" spans="1:24" s="373" customFormat="1" ht="15" customHeight="1" x14ac:dyDescent="0.25">
      <c r="A78" s="373">
        <v>69</v>
      </c>
      <c r="B78" s="373">
        <f t="shared" si="28"/>
        <v>2</v>
      </c>
      <c r="C78" s="373">
        <f t="shared" si="18"/>
        <v>5</v>
      </c>
      <c r="D78" s="373" t="str">
        <f t="shared" si="27"/>
        <v>Court 5</v>
      </c>
      <c r="E78" s="374">
        <f t="shared" si="29"/>
        <v>0.625</v>
      </c>
      <c r="F78" s="375">
        <f t="shared" si="19"/>
        <v>42041</v>
      </c>
      <c r="G78" s="294"/>
      <c r="K78" s="376" t="str">
        <f>Setup!H42</f>
        <v/>
      </c>
      <c r="L78" s="386">
        <f>Setup!I42</f>
        <v>0</v>
      </c>
      <c r="O78" s="376">
        <f t="shared" si="20"/>
        <v>70</v>
      </c>
      <c r="P78" s="377">
        <f t="shared" si="24"/>
        <v>42041</v>
      </c>
      <c r="Q78" s="374">
        <f t="shared" si="25"/>
        <v>0.625</v>
      </c>
      <c r="R78" s="376" t="str">
        <f t="shared" si="26"/>
        <v>Court 6</v>
      </c>
      <c r="S78" s="376"/>
      <c r="T78" s="376"/>
      <c r="U78" s="376"/>
      <c r="V78" s="376"/>
      <c r="W78" s="376"/>
      <c r="X78" s="376"/>
    </row>
    <row r="79" spans="1:24" s="373" customFormat="1" ht="15" customHeight="1" x14ac:dyDescent="0.25">
      <c r="A79" s="373">
        <v>70</v>
      </c>
      <c r="B79" s="373">
        <f t="shared" si="28"/>
        <v>2</v>
      </c>
      <c r="C79" s="373">
        <f t="shared" si="18"/>
        <v>6</v>
      </c>
      <c r="D79" s="373" t="str">
        <f t="shared" si="27"/>
        <v>Court 6</v>
      </c>
      <c r="E79" s="374">
        <f t="shared" si="29"/>
        <v>0.625</v>
      </c>
      <c r="F79" s="375">
        <f t="shared" si="19"/>
        <v>42041</v>
      </c>
      <c r="G79" s="294"/>
      <c r="K79" s="376" t="str">
        <f>Setup!H43</f>
        <v/>
      </c>
      <c r="L79" s="386">
        <f>Setup!I43</f>
        <v>0</v>
      </c>
      <c r="O79" s="376">
        <f t="shared" si="20"/>
        <v>71</v>
      </c>
      <c r="P79" s="377">
        <f t="shared" si="24"/>
        <v>42041</v>
      </c>
      <c r="Q79" s="374">
        <f t="shared" si="25"/>
        <v>0.625</v>
      </c>
      <c r="R79" s="376" t="str">
        <f t="shared" si="26"/>
        <v>Court 7</v>
      </c>
      <c r="S79" s="376"/>
      <c r="T79" s="376"/>
      <c r="U79" s="376"/>
      <c r="V79" s="376"/>
      <c r="W79" s="376"/>
      <c r="X79" s="376"/>
    </row>
    <row r="80" spans="1:24" s="373" customFormat="1" ht="15" customHeight="1" x14ac:dyDescent="0.25">
      <c r="A80" s="373">
        <v>71</v>
      </c>
      <c r="B80" s="373">
        <f t="shared" si="28"/>
        <v>2</v>
      </c>
      <c r="C80" s="373">
        <f t="shared" si="18"/>
        <v>7</v>
      </c>
      <c r="D80" s="373" t="str">
        <f t="shared" si="27"/>
        <v>Court 7</v>
      </c>
      <c r="E80" s="374">
        <f t="shared" si="29"/>
        <v>0.625</v>
      </c>
      <c r="F80" s="375">
        <f t="shared" si="19"/>
        <v>42041</v>
      </c>
      <c r="G80" s="294"/>
      <c r="K80" s="376" t="str">
        <f>Setup!H44</f>
        <v/>
      </c>
      <c r="L80" s="386">
        <f>Setup!I44</f>
        <v>0</v>
      </c>
      <c r="O80" s="376">
        <f t="shared" si="20"/>
        <v>72</v>
      </c>
      <c r="P80" s="377">
        <f t="shared" si="24"/>
        <v>42041</v>
      </c>
      <c r="Q80" s="374">
        <f t="shared" si="25"/>
        <v>0.625</v>
      </c>
      <c r="R80" s="376" t="str">
        <f t="shared" si="26"/>
        <v>Court 8</v>
      </c>
      <c r="S80" s="376"/>
      <c r="T80" s="376"/>
      <c r="U80" s="376"/>
      <c r="V80" s="376"/>
      <c r="W80" s="376"/>
      <c r="X80" s="376"/>
    </row>
    <row r="81" spans="1:24" s="373" customFormat="1" ht="15" customHeight="1" x14ac:dyDescent="0.25">
      <c r="A81" s="373">
        <v>72</v>
      </c>
      <c r="B81" s="373">
        <f t="shared" si="28"/>
        <v>2</v>
      </c>
      <c r="C81" s="373">
        <f t="shared" si="18"/>
        <v>8</v>
      </c>
      <c r="D81" s="373" t="str">
        <f t="shared" si="27"/>
        <v>Court 8</v>
      </c>
      <c r="E81" s="374">
        <f t="shared" si="29"/>
        <v>0.625</v>
      </c>
      <c r="F81" s="375">
        <f t="shared" si="19"/>
        <v>42041</v>
      </c>
      <c r="G81" s="294"/>
      <c r="K81" s="376" t="str">
        <f>Setup!H45</f>
        <v/>
      </c>
      <c r="L81" s="386">
        <f>Setup!I45</f>
        <v>0</v>
      </c>
      <c r="O81" s="376">
        <f t="shared" si="20"/>
        <v>73</v>
      </c>
      <c r="P81" s="377">
        <f t="shared" si="24"/>
        <v>42041</v>
      </c>
      <c r="Q81" s="374">
        <f t="shared" si="25"/>
        <v>0.625</v>
      </c>
      <c r="R81" s="376" t="str">
        <f t="shared" si="26"/>
        <v>Court 9</v>
      </c>
      <c r="S81" s="376"/>
      <c r="T81" s="376"/>
      <c r="U81" s="376"/>
      <c r="V81" s="376"/>
      <c r="W81" s="376"/>
      <c r="X81" s="376"/>
    </row>
    <row r="82" spans="1:24" s="373" customFormat="1" ht="15" customHeight="1" x14ac:dyDescent="0.25">
      <c r="A82" s="373">
        <v>73</v>
      </c>
      <c r="B82" s="373">
        <f t="shared" si="28"/>
        <v>2</v>
      </c>
      <c r="C82" s="373">
        <f t="shared" si="18"/>
        <v>9</v>
      </c>
      <c r="D82" s="373" t="str">
        <f t="shared" si="27"/>
        <v>Court 9</v>
      </c>
      <c r="E82" s="374">
        <f t="shared" si="29"/>
        <v>0.625</v>
      </c>
      <c r="F82" s="375">
        <f t="shared" si="19"/>
        <v>42041</v>
      </c>
      <c r="G82" s="294"/>
      <c r="K82" s="376" t="str">
        <f>Setup!H46</f>
        <v/>
      </c>
      <c r="L82" s="386">
        <f>Setup!I46</f>
        <v>0</v>
      </c>
      <c r="O82" s="376">
        <f t="shared" si="20"/>
        <v>74</v>
      </c>
      <c r="P82" s="377">
        <f t="shared" si="24"/>
        <v>42041</v>
      </c>
      <c r="Q82" s="374">
        <f t="shared" si="25"/>
        <v>0.625</v>
      </c>
      <c r="R82" s="376" t="str">
        <f t="shared" si="26"/>
        <v>Court 10</v>
      </c>
      <c r="S82" s="376"/>
      <c r="T82" s="376"/>
      <c r="U82" s="376"/>
      <c r="V82" s="376"/>
      <c r="W82" s="376"/>
      <c r="X82" s="376"/>
    </row>
    <row r="83" spans="1:24" s="373" customFormat="1" ht="15" customHeight="1" x14ac:dyDescent="0.25">
      <c r="A83" s="373">
        <v>74</v>
      </c>
      <c r="B83" s="373">
        <f t="shared" si="28"/>
        <v>2</v>
      </c>
      <c r="C83" s="373">
        <f t="shared" si="18"/>
        <v>10</v>
      </c>
      <c r="D83" s="373" t="str">
        <f t="shared" si="27"/>
        <v>Court 10</v>
      </c>
      <c r="E83" s="374">
        <f t="shared" si="29"/>
        <v>0.625</v>
      </c>
      <c r="F83" s="375">
        <f t="shared" si="19"/>
        <v>42041</v>
      </c>
      <c r="G83" s="294"/>
      <c r="K83" s="376" t="str">
        <f>Setup!H47</f>
        <v/>
      </c>
      <c r="L83" s="386">
        <f>Setup!I47</f>
        <v>0</v>
      </c>
      <c r="O83" s="376">
        <f t="shared" si="20"/>
        <v>75</v>
      </c>
      <c r="P83" s="377">
        <f t="shared" si="24"/>
        <v>42041</v>
      </c>
      <c r="Q83" s="374">
        <f t="shared" si="25"/>
        <v>0.625</v>
      </c>
      <c r="R83" s="376" t="str">
        <f t="shared" si="26"/>
        <v>Court 11</v>
      </c>
      <c r="S83" s="376"/>
      <c r="T83" s="376"/>
      <c r="U83" s="376"/>
      <c r="V83" s="376"/>
      <c r="W83" s="376"/>
      <c r="X83" s="376"/>
    </row>
    <row r="84" spans="1:24" s="373" customFormat="1" ht="15" customHeight="1" x14ac:dyDescent="0.25">
      <c r="A84" s="373">
        <v>75</v>
      </c>
      <c r="B84" s="373">
        <f t="shared" si="28"/>
        <v>2</v>
      </c>
      <c r="C84" s="373">
        <f t="shared" si="18"/>
        <v>11</v>
      </c>
      <c r="D84" s="373" t="str">
        <f t="shared" si="27"/>
        <v>Court 11</v>
      </c>
      <c r="E84" s="374">
        <f t="shared" si="29"/>
        <v>0.625</v>
      </c>
      <c r="F84" s="375">
        <f t="shared" si="19"/>
        <v>42041</v>
      </c>
      <c r="G84" s="294"/>
      <c r="K84" s="376" t="str">
        <f>Setup!H48</f>
        <v/>
      </c>
      <c r="L84" s="386">
        <f>Setup!I48</f>
        <v>0</v>
      </c>
      <c r="O84" s="376">
        <f t="shared" si="20"/>
        <v>76</v>
      </c>
      <c r="P84" s="377">
        <f t="shared" si="24"/>
        <v>42041</v>
      </c>
      <c r="Q84" s="374">
        <f t="shared" si="25"/>
        <v>0.625</v>
      </c>
      <c r="R84" s="376" t="str">
        <f t="shared" si="26"/>
        <v>Court 12</v>
      </c>
      <c r="S84" s="376"/>
      <c r="T84" s="376"/>
      <c r="U84" s="376"/>
      <c r="V84" s="376"/>
      <c r="W84" s="376"/>
      <c r="X84" s="376"/>
    </row>
    <row r="85" spans="1:24" s="373" customFormat="1" ht="15" customHeight="1" x14ac:dyDescent="0.25">
      <c r="A85" s="373">
        <v>76</v>
      </c>
      <c r="B85" s="373">
        <f t="shared" si="28"/>
        <v>2</v>
      </c>
      <c r="C85" s="373">
        <f t="shared" si="18"/>
        <v>12</v>
      </c>
      <c r="D85" s="373" t="str">
        <f t="shared" si="27"/>
        <v>Court 12</v>
      </c>
      <c r="E85" s="374">
        <f t="shared" si="29"/>
        <v>0.625</v>
      </c>
      <c r="F85" s="375">
        <f t="shared" si="19"/>
        <v>42041</v>
      </c>
      <c r="G85" s="294"/>
      <c r="K85" s="376" t="str">
        <f>Setup!H49</f>
        <v/>
      </c>
      <c r="L85" s="386">
        <f>Setup!I49</f>
        <v>0</v>
      </c>
      <c r="O85" s="376">
        <f t="shared" si="20"/>
        <v>77</v>
      </c>
      <c r="P85" s="377">
        <f t="shared" si="24"/>
        <v>42041</v>
      </c>
      <c r="Q85" s="374">
        <f t="shared" si="25"/>
        <v>0.625</v>
      </c>
      <c r="R85" s="376" t="str">
        <f t="shared" si="26"/>
        <v>Court 13</v>
      </c>
      <c r="S85" s="376"/>
      <c r="T85" s="376"/>
      <c r="U85" s="376"/>
      <c r="V85" s="376"/>
      <c r="W85" s="376"/>
      <c r="X85" s="376"/>
    </row>
    <row r="86" spans="1:24" s="373" customFormat="1" ht="15" customHeight="1" x14ac:dyDescent="0.25">
      <c r="A86" s="373">
        <v>77</v>
      </c>
      <c r="B86" s="373">
        <f t="shared" si="28"/>
        <v>2</v>
      </c>
      <c r="C86" s="373">
        <f t="shared" si="18"/>
        <v>13</v>
      </c>
      <c r="D86" s="373" t="str">
        <f t="shared" si="27"/>
        <v>Court 13</v>
      </c>
      <c r="E86" s="374">
        <f t="shared" si="29"/>
        <v>0.625</v>
      </c>
      <c r="F86" s="375">
        <f t="shared" si="19"/>
        <v>42041</v>
      </c>
      <c r="G86" s="294"/>
      <c r="K86" s="376" t="str">
        <f>Setup!H50</f>
        <v/>
      </c>
      <c r="L86" s="386">
        <f>Setup!I50</f>
        <v>0</v>
      </c>
      <c r="O86" s="376">
        <f t="shared" si="20"/>
        <v>78</v>
      </c>
      <c r="P86" s="377">
        <f t="shared" si="24"/>
        <v>42041</v>
      </c>
      <c r="Q86" s="374">
        <f t="shared" si="25"/>
        <v>0.625</v>
      </c>
      <c r="R86" s="376" t="str">
        <f t="shared" si="26"/>
        <v>Court 14</v>
      </c>
      <c r="S86" s="376"/>
      <c r="T86" s="376"/>
      <c r="U86" s="376"/>
      <c r="V86" s="376"/>
      <c r="W86" s="376"/>
      <c r="X86" s="376"/>
    </row>
    <row r="87" spans="1:24" s="373" customFormat="1" ht="15" customHeight="1" x14ac:dyDescent="0.25">
      <c r="A87" s="373">
        <v>78</v>
      </c>
      <c r="B87" s="373">
        <f t="shared" si="28"/>
        <v>2</v>
      </c>
      <c r="C87" s="373">
        <f t="shared" si="18"/>
        <v>14</v>
      </c>
      <c r="D87" s="373" t="str">
        <f t="shared" si="27"/>
        <v>Court 14</v>
      </c>
      <c r="E87" s="374">
        <f t="shared" si="29"/>
        <v>0.625</v>
      </c>
      <c r="F87" s="375">
        <f t="shared" si="19"/>
        <v>42041</v>
      </c>
      <c r="G87" s="294"/>
      <c r="K87" s="376" t="str">
        <f>Setup!H51</f>
        <v/>
      </c>
      <c r="L87" s="386">
        <f>Setup!I51</f>
        <v>0</v>
      </c>
      <c r="O87" s="376">
        <f t="shared" si="20"/>
        <v>79</v>
      </c>
      <c r="P87" s="377">
        <f t="shared" si="24"/>
        <v>42041</v>
      </c>
      <c r="Q87" s="374">
        <f t="shared" si="25"/>
        <v>0.625</v>
      </c>
      <c r="R87" s="376" t="str">
        <f t="shared" si="26"/>
        <v>Court 15</v>
      </c>
      <c r="S87" s="376"/>
      <c r="T87" s="376"/>
      <c r="U87" s="376"/>
      <c r="V87" s="376"/>
      <c r="W87" s="376"/>
      <c r="X87" s="376"/>
    </row>
    <row r="88" spans="1:24" s="373" customFormat="1" ht="15" customHeight="1" x14ac:dyDescent="0.25">
      <c r="A88" s="373">
        <v>79</v>
      </c>
      <c r="B88" s="373">
        <f t="shared" si="28"/>
        <v>2</v>
      </c>
      <c r="C88" s="373">
        <f t="shared" si="18"/>
        <v>15</v>
      </c>
      <c r="D88" s="373" t="str">
        <f t="shared" si="27"/>
        <v>Court 15</v>
      </c>
      <c r="E88" s="374">
        <f t="shared" si="29"/>
        <v>0.625</v>
      </c>
      <c r="F88" s="375">
        <f t="shared" si="19"/>
        <v>42041</v>
      </c>
      <c r="G88" s="294"/>
      <c r="K88" s="376" t="str">
        <f>Setup!H52</f>
        <v/>
      </c>
      <c r="L88" s="386">
        <f>Setup!I52</f>
        <v>0</v>
      </c>
      <c r="O88" s="376">
        <f t="shared" si="20"/>
        <v>80</v>
      </c>
      <c r="P88" s="377">
        <f t="shared" si="24"/>
        <v>42041</v>
      </c>
      <c r="Q88" s="374">
        <f t="shared" si="25"/>
        <v>0.625</v>
      </c>
      <c r="R88" s="376" t="str">
        <f t="shared" si="26"/>
        <v>Court 16</v>
      </c>
      <c r="S88" s="376"/>
      <c r="T88" s="376"/>
      <c r="U88" s="376"/>
      <c r="V88" s="376"/>
      <c r="W88" s="376"/>
      <c r="X88" s="376"/>
    </row>
    <row r="89" spans="1:24" s="373" customFormat="1" ht="15" customHeight="1" x14ac:dyDescent="0.25">
      <c r="A89" s="373">
        <v>80</v>
      </c>
      <c r="B89" s="373">
        <f t="shared" si="28"/>
        <v>2</v>
      </c>
      <c r="C89" s="373">
        <f t="shared" si="18"/>
        <v>16</v>
      </c>
      <c r="D89" s="373" t="str">
        <f t="shared" si="27"/>
        <v>Court 16</v>
      </c>
      <c r="E89" s="374">
        <f t="shared" si="29"/>
        <v>0.625</v>
      </c>
      <c r="F89" s="375">
        <f t="shared" si="19"/>
        <v>42041</v>
      </c>
      <c r="G89" s="294"/>
      <c r="K89" s="376" t="str">
        <f>Setup!H53</f>
        <v/>
      </c>
      <c r="L89" s="386">
        <f>Setup!I53</f>
        <v>0</v>
      </c>
      <c r="O89" s="376">
        <f t="shared" si="20"/>
        <v>81</v>
      </c>
      <c r="P89" s="377">
        <f t="shared" si="24"/>
        <v>42041</v>
      </c>
      <c r="Q89" s="374">
        <f t="shared" si="25"/>
        <v>0.70833333333333337</v>
      </c>
      <c r="R89" s="376" t="str">
        <f t="shared" si="26"/>
        <v>Court 1</v>
      </c>
      <c r="S89" s="376"/>
      <c r="T89" s="376"/>
      <c r="U89" s="376"/>
      <c r="V89" s="376"/>
      <c r="W89" s="376"/>
      <c r="X89" s="376"/>
    </row>
    <row r="90" spans="1:24" s="373" customFormat="1" ht="15" customHeight="1" x14ac:dyDescent="0.25">
      <c r="A90" s="373">
        <v>81</v>
      </c>
      <c r="B90" s="373">
        <f t="shared" si="28"/>
        <v>2</v>
      </c>
      <c r="C90" s="373">
        <f t="shared" si="18"/>
        <v>1</v>
      </c>
      <c r="D90" s="373" t="str">
        <f t="shared" si="27"/>
        <v>Court 1</v>
      </c>
      <c r="E90" s="374">
        <f t="shared" si="29"/>
        <v>0.70833333333333337</v>
      </c>
      <c r="F90" s="375">
        <f t="shared" si="19"/>
        <v>42041</v>
      </c>
      <c r="G90" s="294"/>
      <c r="K90" s="376" t="str">
        <f>Setup!H54</f>
        <v/>
      </c>
      <c r="L90" s="386">
        <f>Setup!I54</f>
        <v>0</v>
      </c>
      <c r="O90" s="376">
        <f t="shared" si="20"/>
        <v>82</v>
      </c>
      <c r="P90" s="377">
        <f t="shared" si="24"/>
        <v>42041</v>
      </c>
      <c r="Q90" s="374">
        <f t="shared" si="25"/>
        <v>0.70833333333333337</v>
      </c>
      <c r="R90" s="376" t="str">
        <f t="shared" si="26"/>
        <v>Court 2</v>
      </c>
      <c r="S90" s="376"/>
      <c r="T90" s="376"/>
      <c r="U90" s="376"/>
      <c r="V90" s="376"/>
      <c r="W90" s="376"/>
      <c r="X90" s="376"/>
    </row>
    <row r="91" spans="1:24" s="373" customFormat="1" ht="15" customHeight="1" x14ac:dyDescent="0.25">
      <c r="A91" s="373">
        <v>82</v>
      </c>
      <c r="B91" s="373">
        <f t="shared" si="28"/>
        <v>2</v>
      </c>
      <c r="C91" s="373">
        <f t="shared" si="18"/>
        <v>2</v>
      </c>
      <c r="D91" s="373" t="str">
        <f t="shared" si="27"/>
        <v>Court 2</v>
      </c>
      <c r="E91" s="374">
        <f t="shared" si="29"/>
        <v>0.70833333333333337</v>
      </c>
      <c r="F91" s="375">
        <f t="shared" si="19"/>
        <v>42041</v>
      </c>
      <c r="G91" s="294"/>
      <c r="K91" s="376" t="str">
        <f>Setup!H55</f>
        <v/>
      </c>
      <c r="L91" s="386">
        <f>Setup!I55</f>
        <v>0</v>
      </c>
      <c r="O91" s="376">
        <f t="shared" si="20"/>
        <v>83</v>
      </c>
      <c r="P91" s="377">
        <f t="shared" si="24"/>
        <v>42041</v>
      </c>
      <c r="Q91" s="374">
        <f t="shared" si="25"/>
        <v>0.70833333333333337</v>
      </c>
      <c r="R91" s="376" t="str">
        <f t="shared" si="26"/>
        <v>Court 3</v>
      </c>
      <c r="S91" s="376"/>
      <c r="T91" s="376"/>
      <c r="U91" s="376"/>
      <c r="V91" s="376"/>
      <c r="W91" s="376"/>
      <c r="X91" s="376"/>
    </row>
    <row r="92" spans="1:24" s="373" customFormat="1" ht="15" customHeight="1" x14ac:dyDescent="0.25">
      <c r="A92" s="373">
        <v>83</v>
      </c>
      <c r="B92" s="373">
        <f t="shared" si="28"/>
        <v>2</v>
      </c>
      <c r="C92" s="373">
        <f t="shared" si="18"/>
        <v>3</v>
      </c>
      <c r="D92" s="373" t="str">
        <f t="shared" si="27"/>
        <v>Court 3</v>
      </c>
      <c r="E92" s="374">
        <f t="shared" si="29"/>
        <v>0.70833333333333337</v>
      </c>
      <c r="F92" s="375">
        <f t="shared" si="19"/>
        <v>42041</v>
      </c>
      <c r="G92" s="294"/>
      <c r="K92" s="376" t="str">
        <f>Setup!H56</f>
        <v/>
      </c>
      <c r="L92" s="386">
        <f>Setup!I56</f>
        <v>0</v>
      </c>
      <c r="O92" s="376">
        <f t="shared" si="20"/>
        <v>84</v>
      </c>
      <c r="P92" s="377">
        <f t="shared" si="24"/>
        <v>42041</v>
      </c>
      <c r="Q92" s="374">
        <f t="shared" si="25"/>
        <v>0.70833333333333337</v>
      </c>
      <c r="R92" s="376" t="str">
        <f t="shared" si="26"/>
        <v>Court 4</v>
      </c>
      <c r="S92" s="376"/>
      <c r="T92" s="376"/>
      <c r="U92" s="376"/>
      <c r="V92" s="376"/>
      <c r="W92" s="376"/>
      <c r="X92" s="376"/>
    </row>
    <row r="93" spans="1:24" s="373" customFormat="1" ht="15" customHeight="1" x14ac:dyDescent="0.25">
      <c r="A93" s="373">
        <v>84</v>
      </c>
      <c r="B93" s="373">
        <f t="shared" si="28"/>
        <v>2</v>
      </c>
      <c r="C93" s="373">
        <f t="shared" si="18"/>
        <v>4</v>
      </c>
      <c r="D93" s="373" t="str">
        <f t="shared" si="27"/>
        <v>Court 4</v>
      </c>
      <c r="E93" s="374">
        <f t="shared" si="29"/>
        <v>0.70833333333333337</v>
      </c>
      <c r="F93" s="375">
        <f t="shared" si="19"/>
        <v>42041</v>
      </c>
      <c r="G93" s="294"/>
      <c r="K93" s="376" t="str">
        <f>Setup!H57</f>
        <v/>
      </c>
      <c r="L93" s="386">
        <f>Setup!I57</f>
        <v>0</v>
      </c>
      <c r="O93" s="376">
        <f t="shared" si="20"/>
        <v>85</v>
      </c>
      <c r="P93" s="377">
        <f t="shared" si="24"/>
        <v>42041</v>
      </c>
      <c r="Q93" s="374">
        <f t="shared" si="25"/>
        <v>0.70833333333333337</v>
      </c>
      <c r="R93" s="376" t="str">
        <f t="shared" si="26"/>
        <v>Court 5</v>
      </c>
      <c r="S93" s="376"/>
      <c r="T93" s="376"/>
      <c r="U93" s="376"/>
      <c r="V93" s="376"/>
      <c r="W93" s="376"/>
      <c r="X93" s="376"/>
    </row>
    <row r="94" spans="1:24" s="373" customFormat="1" ht="15" customHeight="1" x14ac:dyDescent="0.25">
      <c r="A94" s="373">
        <v>85</v>
      </c>
      <c r="B94" s="373">
        <f t="shared" si="28"/>
        <v>2</v>
      </c>
      <c r="C94" s="373">
        <f t="shared" si="18"/>
        <v>5</v>
      </c>
      <c r="D94" s="373" t="str">
        <f t="shared" si="27"/>
        <v>Court 5</v>
      </c>
      <c r="E94" s="374">
        <f t="shared" si="29"/>
        <v>0.70833333333333337</v>
      </c>
      <c r="F94" s="375">
        <f t="shared" si="19"/>
        <v>42041</v>
      </c>
      <c r="G94" s="294"/>
      <c r="K94" s="376" t="str">
        <f>Setup!H58</f>
        <v/>
      </c>
      <c r="L94" s="386">
        <f>Setup!I58</f>
        <v>0</v>
      </c>
      <c r="O94" s="376">
        <f t="shared" si="20"/>
        <v>86</v>
      </c>
      <c r="P94" s="377">
        <f t="shared" si="24"/>
        <v>42041</v>
      </c>
      <c r="Q94" s="374">
        <f t="shared" si="25"/>
        <v>0.70833333333333337</v>
      </c>
      <c r="R94" s="376" t="str">
        <f t="shared" si="26"/>
        <v>Court 6</v>
      </c>
      <c r="S94" s="376"/>
      <c r="T94" s="376"/>
      <c r="U94" s="376"/>
      <c r="V94" s="376"/>
      <c r="W94" s="376"/>
      <c r="X94" s="376"/>
    </row>
    <row r="95" spans="1:24" s="373" customFormat="1" ht="15" customHeight="1" x14ac:dyDescent="0.25">
      <c r="A95" s="373">
        <v>86</v>
      </c>
      <c r="B95" s="373">
        <f t="shared" si="28"/>
        <v>2</v>
      </c>
      <c r="C95" s="373">
        <f t="shared" si="18"/>
        <v>6</v>
      </c>
      <c r="D95" s="373" t="str">
        <f t="shared" si="27"/>
        <v>Court 6</v>
      </c>
      <c r="E95" s="374">
        <f t="shared" si="29"/>
        <v>0.70833333333333337</v>
      </c>
      <c r="F95" s="375">
        <f t="shared" si="19"/>
        <v>42041</v>
      </c>
      <c r="G95" s="294"/>
      <c r="K95" s="376" t="str">
        <f>Setup!H59</f>
        <v/>
      </c>
      <c r="L95" s="386">
        <f>Setup!I59</f>
        <v>0</v>
      </c>
      <c r="O95" s="376">
        <f t="shared" si="20"/>
        <v>87</v>
      </c>
      <c r="P95" s="377">
        <f t="shared" si="24"/>
        <v>42041</v>
      </c>
      <c r="Q95" s="374">
        <f t="shared" si="25"/>
        <v>0.70833333333333337</v>
      </c>
      <c r="R95" s="376" t="str">
        <f t="shared" si="26"/>
        <v>Court 7</v>
      </c>
      <c r="S95" s="376"/>
      <c r="T95" s="376"/>
      <c r="U95" s="376"/>
      <c r="V95" s="376"/>
      <c r="W95" s="376"/>
      <c r="X95" s="376"/>
    </row>
    <row r="96" spans="1:24" s="373" customFormat="1" ht="15" customHeight="1" x14ac:dyDescent="0.25">
      <c r="A96" s="373">
        <v>87</v>
      </c>
      <c r="B96" s="373">
        <f t="shared" si="28"/>
        <v>2</v>
      </c>
      <c r="C96" s="373">
        <f t="shared" si="18"/>
        <v>7</v>
      </c>
      <c r="D96" s="373" t="str">
        <f t="shared" si="27"/>
        <v>Court 7</v>
      </c>
      <c r="E96" s="374">
        <f t="shared" si="29"/>
        <v>0.70833333333333337</v>
      </c>
      <c r="F96" s="375">
        <f t="shared" si="19"/>
        <v>42041</v>
      </c>
      <c r="G96" s="294"/>
      <c r="K96" s="376" t="str">
        <f>Setup!H60</f>
        <v/>
      </c>
      <c r="L96" s="386">
        <f>Setup!I60</f>
        <v>0</v>
      </c>
      <c r="O96" s="376">
        <f t="shared" si="20"/>
        <v>88</v>
      </c>
      <c r="P96" s="377">
        <f t="shared" si="24"/>
        <v>42041</v>
      </c>
      <c r="Q96" s="374">
        <f t="shared" si="25"/>
        <v>0.70833333333333337</v>
      </c>
      <c r="R96" s="376" t="str">
        <f t="shared" si="26"/>
        <v>Court 8</v>
      </c>
      <c r="S96" s="376"/>
      <c r="T96" s="376"/>
      <c r="U96" s="376"/>
      <c r="V96" s="376"/>
      <c r="W96" s="376"/>
      <c r="X96" s="376"/>
    </row>
    <row r="97" spans="1:24" s="373" customFormat="1" ht="15" customHeight="1" x14ac:dyDescent="0.25">
      <c r="A97" s="373">
        <v>88</v>
      </c>
      <c r="B97" s="373">
        <f t="shared" si="28"/>
        <v>2</v>
      </c>
      <c r="C97" s="373">
        <f t="shared" si="18"/>
        <v>8</v>
      </c>
      <c r="D97" s="373" t="str">
        <f t="shared" si="27"/>
        <v>Court 8</v>
      </c>
      <c r="E97" s="374">
        <f t="shared" si="29"/>
        <v>0.70833333333333337</v>
      </c>
      <c r="F97" s="375">
        <f t="shared" si="19"/>
        <v>42041</v>
      </c>
      <c r="G97" s="294"/>
      <c r="K97" s="376" t="str">
        <f>Setup!H61</f>
        <v/>
      </c>
      <c r="L97" s="386">
        <f>Setup!I61</f>
        <v>0</v>
      </c>
      <c r="O97" s="376">
        <f t="shared" si="20"/>
        <v>89</v>
      </c>
      <c r="P97" s="377">
        <f t="shared" si="24"/>
        <v>42041</v>
      </c>
      <c r="Q97" s="374">
        <f t="shared" si="25"/>
        <v>0.70833333333333337</v>
      </c>
      <c r="R97" s="376" t="str">
        <f t="shared" si="26"/>
        <v>Court 9</v>
      </c>
      <c r="S97" s="376"/>
      <c r="T97" s="376"/>
      <c r="U97" s="376"/>
      <c r="V97" s="376"/>
      <c r="W97" s="376"/>
      <c r="X97" s="376"/>
    </row>
    <row r="98" spans="1:24" s="373" customFormat="1" ht="15" customHeight="1" x14ac:dyDescent="0.25">
      <c r="A98" s="373">
        <v>89</v>
      </c>
      <c r="B98" s="373">
        <f t="shared" si="28"/>
        <v>2</v>
      </c>
      <c r="C98" s="373">
        <f t="shared" ref="C98:C161" si="30">IF(C97&lt;&gt;$I$14,C97+1,1)</f>
        <v>9</v>
      </c>
      <c r="D98" s="373" t="str">
        <f t="shared" si="27"/>
        <v>Court 9</v>
      </c>
      <c r="E98" s="374">
        <f t="shared" si="29"/>
        <v>0.70833333333333337</v>
      </c>
      <c r="F98" s="375">
        <f t="shared" ref="F98:F161" si="31">IF(B98=B97,F97,F97+1)</f>
        <v>42041</v>
      </c>
      <c r="G98" s="294"/>
      <c r="K98" s="376" t="str">
        <f>Setup!H62</f>
        <v/>
      </c>
      <c r="L98" s="386">
        <f>Setup!I62</f>
        <v>0</v>
      </c>
      <c r="O98" s="376">
        <f t="shared" si="20"/>
        <v>90</v>
      </c>
      <c r="P98" s="377">
        <f t="shared" si="24"/>
        <v>42041</v>
      </c>
      <c r="Q98" s="374">
        <f t="shared" si="25"/>
        <v>0.70833333333333337</v>
      </c>
      <c r="R98" s="376" t="str">
        <f t="shared" si="26"/>
        <v>Court 10</v>
      </c>
      <c r="S98" s="376"/>
      <c r="T98" s="376"/>
      <c r="U98" s="376"/>
      <c r="V98" s="376"/>
      <c r="W98" s="376"/>
      <c r="X98" s="376"/>
    </row>
    <row r="99" spans="1:24" s="373" customFormat="1" ht="15" customHeight="1" x14ac:dyDescent="0.25">
      <c r="A99" s="373">
        <v>90</v>
      </c>
      <c r="B99" s="373">
        <f t="shared" si="28"/>
        <v>2</v>
      </c>
      <c r="C99" s="373">
        <f t="shared" si="30"/>
        <v>10</v>
      </c>
      <c r="D99" s="373" t="str">
        <f t="shared" si="27"/>
        <v>Court 10</v>
      </c>
      <c r="E99" s="374">
        <f t="shared" si="29"/>
        <v>0.70833333333333337</v>
      </c>
      <c r="F99" s="375">
        <f t="shared" si="31"/>
        <v>42041</v>
      </c>
      <c r="G99" s="294"/>
      <c r="K99" s="376" t="str">
        <f>Setup!H63</f>
        <v/>
      </c>
      <c r="L99" s="386">
        <f>Setup!I63</f>
        <v>0</v>
      </c>
      <c r="O99" s="376">
        <f t="shared" si="20"/>
        <v>91</v>
      </c>
      <c r="P99" s="377">
        <f t="shared" si="24"/>
        <v>42041</v>
      </c>
      <c r="Q99" s="374">
        <f t="shared" si="25"/>
        <v>0.70833333333333337</v>
      </c>
      <c r="R99" s="376" t="str">
        <f t="shared" si="26"/>
        <v>Court 11</v>
      </c>
      <c r="S99" s="376"/>
      <c r="T99" s="376"/>
      <c r="U99" s="376"/>
      <c r="V99" s="376"/>
      <c r="W99" s="376"/>
      <c r="X99" s="376"/>
    </row>
    <row r="100" spans="1:24" s="373" customFormat="1" ht="15" customHeight="1" x14ac:dyDescent="0.25">
      <c r="A100" s="373">
        <v>91</v>
      </c>
      <c r="B100" s="373">
        <f t="shared" si="28"/>
        <v>2</v>
      </c>
      <c r="C100" s="373">
        <f t="shared" si="30"/>
        <v>11</v>
      </c>
      <c r="D100" s="373" t="str">
        <f t="shared" si="27"/>
        <v>Court 11</v>
      </c>
      <c r="E100" s="374">
        <f t="shared" si="29"/>
        <v>0.70833333333333337</v>
      </c>
      <c r="F100" s="375">
        <f t="shared" si="31"/>
        <v>42041</v>
      </c>
      <c r="G100" s="294"/>
      <c r="K100" s="376" t="str">
        <f>Setup!H64</f>
        <v/>
      </c>
      <c r="L100" s="386">
        <f>Setup!I64</f>
        <v>0</v>
      </c>
      <c r="O100" s="376">
        <f t="shared" si="20"/>
        <v>92</v>
      </c>
      <c r="P100" s="377">
        <f t="shared" si="24"/>
        <v>42041</v>
      </c>
      <c r="Q100" s="374">
        <f t="shared" si="25"/>
        <v>0.70833333333333337</v>
      </c>
      <c r="R100" s="376" t="str">
        <f t="shared" si="26"/>
        <v>Court 12</v>
      </c>
      <c r="S100" s="376"/>
      <c r="T100" s="376"/>
      <c r="U100" s="376"/>
      <c r="V100" s="376"/>
      <c r="W100" s="376"/>
      <c r="X100" s="376"/>
    </row>
    <row r="101" spans="1:24" s="373" customFormat="1" ht="15" customHeight="1" x14ac:dyDescent="0.25">
      <c r="A101" s="373">
        <v>92</v>
      </c>
      <c r="B101" s="373">
        <f t="shared" si="28"/>
        <v>2</v>
      </c>
      <c r="C101" s="373">
        <f t="shared" si="30"/>
        <v>12</v>
      </c>
      <c r="D101" s="373" t="str">
        <f t="shared" si="27"/>
        <v>Court 12</v>
      </c>
      <c r="E101" s="374">
        <f t="shared" si="29"/>
        <v>0.70833333333333337</v>
      </c>
      <c r="F101" s="375">
        <f t="shared" si="31"/>
        <v>42041</v>
      </c>
      <c r="G101" s="294"/>
      <c r="K101" s="376" t="str">
        <f>Setup!H65</f>
        <v/>
      </c>
      <c r="L101" s="386">
        <f>Setup!I65</f>
        <v>0</v>
      </c>
      <c r="O101" s="376">
        <f t="shared" si="20"/>
        <v>93</v>
      </c>
      <c r="P101" s="377">
        <f t="shared" si="24"/>
        <v>42041</v>
      </c>
      <c r="Q101" s="374">
        <f t="shared" si="25"/>
        <v>0.70833333333333337</v>
      </c>
      <c r="R101" s="376" t="str">
        <f t="shared" si="26"/>
        <v>Court 13</v>
      </c>
      <c r="S101" s="376"/>
      <c r="T101" s="376"/>
      <c r="U101" s="376"/>
      <c r="V101" s="376"/>
      <c r="W101" s="376"/>
      <c r="X101" s="376"/>
    </row>
    <row r="102" spans="1:24" s="373" customFormat="1" ht="15" customHeight="1" x14ac:dyDescent="0.25">
      <c r="A102" s="373">
        <v>93</v>
      </c>
      <c r="B102" s="373">
        <f t="shared" si="28"/>
        <v>2</v>
      </c>
      <c r="C102" s="373">
        <f t="shared" si="30"/>
        <v>13</v>
      </c>
      <c r="D102" s="373" t="str">
        <f t="shared" si="27"/>
        <v>Court 13</v>
      </c>
      <c r="E102" s="374">
        <f t="shared" si="29"/>
        <v>0.70833333333333337</v>
      </c>
      <c r="F102" s="375">
        <f t="shared" si="31"/>
        <v>42041</v>
      </c>
      <c r="G102" s="294"/>
      <c r="K102" s="376" t="str">
        <f>Setup!H66</f>
        <v/>
      </c>
      <c r="L102" s="386">
        <f>Setup!I66</f>
        <v>0</v>
      </c>
      <c r="O102" s="376">
        <f t="shared" si="20"/>
        <v>94</v>
      </c>
      <c r="P102" s="377">
        <f t="shared" si="24"/>
        <v>42041</v>
      </c>
      <c r="Q102" s="374">
        <f t="shared" si="25"/>
        <v>0.70833333333333337</v>
      </c>
      <c r="R102" s="376" t="str">
        <f t="shared" si="26"/>
        <v>Court 14</v>
      </c>
      <c r="S102" s="376"/>
      <c r="T102" s="376"/>
      <c r="U102" s="376"/>
      <c r="V102" s="376"/>
      <c r="W102" s="376"/>
      <c r="X102" s="376"/>
    </row>
    <row r="103" spans="1:24" s="373" customFormat="1" ht="15" customHeight="1" x14ac:dyDescent="0.25">
      <c r="A103" s="373">
        <v>94</v>
      </c>
      <c r="B103" s="373">
        <f t="shared" si="28"/>
        <v>2</v>
      </c>
      <c r="C103" s="373">
        <f t="shared" si="30"/>
        <v>14</v>
      </c>
      <c r="D103" s="373" t="str">
        <f t="shared" si="27"/>
        <v>Court 14</v>
      </c>
      <c r="E103" s="374">
        <f t="shared" si="29"/>
        <v>0.70833333333333337</v>
      </c>
      <c r="F103" s="375">
        <f t="shared" si="31"/>
        <v>42041</v>
      </c>
      <c r="G103" s="294"/>
      <c r="K103" s="376" t="str">
        <f>Setup!H67</f>
        <v/>
      </c>
      <c r="L103" s="386">
        <f>Setup!I67</f>
        <v>0</v>
      </c>
      <c r="O103" s="376">
        <f t="shared" si="20"/>
        <v>95</v>
      </c>
      <c r="P103" s="377">
        <f t="shared" si="24"/>
        <v>42041</v>
      </c>
      <c r="Q103" s="374">
        <f t="shared" si="25"/>
        <v>0.70833333333333337</v>
      </c>
      <c r="R103" s="376" t="str">
        <f t="shared" si="26"/>
        <v>Court 15</v>
      </c>
      <c r="S103" s="376"/>
      <c r="T103" s="376"/>
      <c r="U103" s="376"/>
      <c r="V103" s="376"/>
      <c r="W103" s="376"/>
      <c r="X103" s="376"/>
    </row>
    <row r="104" spans="1:24" s="373" customFormat="1" ht="15" customHeight="1" x14ac:dyDescent="0.25">
      <c r="A104" s="373">
        <v>95</v>
      </c>
      <c r="B104" s="373">
        <f t="shared" si="28"/>
        <v>2</v>
      </c>
      <c r="C104" s="373">
        <f t="shared" si="30"/>
        <v>15</v>
      </c>
      <c r="D104" s="373" t="str">
        <f t="shared" si="27"/>
        <v>Court 15</v>
      </c>
      <c r="E104" s="374">
        <f t="shared" si="29"/>
        <v>0.70833333333333337</v>
      </c>
      <c r="F104" s="375">
        <f t="shared" si="31"/>
        <v>42041</v>
      </c>
      <c r="G104" s="294"/>
      <c r="K104" s="376" t="str">
        <f>Setup!H68</f>
        <v/>
      </c>
      <c r="L104" s="386">
        <f>Setup!I68</f>
        <v>0</v>
      </c>
      <c r="O104" s="376">
        <f t="shared" si="20"/>
        <v>96</v>
      </c>
      <c r="P104" s="377">
        <f t="shared" si="24"/>
        <v>42041</v>
      </c>
      <c r="Q104" s="374">
        <f t="shared" si="25"/>
        <v>0.70833333333333337</v>
      </c>
      <c r="R104" s="376" t="str">
        <f t="shared" si="26"/>
        <v>Court 16</v>
      </c>
      <c r="S104" s="376"/>
      <c r="T104" s="376"/>
      <c r="U104" s="376"/>
      <c r="V104" s="376"/>
      <c r="W104" s="376"/>
      <c r="X104" s="376"/>
    </row>
    <row r="105" spans="1:24" s="373" customFormat="1" ht="15" customHeight="1" x14ac:dyDescent="0.25">
      <c r="A105" s="373">
        <v>96</v>
      </c>
      <c r="B105" s="373">
        <f t="shared" si="28"/>
        <v>2</v>
      </c>
      <c r="C105" s="373">
        <f t="shared" si="30"/>
        <v>16</v>
      </c>
      <c r="D105" s="373" t="str">
        <f t="shared" si="27"/>
        <v>Court 16</v>
      </c>
      <c r="E105" s="374">
        <f t="shared" si="29"/>
        <v>0.70833333333333337</v>
      </c>
      <c r="F105" s="375">
        <f t="shared" si="31"/>
        <v>42041</v>
      </c>
      <c r="G105" s="294"/>
      <c r="K105" s="376" t="str">
        <f>Setup!H69</f>
        <v/>
      </c>
      <c r="L105" s="386">
        <f>Setup!I69</f>
        <v>0</v>
      </c>
      <c r="O105" s="376">
        <f t="shared" si="20"/>
        <v>97</v>
      </c>
      <c r="P105" s="377">
        <f t="shared" si="24"/>
        <v>42041</v>
      </c>
      <c r="Q105" s="374">
        <f t="shared" si="25"/>
        <v>0.79166666666666674</v>
      </c>
      <c r="R105" s="376" t="str">
        <f t="shared" si="26"/>
        <v>Court 1</v>
      </c>
      <c r="S105" s="376"/>
      <c r="T105" s="376"/>
      <c r="U105" s="376"/>
      <c r="V105" s="376"/>
      <c r="W105" s="376"/>
      <c r="X105" s="376"/>
    </row>
    <row r="106" spans="1:24" s="373" customFormat="1" ht="15" customHeight="1" x14ac:dyDescent="0.25">
      <c r="A106" s="373">
        <v>97</v>
      </c>
      <c r="B106" s="373">
        <f t="shared" si="28"/>
        <v>2</v>
      </c>
      <c r="C106" s="373">
        <f t="shared" si="30"/>
        <v>1</v>
      </c>
      <c r="D106" s="373" t="str">
        <f t="shared" si="27"/>
        <v>Court 1</v>
      </c>
      <c r="E106" s="374">
        <f t="shared" si="29"/>
        <v>0.79166666666666674</v>
      </c>
      <c r="F106" s="375">
        <f t="shared" si="31"/>
        <v>42041</v>
      </c>
      <c r="G106" s="294"/>
      <c r="K106" s="376" t="str">
        <f>Setup!H70</f>
        <v/>
      </c>
      <c r="L106" s="386">
        <f>Setup!I70</f>
        <v>0</v>
      </c>
      <c r="O106" s="376">
        <f t="shared" si="20"/>
        <v>98</v>
      </c>
      <c r="P106" s="377">
        <f t="shared" si="24"/>
        <v>42041</v>
      </c>
      <c r="Q106" s="374">
        <f t="shared" si="25"/>
        <v>0.79166666666666674</v>
      </c>
      <c r="R106" s="376" t="str">
        <f t="shared" si="26"/>
        <v>Court 2</v>
      </c>
      <c r="S106" s="376"/>
      <c r="T106" s="376"/>
      <c r="U106" s="376"/>
      <c r="V106" s="376"/>
      <c r="W106" s="376"/>
      <c r="X106" s="376"/>
    </row>
    <row r="107" spans="1:24" s="373" customFormat="1" ht="15" customHeight="1" x14ac:dyDescent="0.25">
      <c r="A107" s="373">
        <v>98</v>
      </c>
      <c r="B107" s="373">
        <f t="shared" si="28"/>
        <v>2</v>
      </c>
      <c r="C107" s="373">
        <f t="shared" si="30"/>
        <v>2</v>
      </c>
      <c r="D107" s="373" t="str">
        <f t="shared" si="27"/>
        <v>Court 2</v>
      </c>
      <c r="E107" s="374">
        <f t="shared" si="29"/>
        <v>0.79166666666666674</v>
      </c>
      <c r="F107" s="375">
        <f t="shared" si="31"/>
        <v>42041</v>
      </c>
      <c r="G107" s="294"/>
      <c r="K107" s="376" t="str">
        <f>Setup!H71</f>
        <v/>
      </c>
      <c r="L107" s="386">
        <f>Setup!I71</f>
        <v>0</v>
      </c>
      <c r="O107" s="376">
        <f t="shared" si="20"/>
        <v>99</v>
      </c>
      <c r="P107" s="377">
        <f t="shared" si="24"/>
        <v>42041</v>
      </c>
      <c r="Q107" s="374">
        <f t="shared" si="25"/>
        <v>0.79166666666666674</v>
      </c>
      <c r="R107" s="376" t="str">
        <f t="shared" si="26"/>
        <v>Court 3</v>
      </c>
      <c r="S107" s="376"/>
      <c r="T107" s="376"/>
      <c r="U107" s="376"/>
      <c r="V107" s="376"/>
      <c r="W107" s="376"/>
      <c r="X107" s="376"/>
    </row>
    <row r="108" spans="1:24" s="373" customFormat="1" ht="15" customHeight="1" x14ac:dyDescent="0.25">
      <c r="A108" s="373">
        <v>99</v>
      </c>
      <c r="B108" s="373">
        <f t="shared" si="28"/>
        <v>2</v>
      </c>
      <c r="C108" s="373">
        <f t="shared" si="30"/>
        <v>3</v>
      </c>
      <c r="D108" s="373" t="str">
        <f t="shared" si="27"/>
        <v>Court 3</v>
      </c>
      <c r="E108" s="374">
        <f t="shared" si="29"/>
        <v>0.79166666666666674</v>
      </c>
      <c r="F108" s="375">
        <f t="shared" si="31"/>
        <v>42041</v>
      </c>
      <c r="G108" s="294"/>
      <c r="K108" s="376" t="str">
        <f>Setup!H72</f>
        <v/>
      </c>
      <c r="L108" s="386">
        <f>Setup!I72</f>
        <v>0</v>
      </c>
      <c r="O108" s="376">
        <f t="shared" si="20"/>
        <v>100</v>
      </c>
      <c r="P108" s="377">
        <f t="shared" si="24"/>
        <v>42041</v>
      </c>
      <c r="Q108" s="374">
        <f t="shared" si="25"/>
        <v>0.79166666666666674</v>
      </c>
      <c r="R108" s="376" t="str">
        <f t="shared" si="26"/>
        <v>Court 4</v>
      </c>
      <c r="S108" s="376"/>
      <c r="T108" s="376"/>
      <c r="U108" s="376"/>
      <c r="V108" s="376"/>
      <c r="W108" s="376"/>
      <c r="X108" s="376"/>
    </row>
    <row r="109" spans="1:24" s="373" customFormat="1" ht="15" customHeight="1" x14ac:dyDescent="0.25">
      <c r="A109" s="373">
        <v>100</v>
      </c>
      <c r="B109" s="373">
        <f t="shared" si="28"/>
        <v>2</v>
      </c>
      <c r="C109" s="373">
        <f t="shared" si="30"/>
        <v>4</v>
      </c>
      <c r="D109" s="373" t="str">
        <f t="shared" si="27"/>
        <v>Court 4</v>
      </c>
      <c r="E109" s="374">
        <f t="shared" si="29"/>
        <v>0.79166666666666674</v>
      </c>
      <c r="F109" s="375">
        <f t="shared" si="31"/>
        <v>42041</v>
      </c>
      <c r="G109" s="294"/>
      <c r="K109" s="376"/>
      <c r="L109" s="386"/>
      <c r="O109" s="376">
        <f t="shared" si="20"/>
        <v>101</v>
      </c>
      <c r="P109" s="377">
        <f t="shared" si="24"/>
        <v>42041</v>
      </c>
      <c r="Q109" s="374">
        <f t="shared" si="25"/>
        <v>0.79166666666666674</v>
      </c>
      <c r="R109" s="376" t="str">
        <f t="shared" si="26"/>
        <v>Court 5</v>
      </c>
      <c r="S109" s="376"/>
      <c r="T109" s="376"/>
      <c r="U109" s="376"/>
      <c r="V109" s="376"/>
      <c r="W109" s="376"/>
      <c r="X109" s="376"/>
    </row>
    <row r="110" spans="1:24" s="373" customFormat="1" ht="15" customHeight="1" x14ac:dyDescent="0.25">
      <c r="A110" s="373">
        <v>101</v>
      </c>
      <c r="B110" s="373">
        <f t="shared" si="28"/>
        <v>2</v>
      </c>
      <c r="C110" s="373">
        <f t="shared" si="30"/>
        <v>5</v>
      </c>
      <c r="D110" s="373" t="str">
        <f t="shared" si="27"/>
        <v>Court 5</v>
      </c>
      <c r="E110" s="374">
        <f t="shared" si="29"/>
        <v>0.79166666666666674</v>
      </c>
      <c r="F110" s="375">
        <f t="shared" si="31"/>
        <v>42041</v>
      </c>
      <c r="G110" s="294"/>
      <c r="K110" s="376"/>
      <c r="L110" s="386"/>
      <c r="O110" s="376">
        <f t="shared" si="20"/>
        <v>102</v>
      </c>
      <c r="P110" s="377">
        <f t="shared" si="24"/>
        <v>42041</v>
      </c>
      <c r="Q110" s="374">
        <f t="shared" si="25"/>
        <v>0.79166666666666674</v>
      </c>
      <c r="R110" s="376" t="str">
        <f t="shared" si="26"/>
        <v>Court 6</v>
      </c>
      <c r="S110" s="376"/>
      <c r="T110" s="376"/>
      <c r="U110" s="376"/>
      <c r="V110" s="376"/>
      <c r="W110" s="376"/>
      <c r="X110" s="376"/>
    </row>
    <row r="111" spans="1:24" s="373" customFormat="1" ht="15" customHeight="1" x14ac:dyDescent="0.25">
      <c r="A111" s="373">
        <v>102</v>
      </c>
      <c r="B111" s="373">
        <f t="shared" si="28"/>
        <v>2</v>
      </c>
      <c r="C111" s="373">
        <f t="shared" si="30"/>
        <v>6</v>
      </c>
      <c r="D111" s="373" t="str">
        <f t="shared" si="27"/>
        <v>Court 6</v>
      </c>
      <c r="E111" s="374">
        <f t="shared" si="29"/>
        <v>0.79166666666666674</v>
      </c>
      <c r="F111" s="375">
        <f t="shared" si="31"/>
        <v>42041</v>
      </c>
      <c r="G111" s="294"/>
      <c r="K111" s="376"/>
      <c r="L111" s="386"/>
      <c r="O111" s="376">
        <f t="shared" si="20"/>
        <v>103</v>
      </c>
      <c r="P111" s="377">
        <f t="shared" si="24"/>
        <v>42041</v>
      </c>
      <c r="Q111" s="374">
        <f t="shared" si="25"/>
        <v>0.79166666666666674</v>
      </c>
      <c r="R111" s="376" t="str">
        <f t="shared" si="26"/>
        <v>Court 7</v>
      </c>
      <c r="S111" s="376"/>
      <c r="T111" s="376"/>
      <c r="U111" s="376"/>
      <c r="V111" s="376"/>
      <c r="W111" s="376"/>
      <c r="X111" s="376"/>
    </row>
    <row r="112" spans="1:24" s="373" customFormat="1" ht="15" customHeight="1" x14ac:dyDescent="0.25">
      <c r="A112" s="373">
        <v>103</v>
      </c>
      <c r="B112" s="373">
        <f t="shared" si="28"/>
        <v>2</v>
      </c>
      <c r="C112" s="373">
        <f t="shared" si="30"/>
        <v>7</v>
      </c>
      <c r="D112" s="373" t="str">
        <f t="shared" si="27"/>
        <v>Court 7</v>
      </c>
      <c r="E112" s="374">
        <f t="shared" si="29"/>
        <v>0.79166666666666674</v>
      </c>
      <c r="F112" s="375">
        <f t="shared" si="31"/>
        <v>42041</v>
      </c>
      <c r="G112" s="294"/>
      <c r="K112" s="376"/>
      <c r="L112" s="386"/>
      <c r="O112" s="376">
        <f t="shared" si="20"/>
        <v>104</v>
      </c>
      <c r="P112" s="377">
        <f t="shared" si="24"/>
        <v>42041</v>
      </c>
      <c r="Q112" s="374">
        <f t="shared" si="25"/>
        <v>0.79166666666666674</v>
      </c>
      <c r="R112" s="376" t="str">
        <f t="shared" si="26"/>
        <v>Court 8</v>
      </c>
      <c r="S112" s="376"/>
      <c r="T112" s="376"/>
      <c r="U112" s="376"/>
      <c r="V112" s="376"/>
      <c r="W112" s="376"/>
      <c r="X112" s="376"/>
    </row>
    <row r="113" spans="1:24" s="373" customFormat="1" ht="15" customHeight="1" x14ac:dyDescent="0.25">
      <c r="A113" s="373">
        <v>104</v>
      </c>
      <c r="B113" s="373">
        <f t="shared" si="28"/>
        <v>2</v>
      </c>
      <c r="C113" s="373">
        <f t="shared" si="30"/>
        <v>8</v>
      </c>
      <c r="D113" s="373" t="str">
        <f t="shared" si="27"/>
        <v>Court 8</v>
      </c>
      <c r="E113" s="374">
        <f t="shared" si="29"/>
        <v>0.79166666666666674</v>
      </c>
      <c r="F113" s="375">
        <f t="shared" si="31"/>
        <v>42041</v>
      </c>
      <c r="G113" s="294"/>
      <c r="K113" s="376"/>
      <c r="L113" s="386"/>
      <c r="O113" s="376">
        <f t="shared" si="20"/>
        <v>105</v>
      </c>
      <c r="P113" s="377">
        <f t="shared" si="24"/>
        <v>42041</v>
      </c>
      <c r="Q113" s="374">
        <f t="shared" si="25"/>
        <v>0.79166666666666674</v>
      </c>
      <c r="R113" s="376" t="str">
        <f t="shared" si="26"/>
        <v>Court 9</v>
      </c>
      <c r="S113" s="376"/>
      <c r="T113" s="376"/>
      <c r="U113" s="376"/>
      <c r="V113" s="376"/>
      <c r="W113" s="376"/>
      <c r="X113" s="376"/>
    </row>
    <row r="114" spans="1:24" s="373" customFormat="1" ht="15" customHeight="1" x14ac:dyDescent="0.25">
      <c r="A114" s="373">
        <v>105</v>
      </c>
      <c r="B114" s="373">
        <f t="shared" si="28"/>
        <v>2</v>
      </c>
      <c r="C114" s="373">
        <f t="shared" si="30"/>
        <v>9</v>
      </c>
      <c r="D114" s="373" t="str">
        <f t="shared" si="27"/>
        <v>Court 9</v>
      </c>
      <c r="E114" s="374">
        <f t="shared" si="29"/>
        <v>0.79166666666666674</v>
      </c>
      <c r="F114" s="375">
        <f t="shared" si="31"/>
        <v>42041</v>
      </c>
      <c r="G114" s="294"/>
      <c r="K114" s="376"/>
      <c r="L114" s="386"/>
      <c r="O114" s="376">
        <f t="shared" si="20"/>
        <v>106</v>
      </c>
      <c r="P114" s="377">
        <f t="shared" si="24"/>
        <v>42041</v>
      </c>
      <c r="Q114" s="374">
        <f t="shared" si="25"/>
        <v>0.79166666666666674</v>
      </c>
      <c r="R114" s="376" t="str">
        <f t="shared" si="26"/>
        <v>Court 10</v>
      </c>
      <c r="S114" s="376"/>
      <c r="T114" s="376"/>
      <c r="U114" s="376"/>
      <c r="V114" s="376"/>
      <c r="W114" s="376"/>
      <c r="X114" s="376"/>
    </row>
    <row r="115" spans="1:24" s="373" customFormat="1" ht="15" customHeight="1" x14ac:dyDescent="0.25">
      <c r="A115" s="373">
        <v>106</v>
      </c>
      <c r="B115" s="373">
        <f t="shared" si="28"/>
        <v>2</v>
      </c>
      <c r="C115" s="373">
        <f t="shared" si="30"/>
        <v>10</v>
      </c>
      <c r="D115" s="373" t="str">
        <f t="shared" si="27"/>
        <v>Court 10</v>
      </c>
      <c r="E115" s="374">
        <f t="shared" si="29"/>
        <v>0.79166666666666674</v>
      </c>
      <c r="F115" s="375">
        <f t="shared" si="31"/>
        <v>42041</v>
      </c>
      <c r="G115" s="294"/>
      <c r="K115" s="376"/>
      <c r="L115" s="386"/>
      <c r="O115" s="376">
        <f t="shared" si="20"/>
        <v>107</v>
      </c>
      <c r="P115" s="377">
        <f t="shared" si="24"/>
        <v>42041</v>
      </c>
      <c r="Q115" s="374">
        <f t="shared" si="25"/>
        <v>0.79166666666666674</v>
      </c>
      <c r="R115" s="376" t="str">
        <f t="shared" si="26"/>
        <v>Court 11</v>
      </c>
      <c r="S115" s="376"/>
      <c r="T115" s="376"/>
      <c r="U115" s="376"/>
      <c r="V115" s="376"/>
      <c r="W115" s="376"/>
      <c r="X115" s="376"/>
    </row>
    <row r="116" spans="1:24" s="373" customFormat="1" ht="15" customHeight="1" x14ac:dyDescent="0.25">
      <c r="A116" s="373">
        <v>107</v>
      </c>
      <c r="B116" s="373">
        <f t="shared" si="28"/>
        <v>2</v>
      </c>
      <c r="C116" s="373">
        <f t="shared" si="30"/>
        <v>11</v>
      </c>
      <c r="D116" s="373" t="str">
        <f t="shared" si="27"/>
        <v>Court 11</v>
      </c>
      <c r="E116" s="374">
        <f t="shared" si="29"/>
        <v>0.79166666666666674</v>
      </c>
      <c r="F116" s="375">
        <f t="shared" si="31"/>
        <v>42041</v>
      </c>
      <c r="G116" s="294"/>
      <c r="K116" s="376"/>
      <c r="L116" s="386"/>
      <c r="O116" s="376">
        <f t="shared" si="20"/>
        <v>108</v>
      </c>
      <c r="P116" s="377">
        <f t="shared" si="24"/>
        <v>42041</v>
      </c>
      <c r="Q116" s="374">
        <f t="shared" si="25"/>
        <v>0.79166666666666674</v>
      </c>
      <c r="R116" s="376" t="str">
        <f t="shared" si="26"/>
        <v>Court 12</v>
      </c>
      <c r="S116" s="376"/>
      <c r="T116" s="376"/>
      <c r="U116" s="376"/>
      <c r="V116" s="376"/>
      <c r="W116" s="376"/>
      <c r="X116" s="376"/>
    </row>
    <row r="117" spans="1:24" s="373" customFormat="1" ht="15" customHeight="1" x14ac:dyDescent="0.25">
      <c r="A117" s="373">
        <v>108</v>
      </c>
      <c r="B117" s="373">
        <f t="shared" si="28"/>
        <v>2</v>
      </c>
      <c r="C117" s="373">
        <f t="shared" si="30"/>
        <v>12</v>
      </c>
      <c r="D117" s="373" t="str">
        <f t="shared" si="27"/>
        <v>Court 12</v>
      </c>
      <c r="E117" s="374">
        <f t="shared" si="29"/>
        <v>0.79166666666666674</v>
      </c>
      <c r="F117" s="375">
        <f t="shared" si="31"/>
        <v>42041</v>
      </c>
      <c r="G117" s="294"/>
      <c r="K117" s="376"/>
      <c r="L117" s="386"/>
      <c r="O117" s="376">
        <f t="shared" si="20"/>
        <v>109</v>
      </c>
      <c r="P117" s="377">
        <f t="shared" si="24"/>
        <v>42041</v>
      </c>
      <c r="Q117" s="374">
        <f t="shared" si="25"/>
        <v>0.79166666666666674</v>
      </c>
      <c r="R117" s="376" t="str">
        <f t="shared" si="26"/>
        <v>Court 13</v>
      </c>
      <c r="S117" s="376"/>
      <c r="T117" s="376"/>
      <c r="U117" s="376"/>
      <c r="V117" s="376"/>
      <c r="W117" s="376"/>
      <c r="X117" s="376"/>
    </row>
    <row r="118" spans="1:24" s="373" customFormat="1" ht="15" customHeight="1" x14ac:dyDescent="0.25">
      <c r="A118" s="373">
        <v>109</v>
      </c>
      <c r="B118" s="373">
        <f t="shared" si="28"/>
        <v>2</v>
      </c>
      <c r="C118" s="373">
        <f t="shared" si="30"/>
        <v>13</v>
      </c>
      <c r="D118" s="373" t="str">
        <f t="shared" si="27"/>
        <v>Court 13</v>
      </c>
      <c r="E118" s="374">
        <f t="shared" si="29"/>
        <v>0.79166666666666674</v>
      </c>
      <c r="F118" s="375">
        <f t="shared" si="31"/>
        <v>42041</v>
      </c>
      <c r="G118" s="294"/>
      <c r="K118" s="376"/>
      <c r="L118" s="386"/>
      <c r="O118" s="376">
        <f t="shared" si="20"/>
        <v>110</v>
      </c>
      <c r="P118" s="377">
        <f t="shared" si="24"/>
        <v>42041</v>
      </c>
      <c r="Q118" s="374">
        <f t="shared" si="25"/>
        <v>0.79166666666666674</v>
      </c>
      <c r="R118" s="376" t="str">
        <f t="shared" si="26"/>
        <v>Court 14</v>
      </c>
      <c r="S118" s="376"/>
      <c r="T118" s="376"/>
      <c r="U118" s="376"/>
      <c r="V118" s="376"/>
      <c r="W118" s="376"/>
      <c r="X118" s="376"/>
    </row>
    <row r="119" spans="1:24" s="373" customFormat="1" ht="15" customHeight="1" x14ac:dyDescent="0.25">
      <c r="A119" s="373">
        <v>110</v>
      </c>
      <c r="B119" s="373">
        <f t="shared" si="28"/>
        <v>2</v>
      </c>
      <c r="C119" s="373">
        <f t="shared" si="30"/>
        <v>14</v>
      </c>
      <c r="D119" s="373" t="str">
        <f t="shared" si="27"/>
        <v>Court 14</v>
      </c>
      <c r="E119" s="374">
        <f t="shared" si="29"/>
        <v>0.79166666666666674</v>
      </c>
      <c r="F119" s="375">
        <f t="shared" si="31"/>
        <v>42041</v>
      </c>
      <c r="G119" s="294"/>
      <c r="K119" s="376"/>
      <c r="L119" s="386"/>
      <c r="O119" s="376">
        <f t="shared" si="20"/>
        <v>111</v>
      </c>
      <c r="P119" s="377">
        <f t="shared" si="24"/>
        <v>42041</v>
      </c>
      <c r="Q119" s="374">
        <f t="shared" si="25"/>
        <v>0.79166666666666674</v>
      </c>
      <c r="R119" s="376" t="str">
        <f t="shared" si="26"/>
        <v>Court 15</v>
      </c>
      <c r="S119" s="376"/>
      <c r="T119" s="376"/>
      <c r="U119" s="376"/>
      <c r="V119" s="376"/>
      <c r="W119" s="376"/>
      <c r="X119" s="376"/>
    </row>
    <row r="120" spans="1:24" s="373" customFormat="1" ht="15" customHeight="1" x14ac:dyDescent="0.25">
      <c r="A120" s="373">
        <v>111</v>
      </c>
      <c r="B120" s="373">
        <f t="shared" si="28"/>
        <v>2</v>
      </c>
      <c r="C120" s="373">
        <f t="shared" si="30"/>
        <v>15</v>
      </c>
      <c r="D120" s="373" t="str">
        <f t="shared" si="27"/>
        <v>Court 15</v>
      </c>
      <c r="E120" s="374">
        <f t="shared" si="29"/>
        <v>0.79166666666666674</v>
      </c>
      <c r="F120" s="375">
        <f t="shared" si="31"/>
        <v>42041</v>
      </c>
      <c r="G120" s="294"/>
      <c r="K120" s="376"/>
      <c r="L120" s="386"/>
      <c r="O120" s="376">
        <f t="shared" si="20"/>
        <v>112</v>
      </c>
      <c r="P120" s="377">
        <f t="shared" si="24"/>
        <v>42041</v>
      </c>
      <c r="Q120" s="374">
        <f t="shared" si="25"/>
        <v>0.79166666666666674</v>
      </c>
      <c r="R120" s="376" t="str">
        <f t="shared" si="26"/>
        <v>Court 16</v>
      </c>
      <c r="S120" s="376"/>
      <c r="T120" s="376"/>
      <c r="U120" s="376"/>
      <c r="V120" s="376"/>
      <c r="W120" s="376"/>
      <c r="X120" s="376"/>
    </row>
    <row r="121" spans="1:24" s="373" customFormat="1" ht="15" customHeight="1" x14ac:dyDescent="0.25">
      <c r="A121" s="373">
        <v>112</v>
      </c>
      <c r="B121" s="373">
        <f t="shared" si="28"/>
        <v>2</v>
      </c>
      <c r="C121" s="373">
        <f t="shared" si="30"/>
        <v>16</v>
      </c>
      <c r="D121" s="373" t="str">
        <f t="shared" si="27"/>
        <v>Court 16</v>
      </c>
      <c r="E121" s="374">
        <f t="shared" si="29"/>
        <v>0.79166666666666674</v>
      </c>
      <c r="F121" s="375">
        <f t="shared" si="31"/>
        <v>42041</v>
      </c>
      <c r="G121" s="294"/>
      <c r="K121" s="376"/>
      <c r="L121" s="386"/>
      <c r="O121" s="376">
        <f t="shared" ref="O121:O136" si="32">O120+1</f>
        <v>113</v>
      </c>
      <c r="P121" s="377">
        <f t="shared" si="24"/>
        <v>42041</v>
      </c>
      <c r="Q121" s="374">
        <f t="shared" si="25"/>
        <v>0.87500000000000011</v>
      </c>
      <c r="R121" s="376" t="str">
        <f t="shared" si="26"/>
        <v>Court 1</v>
      </c>
      <c r="S121" s="376"/>
      <c r="T121" s="376"/>
      <c r="U121" s="376"/>
      <c r="V121" s="376"/>
      <c r="W121" s="376"/>
      <c r="X121" s="376"/>
    </row>
    <row r="122" spans="1:24" s="373" customFormat="1" ht="15" customHeight="1" x14ac:dyDescent="0.25">
      <c r="A122" s="373">
        <v>113</v>
      </c>
      <c r="B122" s="373">
        <f t="shared" si="28"/>
        <v>2</v>
      </c>
      <c r="C122" s="373">
        <f t="shared" si="30"/>
        <v>1</v>
      </c>
      <c r="D122" s="373" t="str">
        <f t="shared" si="27"/>
        <v>Court 1</v>
      </c>
      <c r="E122" s="374">
        <f t="shared" si="29"/>
        <v>0.87500000000000011</v>
      </c>
      <c r="F122" s="375">
        <f t="shared" si="31"/>
        <v>42041</v>
      </c>
      <c r="G122" s="294"/>
      <c r="K122" s="376"/>
      <c r="L122" s="386"/>
      <c r="O122" s="376">
        <f t="shared" si="32"/>
        <v>114</v>
      </c>
      <c r="P122" s="377">
        <f t="shared" si="24"/>
        <v>42041</v>
      </c>
      <c r="Q122" s="374">
        <f t="shared" si="25"/>
        <v>0.87500000000000011</v>
      </c>
      <c r="R122" s="376" t="str">
        <f t="shared" si="26"/>
        <v>Court 2</v>
      </c>
      <c r="S122" s="376"/>
      <c r="T122" s="376"/>
      <c r="U122" s="376"/>
      <c r="V122" s="376"/>
      <c r="W122" s="376"/>
      <c r="X122" s="376"/>
    </row>
    <row r="123" spans="1:24" s="373" customFormat="1" ht="15" customHeight="1" x14ac:dyDescent="0.25">
      <c r="A123" s="373">
        <v>114</v>
      </c>
      <c r="B123" s="373">
        <f t="shared" si="28"/>
        <v>2</v>
      </c>
      <c r="C123" s="373">
        <f t="shared" si="30"/>
        <v>2</v>
      </c>
      <c r="D123" s="373" t="str">
        <f t="shared" si="27"/>
        <v>Court 2</v>
      </c>
      <c r="E123" s="374">
        <f t="shared" si="29"/>
        <v>0.87500000000000011</v>
      </c>
      <c r="F123" s="375">
        <f t="shared" si="31"/>
        <v>42041</v>
      </c>
      <c r="G123" s="294"/>
      <c r="K123" s="376"/>
      <c r="L123" s="386"/>
      <c r="O123" s="376">
        <f t="shared" si="32"/>
        <v>115</v>
      </c>
      <c r="P123" s="377">
        <f t="shared" si="24"/>
        <v>42041</v>
      </c>
      <c r="Q123" s="374">
        <f t="shared" si="25"/>
        <v>0.87500000000000011</v>
      </c>
      <c r="R123" s="376" t="str">
        <f t="shared" si="26"/>
        <v>Court 3</v>
      </c>
      <c r="S123" s="376"/>
      <c r="T123" s="376"/>
      <c r="U123" s="376"/>
      <c r="V123" s="376"/>
      <c r="W123" s="376"/>
      <c r="X123" s="376"/>
    </row>
    <row r="124" spans="1:24" s="373" customFormat="1" ht="15" customHeight="1" x14ac:dyDescent="0.25">
      <c r="A124" s="373">
        <v>115</v>
      </c>
      <c r="B124" s="373">
        <f t="shared" si="28"/>
        <v>2</v>
      </c>
      <c r="C124" s="373">
        <f t="shared" si="30"/>
        <v>3</v>
      </c>
      <c r="D124" s="373" t="str">
        <f t="shared" si="27"/>
        <v>Court 3</v>
      </c>
      <c r="E124" s="374">
        <f t="shared" si="29"/>
        <v>0.87500000000000011</v>
      </c>
      <c r="F124" s="375">
        <f t="shared" si="31"/>
        <v>42041</v>
      </c>
      <c r="G124" s="294"/>
      <c r="K124" s="376"/>
      <c r="L124" s="386"/>
      <c r="O124" s="376">
        <f t="shared" si="32"/>
        <v>116</v>
      </c>
      <c r="P124" s="377">
        <f t="shared" si="24"/>
        <v>42041</v>
      </c>
      <c r="Q124" s="374">
        <f t="shared" si="25"/>
        <v>0.87500000000000011</v>
      </c>
      <c r="R124" s="376" t="str">
        <f t="shared" si="26"/>
        <v>Court 4</v>
      </c>
      <c r="S124" s="376"/>
      <c r="T124" s="376"/>
      <c r="U124" s="376"/>
      <c r="V124" s="376"/>
      <c r="W124" s="376"/>
      <c r="X124" s="376"/>
    </row>
    <row r="125" spans="1:24" s="373" customFormat="1" ht="15" customHeight="1" x14ac:dyDescent="0.25">
      <c r="A125" s="373">
        <v>116</v>
      </c>
      <c r="B125" s="373">
        <f t="shared" si="28"/>
        <v>2</v>
      </c>
      <c r="C125" s="373">
        <f t="shared" si="30"/>
        <v>4</v>
      </c>
      <c r="D125" s="373" t="str">
        <f t="shared" si="27"/>
        <v>Court 4</v>
      </c>
      <c r="E125" s="374">
        <f t="shared" si="29"/>
        <v>0.87500000000000011</v>
      </c>
      <c r="F125" s="375">
        <f t="shared" si="31"/>
        <v>42041</v>
      </c>
      <c r="G125" s="294"/>
      <c r="K125" s="376"/>
      <c r="L125" s="386"/>
      <c r="O125" s="376">
        <f t="shared" si="32"/>
        <v>117</v>
      </c>
      <c r="P125" s="377">
        <f t="shared" si="24"/>
        <v>42041</v>
      </c>
      <c r="Q125" s="374">
        <f t="shared" si="25"/>
        <v>0.87500000000000011</v>
      </c>
      <c r="R125" s="376" t="str">
        <f t="shared" si="26"/>
        <v>Court 5</v>
      </c>
      <c r="S125" s="376"/>
      <c r="T125" s="376"/>
      <c r="U125" s="376"/>
      <c r="V125" s="376"/>
      <c r="W125" s="376"/>
      <c r="X125" s="376"/>
    </row>
    <row r="126" spans="1:24" s="373" customFormat="1" ht="15" customHeight="1" x14ac:dyDescent="0.25">
      <c r="A126" s="373">
        <v>117</v>
      </c>
      <c r="B126" s="373">
        <f t="shared" si="28"/>
        <v>2</v>
      </c>
      <c r="C126" s="373">
        <f t="shared" si="30"/>
        <v>5</v>
      </c>
      <c r="D126" s="373" t="str">
        <f t="shared" si="27"/>
        <v>Court 5</v>
      </c>
      <c r="E126" s="374">
        <f t="shared" si="29"/>
        <v>0.87500000000000011</v>
      </c>
      <c r="F126" s="375">
        <f t="shared" si="31"/>
        <v>42041</v>
      </c>
      <c r="G126" s="294"/>
      <c r="K126" s="376"/>
      <c r="L126" s="386"/>
      <c r="O126" s="376">
        <f t="shared" si="32"/>
        <v>118</v>
      </c>
      <c r="P126" s="377">
        <f t="shared" si="24"/>
        <v>42041</v>
      </c>
      <c r="Q126" s="374">
        <f t="shared" si="25"/>
        <v>0.87500000000000011</v>
      </c>
      <c r="R126" s="376" t="str">
        <f t="shared" si="26"/>
        <v>Court 6</v>
      </c>
      <c r="S126" s="376"/>
      <c r="T126" s="376"/>
      <c r="U126" s="376"/>
      <c r="V126" s="376"/>
      <c r="W126" s="376"/>
      <c r="X126" s="376"/>
    </row>
    <row r="127" spans="1:24" s="373" customFormat="1" ht="15" customHeight="1" x14ac:dyDescent="0.25">
      <c r="A127" s="373">
        <v>118</v>
      </c>
      <c r="B127" s="373">
        <f t="shared" si="28"/>
        <v>2</v>
      </c>
      <c r="C127" s="373">
        <f t="shared" si="30"/>
        <v>6</v>
      </c>
      <c r="D127" s="373" t="str">
        <f t="shared" si="27"/>
        <v>Court 6</v>
      </c>
      <c r="E127" s="374">
        <f t="shared" si="29"/>
        <v>0.87500000000000011</v>
      </c>
      <c r="F127" s="375">
        <f t="shared" si="31"/>
        <v>42041</v>
      </c>
      <c r="G127" s="294"/>
      <c r="K127" s="376"/>
      <c r="L127" s="386"/>
      <c r="O127" s="376">
        <f t="shared" si="32"/>
        <v>119</v>
      </c>
      <c r="P127" s="377">
        <f t="shared" si="24"/>
        <v>42041</v>
      </c>
      <c r="Q127" s="374">
        <f t="shared" si="25"/>
        <v>0.87500000000000011</v>
      </c>
      <c r="R127" s="376" t="str">
        <f t="shared" si="26"/>
        <v>Court 7</v>
      </c>
      <c r="S127" s="376"/>
      <c r="T127" s="376"/>
      <c r="U127" s="376"/>
      <c r="V127" s="376"/>
      <c r="W127" s="376"/>
      <c r="X127" s="376"/>
    </row>
    <row r="128" spans="1:24" s="373" customFormat="1" ht="15" customHeight="1" x14ac:dyDescent="0.25">
      <c r="A128" s="373">
        <v>119</v>
      </c>
      <c r="B128" s="373">
        <f t="shared" si="28"/>
        <v>2</v>
      </c>
      <c r="C128" s="373">
        <f t="shared" si="30"/>
        <v>7</v>
      </c>
      <c r="D128" s="373" t="str">
        <f t="shared" si="27"/>
        <v>Court 7</v>
      </c>
      <c r="E128" s="374">
        <f t="shared" si="29"/>
        <v>0.87500000000000011</v>
      </c>
      <c r="F128" s="375">
        <f t="shared" si="31"/>
        <v>42041</v>
      </c>
      <c r="G128" s="294"/>
      <c r="K128" s="376"/>
      <c r="L128" s="386"/>
      <c r="O128" s="376">
        <f t="shared" si="32"/>
        <v>120</v>
      </c>
      <c r="P128" s="377">
        <f t="shared" si="24"/>
        <v>42041</v>
      </c>
      <c r="Q128" s="374">
        <f t="shared" si="25"/>
        <v>0.87500000000000011</v>
      </c>
      <c r="R128" s="376" t="str">
        <f t="shared" si="26"/>
        <v>Court 8</v>
      </c>
      <c r="S128" s="376"/>
      <c r="T128" s="376"/>
      <c r="U128" s="376"/>
      <c r="V128" s="376"/>
      <c r="W128" s="376"/>
      <c r="X128" s="376"/>
    </row>
    <row r="129" spans="1:24" s="373" customFormat="1" ht="15" customHeight="1" x14ac:dyDescent="0.25">
      <c r="A129" s="373">
        <v>120</v>
      </c>
      <c r="B129" s="373">
        <f t="shared" si="28"/>
        <v>2</v>
      </c>
      <c r="C129" s="373">
        <f t="shared" si="30"/>
        <v>8</v>
      </c>
      <c r="D129" s="373" t="str">
        <f t="shared" si="27"/>
        <v>Court 8</v>
      </c>
      <c r="E129" s="374">
        <f t="shared" si="29"/>
        <v>0.87500000000000011</v>
      </c>
      <c r="F129" s="375">
        <f t="shared" si="31"/>
        <v>42041</v>
      </c>
      <c r="G129" s="294"/>
      <c r="K129" s="376"/>
      <c r="L129" s="386"/>
      <c r="O129" s="376">
        <f t="shared" si="32"/>
        <v>121</v>
      </c>
      <c r="P129" s="377">
        <f t="shared" ref="P129:P136" si="33">IF(O129&lt;&gt;"",VLOOKUP(O129,$A$10:$F$266,6,FALSE),"")</f>
        <v>42041</v>
      </c>
      <c r="Q129" s="374">
        <f t="shared" ref="Q129:Q136" si="34">IF(O129&lt;&gt;"",VLOOKUP(O129,$A$10:$F$266,5,FALSE),"")</f>
        <v>0.87500000000000011</v>
      </c>
      <c r="R129" s="376" t="str">
        <f t="shared" ref="R129:R136" si="35">IF(O129&lt;&gt;"",VLOOKUP(O129,$A$10:$F$266,4,FALSE),"")</f>
        <v>Court 9</v>
      </c>
      <c r="S129" s="376"/>
      <c r="T129" s="376"/>
      <c r="U129" s="376"/>
      <c r="V129" s="376"/>
      <c r="W129" s="376"/>
      <c r="X129" s="376"/>
    </row>
    <row r="130" spans="1:24" s="373" customFormat="1" ht="15" customHeight="1" x14ac:dyDescent="0.25">
      <c r="A130" s="373">
        <v>121</v>
      </c>
      <c r="B130" s="373">
        <f t="shared" si="28"/>
        <v>2</v>
      </c>
      <c r="C130" s="373">
        <f t="shared" si="30"/>
        <v>9</v>
      </c>
      <c r="D130" s="373" t="str">
        <f t="shared" si="27"/>
        <v>Court 9</v>
      </c>
      <c r="E130" s="374">
        <f t="shared" si="29"/>
        <v>0.87500000000000011</v>
      </c>
      <c r="F130" s="375">
        <f t="shared" si="31"/>
        <v>42041</v>
      </c>
      <c r="G130" s="294"/>
      <c r="K130" s="376"/>
      <c r="L130" s="386"/>
      <c r="O130" s="376">
        <f t="shared" si="32"/>
        <v>122</v>
      </c>
      <c r="P130" s="377">
        <f t="shared" si="33"/>
        <v>42041</v>
      </c>
      <c r="Q130" s="374">
        <f t="shared" si="34"/>
        <v>0.87500000000000011</v>
      </c>
      <c r="R130" s="376" t="str">
        <f t="shared" si="35"/>
        <v>Court 10</v>
      </c>
      <c r="S130" s="376"/>
      <c r="T130" s="376"/>
      <c r="U130" s="376"/>
      <c r="V130" s="376"/>
      <c r="W130" s="376"/>
      <c r="X130" s="376"/>
    </row>
    <row r="131" spans="1:24" s="373" customFormat="1" ht="15" customHeight="1" x14ac:dyDescent="0.25">
      <c r="A131" s="373">
        <v>122</v>
      </c>
      <c r="B131" s="373">
        <f t="shared" si="28"/>
        <v>2</v>
      </c>
      <c r="C131" s="373">
        <f t="shared" si="30"/>
        <v>10</v>
      </c>
      <c r="D131" s="373" t="str">
        <f t="shared" si="27"/>
        <v>Court 10</v>
      </c>
      <c r="E131" s="374">
        <f t="shared" si="29"/>
        <v>0.87500000000000011</v>
      </c>
      <c r="F131" s="375">
        <f t="shared" si="31"/>
        <v>42041</v>
      </c>
      <c r="G131" s="294"/>
      <c r="K131" s="376"/>
      <c r="L131" s="386"/>
      <c r="O131" s="376">
        <f t="shared" si="32"/>
        <v>123</v>
      </c>
      <c r="P131" s="377">
        <f t="shared" si="33"/>
        <v>42041</v>
      </c>
      <c r="Q131" s="374">
        <f t="shared" si="34"/>
        <v>0.87500000000000011</v>
      </c>
      <c r="R131" s="376" t="str">
        <f t="shared" si="35"/>
        <v>Court 11</v>
      </c>
      <c r="S131" s="376"/>
      <c r="T131" s="376"/>
      <c r="U131" s="376"/>
      <c r="V131" s="376"/>
      <c r="W131" s="376"/>
      <c r="X131" s="376"/>
    </row>
    <row r="132" spans="1:24" s="373" customFormat="1" ht="15" customHeight="1" x14ac:dyDescent="0.25">
      <c r="A132" s="373">
        <v>123</v>
      </c>
      <c r="B132" s="373">
        <f t="shared" si="28"/>
        <v>2</v>
      </c>
      <c r="C132" s="373">
        <f t="shared" si="30"/>
        <v>11</v>
      </c>
      <c r="D132" s="373" t="str">
        <f t="shared" si="27"/>
        <v>Court 11</v>
      </c>
      <c r="E132" s="374">
        <f t="shared" si="29"/>
        <v>0.87500000000000011</v>
      </c>
      <c r="F132" s="375">
        <f t="shared" si="31"/>
        <v>42041</v>
      </c>
      <c r="G132" s="294"/>
      <c r="K132" s="376"/>
      <c r="L132" s="386"/>
      <c r="O132" s="376">
        <f t="shared" si="32"/>
        <v>124</v>
      </c>
      <c r="P132" s="377">
        <f t="shared" si="33"/>
        <v>42041</v>
      </c>
      <c r="Q132" s="374">
        <f t="shared" si="34"/>
        <v>0.87500000000000011</v>
      </c>
      <c r="R132" s="376" t="str">
        <f t="shared" si="35"/>
        <v>Court 12</v>
      </c>
      <c r="S132" s="376"/>
      <c r="T132" s="376"/>
      <c r="U132" s="376"/>
      <c r="V132" s="376"/>
      <c r="W132" s="376"/>
      <c r="X132" s="376"/>
    </row>
    <row r="133" spans="1:24" s="373" customFormat="1" ht="15" customHeight="1" x14ac:dyDescent="0.25">
      <c r="A133" s="373">
        <v>124</v>
      </c>
      <c r="B133" s="373">
        <f t="shared" si="28"/>
        <v>2</v>
      </c>
      <c r="C133" s="373">
        <f t="shared" si="30"/>
        <v>12</v>
      </c>
      <c r="D133" s="373" t="str">
        <f t="shared" si="27"/>
        <v>Court 12</v>
      </c>
      <c r="E133" s="374">
        <f t="shared" si="29"/>
        <v>0.87500000000000011</v>
      </c>
      <c r="F133" s="375">
        <f t="shared" si="31"/>
        <v>42041</v>
      </c>
      <c r="G133" s="294"/>
      <c r="K133" s="376"/>
      <c r="L133" s="386"/>
      <c r="O133" s="376">
        <f t="shared" si="32"/>
        <v>125</v>
      </c>
      <c r="P133" s="377">
        <f t="shared" si="33"/>
        <v>42041</v>
      </c>
      <c r="Q133" s="374">
        <f t="shared" si="34"/>
        <v>0.87500000000000011</v>
      </c>
      <c r="R133" s="376" t="str">
        <f t="shared" si="35"/>
        <v>Court 13</v>
      </c>
      <c r="S133" s="376"/>
      <c r="T133" s="376"/>
      <c r="U133" s="376"/>
      <c r="V133" s="376"/>
      <c r="W133" s="376"/>
      <c r="X133" s="376"/>
    </row>
    <row r="134" spans="1:24" s="373" customFormat="1" ht="15" customHeight="1" x14ac:dyDescent="0.25">
      <c r="A134" s="373">
        <v>125</v>
      </c>
      <c r="B134" s="373">
        <f t="shared" si="28"/>
        <v>2</v>
      </c>
      <c r="C134" s="373">
        <f t="shared" si="30"/>
        <v>13</v>
      </c>
      <c r="D134" s="373" t="str">
        <f t="shared" si="27"/>
        <v>Court 13</v>
      </c>
      <c r="E134" s="374">
        <f t="shared" si="29"/>
        <v>0.87500000000000011</v>
      </c>
      <c r="F134" s="375">
        <f t="shared" si="31"/>
        <v>42041</v>
      </c>
      <c r="G134" s="294"/>
      <c r="K134" s="376"/>
      <c r="L134" s="386"/>
      <c r="O134" s="376">
        <f t="shared" si="32"/>
        <v>126</v>
      </c>
      <c r="P134" s="377">
        <f t="shared" si="33"/>
        <v>42041</v>
      </c>
      <c r="Q134" s="374">
        <f t="shared" si="34"/>
        <v>0.87500000000000011</v>
      </c>
      <c r="R134" s="376" t="str">
        <f t="shared" si="35"/>
        <v>Court 14</v>
      </c>
      <c r="S134" s="376"/>
      <c r="T134" s="376"/>
      <c r="U134" s="376"/>
      <c r="V134" s="376"/>
      <c r="W134" s="376"/>
      <c r="X134" s="376"/>
    </row>
    <row r="135" spans="1:24" s="373" customFormat="1" ht="15" customHeight="1" x14ac:dyDescent="0.25">
      <c r="A135" s="373">
        <v>126</v>
      </c>
      <c r="B135" s="373">
        <f t="shared" si="28"/>
        <v>2</v>
      </c>
      <c r="C135" s="373">
        <f t="shared" si="30"/>
        <v>14</v>
      </c>
      <c r="D135" s="373" t="str">
        <f t="shared" si="27"/>
        <v>Court 14</v>
      </c>
      <c r="E135" s="374">
        <f t="shared" si="29"/>
        <v>0.87500000000000011</v>
      </c>
      <c r="F135" s="375">
        <f t="shared" si="31"/>
        <v>42041</v>
      </c>
      <c r="G135" s="294"/>
      <c r="K135" s="376"/>
      <c r="L135" s="386"/>
      <c r="O135" s="376">
        <f t="shared" si="32"/>
        <v>127</v>
      </c>
      <c r="P135" s="377">
        <f t="shared" si="33"/>
        <v>42041</v>
      </c>
      <c r="Q135" s="374">
        <f t="shared" si="34"/>
        <v>0.87500000000000011</v>
      </c>
      <c r="R135" s="376" t="str">
        <f t="shared" si="35"/>
        <v>Court 15</v>
      </c>
      <c r="S135" s="376"/>
      <c r="T135" s="376"/>
      <c r="U135" s="376"/>
      <c r="V135" s="376"/>
      <c r="W135" s="376"/>
      <c r="X135" s="376"/>
    </row>
    <row r="136" spans="1:24" s="373" customFormat="1" ht="15" customHeight="1" x14ac:dyDescent="0.25">
      <c r="A136" s="373">
        <v>127</v>
      </c>
      <c r="B136" s="373">
        <f t="shared" si="28"/>
        <v>2</v>
      </c>
      <c r="C136" s="373">
        <f t="shared" si="30"/>
        <v>15</v>
      </c>
      <c r="D136" s="373" t="str">
        <f t="shared" si="27"/>
        <v>Court 15</v>
      </c>
      <c r="E136" s="374">
        <f t="shared" si="29"/>
        <v>0.87500000000000011</v>
      </c>
      <c r="F136" s="375">
        <f t="shared" si="31"/>
        <v>42041</v>
      </c>
      <c r="G136" s="294"/>
      <c r="K136" s="376"/>
      <c r="L136" s="386"/>
      <c r="O136" s="376">
        <f t="shared" si="32"/>
        <v>128</v>
      </c>
      <c r="P136" s="377">
        <f t="shared" si="33"/>
        <v>42041</v>
      </c>
      <c r="Q136" s="374">
        <f t="shared" si="34"/>
        <v>0.87500000000000011</v>
      </c>
      <c r="R136" s="376" t="str">
        <f t="shared" si="35"/>
        <v>Court 16</v>
      </c>
      <c r="S136" s="376"/>
      <c r="T136" s="376"/>
      <c r="U136" s="376"/>
      <c r="V136" s="376"/>
      <c r="W136" s="376"/>
      <c r="X136" s="376"/>
    </row>
    <row r="137" spans="1:24" s="373" customFormat="1" ht="15" customHeight="1" x14ac:dyDescent="0.25">
      <c r="A137" s="373">
        <v>128</v>
      </c>
      <c r="B137" s="373">
        <f t="shared" si="28"/>
        <v>2</v>
      </c>
      <c r="C137" s="373">
        <f t="shared" si="30"/>
        <v>16</v>
      </c>
      <c r="D137" s="373" t="str">
        <f t="shared" si="27"/>
        <v>Court 16</v>
      </c>
      <c r="E137" s="374">
        <f t="shared" si="29"/>
        <v>0.87500000000000011</v>
      </c>
      <c r="F137" s="375">
        <f t="shared" si="31"/>
        <v>42041</v>
      </c>
      <c r="G137" s="294"/>
      <c r="K137" s="376"/>
      <c r="L137" s="386"/>
      <c r="O137" s="376"/>
      <c r="P137" s="377"/>
      <c r="Q137" s="374"/>
      <c r="R137" s="376"/>
      <c r="S137" s="376"/>
      <c r="T137" s="376"/>
      <c r="U137" s="376"/>
      <c r="V137" s="376"/>
      <c r="W137" s="376"/>
      <c r="X137" s="376"/>
    </row>
    <row r="138" spans="1:24" s="373" customFormat="1" ht="15" customHeight="1" x14ac:dyDescent="0.25">
      <c r="A138" s="373">
        <v>129</v>
      </c>
      <c r="B138" s="373">
        <f t="shared" si="28"/>
        <v>3</v>
      </c>
      <c r="C138" s="373">
        <f t="shared" si="30"/>
        <v>1</v>
      </c>
      <c r="D138" s="373" t="str">
        <f t="shared" ref="D138:D201" si="36">VLOOKUP(C138,$K$15:$L$30,2,FALSE)</f>
        <v>Court 1</v>
      </c>
      <c r="E138" s="374">
        <f t="shared" si="29"/>
        <v>0.625</v>
      </c>
      <c r="F138" s="375">
        <f t="shared" si="31"/>
        <v>42042</v>
      </c>
      <c r="G138" s="294"/>
      <c r="K138" s="376"/>
      <c r="L138" s="386"/>
      <c r="O138" s="376"/>
      <c r="P138" s="377"/>
      <c r="Q138" s="374"/>
      <c r="R138" s="376"/>
      <c r="S138" s="376"/>
      <c r="T138" s="376"/>
      <c r="U138" s="376"/>
      <c r="V138" s="376"/>
      <c r="W138" s="376"/>
      <c r="X138" s="376"/>
    </row>
    <row r="139" spans="1:24" s="373" customFormat="1" ht="15" customHeight="1" x14ac:dyDescent="0.25">
      <c r="A139" s="373">
        <v>130</v>
      </c>
      <c r="B139" s="373">
        <f t="shared" ref="B139:B202" si="37">IF(MOD(A138,$I$14*$I$16)=0,B138+1,B138)</f>
        <v>3</v>
      </c>
      <c r="C139" s="373">
        <f t="shared" si="30"/>
        <v>2</v>
      </c>
      <c r="D139" s="373" t="str">
        <f t="shared" si="36"/>
        <v>Court 2</v>
      </c>
      <c r="E139" s="374">
        <f t="shared" si="29"/>
        <v>0.625</v>
      </c>
      <c r="F139" s="375">
        <f t="shared" si="31"/>
        <v>42042</v>
      </c>
      <c r="G139" s="294"/>
      <c r="K139" s="376"/>
      <c r="L139" s="386"/>
      <c r="O139" s="376"/>
      <c r="P139" s="377"/>
      <c r="Q139" s="374"/>
      <c r="R139" s="376"/>
      <c r="S139" s="376"/>
      <c r="T139" s="376"/>
      <c r="U139" s="376"/>
      <c r="V139" s="376"/>
      <c r="W139" s="376"/>
      <c r="X139" s="376"/>
    </row>
    <row r="140" spans="1:24" s="373" customFormat="1" ht="15" customHeight="1" x14ac:dyDescent="0.25">
      <c r="A140" s="373">
        <v>131</v>
      </c>
      <c r="B140" s="373">
        <f t="shared" si="37"/>
        <v>3</v>
      </c>
      <c r="C140" s="373">
        <f t="shared" si="30"/>
        <v>3</v>
      </c>
      <c r="D140" s="373" t="str">
        <f t="shared" si="36"/>
        <v>Court 3</v>
      </c>
      <c r="E140" s="374">
        <f t="shared" ref="E140:E203" si="38">IF(B140=B139,IF(C140&gt;C139,E139,E139+$I$15),$I$13)</f>
        <v>0.625</v>
      </c>
      <c r="F140" s="375">
        <f t="shared" si="31"/>
        <v>42042</v>
      </c>
      <c r="G140" s="294"/>
      <c r="K140" s="376"/>
      <c r="L140" s="386"/>
      <c r="O140" s="376"/>
      <c r="P140" s="377"/>
      <c r="Q140" s="374"/>
      <c r="R140" s="376"/>
      <c r="S140" s="376"/>
      <c r="T140" s="376"/>
      <c r="U140" s="376"/>
      <c r="V140" s="376"/>
      <c r="W140" s="376"/>
      <c r="X140" s="376"/>
    </row>
    <row r="141" spans="1:24" s="373" customFormat="1" ht="15" customHeight="1" x14ac:dyDescent="0.25">
      <c r="A141" s="373">
        <v>132</v>
      </c>
      <c r="B141" s="373">
        <f t="shared" si="37"/>
        <v>3</v>
      </c>
      <c r="C141" s="373">
        <f t="shared" si="30"/>
        <v>4</v>
      </c>
      <c r="D141" s="373" t="str">
        <f t="shared" si="36"/>
        <v>Court 4</v>
      </c>
      <c r="E141" s="374">
        <f t="shared" si="38"/>
        <v>0.625</v>
      </c>
      <c r="F141" s="375">
        <f t="shared" si="31"/>
        <v>42042</v>
      </c>
      <c r="G141" s="294"/>
      <c r="K141" s="376"/>
      <c r="L141" s="386"/>
      <c r="O141" s="376"/>
      <c r="P141" s="377"/>
      <c r="Q141" s="374"/>
      <c r="R141" s="376"/>
      <c r="S141" s="376"/>
      <c r="T141" s="376"/>
      <c r="U141" s="376"/>
      <c r="V141" s="376"/>
      <c r="W141" s="376"/>
      <c r="X141" s="376"/>
    </row>
    <row r="142" spans="1:24" s="373" customFormat="1" ht="15" customHeight="1" x14ac:dyDescent="0.25">
      <c r="A142" s="373">
        <v>133</v>
      </c>
      <c r="B142" s="373">
        <f t="shared" si="37"/>
        <v>3</v>
      </c>
      <c r="C142" s="373">
        <f t="shared" si="30"/>
        <v>5</v>
      </c>
      <c r="D142" s="373" t="str">
        <f t="shared" si="36"/>
        <v>Court 5</v>
      </c>
      <c r="E142" s="374">
        <f t="shared" si="38"/>
        <v>0.625</v>
      </c>
      <c r="F142" s="375">
        <f t="shared" si="31"/>
        <v>42042</v>
      </c>
      <c r="G142" s="294"/>
      <c r="K142" s="376"/>
      <c r="L142" s="386"/>
      <c r="O142" s="376"/>
      <c r="P142" s="377"/>
      <c r="Q142" s="374"/>
      <c r="R142" s="376"/>
      <c r="S142" s="376"/>
      <c r="T142" s="376"/>
      <c r="U142" s="376"/>
      <c r="V142" s="376"/>
      <c r="W142" s="376"/>
      <c r="X142" s="376"/>
    </row>
    <row r="143" spans="1:24" s="373" customFormat="1" ht="15" customHeight="1" x14ac:dyDescent="0.25">
      <c r="A143" s="373">
        <v>134</v>
      </c>
      <c r="B143" s="373">
        <f t="shared" si="37"/>
        <v>3</v>
      </c>
      <c r="C143" s="373">
        <f t="shared" si="30"/>
        <v>6</v>
      </c>
      <c r="D143" s="373" t="str">
        <f t="shared" si="36"/>
        <v>Court 6</v>
      </c>
      <c r="E143" s="374">
        <f t="shared" si="38"/>
        <v>0.625</v>
      </c>
      <c r="F143" s="375">
        <f t="shared" si="31"/>
        <v>42042</v>
      </c>
      <c r="G143" s="294"/>
      <c r="K143" s="376"/>
      <c r="L143" s="386"/>
      <c r="O143" s="376"/>
      <c r="P143" s="377"/>
      <c r="Q143" s="374"/>
      <c r="R143" s="376"/>
      <c r="S143" s="376"/>
      <c r="T143" s="376"/>
      <c r="U143" s="376"/>
      <c r="V143" s="376"/>
      <c r="W143" s="376"/>
      <c r="X143" s="376"/>
    </row>
    <row r="144" spans="1:24" s="373" customFormat="1" ht="15" customHeight="1" x14ac:dyDescent="0.25">
      <c r="A144" s="373">
        <v>135</v>
      </c>
      <c r="B144" s="373">
        <f t="shared" si="37"/>
        <v>3</v>
      </c>
      <c r="C144" s="373">
        <f t="shared" si="30"/>
        <v>7</v>
      </c>
      <c r="D144" s="373" t="str">
        <f t="shared" si="36"/>
        <v>Court 7</v>
      </c>
      <c r="E144" s="374">
        <f t="shared" si="38"/>
        <v>0.625</v>
      </c>
      <c r="F144" s="375">
        <f t="shared" si="31"/>
        <v>42042</v>
      </c>
      <c r="G144" s="294"/>
      <c r="K144" s="376"/>
      <c r="L144" s="386"/>
      <c r="O144" s="376"/>
      <c r="P144" s="377"/>
      <c r="Q144" s="374"/>
      <c r="R144" s="376"/>
      <c r="S144" s="376"/>
      <c r="T144" s="376"/>
      <c r="U144" s="376"/>
      <c r="V144" s="376"/>
      <c r="W144" s="376"/>
      <c r="X144" s="376"/>
    </row>
    <row r="145" spans="1:24" s="373" customFormat="1" ht="15" customHeight="1" x14ac:dyDescent="0.25">
      <c r="A145" s="373">
        <v>136</v>
      </c>
      <c r="B145" s="373">
        <f t="shared" si="37"/>
        <v>3</v>
      </c>
      <c r="C145" s="373">
        <f t="shared" si="30"/>
        <v>8</v>
      </c>
      <c r="D145" s="373" t="str">
        <f t="shared" si="36"/>
        <v>Court 8</v>
      </c>
      <c r="E145" s="374">
        <f t="shared" si="38"/>
        <v>0.625</v>
      </c>
      <c r="F145" s="375">
        <f t="shared" si="31"/>
        <v>42042</v>
      </c>
      <c r="G145" s="294"/>
      <c r="K145" s="376"/>
      <c r="L145" s="386"/>
      <c r="O145" s="376"/>
      <c r="P145" s="377"/>
      <c r="Q145" s="374"/>
      <c r="R145" s="376"/>
      <c r="S145" s="376"/>
      <c r="T145" s="376"/>
      <c r="U145" s="376"/>
      <c r="V145" s="376"/>
      <c r="W145" s="376"/>
      <c r="X145" s="376"/>
    </row>
    <row r="146" spans="1:24" s="373" customFormat="1" ht="15" customHeight="1" x14ac:dyDescent="0.25">
      <c r="A146" s="373">
        <v>137</v>
      </c>
      <c r="B146" s="373">
        <f t="shared" si="37"/>
        <v>3</v>
      </c>
      <c r="C146" s="373">
        <f t="shared" si="30"/>
        <v>9</v>
      </c>
      <c r="D146" s="373" t="str">
        <f t="shared" si="36"/>
        <v>Court 9</v>
      </c>
      <c r="E146" s="374">
        <f t="shared" si="38"/>
        <v>0.625</v>
      </c>
      <c r="F146" s="375">
        <f t="shared" si="31"/>
        <v>42042</v>
      </c>
      <c r="G146" s="294"/>
      <c r="K146" s="376"/>
      <c r="L146" s="386"/>
      <c r="O146" s="376"/>
      <c r="P146" s="377"/>
      <c r="Q146" s="374"/>
      <c r="R146" s="376"/>
      <c r="S146" s="376"/>
      <c r="T146" s="376"/>
      <c r="U146" s="376"/>
      <c r="V146" s="376"/>
      <c r="W146" s="376"/>
      <c r="X146" s="376"/>
    </row>
    <row r="147" spans="1:24" s="373" customFormat="1" ht="15" customHeight="1" x14ac:dyDescent="0.25">
      <c r="A147" s="373">
        <v>138</v>
      </c>
      <c r="B147" s="373">
        <f t="shared" si="37"/>
        <v>3</v>
      </c>
      <c r="C147" s="373">
        <f t="shared" si="30"/>
        <v>10</v>
      </c>
      <c r="D147" s="373" t="str">
        <f t="shared" si="36"/>
        <v>Court 10</v>
      </c>
      <c r="E147" s="374">
        <f t="shared" si="38"/>
        <v>0.625</v>
      </c>
      <c r="F147" s="375">
        <f t="shared" si="31"/>
        <v>42042</v>
      </c>
      <c r="G147" s="294"/>
      <c r="K147" s="376"/>
      <c r="L147" s="386"/>
      <c r="O147" s="376"/>
      <c r="P147" s="377"/>
      <c r="Q147" s="374"/>
      <c r="R147" s="376"/>
      <c r="S147" s="376"/>
      <c r="T147" s="376"/>
      <c r="U147" s="376"/>
      <c r="V147" s="376"/>
      <c r="W147" s="376"/>
      <c r="X147" s="376"/>
    </row>
    <row r="148" spans="1:24" s="373" customFormat="1" ht="15" customHeight="1" x14ac:dyDescent="0.25">
      <c r="A148" s="373">
        <v>139</v>
      </c>
      <c r="B148" s="373">
        <f t="shared" si="37"/>
        <v>3</v>
      </c>
      <c r="C148" s="373">
        <f t="shared" si="30"/>
        <v>11</v>
      </c>
      <c r="D148" s="373" t="str">
        <f t="shared" si="36"/>
        <v>Court 11</v>
      </c>
      <c r="E148" s="374">
        <f t="shared" si="38"/>
        <v>0.625</v>
      </c>
      <c r="F148" s="375">
        <f t="shared" si="31"/>
        <v>42042</v>
      </c>
      <c r="G148" s="294"/>
      <c r="K148" s="376"/>
      <c r="L148" s="386"/>
      <c r="O148" s="376"/>
      <c r="P148" s="377"/>
      <c r="Q148" s="374"/>
      <c r="R148" s="376"/>
      <c r="S148" s="376"/>
      <c r="T148" s="376"/>
      <c r="U148" s="376"/>
      <c r="V148" s="376"/>
      <c r="W148" s="376"/>
      <c r="X148" s="376"/>
    </row>
    <row r="149" spans="1:24" s="373" customFormat="1" ht="15" customHeight="1" x14ac:dyDescent="0.25">
      <c r="A149" s="373">
        <v>140</v>
      </c>
      <c r="B149" s="373">
        <f t="shared" si="37"/>
        <v>3</v>
      </c>
      <c r="C149" s="373">
        <f t="shared" si="30"/>
        <v>12</v>
      </c>
      <c r="D149" s="373" t="str">
        <f t="shared" si="36"/>
        <v>Court 12</v>
      </c>
      <c r="E149" s="374">
        <f t="shared" si="38"/>
        <v>0.625</v>
      </c>
      <c r="F149" s="375">
        <f t="shared" si="31"/>
        <v>42042</v>
      </c>
      <c r="G149" s="294"/>
      <c r="K149" s="376"/>
      <c r="L149" s="386"/>
      <c r="O149" s="376"/>
      <c r="P149" s="377"/>
      <c r="Q149" s="374"/>
      <c r="R149" s="376"/>
      <c r="S149" s="376"/>
      <c r="T149" s="376"/>
      <c r="U149" s="376"/>
      <c r="V149" s="376"/>
      <c r="W149" s="376"/>
      <c r="X149" s="376"/>
    </row>
    <row r="150" spans="1:24" s="373" customFormat="1" ht="15" customHeight="1" x14ac:dyDescent="0.25">
      <c r="A150" s="373">
        <v>141</v>
      </c>
      <c r="B150" s="373">
        <f t="shared" si="37"/>
        <v>3</v>
      </c>
      <c r="C150" s="373">
        <f t="shared" si="30"/>
        <v>13</v>
      </c>
      <c r="D150" s="373" t="str">
        <f t="shared" si="36"/>
        <v>Court 13</v>
      </c>
      <c r="E150" s="374">
        <f t="shared" si="38"/>
        <v>0.625</v>
      </c>
      <c r="F150" s="375">
        <f t="shared" si="31"/>
        <v>42042</v>
      </c>
      <c r="G150" s="294"/>
      <c r="K150" s="376"/>
      <c r="L150" s="386"/>
      <c r="O150" s="376"/>
      <c r="P150" s="377"/>
      <c r="Q150" s="374"/>
      <c r="R150" s="376"/>
      <c r="S150" s="376"/>
      <c r="T150" s="376"/>
      <c r="U150" s="376"/>
      <c r="V150" s="376"/>
      <c r="W150" s="376"/>
      <c r="X150" s="376"/>
    </row>
    <row r="151" spans="1:24" s="373" customFormat="1" ht="15" customHeight="1" x14ac:dyDescent="0.25">
      <c r="A151" s="373">
        <v>142</v>
      </c>
      <c r="B151" s="373">
        <f t="shared" si="37"/>
        <v>3</v>
      </c>
      <c r="C151" s="373">
        <f t="shared" si="30"/>
        <v>14</v>
      </c>
      <c r="D151" s="373" t="str">
        <f t="shared" si="36"/>
        <v>Court 14</v>
      </c>
      <c r="E151" s="374">
        <f t="shared" si="38"/>
        <v>0.625</v>
      </c>
      <c r="F151" s="375">
        <f t="shared" si="31"/>
        <v>42042</v>
      </c>
      <c r="G151" s="294"/>
      <c r="K151" s="376"/>
      <c r="L151" s="386"/>
      <c r="O151" s="376"/>
      <c r="P151" s="377"/>
      <c r="Q151" s="374"/>
      <c r="R151" s="376"/>
      <c r="S151" s="376"/>
      <c r="T151" s="376"/>
      <c r="U151" s="376"/>
      <c r="V151" s="376"/>
      <c r="W151" s="376"/>
      <c r="X151" s="376"/>
    </row>
    <row r="152" spans="1:24" s="373" customFormat="1" ht="15" customHeight="1" x14ac:dyDescent="0.25">
      <c r="A152" s="373">
        <v>143</v>
      </c>
      <c r="B152" s="373">
        <f t="shared" si="37"/>
        <v>3</v>
      </c>
      <c r="C152" s="373">
        <f t="shared" si="30"/>
        <v>15</v>
      </c>
      <c r="D152" s="373" t="str">
        <f t="shared" si="36"/>
        <v>Court 15</v>
      </c>
      <c r="E152" s="374">
        <f t="shared" si="38"/>
        <v>0.625</v>
      </c>
      <c r="F152" s="375">
        <f t="shared" si="31"/>
        <v>42042</v>
      </c>
      <c r="G152" s="294"/>
      <c r="K152" s="376"/>
      <c r="L152" s="386"/>
      <c r="O152" s="376"/>
      <c r="P152" s="377"/>
      <c r="Q152" s="374"/>
      <c r="R152" s="376"/>
      <c r="S152" s="376"/>
      <c r="T152" s="376"/>
      <c r="U152" s="376"/>
      <c r="V152" s="376"/>
      <c r="W152" s="376"/>
      <c r="X152" s="376"/>
    </row>
    <row r="153" spans="1:24" s="373" customFormat="1" ht="15" customHeight="1" x14ac:dyDescent="0.25">
      <c r="A153" s="373">
        <v>144</v>
      </c>
      <c r="B153" s="373">
        <f t="shared" si="37"/>
        <v>3</v>
      </c>
      <c r="C153" s="373">
        <f t="shared" si="30"/>
        <v>16</v>
      </c>
      <c r="D153" s="373" t="str">
        <f t="shared" si="36"/>
        <v>Court 16</v>
      </c>
      <c r="E153" s="374">
        <f t="shared" si="38"/>
        <v>0.625</v>
      </c>
      <c r="F153" s="375">
        <f t="shared" si="31"/>
        <v>42042</v>
      </c>
      <c r="G153" s="294"/>
      <c r="K153" s="376"/>
      <c r="L153" s="386"/>
      <c r="O153" s="376"/>
      <c r="P153" s="377"/>
      <c r="Q153" s="374"/>
      <c r="R153" s="376"/>
      <c r="S153" s="376"/>
      <c r="T153" s="376"/>
      <c r="U153" s="376"/>
      <c r="V153" s="376"/>
      <c r="W153" s="376"/>
      <c r="X153" s="376"/>
    </row>
    <row r="154" spans="1:24" s="373" customFormat="1" ht="15" customHeight="1" x14ac:dyDescent="0.25">
      <c r="A154" s="373">
        <v>145</v>
      </c>
      <c r="B154" s="373">
        <f t="shared" si="37"/>
        <v>3</v>
      </c>
      <c r="C154" s="373">
        <f t="shared" si="30"/>
        <v>1</v>
      </c>
      <c r="D154" s="373" t="str">
        <f t="shared" si="36"/>
        <v>Court 1</v>
      </c>
      <c r="E154" s="374">
        <f t="shared" si="38"/>
        <v>0.70833333333333337</v>
      </c>
      <c r="F154" s="375">
        <f t="shared" si="31"/>
        <v>42042</v>
      </c>
      <c r="G154" s="294"/>
      <c r="K154" s="376"/>
      <c r="L154" s="386"/>
      <c r="O154" s="376"/>
      <c r="P154" s="377"/>
      <c r="Q154" s="374"/>
      <c r="R154" s="376"/>
      <c r="S154" s="376"/>
      <c r="T154" s="376"/>
      <c r="U154" s="376"/>
      <c r="V154" s="376"/>
      <c r="W154" s="376"/>
      <c r="X154" s="376"/>
    </row>
    <row r="155" spans="1:24" s="373" customFormat="1" ht="15" customHeight="1" x14ac:dyDescent="0.25">
      <c r="A155" s="373">
        <v>146</v>
      </c>
      <c r="B155" s="373">
        <f t="shared" si="37"/>
        <v>3</v>
      </c>
      <c r="C155" s="373">
        <f t="shared" si="30"/>
        <v>2</v>
      </c>
      <c r="D155" s="373" t="str">
        <f t="shared" si="36"/>
        <v>Court 2</v>
      </c>
      <c r="E155" s="374">
        <f t="shared" si="38"/>
        <v>0.70833333333333337</v>
      </c>
      <c r="F155" s="375">
        <f t="shared" si="31"/>
        <v>42042</v>
      </c>
      <c r="G155" s="294"/>
      <c r="K155" s="376"/>
      <c r="L155" s="386"/>
      <c r="O155" s="376"/>
      <c r="P155" s="377"/>
      <c r="Q155" s="374"/>
      <c r="R155" s="376"/>
      <c r="S155" s="376"/>
      <c r="T155" s="376"/>
      <c r="U155" s="376"/>
      <c r="V155" s="376"/>
      <c r="W155" s="376"/>
      <c r="X155" s="376"/>
    </row>
    <row r="156" spans="1:24" s="373" customFormat="1" ht="15" customHeight="1" x14ac:dyDescent="0.25">
      <c r="A156" s="373">
        <v>147</v>
      </c>
      <c r="B156" s="373">
        <f t="shared" si="37"/>
        <v>3</v>
      </c>
      <c r="C156" s="373">
        <f t="shared" si="30"/>
        <v>3</v>
      </c>
      <c r="D156" s="373" t="str">
        <f t="shared" si="36"/>
        <v>Court 3</v>
      </c>
      <c r="E156" s="374">
        <f t="shared" si="38"/>
        <v>0.70833333333333337</v>
      </c>
      <c r="F156" s="375">
        <f t="shared" si="31"/>
        <v>42042</v>
      </c>
      <c r="G156" s="294"/>
      <c r="K156" s="376"/>
      <c r="L156" s="386"/>
      <c r="O156" s="376"/>
      <c r="P156" s="377"/>
      <c r="Q156" s="374"/>
      <c r="R156" s="376"/>
      <c r="S156" s="376"/>
      <c r="T156" s="376"/>
      <c r="U156" s="376"/>
      <c r="V156" s="376"/>
      <c r="W156" s="376"/>
      <c r="X156" s="376"/>
    </row>
    <row r="157" spans="1:24" s="373" customFormat="1" ht="15" customHeight="1" x14ac:dyDescent="0.25">
      <c r="A157" s="373">
        <v>148</v>
      </c>
      <c r="B157" s="373">
        <f t="shared" si="37"/>
        <v>3</v>
      </c>
      <c r="C157" s="373">
        <f t="shared" si="30"/>
        <v>4</v>
      </c>
      <c r="D157" s="373" t="str">
        <f t="shared" si="36"/>
        <v>Court 4</v>
      </c>
      <c r="E157" s="374">
        <f t="shared" si="38"/>
        <v>0.70833333333333337</v>
      </c>
      <c r="F157" s="375">
        <f t="shared" si="31"/>
        <v>42042</v>
      </c>
      <c r="G157" s="294"/>
      <c r="K157" s="376"/>
      <c r="L157" s="386"/>
      <c r="O157" s="376"/>
      <c r="P157" s="377"/>
      <c r="Q157" s="374"/>
      <c r="R157" s="376"/>
      <c r="S157" s="376"/>
      <c r="T157" s="376"/>
      <c r="U157" s="376"/>
      <c r="V157" s="376"/>
      <c r="W157" s="376"/>
      <c r="X157" s="376"/>
    </row>
    <row r="158" spans="1:24" s="373" customFormat="1" ht="15" customHeight="1" x14ac:dyDescent="0.25">
      <c r="A158" s="373">
        <v>149</v>
      </c>
      <c r="B158" s="373">
        <f t="shared" si="37"/>
        <v>3</v>
      </c>
      <c r="C158" s="373">
        <f t="shared" si="30"/>
        <v>5</v>
      </c>
      <c r="D158" s="373" t="str">
        <f t="shared" si="36"/>
        <v>Court 5</v>
      </c>
      <c r="E158" s="374">
        <f t="shared" si="38"/>
        <v>0.70833333333333337</v>
      </c>
      <c r="F158" s="375">
        <f t="shared" si="31"/>
        <v>42042</v>
      </c>
      <c r="G158" s="294"/>
      <c r="K158" s="376"/>
      <c r="L158" s="386"/>
      <c r="O158" s="376"/>
      <c r="P158" s="377"/>
      <c r="Q158" s="374"/>
      <c r="R158" s="376"/>
      <c r="S158" s="376"/>
      <c r="T158" s="376"/>
      <c r="U158" s="376"/>
      <c r="V158" s="376"/>
      <c r="W158" s="376"/>
      <c r="X158" s="376"/>
    </row>
    <row r="159" spans="1:24" s="373" customFormat="1" ht="15" customHeight="1" x14ac:dyDescent="0.25">
      <c r="A159" s="373">
        <v>150</v>
      </c>
      <c r="B159" s="373">
        <f t="shared" si="37"/>
        <v>3</v>
      </c>
      <c r="C159" s="373">
        <f t="shared" si="30"/>
        <v>6</v>
      </c>
      <c r="D159" s="373" t="str">
        <f t="shared" si="36"/>
        <v>Court 6</v>
      </c>
      <c r="E159" s="374">
        <f t="shared" si="38"/>
        <v>0.70833333333333337</v>
      </c>
      <c r="F159" s="375">
        <f t="shared" si="31"/>
        <v>42042</v>
      </c>
      <c r="G159" s="294"/>
      <c r="K159" s="376"/>
      <c r="L159" s="386"/>
      <c r="O159" s="376"/>
      <c r="P159" s="377"/>
      <c r="Q159" s="374"/>
      <c r="R159" s="376"/>
      <c r="S159" s="376"/>
      <c r="T159" s="376"/>
      <c r="U159" s="376"/>
      <c r="V159" s="376"/>
      <c r="W159" s="376"/>
      <c r="X159" s="376"/>
    </row>
    <row r="160" spans="1:24" s="373" customFormat="1" ht="15" customHeight="1" x14ac:dyDescent="0.25">
      <c r="A160" s="373">
        <v>151</v>
      </c>
      <c r="B160" s="373">
        <f t="shared" si="37"/>
        <v>3</v>
      </c>
      <c r="C160" s="373">
        <f t="shared" si="30"/>
        <v>7</v>
      </c>
      <c r="D160" s="373" t="str">
        <f t="shared" si="36"/>
        <v>Court 7</v>
      </c>
      <c r="E160" s="374">
        <f t="shared" si="38"/>
        <v>0.70833333333333337</v>
      </c>
      <c r="F160" s="375">
        <f t="shared" si="31"/>
        <v>42042</v>
      </c>
      <c r="G160" s="294"/>
      <c r="K160" s="376"/>
      <c r="L160" s="386"/>
      <c r="O160" s="376"/>
      <c r="P160" s="377"/>
      <c r="Q160" s="374"/>
      <c r="R160" s="376"/>
      <c r="S160" s="376"/>
      <c r="T160" s="376"/>
      <c r="U160" s="376"/>
      <c r="V160" s="376"/>
      <c r="W160" s="376"/>
      <c r="X160" s="376"/>
    </row>
    <row r="161" spans="1:24" s="373" customFormat="1" ht="15" customHeight="1" x14ac:dyDescent="0.25">
      <c r="A161" s="373">
        <v>152</v>
      </c>
      <c r="B161" s="373">
        <f t="shared" si="37"/>
        <v>3</v>
      </c>
      <c r="C161" s="373">
        <f t="shared" si="30"/>
        <v>8</v>
      </c>
      <c r="D161" s="373" t="str">
        <f t="shared" si="36"/>
        <v>Court 8</v>
      </c>
      <c r="E161" s="374">
        <f t="shared" si="38"/>
        <v>0.70833333333333337</v>
      </c>
      <c r="F161" s="375">
        <f t="shared" si="31"/>
        <v>42042</v>
      </c>
      <c r="G161" s="294"/>
      <c r="K161" s="376"/>
      <c r="L161" s="386"/>
      <c r="O161" s="376"/>
      <c r="P161" s="377"/>
      <c r="Q161" s="374"/>
      <c r="R161" s="376"/>
      <c r="S161" s="376"/>
      <c r="T161" s="376"/>
      <c r="U161" s="376"/>
      <c r="V161" s="376"/>
      <c r="W161" s="376"/>
      <c r="X161" s="376"/>
    </row>
    <row r="162" spans="1:24" s="373" customFormat="1" ht="15" customHeight="1" x14ac:dyDescent="0.25">
      <c r="A162" s="373">
        <v>153</v>
      </c>
      <c r="B162" s="373">
        <f t="shared" si="37"/>
        <v>3</v>
      </c>
      <c r="C162" s="373">
        <f t="shared" ref="C162:C225" si="39">IF(C161&lt;&gt;$I$14,C161+1,1)</f>
        <v>9</v>
      </c>
      <c r="D162" s="373" t="str">
        <f t="shared" si="36"/>
        <v>Court 9</v>
      </c>
      <c r="E162" s="374">
        <f t="shared" si="38"/>
        <v>0.70833333333333337</v>
      </c>
      <c r="F162" s="375">
        <f t="shared" ref="F162:F225" si="40">IF(B162=B161,F161,F161+1)</f>
        <v>42042</v>
      </c>
      <c r="G162" s="294"/>
      <c r="K162" s="376"/>
      <c r="L162" s="386"/>
      <c r="O162" s="376"/>
      <c r="P162" s="377"/>
      <c r="Q162" s="374"/>
      <c r="R162" s="376"/>
      <c r="S162" s="376"/>
      <c r="T162" s="376"/>
      <c r="U162" s="376"/>
      <c r="V162" s="376"/>
      <c r="W162" s="376"/>
      <c r="X162" s="376"/>
    </row>
    <row r="163" spans="1:24" s="373" customFormat="1" ht="15" customHeight="1" x14ac:dyDescent="0.25">
      <c r="A163" s="373">
        <v>154</v>
      </c>
      <c r="B163" s="373">
        <f t="shared" si="37"/>
        <v>3</v>
      </c>
      <c r="C163" s="373">
        <f t="shared" si="39"/>
        <v>10</v>
      </c>
      <c r="D163" s="373" t="str">
        <f t="shared" si="36"/>
        <v>Court 10</v>
      </c>
      <c r="E163" s="374">
        <f t="shared" si="38"/>
        <v>0.70833333333333337</v>
      </c>
      <c r="F163" s="375">
        <f t="shared" si="40"/>
        <v>42042</v>
      </c>
      <c r="G163" s="294"/>
      <c r="K163" s="376"/>
      <c r="L163" s="386"/>
      <c r="O163" s="376"/>
      <c r="P163" s="377"/>
      <c r="Q163" s="374"/>
      <c r="R163" s="376"/>
      <c r="S163" s="376"/>
      <c r="T163" s="376"/>
      <c r="U163" s="376"/>
      <c r="V163" s="376"/>
      <c r="W163" s="376"/>
      <c r="X163" s="376"/>
    </row>
    <row r="164" spans="1:24" s="373" customFormat="1" ht="15" customHeight="1" x14ac:dyDescent="0.25">
      <c r="A164" s="373">
        <v>155</v>
      </c>
      <c r="B164" s="373">
        <f t="shared" si="37"/>
        <v>3</v>
      </c>
      <c r="C164" s="373">
        <f t="shared" si="39"/>
        <v>11</v>
      </c>
      <c r="D164" s="373" t="str">
        <f t="shared" si="36"/>
        <v>Court 11</v>
      </c>
      <c r="E164" s="374">
        <f t="shared" si="38"/>
        <v>0.70833333333333337</v>
      </c>
      <c r="F164" s="375">
        <f t="shared" si="40"/>
        <v>42042</v>
      </c>
      <c r="G164" s="294"/>
      <c r="K164" s="376"/>
      <c r="L164" s="386"/>
      <c r="O164" s="376"/>
      <c r="P164" s="377"/>
      <c r="Q164" s="374"/>
      <c r="R164" s="376"/>
      <c r="S164" s="376"/>
      <c r="T164" s="376"/>
      <c r="U164" s="376"/>
      <c r="V164" s="376"/>
      <c r="W164" s="376"/>
      <c r="X164" s="376"/>
    </row>
    <row r="165" spans="1:24" s="373" customFormat="1" ht="15" customHeight="1" x14ac:dyDescent="0.25">
      <c r="A165" s="373">
        <v>156</v>
      </c>
      <c r="B165" s="373">
        <f t="shared" si="37"/>
        <v>3</v>
      </c>
      <c r="C165" s="373">
        <f t="shared" si="39"/>
        <v>12</v>
      </c>
      <c r="D165" s="373" t="str">
        <f t="shared" si="36"/>
        <v>Court 12</v>
      </c>
      <c r="E165" s="374">
        <f t="shared" si="38"/>
        <v>0.70833333333333337</v>
      </c>
      <c r="F165" s="375">
        <f t="shared" si="40"/>
        <v>42042</v>
      </c>
      <c r="G165" s="294"/>
      <c r="K165" s="376"/>
      <c r="L165" s="386"/>
      <c r="O165" s="376"/>
      <c r="P165" s="377"/>
      <c r="Q165" s="374"/>
      <c r="R165" s="376"/>
      <c r="S165" s="376"/>
      <c r="T165" s="376"/>
      <c r="U165" s="376"/>
      <c r="V165" s="376"/>
      <c r="W165" s="376"/>
      <c r="X165" s="376"/>
    </row>
    <row r="166" spans="1:24" s="373" customFormat="1" ht="15" customHeight="1" x14ac:dyDescent="0.25">
      <c r="A166" s="373">
        <v>157</v>
      </c>
      <c r="B166" s="373">
        <f t="shared" si="37"/>
        <v>3</v>
      </c>
      <c r="C166" s="373">
        <f t="shared" si="39"/>
        <v>13</v>
      </c>
      <c r="D166" s="373" t="str">
        <f t="shared" si="36"/>
        <v>Court 13</v>
      </c>
      <c r="E166" s="374">
        <f t="shared" si="38"/>
        <v>0.70833333333333337</v>
      </c>
      <c r="F166" s="375">
        <f t="shared" si="40"/>
        <v>42042</v>
      </c>
      <c r="G166" s="294"/>
      <c r="K166" s="376"/>
      <c r="L166" s="386"/>
      <c r="O166" s="376"/>
      <c r="P166" s="377"/>
      <c r="Q166" s="374"/>
      <c r="R166" s="376"/>
      <c r="S166" s="376"/>
      <c r="T166" s="376"/>
      <c r="U166" s="376"/>
      <c r="V166" s="376"/>
      <c r="W166" s="376"/>
      <c r="X166" s="376"/>
    </row>
    <row r="167" spans="1:24" s="373" customFormat="1" ht="15" customHeight="1" x14ac:dyDescent="0.25">
      <c r="A167" s="373">
        <v>158</v>
      </c>
      <c r="B167" s="373">
        <f t="shared" si="37"/>
        <v>3</v>
      </c>
      <c r="C167" s="373">
        <f t="shared" si="39"/>
        <v>14</v>
      </c>
      <c r="D167" s="373" t="str">
        <f t="shared" si="36"/>
        <v>Court 14</v>
      </c>
      <c r="E167" s="374">
        <f t="shared" si="38"/>
        <v>0.70833333333333337</v>
      </c>
      <c r="F167" s="375">
        <f t="shared" si="40"/>
        <v>42042</v>
      </c>
      <c r="G167" s="294"/>
      <c r="K167" s="376"/>
      <c r="L167" s="386"/>
      <c r="O167" s="376"/>
      <c r="P167" s="377"/>
      <c r="Q167" s="374"/>
      <c r="R167" s="376"/>
      <c r="S167" s="376"/>
      <c r="T167" s="376"/>
      <c r="U167" s="376"/>
      <c r="V167" s="376"/>
      <c r="W167" s="376"/>
      <c r="X167" s="376"/>
    </row>
    <row r="168" spans="1:24" s="373" customFormat="1" ht="15" customHeight="1" x14ac:dyDescent="0.25">
      <c r="A168" s="373">
        <v>159</v>
      </c>
      <c r="B168" s="373">
        <f t="shared" si="37"/>
        <v>3</v>
      </c>
      <c r="C168" s="373">
        <f t="shared" si="39"/>
        <v>15</v>
      </c>
      <c r="D168" s="373" t="str">
        <f t="shared" si="36"/>
        <v>Court 15</v>
      </c>
      <c r="E168" s="374">
        <f t="shared" si="38"/>
        <v>0.70833333333333337</v>
      </c>
      <c r="F168" s="375">
        <f t="shared" si="40"/>
        <v>42042</v>
      </c>
      <c r="G168" s="294"/>
      <c r="K168" s="376"/>
      <c r="L168" s="386"/>
      <c r="O168" s="376"/>
      <c r="P168" s="377"/>
      <c r="Q168" s="374"/>
      <c r="R168" s="376"/>
      <c r="S168" s="376"/>
      <c r="T168" s="376"/>
      <c r="U168" s="376"/>
      <c r="V168" s="376"/>
      <c r="W168" s="376"/>
      <c r="X168" s="376"/>
    </row>
    <row r="169" spans="1:24" s="373" customFormat="1" ht="15" customHeight="1" x14ac:dyDescent="0.25">
      <c r="A169" s="373">
        <v>160</v>
      </c>
      <c r="B169" s="373">
        <f t="shared" si="37"/>
        <v>3</v>
      </c>
      <c r="C169" s="373">
        <f t="shared" si="39"/>
        <v>16</v>
      </c>
      <c r="D169" s="373" t="str">
        <f t="shared" si="36"/>
        <v>Court 16</v>
      </c>
      <c r="E169" s="374">
        <f t="shared" si="38"/>
        <v>0.70833333333333337</v>
      </c>
      <c r="F169" s="375">
        <f t="shared" si="40"/>
        <v>42042</v>
      </c>
      <c r="G169" s="294"/>
      <c r="K169" s="376"/>
      <c r="L169" s="386"/>
      <c r="O169" s="376"/>
      <c r="P169" s="377"/>
      <c r="Q169" s="374"/>
      <c r="R169" s="376"/>
      <c r="S169" s="376"/>
      <c r="T169" s="376"/>
      <c r="U169" s="376"/>
      <c r="V169" s="376"/>
      <c r="W169" s="376"/>
      <c r="X169" s="376"/>
    </row>
    <row r="170" spans="1:24" s="373" customFormat="1" ht="15" customHeight="1" x14ac:dyDescent="0.25">
      <c r="A170" s="373">
        <v>161</v>
      </c>
      <c r="B170" s="373">
        <f t="shared" si="37"/>
        <v>3</v>
      </c>
      <c r="C170" s="373">
        <f t="shared" si="39"/>
        <v>1</v>
      </c>
      <c r="D170" s="373" t="str">
        <f t="shared" si="36"/>
        <v>Court 1</v>
      </c>
      <c r="E170" s="374">
        <f t="shared" si="38"/>
        <v>0.79166666666666674</v>
      </c>
      <c r="F170" s="375">
        <f t="shared" si="40"/>
        <v>42042</v>
      </c>
      <c r="G170" s="294"/>
      <c r="K170" s="376"/>
      <c r="L170" s="386"/>
      <c r="O170" s="376"/>
      <c r="P170" s="377"/>
      <c r="Q170" s="374"/>
      <c r="R170" s="376"/>
      <c r="S170" s="376"/>
      <c r="T170" s="376"/>
      <c r="U170" s="376"/>
      <c r="V170" s="376"/>
      <c r="W170" s="376"/>
      <c r="X170" s="376"/>
    </row>
    <row r="171" spans="1:24" s="373" customFormat="1" ht="15" customHeight="1" x14ac:dyDescent="0.25">
      <c r="A171" s="373">
        <v>162</v>
      </c>
      <c r="B171" s="373">
        <f t="shared" si="37"/>
        <v>3</v>
      </c>
      <c r="C171" s="373">
        <f t="shared" si="39"/>
        <v>2</v>
      </c>
      <c r="D171" s="373" t="str">
        <f t="shared" si="36"/>
        <v>Court 2</v>
      </c>
      <c r="E171" s="374">
        <f t="shared" si="38"/>
        <v>0.79166666666666674</v>
      </c>
      <c r="F171" s="375">
        <f t="shared" si="40"/>
        <v>42042</v>
      </c>
      <c r="G171" s="294"/>
      <c r="K171" s="376"/>
      <c r="L171" s="386"/>
      <c r="O171" s="376"/>
      <c r="P171" s="377"/>
      <c r="Q171" s="374"/>
      <c r="R171" s="376"/>
      <c r="S171" s="376"/>
      <c r="T171" s="376"/>
      <c r="U171" s="376"/>
      <c r="V171" s="376"/>
      <c r="W171" s="376"/>
      <c r="X171" s="376"/>
    </row>
    <row r="172" spans="1:24" s="373" customFormat="1" ht="15" customHeight="1" x14ac:dyDescent="0.25">
      <c r="A172" s="373">
        <v>163</v>
      </c>
      <c r="B172" s="373">
        <f t="shared" si="37"/>
        <v>3</v>
      </c>
      <c r="C172" s="373">
        <f t="shared" si="39"/>
        <v>3</v>
      </c>
      <c r="D172" s="373" t="str">
        <f t="shared" si="36"/>
        <v>Court 3</v>
      </c>
      <c r="E172" s="374">
        <f t="shared" si="38"/>
        <v>0.79166666666666674</v>
      </c>
      <c r="F172" s="375">
        <f t="shared" si="40"/>
        <v>42042</v>
      </c>
      <c r="G172" s="294"/>
      <c r="K172" s="376"/>
      <c r="L172" s="386"/>
      <c r="O172" s="376"/>
      <c r="P172" s="377"/>
      <c r="Q172" s="374"/>
      <c r="R172" s="376"/>
      <c r="S172" s="376"/>
      <c r="T172" s="376"/>
      <c r="U172" s="376"/>
      <c r="V172" s="376"/>
      <c r="W172" s="376"/>
      <c r="X172" s="376"/>
    </row>
    <row r="173" spans="1:24" s="373" customFormat="1" ht="15" customHeight="1" x14ac:dyDescent="0.25">
      <c r="A173" s="373">
        <v>164</v>
      </c>
      <c r="B173" s="373">
        <f t="shared" si="37"/>
        <v>3</v>
      </c>
      <c r="C173" s="373">
        <f t="shared" si="39"/>
        <v>4</v>
      </c>
      <c r="D173" s="373" t="str">
        <f t="shared" si="36"/>
        <v>Court 4</v>
      </c>
      <c r="E173" s="374">
        <f t="shared" si="38"/>
        <v>0.79166666666666674</v>
      </c>
      <c r="F173" s="375">
        <f t="shared" si="40"/>
        <v>42042</v>
      </c>
      <c r="G173" s="294"/>
      <c r="K173" s="376"/>
      <c r="L173" s="386"/>
      <c r="O173" s="376"/>
      <c r="P173" s="377"/>
      <c r="Q173" s="374"/>
      <c r="R173" s="376"/>
      <c r="S173" s="376"/>
      <c r="T173" s="376"/>
      <c r="U173" s="376"/>
      <c r="V173" s="376"/>
      <c r="W173" s="376"/>
      <c r="X173" s="376"/>
    </row>
    <row r="174" spans="1:24" s="373" customFormat="1" ht="15" customHeight="1" x14ac:dyDescent="0.25">
      <c r="A174" s="373">
        <v>165</v>
      </c>
      <c r="B174" s="373">
        <f t="shared" si="37"/>
        <v>3</v>
      </c>
      <c r="C174" s="373">
        <f t="shared" si="39"/>
        <v>5</v>
      </c>
      <c r="D174" s="373" t="str">
        <f t="shared" si="36"/>
        <v>Court 5</v>
      </c>
      <c r="E174" s="374">
        <f t="shared" si="38"/>
        <v>0.79166666666666674</v>
      </c>
      <c r="F174" s="375">
        <f t="shared" si="40"/>
        <v>42042</v>
      </c>
      <c r="G174" s="294"/>
      <c r="K174" s="376"/>
      <c r="L174" s="386"/>
      <c r="O174" s="376"/>
      <c r="P174" s="377"/>
      <c r="Q174" s="374"/>
      <c r="R174" s="376"/>
      <c r="S174" s="376"/>
      <c r="T174" s="376"/>
      <c r="U174" s="376"/>
      <c r="V174" s="376"/>
      <c r="W174" s="376"/>
      <c r="X174" s="376"/>
    </row>
    <row r="175" spans="1:24" s="373" customFormat="1" ht="15" customHeight="1" x14ac:dyDescent="0.25">
      <c r="A175" s="373">
        <v>166</v>
      </c>
      <c r="B175" s="373">
        <f t="shared" si="37"/>
        <v>3</v>
      </c>
      <c r="C175" s="373">
        <f t="shared" si="39"/>
        <v>6</v>
      </c>
      <c r="D175" s="373" t="str">
        <f t="shared" si="36"/>
        <v>Court 6</v>
      </c>
      <c r="E175" s="374">
        <f t="shared" si="38"/>
        <v>0.79166666666666674</v>
      </c>
      <c r="F175" s="375">
        <f t="shared" si="40"/>
        <v>42042</v>
      </c>
      <c r="G175" s="294"/>
      <c r="K175" s="376"/>
      <c r="L175" s="386"/>
      <c r="O175" s="376"/>
      <c r="P175" s="377"/>
      <c r="Q175" s="374"/>
      <c r="R175" s="376"/>
      <c r="S175" s="376"/>
      <c r="T175" s="376"/>
      <c r="U175" s="376"/>
      <c r="V175" s="376"/>
      <c r="W175" s="376"/>
      <c r="X175" s="376"/>
    </row>
    <row r="176" spans="1:24" s="373" customFormat="1" ht="15" customHeight="1" x14ac:dyDescent="0.25">
      <c r="A176" s="373">
        <v>167</v>
      </c>
      <c r="B176" s="373">
        <f t="shared" si="37"/>
        <v>3</v>
      </c>
      <c r="C176" s="373">
        <f t="shared" si="39"/>
        <v>7</v>
      </c>
      <c r="D176" s="373" t="str">
        <f t="shared" si="36"/>
        <v>Court 7</v>
      </c>
      <c r="E176" s="374">
        <f t="shared" si="38"/>
        <v>0.79166666666666674</v>
      </c>
      <c r="F176" s="375">
        <f t="shared" si="40"/>
        <v>42042</v>
      </c>
      <c r="G176" s="294"/>
      <c r="K176" s="376"/>
      <c r="L176" s="386"/>
      <c r="O176" s="376"/>
      <c r="P176" s="377"/>
      <c r="Q176" s="374"/>
      <c r="R176" s="376"/>
      <c r="S176" s="376"/>
      <c r="T176" s="376"/>
      <c r="U176" s="376"/>
      <c r="V176" s="376"/>
      <c r="W176" s="376"/>
      <c r="X176" s="376"/>
    </row>
    <row r="177" spans="1:24" s="373" customFormat="1" ht="15" customHeight="1" x14ac:dyDescent="0.25">
      <c r="A177" s="373">
        <v>168</v>
      </c>
      <c r="B177" s="373">
        <f t="shared" si="37"/>
        <v>3</v>
      </c>
      <c r="C177" s="373">
        <f t="shared" si="39"/>
        <v>8</v>
      </c>
      <c r="D177" s="373" t="str">
        <f t="shared" si="36"/>
        <v>Court 8</v>
      </c>
      <c r="E177" s="374">
        <f t="shared" si="38"/>
        <v>0.79166666666666674</v>
      </c>
      <c r="F177" s="375">
        <f t="shared" si="40"/>
        <v>42042</v>
      </c>
      <c r="G177" s="294"/>
      <c r="K177" s="376"/>
      <c r="L177" s="386"/>
      <c r="O177" s="376"/>
      <c r="P177" s="377"/>
      <c r="Q177" s="374"/>
      <c r="R177" s="376"/>
      <c r="S177" s="376"/>
      <c r="T177" s="376"/>
      <c r="U177" s="376"/>
      <c r="V177" s="376"/>
      <c r="W177" s="376"/>
      <c r="X177" s="376"/>
    </row>
    <row r="178" spans="1:24" s="373" customFormat="1" ht="15" customHeight="1" x14ac:dyDescent="0.25">
      <c r="A178" s="373">
        <v>169</v>
      </c>
      <c r="B178" s="373">
        <f t="shared" si="37"/>
        <v>3</v>
      </c>
      <c r="C178" s="373">
        <f t="shared" si="39"/>
        <v>9</v>
      </c>
      <c r="D178" s="373" t="str">
        <f t="shared" si="36"/>
        <v>Court 9</v>
      </c>
      <c r="E178" s="374">
        <f t="shared" si="38"/>
        <v>0.79166666666666674</v>
      </c>
      <c r="F178" s="375">
        <f t="shared" si="40"/>
        <v>42042</v>
      </c>
      <c r="G178" s="294"/>
      <c r="K178" s="376"/>
      <c r="L178" s="386"/>
      <c r="O178" s="376"/>
      <c r="P178" s="377"/>
      <c r="Q178" s="374"/>
      <c r="R178" s="376"/>
      <c r="S178" s="376"/>
      <c r="T178" s="376"/>
      <c r="U178" s="376"/>
      <c r="V178" s="376"/>
      <c r="W178" s="376"/>
      <c r="X178" s="376"/>
    </row>
    <row r="179" spans="1:24" s="373" customFormat="1" ht="15" customHeight="1" x14ac:dyDescent="0.25">
      <c r="A179" s="373">
        <v>170</v>
      </c>
      <c r="B179" s="373">
        <f t="shared" si="37"/>
        <v>3</v>
      </c>
      <c r="C179" s="373">
        <f t="shared" si="39"/>
        <v>10</v>
      </c>
      <c r="D179" s="373" t="str">
        <f t="shared" si="36"/>
        <v>Court 10</v>
      </c>
      <c r="E179" s="374">
        <f t="shared" si="38"/>
        <v>0.79166666666666674</v>
      </c>
      <c r="F179" s="375">
        <f t="shared" si="40"/>
        <v>42042</v>
      </c>
      <c r="G179" s="294"/>
      <c r="K179" s="376"/>
      <c r="L179" s="386"/>
      <c r="O179" s="376"/>
      <c r="P179" s="377"/>
      <c r="Q179" s="374"/>
      <c r="R179" s="376"/>
      <c r="S179" s="376"/>
      <c r="T179" s="376"/>
      <c r="U179" s="376"/>
      <c r="V179" s="376"/>
      <c r="W179" s="376"/>
      <c r="X179" s="376"/>
    </row>
    <row r="180" spans="1:24" s="373" customFormat="1" ht="15" customHeight="1" x14ac:dyDescent="0.25">
      <c r="A180" s="373">
        <v>171</v>
      </c>
      <c r="B180" s="373">
        <f t="shared" si="37"/>
        <v>3</v>
      </c>
      <c r="C180" s="373">
        <f t="shared" si="39"/>
        <v>11</v>
      </c>
      <c r="D180" s="373" t="str">
        <f t="shared" si="36"/>
        <v>Court 11</v>
      </c>
      <c r="E180" s="374">
        <f t="shared" si="38"/>
        <v>0.79166666666666674</v>
      </c>
      <c r="F180" s="375">
        <f t="shared" si="40"/>
        <v>42042</v>
      </c>
      <c r="G180" s="294"/>
      <c r="K180" s="376"/>
      <c r="L180" s="386"/>
      <c r="O180" s="376"/>
      <c r="P180" s="377"/>
      <c r="Q180" s="374"/>
      <c r="R180" s="376"/>
      <c r="S180" s="376"/>
      <c r="T180" s="376"/>
      <c r="U180" s="376"/>
      <c r="V180" s="376"/>
      <c r="W180" s="376"/>
      <c r="X180" s="376"/>
    </row>
    <row r="181" spans="1:24" s="373" customFormat="1" ht="15" customHeight="1" x14ac:dyDescent="0.25">
      <c r="A181" s="373">
        <v>172</v>
      </c>
      <c r="B181" s="373">
        <f t="shared" si="37"/>
        <v>3</v>
      </c>
      <c r="C181" s="373">
        <f t="shared" si="39"/>
        <v>12</v>
      </c>
      <c r="D181" s="373" t="str">
        <f t="shared" si="36"/>
        <v>Court 12</v>
      </c>
      <c r="E181" s="374">
        <f t="shared" si="38"/>
        <v>0.79166666666666674</v>
      </c>
      <c r="F181" s="375">
        <f t="shared" si="40"/>
        <v>42042</v>
      </c>
      <c r="G181" s="294"/>
      <c r="K181" s="376"/>
      <c r="L181" s="386"/>
      <c r="O181" s="376"/>
      <c r="P181" s="377"/>
      <c r="Q181" s="374"/>
      <c r="R181" s="376"/>
      <c r="S181" s="376"/>
      <c r="T181" s="376"/>
      <c r="U181" s="376"/>
      <c r="V181" s="376"/>
      <c r="W181" s="376"/>
      <c r="X181" s="376"/>
    </row>
    <row r="182" spans="1:24" s="373" customFormat="1" ht="15" customHeight="1" x14ac:dyDescent="0.25">
      <c r="A182" s="373">
        <v>173</v>
      </c>
      <c r="B182" s="373">
        <f t="shared" si="37"/>
        <v>3</v>
      </c>
      <c r="C182" s="373">
        <f t="shared" si="39"/>
        <v>13</v>
      </c>
      <c r="D182" s="373" t="str">
        <f t="shared" si="36"/>
        <v>Court 13</v>
      </c>
      <c r="E182" s="374">
        <f t="shared" si="38"/>
        <v>0.79166666666666674</v>
      </c>
      <c r="F182" s="375">
        <f t="shared" si="40"/>
        <v>42042</v>
      </c>
      <c r="G182" s="294"/>
      <c r="K182" s="376"/>
      <c r="L182" s="386"/>
      <c r="O182" s="376"/>
      <c r="P182" s="377"/>
      <c r="Q182" s="374"/>
      <c r="R182" s="376"/>
      <c r="S182" s="376"/>
      <c r="T182" s="376"/>
      <c r="U182" s="376"/>
      <c r="V182" s="376"/>
      <c r="W182" s="376"/>
      <c r="X182" s="376"/>
    </row>
    <row r="183" spans="1:24" s="373" customFormat="1" ht="15" customHeight="1" x14ac:dyDescent="0.25">
      <c r="A183" s="373">
        <v>174</v>
      </c>
      <c r="B183" s="373">
        <f t="shared" si="37"/>
        <v>3</v>
      </c>
      <c r="C183" s="373">
        <f t="shared" si="39"/>
        <v>14</v>
      </c>
      <c r="D183" s="373" t="str">
        <f t="shared" si="36"/>
        <v>Court 14</v>
      </c>
      <c r="E183" s="374">
        <f t="shared" si="38"/>
        <v>0.79166666666666674</v>
      </c>
      <c r="F183" s="375">
        <f t="shared" si="40"/>
        <v>42042</v>
      </c>
      <c r="G183" s="294"/>
      <c r="K183" s="376"/>
      <c r="L183" s="386"/>
      <c r="O183" s="376"/>
      <c r="P183" s="377"/>
      <c r="Q183" s="374"/>
      <c r="R183" s="376"/>
      <c r="S183" s="376"/>
      <c r="T183" s="376"/>
      <c r="U183" s="376"/>
      <c r="V183" s="376"/>
      <c r="W183" s="376"/>
      <c r="X183" s="376"/>
    </row>
    <row r="184" spans="1:24" s="373" customFormat="1" ht="15" customHeight="1" x14ac:dyDescent="0.25">
      <c r="A184" s="373">
        <v>175</v>
      </c>
      <c r="B184" s="373">
        <f t="shared" si="37"/>
        <v>3</v>
      </c>
      <c r="C184" s="373">
        <f t="shared" si="39"/>
        <v>15</v>
      </c>
      <c r="D184" s="373" t="str">
        <f t="shared" si="36"/>
        <v>Court 15</v>
      </c>
      <c r="E184" s="374">
        <f t="shared" si="38"/>
        <v>0.79166666666666674</v>
      </c>
      <c r="F184" s="375">
        <f t="shared" si="40"/>
        <v>42042</v>
      </c>
      <c r="G184" s="294"/>
      <c r="K184" s="376"/>
      <c r="L184" s="386"/>
      <c r="O184" s="376"/>
      <c r="P184" s="377"/>
      <c r="Q184" s="374"/>
      <c r="R184" s="376"/>
      <c r="S184" s="376"/>
      <c r="T184" s="376"/>
      <c r="U184" s="376"/>
      <c r="V184" s="376"/>
      <c r="W184" s="376"/>
      <c r="X184" s="376"/>
    </row>
    <row r="185" spans="1:24" s="373" customFormat="1" ht="15" customHeight="1" x14ac:dyDescent="0.25">
      <c r="A185" s="373">
        <v>176</v>
      </c>
      <c r="B185" s="373">
        <f t="shared" si="37"/>
        <v>3</v>
      </c>
      <c r="C185" s="373">
        <f t="shared" si="39"/>
        <v>16</v>
      </c>
      <c r="D185" s="373" t="str">
        <f t="shared" si="36"/>
        <v>Court 16</v>
      </c>
      <c r="E185" s="374">
        <f t="shared" si="38"/>
        <v>0.79166666666666674</v>
      </c>
      <c r="F185" s="375">
        <f t="shared" si="40"/>
        <v>42042</v>
      </c>
      <c r="G185" s="294"/>
      <c r="K185" s="376"/>
      <c r="L185" s="386"/>
      <c r="O185" s="376"/>
      <c r="P185" s="377"/>
      <c r="Q185" s="374"/>
      <c r="R185" s="376"/>
      <c r="S185" s="376"/>
      <c r="T185" s="376"/>
      <c r="U185" s="376"/>
      <c r="V185" s="376"/>
      <c r="W185" s="376"/>
      <c r="X185" s="376"/>
    </row>
    <row r="186" spans="1:24" s="373" customFormat="1" ht="15" customHeight="1" x14ac:dyDescent="0.25">
      <c r="A186" s="373">
        <v>177</v>
      </c>
      <c r="B186" s="373">
        <f t="shared" si="37"/>
        <v>3</v>
      </c>
      <c r="C186" s="373">
        <f t="shared" si="39"/>
        <v>1</v>
      </c>
      <c r="D186" s="373" t="str">
        <f t="shared" si="36"/>
        <v>Court 1</v>
      </c>
      <c r="E186" s="374">
        <f t="shared" si="38"/>
        <v>0.87500000000000011</v>
      </c>
      <c r="F186" s="375">
        <f t="shared" si="40"/>
        <v>42042</v>
      </c>
      <c r="G186" s="294"/>
      <c r="K186" s="376"/>
      <c r="L186" s="386"/>
      <c r="O186" s="376"/>
      <c r="P186" s="377"/>
      <c r="Q186" s="374"/>
      <c r="R186" s="376"/>
      <c r="S186" s="376"/>
      <c r="T186" s="376"/>
      <c r="U186" s="376"/>
      <c r="V186" s="376"/>
      <c r="W186" s="376"/>
      <c r="X186" s="376"/>
    </row>
    <row r="187" spans="1:24" s="373" customFormat="1" ht="15" customHeight="1" x14ac:dyDescent="0.25">
      <c r="A187" s="373">
        <v>178</v>
      </c>
      <c r="B187" s="373">
        <f t="shared" si="37"/>
        <v>3</v>
      </c>
      <c r="C187" s="373">
        <f t="shared" si="39"/>
        <v>2</v>
      </c>
      <c r="D187" s="373" t="str">
        <f t="shared" si="36"/>
        <v>Court 2</v>
      </c>
      <c r="E187" s="374">
        <f t="shared" si="38"/>
        <v>0.87500000000000011</v>
      </c>
      <c r="F187" s="375">
        <f t="shared" si="40"/>
        <v>42042</v>
      </c>
      <c r="G187" s="294"/>
      <c r="K187" s="376"/>
      <c r="L187" s="386"/>
      <c r="O187" s="376"/>
      <c r="P187" s="377"/>
      <c r="Q187" s="374"/>
      <c r="R187" s="376"/>
      <c r="S187" s="376"/>
      <c r="T187" s="376"/>
      <c r="U187" s="376"/>
      <c r="V187" s="376"/>
      <c r="W187" s="376"/>
      <c r="X187" s="376"/>
    </row>
    <row r="188" spans="1:24" s="373" customFormat="1" ht="15" customHeight="1" x14ac:dyDescent="0.25">
      <c r="A188" s="373">
        <v>179</v>
      </c>
      <c r="B188" s="373">
        <f t="shared" si="37"/>
        <v>3</v>
      </c>
      <c r="C188" s="373">
        <f t="shared" si="39"/>
        <v>3</v>
      </c>
      <c r="D188" s="373" t="str">
        <f t="shared" si="36"/>
        <v>Court 3</v>
      </c>
      <c r="E188" s="374">
        <f t="shared" si="38"/>
        <v>0.87500000000000011</v>
      </c>
      <c r="F188" s="375">
        <f t="shared" si="40"/>
        <v>42042</v>
      </c>
      <c r="G188" s="294"/>
      <c r="K188" s="376"/>
      <c r="L188" s="386"/>
      <c r="O188" s="376"/>
      <c r="P188" s="377"/>
      <c r="Q188" s="374"/>
      <c r="R188" s="376"/>
      <c r="S188" s="376"/>
      <c r="T188" s="376"/>
      <c r="U188" s="376"/>
      <c r="V188" s="376"/>
      <c r="W188" s="376"/>
      <c r="X188" s="376"/>
    </row>
    <row r="189" spans="1:24" s="373" customFormat="1" ht="15" customHeight="1" x14ac:dyDescent="0.25">
      <c r="A189" s="373">
        <v>180</v>
      </c>
      <c r="B189" s="373">
        <f t="shared" si="37"/>
        <v>3</v>
      </c>
      <c r="C189" s="373">
        <f t="shared" si="39"/>
        <v>4</v>
      </c>
      <c r="D189" s="373" t="str">
        <f t="shared" si="36"/>
        <v>Court 4</v>
      </c>
      <c r="E189" s="374">
        <f t="shared" si="38"/>
        <v>0.87500000000000011</v>
      </c>
      <c r="F189" s="375">
        <f t="shared" si="40"/>
        <v>42042</v>
      </c>
      <c r="G189" s="294"/>
      <c r="K189" s="376"/>
      <c r="L189" s="386"/>
      <c r="O189" s="376"/>
      <c r="P189" s="377"/>
      <c r="Q189" s="374"/>
      <c r="R189" s="376"/>
      <c r="S189" s="376"/>
      <c r="T189" s="376"/>
      <c r="U189" s="376"/>
      <c r="V189" s="376"/>
      <c r="W189" s="376"/>
      <c r="X189" s="376"/>
    </row>
    <row r="190" spans="1:24" s="373" customFormat="1" ht="15" customHeight="1" x14ac:dyDescent="0.25">
      <c r="A190" s="373">
        <v>181</v>
      </c>
      <c r="B190" s="373">
        <f t="shared" si="37"/>
        <v>3</v>
      </c>
      <c r="C190" s="373">
        <f t="shared" si="39"/>
        <v>5</v>
      </c>
      <c r="D190" s="373" t="str">
        <f t="shared" si="36"/>
        <v>Court 5</v>
      </c>
      <c r="E190" s="374">
        <f t="shared" si="38"/>
        <v>0.87500000000000011</v>
      </c>
      <c r="F190" s="375">
        <f t="shared" si="40"/>
        <v>42042</v>
      </c>
      <c r="G190" s="294"/>
      <c r="K190" s="376"/>
      <c r="L190" s="386"/>
      <c r="O190" s="376"/>
      <c r="P190" s="377"/>
      <c r="Q190" s="374"/>
      <c r="R190" s="376"/>
      <c r="S190" s="376"/>
      <c r="T190" s="376"/>
      <c r="U190" s="376"/>
      <c r="V190" s="376"/>
      <c r="W190" s="376"/>
      <c r="X190" s="376"/>
    </row>
    <row r="191" spans="1:24" s="373" customFormat="1" ht="15" customHeight="1" x14ac:dyDescent="0.25">
      <c r="A191" s="373">
        <v>182</v>
      </c>
      <c r="B191" s="373">
        <f t="shared" si="37"/>
        <v>3</v>
      </c>
      <c r="C191" s="373">
        <f t="shared" si="39"/>
        <v>6</v>
      </c>
      <c r="D191" s="373" t="str">
        <f t="shared" si="36"/>
        <v>Court 6</v>
      </c>
      <c r="E191" s="374">
        <f t="shared" si="38"/>
        <v>0.87500000000000011</v>
      </c>
      <c r="F191" s="375">
        <f t="shared" si="40"/>
        <v>42042</v>
      </c>
      <c r="G191" s="294"/>
      <c r="K191" s="376"/>
      <c r="L191" s="386"/>
      <c r="O191" s="376"/>
      <c r="P191" s="377"/>
      <c r="Q191" s="374"/>
      <c r="R191" s="376"/>
      <c r="S191" s="376"/>
      <c r="T191" s="376"/>
      <c r="U191" s="376"/>
      <c r="V191" s="376"/>
      <c r="W191" s="376"/>
      <c r="X191" s="376"/>
    </row>
    <row r="192" spans="1:24" s="373" customFormat="1" ht="15" customHeight="1" x14ac:dyDescent="0.25">
      <c r="A192" s="373">
        <v>183</v>
      </c>
      <c r="B192" s="373">
        <f t="shared" si="37"/>
        <v>3</v>
      </c>
      <c r="C192" s="373">
        <f t="shared" si="39"/>
        <v>7</v>
      </c>
      <c r="D192" s="373" t="str">
        <f t="shared" si="36"/>
        <v>Court 7</v>
      </c>
      <c r="E192" s="374">
        <f t="shared" si="38"/>
        <v>0.87500000000000011</v>
      </c>
      <c r="F192" s="375">
        <f t="shared" si="40"/>
        <v>42042</v>
      </c>
      <c r="G192" s="294"/>
      <c r="K192" s="376"/>
      <c r="L192" s="386"/>
      <c r="O192" s="376"/>
      <c r="P192" s="377"/>
      <c r="Q192" s="374"/>
      <c r="R192" s="376"/>
      <c r="S192" s="376"/>
      <c r="T192" s="376"/>
      <c r="U192" s="376"/>
      <c r="V192" s="376"/>
      <c r="W192" s="376"/>
      <c r="X192" s="376"/>
    </row>
    <row r="193" spans="1:24" s="373" customFormat="1" ht="15" customHeight="1" x14ac:dyDescent="0.25">
      <c r="A193" s="373">
        <v>184</v>
      </c>
      <c r="B193" s="373">
        <f t="shared" si="37"/>
        <v>3</v>
      </c>
      <c r="C193" s="373">
        <f t="shared" si="39"/>
        <v>8</v>
      </c>
      <c r="D193" s="373" t="str">
        <f t="shared" si="36"/>
        <v>Court 8</v>
      </c>
      <c r="E193" s="374">
        <f t="shared" si="38"/>
        <v>0.87500000000000011</v>
      </c>
      <c r="F193" s="375">
        <f t="shared" si="40"/>
        <v>42042</v>
      </c>
      <c r="G193" s="294"/>
      <c r="K193" s="376"/>
      <c r="L193" s="386"/>
      <c r="O193" s="376"/>
      <c r="P193" s="377"/>
      <c r="Q193" s="374"/>
      <c r="R193" s="376"/>
      <c r="S193" s="376"/>
      <c r="T193" s="376"/>
      <c r="U193" s="376"/>
      <c r="V193" s="376"/>
      <c r="W193" s="376"/>
      <c r="X193" s="376"/>
    </row>
    <row r="194" spans="1:24" s="373" customFormat="1" ht="15" customHeight="1" x14ac:dyDescent="0.25">
      <c r="A194" s="373">
        <v>185</v>
      </c>
      <c r="B194" s="373">
        <f t="shared" si="37"/>
        <v>3</v>
      </c>
      <c r="C194" s="373">
        <f t="shared" si="39"/>
        <v>9</v>
      </c>
      <c r="D194" s="373" t="str">
        <f t="shared" si="36"/>
        <v>Court 9</v>
      </c>
      <c r="E194" s="374">
        <f t="shared" si="38"/>
        <v>0.87500000000000011</v>
      </c>
      <c r="F194" s="375">
        <f t="shared" si="40"/>
        <v>42042</v>
      </c>
      <c r="G194" s="294"/>
      <c r="K194" s="376"/>
      <c r="L194" s="386"/>
      <c r="O194" s="376"/>
      <c r="P194" s="377"/>
      <c r="Q194" s="374"/>
      <c r="R194" s="376"/>
      <c r="S194" s="376"/>
      <c r="T194" s="376"/>
      <c r="U194" s="376"/>
      <c r="V194" s="376"/>
      <c r="W194" s="376"/>
      <c r="X194" s="376"/>
    </row>
    <row r="195" spans="1:24" s="373" customFormat="1" ht="15" customHeight="1" x14ac:dyDescent="0.25">
      <c r="A195" s="373">
        <v>186</v>
      </c>
      <c r="B195" s="373">
        <f t="shared" si="37"/>
        <v>3</v>
      </c>
      <c r="C195" s="373">
        <f t="shared" si="39"/>
        <v>10</v>
      </c>
      <c r="D195" s="373" t="str">
        <f t="shared" si="36"/>
        <v>Court 10</v>
      </c>
      <c r="E195" s="374">
        <f t="shared" si="38"/>
        <v>0.87500000000000011</v>
      </c>
      <c r="F195" s="375">
        <f t="shared" si="40"/>
        <v>42042</v>
      </c>
      <c r="G195" s="294"/>
      <c r="K195" s="376"/>
      <c r="L195" s="386"/>
      <c r="O195" s="376"/>
      <c r="P195" s="377"/>
      <c r="Q195" s="374"/>
      <c r="R195" s="376"/>
      <c r="S195" s="376"/>
      <c r="T195" s="376"/>
      <c r="U195" s="376"/>
      <c r="V195" s="376"/>
      <c r="W195" s="376"/>
      <c r="X195" s="376"/>
    </row>
    <row r="196" spans="1:24" s="373" customFormat="1" ht="15" customHeight="1" x14ac:dyDescent="0.25">
      <c r="A196" s="373">
        <v>187</v>
      </c>
      <c r="B196" s="373">
        <f t="shared" si="37"/>
        <v>3</v>
      </c>
      <c r="C196" s="373">
        <f t="shared" si="39"/>
        <v>11</v>
      </c>
      <c r="D196" s="373" t="str">
        <f t="shared" si="36"/>
        <v>Court 11</v>
      </c>
      <c r="E196" s="374">
        <f t="shared" si="38"/>
        <v>0.87500000000000011</v>
      </c>
      <c r="F196" s="375">
        <f t="shared" si="40"/>
        <v>42042</v>
      </c>
      <c r="G196" s="294"/>
      <c r="K196" s="376"/>
      <c r="L196" s="386"/>
      <c r="O196" s="376"/>
      <c r="P196" s="377"/>
      <c r="Q196" s="374"/>
      <c r="R196" s="376"/>
      <c r="S196" s="376"/>
      <c r="T196" s="376"/>
      <c r="U196" s="376"/>
      <c r="V196" s="376"/>
      <c r="W196" s="376"/>
      <c r="X196" s="376"/>
    </row>
    <row r="197" spans="1:24" s="373" customFormat="1" ht="15" customHeight="1" x14ac:dyDescent="0.25">
      <c r="A197" s="373">
        <v>188</v>
      </c>
      <c r="B197" s="373">
        <f t="shared" si="37"/>
        <v>3</v>
      </c>
      <c r="C197" s="373">
        <f t="shared" si="39"/>
        <v>12</v>
      </c>
      <c r="D197" s="373" t="str">
        <f t="shared" si="36"/>
        <v>Court 12</v>
      </c>
      <c r="E197" s="374">
        <f t="shared" si="38"/>
        <v>0.87500000000000011</v>
      </c>
      <c r="F197" s="375">
        <f t="shared" si="40"/>
        <v>42042</v>
      </c>
      <c r="G197" s="294"/>
      <c r="K197" s="376"/>
      <c r="L197" s="386"/>
      <c r="O197" s="376"/>
      <c r="P197" s="377"/>
      <c r="Q197" s="374"/>
      <c r="R197" s="376"/>
      <c r="S197" s="376"/>
      <c r="T197" s="376"/>
      <c r="U197" s="376"/>
      <c r="V197" s="376"/>
      <c r="W197" s="376"/>
      <c r="X197" s="376"/>
    </row>
    <row r="198" spans="1:24" s="373" customFormat="1" ht="15" customHeight="1" x14ac:dyDescent="0.25">
      <c r="A198" s="373">
        <v>189</v>
      </c>
      <c r="B198" s="373">
        <f t="shared" si="37"/>
        <v>3</v>
      </c>
      <c r="C198" s="373">
        <f t="shared" si="39"/>
        <v>13</v>
      </c>
      <c r="D198" s="373" t="str">
        <f t="shared" si="36"/>
        <v>Court 13</v>
      </c>
      <c r="E198" s="374">
        <f t="shared" si="38"/>
        <v>0.87500000000000011</v>
      </c>
      <c r="F198" s="375">
        <f t="shared" si="40"/>
        <v>42042</v>
      </c>
      <c r="G198" s="294"/>
      <c r="K198" s="376"/>
      <c r="L198" s="386"/>
      <c r="O198" s="376"/>
      <c r="P198" s="377"/>
      <c r="Q198" s="374"/>
      <c r="R198" s="376"/>
      <c r="S198" s="376"/>
      <c r="T198" s="376"/>
      <c r="U198" s="376"/>
      <c r="V198" s="376"/>
      <c r="W198" s="376"/>
      <c r="X198" s="376"/>
    </row>
    <row r="199" spans="1:24" s="373" customFormat="1" ht="15" customHeight="1" x14ac:dyDescent="0.25">
      <c r="A199" s="373">
        <v>190</v>
      </c>
      <c r="B199" s="373">
        <f t="shared" si="37"/>
        <v>3</v>
      </c>
      <c r="C199" s="373">
        <f t="shared" si="39"/>
        <v>14</v>
      </c>
      <c r="D199" s="373" t="str">
        <f t="shared" si="36"/>
        <v>Court 14</v>
      </c>
      <c r="E199" s="374">
        <f t="shared" si="38"/>
        <v>0.87500000000000011</v>
      </c>
      <c r="F199" s="375">
        <f t="shared" si="40"/>
        <v>42042</v>
      </c>
      <c r="G199" s="294"/>
      <c r="K199" s="376"/>
      <c r="L199" s="386"/>
      <c r="O199" s="376"/>
      <c r="P199" s="377"/>
      <c r="Q199" s="374"/>
      <c r="R199" s="376"/>
      <c r="S199" s="376"/>
      <c r="T199" s="376"/>
      <c r="U199" s="376"/>
      <c r="V199" s="376"/>
      <c r="W199" s="376"/>
      <c r="X199" s="376"/>
    </row>
    <row r="200" spans="1:24" s="373" customFormat="1" ht="15" customHeight="1" x14ac:dyDescent="0.25">
      <c r="A200" s="373">
        <v>191</v>
      </c>
      <c r="B200" s="373">
        <f t="shared" si="37"/>
        <v>3</v>
      </c>
      <c r="C200" s="373">
        <f t="shared" si="39"/>
        <v>15</v>
      </c>
      <c r="D200" s="373" t="str">
        <f t="shared" si="36"/>
        <v>Court 15</v>
      </c>
      <c r="E200" s="374">
        <f t="shared" si="38"/>
        <v>0.87500000000000011</v>
      </c>
      <c r="F200" s="375">
        <f t="shared" si="40"/>
        <v>42042</v>
      </c>
      <c r="G200" s="294"/>
      <c r="K200" s="376"/>
      <c r="L200" s="386"/>
      <c r="O200" s="376"/>
      <c r="P200" s="377"/>
      <c r="Q200" s="374"/>
      <c r="R200" s="376"/>
      <c r="S200" s="376"/>
      <c r="T200" s="376"/>
      <c r="U200" s="376"/>
      <c r="V200" s="376"/>
      <c r="W200" s="376"/>
      <c r="X200" s="376"/>
    </row>
    <row r="201" spans="1:24" s="373" customFormat="1" ht="15" customHeight="1" x14ac:dyDescent="0.25">
      <c r="A201" s="373">
        <v>192</v>
      </c>
      <c r="B201" s="373">
        <f t="shared" si="37"/>
        <v>3</v>
      </c>
      <c r="C201" s="373">
        <f t="shared" si="39"/>
        <v>16</v>
      </c>
      <c r="D201" s="373" t="str">
        <f t="shared" si="36"/>
        <v>Court 16</v>
      </c>
      <c r="E201" s="374">
        <f t="shared" si="38"/>
        <v>0.87500000000000011</v>
      </c>
      <c r="F201" s="375">
        <f t="shared" si="40"/>
        <v>42042</v>
      </c>
      <c r="G201" s="294"/>
      <c r="K201" s="376"/>
      <c r="L201" s="386"/>
      <c r="O201" s="376"/>
      <c r="P201" s="377"/>
      <c r="Q201" s="374"/>
      <c r="R201" s="376"/>
      <c r="S201" s="376"/>
      <c r="T201" s="376"/>
      <c r="U201" s="376"/>
      <c r="V201" s="376"/>
      <c r="W201" s="376"/>
      <c r="X201" s="376"/>
    </row>
    <row r="202" spans="1:24" s="373" customFormat="1" ht="15" customHeight="1" x14ac:dyDescent="0.25">
      <c r="A202" s="373">
        <v>193</v>
      </c>
      <c r="B202" s="373">
        <f t="shared" si="37"/>
        <v>4</v>
      </c>
      <c r="C202" s="373">
        <f t="shared" si="39"/>
        <v>1</v>
      </c>
      <c r="D202" s="373" t="str">
        <f t="shared" ref="D202:D265" si="41">VLOOKUP(C202,$K$15:$L$30,2,FALSE)</f>
        <v>Court 1</v>
      </c>
      <c r="E202" s="374">
        <f t="shared" si="38"/>
        <v>0.625</v>
      </c>
      <c r="F202" s="375">
        <f t="shared" si="40"/>
        <v>42043</v>
      </c>
      <c r="G202" s="294"/>
      <c r="K202" s="376"/>
      <c r="L202" s="386"/>
      <c r="O202" s="376"/>
      <c r="P202" s="377"/>
      <c r="Q202" s="374"/>
      <c r="R202" s="376"/>
      <c r="S202" s="376"/>
      <c r="T202" s="376"/>
      <c r="U202" s="376"/>
      <c r="V202" s="376"/>
      <c r="W202" s="376"/>
      <c r="X202" s="376"/>
    </row>
    <row r="203" spans="1:24" s="373" customFormat="1" ht="15" customHeight="1" x14ac:dyDescent="0.25">
      <c r="A203" s="373">
        <v>194</v>
      </c>
      <c r="B203" s="373">
        <f t="shared" ref="B203:B265" si="42">IF(MOD(A202,$I$14*$I$16)=0,B202+1,B202)</f>
        <v>4</v>
      </c>
      <c r="C203" s="373">
        <f t="shared" si="39"/>
        <v>2</v>
      </c>
      <c r="D203" s="373" t="str">
        <f t="shared" si="41"/>
        <v>Court 2</v>
      </c>
      <c r="E203" s="374">
        <f t="shared" si="38"/>
        <v>0.625</v>
      </c>
      <c r="F203" s="375">
        <f t="shared" si="40"/>
        <v>42043</v>
      </c>
      <c r="G203" s="294"/>
      <c r="K203" s="376"/>
      <c r="L203" s="386"/>
      <c r="O203" s="376"/>
      <c r="P203" s="377"/>
      <c r="Q203" s="374"/>
      <c r="R203" s="376"/>
      <c r="S203" s="376"/>
      <c r="T203" s="376"/>
      <c r="U203" s="376"/>
      <c r="V203" s="376"/>
      <c r="W203" s="376"/>
      <c r="X203" s="376"/>
    </row>
    <row r="204" spans="1:24" s="373" customFormat="1" ht="15" customHeight="1" x14ac:dyDescent="0.25">
      <c r="A204" s="373">
        <v>195</v>
      </c>
      <c r="B204" s="373">
        <f t="shared" si="42"/>
        <v>4</v>
      </c>
      <c r="C204" s="373">
        <f t="shared" si="39"/>
        <v>3</v>
      </c>
      <c r="D204" s="373" t="str">
        <f t="shared" si="41"/>
        <v>Court 3</v>
      </c>
      <c r="E204" s="374">
        <f t="shared" ref="E204:E265" si="43">IF(B204=B203,IF(C204&gt;C203,E203,E203+$I$15),$I$13)</f>
        <v>0.625</v>
      </c>
      <c r="F204" s="375">
        <f t="shared" si="40"/>
        <v>42043</v>
      </c>
      <c r="G204" s="294"/>
      <c r="K204" s="376"/>
      <c r="L204" s="386"/>
      <c r="O204" s="376"/>
      <c r="P204" s="377"/>
      <c r="Q204" s="374"/>
      <c r="R204" s="376"/>
      <c r="S204" s="376"/>
      <c r="T204" s="376"/>
      <c r="U204" s="376"/>
      <c r="V204" s="376"/>
      <c r="W204" s="376"/>
      <c r="X204" s="376"/>
    </row>
    <row r="205" spans="1:24" s="373" customFormat="1" ht="15" customHeight="1" x14ac:dyDescent="0.25">
      <c r="A205" s="373">
        <v>196</v>
      </c>
      <c r="B205" s="373">
        <f t="shared" si="42"/>
        <v>4</v>
      </c>
      <c r="C205" s="373">
        <f t="shared" si="39"/>
        <v>4</v>
      </c>
      <c r="D205" s="373" t="str">
        <f t="shared" si="41"/>
        <v>Court 4</v>
      </c>
      <c r="E205" s="374">
        <f t="shared" si="43"/>
        <v>0.625</v>
      </c>
      <c r="F205" s="375">
        <f t="shared" si="40"/>
        <v>42043</v>
      </c>
      <c r="G205" s="294"/>
      <c r="K205" s="376"/>
      <c r="L205" s="386"/>
      <c r="O205" s="376"/>
      <c r="P205" s="377"/>
      <c r="Q205" s="374"/>
      <c r="R205" s="376"/>
      <c r="S205" s="376"/>
      <c r="T205" s="376"/>
      <c r="U205" s="376"/>
      <c r="V205" s="376"/>
      <c r="W205" s="376"/>
      <c r="X205" s="376"/>
    </row>
    <row r="206" spans="1:24" s="373" customFormat="1" ht="15" customHeight="1" x14ac:dyDescent="0.25">
      <c r="A206" s="373">
        <v>197</v>
      </c>
      <c r="B206" s="373">
        <f t="shared" si="42"/>
        <v>4</v>
      </c>
      <c r="C206" s="373">
        <f t="shared" si="39"/>
        <v>5</v>
      </c>
      <c r="D206" s="373" t="str">
        <f t="shared" si="41"/>
        <v>Court 5</v>
      </c>
      <c r="E206" s="374">
        <f t="shared" si="43"/>
        <v>0.625</v>
      </c>
      <c r="F206" s="375">
        <f t="shared" si="40"/>
        <v>42043</v>
      </c>
      <c r="G206" s="294"/>
      <c r="K206" s="376"/>
      <c r="L206" s="386"/>
      <c r="O206" s="376"/>
      <c r="P206" s="377"/>
      <c r="Q206" s="374"/>
      <c r="R206" s="376"/>
      <c r="S206" s="376"/>
      <c r="T206" s="376"/>
      <c r="U206" s="376"/>
      <c r="V206" s="376"/>
      <c r="W206" s="376"/>
      <c r="X206" s="376"/>
    </row>
    <row r="207" spans="1:24" s="373" customFormat="1" ht="15" customHeight="1" x14ac:dyDescent="0.25">
      <c r="A207" s="373">
        <v>198</v>
      </c>
      <c r="B207" s="373">
        <f t="shared" si="42"/>
        <v>4</v>
      </c>
      <c r="C207" s="373">
        <f t="shared" si="39"/>
        <v>6</v>
      </c>
      <c r="D207" s="373" t="str">
        <f t="shared" si="41"/>
        <v>Court 6</v>
      </c>
      <c r="E207" s="374">
        <f t="shared" si="43"/>
        <v>0.625</v>
      </c>
      <c r="F207" s="375">
        <f t="shared" si="40"/>
        <v>42043</v>
      </c>
      <c r="G207" s="294"/>
      <c r="K207" s="376"/>
      <c r="L207" s="386"/>
      <c r="O207" s="376"/>
      <c r="P207" s="377"/>
      <c r="Q207" s="374"/>
      <c r="R207" s="376"/>
      <c r="S207" s="376"/>
      <c r="T207" s="376"/>
      <c r="U207" s="376"/>
      <c r="V207" s="376"/>
      <c r="W207" s="376"/>
      <c r="X207" s="376"/>
    </row>
    <row r="208" spans="1:24" s="373" customFormat="1" ht="15" customHeight="1" x14ac:dyDescent="0.25">
      <c r="A208" s="373">
        <v>199</v>
      </c>
      <c r="B208" s="373">
        <f t="shared" si="42"/>
        <v>4</v>
      </c>
      <c r="C208" s="373">
        <f t="shared" si="39"/>
        <v>7</v>
      </c>
      <c r="D208" s="373" t="str">
        <f t="shared" si="41"/>
        <v>Court 7</v>
      </c>
      <c r="E208" s="374">
        <f t="shared" si="43"/>
        <v>0.625</v>
      </c>
      <c r="F208" s="375">
        <f t="shared" si="40"/>
        <v>42043</v>
      </c>
      <c r="G208" s="294"/>
      <c r="K208" s="376"/>
      <c r="L208" s="386"/>
      <c r="O208" s="376"/>
      <c r="P208" s="377"/>
      <c r="Q208" s="374"/>
      <c r="R208" s="376"/>
      <c r="S208" s="376"/>
      <c r="T208" s="376"/>
      <c r="U208" s="376"/>
      <c r="V208" s="376"/>
      <c r="W208" s="376"/>
      <c r="X208" s="376"/>
    </row>
    <row r="209" spans="1:24" s="373" customFormat="1" ht="15" customHeight="1" x14ac:dyDescent="0.25">
      <c r="A209" s="373">
        <v>200</v>
      </c>
      <c r="B209" s="373">
        <f t="shared" si="42"/>
        <v>4</v>
      </c>
      <c r="C209" s="373">
        <f t="shared" si="39"/>
        <v>8</v>
      </c>
      <c r="D209" s="373" t="str">
        <f t="shared" si="41"/>
        <v>Court 8</v>
      </c>
      <c r="E209" s="374">
        <f t="shared" si="43"/>
        <v>0.625</v>
      </c>
      <c r="F209" s="375">
        <f t="shared" si="40"/>
        <v>42043</v>
      </c>
      <c r="G209" s="294"/>
      <c r="K209" s="376"/>
      <c r="L209" s="386"/>
      <c r="O209" s="376"/>
      <c r="P209" s="377"/>
      <c r="Q209" s="374"/>
      <c r="R209" s="376"/>
      <c r="S209" s="376"/>
      <c r="T209" s="376"/>
      <c r="U209" s="376"/>
      <c r="V209" s="376"/>
      <c r="W209" s="376"/>
      <c r="X209" s="376"/>
    </row>
    <row r="210" spans="1:24" s="373" customFormat="1" ht="15" customHeight="1" x14ac:dyDescent="0.25">
      <c r="A210" s="373">
        <v>201</v>
      </c>
      <c r="B210" s="373">
        <f t="shared" si="42"/>
        <v>4</v>
      </c>
      <c r="C210" s="373">
        <f t="shared" si="39"/>
        <v>9</v>
      </c>
      <c r="D210" s="373" t="str">
        <f t="shared" si="41"/>
        <v>Court 9</v>
      </c>
      <c r="E210" s="374">
        <f t="shared" si="43"/>
        <v>0.625</v>
      </c>
      <c r="F210" s="375">
        <f t="shared" si="40"/>
        <v>42043</v>
      </c>
      <c r="G210" s="294"/>
      <c r="K210" s="376"/>
      <c r="L210" s="386"/>
      <c r="O210" s="376"/>
      <c r="P210" s="377"/>
      <c r="Q210" s="374"/>
      <c r="R210" s="376"/>
      <c r="S210" s="376"/>
      <c r="T210" s="376"/>
      <c r="U210" s="376"/>
      <c r="V210" s="376"/>
      <c r="W210" s="376"/>
      <c r="X210" s="376"/>
    </row>
    <row r="211" spans="1:24" s="373" customFormat="1" ht="15" customHeight="1" x14ac:dyDescent="0.25">
      <c r="A211" s="373">
        <v>202</v>
      </c>
      <c r="B211" s="373">
        <f t="shared" si="42"/>
        <v>4</v>
      </c>
      <c r="C211" s="373">
        <f t="shared" si="39"/>
        <v>10</v>
      </c>
      <c r="D211" s="373" t="str">
        <f t="shared" si="41"/>
        <v>Court 10</v>
      </c>
      <c r="E211" s="374">
        <f t="shared" si="43"/>
        <v>0.625</v>
      </c>
      <c r="F211" s="375">
        <f t="shared" si="40"/>
        <v>42043</v>
      </c>
      <c r="G211" s="294"/>
      <c r="K211" s="376"/>
      <c r="L211" s="386"/>
      <c r="O211" s="376"/>
      <c r="P211" s="377"/>
      <c r="Q211" s="374"/>
      <c r="R211" s="376"/>
      <c r="S211" s="376"/>
      <c r="T211" s="376"/>
      <c r="U211" s="376"/>
      <c r="V211" s="376"/>
      <c r="W211" s="376"/>
      <c r="X211" s="376"/>
    </row>
    <row r="212" spans="1:24" s="373" customFormat="1" ht="15" customHeight="1" x14ac:dyDescent="0.25">
      <c r="A212" s="373">
        <v>203</v>
      </c>
      <c r="B212" s="373">
        <f t="shared" si="42"/>
        <v>4</v>
      </c>
      <c r="C212" s="373">
        <f t="shared" si="39"/>
        <v>11</v>
      </c>
      <c r="D212" s="373" t="str">
        <f t="shared" si="41"/>
        <v>Court 11</v>
      </c>
      <c r="E212" s="374">
        <f t="shared" si="43"/>
        <v>0.625</v>
      </c>
      <c r="F212" s="375">
        <f t="shared" si="40"/>
        <v>42043</v>
      </c>
      <c r="G212" s="294"/>
      <c r="K212" s="376"/>
      <c r="L212" s="386"/>
      <c r="O212" s="376"/>
      <c r="P212" s="377"/>
      <c r="Q212" s="374"/>
      <c r="R212" s="376"/>
      <c r="S212" s="376"/>
      <c r="T212" s="376"/>
      <c r="U212" s="376"/>
      <c r="V212" s="376"/>
      <c r="W212" s="376"/>
      <c r="X212" s="376"/>
    </row>
    <row r="213" spans="1:24" s="373" customFormat="1" ht="15" customHeight="1" x14ac:dyDescent="0.25">
      <c r="A213" s="373">
        <v>204</v>
      </c>
      <c r="B213" s="373">
        <f t="shared" si="42"/>
        <v>4</v>
      </c>
      <c r="C213" s="373">
        <f t="shared" si="39"/>
        <v>12</v>
      </c>
      <c r="D213" s="373" t="str">
        <f t="shared" si="41"/>
        <v>Court 12</v>
      </c>
      <c r="E213" s="374">
        <f t="shared" si="43"/>
        <v>0.625</v>
      </c>
      <c r="F213" s="375">
        <f t="shared" si="40"/>
        <v>42043</v>
      </c>
      <c r="G213" s="294"/>
      <c r="K213" s="376"/>
      <c r="L213" s="386"/>
      <c r="O213" s="376"/>
      <c r="P213" s="377"/>
      <c r="Q213" s="374"/>
      <c r="R213" s="376"/>
      <c r="S213" s="376"/>
      <c r="T213" s="376"/>
      <c r="U213" s="376"/>
      <c r="V213" s="376"/>
      <c r="W213" s="376"/>
      <c r="X213" s="376"/>
    </row>
    <row r="214" spans="1:24" s="373" customFormat="1" ht="15" customHeight="1" x14ac:dyDescent="0.25">
      <c r="A214" s="373">
        <v>205</v>
      </c>
      <c r="B214" s="373">
        <f t="shared" si="42"/>
        <v>4</v>
      </c>
      <c r="C214" s="373">
        <f t="shared" si="39"/>
        <v>13</v>
      </c>
      <c r="D214" s="373" t="str">
        <f t="shared" si="41"/>
        <v>Court 13</v>
      </c>
      <c r="E214" s="374">
        <f t="shared" si="43"/>
        <v>0.625</v>
      </c>
      <c r="F214" s="375">
        <f t="shared" si="40"/>
        <v>42043</v>
      </c>
      <c r="G214" s="294"/>
      <c r="K214" s="376"/>
      <c r="L214" s="386"/>
      <c r="O214" s="376"/>
      <c r="P214" s="377"/>
      <c r="Q214" s="374"/>
      <c r="R214" s="376"/>
      <c r="S214" s="376"/>
      <c r="T214" s="376"/>
      <c r="U214" s="376"/>
      <c r="V214" s="376"/>
      <c r="W214" s="376"/>
      <c r="X214" s="376"/>
    </row>
    <row r="215" spans="1:24" s="373" customFormat="1" ht="15" customHeight="1" x14ac:dyDescent="0.25">
      <c r="A215" s="373">
        <v>206</v>
      </c>
      <c r="B215" s="373">
        <f t="shared" si="42"/>
        <v>4</v>
      </c>
      <c r="C215" s="373">
        <f t="shared" si="39"/>
        <v>14</v>
      </c>
      <c r="D215" s="373" t="str">
        <f t="shared" si="41"/>
        <v>Court 14</v>
      </c>
      <c r="E215" s="374">
        <f t="shared" si="43"/>
        <v>0.625</v>
      </c>
      <c r="F215" s="375">
        <f t="shared" si="40"/>
        <v>42043</v>
      </c>
      <c r="G215" s="294"/>
      <c r="K215" s="376"/>
      <c r="L215" s="386"/>
      <c r="O215" s="376"/>
      <c r="P215" s="377"/>
      <c r="Q215" s="374"/>
      <c r="R215" s="376"/>
      <c r="S215" s="376"/>
      <c r="T215" s="376"/>
      <c r="U215" s="376"/>
      <c r="V215" s="376"/>
      <c r="W215" s="376"/>
      <c r="X215" s="376"/>
    </row>
    <row r="216" spans="1:24" s="373" customFormat="1" ht="15" customHeight="1" x14ac:dyDescent="0.25">
      <c r="A216" s="373">
        <v>207</v>
      </c>
      <c r="B216" s="373">
        <f t="shared" si="42"/>
        <v>4</v>
      </c>
      <c r="C216" s="373">
        <f t="shared" si="39"/>
        <v>15</v>
      </c>
      <c r="D216" s="373" t="str">
        <f t="shared" si="41"/>
        <v>Court 15</v>
      </c>
      <c r="E216" s="374">
        <f t="shared" si="43"/>
        <v>0.625</v>
      </c>
      <c r="F216" s="375">
        <f t="shared" si="40"/>
        <v>42043</v>
      </c>
      <c r="G216" s="294"/>
      <c r="K216" s="376"/>
      <c r="L216" s="386"/>
      <c r="O216" s="376"/>
      <c r="P216" s="377"/>
      <c r="Q216" s="374"/>
      <c r="R216" s="376"/>
      <c r="S216" s="376"/>
      <c r="T216" s="376"/>
      <c r="U216" s="376"/>
      <c r="V216" s="376"/>
      <c r="W216" s="376"/>
      <c r="X216" s="376"/>
    </row>
    <row r="217" spans="1:24" s="373" customFormat="1" ht="15" customHeight="1" x14ac:dyDescent="0.25">
      <c r="A217" s="373">
        <v>208</v>
      </c>
      <c r="B217" s="373">
        <f t="shared" si="42"/>
        <v>4</v>
      </c>
      <c r="C217" s="373">
        <f t="shared" si="39"/>
        <v>16</v>
      </c>
      <c r="D217" s="373" t="str">
        <f t="shared" si="41"/>
        <v>Court 16</v>
      </c>
      <c r="E217" s="374">
        <f t="shared" si="43"/>
        <v>0.625</v>
      </c>
      <c r="F217" s="375">
        <f t="shared" si="40"/>
        <v>42043</v>
      </c>
      <c r="G217" s="294"/>
      <c r="K217" s="376"/>
      <c r="L217" s="386"/>
      <c r="O217" s="376"/>
      <c r="P217" s="377"/>
      <c r="Q217" s="374"/>
      <c r="R217" s="376"/>
      <c r="S217" s="376"/>
      <c r="T217" s="376"/>
      <c r="U217" s="376"/>
      <c r="V217" s="376"/>
      <c r="W217" s="376"/>
      <c r="X217" s="376"/>
    </row>
    <row r="218" spans="1:24" s="373" customFormat="1" ht="15" customHeight="1" x14ac:dyDescent="0.25">
      <c r="A218" s="373">
        <v>209</v>
      </c>
      <c r="B218" s="373">
        <f t="shared" si="42"/>
        <v>4</v>
      </c>
      <c r="C218" s="373">
        <f t="shared" si="39"/>
        <v>1</v>
      </c>
      <c r="D218" s="373" t="str">
        <f t="shared" si="41"/>
        <v>Court 1</v>
      </c>
      <c r="E218" s="374">
        <f t="shared" si="43"/>
        <v>0.70833333333333337</v>
      </c>
      <c r="F218" s="375">
        <f t="shared" si="40"/>
        <v>42043</v>
      </c>
      <c r="G218" s="294"/>
      <c r="K218" s="376"/>
      <c r="L218" s="386"/>
      <c r="O218" s="376"/>
      <c r="P218" s="377"/>
      <c r="Q218" s="374"/>
      <c r="R218" s="376"/>
      <c r="S218" s="376"/>
      <c r="T218" s="376"/>
      <c r="U218" s="376"/>
      <c r="V218" s="376"/>
      <c r="W218" s="376"/>
      <c r="X218" s="376"/>
    </row>
    <row r="219" spans="1:24" s="373" customFormat="1" ht="15" customHeight="1" x14ac:dyDescent="0.25">
      <c r="A219" s="373">
        <v>210</v>
      </c>
      <c r="B219" s="373">
        <f t="shared" si="42"/>
        <v>4</v>
      </c>
      <c r="C219" s="373">
        <f t="shared" si="39"/>
        <v>2</v>
      </c>
      <c r="D219" s="373" t="str">
        <f t="shared" si="41"/>
        <v>Court 2</v>
      </c>
      <c r="E219" s="374">
        <f t="shared" si="43"/>
        <v>0.70833333333333337</v>
      </c>
      <c r="F219" s="375">
        <f t="shared" si="40"/>
        <v>42043</v>
      </c>
      <c r="G219" s="294"/>
      <c r="K219" s="376"/>
      <c r="L219" s="386"/>
      <c r="O219" s="376"/>
      <c r="P219" s="377"/>
      <c r="Q219" s="374"/>
      <c r="R219" s="376"/>
      <c r="S219" s="376"/>
      <c r="T219" s="376"/>
      <c r="U219" s="376"/>
      <c r="V219" s="376"/>
      <c r="W219" s="376"/>
      <c r="X219" s="376"/>
    </row>
    <row r="220" spans="1:24" s="373" customFormat="1" ht="15" customHeight="1" x14ac:dyDescent="0.25">
      <c r="A220" s="373">
        <v>211</v>
      </c>
      <c r="B220" s="373">
        <f t="shared" si="42"/>
        <v>4</v>
      </c>
      <c r="C220" s="373">
        <f t="shared" si="39"/>
        <v>3</v>
      </c>
      <c r="D220" s="373" t="str">
        <f t="shared" si="41"/>
        <v>Court 3</v>
      </c>
      <c r="E220" s="374">
        <f t="shared" si="43"/>
        <v>0.70833333333333337</v>
      </c>
      <c r="F220" s="375">
        <f t="shared" si="40"/>
        <v>42043</v>
      </c>
      <c r="G220" s="294"/>
      <c r="K220" s="376"/>
      <c r="L220" s="386"/>
      <c r="O220" s="376"/>
      <c r="P220" s="377"/>
      <c r="Q220" s="374"/>
      <c r="R220" s="376"/>
      <c r="S220" s="376"/>
      <c r="T220" s="376"/>
      <c r="U220" s="376"/>
      <c r="V220" s="376"/>
      <c r="W220" s="376"/>
      <c r="X220" s="376"/>
    </row>
    <row r="221" spans="1:24" s="373" customFormat="1" ht="15" customHeight="1" x14ac:dyDescent="0.25">
      <c r="A221" s="373">
        <v>212</v>
      </c>
      <c r="B221" s="373">
        <f t="shared" si="42"/>
        <v>4</v>
      </c>
      <c r="C221" s="373">
        <f t="shared" si="39"/>
        <v>4</v>
      </c>
      <c r="D221" s="373" t="str">
        <f t="shared" si="41"/>
        <v>Court 4</v>
      </c>
      <c r="E221" s="374">
        <f t="shared" si="43"/>
        <v>0.70833333333333337</v>
      </c>
      <c r="F221" s="375">
        <f t="shared" si="40"/>
        <v>42043</v>
      </c>
      <c r="G221" s="294"/>
      <c r="K221" s="376"/>
      <c r="L221" s="386"/>
      <c r="O221" s="376"/>
      <c r="P221" s="377"/>
      <c r="Q221" s="374"/>
      <c r="R221" s="376"/>
      <c r="S221" s="376"/>
      <c r="T221" s="376"/>
      <c r="U221" s="376"/>
      <c r="V221" s="376"/>
      <c r="W221" s="376"/>
      <c r="X221" s="376"/>
    </row>
    <row r="222" spans="1:24" s="373" customFormat="1" ht="15" customHeight="1" x14ac:dyDescent="0.25">
      <c r="A222" s="373">
        <v>213</v>
      </c>
      <c r="B222" s="373">
        <f t="shared" si="42"/>
        <v>4</v>
      </c>
      <c r="C222" s="373">
        <f t="shared" si="39"/>
        <v>5</v>
      </c>
      <c r="D222" s="373" t="str">
        <f t="shared" si="41"/>
        <v>Court 5</v>
      </c>
      <c r="E222" s="374">
        <f t="shared" si="43"/>
        <v>0.70833333333333337</v>
      </c>
      <c r="F222" s="375">
        <f t="shared" si="40"/>
        <v>42043</v>
      </c>
      <c r="G222" s="294"/>
      <c r="K222" s="376"/>
      <c r="L222" s="386"/>
      <c r="O222" s="376"/>
      <c r="P222" s="377"/>
      <c r="Q222" s="374"/>
      <c r="R222" s="376"/>
      <c r="S222" s="376"/>
      <c r="T222" s="376"/>
      <c r="U222" s="376"/>
      <c r="V222" s="376"/>
      <c r="W222" s="376"/>
      <c r="X222" s="376"/>
    </row>
    <row r="223" spans="1:24" s="373" customFormat="1" ht="15" customHeight="1" x14ac:dyDescent="0.25">
      <c r="A223" s="373">
        <v>214</v>
      </c>
      <c r="B223" s="373">
        <f t="shared" si="42"/>
        <v>4</v>
      </c>
      <c r="C223" s="373">
        <f t="shared" si="39"/>
        <v>6</v>
      </c>
      <c r="D223" s="373" t="str">
        <f t="shared" si="41"/>
        <v>Court 6</v>
      </c>
      <c r="E223" s="374">
        <f t="shared" si="43"/>
        <v>0.70833333333333337</v>
      </c>
      <c r="F223" s="375">
        <f t="shared" si="40"/>
        <v>42043</v>
      </c>
      <c r="G223" s="294"/>
      <c r="K223" s="376"/>
      <c r="L223" s="386"/>
      <c r="O223" s="376"/>
      <c r="P223" s="377"/>
      <c r="Q223" s="374"/>
      <c r="R223" s="376"/>
      <c r="S223" s="376"/>
      <c r="T223" s="376"/>
      <c r="U223" s="376"/>
      <c r="V223" s="376"/>
      <c r="W223" s="376"/>
      <c r="X223" s="376"/>
    </row>
    <row r="224" spans="1:24" s="373" customFormat="1" ht="15" customHeight="1" x14ac:dyDescent="0.25">
      <c r="A224" s="373">
        <v>215</v>
      </c>
      <c r="B224" s="373">
        <f t="shared" si="42"/>
        <v>4</v>
      </c>
      <c r="C224" s="373">
        <f t="shared" si="39"/>
        <v>7</v>
      </c>
      <c r="D224" s="373" t="str">
        <f t="shared" si="41"/>
        <v>Court 7</v>
      </c>
      <c r="E224" s="374">
        <f t="shared" si="43"/>
        <v>0.70833333333333337</v>
      </c>
      <c r="F224" s="375">
        <f t="shared" si="40"/>
        <v>42043</v>
      </c>
      <c r="G224" s="294"/>
      <c r="K224" s="376"/>
      <c r="L224" s="386"/>
      <c r="O224" s="376"/>
      <c r="P224" s="377"/>
      <c r="Q224" s="374"/>
      <c r="R224" s="376"/>
      <c r="S224" s="376"/>
      <c r="T224" s="376"/>
      <c r="U224" s="376"/>
      <c r="V224" s="376"/>
      <c r="W224" s="376"/>
      <c r="X224" s="376"/>
    </row>
    <row r="225" spans="1:24" s="373" customFormat="1" ht="15" customHeight="1" x14ac:dyDescent="0.25">
      <c r="A225" s="373">
        <v>216</v>
      </c>
      <c r="B225" s="373">
        <f t="shared" si="42"/>
        <v>4</v>
      </c>
      <c r="C225" s="373">
        <f t="shared" si="39"/>
        <v>8</v>
      </c>
      <c r="D225" s="373" t="str">
        <f t="shared" si="41"/>
        <v>Court 8</v>
      </c>
      <c r="E225" s="374">
        <f t="shared" si="43"/>
        <v>0.70833333333333337</v>
      </c>
      <c r="F225" s="375">
        <f t="shared" si="40"/>
        <v>42043</v>
      </c>
      <c r="G225" s="294"/>
      <c r="K225" s="376"/>
      <c r="L225" s="386"/>
      <c r="O225" s="376"/>
      <c r="P225" s="377"/>
      <c r="Q225" s="374"/>
      <c r="R225" s="376"/>
      <c r="S225" s="376"/>
      <c r="T225" s="376"/>
      <c r="U225" s="376"/>
      <c r="V225" s="376"/>
      <c r="W225" s="376"/>
      <c r="X225" s="376"/>
    </row>
    <row r="226" spans="1:24" s="373" customFormat="1" ht="15" customHeight="1" x14ac:dyDescent="0.25">
      <c r="A226" s="373">
        <v>217</v>
      </c>
      <c r="B226" s="373">
        <f t="shared" si="42"/>
        <v>4</v>
      </c>
      <c r="C226" s="373">
        <f t="shared" ref="C226:C265" si="44">IF(C225&lt;&gt;$I$14,C225+1,1)</f>
        <v>9</v>
      </c>
      <c r="D226" s="373" t="str">
        <f t="shared" si="41"/>
        <v>Court 9</v>
      </c>
      <c r="E226" s="374">
        <f t="shared" si="43"/>
        <v>0.70833333333333337</v>
      </c>
      <c r="F226" s="375">
        <f t="shared" ref="F226:F265" si="45">IF(B226=B225,F225,F225+1)</f>
        <v>42043</v>
      </c>
      <c r="G226" s="294"/>
      <c r="K226" s="376"/>
      <c r="L226" s="386"/>
      <c r="O226" s="376"/>
      <c r="P226" s="377"/>
      <c r="Q226" s="374"/>
      <c r="R226" s="376"/>
      <c r="S226" s="376"/>
      <c r="T226" s="376"/>
      <c r="U226" s="376"/>
      <c r="V226" s="376"/>
      <c r="W226" s="376"/>
      <c r="X226" s="376"/>
    </row>
    <row r="227" spans="1:24" s="373" customFormat="1" ht="15" customHeight="1" x14ac:dyDescent="0.25">
      <c r="A227" s="373">
        <v>218</v>
      </c>
      <c r="B227" s="373">
        <f t="shared" si="42"/>
        <v>4</v>
      </c>
      <c r="C227" s="373">
        <f t="shared" si="44"/>
        <v>10</v>
      </c>
      <c r="D227" s="373" t="str">
        <f t="shared" si="41"/>
        <v>Court 10</v>
      </c>
      <c r="E227" s="374">
        <f t="shared" si="43"/>
        <v>0.70833333333333337</v>
      </c>
      <c r="F227" s="375">
        <f t="shared" si="45"/>
        <v>42043</v>
      </c>
      <c r="G227" s="294"/>
      <c r="K227" s="376"/>
      <c r="L227" s="386"/>
      <c r="O227" s="376"/>
      <c r="P227" s="377"/>
      <c r="Q227" s="374"/>
      <c r="R227" s="376"/>
      <c r="S227" s="376"/>
      <c r="T227" s="376"/>
      <c r="U227" s="376"/>
      <c r="V227" s="376"/>
      <c r="W227" s="376"/>
      <c r="X227" s="376"/>
    </row>
    <row r="228" spans="1:24" s="373" customFormat="1" ht="15" customHeight="1" x14ac:dyDescent="0.25">
      <c r="A228" s="373">
        <v>219</v>
      </c>
      <c r="B228" s="373">
        <f t="shared" si="42"/>
        <v>4</v>
      </c>
      <c r="C228" s="373">
        <f t="shared" si="44"/>
        <v>11</v>
      </c>
      <c r="D228" s="373" t="str">
        <f t="shared" si="41"/>
        <v>Court 11</v>
      </c>
      <c r="E228" s="374">
        <f t="shared" si="43"/>
        <v>0.70833333333333337</v>
      </c>
      <c r="F228" s="375">
        <f t="shared" si="45"/>
        <v>42043</v>
      </c>
      <c r="G228" s="294"/>
      <c r="K228" s="376"/>
      <c r="L228" s="386"/>
      <c r="O228" s="376"/>
      <c r="P228" s="377"/>
      <c r="Q228" s="374"/>
      <c r="R228" s="376"/>
      <c r="S228" s="376"/>
      <c r="T228" s="376"/>
      <c r="U228" s="376"/>
      <c r="V228" s="376"/>
      <c r="W228" s="376"/>
      <c r="X228" s="376"/>
    </row>
    <row r="229" spans="1:24" s="373" customFormat="1" ht="15" customHeight="1" x14ac:dyDescent="0.25">
      <c r="A229" s="373">
        <v>220</v>
      </c>
      <c r="B229" s="373">
        <f t="shared" si="42"/>
        <v>4</v>
      </c>
      <c r="C229" s="373">
        <f t="shared" si="44"/>
        <v>12</v>
      </c>
      <c r="D229" s="373" t="str">
        <f t="shared" si="41"/>
        <v>Court 12</v>
      </c>
      <c r="E229" s="374">
        <f t="shared" si="43"/>
        <v>0.70833333333333337</v>
      </c>
      <c r="F229" s="375">
        <f t="shared" si="45"/>
        <v>42043</v>
      </c>
      <c r="G229" s="294"/>
      <c r="K229" s="376"/>
      <c r="L229" s="386"/>
      <c r="O229" s="376"/>
      <c r="P229" s="377"/>
      <c r="Q229" s="374"/>
      <c r="R229" s="376"/>
      <c r="S229" s="376"/>
      <c r="T229" s="376"/>
      <c r="U229" s="376"/>
      <c r="V229" s="376"/>
      <c r="W229" s="376"/>
      <c r="X229" s="376"/>
    </row>
    <row r="230" spans="1:24" s="373" customFormat="1" ht="15" customHeight="1" x14ac:dyDescent="0.25">
      <c r="A230" s="373">
        <v>221</v>
      </c>
      <c r="B230" s="373">
        <f t="shared" si="42"/>
        <v>4</v>
      </c>
      <c r="C230" s="373">
        <f t="shared" si="44"/>
        <v>13</v>
      </c>
      <c r="D230" s="373" t="str">
        <f t="shared" si="41"/>
        <v>Court 13</v>
      </c>
      <c r="E230" s="374">
        <f t="shared" si="43"/>
        <v>0.70833333333333337</v>
      </c>
      <c r="F230" s="375">
        <f t="shared" si="45"/>
        <v>42043</v>
      </c>
      <c r="G230" s="294"/>
      <c r="K230" s="376"/>
      <c r="L230" s="386"/>
      <c r="O230" s="376"/>
      <c r="P230" s="377"/>
      <c r="Q230" s="374"/>
      <c r="R230" s="376"/>
      <c r="S230" s="376"/>
      <c r="T230" s="376"/>
      <c r="U230" s="376"/>
      <c r="V230" s="376"/>
      <c r="W230" s="376"/>
      <c r="X230" s="376"/>
    </row>
    <row r="231" spans="1:24" s="373" customFormat="1" ht="15" customHeight="1" x14ac:dyDescent="0.25">
      <c r="A231" s="373">
        <v>222</v>
      </c>
      <c r="B231" s="373">
        <f t="shared" si="42"/>
        <v>4</v>
      </c>
      <c r="C231" s="373">
        <f t="shared" si="44"/>
        <v>14</v>
      </c>
      <c r="D231" s="373" t="str">
        <f t="shared" si="41"/>
        <v>Court 14</v>
      </c>
      <c r="E231" s="374">
        <f t="shared" si="43"/>
        <v>0.70833333333333337</v>
      </c>
      <c r="F231" s="375">
        <f t="shared" si="45"/>
        <v>42043</v>
      </c>
      <c r="G231" s="294"/>
      <c r="K231" s="376"/>
      <c r="L231" s="386"/>
      <c r="O231" s="376"/>
      <c r="P231" s="377"/>
      <c r="Q231" s="374"/>
      <c r="R231" s="376"/>
      <c r="S231" s="376"/>
      <c r="T231" s="376"/>
      <c r="U231" s="376"/>
      <c r="V231" s="376"/>
      <c r="W231" s="376"/>
      <c r="X231" s="376"/>
    </row>
    <row r="232" spans="1:24" s="373" customFormat="1" ht="15" customHeight="1" x14ac:dyDescent="0.25">
      <c r="A232" s="373">
        <v>223</v>
      </c>
      <c r="B232" s="373">
        <f t="shared" si="42"/>
        <v>4</v>
      </c>
      <c r="C232" s="373">
        <f t="shared" si="44"/>
        <v>15</v>
      </c>
      <c r="D232" s="373" t="str">
        <f t="shared" si="41"/>
        <v>Court 15</v>
      </c>
      <c r="E232" s="374">
        <f t="shared" si="43"/>
        <v>0.70833333333333337</v>
      </c>
      <c r="F232" s="375">
        <f t="shared" si="45"/>
        <v>42043</v>
      </c>
      <c r="G232" s="294"/>
      <c r="K232" s="376"/>
      <c r="L232" s="386"/>
      <c r="O232" s="376"/>
      <c r="P232" s="377"/>
      <c r="Q232" s="374"/>
      <c r="R232" s="376"/>
      <c r="S232" s="376"/>
      <c r="T232" s="376"/>
      <c r="U232" s="376"/>
      <c r="V232" s="376"/>
      <c r="W232" s="376"/>
      <c r="X232" s="376"/>
    </row>
    <row r="233" spans="1:24" s="373" customFormat="1" ht="15" customHeight="1" x14ac:dyDescent="0.25">
      <c r="A233" s="373">
        <v>224</v>
      </c>
      <c r="B233" s="373">
        <f t="shared" si="42"/>
        <v>4</v>
      </c>
      <c r="C233" s="373">
        <f t="shared" si="44"/>
        <v>16</v>
      </c>
      <c r="D233" s="373" t="str">
        <f t="shared" si="41"/>
        <v>Court 16</v>
      </c>
      <c r="E233" s="374">
        <f t="shared" si="43"/>
        <v>0.70833333333333337</v>
      </c>
      <c r="F233" s="375">
        <f t="shared" si="45"/>
        <v>42043</v>
      </c>
      <c r="G233" s="294"/>
      <c r="K233" s="376"/>
      <c r="L233" s="386"/>
      <c r="O233" s="376"/>
      <c r="P233" s="377"/>
      <c r="Q233" s="374"/>
      <c r="R233" s="376"/>
      <c r="S233" s="376"/>
      <c r="T233" s="376"/>
      <c r="U233" s="376"/>
      <c r="V233" s="376"/>
      <c r="W233" s="376"/>
      <c r="X233" s="376"/>
    </row>
    <row r="234" spans="1:24" s="373" customFormat="1" ht="15" customHeight="1" x14ac:dyDescent="0.25">
      <c r="A234" s="373">
        <v>225</v>
      </c>
      <c r="B234" s="373">
        <f t="shared" si="42"/>
        <v>4</v>
      </c>
      <c r="C234" s="373">
        <f t="shared" si="44"/>
        <v>1</v>
      </c>
      <c r="D234" s="373" t="str">
        <f t="shared" si="41"/>
        <v>Court 1</v>
      </c>
      <c r="E234" s="374">
        <f t="shared" si="43"/>
        <v>0.79166666666666674</v>
      </c>
      <c r="F234" s="375">
        <f t="shared" si="45"/>
        <v>42043</v>
      </c>
      <c r="G234" s="294"/>
      <c r="K234" s="376"/>
      <c r="L234" s="386"/>
      <c r="O234" s="376"/>
      <c r="P234" s="377"/>
      <c r="Q234" s="374"/>
      <c r="R234" s="376"/>
      <c r="S234" s="376"/>
      <c r="T234" s="376"/>
      <c r="U234" s="376"/>
      <c r="V234" s="376"/>
      <c r="W234" s="376"/>
      <c r="X234" s="376"/>
    </row>
    <row r="235" spans="1:24" s="373" customFormat="1" ht="15" customHeight="1" x14ac:dyDescent="0.25">
      <c r="A235" s="373">
        <v>226</v>
      </c>
      <c r="B235" s="373">
        <f t="shared" si="42"/>
        <v>4</v>
      </c>
      <c r="C235" s="373">
        <f t="shared" si="44"/>
        <v>2</v>
      </c>
      <c r="D235" s="373" t="str">
        <f t="shared" si="41"/>
        <v>Court 2</v>
      </c>
      <c r="E235" s="374">
        <f t="shared" si="43"/>
        <v>0.79166666666666674</v>
      </c>
      <c r="F235" s="375">
        <f t="shared" si="45"/>
        <v>42043</v>
      </c>
      <c r="G235" s="294"/>
      <c r="K235" s="376"/>
      <c r="L235" s="386"/>
      <c r="O235" s="376"/>
      <c r="P235" s="377"/>
      <c r="Q235" s="374"/>
      <c r="R235" s="376"/>
      <c r="S235" s="376"/>
      <c r="T235" s="376"/>
      <c r="U235" s="376"/>
      <c r="V235" s="376"/>
      <c r="W235" s="376"/>
      <c r="X235" s="376"/>
    </row>
    <row r="236" spans="1:24" s="373" customFormat="1" ht="15" customHeight="1" x14ac:dyDescent="0.25">
      <c r="A236" s="373">
        <v>227</v>
      </c>
      <c r="B236" s="373">
        <f t="shared" si="42"/>
        <v>4</v>
      </c>
      <c r="C236" s="373">
        <f t="shared" si="44"/>
        <v>3</v>
      </c>
      <c r="D236" s="373" t="str">
        <f t="shared" si="41"/>
        <v>Court 3</v>
      </c>
      <c r="E236" s="374">
        <f t="shared" si="43"/>
        <v>0.79166666666666674</v>
      </c>
      <c r="F236" s="375">
        <f t="shared" si="45"/>
        <v>42043</v>
      </c>
      <c r="G236" s="294"/>
      <c r="K236" s="376"/>
      <c r="L236" s="386"/>
      <c r="O236" s="376"/>
      <c r="P236" s="377"/>
      <c r="Q236" s="374"/>
      <c r="R236" s="376"/>
      <c r="S236" s="376"/>
      <c r="T236" s="376"/>
      <c r="U236" s="376"/>
      <c r="V236" s="376"/>
      <c r="W236" s="376"/>
      <c r="X236" s="376"/>
    </row>
    <row r="237" spans="1:24" s="373" customFormat="1" ht="15" customHeight="1" x14ac:dyDescent="0.25">
      <c r="A237" s="373">
        <v>228</v>
      </c>
      <c r="B237" s="373">
        <f t="shared" si="42"/>
        <v>4</v>
      </c>
      <c r="C237" s="373">
        <f t="shared" si="44"/>
        <v>4</v>
      </c>
      <c r="D237" s="373" t="str">
        <f t="shared" si="41"/>
        <v>Court 4</v>
      </c>
      <c r="E237" s="374">
        <f t="shared" si="43"/>
        <v>0.79166666666666674</v>
      </c>
      <c r="F237" s="375">
        <f t="shared" si="45"/>
        <v>42043</v>
      </c>
      <c r="G237" s="294"/>
      <c r="K237" s="376"/>
      <c r="L237" s="386"/>
      <c r="O237" s="376"/>
      <c r="P237" s="377"/>
      <c r="Q237" s="374"/>
      <c r="R237" s="376"/>
      <c r="S237" s="376"/>
      <c r="T237" s="376"/>
      <c r="U237" s="376"/>
      <c r="V237" s="376"/>
      <c r="W237" s="376"/>
      <c r="X237" s="376"/>
    </row>
    <row r="238" spans="1:24" s="373" customFormat="1" ht="15" customHeight="1" x14ac:dyDescent="0.25">
      <c r="A238" s="373">
        <v>229</v>
      </c>
      <c r="B238" s="373">
        <f t="shared" si="42"/>
        <v>4</v>
      </c>
      <c r="C238" s="373">
        <f t="shared" si="44"/>
        <v>5</v>
      </c>
      <c r="D238" s="373" t="str">
        <f t="shared" si="41"/>
        <v>Court 5</v>
      </c>
      <c r="E238" s="374">
        <f t="shared" si="43"/>
        <v>0.79166666666666674</v>
      </c>
      <c r="F238" s="375">
        <f t="shared" si="45"/>
        <v>42043</v>
      </c>
      <c r="G238" s="294"/>
      <c r="K238" s="376"/>
      <c r="L238" s="386"/>
      <c r="O238" s="376"/>
      <c r="P238" s="377"/>
      <c r="Q238" s="374"/>
      <c r="R238" s="376"/>
      <c r="S238" s="376"/>
      <c r="T238" s="376"/>
      <c r="U238" s="376"/>
      <c r="V238" s="376"/>
      <c r="W238" s="376"/>
      <c r="X238" s="376"/>
    </row>
    <row r="239" spans="1:24" s="373" customFormat="1" ht="15" customHeight="1" x14ac:dyDescent="0.25">
      <c r="A239" s="373">
        <v>230</v>
      </c>
      <c r="B239" s="373">
        <f t="shared" si="42"/>
        <v>4</v>
      </c>
      <c r="C239" s="373">
        <f t="shared" si="44"/>
        <v>6</v>
      </c>
      <c r="D239" s="373" t="str">
        <f t="shared" si="41"/>
        <v>Court 6</v>
      </c>
      <c r="E239" s="374">
        <f t="shared" si="43"/>
        <v>0.79166666666666674</v>
      </c>
      <c r="F239" s="375">
        <f t="shared" si="45"/>
        <v>42043</v>
      </c>
      <c r="G239" s="294"/>
      <c r="K239" s="376"/>
      <c r="L239" s="386"/>
      <c r="O239" s="376"/>
      <c r="P239" s="377"/>
      <c r="Q239" s="374"/>
      <c r="R239" s="376"/>
      <c r="S239" s="376"/>
      <c r="T239" s="376"/>
      <c r="U239" s="376"/>
      <c r="V239" s="376"/>
      <c r="W239" s="376"/>
      <c r="X239" s="376"/>
    </row>
    <row r="240" spans="1:24" s="373" customFormat="1" ht="15" customHeight="1" x14ac:dyDescent="0.25">
      <c r="A240" s="373">
        <v>231</v>
      </c>
      <c r="B240" s="373">
        <f t="shared" si="42"/>
        <v>4</v>
      </c>
      <c r="C240" s="373">
        <f t="shared" si="44"/>
        <v>7</v>
      </c>
      <c r="D240" s="373" t="str">
        <f t="shared" si="41"/>
        <v>Court 7</v>
      </c>
      <c r="E240" s="374">
        <f t="shared" si="43"/>
        <v>0.79166666666666674</v>
      </c>
      <c r="F240" s="375">
        <f t="shared" si="45"/>
        <v>42043</v>
      </c>
      <c r="G240" s="294"/>
      <c r="K240" s="376"/>
      <c r="L240" s="386"/>
      <c r="O240" s="376"/>
      <c r="P240" s="377"/>
      <c r="Q240" s="374"/>
      <c r="R240" s="376"/>
      <c r="S240" s="376"/>
      <c r="T240" s="376"/>
      <c r="U240" s="376"/>
      <c r="V240" s="376"/>
      <c r="W240" s="376"/>
      <c r="X240" s="376"/>
    </row>
    <row r="241" spans="1:24" s="373" customFormat="1" ht="15" customHeight="1" x14ac:dyDescent="0.25">
      <c r="A241" s="373">
        <v>232</v>
      </c>
      <c r="B241" s="373">
        <f t="shared" si="42"/>
        <v>4</v>
      </c>
      <c r="C241" s="373">
        <f t="shared" si="44"/>
        <v>8</v>
      </c>
      <c r="D241" s="373" t="str">
        <f t="shared" si="41"/>
        <v>Court 8</v>
      </c>
      <c r="E241" s="374">
        <f t="shared" si="43"/>
        <v>0.79166666666666674</v>
      </c>
      <c r="F241" s="375">
        <f t="shared" si="45"/>
        <v>42043</v>
      </c>
      <c r="G241" s="294"/>
      <c r="K241" s="376"/>
      <c r="L241" s="386"/>
      <c r="O241" s="376"/>
      <c r="P241" s="377"/>
      <c r="Q241" s="374"/>
      <c r="R241" s="376"/>
      <c r="S241" s="376"/>
      <c r="T241" s="376"/>
      <c r="U241" s="376"/>
      <c r="V241" s="376"/>
      <c r="W241" s="376"/>
      <c r="X241" s="376"/>
    </row>
    <row r="242" spans="1:24" s="373" customFormat="1" ht="15" customHeight="1" x14ac:dyDescent="0.25">
      <c r="A242" s="373">
        <v>233</v>
      </c>
      <c r="B242" s="373">
        <f t="shared" si="42"/>
        <v>4</v>
      </c>
      <c r="C242" s="373">
        <f t="shared" si="44"/>
        <v>9</v>
      </c>
      <c r="D242" s="373" t="str">
        <f t="shared" si="41"/>
        <v>Court 9</v>
      </c>
      <c r="E242" s="374">
        <f t="shared" si="43"/>
        <v>0.79166666666666674</v>
      </c>
      <c r="F242" s="375">
        <f t="shared" si="45"/>
        <v>42043</v>
      </c>
      <c r="G242" s="294"/>
      <c r="K242" s="376"/>
      <c r="L242" s="386"/>
      <c r="O242" s="376"/>
      <c r="P242" s="377"/>
      <c r="Q242" s="374"/>
      <c r="R242" s="376"/>
      <c r="S242" s="376"/>
      <c r="T242" s="376"/>
      <c r="U242" s="376"/>
      <c r="V242" s="376"/>
      <c r="W242" s="376"/>
      <c r="X242" s="376"/>
    </row>
    <row r="243" spans="1:24" s="373" customFormat="1" ht="15" customHeight="1" x14ac:dyDescent="0.25">
      <c r="A243" s="373">
        <v>234</v>
      </c>
      <c r="B243" s="373">
        <f t="shared" si="42"/>
        <v>4</v>
      </c>
      <c r="C243" s="373">
        <f t="shared" si="44"/>
        <v>10</v>
      </c>
      <c r="D243" s="373" t="str">
        <f t="shared" si="41"/>
        <v>Court 10</v>
      </c>
      <c r="E243" s="374">
        <f t="shared" si="43"/>
        <v>0.79166666666666674</v>
      </c>
      <c r="F243" s="375">
        <f t="shared" si="45"/>
        <v>42043</v>
      </c>
      <c r="G243" s="294"/>
      <c r="K243" s="376"/>
      <c r="L243" s="386"/>
      <c r="O243" s="376"/>
      <c r="P243" s="377"/>
      <c r="Q243" s="374"/>
      <c r="R243" s="376"/>
      <c r="S243" s="376"/>
      <c r="T243" s="376"/>
      <c r="U243" s="376"/>
      <c r="V243" s="376"/>
      <c r="W243" s="376"/>
      <c r="X243" s="376"/>
    </row>
    <row r="244" spans="1:24" s="373" customFormat="1" ht="15" customHeight="1" x14ac:dyDescent="0.25">
      <c r="A244" s="373">
        <v>235</v>
      </c>
      <c r="B244" s="373">
        <f t="shared" si="42"/>
        <v>4</v>
      </c>
      <c r="C244" s="373">
        <f t="shared" si="44"/>
        <v>11</v>
      </c>
      <c r="D244" s="373" t="str">
        <f t="shared" si="41"/>
        <v>Court 11</v>
      </c>
      <c r="E244" s="374">
        <f t="shared" si="43"/>
        <v>0.79166666666666674</v>
      </c>
      <c r="F244" s="375">
        <f t="shared" si="45"/>
        <v>42043</v>
      </c>
      <c r="G244" s="294"/>
      <c r="K244" s="376"/>
      <c r="L244" s="386"/>
      <c r="O244" s="376"/>
      <c r="P244" s="377"/>
      <c r="Q244" s="374"/>
      <c r="R244" s="376"/>
      <c r="S244" s="376"/>
      <c r="T244" s="376"/>
      <c r="U244" s="376"/>
      <c r="V244" s="376"/>
      <c r="W244" s="376"/>
      <c r="X244" s="376"/>
    </row>
    <row r="245" spans="1:24" s="373" customFormat="1" ht="15" customHeight="1" x14ac:dyDescent="0.25">
      <c r="A245" s="373">
        <v>236</v>
      </c>
      <c r="B245" s="373">
        <f t="shared" si="42"/>
        <v>4</v>
      </c>
      <c r="C245" s="373">
        <f t="shared" si="44"/>
        <v>12</v>
      </c>
      <c r="D245" s="373" t="str">
        <f t="shared" si="41"/>
        <v>Court 12</v>
      </c>
      <c r="E245" s="374">
        <f t="shared" si="43"/>
        <v>0.79166666666666674</v>
      </c>
      <c r="F245" s="375">
        <f t="shared" si="45"/>
        <v>42043</v>
      </c>
      <c r="G245" s="294"/>
      <c r="K245" s="376"/>
      <c r="L245" s="386"/>
      <c r="O245" s="376"/>
      <c r="P245" s="377"/>
      <c r="Q245" s="374"/>
      <c r="R245" s="376"/>
      <c r="S245" s="376"/>
      <c r="T245" s="376"/>
      <c r="U245" s="376"/>
      <c r="V245" s="376"/>
      <c r="W245" s="376"/>
      <c r="X245" s="376"/>
    </row>
    <row r="246" spans="1:24" s="373" customFormat="1" ht="15" customHeight="1" x14ac:dyDescent="0.25">
      <c r="A246" s="373">
        <v>237</v>
      </c>
      <c r="B246" s="373">
        <f t="shared" si="42"/>
        <v>4</v>
      </c>
      <c r="C246" s="373">
        <f t="shared" si="44"/>
        <v>13</v>
      </c>
      <c r="D246" s="373" t="str">
        <f t="shared" si="41"/>
        <v>Court 13</v>
      </c>
      <c r="E246" s="374">
        <f t="shared" si="43"/>
        <v>0.79166666666666674</v>
      </c>
      <c r="F246" s="375">
        <f t="shared" si="45"/>
        <v>42043</v>
      </c>
      <c r="G246" s="294"/>
      <c r="K246" s="376"/>
      <c r="L246" s="386"/>
      <c r="O246" s="376"/>
      <c r="P246" s="377"/>
      <c r="Q246" s="374"/>
      <c r="R246" s="376"/>
      <c r="S246" s="376"/>
      <c r="T246" s="376"/>
      <c r="U246" s="376"/>
      <c r="V246" s="376"/>
      <c r="W246" s="376"/>
      <c r="X246" s="376"/>
    </row>
    <row r="247" spans="1:24" s="373" customFormat="1" ht="15" customHeight="1" x14ac:dyDescent="0.25">
      <c r="A247" s="373">
        <v>238</v>
      </c>
      <c r="B247" s="373">
        <f t="shared" si="42"/>
        <v>4</v>
      </c>
      <c r="C247" s="373">
        <f t="shared" si="44"/>
        <v>14</v>
      </c>
      <c r="D247" s="373" t="str">
        <f t="shared" si="41"/>
        <v>Court 14</v>
      </c>
      <c r="E247" s="374">
        <f t="shared" si="43"/>
        <v>0.79166666666666674</v>
      </c>
      <c r="F247" s="375">
        <f t="shared" si="45"/>
        <v>42043</v>
      </c>
      <c r="G247" s="294"/>
      <c r="K247" s="376"/>
      <c r="L247" s="386"/>
      <c r="O247" s="376"/>
      <c r="P247" s="377"/>
      <c r="Q247" s="374"/>
      <c r="R247" s="376"/>
      <c r="S247" s="376"/>
      <c r="T247" s="376"/>
      <c r="U247" s="376"/>
      <c r="V247" s="376"/>
      <c r="W247" s="376"/>
      <c r="X247" s="376"/>
    </row>
    <row r="248" spans="1:24" s="373" customFormat="1" ht="15" customHeight="1" x14ac:dyDescent="0.25">
      <c r="A248" s="373">
        <v>239</v>
      </c>
      <c r="B248" s="373">
        <f t="shared" si="42"/>
        <v>4</v>
      </c>
      <c r="C248" s="373">
        <f t="shared" si="44"/>
        <v>15</v>
      </c>
      <c r="D248" s="373" t="str">
        <f t="shared" si="41"/>
        <v>Court 15</v>
      </c>
      <c r="E248" s="374">
        <f t="shared" si="43"/>
        <v>0.79166666666666674</v>
      </c>
      <c r="F248" s="375">
        <f t="shared" si="45"/>
        <v>42043</v>
      </c>
      <c r="G248" s="294"/>
      <c r="K248" s="376"/>
      <c r="L248" s="386"/>
      <c r="O248" s="376"/>
      <c r="P248" s="377"/>
      <c r="Q248" s="374"/>
      <c r="R248" s="376"/>
      <c r="S248" s="376"/>
      <c r="T248" s="376"/>
      <c r="U248" s="376"/>
      <c r="V248" s="376"/>
      <c r="W248" s="376"/>
      <c r="X248" s="376"/>
    </row>
    <row r="249" spans="1:24" s="373" customFormat="1" ht="15" customHeight="1" x14ac:dyDescent="0.25">
      <c r="A249" s="373">
        <v>240</v>
      </c>
      <c r="B249" s="373">
        <f t="shared" si="42"/>
        <v>4</v>
      </c>
      <c r="C249" s="373">
        <f t="shared" si="44"/>
        <v>16</v>
      </c>
      <c r="D249" s="373" t="str">
        <f t="shared" si="41"/>
        <v>Court 16</v>
      </c>
      <c r="E249" s="374">
        <f t="shared" si="43"/>
        <v>0.79166666666666674</v>
      </c>
      <c r="F249" s="375">
        <f t="shared" si="45"/>
        <v>42043</v>
      </c>
      <c r="G249" s="294"/>
      <c r="K249" s="376"/>
      <c r="L249" s="386"/>
      <c r="O249" s="376"/>
      <c r="P249" s="377"/>
      <c r="Q249" s="374"/>
      <c r="R249" s="376"/>
      <c r="S249" s="376"/>
      <c r="T249" s="376"/>
      <c r="U249" s="376"/>
      <c r="V249" s="376"/>
      <c r="W249" s="376"/>
      <c r="X249" s="376"/>
    </row>
    <row r="250" spans="1:24" s="373" customFormat="1" ht="15" customHeight="1" x14ac:dyDescent="0.25">
      <c r="A250" s="373">
        <v>241</v>
      </c>
      <c r="B250" s="373">
        <f t="shared" si="42"/>
        <v>4</v>
      </c>
      <c r="C250" s="373">
        <f t="shared" si="44"/>
        <v>1</v>
      </c>
      <c r="D250" s="373" t="str">
        <f t="shared" si="41"/>
        <v>Court 1</v>
      </c>
      <c r="E250" s="374">
        <f t="shared" si="43"/>
        <v>0.87500000000000011</v>
      </c>
      <c r="F250" s="375">
        <f t="shared" si="45"/>
        <v>42043</v>
      </c>
      <c r="G250" s="294"/>
      <c r="K250" s="376"/>
      <c r="L250" s="386"/>
      <c r="O250" s="376"/>
      <c r="P250" s="377"/>
      <c r="Q250" s="374"/>
      <c r="R250" s="376"/>
      <c r="S250" s="376"/>
      <c r="T250" s="376"/>
      <c r="U250" s="376"/>
      <c r="V250" s="376"/>
      <c r="W250" s="376"/>
      <c r="X250" s="376"/>
    </row>
    <row r="251" spans="1:24" s="373" customFormat="1" ht="15" customHeight="1" x14ac:dyDescent="0.25">
      <c r="A251" s="373">
        <v>242</v>
      </c>
      <c r="B251" s="373">
        <f t="shared" si="42"/>
        <v>4</v>
      </c>
      <c r="C251" s="373">
        <f t="shared" si="44"/>
        <v>2</v>
      </c>
      <c r="D251" s="373" t="str">
        <f t="shared" si="41"/>
        <v>Court 2</v>
      </c>
      <c r="E251" s="374">
        <f t="shared" si="43"/>
        <v>0.87500000000000011</v>
      </c>
      <c r="F251" s="375">
        <f t="shared" si="45"/>
        <v>42043</v>
      </c>
      <c r="G251" s="294"/>
      <c r="K251" s="376"/>
      <c r="L251" s="386"/>
      <c r="O251" s="376"/>
      <c r="P251" s="377"/>
      <c r="Q251" s="374"/>
      <c r="R251" s="376"/>
      <c r="S251" s="376"/>
      <c r="T251" s="376"/>
      <c r="U251" s="376"/>
      <c r="V251" s="376"/>
      <c r="W251" s="376"/>
      <c r="X251" s="376"/>
    </row>
    <row r="252" spans="1:24" s="373" customFormat="1" ht="15" customHeight="1" x14ac:dyDescent="0.25">
      <c r="A252" s="373">
        <v>243</v>
      </c>
      <c r="B252" s="373">
        <f t="shared" si="42"/>
        <v>4</v>
      </c>
      <c r="C252" s="373">
        <f t="shared" si="44"/>
        <v>3</v>
      </c>
      <c r="D252" s="373" t="str">
        <f t="shared" si="41"/>
        <v>Court 3</v>
      </c>
      <c r="E252" s="374">
        <f t="shared" si="43"/>
        <v>0.87500000000000011</v>
      </c>
      <c r="F252" s="375">
        <f t="shared" si="45"/>
        <v>42043</v>
      </c>
      <c r="G252" s="294"/>
      <c r="K252" s="376"/>
      <c r="L252" s="386"/>
      <c r="O252" s="376"/>
      <c r="P252" s="377"/>
      <c r="Q252" s="374"/>
      <c r="R252" s="376"/>
      <c r="S252" s="376"/>
      <c r="T252" s="376"/>
      <c r="U252" s="376"/>
      <c r="V252" s="376"/>
      <c r="W252" s="376"/>
      <c r="X252" s="376"/>
    </row>
    <row r="253" spans="1:24" s="373" customFormat="1" ht="15" customHeight="1" x14ac:dyDescent="0.25">
      <c r="A253" s="373">
        <v>244</v>
      </c>
      <c r="B253" s="373">
        <f t="shared" si="42"/>
        <v>4</v>
      </c>
      <c r="C253" s="373">
        <f t="shared" si="44"/>
        <v>4</v>
      </c>
      <c r="D253" s="373" t="str">
        <f t="shared" si="41"/>
        <v>Court 4</v>
      </c>
      <c r="E253" s="374">
        <f t="shared" si="43"/>
        <v>0.87500000000000011</v>
      </c>
      <c r="F253" s="375">
        <f t="shared" si="45"/>
        <v>42043</v>
      </c>
      <c r="G253" s="294"/>
      <c r="K253" s="376"/>
      <c r="L253" s="386"/>
      <c r="O253" s="376"/>
      <c r="P253" s="377"/>
      <c r="Q253" s="374"/>
      <c r="R253" s="376"/>
      <c r="S253" s="376"/>
      <c r="T253" s="376"/>
      <c r="U253" s="376"/>
      <c r="V253" s="376"/>
      <c r="W253" s="376"/>
      <c r="X253" s="376"/>
    </row>
    <row r="254" spans="1:24" s="373" customFormat="1" ht="15" customHeight="1" x14ac:dyDescent="0.25">
      <c r="A254" s="373">
        <v>245</v>
      </c>
      <c r="B254" s="373">
        <f t="shared" si="42"/>
        <v>4</v>
      </c>
      <c r="C254" s="373">
        <f t="shared" si="44"/>
        <v>5</v>
      </c>
      <c r="D254" s="373" t="str">
        <f t="shared" si="41"/>
        <v>Court 5</v>
      </c>
      <c r="E254" s="374">
        <f t="shared" si="43"/>
        <v>0.87500000000000011</v>
      </c>
      <c r="F254" s="375">
        <f t="shared" si="45"/>
        <v>42043</v>
      </c>
      <c r="G254" s="294"/>
      <c r="K254" s="376"/>
      <c r="L254" s="386"/>
      <c r="O254" s="376"/>
      <c r="P254" s="377"/>
      <c r="Q254" s="374"/>
      <c r="R254" s="376"/>
      <c r="S254" s="376"/>
      <c r="T254" s="376"/>
      <c r="U254" s="376"/>
      <c r="V254" s="376"/>
      <c r="W254" s="376"/>
      <c r="X254" s="376"/>
    </row>
    <row r="255" spans="1:24" s="373" customFormat="1" ht="15" customHeight="1" x14ac:dyDescent="0.25">
      <c r="A255" s="373">
        <v>246</v>
      </c>
      <c r="B255" s="373">
        <f t="shared" si="42"/>
        <v>4</v>
      </c>
      <c r="C255" s="373">
        <f t="shared" si="44"/>
        <v>6</v>
      </c>
      <c r="D255" s="373" t="str">
        <f t="shared" si="41"/>
        <v>Court 6</v>
      </c>
      <c r="E255" s="374">
        <f t="shared" si="43"/>
        <v>0.87500000000000011</v>
      </c>
      <c r="F255" s="375">
        <f t="shared" si="45"/>
        <v>42043</v>
      </c>
      <c r="G255" s="294"/>
      <c r="K255" s="376"/>
      <c r="L255" s="386"/>
      <c r="O255" s="376"/>
      <c r="P255" s="377"/>
      <c r="Q255" s="374"/>
      <c r="R255" s="376"/>
      <c r="S255" s="376"/>
      <c r="T255" s="376"/>
      <c r="U255" s="376"/>
      <c r="V255" s="376"/>
      <c r="W255" s="376"/>
      <c r="X255" s="376"/>
    </row>
    <row r="256" spans="1:24" s="373" customFormat="1" ht="15" customHeight="1" x14ac:dyDescent="0.25">
      <c r="A256" s="373">
        <v>247</v>
      </c>
      <c r="B256" s="373">
        <f t="shared" si="42"/>
        <v>4</v>
      </c>
      <c r="C256" s="373">
        <f t="shared" si="44"/>
        <v>7</v>
      </c>
      <c r="D256" s="373" t="str">
        <f t="shared" si="41"/>
        <v>Court 7</v>
      </c>
      <c r="E256" s="374">
        <f t="shared" si="43"/>
        <v>0.87500000000000011</v>
      </c>
      <c r="F256" s="375">
        <f t="shared" si="45"/>
        <v>42043</v>
      </c>
      <c r="G256" s="294"/>
      <c r="K256" s="376"/>
      <c r="L256" s="386"/>
      <c r="O256" s="376"/>
      <c r="P256" s="377"/>
      <c r="Q256" s="374"/>
      <c r="R256" s="376"/>
      <c r="S256" s="376"/>
      <c r="T256" s="376"/>
      <c r="U256" s="376"/>
      <c r="V256" s="376"/>
      <c r="W256" s="376"/>
      <c r="X256" s="376"/>
    </row>
    <row r="257" spans="1:140" s="373" customFormat="1" ht="15" customHeight="1" x14ac:dyDescent="0.25">
      <c r="A257" s="373">
        <v>248</v>
      </c>
      <c r="B257" s="373">
        <f t="shared" si="42"/>
        <v>4</v>
      </c>
      <c r="C257" s="373">
        <f t="shared" si="44"/>
        <v>8</v>
      </c>
      <c r="D257" s="373" t="str">
        <f t="shared" si="41"/>
        <v>Court 8</v>
      </c>
      <c r="E257" s="374">
        <f t="shared" si="43"/>
        <v>0.87500000000000011</v>
      </c>
      <c r="F257" s="375">
        <f t="shared" si="45"/>
        <v>42043</v>
      </c>
      <c r="G257" s="294"/>
      <c r="K257" s="376"/>
      <c r="L257" s="386"/>
      <c r="O257" s="376"/>
      <c r="P257" s="377"/>
      <c r="Q257" s="374"/>
      <c r="R257" s="376"/>
      <c r="S257" s="376"/>
      <c r="T257" s="376"/>
      <c r="U257" s="376"/>
      <c r="V257" s="376"/>
      <c r="W257" s="376"/>
      <c r="X257" s="376"/>
    </row>
    <row r="258" spans="1:140" s="373" customFormat="1" ht="15" customHeight="1" x14ac:dyDescent="0.25">
      <c r="A258" s="373">
        <v>249</v>
      </c>
      <c r="B258" s="373">
        <f t="shared" si="42"/>
        <v>4</v>
      </c>
      <c r="C258" s="373">
        <f t="shared" si="44"/>
        <v>9</v>
      </c>
      <c r="D258" s="373" t="str">
        <f t="shared" si="41"/>
        <v>Court 9</v>
      </c>
      <c r="E258" s="374">
        <f t="shared" si="43"/>
        <v>0.87500000000000011</v>
      </c>
      <c r="F258" s="375">
        <f t="shared" si="45"/>
        <v>42043</v>
      </c>
      <c r="G258" s="294"/>
      <c r="K258" s="376"/>
      <c r="L258" s="386"/>
      <c r="O258" s="376"/>
      <c r="P258" s="377"/>
      <c r="Q258" s="374"/>
      <c r="R258" s="376"/>
      <c r="S258" s="376"/>
      <c r="T258" s="376"/>
      <c r="U258" s="376"/>
      <c r="V258" s="376"/>
      <c r="W258" s="376"/>
      <c r="X258" s="376"/>
    </row>
    <row r="259" spans="1:140" s="373" customFormat="1" ht="15" customHeight="1" x14ac:dyDescent="0.25">
      <c r="A259" s="373">
        <v>250</v>
      </c>
      <c r="B259" s="373">
        <f t="shared" si="42"/>
        <v>4</v>
      </c>
      <c r="C259" s="373">
        <f t="shared" si="44"/>
        <v>10</v>
      </c>
      <c r="D259" s="373" t="str">
        <f t="shared" si="41"/>
        <v>Court 10</v>
      </c>
      <c r="E259" s="374">
        <f t="shared" si="43"/>
        <v>0.87500000000000011</v>
      </c>
      <c r="F259" s="375">
        <f t="shared" si="45"/>
        <v>42043</v>
      </c>
      <c r="G259" s="294"/>
      <c r="K259" s="376"/>
      <c r="L259" s="386"/>
      <c r="O259" s="376"/>
      <c r="P259" s="377"/>
      <c r="Q259" s="374"/>
      <c r="R259" s="376"/>
      <c r="S259" s="376"/>
      <c r="T259" s="376"/>
      <c r="U259" s="376"/>
      <c r="V259" s="376"/>
      <c r="W259" s="376"/>
      <c r="X259" s="376"/>
    </row>
    <row r="260" spans="1:140" s="373" customFormat="1" ht="15" customHeight="1" x14ac:dyDescent="0.25">
      <c r="A260" s="373">
        <v>251</v>
      </c>
      <c r="B260" s="373">
        <f t="shared" si="42"/>
        <v>4</v>
      </c>
      <c r="C260" s="373">
        <f t="shared" si="44"/>
        <v>11</v>
      </c>
      <c r="D260" s="373" t="str">
        <f t="shared" si="41"/>
        <v>Court 11</v>
      </c>
      <c r="E260" s="374">
        <f t="shared" si="43"/>
        <v>0.87500000000000011</v>
      </c>
      <c r="F260" s="375">
        <f t="shared" si="45"/>
        <v>42043</v>
      </c>
      <c r="G260" s="294"/>
      <c r="K260" s="376"/>
      <c r="L260" s="386"/>
      <c r="O260" s="376"/>
      <c r="P260" s="377"/>
      <c r="Q260" s="374"/>
      <c r="R260" s="376"/>
      <c r="S260" s="376"/>
      <c r="T260" s="376"/>
      <c r="U260" s="376"/>
      <c r="V260" s="376"/>
      <c r="W260" s="376"/>
      <c r="X260" s="376"/>
    </row>
    <row r="261" spans="1:140" s="373" customFormat="1" ht="15" customHeight="1" x14ac:dyDescent="0.25">
      <c r="A261" s="373">
        <v>252</v>
      </c>
      <c r="B261" s="373">
        <f t="shared" si="42"/>
        <v>4</v>
      </c>
      <c r="C261" s="373">
        <f t="shared" si="44"/>
        <v>12</v>
      </c>
      <c r="D261" s="373" t="str">
        <f t="shared" si="41"/>
        <v>Court 12</v>
      </c>
      <c r="E261" s="374">
        <f t="shared" si="43"/>
        <v>0.87500000000000011</v>
      </c>
      <c r="F261" s="375">
        <f t="shared" si="45"/>
        <v>42043</v>
      </c>
      <c r="G261" s="294"/>
      <c r="K261" s="376"/>
      <c r="L261" s="386"/>
      <c r="O261" s="376"/>
      <c r="P261" s="377"/>
      <c r="Q261" s="374"/>
      <c r="R261" s="376"/>
      <c r="S261" s="376"/>
      <c r="T261" s="376"/>
      <c r="U261" s="376"/>
      <c r="V261" s="376"/>
      <c r="W261" s="376"/>
      <c r="X261" s="376"/>
    </row>
    <row r="262" spans="1:140" s="373" customFormat="1" ht="15" customHeight="1" x14ac:dyDescent="0.25">
      <c r="A262" s="373">
        <v>253</v>
      </c>
      <c r="B262" s="373">
        <f t="shared" si="42"/>
        <v>4</v>
      </c>
      <c r="C262" s="373">
        <f t="shared" si="44"/>
        <v>13</v>
      </c>
      <c r="D262" s="373" t="str">
        <f t="shared" si="41"/>
        <v>Court 13</v>
      </c>
      <c r="E262" s="374">
        <f t="shared" si="43"/>
        <v>0.87500000000000011</v>
      </c>
      <c r="F262" s="375">
        <f t="shared" si="45"/>
        <v>42043</v>
      </c>
      <c r="G262" s="294"/>
      <c r="K262" s="376"/>
      <c r="L262" s="386"/>
      <c r="O262" s="376"/>
      <c r="P262" s="377"/>
      <c r="Q262" s="374"/>
      <c r="R262" s="376"/>
      <c r="S262" s="376"/>
      <c r="T262" s="376"/>
      <c r="U262" s="376"/>
      <c r="V262" s="376"/>
      <c r="W262" s="376"/>
      <c r="X262" s="376"/>
    </row>
    <row r="263" spans="1:140" s="373" customFormat="1" ht="15" customHeight="1" x14ac:dyDescent="0.25">
      <c r="A263" s="373">
        <v>254</v>
      </c>
      <c r="B263" s="373">
        <f t="shared" si="42"/>
        <v>4</v>
      </c>
      <c r="C263" s="373">
        <f t="shared" si="44"/>
        <v>14</v>
      </c>
      <c r="D263" s="373" t="str">
        <f t="shared" si="41"/>
        <v>Court 14</v>
      </c>
      <c r="E263" s="374">
        <f t="shared" si="43"/>
        <v>0.87500000000000011</v>
      </c>
      <c r="F263" s="375">
        <f t="shared" si="45"/>
        <v>42043</v>
      </c>
      <c r="G263" s="294"/>
      <c r="K263" s="376"/>
      <c r="L263" s="386"/>
      <c r="O263" s="376"/>
      <c r="P263" s="377"/>
      <c r="Q263" s="374"/>
      <c r="R263" s="376"/>
      <c r="S263" s="376"/>
      <c r="T263" s="376"/>
      <c r="U263" s="376"/>
      <c r="V263" s="376"/>
      <c r="W263" s="376"/>
      <c r="X263" s="376"/>
    </row>
    <row r="264" spans="1:140" s="373" customFormat="1" ht="15" customHeight="1" x14ac:dyDescent="0.25">
      <c r="A264" s="373">
        <v>255</v>
      </c>
      <c r="B264" s="373">
        <f t="shared" si="42"/>
        <v>4</v>
      </c>
      <c r="C264" s="373">
        <f t="shared" si="44"/>
        <v>15</v>
      </c>
      <c r="D264" s="373" t="str">
        <f t="shared" si="41"/>
        <v>Court 15</v>
      </c>
      <c r="E264" s="374">
        <f t="shared" si="43"/>
        <v>0.87500000000000011</v>
      </c>
      <c r="F264" s="375">
        <f t="shared" si="45"/>
        <v>42043</v>
      </c>
      <c r="G264" s="294"/>
      <c r="K264" s="376"/>
      <c r="L264" s="386"/>
      <c r="O264" s="376"/>
      <c r="P264" s="377"/>
      <c r="Q264" s="374"/>
      <c r="R264" s="376"/>
      <c r="S264" s="376"/>
      <c r="T264" s="376"/>
      <c r="U264" s="376"/>
      <c r="V264" s="376"/>
      <c r="W264" s="376"/>
      <c r="X264" s="376"/>
    </row>
    <row r="265" spans="1:140" s="373" customFormat="1" ht="15" customHeight="1" x14ac:dyDescent="0.25">
      <c r="A265" s="373">
        <v>256</v>
      </c>
      <c r="B265" s="373">
        <f t="shared" si="42"/>
        <v>4</v>
      </c>
      <c r="C265" s="373">
        <f t="shared" si="44"/>
        <v>16</v>
      </c>
      <c r="D265" s="373" t="str">
        <f t="shared" si="41"/>
        <v>Court 16</v>
      </c>
      <c r="E265" s="374">
        <f t="shared" si="43"/>
        <v>0.87500000000000011</v>
      </c>
      <c r="F265" s="375">
        <f t="shared" si="45"/>
        <v>42043</v>
      </c>
      <c r="G265" s="294"/>
      <c r="K265" s="376"/>
      <c r="L265" s="386"/>
      <c r="O265" s="376"/>
      <c r="P265" s="377"/>
      <c r="Q265" s="374"/>
      <c r="R265" s="376"/>
      <c r="S265" s="376"/>
      <c r="T265" s="376"/>
      <c r="U265" s="376"/>
      <c r="V265" s="376"/>
      <c r="W265" s="376"/>
      <c r="X265" s="376"/>
      <c r="Z265" s="376"/>
      <c r="AD265" s="376"/>
      <c r="AF265" s="376"/>
      <c r="AH265" s="376"/>
      <c r="AJ265" s="376"/>
      <c r="AL265" s="376"/>
      <c r="AN265" s="376"/>
      <c r="AP265" s="376"/>
      <c r="AR265" s="376"/>
      <c r="AT265" s="376"/>
      <c r="AV265" s="376"/>
      <c r="AX265" s="376"/>
      <c r="AZ265" s="376"/>
      <c r="BB265" s="376"/>
      <c r="BD265" s="376"/>
      <c r="BF265" s="376"/>
      <c r="BH265" s="376"/>
      <c r="BJ265" s="376"/>
      <c r="BL265" s="376"/>
      <c r="BN265" s="376"/>
      <c r="BP265" s="376"/>
      <c r="BR265" s="376"/>
      <c r="BT265" s="376"/>
      <c r="BV265" s="376"/>
      <c r="BX265" s="376"/>
      <c r="BZ265" s="376"/>
      <c r="CB265" s="376"/>
      <c r="CD265" s="376"/>
      <c r="CF265" s="376"/>
      <c r="CH265" s="376"/>
      <c r="CJ265" s="376"/>
      <c r="CL265" s="376"/>
      <c r="CN265" s="376"/>
      <c r="CP265" s="376"/>
      <c r="CR265" s="376"/>
      <c r="CT265" s="376"/>
      <c r="CV265" s="376"/>
      <c r="CX265" s="376"/>
      <c r="CZ265" s="376"/>
      <c r="DB265" s="376"/>
      <c r="DD265" s="376"/>
      <c r="DF265" s="376"/>
      <c r="DH265" s="376"/>
      <c r="DJ265" s="376"/>
      <c r="DL265" s="376"/>
      <c r="DN265" s="376"/>
      <c r="DP265" s="376"/>
      <c r="DR265" s="376"/>
      <c r="DT265" s="376"/>
      <c r="DV265" s="376"/>
      <c r="DX265" s="376"/>
      <c r="DZ265" s="376"/>
      <c r="EB265" s="376"/>
      <c r="ED265" s="376"/>
      <c r="EF265" s="376"/>
      <c r="EH265" s="376"/>
      <c r="EJ265" s="376"/>
    </row>
    <row r="266" spans="1:140" s="373" customFormat="1" ht="15" customHeight="1" x14ac:dyDescent="0.25">
      <c r="E266" s="374"/>
      <c r="F266" s="375"/>
      <c r="G266" s="294"/>
      <c r="K266" s="376"/>
      <c r="L266" s="386"/>
      <c r="O266" s="376"/>
      <c r="P266" s="377"/>
      <c r="Q266" s="374"/>
      <c r="R266" s="376"/>
      <c r="S266" s="376"/>
      <c r="T266" s="376"/>
      <c r="U266" s="376"/>
      <c r="V266" s="376"/>
      <c r="W266" s="376"/>
      <c r="X266" s="376"/>
      <c r="Z266" s="376"/>
      <c r="AD266" s="376"/>
      <c r="AF266" s="376"/>
      <c r="AH266" s="376"/>
      <c r="AJ266" s="376"/>
      <c r="AL266" s="376"/>
      <c r="AN266" s="376"/>
      <c r="AP266" s="376"/>
      <c r="AR266" s="376"/>
      <c r="AT266" s="376"/>
      <c r="AV266" s="376"/>
      <c r="AX266" s="376"/>
      <c r="AZ266" s="376"/>
      <c r="BB266" s="376"/>
      <c r="BD266" s="376"/>
      <c r="BF266" s="376"/>
      <c r="BH266" s="376"/>
      <c r="BJ266" s="376"/>
      <c r="BL266" s="376"/>
      <c r="BN266" s="376"/>
      <c r="BP266" s="376"/>
      <c r="BR266" s="376"/>
      <c r="BT266" s="376"/>
      <c r="BV266" s="376"/>
      <c r="BX266" s="376"/>
      <c r="BZ266" s="376"/>
      <c r="CB266" s="376"/>
      <c r="CD266" s="376"/>
      <c r="CF266" s="376"/>
      <c r="CH266" s="376"/>
      <c r="CJ266" s="376"/>
      <c r="CL266" s="376"/>
      <c r="CN266" s="376"/>
      <c r="CP266" s="376"/>
      <c r="CR266" s="376"/>
      <c r="CT266" s="376"/>
      <c r="CV266" s="376"/>
      <c r="CX266" s="376"/>
      <c r="CZ266" s="376"/>
      <c r="DB266" s="376"/>
      <c r="DD266" s="376"/>
      <c r="DF266" s="376"/>
      <c r="DH266" s="376"/>
      <c r="DJ266" s="376"/>
      <c r="DL266" s="376"/>
      <c r="DN266" s="376"/>
      <c r="DP266" s="376"/>
      <c r="DR266" s="376"/>
      <c r="DT266" s="376"/>
      <c r="DV266" s="376"/>
      <c r="DX266" s="376"/>
      <c r="DZ266" s="376"/>
      <c r="EB266" s="376"/>
      <c r="ED266" s="376"/>
      <c r="EF266" s="376"/>
      <c r="EH266" s="376"/>
      <c r="EJ266" s="376"/>
    </row>
    <row r="267" spans="1:140" s="373" customFormat="1" ht="15" customHeight="1" x14ac:dyDescent="0.25">
      <c r="E267" s="374"/>
      <c r="F267" s="375"/>
      <c r="G267" s="294"/>
      <c r="K267" s="376"/>
      <c r="L267" s="386"/>
      <c r="O267" s="376"/>
      <c r="P267" s="377"/>
      <c r="Q267" s="374"/>
      <c r="R267" s="376"/>
      <c r="S267" s="376"/>
      <c r="T267" s="376"/>
      <c r="U267" s="376"/>
      <c r="V267" s="376"/>
      <c r="W267" s="376"/>
      <c r="X267" s="376"/>
      <c r="Z267" s="376"/>
      <c r="AD267" s="376"/>
      <c r="AF267" s="376"/>
      <c r="AH267" s="376"/>
      <c r="AJ267" s="376"/>
      <c r="AL267" s="376"/>
      <c r="AN267" s="376"/>
      <c r="AP267" s="376"/>
      <c r="AR267" s="376"/>
      <c r="AT267" s="376"/>
      <c r="AV267" s="376"/>
      <c r="AX267" s="376"/>
      <c r="AZ267" s="376"/>
      <c r="BB267" s="376"/>
      <c r="BD267" s="376"/>
      <c r="BF267" s="376"/>
      <c r="BH267" s="376"/>
      <c r="BJ267" s="376"/>
      <c r="BL267" s="376"/>
      <c r="BN267" s="376"/>
      <c r="BP267" s="376"/>
      <c r="BR267" s="376"/>
      <c r="BT267" s="376"/>
      <c r="BV267" s="376"/>
      <c r="BX267" s="376"/>
      <c r="BZ267" s="376"/>
      <c r="CB267" s="376"/>
      <c r="CD267" s="376"/>
      <c r="CF267" s="376"/>
      <c r="CH267" s="376"/>
      <c r="CJ267" s="376"/>
      <c r="CL267" s="376"/>
      <c r="CN267" s="376"/>
      <c r="CP267" s="376"/>
      <c r="CR267" s="376"/>
      <c r="CT267" s="376"/>
      <c r="CV267" s="376"/>
      <c r="CX267" s="376"/>
      <c r="CZ267" s="376"/>
      <c r="DB267" s="376"/>
      <c r="DD267" s="376"/>
      <c r="DF267" s="376"/>
      <c r="DH267" s="376"/>
      <c r="DJ267" s="376"/>
      <c r="DL267" s="376"/>
      <c r="DN267" s="376"/>
      <c r="DP267" s="376"/>
      <c r="DR267" s="376"/>
      <c r="DT267" s="376"/>
      <c r="DV267" s="376"/>
      <c r="DX267" s="376"/>
      <c r="DZ267" s="376"/>
      <c r="EB267" s="376"/>
      <c r="ED267" s="376"/>
      <c r="EF267" s="376"/>
      <c r="EH267" s="376"/>
      <c r="EJ267" s="376"/>
    </row>
    <row r="268" spans="1:140" s="373" customFormat="1" ht="15" customHeight="1" x14ac:dyDescent="0.25">
      <c r="E268" s="374"/>
      <c r="F268" s="375"/>
      <c r="G268" s="294"/>
      <c r="K268" s="376"/>
      <c r="L268" s="386"/>
      <c r="O268" s="376"/>
      <c r="P268" s="377"/>
      <c r="Q268" s="374"/>
      <c r="R268" s="376"/>
      <c r="S268" s="376"/>
      <c r="T268" s="376"/>
      <c r="U268" s="376"/>
      <c r="V268" s="376"/>
      <c r="W268" s="376"/>
      <c r="X268" s="376"/>
      <c r="Z268" s="376"/>
      <c r="AD268" s="376"/>
      <c r="AF268" s="376"/>
      <c r="AH268" s="376"/>
      <c r="AJ268" s="376"/>
      <c r="AL268" s="376"/>
      <c r="AN268" s="376"/>
      <c r="AP268" s="376"/>
      <c r="AR268" s="376"/>
      <c r="AT268" s="376"/>
      <c r="AV268" s="376"/>
      <c r="AX268" s="376"/>
      <c r="AZ268" s="376"/>
      <c r="BB268" s="376"/>
      <c r="BD268" s="376"/>
      <c r="BF268" s="376"/>
      <c r="BH268" s="376"/>
      <c r="BJ268" s="376"/>
      <c r="BL268" s="376"/>
      <c r="BN268" s="376"/>
      <c r="BP268" s="376"/>
      <c r="BR268" s="376"/>
      <c r="BT268" s="376"/>
      <c r="BV268" s="376"/>
      <c r="BX268" s="376"/>
      <c r="BZ268" s="376"/>
      <c r="CB268" s="376"/>
      <c r="CD268" s="376"/>
      <c r="CF268" s="376"/>
      <c r="CH268" s="376"/>
      <c r="CJ268" s="376"/>
      <c r="CL268" s="376"/>
      <c r="CN268" s="376"/>
      <c r="CP268" s="376"/>
      <c r="CR268" s="376"/>
      <c r="CT268" s="376"/>
      <c r="CV268" s="376"/>
      <c r="CX268" s="376"/>
      <c r="CZ268" s="376"/>
      <c r="DB268" s="376"/>
      <c r="DD268" s="376"/>
      <c r="DF268" s="376"/>
      <c r="DH268" s="376"/>
      <c r="DJ268" s="376"/>
      <c r="DL268" s="376"/>
      <c r="DN268" s="376"/>
      <c r="DP268" s="376"/>
      <c r="DR268" s="376"/>
      <c r="DT268" s="376"/>
      <c r="DV268" s="376"/>
      <c r="DX268" s="376"/>
      <c r="DZ268" s="376"/>
      <c r="EB268" s="376"/>
      <c r="ED268" s="376"/>
      <c r="EF268" s="376"/>
      <c r="EH268" s="376"/>
      <c r="EJ268" s="376"/>
    </row>
    <row r="269" spans="1:140" s="373" customFormat="1" ht="15" customHeight="1" x14ac:dyDescent="0.25">
      <c r="E269" s="374"/>
      <c r="F269" s="375"/>
      <c r="G269" s="294"/>
      <c r="K269" s="376"/>
      <c r="L269" s="386"/>
      <c r="O269" s="376"/>
      <c r="P269" s="377"/>
      <c r="Q269" s="374"/>
      <c r="R269" s="376"/>
      <c r="S269" s="376"/>
      <c r="T269" s="376"/>
      <c r="U269" s="376"/>
      <c r="V269" s="376"/>
      <c r="W269" s="376"/>
      <c r="X269" s="376"/>
      <c r="Z269" s="376"/>
      <c r="AD269" s="376"/>
      <c r="AF269" s="376"/>
      <c r="AH269" s="376"/>
      <c r="AJ269" s="376"/>
      <c r="AL269" s="376"/>
      <c r="AN269" s="376"/>
      <c r="AP269" s="376"/>
      <c r="AR269" s="376"/>
      <c r="AT269" s="376"/>
      <c r="AV269" s="376"/>
      <c r="AX269" s="376"/>
      <c r="AZ269" s="376"/>
      <c r="BB269" s="376"/>
      <c r="BD269" s="376"/>
      <c r="BF269" s="376"/>
      <c r="BH269" s="376"/>
      <c r="BJ269" s="376"/>
      <c r="BL269" s="376"/>
      <c r="BN269" s="376"/>
      <c r="BP269" s="376"/>
      <c r="BR269" s="376"/>
      <c r="BT269" s="376"/>
      <c r="BV269" s="376"/>
      <c r="BX269" s="376"/>
      <c r="BZ269" s="376"/>
      <c r="CB269" s="376"/>
      <c r="CD269" s="376"/>
      <c r="CF269" s="376"/>
      <c r="CH269" s="376"/>
      <c r="CJ269" s="376"/>
      <c r="CL269" s="376"/>
      <c r="CN269" s="376"/>
      <c r="CP269" s="376"/>
      <c r="CR269" s="376"/>
      <c r="CT269" s="376"/>
      <c r="CV269" s="376"/>
      <c r="CX269" s="376"/>
      <c r="CZ269" s="376"/>
      <c r="DB269" s="376"/>
      <c r="DD269" s="376"/>
      <c r="DF269" s="376"/>
      <c r="DH269" s="376"/>
      <c r="DJ269" s="376"/>
      <c r="DL269" s="376"/>
      <c r="DN269" s="376"/>
      <c r="DP269" s="376"/>
      <c r="DR269" s="376"/>
      <c r="DT269" s="376"/>
      <c r="DV269" s="376"/>
      <c r="DX269" s="376"/>
      <c r="DZ269" s="376"/>
      <c r="EB269" s="376"/>
      <c r="ED269" s="376"/>
      <c r="EF269" s="376"/>
      <c r="EH269" s="376"/>
      <c r="EJ269" s="376"/>
    </row>
    <row r="270" spans="1:140" s="373" customFormat="1" ht="15" customHeight="1" x14ac:dyDescent="0.25">
      <c r="E270" s="374"/>
      <c r="F270" s="375"/>
      <c r="G270" s="294"/>
      <c r="K270" s="376"/>
      <c r="L270" s="386"/>
      <c r="O270" s="376"/>
      <c r="P270" s="377"/>
      <c r="Q270" s="374"/>
      <c r="R270" s="376"/>
      <c r="S270" s="376"/>
      <c r="T270" s="376"/>
      <c r="U270" s="376"/>
      <c r="V270" s="376"/>
      <c r="W270" s="376"/>
      <c r="X270" s="376"/>
      <c r="Z270" s="376"/>
      <c r="AD270" s="376"/>
      <c r="AF270" s="376"/>
      <c r="AH270" s="376"/>
      <c r="AJ270" s="376"/>
      <c r="AL270" s="376"/>
      <c r="AN270" s="376"/>
      <c r="AP270" s="376"/>
      <c r="AR270" s="376"/>
      <c r="AT270" s="376"/>
      <c r="AV270" s="376"/>
      <c r="AX270" s="376"/>
      <c r="AZ270" s="376"/>
      <c r="BB270" s="376"/>
      <c r="BD270" s="376"/>
      <c r="BF270" s="376"/>
      <c r="BH270" s="376"/>
      <c r="BJ270" s="376"/>
      <c r="BL270" s="376"/>
      <c r="BN270" s="376"/>
      <c r="BP270" s="376"/>
      <c r="BR270" s="376"/>
      <c r="BT270" s="376"/>
      <c r="BV270" s="376"/>
      <c r="BX270" s="376"/>
      <c r="BZ270" s="376"/>
      <c r="CB270" s="376"/>
      <c r="CD270" s="376"/>
      <c r="CF270" s="376"/>
      <c r="CH270" s="376"/>
      <c r="CJ270" s="376"/>
      <c r="CL270" s="376"/>
      <c r="CN270" s="376"/>
      <c r="CP270" s="376"/>
      <c r="CR270" s="376"/>
      <c r="CT270" s="376"/>
      <c r="CV270" s="376"/>
      <c r="CX270" s="376"/>
      <c r="CZ270" s="376"/>
      <c r="DB270" s="376"/>
      <c r="DD270" s="376"/>
      <c r="DF270" s="376"/>
      <c r="DH270" s="376"/>
      <c r="DJ270" s="376"/>
      <c r="DL270" s="376"/>
      <c r="DN270" s="376"/>
      <c r="DP270" s="376"/>
      <c r="DR270" s="376"/>
      <c r="DT270" s="376"/>
      <c r="DV270" s="376"/>
      <c r="DX270" s="376"/>
      <c r="DZ270" s="376"/>
      <c r="EB270" s="376"/>
      <c r="ED270" s="376"/>
      <c r="EF270" s="376"/>
      <c r="EH270" s="376"/>
      <c r="EJ270" s="376"/>
    </row>
    <row r="271" spans="1:140" s="373" customFormat="1" ht="15" customHeight="1" x14ac:dyDescent="0.25">
      <c r="E271" s="374"/>
      <c r="F271" s="375"/>
      <c r="G271" s="294"/>
      <c r="K271" s="376"/>
      <c r="L271" s="386"/>
      <c r="O271" s="376"/>
      <c r="P271" s="377"/>
      <c r="Q271" s="374"/>
      <c r="R271" s="376"/>
      <c r="S271" s="376"/>
      <c r="T271" s="376"/>
      <c r="U271" s="376"/>
      <c r="V271" s="376"/>
      <c r="W271" s="376"/>
      <c r="X271" s="376"/>
      <c r="Z271" s="376"/>
      <c r="AD271" s="376"/>
      <c r="AF271" s="376"/>
      <c r="AH271" s="376"/>
      <c r="AJ271" s="376"/>
      <c r="AL271" s="376"/>
      <c r="AN271" s="376"/>
      <c r="AP271" s="376"/>
      <c r="AR271" s="376"/>
      <c r="AT271" s="376"/>
      <c r="AV271" s="376"/>
      <c r="AX271" s="376"/>
      <c r="AZ271" s="376"/>
      <c r="BB271" s="376"/>
      <c r="BD271" s="376"/>
      <c r="BF271" s="376"/>
      <c r="BH271" s="376"/>
      <c r="BJ271" s="376"/>
      <c r="BL271" s="376"/>
      <c r="BN271" s="376"/>
      <c r="BP271" s="376"/>
      <c r="BR271" s="376"/>
      <c r="BT271" s="376"/>
      <c r="BV271" s="376"/>
      <c r="BX271" s="376"/>
      <c r="BZ271" s="376"/>
      <c r="CB271" s="376"/>
      <c r="CD271" s="376"/>
      <c r="CF271" s="376"/>
      <c r="CH271" s="376"/>
      <c r="CJ271" s="376"/>
      <c r="CL271" s="376"/>
      <c r="CN271" s="376"/>
      <c r="CP271" s="376"/>
      <c r="CR271" s="376"/>
      <c r="CT271" s="376"/>
      <c r="CV271" s="376"/>
      <c r="CX271" s="376"/>
      <c r="CZ271" s="376"/>
      <c r="DB271" s="376"/>
      <c r="DD271" s="376"/>
      <c r="DF271" s="376"/>
      <c r="DH271" s="376"/>
      <c r="DJ271" s="376"/>
      <c r="DL271" s="376"/>
      <c r="DN271" s="376"/>
      <c r="DP271" s="376"/>
      <c r="DR271" s="376"/>
      <c r="DT271" s="376"/>
      <c r="DV271" s="376"/>
      <c r="DX271" s="376"/>
      <c r="DZ271" s="376"/>
      <c r="EB271" s="376"/>
      <c r="ED271" s="376"/>
      <c r="EF271" s="376"/>
      <c r="EH271" s="376"/>
      <c r="EJ271" s="376"/>
    </row>
    <row r="272" spans="1:140" s="373" customFormat="1" ht="15" customHeight="1" x14ac:dyDescent="0.25">
      <c r="E272" s="374"/>
      <c r="F272" s="375"/>
      <c r="G272" s="294"/>
      <c r="K272" s="376"/>
      <c r="L272" s="386"/>
      <c r="O272" s="376"/>
      <c r="P272" s="377"/>
      <c r="Q272" s="374"/>
      <c r="R272" s="376"/>
      <c r="S272" s="376"/>
      <c r="T272" s="376"/>
      <c r="U272" s="376"/>
      <c r="V272" s="376"/>
      <c r="W272" s="376"/>
      <c r="X272" s="376"/>
      <c r="Z272" s="376"/>
      <c r="AD272" s="376"/>
      <c r="AF272" s="376"/>
      <c r="AH272" s="376"/>
      <c r="AJ272" s="376"/>
      <c r="AL272" s="376"/>
      <c r="AN272" s="376"/>
      <c r="AP272" s="376"/>
      <c r="AR272" s="376"/>
      <c r="AT272" s="376"/>
      <c r="AV272" s="376"/>
      <c r="AX272" s="376"/>
      <c r="AZ272" s="376"/>
      <c r="BB272" s="376"/>
      <c r="BD272" s="376"/>
      <c r="BF272" s="376"/>
      <c r="BH272" s="376"/>
      <c r="BJ272" s="376"/>
      <c r="BL272" s="376"/>
      <c r="BN272" s="376"/>
      <c r="BP272" s="376"/>
      <c r="BR272" s="376"/>
      <c r="BT272" s="376"/>
      <c r="BV272" s="376"/>
      <c r="BX272" s="376"/>
      <c r="BZ272" s="376"/>
      <c r="CB272" s="376"/>
      <c r="CD272" s="376"/>
      <c r="CF272" s="376"/>
      <c r="CH272" s="376"/>
      <c r="CJ272" s="376"/>
      <c r="CL272" s="376"/>
      <c r="CN272" s="376"/>
      <c r="CP272" s="376"/>
      <c r="CR272" s="376"/>
      <c r="CT272" s="376"/>
      <c r="CV272" s="376"/>
      <c r="CX272" s="376"/>
      <c r="CZ272" s="376"/>
      <c r="DB272" s="376"/>
      <c r="DD272" s="376"/>
      <c r="DF272" s="376"/>
      <c r="DH272" s="376"/>
      <c r="DJ272" s="376"/>
      <c r="DL272" s="376"/>
      <c r="DN272" s="376"/>
      <c r="DP272" s="376"/>
      <c r="DR272" s="376"/>
      <c r="DT272" s="376"/>
      <c r="DV272" s="376"/>
      <c r="DX272" s="376"/>
      <c r="DZ272" s="376"/>
      <c r="EB272" s="376"/>
      <c r="ED272" s="376"/>
      <c r="EF272" s="376"/>
      <c r="EH272" s="376"/>
      <c r="EJ272" s="376"/>
    </row>
    <row r="273" spans="5:140" s="373" customFormat="1" ht="15" customHeight="1" x14ac:dyDescent="0.25">
      <c r="E273" s="374"/>
      <c r="F273" s="375"/>
      <c r="G273" s="294"/>
      <c r="K273" s="376"/>
      <c r="L273" s="386"/>
      <c r="O273" s="376"/>
      <c r="P273" s="377"/>
      <c r="Q273" s="374"/>
      <c r="R273" s="376"/>
      <c r="S273" s="376"/>
      <c r="T273" s="376"/>
      <c r="U273" s="376"/>
      <c r="V273" s="376"/>
      <c r="W273" s="376"/>
      <c r="X273" s="376"/>
      <c r="Z273" s="376"/>
      <c r="AD273" s="376"/>
      <c r="AF273" s="376"/>
      <c r="AH273" s="376"/>
      <c r="AJ273" s="376"/>
      <c r="AL273" s="376"/>
      <c r="AN273" s="376"/>
      <c r="AP273" s="376"/>
      <c r="AR273" s="376"/>
      <c r="AT273" s="376"/>
      <c r="AV273" s="376"/>
      <c r="AX273" s="376"/>
      <c r="AZ273" s="376"/>
      <c r="BB273" s="376"/>
      <c r="BD273" s="376"/>
      <c r="BF273" s="376"/>
      <c r="BH273" s="376"/>
      <c r="BJ273" s="376"/>
      <c r="BL273" s="376"/>
      <c r="BN273" s="376"/>
      <c r="BP273" s="376"/>
      <c r="BR273" s="376"/>
      <c r="BT273" s="376"/>
      <c r="BV273" s="376"/>
      <c r="BX273" s="376"/>
      <c r="BZ273" s="376"/>
      <c r="CB273" s="376"/>
      <c r="CD273" s="376"/>
      <c r="CF273" s="376"/>
      <c r="CH273" s="376"/>
      <c r="CJ273" s="376"/>
      <c r="CL273" s="376"/>
      <c r="CN273" s="376"/>
      <c r="CP273" s="376"/>
      <c r="CR273" s="376"/>
      <c r="CT273" s="376"/>
      <c r="CV273" s="376"/>
      <c r="CX273" s="376"/>
      <c r="CZ273" s="376"/>
      <c r="DB273" s="376"/>
      <c r="DD273" s="376"/>
      <c r="DF273" s="376"/>
      <c r="DH273" s="376"/>
      <c r="DJ273" s="376"/>
      <c r="DL273" s="376"/>
      <c r="DN273" s="376"/>
      <c r="DP273" s="376"/>
      <c r="DR273" s="376"/>
      <c r="DT273" s="376"/>
      <c r="DV273" s="376"/>
      <c r="DX273" s="376"/>
      <c r="DZ273" s="376"/>
      <c r="EB273" s="376"/>
      <c r="ED273" s="376"/>
      <c r="EF273" s="376"/>
      <c r="EH273" s="376"/>
      <c r="EJ273" s="376"/>
    </row>
    <row r="274" spans="5:140" s="373" customFormat="1" ht="15" customHeight="1" x14ac:dyDescent="0.25">
      <c r="E274" s="374"/>
      <c r="F274" s="375"/>
      <c r="G274" s="294"/>
      <c r="K274" s="376"/>
      <c r="L274" s="386"/>
      <c r="O274" s="376"/>
      <c r="P274" s="377"/>
      <c r="Q274" s="374"/>
      <c r="R274" s="376"/>
      <c r="S274" s="376"/>
      <c r="T274" s="376"/>
      <c r="U274" s="376"/>
      <c r="V274" s="376"/>
      <c r="W274" s="376"/>
      <c r="X274" s="376"/>
      <c r="Z274" s="376"/>
      <c r="AD274" s="376"/>
      <c r="AF274" s="376"/>
      <c r="AH274" s="376"/>
      <c r="AJ274" s="376"/>
      <c r="AL274" s="376"/>
      <c r="AN274" s="376"/>
      <c r="AP274" s="376"/>
      <c r="AR274" s="376"/>
      <c r="AT274" s="376"/>
      <c r="AV274" s="376"/>
      <c r="AX274" s="376"/>
      <c r="AZ274" s="376"/>
      <c r="BB274" s="376"/>
      <c r="BD274" s="376"/>
      <c r="BF274" s="376"/>
      <c r="BH274" s="376"/>
      <c r="BJ274" s="376"/>
      <c r="BL274" s="376"/>
      <c r="BN274" s="376"/>
      <c r="BP274" s="376"/>
      <c r="BR274" s="376"/>
      <c r="BT274" s="376"/>
      <c r="BV274" s="376"/>
      <c r="BX274" s="376"/>
      <c r="BZ274" s="376"/>
      <c r="CB274" s="376"/>
      <c r="CD274" s="376"/>
      <c r="CF274" s="376"/>
      <c r="CH274" s="376"/>
      <c r="CJ274" s="376"/>
      <c r="CL274" s="376"/>
      <c r="CN274" s="376"/>
      <c r="CP274" s="376"/>
      <c r="CR274" s="376"/>
      <c r="CT274" s="376"/>
      <c r="CV274" s="376"/>
      <c r="CX274" s="376"/>
      <c r="CZ274" s="376"/>
      <c r="DB274" s="376"/>
      <c r="DD274" s="376"/>
      <c r="DF274" s="376"/>
      <c r="DH274" s="376"/>
      <c r="DJ274" s="376"/>
      <c r="DL274" s="376"/>
      <c r="DN274" s="376"/>
      <c r="DP274" s="376"/>
      <c r="DR274" s="376"/>
      <c r="DT274" s="376"/>
      <c r="DV274" s="376"/>
      <c r="DX274" s="376"/>
      <c r="DZ274" s="376"/>
      <c r="EB274" s="376"/>
      <c r="ED274" s="376"/>
      <c r="EF274" s="376"/>
      <c r="EH274" s="376"/>
      <c r="EJ274" s="376"/>
    </row>
    <row r="275" spans="5:140" s="373" customFormat="1" ht="15" customHeight="1" x14ac:dyDescent="0.25">
      <c r="E275" s="374"/>
      <c r="F275" s="375"/>
      <c r="G275" s="294"/>
      <c r="K275" s="376"/>
      <c r="L275" s="386"/>
      <c r="O275" s="376"/>
      <c r="P275" s="377"/>
      <c r="Q275" s="374"/>
      <c r="R275" s="376"/>
      <c r="S275" s="376"/>
      <c r="T275" s="376"/>
      <c r="U275" s="376"/>
      <c r="V275" s="376"/>
      <c r="W275" s="376"/>
      <c r="X275" s="376"/>
      <c r="Z275" s="376"/>
      <c r="AD275" s="376"/>
      <c r="AF275" s="376"/>
      <c r="AH275" s="376"/>
      <c r="AJ275" s="376"/>
      <c r="AL275" s="376"/>
      <c r="AN275" s="376"/>
      <c r="AP275" s="376"/>
      <c r="AR275" s="376"/>
      <c r="AT275" s="376"/>
      <c r="AV275" s="376"/>
      <c r="AX275" s="376"/>
      <c r="AZ275" s="376"/>
      <c r="BB275" s="376"/>
      <c r="BD275" s="376"/>
      <c r="BF275" s="376"/>
      <c r="BH275" s="376"/>
      <c r="BJ275" s="376"/>
      <c r="BL275" s="376"/>
      <c r="BN275" s="376"/>
      <c r="BP275" s="376"/>
      <c r="BR275" s="376"/>
      <c r="BT275" s="376"/>
      <c r="BV275" s="376"/>
      <c r="BX275" s="376"/>
      <c r="BZ275" s="376"/>
      <c r="CB275" s="376"/>
      <c r="CD275" s="376"/>
      <c r="CF275" s="376"/>
      <c r="CH275" s="376"/>
      <c r="CJ275" s="376"/>
      <c r="CL275" s="376"/>
      <c r="CN275" s="376"/>
      <c r="CP275" s="376"/>
      <c r="CR275" s="376"/>
      <c r="CT275" s="376"/>
      <c r="CV275" s="376"/>
      <c r="CX275" s="376"/>
      <c r="CZ275" s="376"/>
      <c r="DB275" s="376"/>
      <c r="DD275" s="376"/>
      <c r="DF275" s="376"/>
      <c r="DH275" s="376"/>
      <c r="DJ275" s="376"/>
      <c r="DL275" s="376"/>
      <c r="DN275" s="376"/>
      <c r="DP275" s="376"/>
      <c r="DR275" s="376"/>
      <c r="DT275" s="376"/>
      <c r="DV275" s="376"/>
      <c r="DX275" s="376"/>
      <c r="DZ275" s="376"/>
      <c r="EB275" s="376"/>
      <c r="ED275" s="376"/>
      <c r="EF275" s="376"/>
      <c r="EH275" s="376"/>
      <c r="EJ275" s="376"/>
    </row>
    <row r="276" spans="5:140" s="373" customFormat="1" ht="15" customHeight="1" x14ac:dyDescent="0.25">
      <c r="E276" s="374"/>
      <c r="F276" s="375"/>
      <c r="G276" s="294"/>
      <c r="K276" s="376"/>
      <c r="L276" s="386"/>
      <c r="O276" s="376"/>
      <c r="P276" s="377"/>
      <c r="Q276" s="374"/>
      <c r="R276" s="376"/>
      <c r="S276" s="376"/>
      <c r="T276" s="376"/>
      <c r="U276" s="376"/>
      <c r="V276" s="376"/>
      <c r="W276" s="376"/>
      <c r="X276" s="376"/>
      <c r="Z276" s="376"/>
      <c r="AD276" s="376"/>
      <c r="AF276" s="376"/>
      <c r="AH276" s="376"/>
      <c r="AJ276" s="376"/>
      <c r="AL276" s="376"/>
      <c r="AN276" s="376"/>
      <c r="AP276" s="376"/>
      <c r="AR276" s="376"/>
      <c r="AT276" s="376"/>
      <c r="AV276" s="376"/>
      <c r="AX276" s="376"/>
      <c r="AZ276" s="376"/>
      <c r="BB276" s="376"/>
      <c r="BD276" s="376"/>
      <c r="BF276" s="376"/>
      <c r="BH276" s="376"/>
      <c r="BJ276" s="376"/>
      <c r="BL276" s="376"/>
      <c r="BN276" s="376"/>
      <c r="BP276" s="376"/>
      <c r="BR276" s="376"/>
      <c r="BT276" s="376"/>
      <c r="BV276" s="376"/>
      <c r="BX276" s="376"/>
      <c r="BZ276" s="376"/>
      <c r="CB276" s="376"/>
      <c r="CD276" s="376"/>
      <c r="CF276" s="376"/>
      <c r="CH276" s="376"/>
      <c r="CJ276" s="376"/>
      <c r="CL276" s="376"/>
      <c r="CN276" s="376"/>
      <c r="CP276" s="376"/>
      <c r="CR276" s="376"/>
      <c r="CT276" s="376"/>
      <c r="CV276" s="376"/>
      <c r="CX276" s="376"/>
      <c r="CZ276" s="376"/>
      <c r="DB276" s="376"/>
      <c r="DD276" s="376"/>
      <c r="DF276" s="376"/>
      <c r="DH276" s="376"/>
      <c r="DJ276" s="376"/>
      <c r="DL276" s="376"/>
      <c r="DN276" s="376"/>
      <c r="DP276" s="376"/>
      <c r="DR276" s="376"/>
      <c r="DT276" s="376"/>
      <c r="DV276" s="376"/>
      <c r="DX276" s="376"/>
      <c r="DZ276" s="376"/>
      <c r="EB276" s="376"/>
      <c r="ED276" s="376"/>
      <c r="EF276" s="376"/>
      <c r="EH276" s="376"/>
      <c r="EJ276" s="376"/>
    </row>
    <row r="277" spans="5:140" s="373" customFormat="1" ht="15" customHeight="1" x14ac:dyDescent="0.25">
      <c r="E277" s="374"/>
      <c r="F277" s="375"/>
      <c r="G277" s="294"/>
      <c r="K277" s="376"/>
      <c r="L277" s="386"/>
      <c r="O277" s="376"/>
      <c r="P277" s="377"/>
      <c r="Q277" s="374"/>
      <c r="R277" s="376"/>
      <c r="S277" s="376"/>
      <c r="T277" s="376"/>
      <c r="U277" s="376"/>
      <c r="V277" s="376"/>
      <c r="W277" s="376"/>
      <c r="X277" s="376"/>
      <c r="Z277" s="376"/>
      <c r="AD277" s="376"/>
      <c r="AF277" s="376"/>
      <c r="AH277" s="376"/>
      <c r="AJ277" s="376"/>
      <c r="AL277" s="376"/>
      <c r="AN277" s="376"/>
      <c r="AP277" s="376"/>
      <c r="AR277" s="376"/>
      <c r="AT277" s="376"/>
      <c r="AV277" s="376"/>
      <c r="AX277" s="376"/>
      <c r="AZ277" s="376"/>
      <c r="BB277" s="376"/>
      <c r="BD277" s="376"/>
      <c r="BF277" s="376"/>
      <c r="BH277" s="376"/>
      <c r="BJ277" s="376"/>
      <c r="BL277" s="376"/>
      <c r="BN277" s="376"/>
      <c r="BP277" s="376"/>
      <c r="BR277" s="376"/>
      <c r="BT277" s="376"/>
      <c r="BV277" s="376"/>
      <c r="BX277" s="376"/>
      <c r="BZ277" s="376"/>
      <c r="CB277" s="376"/>
      <c r="CD277" s="376"/>
      <c r="CF277" s="376"/>
      <c r="CH277" s="376"/>
      <c r="CJ277" s="376"/>
      <c r="CL277" s="376"/>
      <c r="CN277" s="376"/>
      <c r="CP277" s="376"/>
      <c r="CR277" s="376"/>
      <c r="CT277" s="376"/>
      <c r="CV277" s="376"/>
      <c r="CX277" s="376"/>
      <c r="CZ277" s="376"/>
      <c r="DB277" s="376"/>
      <c r="DD277" s="376"/>
      <c r="DF277" s="376"/>
      <c r="DH277" s="376"/>
      <c r="DJ277" s="376"/>
      <c r="DL277" s="376"/>
      <c r="DN277" s="376"/>
      <c r="DP277" s="376"/>
      <c r="DR277" s="376"/>
      <c r="DT277" s="376"/>
      <c r="DV277" s="376"/>
      <c r="DX277" s="376"/>
      <c r="DZ277" s="376"/>
      <c r="EB277" s="376"/>
      <c r="ED277" s="376"/>
      <c r="EF277" s="376"/>
      <c r="EH277" s="376"/>
      <c r="EJ277" s="376"/>
    </row>
    <row r="278" spans="5:140" s="373" customFormat="1" ht="15" customHeight="1" x14ac:dyDescent="0.25">
      <c r="E278" s="374"/>
      <c r="F278" s="375"/>
      <c r="G278" s="294"/>
      <c r="K278" s="376"/>
      <c r="L278" s="386"/>
      <c r="O278" s="376"/>
      <c r="P278" s="377"/>
      <c r="Q278" s="374"/>
      <c r="R278" s="376"/>
      <c r="S278" s="376"/>
      <c r="T278" s="376"/>
      <c r="U278" s="376"/>
      <c r="V278" s="376"/>
      <c r="W278" s="376"/>
      <c r="X278" s="376"/>
      <c r="Z278" s="376"/>
      <c r="AD278" s="376"/>
      <c r="AF278" s="376"/>
      <c r="AH278" s="376"/>
      <c r="AJ278" s="376"/>
      <c r="AL278" s="376"/>
      <c r="AN278" s="376"/>
      <c r="AP278" s="376"/>
      <c r="AR278" s="376"/>
      <c r="AT278" s="376"/>
      <c r="AV278" s="376"/>
      <c r="AX278" s="376"/>
      <c r="AZ278" s="376"/>
      <c r="BB278" s="376"/>
      <c r="BD278" s="376"/>
      <c r="BF278" s="376"/>
      <c r="BH278" s="376"/>
      <c r="BJ278" s="376"/>
      <c r="BL278" s="376"/>
      <c r="BN278" s="376"/>
      <c r="BP278" s="376"/>
      <c r="BR278" s="376"/>
      <c r="BT278" s="376"/>
      <c r="BV278" s="376"/>
      <c r="BX278" s="376"/>
      <c r="BZ278" s="376"/>
      <c r="CB278" s="376"/>
      <c r="CD278" s="376"/>
      <c r="CF278" s="376"/>
      <c r="CH278" s="376"/>
      <c r="CJ278" s="376"/>
      <c r="CL278" s="376"/>
      <c r="CN278" s="376"/>
      <c r="CP278" s="376"/>
      <c r="CR278" s="376"/>
      <c r="CT278" s="376"/>
      <c r="CV278" s="376"/>
      <c r="CX278" s="376"/>
      <c r="CZ278" s="376"/>
      <c r="DB278" s="376"/>
      <c r="DD278" s="376"/>
      <c r="DF278" s="376"/>
      <c r="DH278" s="376"/>
      <c r="DJ278" s="376"/>
      <c r="DL278" s="376"/>
      <c r="DN278" s="376"/>
      <c r="DP278" s="376"/>
      <c r="DR278" s="376"/>
      <c r="DT278" s="376"/>
      <c r="DV278" s="376"/>
      <c r="DX278" s="376"/>
      <c r="DZ278" s="376"/>
      <c r="EB278" s="376"/>
      <c r="ED278" s="376"/>
      <c r="EF278" s="376"/>
      <c r="EH278" s="376"/>
      <c r="EJ278" s="376"/>
    </row>
    <row r="279" spans="5:140" s="373" customFormat="1" ht="15" customHeight="1" x14ac:dyDescent="0.25">
      <c r="E279" s="374"/>
      <c r="F279" s="375"/>
      <c r="G279" s="294"/>
      <c r="K279" s="376"/>
      <c r="L279" s="386"/>
      <c r="O279" s="376"/>
      <c r="P279" s="377"/>
      <c r="Q279" s="374"/>
      <c r="R279" s="376"/>
      <c r="S279" s="376"/>
      <c r="T279" s="376"/>
      <c r="U279" s="376"/>
      <c r="V279" s="376"/>
      <c r="W279" s="376"/>
      <c r="X279" s="376"/>
      <c r="Z279" s="376"/>
      <c r="AD279" s="376"/>
      <c r="AF279" s="376"/>
      <c r="AH279" s="376"/>
      <c r="AJ279" s="376"/>
      <c r="AL279" s="376"/>
      <c r="AN279" s="376"/>
      <c r="AP279" s="376"/>
      <c r="AR279" s="376"/>
      <c r="AT279" s="376"/>
      <c r="AV279" s="376"/>
      <c r="AX279" s="376"/>
      <c r="AZ279" s="376"/>
      <c r="BB279" s="376"/>
      <c r="BD279" s="376"/>
      <c r="BF279" s="376"/>
      <c r="BH279" s="376"/>
      <c r="BJ279" s="376"/>
      <c r="BL279" s="376"/>
      <c r="BN279" s="376"/>
      <c r="BP279" s="376"/>
      <c r="BR279" s="376"/>
      <c r="BT279" s="376"/>
      <c r="BV279" s="376"/>
      <c r="BX279" s="376"/>
      <c r="BZ279" s="376"/>
      <c r="CB279" s="376"/>
      <c r="CD279" s="376"/>
      <c r="CF279" s="376"/>
      <c r="CH279" s="376"/>
      <c r="CJ279" s="376"/>
      <c r="CL279" s="376"/>
      <c r="CN279" s="376"/>
      <c r="CP279" s="376"/>
      <c r="CR279" s="376"/>
      <c r="CT279" s="376"/>
      <c r="CV279" s="376"/>
      <c r="CX279" s="376"/>
      <c r="CZ279" s="376"/>
      <c r="DB279" s="376"/>
      <c r="DD279" s="376"/>
      <c r="DF279" s="376"/>
      <c r="DH279" s="376"/>
      <c r="DJ279" s="376"/>
      <c r="DL279" s="376"/>
      <c r="DN279" s="376"/>
      <c r="DP279" s="376"/>
      <c r="DR279" s="376"/>
      <c r="DT279" s="376"/>
      <c r="DV279" s="376"/>
      <c r="DX279" s="376"/>
      <c r="DZ279" s="376"/>
      <c r="EB279" s="376"/>
      <c r="ED279" s="376"/>
      <c r="EF279" s="376"/>
      <c r="EH279" s="376"/>
      <c r="EJ279" s="376"/>
    </row>
    <row r="280" spans="5:140" s="373" customFormat="1" ht="15" customHeight="1" x14ac:dyDescent="0.25">
      <c r="E280" s="374"/>
      <c r="F280" s="375"/>
      <c r="G280" s="294"/>
      <c r="K280" s="376"/>
      <c r="L280" s="386"/>
      <c r="O280" s="376"/>
      <c r="P280" s="377"/>
      <c r="Q280" s="374"/>
      <c r="R280" s="376"/>
      <c r="S280" s="376"/>
      <c r="T280" s="376"/>
      <c r="U280" s="376"/>
      <c r="V280" s="376"/>
      <c r="W280" s="376"/>
      <c r="X280" s="376"/>
      <c r="Z280" s="376"/>
      <c r="AD280" s="376"/>
      <c r="AF280" s="376"/>
      <c r="AH280" s="376"/>
      <c r="AJ280" s="376"/>
      <c r="AL280" s="376"/>
      <c r="AN280" s="376"/>
      <c r="AP280" s="376"/>
      <c r="AR280" s="376"/>
      <c r="AT280" s="376"/>
      <c r="AV280" s="376"/>
      <c r="AX280" s="376"/>
      <c r="AZ280" s="376"/>
      <c r="BB280" s="376"/>
      <c r="BD280" s="376"/>
      <c r="BF280" s="376"/>
      <c r="BH280" s="376"/>
      <c r="BJ280" s="376"/>
      <c r="BL280" s="376"/>
      <c r="BN280" s="376"/>
      <c r="BP280" s="376"/>
      <c r="BR280" s="376"/>
      <c r="BT280" s="376"/>
      <c r="BV280" s="376"/>
      <c r="BX280" s="376"/>
      <c r="BZ280" s="376"/>
      <c r="CB280" s="376"/>
      <c r="CD280" s="376"/>
      <c r="CF280" s="376"/>
      <c r="CH280" s="376"/>
      <c r="CJ280" s="376"/>
      <c r="CL280" s="376"/>
      <c r="CN280" s="376"/>
      <c r="CP280" s="376"/>
      <c r="CR280" s="376"/>
      <c r="CT280" s="376"/>
      <c r="CV280" s="376"/>
      <c r="CX280" s="376"/>
      <c r="CZ280" s="376"/>
      <c r="DB280" s="376"/>
      <c r="DD280" s="376"/>
      <c r="DF280" s="376"/>
      <c r="DH280" s="376"/>
      <c r="DJ280" s="376"/>
      <c r="DL280" s="376"/>
      <c r="DN280" s="376"/>
      <c r="DP280" s="376"/>
      <c r="DR280" s="376"/>
      <c r="DT280" s="376"/>
      <c r="DV280" s="376"/>
      <c r="DX280" s="376"/>
      <c r="DZ280" s="376"/>
      <c r="EB280" s="376"/>
      <c r="ED280" s="376"/>
      <c r="EF280" s="376"/>
      <c r="EH280" s="376"/>
      <c r="EJ280" s="376"/>
    </row>
    <row r="281" spans="5:140" s="373" customFormat="1" ht="15" customHeight="1" x14ac:dyDescent="0.25">
      <c r="E281" s="374"/>
      <c r="F281" s="375"/>
      <c r="G281" s="294"/>
      <c r="K281" s="376"/>
      <c r="L281" s="386"/>
      <c r="O281" s="376"/>
      <c r="P281" s="377"/>
      <c r="Q281" s="374"/>
      <c r="R281" s="376"/>
      <c r="S281" s="376"/>
      <c r="T281" s="376"/>
      <c r="U281" s="376"/>
      <c r="V281" s="376"/>
      <c r="W281" s="376"/>
      <c r="X281" s="376"/>
      <c r="Z281" s="376"/>
      <c r="AD281" s="376"/>
      <c r="AF281" s="376"/>
      <c r="AH281" s="376"/>
      <c r="AJ281" s="376"/>
      <c r="AL281" s="376"/>
      <c r="AN281" s="376"/>
      <c r="AP281" s="376"/>
      <c r="AR281" s="376"/>
      <c r="AT281" s="376"/>
      <c r="AV281" s="376"/>
      <c r="AX281" s="376"/>
      <c r="AZ281" s="376"/>
      <c r="BB281" s="376"/>
      <c r="BD281" s="376"/>
      <c r="BF281" s="376"/>
      <c r="BH281" s="376"/>
      <c r="BJ281" s="376"/>
      <c r="BL281" s="376"/>
      <c r="BN281" s="376"/>
      <c r="BP281" s="376"/>
      <c r="BR281" s="376"/>
      <c r="BT281" s="376"/>
      <c r="BV281" s="376"/>
      <c r="BX281" s="376"/>
      <c r="BZ281" s="376"/>
      <c r="CB281" s="376"/>
      <c r="CD281" s="376"/>
      <c r="CF281" s="376"/>
      <c r="CH281" s="376"/>
      <c r="CJ281" s="376"/>
      <c r="CL281" s="376"/>
      <c r="CN281" s="376"/>
      <c r="CP281" s="376"/>
      <c r="CR281" s="376"/>
      <c r="CT281" s="376"/>
      <c r="CV281" s="376"/>
      <c r="CX281" s="376"/>
      <c r="CZ281" s="376"/>
      <c r="DB281" s="376"/>
      <c r="DD281" s="376"/>
      <c r="DF281" s="376"/>
      <c r="DH281" s="376"/>
      <c r="DJ281" s="376"/>
      <c r="DL281" s="376"/>
      <c r="DN281" s="376"/>
      <c r="DP281" s="376"/>
      <c r="DR281" s="376"/>
      <c r="DT281" s="376"/>
      <c r="DV281" s="376"/>
      <c r="DX281" s="376"/>
      <c r="DZ281" s="376"/>
      <c r="EB281" s="376"/>
      <c r="ED281" s="376"/>
      <c r="EF281" s="376"/>
      <c r="EH281" s="376"/>
      <c r="EJ281" s="376"/>
    </row>
    <row r="282" spans="5:140" s="373" customFormat="1" ht="15" customHeight="1" x14ac:dyDescent="0.25">
      <c r="E282" s="374"/>
      <c r="F282" s="375"/>
      <c r="G282" s="294"/>
      <c r="K282" s="376"/>
      <c r="L282" s="386"/>
      <c r="O282" s="376"/>
      <c r="P282" s="377"/>
      <c r="Q282" s="374"/>
      <c r="R282" s="376"/>
      <c r="S282" s="376"/>
      <c r="T282" s="376"/>
      <c r="U282" s="376"/>
      <c r="V282" s="376"/>
      <c r="W282" s="376"/>
      <c r="X282" s="376"/>
      <c r="Z282" s="376"/>
      <c r="AD282" s="376"/>
      <c r="AF282" s="376"/>
      <c r="AH282" s="376"/>
      <c r="AJ282" s="376"/>
      <c r="AL282" s="376"/>
      <c r="AN282" s="376"/>
      <c r="AP282" s="376"/>
      <c r="AR282" s="376"/>
      <c r="AT282" s="376"/>
      <c r="AV282" s="376"/>
      <c r="AX282" s="376"/>
      <c r="AZ282" s="376"/>
      <c r="BB282" s="376"/>
      <c r="BD282" s="376"/>
      <c r="BF282" s="376"/>
      <c r="BH282" s="376"/>
      <c r="BJ282" s="376"/>
      <c r="BL282" s="376"/>
      <c r="BN282" s="376"/>
      <c r="BP282" s="376"/>
      <c r="BR282" s="376"/>
      <c r="BT282" s="376"/>
      <c r="BV282" s="376"/>
      <c r="BX282" s="376"/>
      <c r="BZ282" s="376"/>
      <c r="CB282" s="376"/>
      <c r="CD282" s="376"/>
      <c r="CF282" s="376"/>
      <c r="CH282" s="376"/>
      <c r="CJ282" s="376"/>
      <c r="CL282" s="376"/>
      <c r="CN282" s="376"/>
      <c r="CP282" s="376"/>
      <c r="CR282" s="376"/>
      <c r="CT282" s="376"/>
      <c r="CV282" s="376"/>
      <c r="CX282" s="376"/>
      <c r="CZ282" s="376"/>
      <c r="DB282" s="376"/>
      <c r="DD282" s="376"/>
      <c r="DF282" s="376"/>
      <c r="DH282" s="376"/>
      <c r="DJ282" s="376"/>
      <c r="DL282" s="376"/>
      <c r="DN282" s="376"/>
      <c r="DP282" s="376"/>
      <c r="DR282" s="376"/>
      <c r="DT282" s="376"/>
      <c r="DV282" s="376"/>
      <c r="DX282" s="376"/>
      <c r="DZ282" s="376"/>
      <c r="EB282" s="376"/>
      <c r="ED282" s="376"/>
      <c r="EF282" s="376"/>
      <c r="EH282" s="376"/>
      <c r="EJ282" s="376"/>
    </row>
    <row r="283" spans="5:140" s="373" customFormat="1" ht="15" customHeight="1" x14ac:dyDescent="0.25">
      <c r="E283" s="374"/>
      <c r="F283" s="375"/>
      <c r="G283" s="294"/>
      <c r="K283" s="376"/>
      <c r="L283" s="386"/>
      <c r="O283" s="376"/>
      <c r="P283" s="377"/>
      <c r="Q283" s="374"/>
      <c r="R283" s="376"/>
      <c r="S283" s="376"/>
      <c r="T283" s="376"/>
      <c r="U283" s="376"/>
      <c r="V283" s="376"/>
      <c r="W283" s="376"/>
      <c r="X283" s="376"/>
      <c r="Z283" s="376"/>
      <c r="AD283" s="376"/>
      <c r="AF283" s="376"/>
      <c r="AH283" s="376"/>
      <c r="AJ283" s="376"/>
      <c r="AL283" s="376"/>
      <c r="AN283" s="376"/>
      <c r="AP283" s="376"/>
      <c r="AR283" s="376"/>
      <c r="AT283" s="376"/>
      <c r="AV283" s="376"/>
      <c r="AX283" s="376"/>
      <c r="AZ283" s="376"/>
      <c r="BB283" s="376"/>
      <c r="BD283" s="376"/>
      <c r="BF283" s="376"/>
      <c r="BH283" s="376"/>
      <c r="BJ283" s="376"/>
      <c r="BL283" s="376"/>
      <c r="BN283" s="376"/>
      <c r="BP283" s="376"/>
      <c r="BR283" s="376"/>
      <c r="BT283" s="376"/>
      <c r="BV283" s="376"/>
      <c r="BX283" s="376"/>
      <c r="BZ283" s="376"/>
      <c r="CB283" s="376"/>
      <c r="CD283" s="376"/>
      <c r="CF283" s="376"/>
      <c r="CH283" s="376"/>
      <c r="CJ283" s="376"/>
      <c r="CL283" s="376"/>
      <c r="CN283" s="376"/>
      <c r="CP283" s="376"/>
      <c r="CR283" s="376"/>
      <c r="CT283" s="376"/>
      <c r="CV283" s="376"/>
      <c r="CX283" s="376"/>
      <c r="CZ283" s="376"/>
      <c r="DB283" s="376"/>
      <c r="DD283" s="376"/>
      <c r="DF283" s="376"/>
      <c r="DH283" s="376"/>
      <c r="DJ283" s="376"/>
      <c r="DL283" s="376"/>
      <c r="DN283" s="376"/>
      <c r="DP283" s="376"/>
      <c r="DR283" s="376"/>
      <c r="DT283" s="376"/>
      <c r="DV283" s="376"/>
      <c r="DX283" s="376"/>
      <c r="DZ283" s="376"/>
      <c r="EB283" s="376"/>
      <c r="ED283" s="376"/>
      <c r="EF283" s="376"/>
      <c r="EH283" s="376"/>
      <c r="EJ283" s="376"/>
    </row>
    <row r="284" spans="5:140" s="373" customFormat="1" ht="15" customHeight="1" x14ac:dyDescent="0.25">
      <c r="E284" s="374"/>
      <c r="F284" s="375"/>
      <c r="G284" s="294"/>
      <c r="K284" s="376"/>
      <c r="L284" s="386"/>
      <c r="O284" s="376"/>
      <c r="P284" s="377"/>
      <c r="Q284" s="374"/>
      <c r="R284" s="376"/>
      <c r="S284" s="376"/>
      <c r="T284" s="376"/>
      <c r="U284" s="376"/>
      <c r="V284" s="376"/>
      <c r="W284" s="376"/>
      <c r="X284" s="376"/>
      <c r="Z284" s="376"/>
      <c r="AD284" s="376"/>
      <c r="AF284" s="376"/>
      <c r="AH284" s="376"/>
      <c r="AJ284" s="376"/>
      <c r="AL284" s="376"/>
      <c r="AN284" s="376"/>
      <c r="AP284" s="376"/>
      <c r="AR284" s="376"/>
      <c r="AT284" s="376"/>
      <c r="AV284" s="376"/>
      <c r="AX284" s="376"/>
      <c r="AZ284" s="376"/>
      <c r="BB284" s="376"/>
      <c r="BD284" s="376"/>
      <c r="BF284" s="376"/>
      <c r="BH284" s="376"/>
      <c r="BJ284" s="376"/>
      <c r="BL284" s="376"/>
      <c r="BN284" s="376"/>
      <c r="BP284" s="376"/>
      <c r="BR284" s="376"/>
      <c r="BT284" s="376"/>
      <c r="BV284" s="376"/>
      <c r="BX284" s="376"/>
      <c r="BZ284" s="376"/>
      <c r="CB284" s="376"/>
      <c r="CD284" s="376"/>
      <c r="CF284" s="376"/>
      <c r="CH284" s="376"/>
      <c r="CJ284" s="376"/>
      <c r="CL284" s="376"/>
      <c r="CN284" s="376"/>
      <c r="CP284" s="376"/>
      <c r="CR284" s="376"/>
      <c r="CT284" s="376"/>
      <c r="CV284" s="376"/>
      <c r="CX284" s="376"/>
      <c r="CZ284" s="376"/>
      <c r="DB284" s="376"/>
      <c r="DD284" s="376"/>
      <c r="DF284" s="376"/>
      <c r="DH284" s="376"/>
      <c r="DJ284" s="376"/>
      <c r="DL284" s="376"/>
      <c r="DN284" s="376"/>
      <c r="DP284" s="376"/>
      <c r="DR284" s="376"/>
      <c r="DT284" s="376"/>
      <c r="DV284" s="376"/>
      <c r="DX284" s="376"/>
      <c r="DZ284" s="376"/>
      <c r="EB284" s="376"/>
      <c r="ED284" s="376"/>
      <c r="EF284" s="376"/>
      <c r="EH284" s="376"/>
      <c r="EJ284" s="376"/>
    </row>
    <row r="285" spans="5:140" s="373" customFormat="1" ht="15" customHeight="1" x14ac:dyDescent="0.25">
      <c r="E285" s="374"/>
      <c r="F285" s="375"/>
      <c r="G285" s="294"/>
      <c r="K285" s="376"/>
      <c r="L285" s="386"/>
      <c r="O285" s="376"/>
      <c r="P285" s="377"/>
      <c r="Q285" s="374"/>
      <c r="R285" s="376"/>
      <c r="S285" s="376"/>
      <c r="T285" s="376"/>
      <c r="U285" s="376"/>
      <c r="V285" s="376"/>
      <c r="W285" s="376"/>
      <c r="X285" s="376"/>
      <c r="Z285" s="376"/>
      <c r="AD285" s="376"/>
      <c r="AF285" s="376"/>
      <c r="AH285" s="376"/>
      <c r="AJ285" s="376"/>
      <c r="AL285" s="376"/>
      <c r="AN285" s="376"/>
      <c r="AP285" s="376"/>
      <c r="AR285" s="376"/>
      <c r="AT285" s="376"/>
      <c r="AV285" s="376"/>
      <c r="AX285" s="376"/>
      <c r="AZ285" s="376"/>
      <c r="BB285" s="376"/>
      <c r="BD285" s="376"/>
      <c r="BF285" s="376"/>
      <c r="BH285" s="376"/>
      <c r="BJ285" s="376"/>
      <c r="BL285" s="376"/>
      <c r="BN285" s="376"/>
      <c r="BP285" s="376"/>
      <c r="BR285" s="376"/>
      <c r="BT285" s="376"/>
      <c r="BV285" s="376"/>
      <c r="BX285" s="376"/>
      <c r="BZ285" s="376"/>
      <c r="CB285" s="376"/>
      <c r="CD285" s="376"/>
      <c r="CF285" s="376"/>
      <c r="CH285" s="376"/>
      <c r="CJ285" s="376"/>
      <c r="CL285" s="376"/>
      <c r="CN285" s="376"/>
      <c r="CP285" s="376"/>
      <c r="CR285" s="376"/>
      <c r="CT285" s="376"/>
      <c r="CV285" s="376"/>
      <c r="CX285" s="376"/>
      <c r="CZ285" s="376"/>
      <c r="DB285" s="376"/>
      <c r="DD285" s="376"/>
      <c r="DF285" s="376"/>
      <c r="DH285" s="376"/>
      <c r="DJ285" s="376"/>
      <c r="DL285" s="376"/>
      <c r="DN285" s="376"/>
      <c r="DP285" s="376"/>
      <c r="DR285" s="376"/>
      <c r="DT285" s="376"/>
      <c r="DV285" s="376"/>
      <c r="DX285" s="376"/>
      <c r="DZ285" s="376"/>
      <c r="EB285" s="376"/>
      <c r="ED285" s="376"/>
      <c r="EF285" s="376"/>
      <c r="EH285" s="376"/>
      <c r="EJ285" s="376"/>
    </row>
    <row r="286" spans="5:140" s="373" customFormat="1" ht="15" customHeight="1" x14ac:dyDescent="0.25">
      <c r="E286" s="374"/>
      <c r="F286" s="375"/>
      <c r="G286" s="294"/>
      <c r="K286" s="376"/>
      <c r="L286" s="386"/>
      <c r="O286" s="376"/>
      <c r="P286" s="377"/>
      <c r="Q286" s="374"/>
      <c r="R286" s="376"/>
      <c r="S286" s="376"/>
      <c r="T286" s="376"/>
      <c r="U286" s="376"/>
      <c r="V286" s="376"/>
      <c r="W286" s="376"/>
      <c r="X286" s="376"/>
      <c r="Z286" s="376"/>
      <c r="AD286" s="376"/>
      <c r="AF286" s="376"/>
      <c r="AH286" s="376"/>
      <c r="AJ286" s="376"/>
      <c r="AL286" s="376"/>
      <c r="AN286" s="376"/>
      <c r="AP286" s="376"/>
      <c r="AR286" s="376"/>
      <c r="AT286" s="376"/>
      <c r="AV286" s="376"/>
      <c r="AX286" s="376"/>
      <c r="AZ286" s="376"/>
      <c r="BB286" s="376"/>
      <c r="BD286" s="376"/>
      <c r="BF286" s="376"/>
      <c r="BH286" s="376"/>
      <c r="BJ286" s="376"/>
      <c r="BL286" s="376"/>
      <c r="BN286" s="376"/>
      <c r="BP286" s="376"/>
      <c r="BR286" s="376"/>
      <c r="BT286" s="376"/>
      <c r="BV286" s="376"/>
      <c r="BX286" s="376"/>
      <c r="BZ286" s="376"/>
      <c r="CB286" s="376"/>
      <c r="CD286" s="376"/>
      <c r="CF286" s="376"/>
      <c r="CH286" s="376"/>
      <c r="CJ286" s="376"/>
      <c r="CL286" s="376"/>
      <c r="CN286" s="376"/>
      <c r="CP286" s="376"/>
      <c r="CR286" s="376"/>
      <c r="CT286" s="376"/>
      <c r="CV286" s="376"/>
      <c r="CX286" s="376"/>
      <c r="CZ286" s="376"/>
      <c r="DB286" s="376"/>
      <c r="DD286" s="376"/>
      <c r="DF286" s="376"/>
      <c r="DH286" s="376"/>
      <c r="DJ286" s="376"/>
      <c r="DL286" s="376"/>
      <c r="DN286" s="376"/>
      <c r="DP286" s="376"/>
      <c r="DR286" s="376"/>
      <c r="DT286" s="376"/>
      <c r="DV286" s="376"/>
      <c r="DX286" s="376"/>
      <c r="DZ286" s="376"/>
      <c r="EB286" s="376"/>
      <c r="ED286" s="376"/>
      <c r="EF286" s="376"/>
      <c r="EH286" s="376"/>
      <c r="EJ286" s="376"/>
    </row>
    <row r="287" spans="5:140" s="373" customFormat="1" ht="15" customHeight="1" x14ac:dyDescent="0.25">
      <c r="E287" s="374"/>
      <c r="F287" s="375"/>
      <c r="G287" s="294"/>
      <c r="K287" s="376"/>
      <c r="L287" s="386"/>
      <c r="O287" s="376"/>
      <c r="P287" s="377"/>
      <c r="Q287" s="374"/>
      <c r="R287" s="376"/>
      <c r="S287" s="376"/>
      <c r="T287" s="376"/>
      <c r="U287" s="376"/>
      <c r="V287" s="376"/>
      <c r="W287" s="376"/>
      <c r="X287" s="376"/>
      <c r="Z287" s="376"/>
      <c r="AD287" s="376"/>
      <c r="AF287" s="376"/>
      <c r="AH287" s="376"/>
      <c r="AJ287" s="376"/>
      <c r="AL287" s="376"/>
      <c r="AN287" s="376"/>
      <c r="AP287" s="376"/>
      <c r="AR287" s="376"/>
      <c r="AT287" s="376"/>
      <c r="AV287" s="376"/>
      <c r="AX287" s="376"/>
      <c r="AZ287" s="376"/>
      <c r="BB287" s="376"/>
      <c r="BD287" s="376"/>
      <c r="BF287" s="376"/>
      <c r="BH287" s="376"/>
      <c r="BJ287" s="376"/>
      <c r="BL287" s="376"/>
      <c r="BN287" s="376"/>
      <c r="BP287" s="376"/>
      <c r="BR287" s="376"/>
      <c r="BT287" s="376"/>
      <c r="BV287" s="376"/>
      <c r="BX287" s="376"/>
      <c r="BZ287" s="376"/>
      <c r="CB287" s="376"/>
      <c r="CD287" s="376"/>
      <c r="CF287" s="376"/>
      <c r="CH287" s="376"/>
      <c r="CJ287" s="376"/>
      <c r="CL287" s="376"/>
      <c r="CN287" s="376"/>
      <c r="CP287" s="376"/>
      <c r="CR287" s="376"/>
      <c r="CT287" s="376"/>
      <c r="CV287" s="376"/>
      <c r="CX287" s="376"/>
      <c r="CZ287" s="376"/>
      <c r="DB287" s="376"/>
      <c r="DD287" s="376"/>
      <c r="DF287" s="376"/>
      <c r="DH287" s="376"/>
      <c r="DJ287" s="376"/>
      <c r="DL287" s="376"/>
      <c r="DN287" s="376"/>
      <c r="DP287" s="376"/>
      <c r="DR287" s="376"/>
      <c r="DT287" s="376"/>
      <c r="DV287" s="376"/>
      <c r="DX287" s="376"/>
      <c r="DZ287" s="376"/>
      <c r="EB287" s="376"/>
      <c r="ED287" s="376"/>
      <c r="EF287" s="376"/>
      <c r="EH287" s="376"/>
      <c r="EJ287" s="376"/>
    </row>
    <row r="288" spans="5:140" s="373" customFormat="1" ht="15" customHeight="1" x14ac:dyDescent="0.25">
      <c r="E288" s="374"/>
      <c r="F288" s="375"/>
      <c r="G288" s="294"/>
      <c r="K288" s="376"/>
      <c r="L288" s="386"/>
      <c r="O288" s="376"/>
      <c r="P288" s="377"/>
      <c r="Q288" s="374"/>
      <c r="R288" s="376"/>
      <c r="S288" s="376"/>
      <c r="T288" s="376"/>
      <c r="U288" s="376"/>
      <c r="V288" s="376"/>
      <c r="W288" s="376"/>
      <c r="X288" s="376"/>
      <c r="Z288" s="376"/>
      <c r="AD288" s="376"/>
      <c r="AF288" s="376"/>
      <c r="AH288" s="376"/>
      <c r="AJ288" s="376"/>
      <c r="AL288" s="376"/>
      <c r="AN288" s="376"/>
      <c r="AP288" s="376"/>
      <c r="AR288" s="376"/>
      <c r="AT288" s="376"/>
      <c r="AV288" s="376"/>
      <c r="AX288" s="376"/>
      <c r="AZ288" s="376"/>
      <c r="BB288" s="376"/>
      <c r="BD288" s="376"/>
      <c r="BF288" s="376"/>
      <c r="BH288" s="376"/>
      <c r="BJ288" s="376"/>
      <c r="BL288" s="376"/>
      <c r="BN288" s="376"/>
      <c r="BP288" s="376"/>
      <c r="BR288" s="376"/>
      <c r="BT288" s="376"/>
      <c r="BV288" s="376"/>
      <c r="BX288" s="376"/>
      <c r="BZ288" s="376"/>
      <c r="CB288" s="376"/>
      <c r="CD288" s="376"/>
      <c r="CF288" s="376"/>
      <c r="CH288" s="376"/>
      <c r="CJ288" s="376"/>
      <c r="CL288" s="376"/>
      <c r="CN288" s="376"/>
      <c r="CP288" s="376"/>
      <c r="CR288" s="376"/>
      <c r="CT288" s="376"/>
      <c r="CV288" s="376"/>
      <c r="CX288" s="376"/>
      <c r="CZ288" s="376"/>
      <c r="DB288" s="376"/>
      <c r="DD288" s="376"/>
      <c r="DF288" s="376"/>
      <c r="DH288" s="376"/>
      <c r="DJ288" s="376"/>
      <c r="DL288" s="376"/>
      <c r="DN288" s="376"/>
      <c r="DP288" s="376"/>
      <c r="DR288" s="376"/>
      <c r="DT288" s="376"/>
      <c r="DV288" s="376"/>
      <c r="DX288" s="376"/>
      <c r="DZ288" s="376"/>
      <c r="EB288" s="376"/>
      <c r="ED288" s="376"/>
      <c r="EF288" s="376"/>
      <c r="EH288" s="376"/>
      <c r="EJ288" s="376"/>
    </row>
    <row r="289" spans="5:140" s="373" customFormat="1" ht="15" customHeight="1" x14ac:dyDescent="0.25">
      <c r="E289" s="374"/>
      <c r="F289" s="375"/>
      <c r="G289" s="294"/>
      <c r="K289" s="376"/>
      <c r="L289" s="386"/>
      <c r="O289" s="376"/>
      <c r="P289" s="377"/>
      <c r="Q289" s="374"/>
      <c r="R289" s="376"/>
      <c r="S289" s="376"/>
      <c r="T289" s="376"/>
      <c r="U289" s="376"/>
      <c r="V289" s="376"/>
      <c r="W289" s="376"/>
      <c r="X289" s="376"/>
      <c r="Z289" s="376"/>
      <c r="AD289" s="376"/>
      <c r="AF289" s="376"/>
      <c r="AH289" s="376"/>
      <c r="AJ289" s="376"/>
      <c r="AL289" s="376"/>
      <c r="AN289" s="376"/>
      <c r="AP289" s="376"/>
      <c r="AR289" s="376"/>
      <c r="AT289" s="376"/>
      <c r="AV289" s="376"/>
      <c r="AX289" s="376"/>
      <c r="AZ289" s="376"/>
      <c r="BB289" s="376"/>
      <c r="BD289" s="376"/>
      <c r="BF289" s="376"/>
      <c r="BH289" s="376"/>
      <c r="BJ289" s="376"/>
      <c r="BL289" s="376"/>
      <c r="BN289" s="376"/>
      <c r="BP289" s="376"/>
      <c r="BR289" s="376"/>
      <c r="BT289" s="376"/>
      <c r="BV289" s="376"/>
      <c r="BX289" s="376"/>
      <c r="BZ289" s="376"/>
      <c r="CB289" s="376"/>
      <c r="CD289" s="376"/>
      <c r="CF289" s="376"/>
      <c r="CH289" s="376"/>
      <c r="CJ289" s="376"/>
      <c r="CL289" s="376"/>
      <c r="CN289" s="376"/>
      <c r="CP289" s="376"/>
      <c r="CR289" s="376"/>
      <c r="CT289" s="376"/>
      <c r="CV289" s="376"/>
      <c r="CX289" s="376"/>
      <c r="CZ289" s="376"/>
      <c r="DB289" s="376"/>
      <c r="DD289" s="376"/>
      <c r="DF289" s="376"/>
      <c r="DH289" s="376"/>
      <c r="DJ289" s="376"/>
      <c r="DL289" s="376"/>
      <c r="DN289" s="376"/>
      <c r="DP289" s="376"/>
      <c r="DR289" s="376"/>
      <c r="DT289" s="376"/>
      <c r="DV289" s="376"/>
      <c r="DX289" s="376"/>
      <c r="DZ289" s="376"/>
      <c r="EB289" s="376"/>
      <c r="ED289" s="376"/>
      <c r="EF289" s="376"/>
      <c r="EH289" s="376"/>
      <c r="EJ289" s="376"/>
    </row>
    <row r="290" spans="5:140" s="373" customFormat="1" ht="15" customHeight="1" x14ac:dyDescent="0.25">
      <c r="E290" s="374"/>
      <c r="F290" s="375"/>
      <c r="G290" s="294"/>
      <c r="K290" s="376"/>
      <c r="L290" s="386"/>
      <c r="O290" s="376"/>
      <c r="P290" s="377"/>
      <c r="Q290" s="374"/>
      <c r="R290" s="376"/>
      <c r="S290" s="376"/>
      <c r="T290" s="376"/>
      <c r="U290" s="376"/>
      <c r="V290" s="376"/>
      <c r="W290" s="376"/>
      <c r="X290" s="376"/>
      <c r="Z290" s="376"/>
      <c r="AD290" s="376"/>
      <c r="AF290" s="376"/>
      <c r="AH290" s="376"/>
      <c r="AJ290" s="376"/>
      <c r="AL290" s="376"/>
      <c r="AN290" s="376"/>
      <c r="AP290" s="376"/>
      <c r="AR290" s="376"/>
      <c r="AT290" s="376"/>
      <c r="AV290" s="376"/>
      <c r="AX290" s="376"/>
      <c r="AZ290" s="376"/>
      <c r="BB290" s="376"/>
      <c r="BD290" s="376"/>
      <c r="BF290" s="376"/>
      <c r="BH290" s="376"/>
      <c r="BJ290" s="376"/>
      <c r="BL290" s="376"/>
      <c r="BN290" s="376"/>
      <c r="BP290" s="376"/>
      <c r="BR290" s="376"/>
      <c r="BT290" s="376"/>
      <c r="BV290" s="376"/>
      <c r="BX290" s="376"/>
      <c r="BZ290" s="376"/>
      <c r="CB290" s="376"/>
      <c r="CD290" s="376"/>
      <c r="CF290" s="376"/>
      <c r="CH290" s="376"/>
      <c r="CJ290" s="376"/>
      <c r="CL290" s="376"/>
      <c r="CN290" s="376"/>
      <c r="CP290" s="376"/>
      <c r="CR290" s="376"/>
      <c r="CT290" s="376"/>
      <c r="CV290" s="376"/>
      <c r="CX290" s="376"/>
      <c r="CZ290" s="376"/>
      <c r="DB290" s="376"/>
      <c r="DD290" s="376"/>
      <c r="DF290" s="376"/>
      <c r="DH290" s="376"/>
      <c r="DJ290" s="376"/>
      <c r="DL290" s="376"/>
      <c r="DN290" s="376"/>
      <c r="DP290" s="376"/>
      <c r="DR290" s="376"/>
      <c r="DT290" s="376"/>
      <c r="DV290" s="376"/>
      <c r="DX290" s="376"/>
      <c r="DZ290" s="376"/>
      <c r="EB290" s="376"/>
      <c r="ED290" s="376"/>
      <c r="EF290" s="376"/>
      <c r="EH290" s="376"/>
      <c r="EJ290" s="376"/>
    </row>
    <row r="291" spans="5:140" s="373" customFormat="1" ht="15" customHeight="1" x14ac:dyDescent="0.25">
      <c r="E291" s="374"/>
      <c r="F291" s="375"/>
      <c r="G291" s="294"/>
      <c r="K291" s="376"/>
      <c r="L291" s="386"/>
      <c r="O291" s="376"/>
      <c r="P291" s="377"/>
      <c r="Q291" s="374"/>
      <c r="R291" s="376"/>
      <c r="S291" s="376"/>
      <c r="T291" s="376"/>
      <c r="U291" s="376"/>
      <c r="V291" s="376"/>
      <c r="W291" s="376"/>
      <c r="X291" s="376"/>
      <c r="Z291" s="376"/>
      <c r="AD291" s="376"/>
      <c r="AF291" s="376"/>
      <c r="AH291" s="376"/>
      <c r="AJ291" s="376"/>
      <c r="AL291" s="376"/>
      <c r="AN291" s="376"/>
      <c r="AP291" s="376"/>
      <c r="AR291" s="376"/>
      <c r="AT291" s="376"/>
      <c r="AV291" s="376"/>
      <c r="AX291" s="376"/>
      <c r="AZ291" s="376"/>
      <c r="BB291" s="376"/>
      <c r="BD291" s="376"/>
      <c r="BF291" s="376"/>
      <c r="BH291" s="376"/>
      <c r="BJ291" s="376"/>
      <c r="BL291" s="376"/>
      <c r="BN291" s="376"/>
      <c r="BP291" s="376"/>
      <c r="BR291" s="376"/>
      <c r="BT291" s="376"/>
      <c r="BV291" s="376"/>
      <c r="BX291" s="376"/>
      <c r="BZ291" s="376"/>
      <c r="CB291" s="376"/>
      <c r="CD291" s="376"/>
      <c r="CF291" s="376"/>
      <c r="CH291" s="376"/>
      <c r="CJ291" s="376"/>
      <c r="CL291" s="376"/>
      <c r="CN291" s="376"/>
      <c r="CP291" s="376"/>
      <c r="CR291" s="376"/>
      <c r="CT291" s="376"/>
      <c r="CV291" s="376"/>
      <c r="CX291" s="376"/>
      <c r="CZ291" s="376"/>
      <c r="DB291" s="376"/>
      <c r="DD291" s="376"/>
      <c r="DF291" s="376"/>
      <c r="DH291" s="376"/>
      <c r="DJ291" s="376"/>
      <c r="DL291" s="376"/>
      <c r="DN291" s="376"/>
      <c r="DP291" s="376"/>
      <c r="DR291" s="376"/>
      <c r="DT291" s="376"/>
      <c r="DV291" s="376"/>
      <c r="DX291" s="376"/>
      <c r="DZ291" s="376"/>
      <c r="EB291" s="376"/>
      <c r="ED291" s="376"/>
      <c r="EF291" s="376"/>
      <c r="EH291" s="376"/>
      <c r="EJ291" s="376"/>
    </row>
    <row r="292" spans="5:140" s="373" customFormat="1" ht="15" customHeight="1" x14ac:dyDescent="0.25">
      <c r="E292" s="374"/>
      <c r="F292" s="375"/>
      <c r="G292" s="294"/>
      <c r="K292" s="376"/>
      <c r="L292" s="386"/>
      <c r="O292" s="376"/>
      <c r="P292" s="377"/>
      <c r="Q292" s="374"/>
      <c r="R292" s="376"/>
      <c r="S292" s="376"/>
      <c r="T292" s="376"/>
      <c r="U292" s="376"/>
      <c r="V292" s="376"/>
      <c r="W292" s="376"/>
      <c r="X292" s="376"/>
      <c r="Z292" s="376"/>
      <c r="AD292" s="376"/>
      <c r="AF292" s="376"/>
      <c r="AH292" s="376"/>
      <c r="AJ292" s="376"/>
      <c r="AL292" s="376"/>
      <c r="AN292" s="376"/>
      <c r="AP292" s="376"/>
      <c r="AR292" s="376"/>
      <c r="AT292" s="376"/>
      <c r="AV292" s="376"/>
      <c r="AX292" s="376"/>
      <c r="AZ292" s="376"/>
      <c r="BB292" s="376"/>
      <c r="BD292" s="376"/>
      <c r="BF292" s="376"/>
      <c r="BH292" s="376"/>
      <c r="BJ292" s="376"/>
      <c r="BL292" s="376"/>
      <c r="BN292" s="376"/>
      <c r="BP292" s="376"/>
      <c r="BR292" s="376"/>
      <c r="BT292" s="376"/>
      <c r="BV292" s="376"/>
      <c r="BX292" s="376"/>
      <c r="BZ292" s="376"/>
      <c r="CB292" s="376"/>
      <c r="CD292" s="376"/>
      <c r="CF292" s="376"/>
      <c r="CH292" s="376"/>
      <c r="CJ292" s="376"/>
      <c r="CL292" s="376"/>
      <c r="CN292" s="376"/>
      <c r="CP292" s="376"/>
      <c r="CR292" s="376"/>
      <c r="CT292" s="376"/>
      <c r="CV292" s="376"/>
      <c r="CX292" s="376"/>
      <c r="CZ292" s="376"/>
      <c r="DB292" s="376"/>
      <c r="DD292" s="376"/>
      <c r="DF292" s="376"/>
      <c r="DH292" s="376"/>
      <c r="DJ292" s="376"/>
      <c r="DL292" s="376"/>
      <c r="DN292" s="376"/>
      <c r="DP292" s="376"/>
      <c r="DR292" s="376"/>
      <c r="DT292" s="376"/>
      <c r="DV292" s="376"/>
      <c r="DX292" s="376"/>
      <c r="DZ292" s="376"/>
      <c r="EB292" s="376"/>
      <c r="ED292" s="376"/>
      <c r="EF292" s="376"/>
      <c r="EH292" s="376"/>
      <c r="EJ292" s="376"/>
    </row>
    <row r="293" spans="5:140" s="373" customFormat="1" ht="15" customHeight="1" x14ac:dyDescent="0.25">
      <c r="E293" s="374"/>
      <c r="F293" s="375"/>
      <c r="G293" s="294"/>
      <c r="K293" s="376"/>
      <c r="L293" s="386"/>
      <c r="O293" s="376"/>
      <c r="P293" s="377"/>
      <c r="Q293" s="374"/>
      <c r="R293" s="376"/>
      <c r="S293" s="376"/>
      <c r="T293" s="376"/>
      <c r="U293" s="376"/>
      <c r="V293" s="376"/>
      <c r="W293" s="376"/>
      <c r="X293" s="376"/>
      <c r="Z293" s="376"/>
      <c r="AD293" s="376"/>
      <c r="AF293" s="376"/>
      <c r="AH293" s="376"/>
      <c r="AJ293" s="376"/>
      <c r="AL293" s="376"/>
      <c r="AN293" s="376"/>
      <c r="AP293" s="376"/>
      <c r="AR293" s="376"/>
      <c r="AT293" s="376"/>
      <c r="AV293" s="376"/>
      <c r="AX293" s="376"/>
      <c r="AZ293" s="376"/>
      <c r="BB293" s="376"/>
      <c r="BD293" s="376"/>
      <c r="BF293" s="376"/>
      <c r="BH293" s="376"/>
      <c r="BJ293" s="376"/>
      <c r="BL293" s="376"/>
      <c r="BN293" s="376"/>
      <c r="BP293" s="376"/>
      <c r="BR293" s="376"/>
      <c r="BT293" s="376"/>
      <c r="BV293" s="376"/>
      <c r="BX293" s="376"/>
      <c r="BZ293" s="376"/>
      <c r="CB293" s="376"/>
      <c r="CD293" s="376"/>
      <c r="CF293" s="376"/>
      <c r="CH293" s="376"/>
      <c r="CJ293" s="376"/>
      <c r="CL293" s="376"/>
      <c r="CN293" s="376"/>
      <c r="CP293" s="376"/>
      <c r="CR293" s="376"/>
      <c r="CT293" s="376"/>
      <c r="CV293" s="376"/>
      <c r="CX293" s="376"/>
      <c r="CZ293" s="376"/>
      <c r="DB293" s="376"/>
      <c r="DD293" s="376"/>
      <c r="DF293" s="376"/>
      <c r="DH293" s="376"/>
      <c r="DJ293" s="376"/>
      <c r="DL293" s="376"/>
      <c r="DN293" s="376"/>
      <c r="DP293" s="376"/>
      <c r="DR293" s="376"/>
      <c r="DT293" s="376"/>
      <c r="DV293" s="376"/>
      <c r="DX293" s="376"/>
      <c r="DZ293" s="376"/>
      <c r="EB293" s="376"/>
      <c r="ED293" s="376"/>
      <c r="EF293" s="376"/>
      <c r="EH293" s="376"/>
      <c r="EJ293" s="376"/>
    </row>
    <row r="294" spans="5:140" s="373" customFormat="1" ht="15" customHeight="1" x14ac:dyDescent="0.25">
      <c r="E294" s="374"/>
      <c r="F294" s="375"/>
      <c r="G294" s="294"/>
      <c r="K294" s="376"/>
      <c r="L294" s="386"/>
      <c r="O294" s="376"/>
      <c r="P294" s="377"/>
      <c r="Q294" s="374"/>
      <c r="R294" s="376"/>
      <c r="S294" s="376"/>
      <c r="T294" s="376"/>
      <c r="U294" s="376"/>
      <c r="V294" s="376"/>
      <c r="W294" s="376"/>
      <c r="X294" s="376"/>
      <c r="Z294" s="376"/>
      <c r="AD294" s="376"/>
      <c r="AF294" s="376"/>
      <c r="AH294" s="376"/>
      <c r="AJ294" s="376"/>
      <c r="AL294" s="376"/>
      <c r="AN294" s="376"/>
      <c r="AP294" s="376"/>
      <c r="AR294" s="376"/>
      <c r="AT294" s="376"/>
      <c r="AV294" s="376"/>
      <c r="AX294" s="376"/>
      <c r="AZ294" s="376"/>
      <c r="BB294" s="376"/>
      <c r="BD294" s="376"/>
      <c r="BF294" s="376"/>
      <c r="BH294" s="376"/>
      <c r="BJ294" s="376"/>
      <c r="BL294" s="376"/>
      <c r="BN294" s="376"/>
      <c r="BP294" s="376"/>
      <c r="BR294" s="376"/>
      <c r="BT294" s="376"/>
      <c r="BV294" s="376"/>
      <c r="BX294" s="376"/>
      <c r="BZ294" s="376"/>
      <c r="CB294" s="376"/>
      <c r="CD294" s="376"/>
      <c r="CF294" s="376"/>
      <c r="CH294" s="376"/>
      <c r="CJ294" s="376"/>
      <c r="CL294" s="376"/>
      <c r="CN294" s="376"/>
      <c r="CP294" s="376"/>
      <c r="CR294" s="376"/>
      <c r="CT294" s="376"/>
      <c r="CV294" s="376"/>
      <c r="CX294" s="376"/>
      <c r="CZ294" s="376"/>
      <c r="DB294" s="376"/>
      <c r="DD294" s="376"/>
      <c r="DF294" s="376"/>
      <c r="DH294" s="376"/>
      <c r="DJ294" s="376"/>
      <c r="DL294" s="376"/>
      <c r="DN294" s="376"/>
      <c r="DP294" s="376"/>
      <c r="DR294" s="376"/>
      <c r="DT294" s="376"/>
      <c r="DV294" s="376"/>
      <c r="DX294" s="376"/>
      <c r="DZ294" s="376"/>
      <c r="EB294" s="376"/>
      <c r="ED294" s="376"/>
      <c r="EF294" s="376"/>
      <c r="EH294" s="376"/>
      <c r="EJ294" s="376"/>
    </row>
    <row r="295" spans="5:140" s="373" customFormat="1" ht="15" customHeight="1" x14ac:dyDescent="0.25">
      <c r="E295" s="374"/>
      <c r="F295" s="375"/>
      <c r="G295" s="294"/>
      <c r="K295" s="376"/>
      <c r="L295" s="386"/>
      <c r="O295" s="376"/>
      <c r="P295" s="377"/>
      <c r="Q295" s="374"/>
      <c r="R295" s="376"/>
      <c r="S295" s="376"/>
      <c r="T295" s="376"/>
      <c r="U295" s="376"/>
      <c r="V295" s="376"/>
      <c r="W295" s="376"/>
      <c r="X295" s="376"/>
      <c r="Z295" s="376"/>
      <c r="AD295" s="376"/>
      <c r="AF295" s="376"/>
      <c r="AH295" s="376"/>
      <c r="AJ295" s="376"/>
      <c r="AL295" s="376"/>
      <c r="AN295" s="376"/>
      <c r="AP295" s="376"/>
      <c r="AR295" s="376"/>
      <c r="AT295" s="376"/>
      <c r="AV295" s="376"/>
      <c r="AX295" s="376"/>
      <c r="AZ295" s="376"/>
      <c r="BB295" s="376"/>
      <c r="BD295" s="376"/>
      <c r="BF295" s="376"/>
      <c r="BH295" s="376"/>
      <c r="BJ295" s="376"/>
      <c r="BL295" s="376"/>
      <c r="BN295" s="376"/>
      <c r="BP295" s="376"/>
      <c r="BR295" s="376"/>
      <c r="BT295" s="376"/>
      <c r="BV295" s="376"/>
      <c r="BX295" s="376"/>
      <c r="BZ295" s="376"/>
      <c r="CB295" s="376"/>
      <c r="CD295" s="376"/>
      <c r="CF295" s="376"/>
      <c r="CH295" s="376"/>
      <c r="CJ295" s="376"/>
      <c r="CL295" s="376"/>
      <c r="CN295" s="376"/>
      <c r="CP295" s="376"/>
      <c r="CR295" s="376"/>
      <c r="CT295" s="376"/>
      <c r="CV295" s="376"/>
      <c r="CX295" s="376"/>
      <c r="CZ295" s="376"/>
      <c r="DB295" s="376"/>
      <c r="DD295" s="376"/>
      <c r="DF295" s="376"/>
      <c r="DH295" s="376"/>
      <c r="DJ295" s="376"/>
      <c r="DL295" s="376"/>
      <c r="DN295" s="376"/>
      <c r="DP295" s="376"/>
      <c r="DR295" s="376"/>
      <c r="DT295" s="376"/>
      <c r="DV295" s="376"/>
      <c r="DX295" s="376"/>
      <c r="DZ295" s="376"/>
      <c r="EB295" s="376"/>
      <c r="ED295" s="376"/>
      <c r="EF295" s="376"/>
      <c r="EH295" s="376"/>
      <c r="EJ295" s="376"/>
    </row>
    <row r="296" spans="5:140" s="373" customFormat="1" ht="15" customHeight="1" x14ac:dyDescent="0.25">
      <c r="E296" s="374"/>
      <c r="F296" s="375"/>
      <c r="G296" s="294"/>
      <c r="K296" s="376"/>
      <c r="L296" s="386"/>
      <c r="O296" s="376"/>
      <c r="P296" s="377"/>
      <c r="Q296" s="374"/>
      <c r="R296" s="376"/>
      <c r="S296" s="376"/>
      <c r="T296" s="376"/>
      <c r="U296" s="376"/>
      <c r="V296" s="376"/>
      <c r="W296" s="376"/>
      <c r="X296" s="376"/>
      <c r="Z296" s="376"/>
      <c r="AD296" s="376"/>
      <c r="AF296" s="376"/>
      <c r="AH296" s="376"/>
      <c r="AJ296" s="376"/>
      <c r="AL296" s="376"/>
      <c r="AN296" s="376"/>
      <c r="AP296" s="376"/>
      <c r="AR296" s="376"/>
      <c r="AT296" s="376"/>
      <c r="AV296" s="376"/>
      <c r="AX296" s="376"/>
      <c r="AZ296" s="376"/>
      <c r="BB296" s="376"/>
      <c r="BD296" s="376"/>
      <c r="BF296" s="376"/>
      <c r="BH296" s="376"/>
      <c r="BJ296" s="376"/>
      <c r="BL296" s="376"/>
      <c r="BN296" s="376"/>
      <c r="BP296" s="376"/>
      <c r="BR296" s="376"/>
      <c r="BT296" s="376"/>
      <c r="BV296" s="376"/>
      <c r="BX296" s="376"/>
      <c r="BZ296" s="376"/>
      <c r="CB296" s="376"/>
      <c r="CD296" s="376"/>
      <c r="CF296" s="376"/>
      <c r="CH296" s="376"/>
      <c r="CJ296" s="376"/>
      <c r="CL296" s="376"/>
      <c r="CN296" s="376"/>
      <c r="CP296" s="376"/>
      <c r="CR296" s="376"/>
      <c r="CT296" s="376"/>
      <c r="CV296" s="376"/>
      <c r="CX296" s="376"/>
      <c r="CZ296" s="376"/>
      <c r="DB296" s="376"/>
      <c r="DD296" s="376"/>
      <c r="DF296" s="376"/>
      <c r="DH296" s="376"/>
      <c r="DJ296" s="376"/>
      <c r="DL296" s="376"/>
      <c r="DN296" s="376"/>
      <c r="DP296" s="376"/>
      <c r="DR296" s="376"/>
      <c r="DT296" s="376"/>
      <c r="DV296" s="376"/>
      <c r="DX296" s="376"/>
      <c r="DZ296" s="376"/>
      <c r="EB296" s="376"/>
      <c r="ED296" s="376"/>
      <c r="EF296" s="376"/>
      <c r="EH296" s="376"/>
      <c r="EJ296" s="376"/>
    </row>
    <row r="297" spans="5:140" s="373" customFormat="1" ht="15" customHeight="1" x14ac:dyDescent="0.25">
      <c r="E297" s="374"/>
      <c r="F297" s="375"/>
      <c r="G297" s="294"/>
      <c r="K297" s="376"/>
      <c r="L297" s="386"/>
      <c r="O297" s="376"/>
      <c r="P297" s="377"/>
      <c r="Q297" s="374"/>
      <c r="R297" s="376"/>
      <c r="S297" s="376"/>
      <c r="T297" s="376"/>
      <c r="U297" s="376"/>
      <c r="V297" s="376"/>
      <c r="W297" s="376"/>
      <c r="X297" s="376"/>
      <c r="Z297" s="376"/>
      <c r="AD297" s="376"/>
      <c r="AF297" s="376"/>
      <c r="AH297" s="376"/>
      <c r="AJ297" s="376"/>
      <c r="AL297" s="376"/>
      <c r="AN297" s="376"/>
      <c r="AP297" s="376"/>
      <c r="AR297" s="376"/>
      <c r="AT297" s="376"/>
      <c r="AV297" s="376"/>
      <c r="AX297" s="376"/>
      <c r="AZ297" s="376"/>
      <c r="BB297" s="376"/>
      <c r="BD297" s="376"/>
      <c r="BF297" s="376"/>
      <c r="BH297" s="376"/>
      <c r="BJ297" s="376"/>
      <c r="BL297" s="376"/>
      <c r="BN297" s="376"/>
      <c r="BP297" s="376"/>
      <c r="BR297" s="376"/>
      <c r="BT297" s="376"/>
      <c r="BV297" s="376"/>
      <c r="BX297" s="376"/>
      <c r="BZ297" s="376"/>
      <c r="CB297" s="376"/>
      <c r="CD297" s="376"/>
      <c r="CF297" s="376"/>
      <c r="CH297" s="376"/>
      <c r="CJ297" s="376"/>
      <c r="CL297" s="376"/>
      <c r="CN297" s="376"/>
      <c r="CP297" s="376"/>
      <c r="CR297" s="376"/>
      <c r="CT297" s="376"/>
      <c r="CV297" s="376"/>
      <c r="CX297" s="376"/>
      <c r="CZ297" s="376"/>
      <c r="DB297" s="376"/>
      <c r="DD297" s="376"/>
      <c r="DF297" s="376"/>
      <c r="DH297" s="376"/>
      <c r="DJ297" s="376"/>
      <c r="DL297" s="376"/>
      <c r="DN297" s="376"/>
      <c r="DP297" s="376"/>
      <c r="DR297" s="376"/>
      <c r="DT297" s="376"/>
      <c r="DV297" s="376"/>
      <c r="DX297" s="376"/>
      <c r="DZ297" s="376"/>
      <c r="EB297" s="376"/>
      <c r="ED297" s="376"/>
      <c r="EF297" s="376"/>
      <c r="EH297" s="376"/>
      <c r="EJ297" s="376"/>
    </row>
    <row r="298" spans="5:140" s="373" customFormat="1" ht="15" customHeight="1" x14ac:dyDescent="0.25">
      <c r="E298" s="374"/>
      <c r="F298" s="375"/>
      <c r="G298" s="294"/>
      <c r="K298" s="376"/>
      <c r="L298" s="386"/>
      <c r="O298" s="376"/>
      <c r="P298" s="377"/>
      <c r="Q298" s="374"/>
      <c r="R298" s="376"/>
      <c r="S298" s="376"/>
      <c r="T298" s="376"/>
      <c r="U298" s="376"/>
      <c r="V298" s="376"/>
      <c r="W298" s="376"/>
      <c r="X298" s="376"/>
      <c r="Z298" s="376"/>
      <c r="AD298" s="376"/>
      <c r="AF298" s="376"/>
      <c r="AH298" s="376"/>
      <c r="AJ298" s="376"/>
      <c r="AL298" s="376"/>
      <c r="AN298" s="376"/>
      <c r="AP298" s="376"/>
      <c r="AR298" s="376"/>
      <c r="AT298" s="376"/>
      <c r="AV298" s="376"/>
      <c r="AX298" s="376"/>
      <c r="AZ298" s="376"/>
      <c r="BB298" s="376"/>
      <c r="BD298" s="376"/>
      <c r="BF298" s="376"/>
      <c r="BH298" s="376"/>
      <c r="BJ298" s="376"/>
      <c r="BL298" s="376"/>
      <c r="BN298" s="376"/>
      <c r="BP298" s="376"/>
      <c r="BR298" s="376"/>
      <c r="BT298" s="376"/>
      <c r="BV298" s="376"/>
      <c r="BX298" s="376"/>
      <c r="BZ298" s="376"/>
      <c r="CB298" s="376"/>
      <c r="CD298" s="376"/>
      <c r="CF298" s="376"/>
      <c r="CH298" s="376"/>
      <c r="CJ298" s="376"/>
      <c r="CL298" s="376"/>
      <c r="CN298" s="376"/>
      <c r="CP298" s="376"/>
      <c r="CR298" s="376"/>
      <c r="CT298" s="376"/>
      <c r="CV298" s="376"/>
      <c r="CX298" s="376"/>
      <c r="CZ298" s="376"/>
      <c r="DB298" s="376"/>
      <c r="DD298" s="376"/>
      <c r="DF298" s="376"/>
      <c r="DH298" s="376"/>
      <c r="DJ298" s="376"/>
      <c r="DL298" s="376"/>
      <c r="DN298" s="376"/>
      <c r="DP298" s="376"/>
      <c r="DR298" s="376"/>
      <c r="DT298" s="376"/>
      <c r="DV298" s="376"/>
      <c r="DX298" s="376"/>
      <c r="DZ298" s="376"/>
      <c r="EB298" s="376"/>
      <c r="ED298" s="376"/>
      <c r="EF298" s="376"/>
      <c r="EH298" s="376"/>
      <c r="EJ298" s="376"/>
    </row>
    <row r="299" spans="5:140" s="373" customFormat="1" ht="15" customHeight="1" x14ac:dyDescent="0.25">
      <c r="E299" s="374"/>
      <c r="F299" s="375"/>
      <c r="G299" s="294"/>
      <c r="K299" s="376"/>
      <c r="L299" s="386"/>
      <c r="O299" s="376"/>
      <c r="P299" s="377"/>
      <c r="Q299" s="374"/>
      <c r="R299" s="376"/>
      <c r="S299" s="376"/>
      <c r="T299" s="376"/>
      <c r="U299" s="376"/>
      <c r="V299" s="376"/>
      <c r="W299" s="376"/>
      <c r="X299" s="376"/>
      <c r="Z299" s="376"/>
      <c r="AD299" s="376"/>
      <c r="AF299" s="376"/>
      <c r="AH299" s="376"/>
      <c r="AJ299" s="376"/>
      <c r="AL299" s="376"/>
      <c r="AN299" s="376"/>
      <c r="AP299" s="376"/>
      <c r="AR299" s="376"/>
      <c r="AT299" s="376"/>
      <c r="AV299" s="376"/>
      <c r="AX299" s="376"/>
      <c r="AZ299" s="376"/>
      <c r="BB299" s="376"/>
      <c r="BD299" s="376"/>
      <c r="BF299" s="376"/>
      <c r="BH299" s="376"/>
      <c r="BJ299" s="376"/>
      <c r="BL299" s="376"/>
      <c r="BN299" s="376"/>
      <c r="BP299" s="376"/>
      <c r="BR299" s="376"/>
      <c r="BT299" s="376"/>
      <c r="BV299" s="376"/>
      <c r="BX299" s="376"/>
      <c r="BZ299" s="376"/>
      <c r="CB299" s="376"/>
      <c r="CD299" s="376"/>
      <c r="CF299" s="376"/>
      <c r="CH299" s="376"/>
      <c r="CJ299" s="376"/>
      <c r="CL299" s="376"/>
      <c r="CN299" s="376"/>
      <c r="CP299" s="376"/>
      <c r="CR299" s="376"/>
      <c r="CT299" s="376"/>
      <c r="CV299" s="376"/>
      <c r="CX299" s="376"/>
      <c r="CZ299" s="376"/>
      <c r="DB299" s="376"/>
      <c r="DD299" s="376"/>
      <c r="DF299" s="376"/>
      <c r="DH299" s="376"/>
      <c r="DJ299" s="376"/>
      <c r="DL299" s="376"/>
      <c r="DN299" s="376"/>
      <c r="DP299" s="376"/>
      <c r="DR299" s="376"/>
      <c r="DT299" s="376"/>
      <c r="DV299" s="376"/>
      <c r="DX299" s="376"/>
      <c r="DZ299" s="376"/>
      <c r="EB299" s="376"/>
      <c r="ED299" s="376"/>
      <c r="EF299" s="376"/>
      <c r="EH299" s="376"/>
      <c r="EJ299" s="376"/>
    </row>
    <row r="300" spans="5:140" s="373" customFormat="1" ht="15" customHeight="1" x14ac:dyDescent="0.25">
      <c r="E300" s="374"/>
      <c r="F300" s="375"/>
      <c r="G300" s="294"/>
      <c r="K300" s="376"/>
      <c r="L300" s="386"/>
      <c r="O300" s="376"/>
      <c r="P300" s="377"/>
      <c r="Q300" s="374"/>
      <c r="R300" s="376"/>
      <c r="S300" s="376"/>
      <c r="T300" s="376"/>
      <c r="U300" s="376"/>
      <c r="V300" s="376"/>
      <c r="W300" s="376"/>
      <c r="X300" s="376"/>
      <c r="Z300" s="376"/>
      <c r="AD300" s="376"/>
      <c r="AF300" s="376"/>
      <c r="AH300" s="376"/>
      <c r="AJ300" s="376"/>
      <c r="AL300" s="376"/>
      <c r="AN300" s="376"/>
      <c r="AP300" s="376"/>
      <c r="AR300" s="376"/>
      <c r="AT300" s="376"/>
      <c r="AV300" s="376"/>
      <c r="AX300" s="376"/>
      <c r="AZ300" s="376"/>
      <c r="BB300" s="376"/>
      <c r="BD300" s="376"/>
      <c r="BF300" s="376"/>
      <c r="BH300" s="376"/>
      <c r="BJ300" s="376"/>
      <c r="BL300" s="376"/>
      <c r="BN300" s="376"/>
      <c r="BP300" s="376"/>
      <c r="BR300" s="376"/>
      <c r="BT300" s="376"/>
      <c r="BV300" s="376"/>
      <c r="BX300" s="376"/>
      <c r="BZ300" s="376"/>
      <c r="CB300" s="376"/>
      <c r="CD300" s="376"/>
      <c r="CF300" s="376"/>
      <c r="CH300" s="376"/>
      <c r="CJ300" s="376"/>
      <c r="CL300" s="376"/>
      <c r="CN300" s="376"/>
      <c r="CP300" s="376"/>
      <c r="CR300" s="376"/>
      <c r="CT300" s="376"/>
      <c r="CV300" s="376"/>
      <c r="CX300" s="376"/>
      <c r="CZ300" s="376"/>
      <c r="DB300" s="376"/>
      <c r="DD300" s="376"/>
      <c r="DF300" s="376"/>
      <c r="DH300" s="376"/>
      <c r="DJ300" s="376"/>
      <c r="DL300" s="376"/>
      <c r="DN300" s="376"/>
      <c r="DP300" s="376"/>
      <c r="DR300" s="376"/>
      <c r="DT300" s="376"/>
      <c r="DV300" s="376"/>
      <c r="DX300" s="376"/>
      <c r="DZ300" s="376"/>
      <c r="EB300" s="376"/>
      <c r="ED300" s="376"/>
      <c r="EF300" s="376"/>
      <c r="EH300" s="376"/>
      <c r="EJ300" s="376"/>
    </row>
    <row r="301" spans="5:140" s="373" customFormat="1" ht="15" customHeight="1" x14ac:dyDescent="0.25">
      <c r="E301" s="374"/>
      <c r="F301" s="375"/>
      <c r="G301" s="294"/>
      <c r="O301" s="376"/>
      <c r="P301" s="377"/>
      <c r="Q301" s="374"/>
      <c r="R301" s="376"/>
      <c r="S301" s="376"/>
      <c r="T301" s="376"/>
      <c r="U301" s="376"/>
      <c r="V301" s="376"/>
      <c r="W301" s="376"/>
      <c r="X301" s="376"/>
      <c r="Z301" s="376"/>
      <c r="AD301" s="376"/>
      <c r="AF301" s="376"/>
      <c r="AH301" s="376"/>
      <c r="AJ301" s="376"/>
      <c r="AL301" s="376"/>
      <c r="AN301" s="376"/>
      <c r="AP301" s="376"/>
      <c r="AR301" s="376"/>
      <c r="AT301" s="376"/>
      <c r="AV301" s="376"/>
      <c r="AX301" s="376"/>
      <c r="AZ301" s="376"/>
      <c r="BB301" s="376"/>
      <c r="BD301" s="376"/>
      <c r="BF301" s="376"/>
      <c r="BH301" s="376"/>
      <c r="BJ301" s="376"/>
      <c r="BL301" s="376"/>
      <c r="BN301" s="376"/>
      <c r="BP301" s="376"/>
      <c r="BR301" s="376"/>
      <c r="BT301" s="376"/>
      <c r="BV301" s="376"/>
      <c r="BX301" s="376"/>
      <c r="BZ301" s="376"/>
      <c r="CB301" s="376"/>
      <c r="CD301" s="376"/>
      <c r="CF301" s="376"/>
      <c r="CH301" s="376"/>
      <c r="CJ301" s="376"/>
      <c r="CL301" s="376"/>
      <c r="CN301" s="376"/>
      <c r="CP301" s="376"/>
      <c r="CR301" s="376"/>
      <c r="CT301" s="376"/>
      <c r="CV301" s="376"/>
      <c r="CX301" s="376"/>
      <c r="CZ301" s="376"/>
      <c r="DB301" s="376"/>
      <c r="DD301" s="376"/>
      <c r="DF301" s="376"/>
      <c r="DH301" s="376"/>
      <c r="DJ301" s="376"/>
      <c r="DL301" s="376"/>
      <c r="DN301" s="376"/>
      <c r="DP301" s="376"/>
      <c r="DR301" s="376"/>
      <c r="DT301" s="376"/>
      <c r="DV301" s="376"/>
      <c r="DX301" s="376"/>
      <c r="DZ301" s="376"/>
      <c r="EB301" s="376"/>
      <c r="ED301" s="376"/>
      <c r="EF301" s="376"/>
      <c r="EH301" s="376"/>
      <c r="EJ301" s="376"/>
    </row>
    <row r="302" spans="5:140" s="373" customFormat="1" ht="15" customHeight="1" x14ac:dyDescent="0.25">
      <c r="E302" s="374"/>
      <c r="F302" s="375"/>
      <c r="G302" s="294"/>
      <c r="O302" s="376"/>
      <c r="P302" s="377"/>
      <c r="Q302" s="374"/>
      <c r="R302" s="376"/>
      <c r="S302" s="376"/>
      <c r="T302" s="376"/>
      <c r="U302" s="376"/>
      <c r="V302" s="376"/>
      <c r="W302" s="376"/>
      <c r="X302" s="376"/>
      <c r="Z302" s="376"/>
      <c r="AD302" s="376"/>
      <c r="AF302" s="376"/>
      <c r="AH302" s="376"/>
      <c r="AJ302" s="376"/>
      <c r="AL302" s="376"/>
      <c r="AN302" s="376"/>
      <c r="AP302" s="376"/>
      <c r="AR302" s="376"/>
      <c r="AT302" s="376"/>
      <c r="AV302" s="376"/>
      <c r="AX302" s="376"/>
      <c r="AZ302" s="376"/>
      <c r="BB302" s="376"/>
      <c r="BD302" s="376"/>
      <c r="BF302" s="376"/>
      <c r="BH302" s="376"/>
      <c r="BJ302" s="376"/>
      <c r="BL302" s="376"/>
      <c r="BN302" s="376"/>
      <c r="BP302" s="376"/>
      <c r="BR302" s="376"/>
      <c r="BT302" s="376"/>
      <c r="BV302" s="376"/>
      <c r="BX302" s="376"/>
      <c r="BZ302" s="376"/>
      <c r="CB302" s="376"/>
      <c r="CD302" s="376"/>
      <c r="CF302" s="376"/>
      <c r="CH302" s="376"/>
      <c r="CJ302" s="376"/>
      <c r="CL302" s="376"/>
      <c r="CN302" s="376"/>
      <c r="CP302" s="376"/>
      <c r="CR302" s="376"/>
      <c r="CT302" s="376"/>
      <c r="CV302" s="376"/>
      <c r="CX302" s="376"/>
      <c r="CZ302" s="376"/>
      <c r="DB302" s="376"/>
      <c r="DD302" s="376"/>
      <c r="DF302" s="376"/>
      <c r="DH302" s="376"/>
      <c r="DJ302" s="376"/>
      <c r="DL302" s="376"/>
      <c r="DN302" s="376"/>
      <c r="DP302" s="376"/>
      <c r="DR302" s="376"/>
      <c r="DT302" s="376"/>
      <c r="DV302" s="376"/>
      <c r="DX302" s="376"/>
      <c r="DZ302" s="376"/>
      <c r="EB302" s="376"/>
      <c r="ED302" s="376"/>
      <c r="EF302" s="376"/>
      <c r="EH302" s="376"/>
      <c r="EJ302" s="376"/>
    </row>
    <row r="303" spans="5:140" s="373" customFormat="1" ht="15" customHeight="1" x14ac:dyDescent="0.25">
      <c r="E303" s="374"/>
      <c r="F303" s="375"/>
      <c r="G303" s="294"/>
      <c r="O303" s="376"/>
      <c r="P303" s="377"/>
      <c r="Q303" s="374"/>
      <c r="R303" s="376"/>
      <c r="S303" s="376"/>
      <c r="T303" s="376"/>
      <c r="U303" s="376"/>
      <c r="V303" s="376"/>
      <c r="W303" s="376"/>
      <c r="X303" s="376"/>
      <c r="Z303" s="376"/>
      <c r="AD303" s="376"/>
      <c r="AF303" s="376"/>
      <c r="AH303" s="376"/>
      <c r="AJ303" s="376"/>
      <c r="AL303" s="376"/>
      <c r="AN303" s="376"/>
      <c r="AP303" s="376"/>
      <c r="AR303" s="376"/>
      <c r="AT303" s="376"/>
      <c r="AV303" s="376"/>
      <c r="AX303" s="376"/>
      <c r="AZ303" s="376"/>
      <c r="BB303" s="376"/>
      <c r="BD303" s="376"/>
      <c r="BF303" s="376"/>
      <c r="BH303" s="376"/>
      <c r="BJ303" s="376"/>
      <c r="BL303" s="376"/>
      <c r="BN303" s="376"/>
      <c r="BP303" s="376"/>
      <c r="BR303" s="376"/>
      <c r="BT303" s="376"/>
      <c r="BV303" s="376"/>
      <c r="BX303" s="376"/>
      <c r="BZ303" s="376"/>
      <c r="CB303" s="376"/>
      <c r="CD303" s="376"/>
      <c r="CF303" s="376"/>
      <c r="CH303" s="376"/>
      <c r="CJ303" s="376"/>
      <c r="CL303" s="376"/>
      <c r="CN303" s="376"/>
      <c r="CP303" s="376"/>
      <c r="CR303" s="376"/>
      <c r="CT303" s="376"/>
      <c r="CV303" s="376"/>
      <c r="CX303" s="376"/>
      <c r="CZ303" s="376"/>
      <c r="DB303" s="376"/>
      <c r="DD303" s="376"/>
      <c r="DF303" s="376"/>
      <c r="DH303" s="376"/>
      <c r="DJ303" s="376"/>
      <c r="DL303" s="376"/>
      <c r="DN303" s="376"/>
      <c r="DP303" s="376"/>
      <c r="DR303" s="376"/>
      <c r="DT303" s="376"/>
      <c r="DV303" s="376"/>
      <c r="DX303" s="376"/>
      <c r="DZ303" s="376"/>
      <c r="EB303" s="376"/>
      <c r="ED303" s="376"/>
      <c r="EF303" s="376"/>
      <c r="EH303" s="376"/>
      <c r="EJ303" s="376"/>
    </row>
    <row r="304" spans="5:140" s="373" customFormat="1" ht="15" customHeight="1" x14ac:dyDescent="0.25">
      <c r="E304" s="374"/>
      <c r="F304" s="375"/>
      <c r="G304" s="294"/>
      <c r="O304" s="376"/>
      <c r="P304" s="377"/>
      <c r="Q304" s="374"/>
      <c r="R304" s="376"/>
      <c r="S304" s="376"/>
      <c r="T304" s="376"/>
      <c r="U304" s="376"/>
      <c r="V304" s="376"/>
      <c r="W304" s="376"/>
      <c r="X304" s="376"/>
      <c r="Z304" s="376"/>
      <c r="AD304" s="376"/>
      <c r="AF304" s="376"/>
      <c r="AH304" s="376"/>
      <c r="AJ304" s="376"/>
      <c r="AL304" s="376"/>
      <c r="AN304" s="376"/>
      <c r="AP304" s="376"/>
      <c r="AR304" s="376"/>
      <c r="AT304" s="376"/>
      <c r="AV304" s="376"/>
      <c r="AX304" s="376"/>
      <c r="AZ304" s="376"/>
      <c r="BB304" s="376"/>
      <c r="BD304" s="376"/>
      <c r="BF304" s="376"/>
      <c r="BH304" s="376"/>
      <c r="BJ304" s="376"/>
      <c r="BL304" s="376"/>
      <c r="BN304" s="376"/>
      <c r="BP304" s="376"/>
      <c r="BR304" s="376"/>
      <c r="BT304" s="376"/>
      <c r="BV304" s="376"/>
      <c r="BX304" s="376"/>
      <c r="BZ304" s="376"/>
      <c r="CB304" s="376"/>
      <c r="CD304" s="376"/>
      <c r="CF304" s="376"/>
      <c r="CH304" s="376"/>
      <c r="CJ304" s="376"/>
      <c r="CL304" s="376"/>
      <c r="CN304" s="376"/>
      <c r="CP304" s="376"/>
      <c r="CR304" s="376"/>
      <c r="CT304" s="376"/>
      <c r="CV304" s="376"/>
      <c r="CX304" s="376"/>
      <c r="CZ304" s="376"/>
      <c r="DB304" s="376"/>
      <c r="DD304" s="376"/>
      <c r="DF304" s="376"/>
      <c r="DH304" s="376"/>
      <c r="DJ304" s="376"/>
      <c r="DL304" s="376"/>
      <c r="DN304" s="376"/>
      <c r="DP304" s="376"/>
      <c r="DR304" s="376"/>
      <c r="DT304" s="376"/>
      <c r="DV304" s="376"/>
      <c r="DX304" s="376"/>
      <c r="DZ304" s="376"/>
      <c r="EB304" s="376"/>
      <c r="ED304" s="376"/>
      <c r="EF304" s="376"/>
      <c r="EH304" s="376"/>
      <c r="EJ304" s="376"/>
    </row>
    <row r="305" spans="5:140" s="373" customFormat="1" ht="15" customHeight="1" x14ac:dyDescent="0.25">
      <c r="E305" s="374"/>
      <c r="F305" s="375"/>
      <c r="G305" s="294"/>
      <c r="O305" s="376"/>
      <c r="P305" s="377"/>
      <c r="Q305" s="374"/>
      <c r="R305" s="376"/>
      <c r="S305" s="376"/>
      <c r="T305" s="376"/>
      <c r="U305" s="376"/>
      <c r="V305" s="376"/>
      <c r="W305" s="376"/>
      <c r="X305" s="376"/>
      <c r="Z305" s="376"/>
      <c r="AD305" s="376"/>
      <c r="AF305" s="376"/>
      <c r="AH305" s="376"/>
      <c r="AJ305" s="376"/>
      <c r="AL305" s="376"/>
      <c r="AN305" s="376"/>
      <c r="AP305" s="376"/>
      <c r="AR305" s="376"/>
      <c r="AT305" s="376"/>
      <c r="AV305" s="376"/>
      <c r="AX305" s="376"/>
      <c r="AZ305" s="376"/>
      <c r="BB305" s="376"/>
      <c r="BD305" s="376"/>
      <c r="BF305" s="376"/>
      <c r="BH305" s="376"/>
      <c r="BJ305" s="376"/>
      <c r="BL305" s="376"/>
      <c r="BN305" s="376"/>
      <c r="BP305" s="376"/>
      <c r="BR305" s="376"/>
      <c r="BT305" s="376"/>
      <c r="BV305" s="376"/>
      <c r="BX305" s="376"/>
      <c r="BZ305" s="376"/>
      <c r="CB305" s="376"/>
      <c r="CD305" s="376"/>
      <c r="CF305" s="376"/>
      <c r="CH305" s="376"/>
      <c r="CJ305" s="376"/>
      <c r="CL305" s="376"/>
      <c r="CN305" s="376"/>
      <c r="CP305" s="376"/>
      <c r="CR305" s="376"/>
      <c r="CT305" s="376"/>
      <c r="CV305" s="376"/>
      <c r="CX305" s="376"/>
      <c r="CZ305" s="376"/>
      <c r="DB305" s="376"/>
      <c r="DD305" s="376"/>
      <c r="DF305" s="376"/>
      <c r="DH305" s="376"/>
      <c r="DJ305" s="376"/>
      <c r="DL305" s="376"/>
      <c r="DN305" s="376"/>
      <c r="DP305" s="376"/>
      <c r="DR305" s="376"/>
      <c r="DT305" s="376"/>
      <c r="DV305" s="376"/>
      <c r="DX305" s="376"/>
      <c r="DZ305" s="376"/>
      <c r="EB305" s="376"/>
      <c r="ED305" s="376"/>
      <c r="EF305" s="376"/>
      <c r="EH305" s="376"/>
      <c r="EJ305" s="376"/>
    </row>
    <row r="306" spans="5:140" s="373" customFormat="1" ht="15" customHeight="1" x14ac:dyDescent="0.25">
      <c r="E306" s="374"/>
      <c r="F306" s="375"/>
      <c r="G306" s="294"/>
      <c r="O306" s="376"/>
      <c r="P306" s="377"/>
      <c r="Q306" s="374"/>
      <c r="R306" s="376"/>
      <c r="S306" s="376"/>
      <c r="T306" s="376"/>
      <c r="U306" s="376"/>
      <c r="V306" s="376"/>
      <c r="W306" s="376"/>
      <c r="X306" s="376"/>
      <c r="Z306" s="376"/>
      <c r="AD306" s="376"/>
      <c r="AF306" s="376"/>
      <c r="AH306" s="376"/>
      <c r="AJ306" s="376"/>
      <c r="AL306" s="376"/>
      <c r="AN306" s="376"/>
      <c r="AP306" s="376"/>
      <c r="AR306" s="376"/>
      <c r="AT306" s="376"/>
      <c r="AV306" s="376"/>
      <c r="AX306" s="376"/>
      <c r="AZ306" s="376"/>
      <c r="BB306" s="376"/>
      <c r="BD306" s="376"/>
      <c r="BF306" s="376"/>
      <c r="BH306" s="376"/>
      <c r="BJ306" s="376"/>
      <c r="BL306" s="376"/>
      <c r="BN306" s="376"/>
      <c r="BP306" s="376"/>
      <c r="BR306" s="376"/>
      <c r="BT306" s="376"/>
      <c r="BV306" s="376"/>
      <c r="BX306" s="376"/>
      <c r="BZ306" s="376"/>
      <c r="CB306" s="376"/>
      <c r="CD306" s="376"/>
      <c r="CF306" s="376"/>
      <c r="CH306" s="376"/>
      <c r="CJ306" s="376"/>
      <c r="CL306" s="376"/>
      <c r="CN306" s="376"/>
      <c r="CP306" s="376"/>
      <c r="CR306" s="376"/>
      <c r="CT306" s="376"/>
      <c r="CV306" s="376"/>
      <c r="CX306" s="376"/>
      <c r="CZ306" s="376"/>
      <c r="DB306" s="376"/>
      <c r="DD306" s="376"/>
      <c r="DF306" s="376"/>
      <c r="DH306" s="376"/>
      <c r="DJ306" s="376"/>
      <c r="DL306" s="376"/>
      <c r="DN306" s="376"/>
      <c r="DP306" s="376"/>
      <c r="DR306" s="376"/>
      <c r="DT306" s="376"/>
      <c r="DV306" s="376"/>
      <c r="DX306" s="376"/>
      <c r="DZ306" s="376"/>
      <c r="EB306" s="376"/>
      <c r="ED306" s="376"/>
      <c r="EF306" s="376"/>
      <c r="EH306" s="376"/>
      <c r="EJ306" s="376"/>
    </row>
    <row r="307" spans="5:140" s="373" customFormat="1" ht="15" customHeight="1" x14ac:dyDescent="0.25">
      <c r="E307" s="374"/>
      <c r="F307" s="375"/>
      <c r="G307" s="294"/>
      <c r="O307" s="376"/>
      <c r="P307" s="377"/>
      <c r="Q307" s="374"/>
      <c r="R307" s="376"/>
      <c r="S307" s="376"/>
      <c r="T307" s="376"/>
      <c r="U307" s="376"/>
      <c r="V307" s="376"/>
      <c r="W307" s="376"/>
      <c r="X307" s="376"/>
      <c r="Z307" s="376"/>
      <c r="AD307" s="376"/>
      <c r="AF307" s="376"/>
      <c r="AH307" s="376"/>
      <c r="AJ307" s="376"/>
      <c r="AL307" s="376"/>
      <c r="AN307" s="376"/>
      <c r="AP307" s="376"/>
      <c r="AR307" s="376"/>
      <c r="AT307" s="376"/>
      <c r="AV307" s="376"/>
      <c r="AX307" s="376"/>
      <c r="AZ307" s="376"/>
      <c r="BB307" s="376"/>
      <c r="BD307" s="376"/>
      <c r="BF307" s="376"/>
      <c r="BH307" s="376"/>
      <c r="BJ307" s="376"/>
      <c r="BL307" s="376"/>
      <c r="BN307" s="376"/>
      <c r="BP307" s="376"/>
      <c r="BR307" s="376"/>
      <c r="BT307" s="376"/>
      <c r="BV307" s="376"/>
      <c r="BX307" s="376"/>
      <c r="BZ307" s="376"/>
      <c r="CB307" s="376"/>
      <c r="CD307" s="376"/>
      <c r="CF307" s="376"/>
      <c r="CH307" s="376"/>
      <c r="CJ307" s="376"/>
      <c r="CL307" s="376"/>
      <c r="CN307" s="376"/>
      <c r="CP307" s="376"/>
      <c r="CR307" s="376"/>
      <c r="CT307" s="376"/>
      <c r="CV307" s="376"/>
      <c r="CX307" s="376"/>
      <c r="CZ307" s="376"/>
      <c r="DB307" s="376"/>
      <c r="DD307" s="376"/>
      <c r="DF307" s="376"/>
      <c r="DH307" s="376"/>
      <c r="DJ307" s="376"/>
      <c r="DL307" s="376"/>
      <c r="DN307" s="376"/>
      <c r="DP307" s="376"/>
      <c r="DR307" s="376"/>
      <c r="DT307" s="376"/>
      <c r="DV307" s="376"/>
      <c r="DX307" s="376"/>
      <c r="DZ307" s="376"/>
      <c r="EB307" s="376"/>
      <c r="ED307" s="376"/>
      <c r="EF307" s="376"/>
      <c r="EH307" s="376"/>
      <c r="EJ307" s="376"/>
    </row>
    <row r="308" spans="5:140" s="373" customFormat="1" ht="15" customHeight="1" x14ac:dyDescent="0.25">
      <c r="E308" s="374"/>
      <c r="F308" s="375"/>
      <c r="G308" s="294"/>
      <c r="O308" s="376"/>
      <c r="P308" s="377"/>
      <c r="Q308" s="374"/>
      <c r="R308" s="376"/>
      <c r="S308" s="376"/>
      <c r="T308" s="376"/>
      <c r="U308" s="376"/>
      <c r="V308" s="376"/>
      <c r="W308" s="376"/>
      <c r="X308" s="376"/>
      <c r="Z308" s="376"/>
      <c r="AD308" s="376"/>
      <c r="AF308" s="376"/>
      <c r="AH308" s="376"/>
      <c r="AJ308" s="376"/>
      <c r="AL308" s="376"/>
      <c r="AN308" s="376"/>
      <c r="AP308" s="376"/>
      <c r="AR308" s="376"/>
      <c r="AT308" s="376"/>
      <c r="AV308" s="376"/>
      <c r="AX308" s="376"/>
      <c r="AZ308" s="376"/>
      <c r="BB308" s="376"/>
      <c r="BD308" s="376"/>
      <c r="BF308" s="376"/>
      <c r="BH308" s="376"/>
      <c r="BJ308" s="376"/>
      <c r="BL308" s="376"/>
      <c r="BN308" s="376"/>
      <c r="BP308" s="376"/>
      <c r="BR308" s="376"/>
      <c r="BT308" s="376"/>
      <c r="BV308" s="376"/>
      <c r="BX308" s="376"/>
      <c r="BZ308" s="376"/>
      <c r="CB308" s="376"/>
      <c r="CD308" s="376"/>
      <c r="CF308" s="376"/>
      <c r="CH308" s="376"/>
      <c r="CJ308" s="376"/>
      <c r="CL308" s="376"/>
      <c r="CN308" s="376"/>
      <c r="CP308" s="376"/>
      <c r="CR308" s="376"/>
      <c r="CT308" s="376"/>
      <c r="CV308" s="376"/>
      <c r="CX308" s="376"/>
      <c r="CZ308" s="376"/>
      <c r="DB308" s="376"/>
      <c r="DD308" s="376"/>
      <c r="DF308" s="376"/>
      <c r="DH308" s="376"/>
      <c r="DJ308" s="376"/>
      <c r="DL308" s="376"/>
      <c r="DN308" s="376"/>
      <c r="DP308" s="376"/>
      <c r="DR308" s="376"/>
      <c r="DT308" s="376"/>
      <c r="DV308" s="376"/>
      <c r="DX308" s="376"/>
      <c r="DZ308" s="376"/>
      <c r="EB308" s="376"/>
      <c r="ED308" s="376"/>
      <c r="EF308" s="376"/>
      <c r="EH308" s="376"/>
      <c r="EJ308" s="376"/>
    </row>
    <row r="309" spans="5:140" s="373" customFormat="1" ht="15" customHeight="1" x14ac:dyDescent="0.25">
      <c r="E309" s="374"/>
      <c r="F309" s="375"/>
      <c r="G309" s="294"/>
      <c r="O309" s="376"/>
      <c r="P309" s="377"/>
      <c r="Q309" s="374"/>
      <c r="R309" s="376"/>
      <c r="S309" s="376"/>
      <c r="T309" s="376"/>
      <c r="U309" s="376"/>
      <c r="V309" s="376"/>
      <c r="W309" s="376"/>
      <c r="X309" s="376"/>
      <c r="Z309" s="376"/>
      <c r="AD309" s="376"/>
      <c r="AF309" s="376"/>
      <c r="AH309" s="376"/>
      <c r="AJ309" s="376"/>
      <c r="AL309" s="376"/>
      <c r="AN309" s="376"/>
      <c r="AP309" s="376"/>
      <c r="AR309" s="376"/>
      <c r="AT309" s="376"/>
      <c r="AV309" s="376"/>
      <c r="AX309" s="376"/>
      <c r="AZ309" s="376"/>
      <c r="BB309" s="376"/>
      <c r="BD309" s="376"/>
      <c r="BF309" s="376"/>
      <c r="BH309" s="376"/>
      <c r="BJ309" s="376"/>
      <c r="BL309" s="376"/>
      <c r="BN309" s="376"/>
      <c r="BP309" s="376"/>
      <c r="BR309" s="376"/>
      <c r="BT309" s="376"/>
      <c r="BV309" s="376"/>
      <c r="BX309" s="376"/>
      <c r="BZ309" s="376"/>
      <c r="CB309" s="376"/>
      <c r="CD309" s="376"/>
      <c r="CF309" s="376"/>
      <c r="CH309" s="376"/>
      <c r="CJ309" s="376"/>
      <c r="CL309" s="376"/>
      <c r="CN309" s="376"/>
      <c r="CP309" s="376"/>
      <c r="CR309" s="376"/>
      <c r="CT309" s="376"/>
      <c r="CV309" s="376"/>
      <c r="CX309" s="376"/>
      <c r="CZ309" s="376"/>
      <c r="DB309" s="376"/>
      <c r="DD309" s="376"/>
      <c r="DF309" s="376"/>
      <c r="DH309" s="376"/>
      <c r="DJ309" s="376"/>
      <c r="DL309" s="376"/>
      <c r="DN309" s="376"/>
      <c r="DP309" s="376"/>
      <c r="DR309" s="376"/>
      <c r="DT309" s="376"/>
      <c r="DV309" s="376"/>
      <c r="DX309" s="376"/>
      <c r="DZ309" s="376"/>
      <c r="EB309" s="376"/>
      <c r="ED309" s="376"/>
      <c r="EF309" s="376"/>
      <c r="EH309" s="376"/>
      <c r="EJ309" s="376"/>
    </row>
    <row r="310" spans="5:140" s="373" customFormat="1" ht="15" customHeight="1" x14ac:dyDescent="0.25">
      <c r="E310" s="374"/>
      <c r="F310" s="375"/>
      <c r="G310" s="294"/>
      <c r="O310" s="376"/>
      <c r="P310" s="377"/>
      <c r="Q310" s="374"/>
      <c r="R310" s="376"/>
      <c r="S310" s="376"/>
      <c r="T310" s="376"/>
      <c r="U310" s="376"/>
      <c r="V310" s="376"/>
      <c r="W310" s="376"/>
      <c r="X310" s="376"/>
      <c r="Z310" s="376"/>
      <c r="AD310" s="376"/>
      <c r="AF310" s="376"/>
      <c r="AH310" s="376"/>
      <c r="AJ310" s="376"/>
      <c r="AL310" s="376"/>
      <c r="AN310" s="376"/>
      <c r="AP310" s="376"/>
      <c r="AR310" s="376"/>
      <c r="AT310" s="376"/>
      <c r="AV310" s="376"/>
      <c r="AX310" s="376"/>
      <c r="AZ310" s="376"/>
      <c r="BB310" s="376"/>
      <c r="BD310" s="376"/>
      <c r="BF310" s="376"/>
      <c r="BH310" s="376"/>
      <c r="BJ310" s="376"/>
      <c r="BL310" s="376"/>
      <c r="BN310" s="376"/>
      <c r="BP310" s="376"/>
      <c r="BR310" s="376"/>
      <c r="BT310" s="376"/>
      <c r="BV310" s="376"/>
      <c r="BX310" s="376"/>
      <c r="BZ310" s="376"/>
      <c r="CB310" s="376"/>
      <c r="CD310" s="376"/>
      <c r="CF310" s="376"/>
      <c r="CH310" s="376"/>
      <c r="CJ310" s="376"/>
      <c r="CL310" s="376"/>
      <c r="CN310" s="376"/>
      <c r="CP310" s="376"/>
      <c r="CR310" s="376"/>
      <c r="CT310" s="376"/>
      <c r="CV310" s="376"/>
      <c r="CX310" s="376"/>
      <c r="CZ310" s="376"/>
      <c r="DB310" s="376"/>
      <c r="DD310" s="376"/>
      <c r="DF310" s="376"/>
      <c r="DH310" s="376"/>
      <c r="DJ310" s="376"/>
      <c r="DL310" s="376"/>
      <c r="DN310" s="376"/>
      <c r="DP310" s="376"/>
      <c r="DR310" s="376"/>
      <c r="DT310" s="376"/>
      <c r="DV310" s="376"/>
      <c r="DX310" s="376"/>
      <c r="DZ310" s="376"/>
      <c r="EB310" s="376"/>
      <c r="ED310" s="376"/>
      <c r="EF310" s="376"/>
      <c r="EH310" s="376"/>
      <c r="EJ310" s="376"/>
    </row>
    <row r="311" spans="5:140" s="373" customFormat="1" ht="15" customHeight="1" x14ac:dyDescent="0.25">
      <c r="E311" s="374"/>
      <c r="F311" s="375"/>
      <c r="G311" s="294"/>
      <c r="O311" s="376"/>
      <c r="P311" s="377"/>
      <c r="Q311" s="374"/>
      <c r="R311" s="376"/>
      <c r="S311" s="376"/>
      <c r="T311" s="376"/>
      <c r="U311" s="376"/>
      <c r="V311" s="376"/>
      <c r="W311" s="376"/>
      <c r="X311" s="376"/>
      <c r="Z311" s="376"/>
      <c r="AD311" s="376"/>
      <c r="AF311" s="376"/>
      <c r="AH311" s="376"/>
      <c r="AJ311" s="376"/>
      <c r="AL311" s="376"/>
      <c r="AN311" s="376"/>
      <c r="AP311" s="376"/>
      <c r="AR311" s="376"/>
      <c r="AT311" s="376"/>
      <c r="AV311" s="376"/>
      <c r="AX311" s="376"/>
      <c r="AZ311" s="376"/>
      <c r="BB311" s="376"/>
      <c r="BD311" s="376"/>
      <c r="BF311" s="376"/>
      <c r="BH311" s="376"/>
      <c r="BJ311" s="376"/>
      <c r="BL311" s="376"/>
      <c r="BN311" s="376"/>
      <c r="BP311" s="376"/>
      <c r="BR311" s="376"/>
      <c r="BT311" s="376"/>
      <c r="BV311" s="376"/>
      <c r="BX311" s="376"/>
      <c r="BZ311" s="376"/>
      <c r="CB311" s="376"/>
      <c r="CD311" s="376"/>
      <c r="CF311" s="376"/>
      <c r="CH311" s="376"/>
      <c r="CJ311" s="376"/>
      <c r="CL311" s="376"/>
      <c r="CN311" s="376"/>
      <c r="CP311" s="376"/>
      <c r="CR311" s="376"/>
      <c r="CT311" s="376"/>
      <c r="CV311" s="376"/>
      <c r="CX311" s="376"/>
      <c r="CZ311" s="376"/>
      <c r="DB311" s="376"/>
      <c r="DD311" s="376"/>
      <c r="DF311" s="376"/>
      <c r="DH311" s="376"/>
      <c r="DJ311" s="376"/>
      <c r="DL311" s="376"/>
      <c r="DN311" s="376"/>
      <c r="DP311" s="376"/>
      <c r="DR311" s="376"/>
      <c r="DT311" s="376"/>
      <c r="DV311" s="376"/>
      <c r="DX311" s="376"/>
      <c r="DZ311" s="376"/>
      <c r="EB311" s="376"/>
      <c r="ED311" s="376"/>
      <c r="EF311" s="376"/>
      <c r="EH311" s="376"/>
      <c r="EJ311" s="376"/>
    </row>
    <row r="312" spans="5:140" s="373" customFormat="1" ht="15" customHeight="1" x14ac:dyDescent="0.25">
      <c r="E312" s="374"/>
      <c r="F312" s="375"/>
      <c r="G312" s="294"/>
      <c r="O312" s="376"/>
      <c r="P312" s="377"/>
      <c r="Q312" s="374"/>
      <c r="R312" s="376"/>
      <c r="S312" s="376"/>
      <c r="T312" s="376"/>
      <c r="U312" s="376"/>
      <c r="V312" s="376"/>
      <c r="W312" s="376"/>
      <c r="X312" s="376"/>
      <c r="Z312" s="376"/>
      <c r="AD312" s="376"/>
      <c r="AF312" s="376"/>
      <c r="AH312" s="376"/>
      <c r="AJ312" s="376"/>
      <c r="AL312" s="376"/>
      <c r="AN312" s="376"/>
      <c r="AP312" s="376"/>
      <c r="AR312" s="376"/>
      <c r="AT312" s="376"/>
      <c r="AV312" s="376"/>
      <c r="AX312" s="376"/>
      <c r="AZ312" s="376"/>
      <c r="BB312" s="376"/>
      <c r="BD312" s="376"/>
      <c r="BF312" s="376"/>
      <c r="BH312" s="376"/>
      <c r="BJ312" s="376"/>
      <c r="BL312" s="376"/>
      <c r="BN312" s="376"/>
      <c r="BP312" s="376"/>
      <c r="BR312" s="376"/>
      <c r="BT312" s="376"/>
      <c r="BV312" s="376"/>
      <c r="BX312" s="376"/>
      <c r="BZ312" s="376"/>
      <c r="CB312" s="376"/>
      <c r="CD312" s="376"/>
      <c r="CF312" s="376"/>
      <c r="CH312" s="376"/>
      <c r="CJ312" s="376"/>
      <c r="CL312" s="376"/>
      <c r="CN312" s="376"/>
      <c r="CP312" s="376"/>
      <c r="CR312" s="376"/>
      <c r="CT312" s="376"/>
      <c r="CV312" s="376"/>
      <c r="CX312" s="376"/>
      <c r="CZ312" s="376"/>
      <c r="DB312" s="376"/>
      <c r="DD312" s="376"/>
      <c r="DF312" s="376"/>
      <c r="DH312" s="376"/>
      <c r="DJ312" s="376"/>
      <c r="DL312" s="376"/>
      <c r="DN312" s="376"/>
      <c r="DP312" s="376"/>
      <c r="DR312" s="376"/>
      <c r="DT312" s="376"/>
      <c r="DV312" s="376"/>
      <c r="DX312" s="376"/>
      <c r="DZ312" s="376"/>
      <c r="EB312" s="376"/>
      <c r="ED312" s="376"/>
      <c r="EF312" s="376"/>
      <c r="EH312" s="376"/>
      <c r="EJ312" s="376"/>
    </row>
    <row r="313" spans="5:140" s="373" customFormat="1" ht="15" customHeight="1" x14ac:dyDescent="0.25">
      <c r="E313" s="374"/>
      <c r="F313" s="375"/>
      <c r="G313" s="294"/>
      <c r="O313" s="376"/>
      <c r="P313" s="377"/>
      <c r="Q313" s="374"/>
      <c r="R313" s="376"/>
      <c r="S313" s="376"/>
      <c r="T313" s="376"/>
      <c r="U313" s="376"/>
      <c r="V313" s="376"/>
      <c r="W313" s="376"/>
      <c r="X313" s="376"/>
      <c r="Z313" s="376"/>
      <c r="AD313" s="376"/>
      <c r="AF313" s="376"/>
      <c r="AH313" s="376"/>
      <c r="AJ313" s="376"/>
      <c r="AL313" s="376"/>
      <c r="AN313" s="376"/>
      <c r="AP313" s="376"/>
      <c r="AR313" s="376"/>
      <c r="AT313" s="376"/>
      <c r="AV313" s="376"/>
      <c r="AX313" s="376"/>
      <c r="AZ313" s="376"/>
      <c r="BB313" s="376"/>
      <c r="BD313" s="376"/>
      <c r="BF313" s="376"/>
      <c r="BH313" s="376"/>
      <c r="BJ313" s="376"/>
      <c r="BL313" s="376"/>
      <c r="BN313" s="376"/>
      <c r="BP313" s="376"/>
      <c r="BR313" s="376"/>
      <c r="BT313" s="376"/>
      <c r="BV313" s="376"/>
      <c r="BX313" s="376"/>
      <c r="BZ313" s="376"/>
      <c r="CB313" s="376"/>
      <c r="CD313" s="376"/>
      <c r="CF313" s="376"/>
      <c r="CH313" s="376"/>
      <c r="CJ313" s="376"/>
      <c r="CL313" s="376"/>
      <c r="CN313" s="376"/>
      <c r="CP313" s="376"/>
      <c r="CR313" s="376"/>
      <c r="CT313" s="376"/>
      <c r="CV313" s="376"/>
      <c r="CX313" s="376"/>
      <c r="CZ313" s="376"/>
      <c r="DB313" s="376"/>
      <c r="DD313" s="376"/>
      <c r="DF313" s="376"/>
      <c r="DH313" s="376"/>
      <c r="DJ313" s="376"/>
      <c r="DL313" s="376"/>
      <c r="DN313" s="376"/>
      <c r="DP313" s="376"/>
      <c r="DR313" s="376"/>
      <c r="DT313" s="376"/>
      <c r="DV313" s="376"/>
      <c r="DX313" s="376"/>
      <c r="DZ313" s="376"/>
      <c r="EB313" s="376"/>
      <c r="ED313" s="376"/>
      <c r="EF313" s="376"/>
      <c r="EH313" s="376"/>
      <c r="EJ313" s="376"/>
    </row>
    <row r="314" spans="5:140" s="373" customFormat="1" ht="15" customHeight="1" x14ac:dyDescent="0.25">
      <c r="E314" s="374"/>
      <c r="F314" s="375"/>
      <c r="G314" s="294"/>
      <c r="O314" s="376"/>
      <c r="P314" s="377"/>
      <c r="Q314" s="374"/>
      <c r="R314" s="376"/>
      <c r="S314" s="376"/>
      <c r="T314" s="376"/>
      <c r="U314" s="376"/>
      <c r="V314" s="376"/>
      <c r="W314" s="376"/>
      <c r="X314" s="376"/>
      <c r="Z314" s="376"/>
      <c r="AD314" s="376"/>
      <c r="AF314" s="376"/>
      <c r="AH314" s="376"/>
      <c r="AJ314" s="376"/>
      <c r="AL314" s="376"/>
      <c r="AN314" s="376"/>
      <c r="AP314" s="376"/>
      <c r="AR314" s="376"/>
      <c r="AT314" s="376"/>
      <c r="AV314" s="376"/>
      <c r="AX314" s="376"/>
      <c r="AZ314" s="376"/>
      <c r="BB314" s="376"/>
      <c r="BD314" s="376"/>
      <c r="BF314" s="376"/>
      <c r="BH314" s="376"/>
      <c r="BJ314" s="376"/>
      <c r="BL314" s="376"/>
      <c r="BN314" s="376"/>
      <c r="BP314" s="376"/>
      <c r="BR314" s="376"/>
      <c r="BT314" s="376"/>
      <c r="BV314" s="376"/>
      <c r="BX314" s="376"/>
      <c r="BZ314" s="376"/>
      <c r="CB314" s="376"/>
      <c r="CD314" s="376"/>
      <c r="CF314" s="376"/>
      <c r="CH314" s="376"/>
      <c r="CJ314" s="376"/>
      <c r="CL314" s="376"/>
      <c r="CN314" s="376"/>
      <c r="CP314" s="376"/>
      <c r="CR314" s="376"/>
      <c r="CT314" s="376"/>
      <c r="CV314" s="376"/>
      <c r="CX314" s="376"/>
      <c r="CZ314" s="376"/>
      <c r="DB314" s="376"/>
      <c r="DD314" s="376"/>
      <c r="DF314" s="376"/>
      <c r="DH314" s="376"/>
      <c r="DJ314" s="376"/>
      <c r="DL314" s="376"/>
      <c r="DN314" s="376"/>
      <c r="DP314" s="376"/>
      <c r="DR314" s="376"/>
      <c r="DT314" s="376"/>
      <c r="DV314" s="376"/>
      <c r="DX314" s="376"/>
      <c r="DZ314" s="376"/>
      <c r="EB314" s="376"/>
      <c r="ED314" s="376"/>
      <c r="EF314" s="376"/>
      <c r="EH314" s="376"/>
      <c r="EJ314" s="376"/>
    </row>
    <row r="315" spans="5:140" s="373" customFormat="1" ht="15" customHeight="1" x14ac:dyDescent="0.25">
      <c r="E315" s="374"/>
      <c r="F315" s="375"/>
      <c r="G315" s="294"/>
      <c r="O315" s="376"/>
      <c r="P315" s="377"/>
      <c r="Q315" s="374"/>
      <c r="R315" s="376"/>
      <c r="S315" s="376"/>
      <c r="T315" s="376"/>
      <c r="U315" s="376"/>
      <c r="V315" s="376"/>
      <c r="W315" s="376"/>
      <c r="X315" s="376"/>
      <c r="Z315" s="376"/>
      <c r="AD315" s="376"/>
      <c r="AF315" s="376"/>
      <c r="AH315" s="376"/>
      <c r="AJ315" s="376"/>
      <c r="AL315" s="376"/>
      <c r="AN315" s="376"/>
      <c r="AP315" s="376"/>
      <c r="AR315" s="376"/>
      <c r="AT315" s="376"/>
      <c r="AV315" s="376"/>
      <c r="AX315" s="376"/>
      <c r="AZ315" s="376"/>
      <c r="BB315" s="376"/>
      <c r="BD315" s="376"/>
      <c r="BF315" s="376"/>
      <c r="BH315" s="376"/>
      <c r="BJ315" s="376"/>
      <c r="BL315" s="376"/>
      <c r="BN315" s="376"/>
      <c r="BP315" s="376"/>
      <c r="BR315" s="376"/>
      <c r="BT315" s="376"/>
      <c r="BV315" s="376"/>
      <c r="BX315" s="376"/>
      <c r="BZ315" s="376"/>
      <c r="CB315" s="376"/>
      <c r="CD315" s="376"/>
      <c r="CF315" s="376"/>
      <c r="CH315" s="376"/>
      <c r="CJ315" s="376"/>
      <c r="CL315" s="376"/>
      <c r="CN315" s="376"/>
      <c r="CP315" s="376"/>
      <c r="CR315" s="376"/>
      <c r="CT315" s="376"/>
      <c r="CV315" s="376"/>
      <c r="CX315" s="376"/>
      <c r="CZ315" s="376"/>
      <c r="DB315" s="376"/>
      <c r="DD315" s="376"/>
      <c r="DF315" s="376"/>
      <c r="DH315" s="376"/>
      <c r="DJ315" s="376"/>
      <c r="DL315" s="376"/>
      <c r="DN315" s="376"/>
      <c r="DP315" s="376"/>
      <c r="DR315" s="376"/>
      <c r="DT315" s="376"/>
      <c r="DV315" s="376"/>
      <c r="DX315" s="376"/>
      <c r="DZ315" s="376"/>
      <c r="EB315" s="376"/>
      <c r="ED315" s="376"/>
      <c r="EF315" s="376"/>
      <c r="EH315" s="376"/>
      <c r="EJ315" s="376"/>
    </row>
    <row r="316" spans="5:140" s="373" customFormat="1" ht="15" customHeight="1" x14ac:dyDescent="0.25">
      <c r="E316" s="374"/>
      <c r="F316" s="375"/>
      <c r="G316" s="294"/>
      <c r="O316" s="376"/>
      <c r="P316" s="377"/>
      <c r="Q316" s="374"/>
      <c r="R316" s="376"/>
      <c r="S316" s="376"/>
      <c r="T316" s="376"/>
      <c r="U316" s="376"/>
      <c r="V316" s="376"/>
      <c r="W316" s="376"/>
      <c r="X316" s="376"/>
      <c r="Z316" s="376"/>
      <c r="AD316" s="376"/>
      <c r="AF316" s="376"/>
      <c r="AH316" s="376"/>
      <c r="AJ316" s="376"/>
      <c r="AL316" s="376"/>
      <c r="AN316" s="376"/>
      <c r="AP316" s="376"/>
      <c r="AR316" s="376"/>
      <c r="AT316" s="376"/>
      <c r="AV316" s="376"/>
      <c r="AX316" s="376"/>
      <c r="AZ316" s="376"/>
      <c r="BB316" s="376"/>
      <c r="BD316" s="376"/>
      <c r="BF316" s="376"/>
      <c r="BH316" s="376"/>
      <c r="BJ316" s="376"/>
      <c r="BL316" s="376"/>
      <c r="BN316" s="376"/>
      <c r="BP316" s="376"/>
      <c r="BR316" s="376"/>
      <c r="BT316" s="376"/>
      <c r="BV316" s="376"/>
      <c r="BX316" s="376"/>
      <c r="BZ316" s="376"/>
      <c r="CB316" s="376"/>
      <c r="CD316" s="376"/>
      <c r="CF316" s="376"/>
      <c r="CH316" s="376"/>
      <c r="CJ316" s="376"/>
      <c r="CL316" s="376"/>
      <c r="CN316" s="376"/>
      <c r="CP316" s="376"/>
      <c r="CR316" s="376"/>
      <c r="CT316" s="376"/>
      <c r="CV316" s="376"/>
      <c r="CX316" s="376"/>
      <c r="CZ316" s="376"/>
      <c r="DB316" s="376"/>
      <c r="DD316" s="376"/>
      <c r="DF316" s="376"/>
      <c r="DH316" s="376"/>
      <c r="DJ316" s="376"/>
      <c r="DL316" s="376"/>
      <c r="DN316" s="376"/>
      <c r="DP316" s="376"/>
      <c r="DR316" s="376"/>
      <c r="DT316" s="376"/>
      <c r="DV316" s="376"/>
      <c r="DX316" s="376"/>
      <c r="DZ316" s="376"/>
      <c r="EB316" s="376"/>
      <c r="ED316" s="376"/>
      <c r="EF316" s="376"/>
      <c r="EH316" s="376"/>
      <c r="EJ316" s="376"/>
    </row>
    <row r="317" spans="5:140" s="373" customFormat="1" ht="15" customHeight="1" x14ac:dyDescent="0.25">
      <c r="E317" s="374"/>
      <c r="F317" s="375"/>
      <c r="G317" s="294"/>
      <c r="O317" s="376"/>
      <c r="P317" s="377"/>
      <c r="Q317" s="374"/>
      <c r="R317" s="376"/>
      <c r="S317" s="376"/>
      <c r="T317" s="376"/>
      <c r="U317" s="376"/>
      <c r="V317" s="376"/>
      <c r="W317" s="376"/>
      <c r="X317" s="376"/>
      <c r="Z317" s="376"/>
      <c r="AD317" s="376"/>
      <c r="AF317" s="376"/>
      <c r="AH317" s="376"/>
      <c r="AJ317" s="376"/>
      <c r="AL317" s="376"/>
      <c r="AN317" s="376"/>
      <c r="AP317" s="376"/>
      <c r="AR317" s="376"/>
      <c r="AT317" s="376"/>
      <c r="AV317" s="376"/>
      <c r="AX317" s="376"/>
      <c r="AZ317" s="376"/>
      <c r="BB317" s="376"/>
      <c r="BD317" s="376"/>
      <c r="BF317" s="376"/>
      <c r="BH317" s="376"/>
      <c r="BJ317" s="376"/>
      <c r="BL317" s="376"/>
      <c r="BN317" s="376"/>
      <c r="BP317" s="376"/>
      <c r="BR317" s="376"/>
      <c r="BT317" s="376"/>
      <c r="BV317" s="376"/>
      <c r="BX317" s="376"/>
      <c r="BZ317" s="376"/>
      <c r="CB317" s="376"/>
      <c r="CD317" s="376"/>
      <c r="CF317" s="376"/>
      <c r="CH317" s="376"/>
      <c r="CJ317" s="376"/>
      <c r="CL317" s="376"/>
      <c r="CN317" s="376"/>
      <c r="CP317" s="376"/>
      <c r="CR317" s="376"/>
      <c r="CT317" s="376"/>
      <c r="CV317" s="376"/>
      <c r="CX317" s="376"/>
      <c r="CZ317" s="376"/>
      <c r="DB317" s="376"/>
      <c r="DD317" s="376"/>
      <c r="DF317" s="376"/>
      <c r="DH317" s="376"/>
      <c r="DJ317" s="376"/>
      <c r="DL317" s="376"/>
      <c r="DN317" s="376"/>
      <c r="DP317" s="376"/>
      <c r="DR317" s="376"/>
      <c r="DT317" s="376"/>
      <c r="DV317" s="376"/>
      <c r="DX317" s="376"/>
      <c r="DZ317" s="376"/>
      <c r="EB317" s="376"/>
      <c r="ED317" s="376"/>
      <c r="EF317" s="376"/>
      <c r="EH317" s="376"/>
      <c r="EJ317" s="376"/>
    </row>
    <row r="318" spans="5:140" s="373" customFormat="1" ht="15" customHeight="1" x14ac:dyDescent="0.25">
      <c r="E318" s="374"/>
      <c r="F318" s="375"/>
      <c r="G318" s="294"/>
      <c r="O318" s="376"/>
      <c r="P318" s="377"/>
      <c r="Q318" s="374"/>
      <c r="R318" s="376"/>
      <c r="S318" s="376"/>
      <c r="T318" s="376"/>
      <c r="U318" s="376"/>
      <c r="V318" s="376"/>
      <c r="W318" s="376"/>
      <c r="X318" s="376"/>
      <c r="Z318" s="376"/>
      <c r="AD318" s="376"/>
      <c r="AF318" s="376"/>
      <c r="AH318" s="376"/>
      <c r="AJ318" s="376"/>
      <c r="AL318" s="376"/>
      <c r="AN318" s="376"/>
      <c r="AP318" s="376"/>
      <c r="AR318" s="376"/>
      <c r="AT318" s="376"/>
      <c r="AV318" s="376"/>
      <c r="AX318" s="376"/>
      <c r="AZ318" s="376"/>
      <c r="BB318" s="376"/>
      <c r="BD318" s="376"/>
      <c r="BF318" s="376"/>
      <c r="BH318" s="376"/>
      <c r="BJ318" s="376"/>
      <c r="BL318" s="376"/>
      <c r="BN318" s="376"/>
      <c r="BP318" s="376"/>
      <c r="BR318" s="376"/>
      <c r="BT318" s="376"/>
      <c r="BV318" s="376"/>
      <c r="BX318" s="376"/>
      <c r="BZ318" s="376"/>
      <c r="CB318" s="376"/>
      <c r="CD318" s="376"/>
      <c r="CF318" s="376"/>
      <c r="CH318" s="376"/>
      <c r="CJ318" s="376"/>
      <c r="CL318" s="376"/>
      <c r="CN318" s="376"/>
      <c r="CP318" s="376"/>
      <c r="CR318" s="376"/>
      <c r="CT318" s="376"/>
      <c r="CV318" s="376"/>
      <c r="CX318" s="376"/>
      <c r="CZ318" s="376"/>
      <c r="DB318" s="376"/>
      <c r="DD318" s="376"/>
      <c r="DF318" s="376"/>
      <c r="DH318" s="376"/>
      <c r="DJ318" s="376"/>
      <c r="DL318" s="376"/>
      <c r="DN318" s="376"/>
      <c r="DP318" s="376"/>
      <c r="DR318" s="376"/>
      <c r="DT318" s="376"/>
      <c r="DV318" s="376"/>
      <c r="DX318" s="376"/>
      <c r="DZ318" s="376"/>
      <c r="EB318" s="376"/>
      <c r="ED318" s="376"/>
      <c r="EF318" s="376"/>
      <c r="EH318" s="376"/>
      <c r="EJ318" s="376"/>
    </row>
    <row r="319" spans="5:140" s="373" customFormat="1" ht="15" customHeight="1" x14ac:dyDescent="0.25">
      <c r="E319" s="374"/>
      <c r="F319" s="375"/>
      <c r="G319" s="294"/>
      <c r="O319" s="376"/>
      <c r="P319" s="377"/>
      <c r="Q319" s="374"/>
      <c r="R319" s="376"/>
      <c r="S319" s="376"/>
      <c r="T319" s="376"/>
      <c r="U319" s="376"/>
      <c r="V319" s="376"/>
      <c r="W319" s="376"/>
      <c r="X319" s="376"/>
      <c r="Z319" s="376"/>
      <c r="AD319" s="376"/>
      <c r="AF319" s="376"/>
      <c r="AH319" s="376"/>
      <c r="AJ319" s="376"/>
      <c r="AL319" s="376"/>
      <c r="AN319" s="376"/>
      <c r="AP319" s="376"/>
      <c r="AR319" s="376"/>
      <c r="AT319" s="376"/>
      <c r="AV319" s="376"/>
      <c r="AX319" s="376"/>
      <c r="AZ319" s="376"/>
      <c r="BB319" s="376"/>
      <c r="BD319" s="376"/>
      <c r="BF319" s="376"/>
      <c r="BH319" s="376"/>
      <c r="BJ319" s="376"/>
      <c r="BL319" s="376"/>
      <c r="BN319" s="376"/>
      <c r="BP319" s="376"/>
      <c r="BR319" s="376"/>
      <c r="BT319" s="376"/>
      <c r="BV319" s="376"/>
      <c r="BX319" s="376"/>
      <c r="BZ319" s="376"/>
      <c r="CB319" s="376"/>
      <c r="CD319" s="376"/>
      <c r="CF319" s="376"/>
      <c r="CH319" s="376"/>
      <c r="CJ319" s="376"/>
      <c r="CL319" s="376"/>
      <c r="CN319" s="376"/>
      <c r="CP319" s="376"/>
      <c r="CR319" s="376"/>
      <c r="CT319" s="376"/>
      <c r="CV319" s="376"/>
      <c r="CX319" s="376"/>
      <c r="CZ319" s="376"/>
      <c r="DB319" s="376"/>
      <c r="DD319" s="376"/>
      <c r="DF319" s="376"/>
      <c r="DH319" s="376"/>
      <c r="DJ319" s="376"/>
      <c r="DL319" s="376"/>
      <c r="DN319" s="376"/>
      <c r="DP319" s="376"/>
      <c r="DR319" s="376"/>
      <c r="DT319" s="376"/>
      <c r="DV319" s="376"/>
      <c r="DX319" s="376"/>
      <c r="DZ319" s="376"/>
      <c r="EB319" s="376"/>
      <c r="ED319" s="376"/>
      <c r="EF319" s="376"/>
      <c r="EH319" s="376"/>
      <c r="EJ319" s="376"/>
    </row>
    <row r="320" spans="5:140" s="373" customFormat="1" ht="15" customHeight="1" x14ac:dyDescent="0.25">
      <c r="E320" s="374"/>
      <c r="F320" s="375"/>
      <c r="G320" s="294"/>
      <c r="O320" s="376"/>
      <c r="P320" s="377"/>
      <c r="Q320" s="374"/>
      <c r="R320" s="376"/>
      <c r="S320" s="376"/>
      <c r="T320" s="376"/>
      <c r="U320" s="376"/>
      <c r="V320" s="376"/>
      <c r="W320" s="376"/>
      <c r="X320" s="376"/>
      <c r="Z320" s="376"/>
      <c r="AD320" s="376"/>
      <c r="AF320" s="376"/>
      <c r="AH320" s="376"/>
      <c r="AJ320" s="376"/>
      <c r="AL320" s="376"/>
      <c r="AN320" s="376"/>
      <c r="AP320" s="376"/>
      <c r="AR320" s="376"/>
      <c r="AT320" s="376"/>
      <c r="AV320" s="376"/>
      <c r="AX320" s="376"/>
      <c r="AZ320" s="376"/>
      <c r="BB320" s="376"/>
      <c r="BD320" s="376"/>
      <c r="BF320" s="376"/>
      <c r="BH320" s="376"/>
      <c r="BJ320" s="376"/>
      <c r="BL320" s="376"/>
      <c r="BN320" s="376"/>
      <c r="BP320" s="376"/>
      <c r="BR320" s="376"/>
      <c r="BT320" s="376"/>
      <c r="BV320" s="376"/>
      <c r="BX320" s="376"/>
      <c r="BZ320" s="376"/>
      <c r="CB320" s="376"/>
      <c r="CD320" s="376"/>
      <c r="CF320" s="376"/>
      <c r="CH320" s="376"/>
      <c r="CJ320" s="376"/>
      <c r="CL320" s="376"/>
      <c r="CN320" s="376"/>
      <c r="CP320" s="376"/>
      <c r="CR320" s="376"/>
      <c r="CT320" s="376"/>
      <c r="CV320" s="376"/>
      <c r="CX320" s="376"/>
      <c r="CZ320" s="376"/>
      <c r="DB320" s="376"/>
      <c r="DD320" s="376"/>
      <c r="DF320" s="376"/>
      <c r="DH320" s="376"/>
      <c r="DJ320" s="376"/>
      <c r="DL320" s="376"/>
      <c r="DN320" s="376"/>
      <c r="DP320" s="376"/>
      <c r="DR320" s="376"/>
      <c r="DT320" s="376"/>
      <c r="DV320" s="376"/>
      <c r="DX320" s="376"/>
      <c r="DZ320" s="376"/>
      <c r="EB320" s="376"/>
      <c r="ED320" s="376"/>
      <c r="EF320" s="376"/>
      <c r="EH320" s="376"/>
      <c r="EJ320" s="376"/>
    </row>
    <row r="321" spans="5:140" s="373" customFormat="1" ht="15" customHeight="1" x14ac:dyDescent="0.25">
      <c r="E321" s="374"/>
      <c r="F321" s="375"/>
      <c r="G321" s="294"/>
      <c r="O321" s="376"/>
      <c r="P321" s="377"/>
      <c r="Q321" s="374"/>
      <c r="R321" s="376"/>
      <c r="S321" s="376"/>
      <c r="T321" s="376"/>
      <c r="U321" s="376"/>
      <c r="V321" s="376"/>
      <c r="W321" s="376"/>
      <c r="X321" s="376"/>
      <c r="Z321" s="376"/>
      <c r="AD321" s="376"/>
      <c r="AF321" s="376"/>
      <c r="AH321" s="376"/>
      <c r="AJ321" s="376"/>
      <c r="AL321" s="376"/>
      <c r="AN321" s="376"/>
      <c r="AP321" s="376"/>
      <c r="AR321" s="376"/>
      <c r="AT321" s="376"/>
      <c r="AV321" s="376"/>
      <c r="AX321" s="376"/>
      <c r="AZ321" s="376"/>
      <c r="BB321" s="376"/>
      <c r="BD321" s="376"/>
      <c r="BF321" s="376"/>
      <c r="BH321" s="376"/>
      <c r="BJ321" s="376"/>
      <c r="BL321" s="376"/>
      <c r="BN321" s="376"/>
      <c r="BP321" s="376"/>
      <c r="BR321" s="376"/>
      <c r="BT321" s="376"/>
      <c r="BV321" s="376"/>
      <c r="BX321" s="376"/>
      <c r="BZ321" s="376"/>
      <c r="CB321" s="376"/>
      <c r="CD321" s="376"/>
      <c r="CF321" s="376"/>
      <c r="CH321" s="376"/>
      <c r="CJ321" s="376"/>
      <c r="CL321" s="376"/>
      <c r="CN321" s="376"/>
      <c r="CP321" s="376"/>
      <c r="CR321" s="376"/>
      <c r="CT321" s="376"/>
      <c r="CV321" s="376"/>
      <c r="CX321" s="376"/>
      <c r="CZ321" s="376"/>
      <c r="DB321" s="376"/>
      <c r="DD321" s="376"/>
      <c r="DF321" s="376"/>
      <c r="DH321" s="376"/>
      <c r="DJ321" s="376"/>
      <c r="DL321" s="376"/>
      <c r="DN321" s="376"/>
      <c r="DP321" s="376"/>
      <c r="DR321" s="376"/>
      <c r="DT321" s="376"/>
      <c r="DV321" s="376"/>
      <c r="DX321" s="376"/>
      <c r="DZ321" s="376"/>
      <c r="EB321" s="376"/>
      <c r="ED321" s="376"/>
      <c r="EF321" s="376"/>
      <c r="EH321" s="376"/>
      <c r="EJ321" s="376"/>
    </row>
    <row r="322" spans="5:140" s="373" customFormat="1" ht="15" customHeight="1" x14ac:dyDescent="0.25">
      <c r="E322" s="374"/>
      <c r="F322" s="375"/>
      <c r="G322" s="294"/>
      <c r="O322" s="376"/>
      <c r="P322" s="377"/>
      <c r="Q322" s="374"/>
      <c r="R322" s="376"/>
      <c r="S322" s="376"/>
      <c r="T322" s="376"/>
      <c r="U322" s="376"/>
      <c r="V322" s="376"/>
      <c r="W322" s="376"/>
      <c r="X322" s="376"/>
      <c r="Z322" s="376"/>
      <c r="AD322" s="376"/>
      <c r="AF322" s="376"/>
      <c r="AH322" s="376"/>
      <c r="AJ322" s="376"/>
      <c r="AL322" s="376"/>
      <c r="AN322" s="376"/>
      <c r="AP322" s="376"/>
      <c r="AR322" s="376"/>
      <c r="AT322" s="376"/>
      <c r="AV322" s="376"/>
      <c r="AX322" s="376"/>
      <c r="AZ322" s="376"/>
      <c r="BB322" s="376"/>
      <c r="BD322" s="376"/>
      <c r="BF322" s="376"/>
      <c r="BH322" s="376"/>
      <c r="BJ322" s="376"/>
      <c r="BL322" s="376"/>
      <c r="BN322" s="376"/>
      <c r="BP322" s="376"/>
      <c r="BR322" s="376"/>
      <c r="BT322" s="376"/>
      <c r="BV322" s="376"/>
      <c r="BX322" s="376"/>
      <c r="BZ322" s="376"/>
      <c r="CB322" s="376"/>
      <c r="CD322" s="376"/>
      <c r="CF322" s="376"/>
      <c r="CH322" s="376"/>
      <c r="CJ322" s="376"/>
      <c r="CL322" s="376"/>
      <c r="CN322" s="376"/>
      <c r="CP322" s="376"/>
      <c r="CR322" s="376"/>
      <c r="CT322" s="376"/>
      <c r="CV322" s="376"/>
      <c r="CX322" s="376"/>
      <c r="CZ322" s="376"/>
      <c r="DB322" s="376"/>
      <c r="DD322" s="376"/>
      <c r="DF322" s="376"/>
      <c r="DH322" s="376"/>
      <c r="DJ322" s="376"/>
      <c r="DL322" s="376"/>
      <c r="DN322" s="376"/>
      <c r="DP322" s="376"/>
      <c r="DR322" s="376"/>
      <c r="DT322" s="376"/>
      <c r="DV322" s="376"/>
      <c r="DX322" s="376"/>
      <c r="DZ322" s="376"/>
      <c r="EB322" s="376"/>
      <c r="ED322" s="376"/>
      <c r="EF322" s="376"/>
      <c r="EH322" s="376"/>
      <c r="EJ322" s="376"/>
    </row>
    <row r="323" spans="5:140" s="373" customFormat="1" ht="15" customHeight="1" x14ac:dyDescent="0.25">
      <c r="E323" s="374"/>
      <c r="F323" s="375"/>
      <c r="G323" s="294"/>
      <c r="O323" s="376"/>
      <c r="P323" s="377"/>
      <c r="Q323" s="374"/>
      <c r="R323" s="376"/>
      <c r="S323" s="376"/>
      <c r="T323" s="376"/>
      <c r="U323" s="376"/>
      <c r="V323" s="376"/>
      <c r="W323" s="376"/>
      <c r="X323" s="376"/>
      <c r="Z323" s="376"/>
      <c r="AD323" s="376"/>
      <c r="AF323" s="376"/>
      <c r="AH323" s="376"/>
      <c r="AJ323" s="376"/>
      <c r="AL323" s="376"/>
      <c r="AN323" s="376"/>
      <c r="AP323" s="376"/>
      <c r="AR323" s="376"/>
      <c r="AT323" s="376"/>
      <c r="AV323" s="376"/>
      <c r="AX323" s="376"/>
      <c r="AZ323" s="376"/>
      <c r="BB323" s="376"/>
      <c r="BD323" s="376"/>
      <c r="BF323" s="376"/>
      <c r="BH323" s="376"/>
      <c r="BJ323" s="376"/>
      <c r="BL323" s="376"/>
      <c r="BN323" s="376"/>
      <c r="BP323" s="376"/>
      <c r="BR323" s="376"/>
      <c r="BT323" s="376"/>
      <c r="BV323" s="376"/>
      <c r="BX323" s="376"/>
      <c r="BZ323" s="376"/>
      <c r="CB323" s="376"/>
      <c r="CD323" s="376"/>
      <c r="CF323" s="376"/>
      <c r="CH323" s="376"/>
      <c r="CJ323" s="376"/>
      <c r="CL323" s="376"/>
      <c r="CN323" s="376"/>
      <c r="CP323" s="376"/>
      <c r="CR323" s="376"/>
      <c r="CT323" s="376"/>
      <c r="CV323" s="376"/>
      <c r="CX323" s="376"/>
      <c r="CZ323" s="376"/>
      <c r="DB323" s="376"/>
      <c r="DD323" s="376"/>
      <c r="DF323" s="376"/>
      <c r="DH323" s="376"/>
      <c r="DJ323" s="376"/>
      <c r="DL323" s="376"/>
      <c r="DN323" s="376"/>
      <c r="DP323" s="376"/>
      <c r="DR323" s="376"/>
      <c r="DT323" s="376"/>
      <c r="DV323" s="376"/>
      <c r="DX323" s="376"/>
      <c r="DZ323" s="376"/>
      <c r="EB323" s="376"/>
      <c r="ED323" s="376"/>
      <c r="EF323" s="376"/>
      <c r="EH323" s="376"/>
      <c r="EJ323" s="376"/>
    </row>
    <row r="324" spans="5:140" s="373" customFormat="1" ht="15" customHeight="1" x14ac:dyDescent="0.25">
      <c r="E324" s="374"/>
      <c r="F324" s="375"/>
      <c r="G324" s="294"/>
      <c r="O324" s="376"/>
      <c r="P324" s="377"/>
      <c r="Q324" s="374"/>
      <c r="R324" s="376"/>
      <c r="S324" s="376"/>
      <c r="T324" s="376"/>
      <c r="U324" s="376"/>
      <c r="V324" s="376"/>
      <c r="W324" s="376"/>
      <c r="X324" s="376"/>
      <c r="Z324" s="376"/>
      <c r="AD324" s="376"/>
      <c r="AF324" s="376"/>
      <c r="AH324" s="376"/>
      <c r="AJ324" s="376"/>
      <c r="AL324" s="376"/>
      <c r="AN324" s="376"/>
      <c r="AP324" s="376"/>
      <c r="AR324" s="376"/>
      <c r="AT324" s="376"/>
      <c r="AV324" s="376"/>
      <c r="AX324" s="376"/>
      <c r="AZ324" s="376"/>
      <c r="BB324" s="376"/>
      <c r="BD324" s="376"/>
      <c r="BF324" s="376"/>
      <c r="BH324" s="376"/>
      <c r="BJ324" s="376"/>
      <c r="BL324" s="376"/>
      <c r="BN324" s="376"/>
      <c r="BP324" s="376"/>
      <c r="BR324" s="376"/>
      <c r="BT324" s="376"/>
      <c r="BV324" s="376"/>
      <c r="BX324" s="376"/>
      <c r="BZ324" s="376"/>
      <c r="CB324" s="376"/>
      <c r="CD324" s="376"/>
      <c r="CF324" s="376"/>
      <c r="CH324" s="376"/>
      <c r="CJ324" s="376"/>
      <c r="CL324" s="376"/>
      <c r="CN324" s="376"/>
      <c r="CP324" s="376"/>
      <c r="CR324" s="376"/>
      <c r="CT324" s="376"/>
      <c r="CV324" s="376"/>
      <c r="CX324" s="376"/>
      <c r="CZ324" s="376"/>
      <c r="DB324" s="376"/>
      <c r="DD324" s="376"/>
      <c r="DF324" s="376"/>
      <c r="DH324" s="376"/>
      <c r="DJ324" s="376"/>
      <c r="DL324" s="376"/>
      <c r="DN324" s="376"/>
      <c r="DP324" s="376"/>
      <c r="DR324" s="376"/>
      <c r="DT324" s="376"/>
      <c r="DV324" s="376"/>
      <c r="DX324" s="376"/>
      <c r="DZ324" s="376"/>
      <c r="EB324" s="376"/>
      <c r="ED324" s="376"/>
      <c r="EF324" s="376"/>
      <c r="EH324" s="376"/>
      <c r="EJ324" s="376"/>
    </row>
    <row r="325" spans="5:140" s="373" customFormat="1" ht="15" customHeight="1" x14ac:dyDescent="0.25">
      <c r="E325" s="374"/>
      <c r="F325" s="375"/>
      <c r="G325" s="294"/>
      <c r="O325" s="376"/>
      <c r="P325" s="377"/>
      <c r="Q325" s="374"/>
      <c r="R325" s="376"/>
      <c r="S325" s="376"/>
      <c r="T325" s="376"/>
      <c r="U325" s="376"/>
      <c r="V325" s="376"/>
      <c r="W325" s="376"/>
      <c r="X325" s="376"/>
      <c r="Z325" s="376"/>
      <c r="AD325" s="376"/>
      <c r="AF325" s="376"/>
      <c r="AH325" s="376"/>
      <c r="AJ325" s="376"/>
      <c r="AL325" s="376"/>
      <c r="AN325" s="376"/>
      <c r="AP325" s="376"/>
      <c r="AR325" s="376"/>
      <c r="AT325" s="376"/>
      <c r="AV325" s="376"/>
      <c r="AX325" s="376"/>
      <c r="AZ325" s="376"/>
      <c r="BB325" s="376"/>
      <c r="BD325" s="376"/>
      <c r="BF325" s="376"/>
      <c r="BH325" s="376"/>
      <c r="BJ325" s="376"/>
      <c r="BL325" s="376"/>
      <c r="BN325" s="376"/>
      <c r="BP325" s="376"/>
      <c r="BR325" s="376"/>
      <c r="BT325" s="376"/>
      <c r="BV325" s="376"/>
      <c r="BX325" s="376"/>
      <c r="BZ325" s="376"/>
      <c r="CB325" s="376"/>
      <c r="CD325" s="376"/>
      <c r="CF325" s="376"/>
      <c r="CH325" s="376"/>
      <c r="CJ325" s="376"/>
      <c r="CL325" s="376"/>
      <c r="CN325" s="376"/>
      <c r="CP325" s="376"/>
      <c r="CR325" s="376"/>
      <c r="CT325" s="376"/>
      <c r="CV325" s="376"/>
      <c r="CX325" s="376"/>
      <c r="CZ325" s="376"/>
      <c r="DB325" s="376"/>
      <c r="DD325" s="376"/>
      <c r="DF325" s="376"/>
      <c r="DH325" s="376"/>
      <c r="DJ325" s="376"/>
      <c r="DL325" s="376"/>
      <c r="DN325" s="376"/>
      <c r="DP325" s="376"/>
      <c r="DR325" s="376"/>
      <c r="DT325" s="376"/>
      <c r="DV325" s="376"/>
      <c r="DX325" s="376"/>
      <c r="DZ325" s="376"/>
      <c r="EB325" s="376"/>
      <c r="ED325" s="376"/>
      <c r="EF325" s="376"/>
      <c r="EH325" s="376"/>
      <c r="EJ325" s="376"/>
    </row>
    <row r="326" spans="5:140" s="373" customFormat="1" ht="15" customHeight="1" x14ac:dyDescent="0.25">
      <c r="E326" s="374"/>
      <c r="F326" s="375"/>
      <c r="G326" s="294"/>
      <c r="O326" s="376"/>
      <c r="P326" s="377"/>
      <c r="Q326" s="374"/>
      <c r="R326" s="376"/>
      <c r="S326" s="376"/>
      <c r="T326" s="376"/>
      <c r="U326" s="376"/>
      <c r="V326" s="376"/>
      <c r="W326" s="376"/>
      <c r="X326" s="376"/>
      <c r="Z326" s="376"/>
      <c r="AD326" s="376"/>
      <c r="AF326" s="376"/>
      <c r="AH326" s="376"/>
      <c r="AJ326" s="376"/>
      <c r="AL326" s="376"/>
      <c r="AN326" s="376"/>
      <c r="AP326" s="376"/>
      <c r="AR326" s="376"/>
      <c r="AT326" s="376"/>
      <c r="AV326" s="376"/>
      <c r="AX326" s="376"/>
      <c r="AZ326" s="376"/>
      <c r="BB326" s="376"/>
      <c r="BD326" s="376"/>
      <c r="BF326" s="376"/>
      <c r="BH326" s="376"/>
      <c r="BJ326" s="376"/>
      <c r="BL326" s="376"/>
      <c r="BN326" s="376"/>
      <c r="BP326" s="376"/>
      <c r="BR326" s="376"/>
      <c r="BT326" s="376"/>
      <c r="BV326" s="376"/>
      <c r="BX326" s="376"/>
      <c r="BZ326" s="376"/>
      <c r="CB326" s="376"/>
      <c r="CD326" s="376"/>
      <c r="CF326" s="376"/>
      <c r="CH326" s="376"/>
      <c r="CJ326" s="376"/>
      <c r="CL326" s="376"/>
      <c r="CN326" s="376"/>
      <c r="CP326" s="376"/>
      <c r="CR326" s="376"/>
      <c r="CT326" s="376"/>
      <c r="CV326" s="376"/>
      <c r="CX326" s="376"/>
      <c r="CZ326" s="376"/>
      <c r="DB326" s="376"/>
      <c r="DD326" s="376"/>
      <c r="DF326" s="376"/>
      <c r="DH326" s="376"/>
      <c r="DJ326" s="376"/>
      <c r="DL326" s="376"/>
      <c r="DN326" s="376"/>
      <c r="DP326" s="376"/>
      <c r="DR326" s="376"/>
      <c r="DT326" s="376"/>
      <c r="DV326" s="376"/>
      <c r="DX326" s="376"/>
      <c r="DZ326" s="376"/>
      <c r="EB326" s="376"/>
      <c r="ED326" s="376"/>
      <c r="EF326" s="376"/>
      <c r="EH326" s="376"/>
      <c r="EJ326" s="376"/>
    </row>
    <row r="327" spans="5:140" s="373" customFormat="1" ht="15" customHeight="1" x14ac:dyDescent="0.25">
      <c r="E327" s="374"/>
      <c r="F327" s="375"/>
      <c r="G327" s="294"/>
      <c r="O327" s="376"/>
      <c r="P327" s="377"/>
      <c r="Q327" s="374"/>
      <c r="R327" s="376"/>
      <c r="S327" s="376"/>
      <c r="T327" s="376"/>
      <c r="U327" s="376"/>
      <c r="V327" s="376"/>
      <c r="W327" s="376"/>
      <c r="X327" s="376"/>
      <c r="Z327" s="376"/>
      <c r="AD327" s="376"/>
      <c r="AF327" s="376"/>
      <c r="AH327" s="376"/>
      <c r="AJ327" s="376"/>
      <c r="AL327" s="376"/>
      <c r="AN327" s="376"/>
      <c r="AP327" s="376"/>
      <c r="AR327" s="376"/>
      <c r="AT327" s="376"/>
      <c r="AV327" s="376"/>
      <c r="AX327" s="376"/>
      <c r="AZ327" s="376"/>
      <c r="BB327" s="376"/>
      <c r="BD327" s="376"/>
      <c r="BF327" s="376"/>
      <c r="BH327" s="376"/>
      <c r="BJ327" s="376"/>
      <c r="BL327" s="376"/>
      <c r="BN327" s="376"/>
      <c r="BP327" s="376"/>
      <c r="BR327" s="376"/>
      <c r="BT327" s="376"/>
      <c r="BV327" s="376"/>
      <c r="BX327" s="376"/>
      <c r="BZ327" s="376"/>
      <c r="CB327" s="376"/>
      <c r="CD327" s="376"/>
      <c r="CF327" s="376"/>
      <c r="CH327" s="376"/>
      <c r="CJ327" s="376"/>
      <c r="CL327" s="376"/>
      <c r="CN327" s="376"/>
      <c r="CP327" s="376"/>
      <c r="CR327" s="376"/>
      <c r="CT327" s="376"/>
      <c r="CV327" s="376"/>
      <c r="CX327" s="376"/>
      <c r="CZ327" s="376"/>
      <c r="DB327" s="376"/>
      <c r="DD327" s="376"/>
      <c r="DF327" s="376"/>
      <c r="DH327" s="376"/>
      <c r="DJ327" s="376"/>
      <c r="DL327" s="376"/>
      <c r="DN327" s="376"/>
      <c r="DP327" s="376"/>
      <c r="DR327" s="376"/>
      <c r="DT327" s="376"/>
      <c r="DV327" s="376"/>
      <c r="DX327" s="376"/>
      <c r="DZ327" s="376"/>
      <c r="EB327" s="376"/>
      <c r="ED327" s="376"/>
      <c r="EF327" s="376"/>
      <c r="EH327" s="376"/>
      <c r="EJ327" s="376"/>
    </row>
    <row r="328" spans="5:140" s="373" customFormat="1" ht="15" customHeight="1" x14ac:dyDescent="0.25">
      <c r="E328" s="374"/>
      <c r="F328" s="375"/>
      <c r="G328" s="294"/>
      <c r="O328" s="376"/>
      <c r="P328" s="377"/>
      <c r="Q328" s="374"/>
      <c r="R328" s="376"/>
      <c r="S328" s="376"/>
      <c r="T328" s="376"/>
      <c r="U328" s="376"/>
      <c r="V328" s="376"/>
      <c r="W328" s="376"/>
      <c r="X328" s="376"/>
      <c r="Z328" s="376"/>
      <c r="AD328" s="376"/>
      <c r="AF328" s="376"/>
      <c r="AH328" s="376"/>
      <c r="AJ328" s="376"/>
      <c r="AL328" s="376"/>
      <c r="AN328" s="376"/>
      <c r="AP328" s="376"/>
      <c r="AR328" s="376"/>
      <c r="AT328" s="376"/>
      <c r="AV328" s="376"/>
      <c r="AX328" s="376"/>
      <c r="AZ328" s="376"/>
      <c r="BB328" s="376"/>
      <c r="BD328" s="376"/>
      <c r="BF328" s="376"/>
      <c r="BH328" s="376"/>
      <c r="BJ328" s="376"/>
      <c r="BL328" s="376"/>
      <c r="BN328" s="376"/>
      <c r="BP328" s="376"/>
      <c r="BR328" s="376"/>
      <c r="BT328" s="376"/>
      <c r="BV328" s="376"/>
      <c r="BX328" s="376"/>
      <c r="BZ328" s="376"/>
      <c r="CB328" s="376"/>
      <c r="CD328" s="376"/>
      <c r="CF328" s="376"/>
      <c r="CH328" s="376"/>
      <c r="CJ328" s="376"/>
      <c r="CL328" s="376"/>
      <c r="CN328" s="376"/>
      <c r="CP328" s="376"/>
      <c r="CR328" s="376"/>
      <c r="CT328" s="376"/>
      <c r="CV328" s="376"/>
      <c r="CX328" s="376"/>
      <c r="CZ328" s="376"/>
      <c r="DB328" s="376"/>
      <c r="DD328" s="376"/>
      <c r="DF328" s="376"/>
      <c r="DH328" s="376"/>
      <c r="DJ328" s="376"/>
      <c r="DL328" s="376"/>
      <c r="DN328" s="376"/>
      <c r="DP328" s="376"/>
      <c r="DR328" s="376"/>
      <c r="DT328" s="376"/>
      <c r="DV328" s="376"/>
      <c r="DX328" s="376"/>
      <c r="DZ328" s="376"/>
      <c r="EB328" s="376"/>
      <c r="ED328" s="376"/>
      <c r="EF328" s="376"/>
      <c r="EH328" s="376"/>
      <c r="EJ328" s="376"/>
    </row>
    <row r="329" spans="5:140" s="373" customFormat="1" ht="15" customHeight="1" x14ac:dyDescent="0.25">
      <c r="E329" s="374"/>
      <c r="F329" s="375"/>
      <c r="G329" s="294"/>
      <c r="O329" s="376"/>
      <c r="P329" s="377"/>
      <c r="Q329" s="374"/>
      <c r="R329" s="376"/>
      <c r="S329" s="376"/>
      <c r="T329" s="376"/>
      <c r="U329" s="376"/>
      <c r="V329" s="376"/>
      <c r="W329" s="376"/>
      <c r="X329" s="376"/>
      <c r="Z329" s="376"/>
      <c r="AD329" s="376"/>
      <c r="AF329" s="376"/>
      <c r="AH329" s="376"/>
      <c r="AJ329" s="376"/>
      <c r="AL329" s="376"/>
      <c r="AN329" s="376"/>
      <c r="AP329" s="376"/>
      <c r="AR329" s="376"/>
      <c r="AT329" s="376"/>
      <c r="AV329" s="376"/>
      <c r="AX329" s="376"/>
      <c r="AZ329" s="376"/>
      <c r="BB329" s="376"/>
      <c r="BD329" s="376"/>
      <c r="BF329" s="376"/>
      <c r="BH329" s="376"/>
      <c r="BJ329" s="376"/>
      <c r="BL329" s="376"/>
      <c r="BN329" s="376"/>
      <c r="BP329" s="376"/>
      <c r="BR329" s="376"/>
      <c r="BT329" s="376"/>
      <c r="BV329" s="376"/>
      <c r="BX329" s="376"/>
      <c r="BZ329" s="376"/>
      <c r="CB329" s="376"/>
      <c r="CD329" s="376"/>
      <c r="CF329" s="376"/>
      <c r="CH329" s="376"/>
      <c r="CJ329" s="376"/>
      <c r="CL329" s="376"/>
      <c r="CN329" s="376"/>
      <c r="CP329" s="376"/>
      <c r="CR329" s="376"/>
      <c r="CT329" s="376"/>
      <c r="CV329" s="376"/>
      <c r="CX329" s="376"/>
      <c r="CZ329" s="376"/>
      <c r="DB329" s="376"/>
      <c r="DD329" s="376"/>
      <c r="DF329" s="376"/>
      <c r="DH329" s="376"/>
      <c r="DJ329" s="376"/>
      <c r="DL329" s="376"/>
      <c r="DN329" s="376"/>
      <c r="DP329" s="376"/>
      <c r="DR329" s="376"/>
      <c r="DT329" s="376"/>
      <c r="DV329" s="376"/>
      <c r="DX329" s="376"/>
      <c r="DZ329" s="376"/>
      <c r="EB329" s="376"/>
      <c r="ED329" s="376"/>
      <c r="EF329" s="376"/>
      <c r="EH329" s="376"/>
      <c r="EJ329" s="376"/>
    </row>
    <row r="330" spans="5:140" s="373" customFormat="1" ht="15" customHeight="1" x14ac:dyDescent="0.25">
      <c r="E330" s="374"/>
      <c r="F330" s="375"/>
      <c r="G330" s="294"/>
      <c r="O330" s="376"/>
      <c r="P330" s="377"/>
      <c r="Q330" s="374"/>
      <c r="R330" s="376"/>
      <c r="S330" s="376"/>
      <c r="T330" s="376"/>
      <c r="U330" s="376"/>
      <c r="V330" s="376"/>
      <c r="W330" s="376"/>
      <c r="X330" s="376"/>
      <c r="Z330" s="376"/>
      <c r="AD330" s="376"/>
      <c r="AF330" s="376"/>
      <c r="AH330" s="376"/>
      <c r="AJ330" s="376"/>
      <c r="AL330" s="376"/>
      <c r="AN330" s="376"/>
      <c r="AP330" s="376"/>
      <c r="AR330" s="376"/>
      <c r="AT330" s="376"/>
      <c r="AV330" s="376"/>
      <c r="AX330" s="376"/>
      <c r="AZ330" s="376"/>
      <c r="BB330" s="376"/>
      <c r="BD330" s="376"/>
      <c r="BF330" s="376"/>
      <c r="BH330" s="376"/>
      <c r="BJ330" s="376"/>
      <c r="BL330" s="376"/>
      <c r="BN330" s="376"/>
      <c r="BP330" s="376"/>
      <c r="BR330" s="376"/>
      <c r="BT330" s="376"/>
      <c r="BV330" s="376"/>
      <c r="BX330" s="376"/>
      <c r="BZ330" s="376"/>
      <c r="CB330" s="376"/>
      <c r="CD330" s="376"/>
      <c r="CF330" s="376"/>
      <c r="CH330" s="376"/>
      <c r="CJ330" s="376"/>
      <c r="CL330" s="376"/>
      <c r="CN330" s="376"/>
      <c r="CP330" s="376"/>
      <c r="CR330" s="376"/>
      <c r="CT330" s="376"/>
      <c r="CV330" s="376"/>
      <c r="CX330" s="376"/>
      <c r="CZ330" s="376"/>
      <c r="DB330" s="376"/>
      <c r="DD330" s="376"/>
      <c r="DF330" s="376"/>
      <c r="DH330" s="376"/>
      <c r="DJ330" s="376"/>
      <c r="DL330" s="376"/>
      <c r="DN330" s="376"/>
      <c r="DP330" s="376"/>
      <c r="DR330" s="376"/>
      <c r="DT330" s="376"/>
      <c r="DV330" s="376"/>
      <c r="DX330" s="376"/>
      <c r="DZ330" s="376"/>
      <c r="EB330" s="376"/>
      <c r="ED330" s="376"/>
      <c r="EF330" s="376"/>
      <c r="EH330" s="376"/>
      <c r="EJ330" s="376"/>
    </row>
    <row r="331" spans="5:140" s="373" customFormat="1" ht="15" customHeight="1" x14ac:dyDescent="0.25">
      <c r="E331" s="374"/>
      <c r="F331" s="375"/>
      <c r="G331" s="294"/>
      <c r="O331" s="376"/>
      <c r="P331" s="377"/>
      <c r="Q331" s="374"/>
      <c r="R331" s="376"/>
      <c r="S331" s="376"/>
      <c r="T331" s="376"/>
      <c r="U331" s="376"/>
      <c r="V331" s="376"/>
      <c r="W331" s="376"/>
      <c r="X331" s="376"/>
      <c r="Z331" s="376"/>
      <c r="AD331" s="376"/>
      <c r="AF331" s="376"/>
      <c r="AH331" s="376"/>
      <c r="AJ331" s="376"/>
      <c r="AL331" s="376"/>
      <c r="AN331" s="376"/>
      <c r="AP331" s="376"/>
      <c r="AR331" s="376"/>
      <c r="AT331" s="376"/>
      <c r="AV331" s="376"/>
      <c r="AX331" s="376"/>
      <c r="AZ331" s="376"/>
      <c r="BB331" s="376"/>
      <c r="BD331" s="376"/>
      <c r="BF331" s="376"/>
      <c r="BH331" s="376"/>
      <c r="BJ331" s="376"/>
      <c r="BL331" s="376"/>
      <c r="BN331" s="376"/>
      <c r="BP331" s="376"/>
      <c r="BR331" s="376"/>
      <c r="BT331" s="376"/>
      <c r="BV331" s="376"/>
      <c r="BX331" s="376"/>
      <c r="BZ331" s="376"/>
      <c r="CB331" s="376"/>
      <c r="CD331" s="376"/>
      <c r="CF331" s="376"/>
      <c r="CH331" s="376"/>
      <c r="CJ331" s="376"/>
      <c r="CL331" s="376"/>
      <c r="CN331" s="376"/>
      <c r="CP331" s="376"/>
      <c r="CR331" s="376"/>
      <c r="CT331" s="376"/>
      <c r="CV331" s="376"/>
      <c r="CX331" s="376"/>
      <c r="CZ331" s="376"/>
      <c r="DB331" s="376"/>
      <c r="DD331" s="376"/>
      <c r="DF331" s="376"/>
      <c r="DH331" s="376"/>
      <c r="DJ331" s="376"/>
      <c r="DL331" s="376"/>
      <c r="DN331" s="376"/>
      <c r="DP331" s="376"/>
      <c r="DR331" s="376"/>
      <c r="DT331" s="376"/>
      <c r="DV331" s="376"/>
      <c r="DX331" s="376"/>
      <c r="DZ331" s="376"/>
      <c r="EB331" s="376"/>
      <c r="ED331" s="376"/>
      <c r="EF331" s="376"/>
      <c r="EH331" s="376"/>
      <c r="EJ331" s="376"/>
    </row>
    <row r="332" spans="5:140" s="373" customFormat="1" ht="15" customHeight="1" x14ac:dyDescent="0.25">
      <c r="E332" s="374"/>
      <c r="F332" s="375"/>
      <c r="G332" s="294"/>
      <c r="O332" s="376"/>
      <c r="P332" s="377"/>
      <c r="Q332" s="374"/>
      <c r="R332" s="376"/>
      <c r="S332" s="376"/>
      <c r="T332" s="376"/>
      <c r="U332" s="376"/>
      <c r="V332" s="376"/>
      <c r="W332" s="376"/>
      <c r="X332" s="376"/>
      <c r="Z332" s="376"/>
      <c r="AD332" s="376"/>
      <c r="AF332" s="376"/>
      <c r="AH332" s="376"/>
      <c r="AJ332" s="376"/>
      <c r="AL332" s="376"/>
      <c r="AN332" s="376"/>
      <c r="AP332" s="376"/>
      <c r="AR332" s="376"/>
      <c r="AT332" s="376"/>
      <c r="AV332" s="376"/>
      <c r="AX332" s="376"/>
      <c r="AZ332" s="376"/>
      <c r="BB332" s="376"/>
      <c r="BD332" s="376"/>
      <c r="BF332" s="376"/>
      <c r="BH332" s="376"/>
      <c r="BJ332" s="376"/>
      <c r="BL332" s="376"/>
      <c r="BN332" s="376"/>
      <c r="BP332" s="376"/>
      <c r="BR332" s="376"/>
      <c r="BT332" s="376"/>
      <c r="BV332" s="376"/>
      <c r="BX332" s="376"/>
      <c r="BZ332" s="376"/>
      <c r="CB332" s="376"/>
      <c r="CD332" s="376"/>
      <c r="CF332" s="376"/>
      <c r="CH332" s="376"/>
      <c r="CJ332" s="376"/>
      <c r="CL332" s="376"/>
      <c r="CN332" s="376"/>
      <c r="CP332" s="376"/>
      <c r="CR332" s="376"/>
      <c r="CT332" s="376"/>
      <c r="CV332" s="376"/>
      <c r="CX332" s="376"/>
      <c r="CZ332" s="376"/>
      <c r="DB332" s="376"/>
      <c r="DD332" s="376"/>
      <c r="DF332" s="376"/>
      <c r="DH332" s="376"/>
      <c r="DJ332" s="376"/>
      <c r="DL332" s="376"/>
      <c r="DN332" s="376"/>
      <c r="DP332" s="376"/>
      <c r="DR332" s="376"/>
      <c r="DT332" s="376"/>
      <c r="DV332" s="376"/>
      <c r="DX332" s="376"/>
      <c r="DZ332" s="376"/>
      <c r="EB332" s="376"/>
      <c r="ED332" s="376"/>
      <c r="EF332" s="376"/>
      <c r="EH332" s="376"/>
      <c r="EJ332" s="376"/>
    </row>
    <row r="333" spans="5:140" s="373" customFormat="1" ht="15" customHeight="1" x14ac:dyDescent="0.25">
      <c r="E333" s="374"/>
      <c r="F333" s="375"/>
      <c r="G333" s="294"/>
      <c r="O333" s="376"/>
      <c r="P333" s="377"/>
      <c r="Q333" s="374"/>
      <c r="R333" s="376"/>
      <c r="S333" s="376"/>
      <c r="T333" s="376"/>
      <c r="U333" s="376"/>
      <c r="V333" s="376"/>
      <c r="W333" s="376"/>
      <c r="X333" s="376"/>
      <c r="Z333" s="376"/>
      <c r="AD333" s="376"/>
      <c r="AF333" s="376"/>
      <c r="AH333" s="376"/>
      <c r="AJ333" s="376"/>
      <c r="AL333" s="376"/>
      <c r="AN333" s="376"/>
      <c r="AP333" s="376"/>
      <c r="AR333" s="376"/>
      <c r="AT333" s="376"/>
      <c r="AV333" s="376"/>
      <c r="AX333" s="376"/>
      <c r="AZ333" s="376"/>
      <c r="BB333" s="376"/>
      <c r="BD333" s="376"/>
      <c r="BF333" s="376"/>
      <c r="BH333" s="376"/>
      <c r="BJ333" s="376"/>
      <c r="BL333" s="376"/>
      <c r="BN333" s="376"/>
      <c r="BP333" s="376"/>
      <c r="BR333" s="376"/>
      <c r="BT333" s="376"/>
      <c r="BV333" s="376"/>
      <c r="BX333" s="376"/>
      <c r="BZ333" s="376"/>
      <c r="CB333" s="376"/>
      <c r="CD333" s="376"/>
      <c r="CF333" s="376"/>
      <c r="CH333" s="376"/>
      <c r="CJ333" s="376"/>
      <c r="CL333" s="376"/>
      <c r="CN333" s="376"/>
      <c r="CP333" s="376"/>
      <c r="CR333" s="376"/>
      <c r="CT333" s="376"/>
      <c r="CV333" s="376"/>
      <c r="CX333" s="376"/>
      <c r="CZ333" s="376"/>
      <c r="DB333" s="376"/>
      <c r="DD333" s="376"/>
      <c r="DF333" s="376"/>
      <c r="DH333" s="376"/>
      <c r="DJ333" s="376"/>
      <c r="DL333" s="376"/>
      <c r="DN333" s="376"/>
      <c r="DP333" s="376"/>
      <c r="DR333" s="376"/>
      <c r="DT333" s="376"/>
      <c r="DV333" s="376"/>
      <c r="DX333" s="376"/>
      <c r="DZ333" s="376"/>
      <c r="EB333" s="376"/>
      <c r="ED333" s="376"/>
      <c r="EF333" s="376"/>
      <c r="EH333" s="376"/>
      <c r="EJ333" s="376"/>
    </row>
    <row r="334" spans="5:140" s="373" customFormat="1" ht="15" customHeight="1" x14ac:dyDescent="0.25">
      <c r="E334" s="374"/>
      <c r="F334" s="375"/>
      <c r="G334" s="294"/>
      <c r="O334" s="376"/>
      <c r="P334" s="377"/>
      <c r="Q334" s="374"/>
      <c r="R334" s="376"/>
      <c r="S334" s="376"/>
      <c r="T334" s="376"/>
      <c r="U334" s="376"/>
      <c r="V334" s="376"/>
      <c r="W334" s="376"/>
      <c r="X334" s="376"/>
      <c r="Z334" s="376"/>
      <c r="AD334" s="376"/>
      <c r="AF334" s="376"/>
      <c r="AH334" s="376"/>
      <c r="AJ334" s="376"/>
      <c r="AL334" s="376"/>
      <c r="AN334" s="376"/>
      <c r="AP334" s="376"/>
      <c r="AR334" s="376"/>
      <c r="AT334" s="376"/>
      <c r="AV334" s="376"/>
      <c r="AX334" s="376"/>
      <c r="AZ334" s="376"/>
      <c r="BB334" s="376"/>
      <c r="BD334" s="376"/>
      <c r="BF334" s="376"/>
      <c r="BH334" s="376"/>
      <c r="BJ334" s="376"/>
      <c r="BL334" s="376"/>
      <c r="BN334" s="376"/>
      <c r="BP334" s="376"/>
      <c r="BR334" s="376"/>
      <c r="BT334" s="376"/>
      <c r="BV334" s="376"/>
      <c r="BX334" s="376"/>
      <c r="BZ334" s="376"/>
      <c r="CB334" s="376"/>
      <c r="CD334" s="376"/>
      <c r="CF334" s="376"/>
      <c r="CH334" s="376"/>
      <c r="CJ334" s="376"/>
      <c r="CL334" s="376"/>
      <c r="CN334" s="376"/>
      <c r="CP334" s="376"/>
      <c r="CR334" s="376"/>
      <c r="CT334" s="376"/>
      <c r="CV334" s="376"/>
      <c r="CX334" s="376"/>
      <c r="CZ334" s="376"/>
      <c r="DB334" s="376"/>
      <c r="DD334" s="376"/>
      <c r="DF334" s="376"/>
      <c r="DH334" s="376"/>
      <c r="DJ334" s="376"/>
      <c r="DL334" s="376"/>
      <c r="DN334" s="376"/>
      <c r="DP334" s="376"/>
      <c r="DR334" s="376"/>
      <c r="DT334" s="376"/>
      <c r="DV334" s="376"/>
      <c r="DX334" s="376"/>
      <c r="DZ334" s="376"/>
      <c r="EB334" s="376"/>
      <c r="ED334" s="376"/>
      <c r="EF334" s="376"/>
      <c r="EH334" s="376"/>
      <c r="EJ334" s="376"/>
    </row>
    <row r="335" spans="5:140" s="373" customFormat="1" ht="15" customHeight="1" x14ac:dyDescent="0.25">
      <c r="E335" s="374"/>
      <c r="F335" s="375"/>
      <c r="G335" s="294"/>
      <c r="O335" s="376"/>
      <c r="P335" s="377"/>
      <c r="Q335" s="374"/>
      <c r="R335" s="376"/>
      <c r="S335" s="376"/>
      <c r="T335" s="376"/>
      <c r="U335" s="376"/>
      <c r="V335" s="376"/>
      <c r="W335" s="376"/>
      <c r="X335" s="376"/>
      <c r="Z335" s="376"/>
      <c r="AD335" s="376"/>
      <c r="AF335" s="376"/>
      <c r="AH335" s="376"/>
      <c r="AJ335" s="376"/>
      <c r="AL335" s="376"/>
      <c r="AN335" s="376"/>
      <c r="AP335" s="376"/>
      <c r="AR335" s="376"/>
      <c r="AT335" s="376"/>
      <c r="AV335" s="376"/>
      <c r="AX335" s="376"/>
      <c r="AZ335" s="376"/>
      <c r="BB335" s="376"/>
      <c r="BD335" s="376"/>
      <c r="BF335" s="376"/>
      <c r="BH335" s="376"/>
      <c r="BJ335" s="376"/>
      <c r="BL335" s="376"/>
      <c r="BN335" s="376"/>
      <c r="BP335" s="376"/>
      <c r="BR335" s="376"/>
      <c r="BT335" s="376"/>
      <c r="BV335" s="376"/>
      <c r="BX335" s="376"/>
      <c r="BZ335" s="376"/>
      <c r="CB335" s="376"/>
      <c r="CD335" s="376"/>
      <c r="CF335" s="376"/>
      <c r="CH335" s="376"/>
      <c r="CJ335" s="376"/>
      <c r="CL335" s="376"/>
      <c r="CN335" s="376"/>
      <c r="CP335" s="376"/>
      <c r="CR335" s="376"/>
      <c r="CT335" s="376"/>
      <c r="CV335" s="376"/>
      <c r="CX335" s="376"/>
      <c r="CZ335" s="376"/>
      <c r="DB335" s="376"/>
      <c r="DD335" s="376"/>
      <c r="DF335" s="376"/>
      <c r="DH335" s="376"/>
      <c r="DJ335" s="376"/>
      <c r="DL335" s="376"/>
      <c r="DN335" s="376"/>
      <c r="DP335" s="376"/>
      <c r="DR335" s="376"/>
      <c r="DT335" s="376"/>
      <c r="DV335" s="376"/>
      <c r="DX335" s="376"/>
      <c r="DZ335" s="376"/>
      <c r="EB335" s="376"/>
      <c r="ED335" s="376"/>
      <c r="EF335" s="376"/>
      <c r="EH335" s="376"/>
      <c r="EJ335" s="376"/>
    </row>
    <row r="336" spans="5:140" s="373" customFormat="1" ht="15" customHeight="1" x14ac:dyDescent="0.25">
      <c r="E336" s="374"/>
      <c r="F336" s="375"/>
      <c r="G336" s="294"/>
      <c r="O336" s="376"/>
      <c r="P336" s="377"/>
      <c r="Q336" s="374"/>
      <c r="R336" s="376"/>
      <c r="S336" s="376"/>
      <c r="T336" s="376"/>
      <c r="U336" s="376"/>
      <c r="V336" s="376"/>
      <c r="W336" s="376"/>
      <c r="X336" s="376"/>
      <c r="Z336" s="376"/>
      <c r="AD336" s="376"/>
      <c r="AF336" s="376"/>
      <c r="AH336" s="376"/>
      <c r="AJ336" s="376"/>
      <c r="AL336" s="376"/>
      <c r="AN336" s="376"/>
      <c r="AP336" s="376"/>
      <c r="AR336" s="376"/>
      <c r="AT336" s="376"/>
      <c r="AV336" s="376"/>
      <c r="AX336" s="376"/>
      <c r="AZ336" s="376"/>
      <c r="BB336" s="376"/>
      <c r="BD336" s="376"/>
      <c r="BF336" s="376"/>
      <c r="BH336" s="376"/>
      <c r="BJ336" s="376"/>
      <c r="BL336" s="376"/>
      <c r="BN336" s="376"/>
      <c r="BP336" s="376"/>
      <c r="BR336" s="376"/>
      <c r="BT336" s="376"/>
      <c r="BV336" s="376"/>
      <c r="BX336" s="376"/>
      <c r="BZ336" s="376"/>
      <c r="CB336" s="376"/>
      <c r="CD336" s="376"/>
      <c r="CF336" s="376"/>
      <c r="CH336" s="376"/>
      <c r="CJ336" s="376"/>
      <c r="CL336" s="376"/>
      <c r="CN336" s="376"/>
      <c r="CP336" s="376"/>
      <c r="CR336" s="376"/>
      <c r="CT336" s="376"/>
      <c r="CV336" s="376"/>
      <c r="CX336" s="376"/>
      <c r="CZ336" s="376"/>
      <c r="DB336" s="376"/>
      <c r="DD336" s="376"/>
      <c r="DF336" s="376"/>
      <c r="DH336" s="376"/>
      <c r="DJ336" s="376"/>
      <c r="DL336" s="376"/>
      <c r="DN336" s="376"/>
      <c r="DP336" s="376"/>
      <c r="DR336" s="376"/>
      <c r="DT336" s="376"/>
      <c r="DV336" s="376"/>
      <c r="DX336" s="376"/>
      <c r="DZ336" s="376"/>
      <c r="EB336" s="376"/>
      <c r="ED336" s="376"/>
      <c r="EF336" s="376"/>
      <c r="EH336" s="376"/>
      <c r="EJ336" s="376"/>
    </row>
    <row r="337" spans="5:140" s="373" customFormat="1" ht="15" customHeight="1" x14ac:dyDescent="0.25">
      <c r="E337" s="374"/>
      <c r="F337" s="375"/>
      <c r="G337" s="294"/>
      <c r="O337" s="376"/>
      <c r="P337" s="377"/>
      <c r="Q337" s="374"/>
      <c r="R337" s="376"/>
      <c r="S337" s="376"/>
      <c r="T337" s="376"/>
      <c r="U337" s="376"/>
      <c r="V337" s="376"/>
      <c r="W337" s="376"/>
      <c r="X337" s="376"/>
      <c r="Z337" s="376"/>
      <c r="AD337" s="376"/>
      <c r="AF337" s="376"/>
      <c r="AH337" s="376"/>
      <c r="AJ337" s="376"/>
      <c r="AL337" s="376"/>
      <c r="AN337" s="376"/>
      <c r="AP337" s="376"/>
      <c r="AR337" s="376"/>
      <c r="AT337" s="376"/>
      <c r="AV337" s="376"/>
      <c r="AX337" s="376"/>
      <c r="AZ337" s="376"/>
      <c r="BB337" s="376"/>
      <c r="BD337" s="376"/>
      <c r="BF337" s="376"/>
      <c r="BH337" s="376"/>
      <c r="BJ337" s="376"/>
      <c r="BL337" s="376"/>
      <c r="BN337" s="376"/>
      <c r="BP337" s="376"/>
      <c r="BR337" s="376"/>
      <c r="BT337" s="376"/>
      <c r="BV337" s="376"/>
      <c r="BX337" s="376"/>
      <c r="BZ337" s="376"/>
      <c r="CB337" s="376"/>
      <c r="CD337" s="376"/>
      <c r="CF337" s="376"/>
      <c r="CH337" s="376"/>
      <c r="CJ337" s="376"/>
      <c r="CL337" s="376"/>
      <c r="CN337" s="376"/>
      <c r="CP337" s="376"/>
      <c r="CR337" s="376"/>
      <c r="CT337" s="376"/>
      <c r="CV337" s="376"/>
      <c r="CX337" s="376"/>
      <c r="CZ337" s="376"/>
      <c r="DB337" s="376"/>
      <c r="DD337" s="376"/>
      <c r="DF337" s="376"/>
      <c r="DH337" s="376"/>
      <c r="DJ337" s="376"/>
      <c r="DL337" s="376"/>
      <c r="DN337" s="376"/>
      <c r="DP337" s="376"/>
      <c r="DR337" s="376"/>
      <c r="DT337" s="376"/>
      <c r="DV337" s="376"/>
      <c r="DX337" s="376"/>
      <c r="DZ337" s="376"/>
      <c r="EB337" s="376"/>
      <c r="ED337" s="376"/>
      <c r="EF337" s="376"/>
      <c r="EH337" s="376"/>
      <c r="EJ337" s="376"/>
    </row>
    <row r="338" spans="5:140" s="373" customFormat="1" ht="15" customHeight="1" x14ac:dyDescent="0.25">
      <c r="E338" s="374"/>
      <c r="F338" s="375"/>
      <c r="G338" s="294"/>
      <c r="O338" s="376"/>
      <c r="P338" s="377"/>
      <c r="Q338" s="374"/>
      <c r="R338" s="376"/>
      <c r="S338" s="376"/>
      <c r="T338" s="376"/>
      <c r="U338" s="376"/>
      <c r="V338" s="376"/>
      <c r="W338" s="376"/>
      <c r="X338" s="376"/>
      <c r="Z338" s="376"/>
      <c r="AD338" s="376"/>
      <c r="AF338" s="376"/>
      <c r="AH338" s="376"/>
      <c r="AJ338" s="376"/>
      <c r="AL338" s="376"/>
      <c r="AN338" s="376"/>
      <c r="AP338" s="376"/>
      <c r="AR338" s="376"/>
      <c r="AT338" s="376"/>
      <c r="AV338" s="376"/>
      <c r="AX338" s="376"/>
      <c r="AZ338" s="376"/>
      <c r="BB338" s="376"/>
      <c r="BD338" s="376"/>
      <c r="BF338" s="376"/>
      <c r="BH338" s="376"/>
      <c r="BJ338" s="376"/>
      <c r="BL338" s="376"/>
      <c r="BN338" s="376"/>
      <c r="BP338" s="376"/>
      <c r="BR338" s="376"/>
      <c r="BT338" s="376"/>
      <c r="BV338" s="376"/>
      <c r="BX338" s="376"/>
      <c r="BZ338" s="376"/>
      <c r="CB338" s="376"/>
      <c r="CD338" s="376"/>
      <c r="CF338" s="376"/>
      <c r="CH338" s="376"/>
      <c r="CJ338" s="376"/>
      <c r="CL338" s="376"/>
      <c r="CN338" s="376"/>
      <c r="CP338" s="376"/>
      <c r="CR338" s="376"/>
      <c r="CT338" s="376"/>
      <c r="CV338" s="376"/>
      <c r="CX338" s="376"/>
      <c r="CZ338" s="376"/>
      <c r="DB338" s="376"/>
      <c r="DD338" s="376"/>
      <c r="DF338" s="376"/>
      <c r="DH338" s="376"/>
      <c r="DJ338" s="376"/>
      <c r="DL338" s="376"/>
      <c r="DN338" s="376"/>
      <c r="DP338" s="376"/>
      <c r="DR338" s="376"/>
      <c r="DT338" s="376"/>
      <c r="DV338" s="376"/>
      <c r="DX338" s="376"/>
      <c r="DZ338" s="376"/>
      <c r="EB338" s="376"/>
      <c r="ED338" s="376"/>
      <c r="EF338" s="376"/>
      <c r="EH338" s="376"/>
      <c r="EJ338" s="376"/>
    </row>
    <row r="339" spans="5:140" s="373" customFormat="1" ht="15" customHeight="1" x14ac:dyDescent="0.25">
      <c r="E339" s="374"/>
      <c r="F339" s="375"/>
      <c r="G339" s="294"/>
      <c r="O339" s="376"/>
      <c r="P339" s="377"/>
      <c r="Q339" s="374"/>
      <c r="R339" s="376"/>
      <c r="S339" s="376"/>
      <c r="T339" s="376"/>
      <c r="U339" s="376"/>
      <c r="V339" s="376"/>
      <c r="W339" s="376"/>
      <c r="X339" s="376"/>
      <c r="Z339" s="376"/>
      <c r="AD339" s="376"/>
      <c r="AF339" s="376"/>
      <c r="AH339" s="376"/>
      <c r="AJ339" s="376"/>
      <c r="AL339" s="376"/>
      <c r="AN339" s="376"/>
      <c r="AP339" s="376"/>
      <c r="AR339" s="376"/>
      <c r="AT339" s="376"/>
      <c r="AV339" s="376"/>
      <c r="AX339" s="376"/>
      <c r="AZ339" s="376"/>
      <c r="BB339" s="376"/>
      <c r="BD339" s="376"/>
      <c r="BF339" s="376"/>
      <c r="BH339" s="376"/>
      <c r="BJ339" s="376"/>
      <c r="BL339" s="376"/>
      <c r="BN339" s="376"/>
      <c r="BP339" s="376"/>
      <c r="BR339" s="376"/>
      <c r="BT339" s="376"/>
      <c r="BV339" s="376"/>
      <c r="BX339" s="376"/>
      <c r="BZ339" s="376"/>
      <c r="CB339" s="376"/>
      <c r="CD339" s="376"/>
      <c r="CF339" s="376"/>
      <c r="CH339" s="376"/>
      <c r="CJ339" s="376"/>
      <c r="CL339" s="376"/>
      <c r="CN339" s="376"/>
      <c r="CP339" s="376"/>
      <c r="CR339" s="376"/>
      <c r="CT339" s="376"/>
      <c r="CV339" s="376"/>
      <c r="CX339" s="376"/>
      <c r="CZ339" s="376"/>
      <c r="DB339" s="376"/>
      <c r="DD339" s="376"/>
      <c r="DF339" s="376"/>
      <c r="DH339" s="376"/>
      <c r="DJ339" s="376"/>
      <c r="DL339" s="376"/>
      <c r="DN339" s="376"/>
      <c r="DP339" s="376"/>
      <c r="DR339" s="376"/>
      <c r="DT339" s="376"/>
      <c r="DV339" s="376"/>
      <c r="DX339" s="376"/>
      <c r="DZ339" s="376"/>
      <c r="EB339" s="376"/>
      <c r="ED339" s="376"/>
      <c r="EF339" s="376"/>
      <c r="EH339" s="376"/>
      <c r="EJ339" s="376"/>
    </row>
    <row r="340" spans="5:140" s="373" customFormat="1" ht="15" customHeight="1" x14ac:dyDescent="0.25">
      <c r="E340" s="374"/>
      <c r="F340" s="375"/>
      <c r="G340" s="294"/>
      <c r="O340" s="376"/>
      <c r="P340" s="377"/>
      <c r="Q340" s="374"/>
      <c r="R340" s="376"/>
      <c r="S340" s="376"/>
      <c r="T340" s="376"/>
      <c r="U340" s="376"/>
      <c r="V340" s="376"/>
      <c r="W340" s="376"/>
      <c r="X340" s="376"/>
      <c r="Z340" s="376"/>
      <c r="AD340" s="376"/>
      <c r="AF340" s="376"/>
      <c r="AH340" s="376"/>
      <c r="AJ340" s="376"/>
      <c r="AL340" s="376"/>
      <c r="AN340" s="376"/>
      <c r="AP340" s="376"/>
      <c r="AR340" s="376"/>
      <c r="AT340" s="376"/>
      <c r="AV340" s="376"/>
      <c r="AX340" s="376"/>
      <c r="AZ340" s="376"/>
      <c r="BB340" s="376"/>
      <c r="BD340" s="376"/>
      <c r="BF340" s="376"/>
      <c r="BH340" s="376"/>
      <c r="BJ340" s="376"/>
      <c r="BL340" s="376"/>
      <c r="BN340" s="376"/>
      <c r="BP340" s="376"/>
      <c r="BR340" s="376"/>
      <c r="BT340" s="376"/>
      <c r="BV340" s="376"/>
      <c r="BX340" s="376"/>
      <c r="BZ340" s="376"/>
      <c r="CB340" s="376"/>
      <c r="CD340" s="376"/>
      <c r="CF340" s="376"/>
      <c r="CH340" s="376"/>
      <c r="CJ340" s="376"/>
      <c r="CL340" s="376"/>
      <c r="CN340" s="376"/>
      <c r="CP340" s="376"/>
      <c r="CR340" s="376"/>
      <c r="CT340" s="376"/>
      <c r="CV340" s="376"/>
      <c r="CX340" s="376"/>
      <c r="CZ340" s="376"/>
      <c r="DB340" s="376"/>
      <c r="DD340" s="376"/>
      <c r="DF340" s="376"/>
      <c r="DH340" s="376"/>
      <c r="DJ340" s="376"/>
      <c r="DL340" s="376"/>
      <c r="DN340" s="376"/>
      <c r="DP340" s="376"/>
      <c r="DR340" s="376"/>
      <c r="DT340" s="376"/>
      <c r="DV340" s="376"/>
      <c r="DX340" s="376"/>
      <c r="DZ340" s="376"/>
      <c r="EB340" s="376"/>
      <c r="ED340" s="376"/>
      <c r="EF340" s="376"/>
      <c r="EH340" s="376"/>
      <c r="EJ340" s="376"/>
    </row>
    <row r="341" spans="5:140" s="373" customFormat="1" ht="15" customHeight="1" x14ac:dyDescent="0.25">
      <c r="E341" s="374"/>
      <c r="F341" s="375"/>
      <c r="G341" s="294"/>
      <c r="O341" s="376"/>
      <c r="P341" s="377"/>
      <c r="Q341" s="374"/>
      <c r="R341" s="376"/>
      <c r="S341" s="376"/>
      <c r="T341" s="376"/>
      <c r="U341" s="376"/>
      <c r="V341" s="376"/>
      <c r="W341" s="376"/>
      <c r="X341" s="376"/>
      <c r="Z341" s="376"/>
      <c r="AD341" s="376"/>
      <c r="AF341" s="376"/>
      <c r="AH341" s="376"/>
      <c r="AJ341" s="376"/>
      <c r="AL341" s="376"/>
      <c r="AN341" s="376"/>
      <c r="AP341" s="376"/>
      <c r="AR341" s="376"/>
      <c r="AT341" s="376"/>
      <c r="AV341" s="376"/>
      <c r="AX341" s="376"/>
      <c r="AZ341" s="376"/>
      <c r="BB341" s="376"/>
      <c r="BD341" s="376"/>
      <c r="BF341" s="376"/>
      <c r="BH341" s="376"/>
      <c r="BJ341" s="376"/>
      <c r="BL341" s="376"/>
      <c r="BN341" s="376"/>
      <c r="BP341" s="376"/>
      <c r="BR341" s="376"/>
      <c r="BT341" s="376"/>
      <c r="BV341" s="376"/>
      <c r="BX341" s="376"/>
      <c r="BZ341" s="376"/>
      <c r="CB341" s="376"/>
      <c r="CD341" s="376"/>
      <c r="CF341" s="376"/>
      <c r="CH341" s="376"/>
      <c r="CJ341" s="376"/>
      <c r="CL341" s="376"/>
      <c r="CN341" s="376"/>
      <c r="CP341" s="376"/>
      <c r="CR341" s="376"/>
      <c r="CT341" s="376"/>
      <c r="CV341" s="376"/>
      <c r="CX341" s="376"/>
      <c r="CZ341" s="376"/>
      <c r="DB341" s="376"/>
      <c r="DD341" s="376"/>
      <c r="DF341" s="376"/>
      <c r="DH341" s="376"/>
      <c r="DJ341" s="376"/>
      <c r="DL341" s="376"/>
      <c r="DN341" s="376"/>
      <c r="DP341" s="376"/>
      <c r="DR341" s="376"/>
      <c r="DT341" s="376"/>
      <c r="DV341" s="376"/>
      <c r="DX341" s="376"/>
      <c r="DZ341" s="376"/>
      <c r="EB341" s="376"/>
      <c r="ED341" s="376"/>
      <c r="EF341" s="376"/>
      <c r="EH341" s="376"/>
      <c r="EJ341" s="376"/>
    </row>
    <row r="342" spans="5:140" s="373" customFormat="1" ht="15" customHeight="1" x14ac:dyDescent="0.25">
      <c r="E342" s="374"/>
      <c r="F342" s="375"/>
      <c r="G342" s="294"/>
      <c r="O342" s="376"/>
      <c r="P342" s="377"/>
      <c r="Q342" s="374"/>
      <c r="R342" s="376"/>
      <c r="S342" s="376"/>
      <c r="T342" s="376"/>
      <c r="U342" s="376"/>
      <c r="V342" s="376"/>
      <c r="W342" s="376"/>
      <c r="X342" s="376"/>
      <c r="Z342" s="376"/>
      <c r="AD342" s="376"/>
      <c r="AF342" s="376"/>
      <c r="AH342" s="376"/>
      <c r="AJ342" s="376"/>
      <c r="AL342" s="376"/>
      <c r="AN342" s="376"/>
      <c r="AP342" s="376"/>
      <c r="AR342" s="376"/>
      <c r="AT342" s="376"/>
      <c r="AV342" s="376"/>
      <c r="AX342" s="376"/>
      <c r="AZ342" s="376"/>
      <c r="BB342" s="376"/>
      <c r="BD342" s="376"/>
      <c r="BF342" s="376"/>
      <c r="BH342" s="376"/>
      <c r="BJ342" s="376"/>
      <c r="BL342" s="376"/>
      <c r="BN342" s="376"/>
      <c r="BP342" s="376"/>
      <c r="BR342" s="376"/>
      <c r="BT342" s="376"/>
      <c r="BV342" s="376"/>
      <c r="BX342" s="376"/>
      <c r="BZ342" s="376"/>
      <c r="CB342" s="376"/>
      <c r="CD342" s="376"/>
      <c r="CF342" s="376"/>
      <c r="CH342" s="376"/>
      <c r="CJ342" s="376"/>
      <c r="CL342" s="376"/>
      <c r="CN342" s="376"/>
      <c r="CP342" s="376"/>
      <c r="CR342" s="376"/>
      <c r="CT342" s="376"/>
      <c r="CV342" s="376"/>
      <c r="CX342" s="376"/>
      <c r="CZ342" s="376"/>
      <c r="DB342" s="376"/>
      <c r="DD342" s="376"/>
      <c r="DF342" s="376"/>
      <c r="DH342" s="376"/>
      <c r="DJ342" s="376"/>
      <c r="DL342" s="376"/>
      <c r="DN342" s="376"/>
      <c r="DP342" s="376"/>
      <c r="DR342" s="376"/>
      <c r="DT342" s="376"/>
      <c r="DV342" s="376"/>
      <c r="DX342" s="376"/>
      <c r="DZ342" s="376"/>
      <c r="EB342" s="376"/>
      <c r="ED342" s="376"/>
      <c r="EF342" s="376"/>
      <c r="EH342" s="376"/>
      <c r="EJ342" s="376"/>
    </row>
    <row r="343" spans="5:140" s="373" customFormat="1" ht="15" customHeight="1" x14ac:dyDescent="0.25">
      <c r="E343" s="374"/>
      <c r="F343" s="375"/>
      <c r="G343" s="294"/>
      <c r="O343" s="376"/>
      <c r="P343" s="377"/>
      <c r="Q343" s="374"/>
      <c r="R343" s="376"/>
      <c r="S343" s="376"/>
      <c r="T343" s="376"/>
      <c r="U343" s="376"/>
      <c r="V343" s="376"/>
      <c r="W343" s="376"/>
      <c r="X343" s="376"/>
      <c r="Z343" s="376"/>
      <c r="AD343" s="376"/>
      <c r="AF343" s="376"/>
      <c r="AH343" s="376"/>
      <c r="AJ343" s="376"/>
      <c r="AL343" s="376"/>
      <c r="AN343" s="376"/>
      <c r="AP343" s="376"/>
      <c r="AR343" s="376"/>
      <c r="AT343" s="376"/>
      <c r="AV343" s="376"/>
      <c r="AX343" s="376"/>
      <c r="AZ343" s="376"/>
      <c r="BB343" s="376"/>
      <c r="BD343" s="376"/>
      <c r="BF343" s="376"/>
      <c r="BH343" s="376"/>
      <c r="BJ343" s="376"/>
      <c r="BL343" s="376"/>
      <c r="BN343" s="376"/>
      <c r="BP343" s="376"/>
      <c r="BR343" s="376"/>
      <c r="BT343" s="376"/>
      <c r="BV343" s="376"/>
      <c r="BX343" s="376"/>
      <c r="BZ343" s="376"/>
      <c r="CB343" s="376"/>
      <c r="CD343" s="376"/>
      <c r="CF343" s="376"/>
      <c r="CH343" s="376"/>
      <c r="CJ343" s="376"/>
      <c r="CL343" s="376"/>
      <c r="CN343" s="376"/>
      <c r="CP343" s="376"/>
      <c r="CR343" s="376"/>
      <c r="CT343" s="376"/>
      <c r="CV343" s="376"/>
      <c r="CX343" s="376"/>
      <c r="CZ343" s="376"/>
      <c r="DB343" s="376"/>
      <c r="DD343" s="376"/>
      <c r="DF343" s="376"/>
      <c r="DH343" s="376"/>
      <c r="DJ343" s="376"/>
      <c r="DL343" s="376"/>
      <c r="DN343" s="376"/>
      <c r="DP343" s="376"/>
      <c r="DR343" s="376"/>
      <c r="DT343" s="376"/>
      <c r="DV343" s="376"/>
      <c r="DX343" s="376"/>
      <c r="DZ343" s="376"/>
      <c r="EB343" s="376"/>
      <c r="ED343" s="376"/>
      <c r="EF343" s="376"/>
      <c r="EH343" s="376"/>
      <c r="EJ343" s="376"/>
    </row>
    <row r="344" spans="5:140" s="373" customFormat="1" ht="15" customHeight="1" x14ac:dyDescent="0.25">
      <c r="E344" s="374"/>
      <c r="F344" s="375"/>
      <c r="G344" s="294"/>
      <c r="O344" s="376"/>
      <c r="P344" s="377"/>
      <c r="Q344" s="374"/>
      <c r="R344" s="376"/>
      <c r="S344" s="376"/>
      <c r="T344" s="376"/>
      <c r="U344" s="376"/>
      <c r="V344" s="376"/>
      <c r="W344" s="376"/>
      <c r="X344" s="376"/>
      <c r="Z344" s="376"/>
      <c r="AD344" s="376"/>
      <c r="AF344" s="376"/>
      <c r="AH344" s="376"/>
      <c r="AJ344" s="376"/>
      <c r="AL344" s="376"/>
      <c r="AN344" s="376"/>
      <c r="AP344" s="376"/>
      <c r="AR344" s="376"/>
      <c r="AT344" s="376"/>
      <c r="AV344" s="376"/>
      <c r="AX344" s="376"/>
      <c r="AZ344" s="376"/>
      <c r="BB344" s="376"/>
      <c r="BD344" s="376"/>
      <c r="BF344" s="376"/>
      <c r="BH344" s="376"/>
      <c r="BJ344" s="376"/>
      <c r="BL344" s="376"/>
      <c r="BN344" s="376"/>
      <c r="BP344" s="376"/>
      <c r="BR344" s="376"/>
      <c r="BT344" s="376"/>
      <c r="BV344" s="376"/>
      <c r="BX344" s="376"/>
      <c r="BZ344" s="376"/>
      <c r="CB344" s="376"/>
      <c r="CD344" s="376"/>
      <c r="CF344" s="376"/>
      <c r="CH344" s="376"/>
      <c r="CJ344" s="376"/>
      <c r="CL344" s="376"/>
      <c r="CN344" s="376"/>
      <c r="CP344" s="376"/>
      <c r="CR344" s="376"/>
      <c r="CT344" s="376"/>
      <c r="CV344" s="376"/>
      <c r="CX344" s="376"/>
      <c r="CZ344" s="376"/>
      <c r="DB344" s="376"/>
      <c r="DD344" s="376"/>
      <c r="DF344" s="376"/>
      <c r="DH344" s="376"/>
      <c r="DJ344" s="376"/>
      <c r="DL344" s="376"/>
      <c r="DN344" s="376"/>
      <c r="DP344" s="376"/>
      <c r="DR344" s="376"/>
      <c r="DT344" s="376"/>
      <c r="DV344" s="376"/>
      <c r="DX344" s="376"/>
      <c r="DZ344" s="376"/>
      <c r="EB344" s="376"/>
      <c r="ED344" s="376"/>
      <c r="EF344" s="376"/>
      <c r="EH344" s="376"/>
      <c r="EJ344" s="376"/>
    </row>
    <row r="345" spans="5:140" s="373" customFormat="1" ht="15" customHeight="1" x14ac:dyDescent="0.25">
      <c r="E345" s="374"/>
      <c r="F345" s="375"/>
      <c r="G345" s="294"/>
      <c r="O345" s="376"/>
      <c r="P345" s="377"/>
      <c r="Q345" s="374"/>
      <c r="R345" s="376"/>
      <c r="S345" s="376"/>
      <c r="T345" s="376"/>
      <c r="U345" s="376"/>
      <c r="V345" s="376"/>
      <c r="W345" s="376"/>
      <c r="X345" s="376"/>
      <c r="Z345" s="376"/>
      <c r="AD345" s="376"/>
      <c r="AF345" s="376"/>
      <c r="AH345" s="376"/>
      <c r="AJ345" s="376"/>
      <c r="AL345" s="376"/>
      <c r="AN345" s="376"/>
      <c r="AP345" s="376"/>
      <c r="AR345" s="376"/>
      <c r="AT345" s="376"/>
      <c r="AV345" s="376"/>
      <c r="AX345" s="376"/>
      <c r="AZ345" s="376"/>
      <c r="BB345" s="376"/>
      <c r="BD345" s="376"/>
      <c r="BF345" s="376"/>
      <c r="BH345" s="376"/>
      <c r="BJ345" s="376"/>
      <c r="BL345" s="376"/>
      <c r="BN345" s="376"/>
      <c r="BP345" s="376"/>
      <c r="BR345" s="376"/>
      <c r="BT345" s="376"/>
      <c r="BV345" s="376"/>
      <c r="BX345" s="376"/>
      <c r="BZ345" s="376"/>
      <c r="CB345" s="376"/>
      <c r="CD345" s="376"/>
      <c r="CF345" s="376"/>
      <c r="CH345" s="376"/>
      <c r="CJ345" s="376"/>
      <c r="CL345" s="376"/>
      <c r="CN345" s="376"/>
      <c r="CP345" s="376"/>
      <c r="CR345" s="376"/>
      <c r="CT345" s="376"/>
      <c r="CV345" s="376"/>
      <c r="CX345" s="376"/>
      <c r="CZ345" s="376"/>
      <c r="DB345" s="376"/>
      <c r="DD345" s="376"/>
      <c r="DF345" s="376"/>
      <c r="DH345" s="376"/>
      <c r="DJ345" s="376"/>
      <c r="DL345" s="376"/>
      <c r="DN345" s="376"/>
      <c r="DP345" s="376"/>
      <c r="DR345" s="376"/>
      <c r="DT345" s="376"/>
      <c r="DV345" s="376"/>
      <c r="DX345" s="376"/>
      <c r="DZ345" s="376"/>
      <c r="EB345" s="376"/>
      <c r="ED345" s="376"/>
      <c r="EF345" s="376"/>
      <c r="EH345" s="376"/>
      <c r="EJ345" s="376"/>
    </row>
    <row r="346" spans="5:140" s="373" customFormat="1" ht="15" customHeight="1" x14ac:dyDescent="0.25">
      <c r="E346" s="374"/>
      <c r="F346" s="375"/>
      <c r="G346" s="294"/>
      <c r="O346" s="376"/>
      <c r="P346" s="377"/>
      <c r="Q346" s="374"/>
      <c r="R346" s="376"/>
      <c r="S346" s="376"/>
      <c r="T346" s="376"/>
      <c r="U346" s="376"/>
      <c r="V346" s="376"/>
      <c r="W346" s="376"/>
      <c r="X346" s="376"/>
      <c r="Z346" s="376"/>
      <c r="AD346" s="376"/>
      <c r="AF346" s="376"/>
      <c r="AH346" s="376"/>
      <c r="AJ346" s="376"/>
      <c r="AL346" s="376"/>
      <c r="AN346" s="376"/>
      <c r="AP346" s="376"/>
      <c r="AR346" s="376"/>
      <c r="AT346" s="376"/>
      <c r="AV346" s="376"/>
      <c r="AX346" s="376"/>
      <c r="AZ346" s="376"/>
      <c r="BB346" s="376"/>
      <c r="BD346" s="376"/>
      <c r="BF346" s="376"/>
      <c r="BH346" s="376"/>
      <c r="BJ346" s="376"/>
      <c r="BL346" s="376"/>
      <c r="BN346" s="376"/>
      <c r="BP346" s="376"/>
      <c r="BR346" s="376"/>
      <c r="BT346" s="376"/>
      <c r="BV346" s="376"/>
      <c r="BX346" s="376"/>
      <c r="BZ346" s="376"/>
      <c r="CB346" s="376"/>
      <c r="CD346" s="376"/>
      <c r="CF346" s="376"/>
      <c r="CH346" s="376"/>
      <c r="CJ346" s="376"/>
      <c r="CL346" s="376"/>
      <c r="CN346" s="376"/>
      <c r="CP346" s="376"/>
      <c r="CR346" s="376"/>
      <c r="CT346" s="376"/>
      <c r="CV346" s="376"/>
      <c r="CX346" s="376"/>
      <c r="CZ346" s="376"/>
      <c r="DB346" s="376"/>
      <c r="DD346" s="376"/>
      <c r="DF346" s="376"/>
      <c r="DH346" s="376"/>
      <c r="DJ346" s="376"/>
      <c r="DL346" s="376"/>
      <c r="DN346" s="376"/>
      <c r="DP346" s="376"/>
      <c r="DR346" s="376"/>
      <c r="DT346" s="376"/>
      <c r="DV346" s="376"/>
      <c r="DX346" s="376"/>
      <c r="DZ346" s="376"/>
      <c r="EB346" s="376"/>
      <c r="ED346" s="376"/>
      <c r="EF346" s="376"/>
      <c r="EH346" s="376"/>
      <c r="EJ346" s="376"/>
    </row>
    <row r="347" spans="5:140" s="373" customFormat="1" ht="15" customHeight="1" x14ac:dyDescent="0.25">
      <c r="E347" s="374"/>
      <c r="F347" s="375"/>
      <c r="G347" s="294"/>
      <c r="O347" s="376"/>
      <c r="P347" s="377"/>
      <c r="Q347" s="374"/>
      <c r="R347" s="376"/>
      <c r="S347" s="376"/>
      <c r="T347" s="376"/>
      <c r="U347" s="376"/>
      <c r="V347" s="376"/>
      <c r="W347" s="376"/>
      <c r="X347" s="376"/>
      <c r="Z347" s="376"/>
      <c r="AD347" s="376"/>
      <c r="AF347" s="376"/>
      <c r="AH347" s="376"/>
      <c r="AJ347" s="376"/>
      <c r="AL347" s="376"/>
      <c r="AN347" s="376"/>
      <c r="AP347" s="376"/>
      <c r="AR347" s="376"/>
      <c r="AT347" s="376"/>
      <c r="AV347" s="376"/>
      <c r="AX347" s="376"/>
      <c r="AZ347" s="376"/>
      <c r="BB347" s="376"/>
      <c r="BD347" s="376"/>
      <c r="BF347" s="376"/>
      <c r="BH347" s="376"/>
      <c r="BJ347" s="376"/>
      <c r="BL347" s="376"/>
      <c r="BN347" s="376"/>
      <c r="BP347" s="376"/>
      <c r="BR347" s="376"/>
      <c r="BT347" s="376"/>
      <c r="BV347" s="376"/>
      <c r="BX347" s="376"/>
      <c r="BZ347" s="376"/>
      <c r="CB347" s="376"/>
      <c r="CD347" s="376"/>
      <c r="CF347" s="376"/>
      <c r="CH347" s="376"/>
      <c r="CJ347" s="376"/>
      <c r="CL347" s="376"/>
      <c r="CN347" s="376"/>
      <c r="CP347" s="376"/>
      <c r="CR347" s="376"/>
      <c r="CT347" s="376"/>
      <c r="CV347" s="376"/>
      <c r="CX347" s="376"/>
      <c r="CZ347" s="376"/>
      <c r="DB347" s="376"/>
      <c r="DD347" s="376"/>
      <c r="DF347" s="376"/>
      <c r="DH347" s="376"/>
      <c r="DJ347" s="376"/>
      <c r="DL347" s="376"/>
      <c r="DN347" s="376"/>
      <c r="DP347" s="376"/>
      <c r="DR347" s="376"/>
      <c r="DT347" s="376"/>
      <c r="DV347" s="376"/>
      <c r="DX347" s="376"/>
      <c r="DZ347" s="376"/>
      <c r="EB347" s="376"/>
      <c r="ED347" s="376"/>
      <c r="EF347" s="376"/>
      <c r="EH347" s="376"/>
      <c r="EJ347" s="376"/>
    </row>
    <row r="348" spans="5:140" s="373" customFormat="1" ht="15" customHeight="1" x14ac:dyDescent="0.25">
      <c r="E348" s="374"/>
      <c r="F348" s="375"/>
      <c r="G348" s="294"/>
      <c r="O348" s="376"/>
      <c r="P348" s="377"/>
      <c r="Q348" s="374"/>
      <c r="R348" s="376"/>
      <c r="S348" s="376"/>
      <c r="T348" s="376"/>
      <c r="U348" s="376"/>
      <c r="V348" s="376"/>
      <c r="W348" s="376"/>
      <c r="X348" s="376"/>
      <c r="Z348" s="376"/>
      <c r="AD348" s="376"/>
      <c r="AF348" s="376"/>
      <c r="AH348" s="376"/>
      <c r="AJ348" s="376"/>
      <c r="AL348" s="376"/>
      <c r="AN348" s="376"/>
      <c r="AP348" s="376"/>
      <c r="AR348" s="376"/>
      <c r="AT348" s="376"/>
      <c r="AV348" s="376"/>
      <c r="AX348" s="376"/>
      <c r="AZ348" s="376"/>
      <c r="BB348" s="376"/>
      <c r="BD348" s="376"/>
      <c r="BF348" s="376"/>
      <c r="BH348" s="376"/>
      <c r="BJ348" s="376"/>
      <c r="BL348" s="376"/>
      <c r="BN348" s="376"/>
      <c r="BP348" s="376"/>
      <c r="BR348" s="376"/>
      <c r="BT348" s="376"/>
      <c r="BV348" s="376"/>
      <c r="BX348" s="376"/>
      <c r="BZ348" s="376"/>
      <c r="CB348" s="376"/>
      <c r="CD348" s="376"/>
      <c r="CF348" s="376"/>
      <c r="CH348" s="376"/>
      <c r="CJ348" s="376"/>
      <c r="CL348" s="376"/>
      <c r="CN348" s="376"/>
      <c r="CP348" s="376"/>
      <c r="CR348" s="376"/>
      <c r="CT348" s="376"/>
      <c r="CV348" s="376"/>
      <c r="CX348" s="376"/>
      <c r="CZ348" s="376"/>
      <c r="DB348" s="376"/>
      <c r="DD348" s="376"/>
      <c r="DF348" s="376"/>
      <c r="DH348" s="376"/>
      <c r="DJ348" s="376"/>
      <c r="DL348" s="376"/>
      <c r="DN348" s="376"/>
      <c r="DP348" s="376"/>
      <c r="DR348" s="376"/>
      <c r="DT348" s="376"/>
      <c r="DV348" s="376"/>
      <c r="DX348" s="376"/>
      <c r="DZ348" s="376"/>
      <c r="EB348" s="376"/>
      <c r="ED348" s="376"/>
      <c r="EF348" s="376"/>
      <c r="EH348" s="376"/>
      <c r="EJ348" s="376"/>
    </row>
    <row r="349" spans="5:140" s="373" customFormat="1" ht="15" customHeight="1" x14ac:dyDescent="0.25">
      <c r="E349" s="374"/>
      <c r="F349" s="375"/>
      <c r="G349" s="294"/>
      <c r="O349" s="376"/>
      <c r="P349" s="377"/>
      <c r="Q349" s="374"/>
      <c r="R349" s="376"/>
      <c r="S349" s="376"/>
      <c r="T349" s="376"/>
      <c r="U349" s="376"/>
      <c r="V349" s="376"/>
      <c r="W349" s="376"/>
      <c r="X349" s="376"/>
      <c r="Z349" s="376"/>
      <c r="AD349" s="376"/>
      <c r="AF349" s="376"/>
      <c r="AH349" s="376"/>
      <c r="AJ349" s="376"/>
      <c r="AL349" s="376"/>
      <c r="AN349" s="376"/>
      <c r="AP349" s="376"/>
      <c r="AR349" s="376"/>
      <c r="AT349" s="376"/>
      <c r="AV349" s="376"/>
      <c r="AX349" s="376"/>
      <c r="AZ349" s="376"/>
      <c r="BB349" s="376"/>
      <c r="BD349" s="376"/>
      <c r="BF349" s="376"/>
      <c r="BH349" s="376"/>
      <c r="BJ349" s="376"/>
      <c r="BL349" s="376"/>
      <c r="BN349" s="376"/>
      <c r="BP349" s="376"/>
      <c r="BR349" s="376"/>
      <c r="BT349" s="376"/>
      <c r="BV349" s="376"/>
      <c r="BX349" s="376"/>
      <c r="BZ349" s="376"/>
      <c r="CB349" s="376"/>
      <c r="CD349" s="376"/>
      <c r="CF349" s="376"/>
      <c r="CH349" s="376"/>
      <c r="CJ349" s="376"/>
      <c r="CL349" s="376"/>
      <c r="CN349" s="376"/>
      <c r="CP349" s="376"/>
      <c r="CR349" s="376"/>
      <c r="CT349" s="376"/>
      <c r="CV349" s="376"/>
      <c r="CX349" s="376"/>
      <c r="CZ349" s="376"/>
      <c r="DB349" s="376"/>
      <c r="DD349" s="376"/>
      <c r="DF349" s="376"/>
      <c r="DH349" s="376"/>
      <c r="DJ349" s="376"/>
      <c r="DL349" s="376"/>
      <c r="DN349" s="376"/>
      <c r="DP349" s="376"/>
      <c r="DR349" s="376"/>
      <c r="DT349" s="376"/>
      <c r="DV349" s="376"/>
      <c r="DX349" s="376"/>
      <c r="DZ349" s="376"/>
      <c r="EB349" s="376"/>
      <c r="ED349" s="376"/>
      <c r="EF349" s="376"/>
      <c r="EH349" s="376"/>
      <c r="EJ349" s="376"/>
    </row>
    <row r="350" spans="5:140" s="373" customFormat="1" ht="15" customHeight="1" x14ac:dyDescent="0.25">
      <c r="E350" s="374"/>
      <c r="F350" s="375"/>
      <c r="G350" s="294"/>
      <c r="O350" s="376"/>
      <c r="P350" s="377"/>
      <c r="Q350" s="374"/>
      <c r="R350" s="376"/>
      <c r="S350" s="376"/>
      <c r="T350" s="376"/>
      <c r="U350" s="376"/>
      <c r="V350" s="376"/>
      <c r="W350" s="376"/>
      <c r="X350" s="376"/>
      <c r="Z350" s="376"/>
      <c r="AD350" s="376"/>
      <c r="AF350" s="376"/>
      <c r="AH350" s="376"/>
      <c r="AJ350" s="376"/>
      <c r="AL350" s="376"/>
      <c r="AN350" s="376"/>
      <c r="AP350" s="376"/>
      <c r="AR350" s="376"/>
      <c r="AT350" s="376"/>
      <c r="AV350" s="376"/>
      <c r="AX350" s="376"/>
      <c r="AZ350" s="376"/>
      <c r="BB350" s="376"/>
      <c r="BD350" s="376"/>
      <c r="BF350" s="376"/>
      <c r="BH350" s="376"/>
      <c r="BJ350" s="376"/>
      <c r="BL350" s="376"/>
      <c r="BN350" s="376"/>
      <c r="BP350" s="376"/>
      <c r="BR350" s="376"/>
      <c r="BT350" s="376"/>
      <c r="BV350" s="376"/>
      <c r="BX350" s="376"/>
      <c r="BZ350" s="376"/>
      <c r="CB350" s="376"/>
      <c r="CD350" s="376"/>
      <c r="CF350" s="376"/>
      <c r="CH350" s="376"/>
      <c r="CJ350" s="376"/>
      <c r="CL350" s="376"/>
      <c r="CN350" s="376"/>
      <c r="CP350" s="376"/>
      <c r="CR350" s="376"/>
      <c r="CT350" s="376"/>
      <c r="CV350" s="376"/>
      <c r="CX350" s="376"/>
      <c r="CZ350" s="376"/>
      <c r="DB350" s="376"/>
      <c r="DD350" s="376"/>
      <c r="DF350" s="376"/>
      <c r="DH350" s="376"/>
      <c r="DJ350" s="376"/>
      <c r="DL350" s="376"/>
      <c r="DN350" s="376"/>
      <c r="DP350" s="376"/>
      <c r="DR350" s="376"/>
      <c r="DT350" s="376"/>
      <c r="DV350" s="376"/>
      <c r="DX350" s="376"/>
      <c r="DZ350" s="376"/>
      <c r="EB350" s="376"/>
      <c r="ED350" s="376"/>
      <c r="EF350" s="376"/>
      <c r="EH350" s="376"/>
      <c r="EJ350" s="376"/>
    </row>
    <row r="351" spans="5:140" s="373" customFormat="1" ht="15" customHeight="1" x14ac:dyDescent="0.25">
      <c r="E351" s="374"/>
      <c r="F351" s="375"/>
      <c r="G351" s="294"/>
      <c r="O351" s="376"/>
      <c r="P351" s="377"/>
      <c r="Q351" s="374"/>
      <c r="R351" s="376"/>
      <c r="S351" s="376"/>
      <c r="T351" s="376"/>
      <c r="U351" s="376"/>
      <c r="V351" s="376"/>
      <c r="W351" s="376"/>
      <c r="X351" s="376"/>
      <c r="Z351" s="376"/>
      <c r="AD351" s="376"/>
      <c r="AF351" s="376"/>
      <c r="AH351" s="376"/>
      <c r="AJ351" s="376"/>
      <c r="AL351" s="376"/>
      <c r="AN351" s="376"/>
      <c r="AP351" s="376"/>
      <c r="AR351" s="376"/>
      <c r="AT351" s="376"/>
      <c r="AV351" s="376"/>
      <c r="AX351" s="376"/>
      <c r="AZ351" s="376"/>
      <c r="BB351" s="376"/>
      <c r="BD351" s="376"/>
      <c r="BF351" s="376"/>
      <c r="BH351" s="376"/>
      <c r="BJ351" s="376"/>
      <c r="BL351" s="376"/>
      <c r="BN351" s="376"/>
      <c r="BP351" s="376"/>
      <c r="BR351" s="376"/>
      <c r="BT351" s="376"/>
      <c r="BV351" s="376"/>
      <c r="BX351" s="376"/>
      <c r="BZ351" s="376"/>
      <c r="CB351" s="376"/>
      <c r="CD351" s="376"/>
      <c r="CF351" s="376"/>
      <c r="CH351" s="376"/>
      <c r="CJ351" s="376"/>
      <c r="CL351" s="376"/>
      <c r="CN351" s="376"/>
      <c r="CP351" s="376"/>
      <c r="CR351" s="376"/>
      <c r="CT351" s="376"/>
      <c r="CV351" s="376"/>
      <c r="CX351" s="376"/>
      <c r="CZ351" s="376"/>
      <c r="DB351" s="376"/>
      <c r="DD351" s="376"/>
      <c r="DF351" s="376"/>
      <c r="DH351" s="376"/>
      <c r="DJ351" s="376"/>
      <c r="DL351" s="376"/>
      <c r="DN351" s="376"/>
      <c r="DP351" s="376"/>
      <c r="DR351" s="376"/>
      <c r="DT351" s="376"/>
      <c r="DV351" s="376"/>
      <c r="DX351" s="376"/>
      <c r="DZ351" s="376"/>
      <c r="EB351" s="376"/>
      <c r="ED351" s="376"/>
      <c r="EF351" s="376"/>
      <c r="EH351" s="376"/>
      <c r="EJ351" s="376"/>
    </row>
    <row r="352" spans="5:140" s="373" customFormat="1" ht="15" customHeight="1" x14ac:dyDescent="0.25">
      <c r="E352" s="374"/>
      <c r="F352" s="375"/>
      <c r="G352" s="294"/>
      <c r="O352" s="376"/>
      <c r="P352" s="377"/>
      <c r="Q352" s="374"/>
      <c r="R352" s="376"/>
      <c r="S352" s="376"/>
      <c r="T352" s="376"/>
      <c r="U352" s="376"/>
      <c r="V352" s="376"/>
      <c r="W352" s="376"/>
      <c r="X352" s="376"/>
      <c r="Z352" s="376"/>
      <c r="AD352" s="376"/>
      <c r="AF352" s="376"/>
      <c r="AH352" s="376"/>
      <c r="AJ352" s="376"/>
      <c r="AL352" s="376"/>
      <c r="AN352" s="376"/>
      <c r="AP352" s="376"/>
      <c r="AR352" s="376"/>
      <c r="AT352" s="376"/>
      <c r="AV352" s="376"/>
      <c r="AX352" s="376"/>
      <c r="AZ352" s="376"/>
      <c r="BB352" s="376"/>
      <c r="BD352" s="376"/>
      <c r="BF352" s="376"/>
      <c r="BH352" s="376"/>
      <c r="BJ352" s="376"/>
      <c r="BL352" s="376"/>
      <c r="BN352" s="376"/>
      <c r="BP352" s="376"/>
      <c r="BR352" s="376"/>
      <c r="BT352" s="376"/>
      <c r="BV352" s="376"/>
      <c r="BX352" s="376"/>
      <c r="BZ352" s="376"/>
      <c r="CB352" s="376"/>
      <c r="CD352" s="376"/>
      <c r="CF352" s="376"/>
      <c r="CH352" s="376"/>
      <c r="CJ352" s="376"/>
      <c r="CL352" s="376"/>
      <c r="CN352" s="376"/>
      <c r="CP352" s="376"/>
      <c r="CR352" s="376"/>
      <c r="CT352" s="376"/>
      <c r="CV352" s="376"/>
      <c r="CX352" s="376"/>
      <c r="CZ352" s="376"/>
      <c r="DB352" s="376"/>
      <c r="DD352" s="376"/>
      <c r="DF352" s="376"/>
      <c r="DH352" s="376"/>
      <c r="DJ352" s="376"/>
      <c r="DL352" s="376"/>
      <c r="DN352" s="376"/>
      <c r="DP352" s="376"/>
      <c r="DR352" s="376"/>
      <c r="DT352" s="376"/>
      <c r="DV352" s="376"/>
      <c r="DX352" s="376"/>
      <c r="DZ352" s="376"/>
      <c r="EB352" s="376"/>
      <c r="ED352" s="376"/>
      <c r="EF352" s="376"/>
      <c r="EH352" s="376"/>
      <c r="EJ352" s="376"/>
    </row>
    <row r="353" spans="5:140" s="373" customFormat="1" ht="15" customHeight="1" x14ac:dyDescent="0.25">
      <c r="E353" s="374"/>
      <c r="F353" s="375"/>
      <c r="G353" s="294"/>
      <c r="O353" s="376"/>
      <c r="P353" s="377"/>
      <c r="Q353" s="374"/>
      <c r="R353" s="376"/>
      <c r="S353" s="376"/>
      <c r="T353" s="376"/>
      <c r="U353" s="376"/>
      <c r="V353" s="376"/>
      <c r="W353" s="376"/>
      <c r="X353" s="376"/>
      <c r="Z353" s="376"/>
      <c r="AD353" s="376"/>
      <c r="AF353" s="376"/>
      <c r="AH353" s="376"/>
      <c r="AJ353" s="376"/>
      <c r="AL353" s="376"/>
      <c r="AN353" s="376"/>
      <c r="AP353" s="376"/>
      <c r="AR353" s="376"/>
      <c r="AT353" s="376"/>
      <c r="AV353" s="376"/>
      <c r="AX353" s="376"/>
      <c r="AZ353" s="376"/>
      <c r="BB353" s="376"/>
      <c r="BD353" s="376"/>
      <c r="BF353" s="376"/>
      <c r="BH353" s="376"/>
      <c r="BJ353" s="376"/>
      <c r="BL353" s="376"/>
      <c r="BN353" s="376"/>
      <c r="BP353" s="376"/>
      <c r="BR353" s="376"/>
      <c r="BT353" s="376"/>
      <c r="BV353" s="376"/>
      <c r="BX353" s="376"/>
      <c r="BZ353" s="376"/>
      <c r="CB353" s="376"/>
      <c r="CD353" s="376"/>
      <c r="CF353" s="376"/>
      <c r="CH353" s="376"/>
      <c r="CJ353" s="376"/>
      <c r="CL353" s="376"/>
      <c r="CN353" s="376"/>
      <c r="CP353" s="376"/>
      <c r="CR353" s="376"/>
      <c r="CT353" s="376"/>
      <c r="CV353" s="376"/>
      <c r="CX353" s="376"/>
      <c r="CZ353" s="376"/>
      <c r="DB353" s="376"/>
      <c r="DD353" s="376"/>
      <c r="DF353" s="376"/>
      <c r="DH353" s="376"/>
      <c r="DJ353" s="376"/>
      <c r="DL353" s="376"/>
      <c r="DN353" s="376"/>
      <c r="DP353" s="376"/>
      <c r="DR353" s="376"/>
      <c r="DT353" s="376"/>
      <c r="DV353" s="376"/>
      <c r="DX353" s="376"/>
      <c r="DZ353" s="376"/>
      <c r="EB353" s="376"/>
      <c r="ED353" s="376"/>
      <c r="EF353" s="376"/>
      <c r="EH353" s="376"/>
      <c r="EJ353" s="376"/>
    </row>
    <row r="354" spans="5:140" s="373" customFormat="1" ht="15" customHeight="1" x14ac:dyDescent="0.25">
      <c r="E354" s="374"/>
      <c r="F354" s="375"/>
      <c r="G354" s="294"/>
      <c r="O354" s="376"/>
      <c r="P354" s="377"/>
      <c r="Q354" s="374"/>
      <c r="R354" s="376"/>
      <c r="S354" s="376"/>
      <c r="T354" s="376"/>
      <c r="U354" s="376"/>
      <c r="V354" s="376"/>
      <c r="W354" s="376"/>
      <c r="X354" s="376"/>
      <c r="Z354" s="376"/>
      <c r="AD354" s="376"/>
      <c r="AF354" s="376"/>
      <c r="AH354" s="376"/>
      <c r="AJ354" s="376"/>
      <c r="AL354" s="376"/>
      <c r="AN354" s="376"/>
      <c r="AP354" s="376"/>
      <c r="AR354" s="376"/>
      <c r="AT354" s="376"/>
      <c r="AV354" s="376"/>
      <c r="AX354" s="376"/>
      <c r="AZ354" s="376"/>
      <c r="BB354" s="376"/>
      <c r="BD354" s="376"/>
      <c r="BF354" s="376"/>
      <c r="BH354" s="376"/>
      <c r="BJ354" s="376"/>
      <c r="BL354" s="376"/>
      <c r="BN354" s="376"/>
      <c r="BP354" s="376"/>
      <c r="BR354" s="376"/>
      <c r="BT354" s="376"/>
      <c r="BV354" s="376"/>
      <c r="BX354" s="376"/>
      <c r="BZ354" s="376"/>
      <c r="CB354" s="376"/>
      <c r="CD354" s="376"/>
      <c r="CF354" s="376"/>
      <c r="CH354" s="376"/>
      <c r="CJ354" s="376"/>
      <c r="CL354" s="376"/>
      <c r="CN354" s="376"/>
      <c r="CP354" s="376"/>
      <c r="CR354" s="376"/>
      <c r="CT354" s="376"/>
      <c r="CV354" s="376"/>
      <c r="CX354" s="376"/>
      <c r="CZ354" s="376"/>
      <c r="DB354" s="376"/>
      <c r="DD354" s="376"/>
      <c r="DF354" s="376"/>
      <c r="DH354" s="376"/>
      <c r="DJ354" s="376"/>
      <c r="DL354" s="376"/>
      <c r="DN354" s="376"/>
      <c r="DP354" s="376"/>
      <c r="DR354" s="376"/>
      <c r="DT354" s="376"/>
      <c r="DV354" s="376"/>
      <c r="DX354" s="376"/>
      <c r="DZ354" s="376"/>
      <c r="EB354" s="376"/>
      <c r="ED354" s="376"/>
      <c r="EF354" s="376"/>
      <c r="EH354" s="376"/>
      <c r="EJ354" s="376"/>
    </row>
    <row r="355" spans="5:140" s="373" customFormat="1" ht="15" customHeight="1" x14ac:dyDescent="0.25">
      <c r="E355" s="374"/>
      <c r="F355" s="375"/>
      <c r="G355" s="294"/>
      <c r="O355" s="376"/>
      <c r="P355" s="377"/>
      <c r="Q355" s="374"/>
      <c r="R355" s="376"/>
      <c r="S355" s="376"/>
      <c r="T355" s="376"/>
      <c r="U355" s="376"/>
      <c r="V355" s="376"/>
      <c r="W355" s="376"/>
      <c r="X355" s="376"/>
      <c r="Z355" s="376"/>
      <c r="AD355" s="376"/>
      <c r="AF355" s="376"/>
      <c r="AH355" s="376"/>
      <c r="AJ355" s="376"/>
      <c r="AL355" s="376"/>
      <c r="AN355" s="376"/>
      <c r="AP355" s="376"/>
      <c r="AR355" s="376"/>
      <c r="AT355" s="376"/>
      <c r="AV355" s="376"/>
      <c r="AX355" s="376"/>
      <c r="AZ355" s="376"/>
      <c r="BB355" s="376"/>
      <c r="BD355" s="376"/>
      <c r="BF355" s="376"/>
      <c r="BH355" s="376"/>
      <c r="BJ355" s="376"/>
      <c r="BL355" s="376"/>
      <c r="BN355" s="376"/>
      <c r="BP355" s="376"/>
      <c r="BR355" s="376"/>
      <c r="BT355" s="376"/>
      <c r="BV355" s="376"/>
      <c r="BX355" s="376"/>
      <c r="BZ355" s="376"/>
      <c r="CB355" s="376"/>
      <c r="CD355" s="376"/>
      <c r="CF355" s="376"/>
      <c r="CH355" s="376"/>
      <c r="CJ355" s="376"/>
      <c r="CL355" s="376"/>
      <c r="CN355" s="376"/>
      <c r="CP355" s="376"/>
      <c r="CR355" s="376"/>
      <c r="CT355" s="376"/>
      <c r="CV355" s="376"/>
      <c r="CX355" s="376"/>
      <c r="CZ355" s="376"/>
      <c r="DB355" s="376"/>
      <c r="DD355" s="376"/>
      <c r="DF355" s="376"/>
      <c r="DH355" s="376"/>
      <c r="DJ355" s="376"/>
      <c r="DL355" s="376"/>
      <c r="DN355" s="376"/>
      <c r="DP355" s="376"/>
      <c r="DR355" s="376"/>
      <c r="DT355" s="376"/>
      <c r="DV355" s="376"/>
      <c r="DX355" s="376"/>
      <c r="DZ355" s="376"/>
      <c r="EB355" s="376"/>
      <c r="ED355" s="376"/>
      <c r="EF355" s="376"/>
      <c r="EH355" s="376"/>
      <c r="EJ355" s="376"/>
    </row>
    <row r="356" spans="5:140" s="373" customFormat="1" ht="15" customHeight="1" x14ac:dyDescent="0.25">
      <c r="E356" s="374"/>
      <c r="F356" s="375"/>
      <c r="G356" s="294"/>
      <c r="O356" s="376"/>
      <c r="P356" s="377"/>
      <c r="Q356" s="374"/>
      <c r="R356" s="376"/>
      <c r="S356" s="376"/>
      <c r="T356" s="376"/>
      <c r="U356" s="376"/>
      <c r="V356" s="376"/>
      <c r="W356" s="376"/>
      <c r="X356" s="376"/>
      <c r="Z356" s="376"/>
      <c r="AD356" s="376"/>
      <c r="AF356" s="376"/>
      <c r="AH356" s="376"/>
      <c r="AJ356" s="376"/>
      <c r="AL356" s="376"/>
      <c r="AN356" s="376"/>
      <c r="AP356" s="376"/>
      <c r="AR356" s="376"/>
      <c r="AT356" s="376"/>
      <c r="AV356" s="376"/>
      <c r="AX356" s="376"/>
      <c r="AZ356" s="376"/>
      <c r="BB356" s="376"/>
      <c r="BD356" s="376"/>
      <c r="BF356" s="376"/>
      <c r="BH356" s="376"/>
      <c r="BJ356" s="376"/>
      <c r="BL356" s="376"/>
      <c r="BN356" s="376"/>
      <c r="BP356" s="376"/>
      <c r="BR356" s="376"/>
      <c r="BT356" s="376"/>
      <c r="BV356" s="376"/>
      <c r="BX356" s="376"/>
      <c r="BZ356" s="376"/>
      <c r="CB356" s="376"/>
      <c r="CD356" s="376"/>
      <c r="CF356" s="376"/>
      <c r="CH356" s="376"/>
      <c r="CJ356" s="376"/>
      <c r="CL356" s="376"/>
      <c r="CN356" s="376"/>
      <c r="CP356" s="376"/>
      <c r="CR356" s="376"/>
      <c r="CT356" s="376"/>
      <c r="CV356" s="376"/>
      <c r="CX356" s="376"/>
      <c r="CZ356" s="376"/>
      <c r="DB356" s="376"/>
      <c r="DD356" s="376"/>
      <c r="DF356" s="376"/>
      <c r="DH356" s="376"/>
      <c r="DJ356" s="376"/>
      <c r="DL356" s="376"/>
      <c r="DN356" s="376"/>
      <c r="DP356" s="376"/>
      <c r="DR356" s="376"/>
      <c r="DT356" s="376"/>
      <c r="DV356" s="376"/>
      <c r="DX356" s="376"/>
      <c r="DZ356" s="376"/>
      <c r="EB356" s="376"/>
      <c r="ED356" s="376"/>
      <c r="EF356" s="376"/>
      <c r="EH356" s="376"/>
      <c r="EJ356" s="376"/>
    </row>
    <row r="357" spans="5:140" s="373" customFormat="1" ht="15" customHeight="1" x14ac:dyDescent="0.25">
      <c r="E357" s="374"/>
      <c r="F357" s="375"/>
      <c r="G357" s="294"/>
      <c r="O357" s="376"/>
      <c r="P357" s="377"/>
      <c r="Q357" s="374"/>
      <c r="R357" s="376"/>
      <c r="S357" s="376"/>
      <c r="T357" s="376"/>
      <c r="U357" s="376"/>
      <c r="V357" s="376"/>
      <c r="W357" s="376"/>
      <c r="X357" s="376"/>
      <c r="Z357" s="376"/>
      <c r="AD357" s="376"/>
      <c r="AF357" s="376"/>
      <c r="AH357" s="376"/>
      <c r="AJ357" s="376"/>
      <c r="AL357" s="376"/>
      <c r="AN357" s="376"/>
      <c r="AP357" s="376"/>
      <c r="AR357" s="376"/>
      <c r="AT357" s="376"/>
      <c r="AV357" s="376"/>
      <c r="AX357" s="376"/>
      <c r="AZ357" s="376"/>
      <c r="BB357" s="376"/>
      <c r="BD357" s="376"/>
      <c r="BF357" s="376"/>
      <c r="BH357" s="376"/>
      <c r="BJ357" s="376"/>
      <c r="BL357" s="376"/>
      <c r="BN357" s="376"/>
      <c r="BP357" s="376"/>
      <c r="BR357" s="376"/>
      <c r="BT357" s="376"/>
      <c r="BV357" s="376"/>
      <c r="BX357" s="376"/>
      <c r="BZ357" s="376"/>
      <c r="CB357" s="376"/>
      <c r="CD357" s="376"/>
      <c r="CF357" s="376"/>
      <c r="CH357" s="376"/>
      <c r="CJ357" s="376"/>
      <c r="CL357" s="376"/>
      <c r="CN357" s="376"/>
      <c r="CP357" s="376"/>
      <c r="CR357" s="376"/>
      <c r="CT357" s="376"/>
      <c r="CV357" s="376"/>
      <c r="CX357" s="376"/>
      <c r="CZ357" s="376"/>
      <c r="DB357" s="376"/>
      <c r="DD357" s="376"/>
      <c r="DF357" s="376"/>
      <c r="DH357" s="376"/>
      <c r="DJ357" s="376"/>
      <c r="DL357" s="376"/>
      <c r="DN357" s="376"/>
      <c r="DP357" s="376"/>
      <c r="DR357" s="376"/>
      <c r="DT357" s="376"/>
      <c r="DV357" s="376"/>
      <c r="DX357" s="376"/>
      <c r="DZ357" s="376"/>
      <c r="EB357" s="376"/>
      <c r="ED357" s="376"/>
      <c r="EF357" s="376"/>
      <c r="EH357" s="376"/>
      <c r="EJ357" s="376"/>
    </row>
    <row r="358" spans="5:140" s="373" customFormat="1" ht="15" customHeight="1" x14ac:dyDescent="0.25">
      <c r="E358" s="374"/>
      <c r="F358" s="375"/>
      <c r="G358" s="294"/>
      <c r="O358" s="376"/>
      <c r="P358" s="377"/>
      <c r="Q358" s="374"/>
      <c r="R358" s="376"/>
      <c r="S358" s="376"/>
      <c r="T358" s="376"/>
      <c r="U358" s="376"/>
      <c r="V358" s="376"/>
      <c r="W358" s="376"/>
      <c r="X358" s="376"/>
      <c r="Z358" s="376"/>
      <c r="AD358" s="376"/>
      <c r="AF358" s="376"/>
      <c r="AH358" s="376"/>
      <c r="AJ358" s="376"/>
      <c r="AL358" s="376"/>
      <c r="AN358" s="376"/>
      <c r="AP358" s="376"/>
      <c r="AR358" s="376"/>
      <c r="AT358" s="376"/>
      <c r="AV358" s="376"/>
      <c r="AX358" s="376"/>
      <c r="AZ358" s="376"/>
      <c r="BB358" s="376"/>
      <c r="BD358" s="376"/>
      <c r="BF358" s="376"/>
      <c r="BH358" s="376"/>
      <c r="BJ358" s="376"/>
      <c r="BL358" s="376"/>
      <c r="BN358" s="376"/>
      <c r="BP358" s="376"/>
      <c r="BR358" s="376"/>
      <c r="BT358" s="376"/>
      <c r="BV358" s="376"/>
      <c r="BX358" s="376"/>
      <c r="BZ358" s="376"/>
      <c r="CB358" s="376"/>
      <c r="CD358" s="376"/>
      <c r="CF358" s="376"/>
      <c r="CH358" s="376"/>
      <c r="CJ358" s="376"/>
      <c r="CL358" s="376"/>
      <c r="CN358" s="376"/>
      <c r="CP358" s="376"/>
      <c r="CR358" s="376"/>
      <c r="CT358" s="376"/>
      <c r="CV358" s="376"/>
      <c r="CX358" s="376"/>
      <c r="CZ358" s="376"/>
      <c r="DB358" s="376"/>
      <c r="DD358" s="376"/>
      <c r="DF358" s="376"/>
      <c r="DH358" s="376"/>
      <c r="DJ358" s="376"/>
      <c r="DL358" s="376"/>
      <c r="DN358" s="376"/>
      <c r="DP358" s="376"/>
      <c r="DR358" s="376"/>
      <c r="DT358" s="376"/>
      <c r="DV358" s="376"/>
      <c r="DX358" s="376"/>
      <c r="DZ358" s="376"/>
      <c r="EB358" s="376"/>
      <c r="ED358" s="376"/>
      <c r="EF358" s="376"/>
      <c r="EH358" s="376"/>
      <c r="EJ358" s="376"/>
    </row>
    <row r="359" spans="5:140" s="373" customFormat="1" ht="15" customHeight="1" x14ac:dyDescent="0.25">
      <c r="E359" s="374"/>
      <c r="F359" s="375"/>
      <c r="G359" s="294"/>
      <c r="O359" s="376"/>
      <c r="P359" s="377"/>
      <c r="Q359" s="374"/>
      <c r="R359" s="376"/>
      <c r="S359" s="376"/>
      <c r="T359" s="376"/>
      <c r="U359" s="376"/>
      <c r="V359" s="376"/>
      <c r="W359" s="376"/>
      <c r="X359" s="376"/>
      <c r="Z359" s="376"/>
      <c r="AD359" s="376"/>
      <c r="AF359" s="376"/>
      <c r="AH359" s="376"/>
      <c r="AJ359" s="376"/>
      <c r="AL359" s="376"/>
      <c r="AN359" s="376"/>
      <c r="AP359" s="376"/>
      <c r="AR359" s="376"/>
      <c r="AT359" s="376"/>
      <c r="AV359" s="376"/>
      <c r="AX359" s="376"/>
      <c r="AZ359" s="376"/>
      <c r="BB359" s="376"/>
      <c r="BD359" s="376"/>
      <c r="BF359" s="376"/>
      <c r="BH359" s="376"/>
      <c r="BJ359" s="376"/>
      <c r="BL359" s="376"/>
      <c r="BN359" s="376"/>
      <c r="BP359" s="376"/>
      <c r="BR359" s="376"/>
      <c r="BT359" s="376"/>
      <c r="BV359" s="376"/>
      <c r="BX359" s="376"/>
      <c r="BZ359" s="376"/>
      <c r="CB359" s="376"/>
      <c r="CD359" s="376"/>
      <c r="CF359" s="376"/>
      <c r="CH359" s="376"/>
      <c r="CJ359" s="376"/>
      <c r="CL359" s="376"/>
      <c r="CN359" s="376"/>
      <c r="CP359" s="376"/>
      <c r="CR359" s="376"/>
      <c r="CT359" s="376"/>
      <c r="CV359" s="376"/>
      <c r="CX359" s="376"/>
      <c r="CZ359" s="376"/>
      <c r="DB359" s="376"/>
      <c r="DD359" s="376"/>
      <c r="DF359" s="376"/>
      <c r="DH359" s="376"/>
      <c r="DJ359" s="376"/>
      <c r="DL359" s="376"/>
      <c r="DN359" s="376"/>
      <c r="DP359" s="376"/>
      <c r="DR359" s="376"/>
      <c r="DT359" s="376"/>
      <c r="DV359" s="376"/>
      <c r="DX359" s="376"/>
      <c r="DZ359" s="376"/>
      <c r="EB359" s="376"/>
      <c r="ED359" s="376"/>
      <c r="EF359" s="376"/>
      <c r="EH359" s="376"/>
      <c r="EJ359" s="376"/>
    </row>
    <row r="360" spans="5:140" s="373" customFormat="1" ht="15" customHeight="1" x14ac:dyDescent="0.25">
      <c r="E360" s="374"/>
      <c r="F360" s="375"/>
      <c r="G360" s="294"/>
      <c r="O360" s="376"/>
      <c r="P360" s="377"/>
      <c r="Q360" s="374"/>
      <c r="R360" s="376"/>
      <c r="S360" s="376"/>
      <c r="T360" s="376"/>
      <c r="U360" s="376"/>
      <c r="V360" s="376"/>
      <c r="W360" s="376"/>
      <c r="X360" s="376"/>
      <c r="Z360" s="376"/>
      <c r="AD360" s="376"/>
      <c r="AF360" s="376"/>
      <c r="AH360" s="376"/>
      <c r="AJ360" s="376"/>
      <c r="AL360" s="376"/>
      <c r="AN360" s="376"/>
      <c r="AP360" s="376"/>
      <c r="AR360" s="376"/>
      <c r="AT360" s="376"/>
      <c r="AV360" s="376"/>
      <c r="AX360" s="376"/>
      <c r="AZ360" s="376"/>
      <c r="BB360" s="376"/>
      <c r="BD360" s="376"/>
      <c r="BF360" s="376"/>
      <c r="BH360" s="376"/>
      <c r="BJ360" s="376"/>
      <c r="BL360" s="376"/>
      <c r="BN360" s="376"/>
      <c r="BP360" s="376"/>
      <c r="BR360" s="376"/>
      <c r="BT360" s="376"/>
      <c r="BV360" s="376"/>
      <c r="BX360" s="376"/>
      <c r="BZ360" s="376"/>
      <c r="CB360" s="376"/>
      <c r="CD360" s="376"/>
      <c r="CF360" s="376"/>
      <c r="CH360" s="376"/>
      <c r="CJ360" s="376"/>
      <c r="CL360" s="376"/>
      <c r="CN360" s="376"/>
      <c r="CP360" s="376"/>
      <c r="CR360" s="376"/>
      <c r="CT360" s="376"/>
      <c r="CV360" s="376"/>
      <c r="CX360" s="376"/>
      <c r="CZ360" s="376"/>
      <c r="DB360" s="376"/>
      <c r="DD360" s="376"/>
      <c r="DF360" s="376"/>
      <c r="DH360" s="376"/>
      <c r="DJ360" s="376"/>
      <c r="DL360" s="376"/>
      <c r="DN360" s="376"/>
      <c r="DP360" s="376"/>
      <c r="DR360" s="376"/>
      <c r="DT360" s="376"/>
      <c r="DV360" s="376"/>
      <c r="DX360" s="376"/>
      <c r="DZ360" s="376"/>
      <c r="EB360" s="376"/>
      <c r="ED360" s="376"/>
      <c r="EF360" s="376"/>
      <c r="EH360" s="376"/>
      <c r="EJ360" s="376"/>
    </row>
    <row r="361" spans="5:140" s="373" customFormat="1" ht="15" customHeight="1" x14ac:dyDescent="0.25">
      <c r="E361" s="374"/>
      <c r="F361" s="375"/>
      <c r="G361" s="294"/>
      <c r="O361" s="376"/>
      <c r="P361" s="377"/>
      <c r="Q361" s="374"/>
      <c r="R361" s="376"/>
      <c r="S361" s="376"/>
      <c r="T361" s="376"/>
      <c r="U361" s="376"/>
      <c r="V361" s="376"/>
      <c r="W361" s="376"/>
      <c r="X361" s="376"/>
      <c r="Z361" s="376"/>
      <c r="AD361" s="376"/>
      <c r="AF361" s="376"/>
      <c r="AH361" s="376"/>
      <c r="AJ361" s="376"/>
      <c r="AL361" s="376"/>
      <c r="AN361" s="376"/>
      <c r="AP361" s="376"/>
      <c r="AR361" s="376"/>
      <c r="AT361" s="376"/>
      <c r="AV361" s="376"/>
      <c r="AX361" s="376"/>
      <c r="AZ361" s="376"/>
      <c r="BB361" s="376"/>
      <c r="BD361" s="376"/>
      <c r="BF361" s="376"/>
      <c r="BH361" s="376"/>
      <c r="BJ361" s="376"/>
      <c r="BL361" s="376"/>
      <c r="BN361" s="376"/>
      <c r="BP361" s="376"/>
      <c r="BR361" s="376"/>
      <c r="BT361" s="376"/>
      <c r="BV361" s="376"/>
      <c r="BX361" s="376"/>
      <c r="BZ361" s="376"/>
      <c r="CB361" s="376"/>
      <c r="CD361" s="376"/>
      <c r="CF361" s="376"/>
      <c r="CH361" s="376"/>
      <c r="CJ361" s="376"/>
      <c r="CL361" s="376"/>
      <c r="CN361" s="376"/>
      <c r="CP361" s="376"/>
      <c r="CR361" s="376"/>
      <c r="CT361" s="376"/>
      <c r="CV361" s="376"/>
      <c r="CX361" s="376"/>
      <c r="CZ361" s="376"/>
      <c r="DB361" s="376"/>
      <c r="DD361" s="376"/>
      <c r="DF361" s="376"/>
      <c r="DH361" s="376"/>
      <c r="DJ361" s="376"/>
      <c r="DL361" s="376"/>
      <c r="DN361" s="376"/>
      <c r="DP361" s="376"/>
      <c r="DR361" s="376"/>
      <c r="DT361" s="376"/>
      <c r="DV361" s="376"/>
      <c r="DX361" s="376"/>
      <c r="DZ361" s="376"/>
      <c r="EB361" s="376"/>
      <c r="ED361" s="376"/>
      <c r="EF361" s="376"/>
      <c r="EH361" s="376"/>
      <c r="EJ361" s="376"/>
    </row>
    <row r="362" spans="5:140" s="373" customFormat="1" ht="15" customHeight="1" x14ac:dyDescent="0.25">
      <c r="E362" s="374"/>
      <c r="F362" s="375"/>
      <c r="G362" s="294"/>
      <c r="O362" s="376"/>
      <c r="P362" s="377"/>
      <c r="Q362" s="374"/>
      <c r="R362" s="376"/>
      <c r="S362" s="376"/>
      <c r="T362" s="376"/>
      <c r="U362" s="376"/>
      <c r="V362" s="376"/>
      <c r="W362" s="376"/>
      <c r="X362" s="376"/>
      <c r="Z362" s="376"/>
      <c r="AD362" s="376"/>
      <c r="AF362" s="376"/>
      <c r="AH362" s="376"/>
      <c r="AJ362" s="376"/>
      <c r="AL362" s="376"/>
      <c r="AN362" s="376"/>
      <c r="AP362" s="376"/>
      <c r="AR362" s="376"/>
      <c r="AT362" s="376"/>
      <c r="AV362" s="376"/>
      <c r="AX362" s="376"/>
      <c r="AZ362" s="376"/>
      <c r="BB362" s="376"/>
      <c r="BD362" s="376"/>
      <c r="BF362" s="376"/>
      <c r="BH362" s="376"/>
      <c r="BJ362" s="376"/>
      <c r="BL362" s="376"/>
      <c r="BN362" s="376"/>
      <c r="BP362" s="376"/>
      <c r="BR362" s="376"/>
      <c r="BT362" s="376"/>
      <c r="BV362" s="376"/>
      <c r="BX362" s="376"/>
      <c r="BZ362" s="376"/>
      <c r="CB362" s="376"/>
      <c r="CD362" s="376"/>
      <c r="CF362" s="376"/>
      <c r="CH362" s="376"/>
      <c r="CJ362" s="376"/>
      <c r="CL362" s="376"/>
      <c r="CN362" s="376"/>
      <c r="CP362" s="376"/>
      <c r="CR362" s="376"/>
      <c r="CT362" s="376"/>
      <c r="CV362" s="376"/>
      <c r="CX362" s="376"/>
      <c r="CZ362" s="376"/>
      <c r="DB362" s="376"/>
      <c r="DD362" s="376"/>
      <c r="DF362" s="376"/>
      <c r="DH362" s="376"/>
      <c r="DJ362" s="376"/>
      <c r="DL362" s="376"/>
      <c r="DN362" s="376"/>
      <c r="DP362" s="376"/>
      <c r="DR362" s="376"/>
      <c r="DT362" s="376"/>
      <c r="DV362" s="376"/>
      <c r="DX362" s="376"/>
      <c r="DZ362" s="376"/>
      <c r="EB362" s="376"/>
      <c r="ED362" s="376"/>
      <c r="EF362" s="376"/>
      <c r="EH362" s="376"/>
      <c r="EJ362" s="376"/>
    </row>
    <row r="363" spans="5:140" s="373" customFormat="1" ht="15" customHeight="1" x14ac:dyDescent="0.25">
      <c r="E363" s="374"/>
      <c r="F363" s="375"/>
      <c r="G363" s="294"/>
      <c r="O363" s="376"/>
      <c r="P363" s="377"/>
      <c r="Q363" s="374"/>
      <c r="R363" s="376"/>
      <c r="S363" s="376"/>
      <c r="T363" s="376"/>
      <c r="U363" s="376"/>
      <c r="V363" s="376"/>
      <c r="W363" s="376"/>
      <c r="X363" s="376"/>
      <c r="Z363" s="376"/>
      <c r="AD363" s="376"/>
      <c r="AF363" s="376"/>
      <c r="AH363" s="376"/>
      <c r="AJ363" s="376"/>
      <c r="AL363" s="376"/>
      <c r="AN363" s="376"/>
      <c r="AP363" s="376"/>
      <c r="AR363" s="376"/>
      <c r="AT363" s="376"/>
      <c r="AV363" s="376"/>
      <c r="AX363" s="376"/>
      <c r="AZ363" s="376"/>
      <c r="BB363" s="376"/>
      <c r="BD363" s="376"/>
      <c r="BF363" s="376"/>
      <c r="BH363" s="376"/>
      <c r="BJ363" s="376"/>
      <c r="BL363" s="376"/>
      <c r="BN363" s="376"/>
      <c r="BP363" s="376"/>
      <c r="BR363" s="376"/>
      <c r="BT363" s="376"/>
      <c r="BV363" s="376"/>
      <c r="BX363" s="376"/>
      <c r="BZ363" s="376"/>
      <c r="CB363" s="376"/>
      <c r="CD363" s="376"/>
      <c r="CF363" s="376"/>
      <c r="CH363" s="376"/>
      <c r="CJ363" s="376"/>
      <c r="CL363" s="376"/>
      <c r="CN363" s="376"/>
      <c r="CP363" s="376"/>
      <c r="CR363" s="376"/>
      <c r="CT363" s="376"/>
      <c r="CV363" s="376"/>
      <c r="CX363" s="376"/>
      <c r="CZ363" s="376"/>
      <c r="DB363" s="376"/>
      <c r="DD363" s="376"/>
      <c r="DF363" s="376"/>
      <c r="DH363" s="376"/>
      <c r="DJ363" s="376"/>
      <c r="DL363" s="376"/>
      <c r="DN363" s="376"/>
      <c r="DP363" s="376"/>
      <c r="DR363" s="376"/>
      <c r="DT363" s="376"/>
      <c r="DV363" s="376"/>
      <c r="DX363" s="376"/>
      <c r="DZ363" s="376"/>
      <c r="EB363" s="376"/>
      <c r="ED363" s="376"/>
      <c r="EF363" s="376"/>
      <c r="EH363" s="376"/>
      <c r="EJ363" s="376"/>
    </row>
    <row r="364" spans="5:140" s="373" customFormat="1" ht="15" customHeight="1" x14ac:dyDescent="0.25">
      <c r="E364" s="374"/>
      <c r="F364" s="375"/>
      <c r="G364" s="294"/>
      <c r="O364" s="376"/>
      <c r="P364" s="377"/>
      <c r="Q364" s="374"/>
      <c r="R364" s="376"/>
      <c r="S364" s="376"/>
      <c r="T364" s="376"/>
      <c r="U364" s="376"/>
      <c r="V364" s="376"/>
      <c r="W364" s="376"/>
      <c r="X364" s="376"/>
      <c r="Z364" s="376"/>
      <c r="AD364" s="376"/>
      <c r="AF364" s="376"/>
      <c r="AH364" s="376"/>
      <c r="AJ364" s="376"/>
      <c r="AL364" s="376"/>
      <c r="AN364" s="376"/>
      <c r="AP364" s="376"/>
      <c r="AR364" s="376"/>
      <c r="AT364" s="376"/>
      <c r="AV364" s="376"/>
      <c r="AX364" s="376"/>
      <c r="AZ364" s="376"/>
      <c r="BB364" s="376"/>
      <c r="BD364" s="376"/>
      <c r="BF364" s="376"/>
      <c r="BH364" s="376"/>
      <c r="BJ364" s="376"/>
      <c r="BL364" s="376"/>
      <c r="BN364" s="376"/>
      <c r="BP364" s="376"/>
      <c r="BR364" s="376"/>
      <c r="BT364" s="376"/>
      <c r="BV364" s="376"/>
      <c r="BX364" s="376"/>
      <c r="BZ364" s="376"/>
      <c r="CB364" s="376"/>
      <c r="CD364" s="376"/>
      <c r="CF364" s="376"/>
      <c r="CH364" s="376"/>
      <c r="CJ364" s="376"/>
      <c r="CL364" s="376"/>
      <c r="CN364" s="376"/>
      <c r="CP364" s="376"/>
      <c r="CR364" s="376"/>
      <c r="CT364" s="376"/>
      <c r="CV364" s="376"/>
      <c r="CX364" s="376"/>
      <c r="CZ364" s="376"/>
      <c r="DB364" s="376"/>
      <c r="DD364" s="376"/>
      <c r="DF364" s="376"/>
      <c r="DH364" s="376"/>
      <c r="DJ364" s="376"/>
      <c r="DL364" s="376"/>
      <c r="DN364" s="376"/>
      <c r="DP364" s="376"/>
      <c r="DR364" s="376"/>
      <c r="DT364" s="376"/>
      <c r="DV364" s="376"/>
      <c r="DX364" s="376"/>
      <c r="DZ364" s="376"/>
      <c r="EB364" s="376"/>
      <c r="ED364" s="376"/>
      <c r="EF364" s="376"/>
      <c r="EH364" s="376"/>
      <c r="EJ364" s="376"/>
    </row>
    <row r="365" spans="5:140" s="373" customFormat="1" ht="15" customHeight="1" x14ac:dyDescent="0.25">
      <c r="E365" s="374"/>
      <c r="F365" s="375"/>
      <c r="G365" s="294"/>
      <c r="O365" s="376"/>
      <c r="P365" s="377"/>
      <c r="Q365" s="374"/>
      <c r="R365" s="376"/>
      <c r="S365" s="376"/>
      <c r="T365" s="376"/>
      <c r="U365" s="376"/>
      <c r="V365" s="376"/>
      <c r="W365" s="376"/>
      <c r="X365" s="376"/>
      <c r="Z365" s="376"/>
      <c r="AD365" s="376"/>
      <c r="AF365" s="376"/>
      <c r="AH365" s="376"/>
      <c r="AJ365" s="376"/>
      <c r="AL365" s="376"/>
      <c r="AN365" s="376"/>
      <c r="AP365" s="376"/>
      <c r="AR365" s="376"/>
      <c r="AT365" s="376"/>
      <c r="AV365" s="376"/>
      <c r="AX365" s="376"/>
      <c r="AZ365" s="376"/>
      <c r="BB365" s="376"/>
      <c r="BD365" s="376"/>
      <c r="BF365" s="376"/>
      <c r="BH365" s="376"/>
      <c r="BJ365" s="376"/>
      <c r="BL365" s="376"/>
      <c r="BN365" s="376"/>
      <c r="BP365" s="376"/>
      <c r="BR365" s="376"/>
      <c r="BT365" s="376"/>
      <c r="BV365" s="376"/>
      <c r="BX365" s="376"/>
      <c r="BZ365" s="376"/>
      <c r="CB365" s="376"/>
      <c r="CD365" s="376"/>
      <c r="CF365" s="376"/>
      <c r="CH365" s="376"/>
      <c r="CJ365" s="376"/>
      <c r="CL365" s="376"/>
      <c r="CN365" s="376"/>
      <c r="CP365" s="376"/>
      <c r="CR365" s="376"/>
      <c r="CT365" s="376"/>
      <c r="CV365" s="376"/>
      <c r="CX365" s="376"/>
      <c r="CZ365" s="376"/>
      <c r="DB365" s="376"/>
      <c r="DD365" s="376"/>
      <c r="DF365" s="376"/>
      <c r="DH365" s="376"/>
      <c r="DJ365" s="376"/>
      <c r="DL365" s="376"/>
      <c r="DN365" s="376"/>
      <c r="DP365" s="376"/>
      <c r="DR365" s="376"/>
      <c r="DT365" s="376"/>
      <c r="DV365" s="376"/>
      <c r="DX365" s="376"/>
      <c r="DZ365" s="376"/>
      <c r="EB365" s="376"/>
      <c r="ED365" s="376"/>
      <c r="EF365" s="376"/>
      <c r="EH365" s="376"/>
      <c r="EJ365" s="376"/>
    </row>
    <row r="366" spans="5:140" s="373" customFormat="1" ht="15" customHeight="1" x14ac:dyDescent="0.25">
      <c r="E366" s="374"/>
      <c r="F366" s="375"/>
      <c r="G366" s="294"/>
      <c r="O366" s="376"/>
      <c r="P366" s="377"/>
      <c r="Q366" s="374"/>
      <c r="R366" s="376"/>
      <c r="S366" s="376"/>
      <c r="T366" s="376"/>
      <c r="U366" s="376"/>
      <c r="V366" s="376"/>
      <c r="W366" s="376"/>
      <c r="X366" s="376"/>
      <c r="Z366" s="376"/>
      <c r="AD366" s="376"/>
      <c r="AF366" s="376"/>
      <c r="AH366" s="376"/>
      <c r="AJ366" s="376"/>
      <c r="AL366" s="376"/>
      <c r="AN366" s="376"/>
      <c r="AP366" s="376"/>
      <c r="AR366" s="376"/>
      <c r="AT366" s="376"/>
      <c r="AV366" s="376"/>
      <c r="AX366" s="376"/>
      <c r="AZ366" s="376"/>
      <c r="BB366" s="376"/>
      <c r="BD366" s="376"/>
      <c r="BF366" s="376"/>
      <c r="BH366" s="376"/>
      <c r="BJ366" s="376"/>
      <c r="BL366" s="376"/>
      <c r="BN366" s="376"/>
      <c r="BP366" s="376"/>
      <c r="BR366" s="376"/>
      <c r="BT366" s="376"/>
      <c r="BV366" s="376"/>
      <c r="BX366" s="376"/>
      <c r="BZ366" s="376"/>
      <c r="CB366" s="376"/>
      <c r="CD366" s="376"/>
      <c r="CF366" s="376"/>
      <c r="CH366" s="376"/>
      <c r="CJ366" s="376"/>
      <c r="CL366" s="376"/>
      <c r="CN366" s="376"/>
      <c r="CP366" s="376"/>
      <c r="CR366" s="376"/>
      <c r="CT366" s="376"/>
      <c r="CV366" s="376"/>
      <c r="CX366" s="376"/>
      <c r="CZ366" s="376"/>
      <c r="DB366" s="376"/>
      <c r="DD366" s="376"/>
      <c r="DF366" s="376"/>
      <c r="DH366" s="376"/>
      <c r="DJ366" s="376"/>
      <c r="DL366" s="376"/>
      <c r="DN366" s="376"/>
      <c r="DP366" s="376"/>
      <c r="DR366" s="376"/>
      <c r="DT366" s="376"/>
      <c r="DV366" s="376"/>
      <c r="DX366" s="376"/>
      <c r="DZ366" s="376"/>
      <c r="EB366" s="376"/>
      <c r="ED366" s="376"/>
      <c r="EF366" s="376"/>
      <c r="EH366" s="376"/>
      <c r="EJ366" s="376"/>
    </row>
    <row r="367" spans="5:140" s="373" customFormat="1" ht="15" customHeight="1" x14ac:dyDescent="0.25">
      <c r="E367" s="374"/>
      <c r="F367" s="375"/>
      <c r="G367" s="294"/>
      <c r="O367" s="376"/>
      <c r="P367" s="377"/>
      <c r="Q367" s="374"/>
      <c r="R367" s="376"/>
      <c r="S367" s="376"/>
      <c r="T367" s="376"/>
      <c r="U367" s="376"/>
      <c r="V367" s="376"/>
      <c r="W367" s="376"/>
      <c r="X367" s="376"/>
      <c r="Z367" s="376"/>
      <c r="AD367" s="376"/>
      <c r="AF367" s="376"/>
      <c r="AH367" s="376"/>
      <c r="AJ367" s="376"/>
      <c r="AL367" s="376"/>
      <c r="AN367" s="376"/>
      <c r="AP367" s="376"/>
      <c r="AR367" s="376"/>
      <c r="AT367" s="376"/>
      <c r="AV367" s="376"/>
      <c r="AX367" s="376"/>
      <c r="AZ367" s="376"/>
      <c r="BB367" s="376"/>
      <c r="BD367" s="376"/>
      <c r="BF367" s="376"/>
      <c r="BH367" s="376"/>
      <c r="BJ367" s="376"/>
      <c r="BL367" s="376"/>
      <c r="BN367" s="376"/>
      <c r="BP367" s="376"/>
      <c r="BR367" s="376"/>
      <c r="BT367" s="376"/>
      <c r="BV367" s="376"/>
      <c r="BX367" s="376"/>
      <c r="BZ367" s="376"/>
      <c r="CB367" s="376"/>
      <c r="CD367" s="376"/>
      <c r="CF367" s="376"/>
      <c r="CH367" s="376"/>
      <c r="CJ367" s="376"/>
      <c r="CL367" s="376"/>
      <c r="CN367" s="376"/>
      <c r="CP367" s="376"/>
      <c r="CR367" s="376"/>
      <c r="CT367" s="376"/>
      <c r="CV367" s="376"/>
      <c r="CX367" s="376"/>
      <c r="CZ367" s="376"/>
      <c r="DB367" s="376"/>
      <c r="DD367" s="376"/>
      <c r="DF367" s="376"/>
      <c r="DH367" s="376"/>
      <c r="DJ367" s="376"/>
      <c r="DL367" s="376"/>
      <c r="DN367" s="376"/>
      <c r="DP367" s="376"/>
      <c r="DR367" s="376"/>
      <c r="DT367" s="376"/>
      <c r="DV367" s="376"/>
      <c r="DX367" s="376"/>
      <c r="DZ367" s="376"/>
      <c r="EB367" s="376"/>
      <c r="ED367" s="376"/>
      <c r="EF367" s="376"/>
      <c r="EH367" s="376"/>
      <c r="EJ367" s="376"/>
    </row>
    <row r="368" spans="5:140" s="373" customFormat="1" ht="15" customHeight="1" x14ac:dyDescent="0.25">
      <c r="E368" s="374"/>
      <c r="F368" s="375"/>
      <c r="G368" s="294"/>
      <c r="O368" s="376"/>
      <c r="P368" s="377"/>
      <c r="Q368" s="374"/>
      <c r="R368" s="376"/>
      <c r="S368" s="376"/>
      <c r="T368" s="376"/>
      <c r="U368" s="376"/>
      <c r="V368" s="376"/>
      <c r="W368" s="376"/>
      <c r="X368" s="376"/>
      <c r="Z368" s="376"/>
      <c r="AD368" s="376"/>
      <c r="AF368" s="376"/>
      <c r="AH368" s="376"/>
      <c r="AJ368" s="376"/>
      <c r="AL368" s="376"/>
      <c r="AN368" s="376"/>
      <c r="AP368" s="376"/>
      <c r="AR368" s="376"/>
      <c r="AT368" s="376"/>
      <c r="AV368" s="376"/>
      <c r="AX368" s="376"/>
      <c r="AZ368" s="376"/>
      <c r="BB368" s="376"/>
      <c r="BD368" s="376"/>
      <c r="BF368" s="376"/>
      <c r="BH368" s="376"/>
      <c r="BJ368" s="376"/>
      <c r="BL368" s="376"/>
      <c r="BN368" s="376"/>
      <c r="BP368" s="376"/>
      <c r="BR368" s="376"/>
      <c r="BT368" s="376"/>
      <c r="BV368" s="376"/>
      <c r="BX368" s="376"/>
      <c r="BZ368" s="376"/>
      <c r="CB368" s="376"/>
      <c r="CD368" s="376"/>
      <c r="CF368" s="376"/>
      <c r="CH368" s="376"/>
      <c r="CJ368" s="376"/>
      <c r="CL368" s="376"/>
      <c r="CN368" s="376"/>
      <c r="CP368" s="376"/>
      <c r="CR368" s="376"/>
      <c r="CT368" s="376"/>
      <c r="CV368" s="376"/>
      <c r="CX368" s="376"/>
      <c r="CZ368" s="376"/>
      <c r="DB368" s="376"/>
      <c r="DD368" s="376"/>
      <c r="DF368" s="376"/>
      <c r="DH368" s="376"/>
      <c r="DJ368" s="376"/>
      <c r="DL368" s="376"/>
      <c r="DN368" s="376"/>
      <c r="DP368" s="376"/>
      <c r="DR368" s="376"/>
      <c r="DT368" s="376"/>
      <c r="DV368" s="376"/>
      <c r="DX368" s="376"/>
      <c r="DZ368" s="376"/>
      <c r="EB368" s="376"/>
      <c r="ED368" s="376"/>
      <c r="EF368" s="376"/>
      <c r="EH368" s="376"/>
      <c r="EJ368" s="376"/>
    </row>
    <row r="369" spans="5:140" s="373" customFormat="1" ht="15" customHeight="1" x14ac:dyDescent="0.25">
      <c r="E369" s="374"/>
      <c r="F369" s="375"/>
      <c r="G369" s="294"/>
      <c r="O369" s="376"/>
      <c r="P369" s="377"/>
      <c r="Q369" s="374"/>
      <c r="R369" s="376"/>
      <c r="S369" s="376"/>
      <c r="T369" s="376"/>
      <c r="U369" s="376"/>
      <c r="V369" s="376"/>
      <c r="W369" s="376"/>
      <c r="X369" s="376"/>
      <c r="Z369" s="376"/>
      <c r="AD369" s="376"/>
      <c r="AF369" s="376"/>
      <c r="AH369" s="376"/>
      <c r="AJ369" s="376"/>
      <c r="AL369" s="376"/>
      <c r="AN369" s="376"/>
      <c r="AP369" s="376"/>
      <c r="AR369" s="376"/>
      <c r="AT369" s="376"/>
      <c r="AV369" s="376"/>
      <c r="AX369" s="376"/>
      <c r="AZ369" s="376"/>
      <c r="BB369" s="376"/>
      <c r="BD369" s="376"/>
      <c r="BF369" s="376"/>
      <c r="BH369" s="376"/>
      <c r="BJ369" s="376"/>
      <c r="BL369" s="376"/>
      <c r="BN369" s="376"/>
      <c r="BP369" s="376"/>
      <c r="BR369" s="376"/>
      <c r="BT369" s="376"/>
      <c r="BV369" s="376"/>
      <c r="BX369" s="376"/>
      <c r="BZ369" s="376"/>
      <c r="CB369" s="376"/>
      <c r="CD369" s="376"/>
      <c r="CF369" s="376"/>
      <c r="CH369" s="376"/>
      <c r="CJ369" s="376"/>
      <c r="CL369" s="376"/>
      <c r="CN369" s="376"/>
      <c r="CP369" s="376"/>
      <c r="CR369" s="376"/>
      <c r="CT369" s="376"/>
      <c r="CV369" s="376"/>
      <c r="CX369" s="376"/>
      <c r="CZ369" s="376"/>
      <c r="DB369" s="376"/>
      <c r="DD369" s="376"/>
      <c r="DF369" s="376"/>
      <c r="DH369" s="376"/>
      <c r="DJ369" s="376"/>
      <c r="DL369" s="376"/>
      <c r="DN369" s="376"/>
      <c r="DP369" s="376"/>
      <c r="DR369" s="376"/>
      <c r="DT369" s="376"/>
      <c r="DV369" s="376"/>
      <c r="DX369" s="376"/>
      <c r="DZ369" s="376"/>
      <c r="EB369" s="376"/>
      <c r="ED369" s="376"/>
      <c r="EF369" s="376"/>
      <c r="EH369" s="376"/>
      <c r="EJ369" s="376"/>
    </row>
    <row r="370" spans="5:140" s="373" customFormat="1" ht="15" customHeight="1" x14ac:dyDescent="0.25">
      <c r="E370" s="374"/>
      <c r="F370" s="375"/>
      <c r="G370" s="294"/>
      <c r="O370" s="376"/>
      <c r="P370" s="377"/>
      <c r="Q370" s="374"/>
      <c r="R370" s="376"/>
      <c r="S370" s="376"/>
      <c r="T370" s="376"/>
      <c r="U370" s="376"/>
      <c r="V370" s="376"/>
      <c r="W370" s="376"/>
      <c r="X370" s="376"/>
      <c r="Z370" s="376"/>
      <c r="AD370" s="376"/>
      <c r="AF370" s="376"/>
      <c r="AH370" s="376"/>
      <c r="AJ370" s="376"/>
      <c r="AL370" s="376"/>
      <c r="AN370" s="376"/>
      <c r="AP370" s="376"/>
      <c r="AR370" s="376"/>
      <c r="AT370" s="376"/>
      <c r="AV370" s="376"/>
      <c r="AX370" s="376"/>
      <c r="AZ370" s="376"/>
      <c r="BB370" s="376"/>
      <c r="BD370" s="376"/>
      <c r="BF370" s="376"/>
      <c r="BH370" s="376"/>
      <c r="BJ370" s="376"/>
      <c r="BL370" s="376"/>
      <c r="BN370" s="376"/>
      <c r="BP370" s="376"/>
      <c r="BR370" s="376"/>
      <c r="BT370" s="376"/>
      <c r="BV370" s="376"/>
      <c r="BX370" s="376"/>
      <c r="BZ370" s="376"/>
      <c r="CB370" s="376"/>
      <c r="CD370" s="376"/>
      <c r="CF370" s="376"/>
      <c r="CH370" s="376"/>
      <c r="CJ370" s="376"/>
      <c r="CL370" s="376"/>
      <c r="CN370" s="376"/>
      <c r="CP370" s="376"/>
      <c r="CR370" s="376"/>
      <c r="CT370" s="376"/>
      <c r="CV370" s="376"/>
      <c r="CX370" s="376"/>
      <c r="CZ370" s="376"/>
      <c r="DB370" s="376"/>
      <c r="DD370" s="376"/>
      <c r="DF370" s="376"/>
      <c r="DH370" s="376"/>
      <c r="DJ370" s="376"/>
      <c r="DL370" s="376"/>
      <c r="DN370" s="376"/>
      <c r="DP370" s="376"/>
      <c r="DR370" s="376"/>
      <c r="DT370" s="376"/>
      <c r="DV370" s="376"/>
      <c r="DX370" s="376"/>
      <c r="DZ370" s="376"/>
      <c r="EB370" s="376"/>
      <c r="ED370" s="376"/>
      <c r="EF370" s="376"/>
      <c r="EH370" s="376"/>
      <c r="EJ370" s="376"/>
    </row>
    <row r="371" spans="5:140" s="373" customFormat="1" ht="15" customHeight="1" x14ac:dyDescent="0.25">
      <c r="E371" s="374"/>
      <c r="F371" s="375"/>
      <c r="G371" s="294"/>
      <c r="O371" s="376"/>
      <c r="P371" s="377"/>
      <c r="Q371" s="374"/>
      <c r="R371" s="376"/>
      <c r="S371" s="376"/>
      <c r="T371" s="376"/>
      <c r="U371" s="376"/>
      <c r="V371" s="376"/>
      <c r="W371" s="376"/>
      <c r="X371" s="376"/>
      <c r="Z371" s="376"/>
      <c r="AD371" s="376"/>
      <c r="AF371" s="376"/>
      <c r="AH371" s="376"/>
      <c r="AJ371" s="376"/>
      <c r="AL371" s="376"/>
      <c r="AN371" s="376"/>
      <c r="AP371" s="376"/>
      <c r="AR371" s="376"/>
      <c r="AT371" s="376"/>
      <c r="AV371" s="376"/>
      <c r="AX371" s="376"/>
      <c r="AZ371" s="376"/>
      <c r="BB371" s="376"/>
      <c r="BD371" s="376"/>
      <c r="BF371" s="376"/>
      <c r="BH371" s="376"/>
      <c r="BJ371" s="376"/>
      <c r="BL371" s="376"/>
      <c r="BN371" s="376"/>
      <c r="BP371" s="376"/>
      <c r="BR371" s="376"/>
      <c r="BT371" s="376"/>
      <c r="BV371" s="376"/>
      <c r="BX371" s="376"/>
      <c r="BZ371" s="376"/>
      <c r="CB371" s="376"/>
      <c r="CD371" s="376"/>
      <c r="CF371" s="376"/>
      <c r="CH371" s="376"/>
      <c r="CJ371" s="376"/>
      <c r="CL371" s="376"/>
      <c r="CN371" s="376"/>
      <c r="CP371" s="376"/>
      <c r="CR371" s="376"/>
      <c r="CT371" s="376"/>
      <c r="CV371" s="376"/>
      <c r="CX371" s="376"/>
      <c r="CZ371" s="376"/>
      <c r="DB371" s="376"/>
      <c r="DD371" s="376"/>
      <c r="DF371" s="376"/>
      <c r="DH371" s="376"/>
      <c r="DJ371" s="376"/>
      <c r="DL371" s="376"/>
      <c r="DN371" s="376"/>
      <c r="DP371" s="376"/>
      <c r="DR371" s="376"/>
      <c r="DT371" s="376"/>
      <c r="DV371" s="376"/>
      <c r="DX371" s="376"/>
      <c r="DZ371" s="376"/>
      <c r="EB371" s="376"/>
      <c r="ED371" s="376"/>
      <c r="EF371" s="376"/>
      <c r="EH371" s="376"/>
      <c r="EJ371" s="376"/>
    </row>
    <row r="372" spans="5:140" s="373" customFormat="1" ht="15" customHeight="1" x14ac:dyDescent="0.25">
      <c r="E372" s="374"/>
      <c r="F372" s="375"/>
      <c r="G372" s="294"/>
      <c r="O372" s="376"/>
      <c r="P372" s="377"/>
      <c r="Q372" s="374"/>
      <c r="R372" s="376"/>
      <c r="S372" s="376"/>
      <c r="T372" s="376"/>
      <c r="U372" s="376"/>
      <c r="V372" s="376"/>
      <c r="W372" s="376"/>
      <c r="X372" s="376"/>
      <c r="Z372" s="376"/>
      <c r="AD372" s="376"/>
      <c r="AF372" s="376"/>
      <c r="AH372" s="376"/>
      <c r="AJ372" s="376"/>
      <c r="AL372" s="376"/>
      <c r="AN372" s="376"/>
      <c r="AP372" s="376"/>
      <c r="AR372" s="376"/>
      <c r="AT372" s="376"/>
      <c r="AV372" s="376"/>
      <c r="AX372" s="376"/>
      <c r="AZ372" s="376"/>
      <c r="BB372" s="376"/>
      <c r="BD372" s="376"/>
      <c r="BF372" s="376"/>
      <c r="BH372" s="376"/>
      <c r="BJ372" s="376"/>
      <c r="BL372" s="376"/>
      <c r="BN372" s="376"/>
      <c r="BP372" s="376"/>
      <c r="BR372" s="376"/>
      <c r="BT372" s="376"/>
      <c r="BV372" s="376"/>
      <c r="BX372" s="376"/>
      <c r="BZ372" s="376"/>
      <c r="CB372" s="376"/>
      <c r="CD372" s="376"/>
      <c r="CF372" s="376"/>
      <c r="CH372" s="376"/>
      <c r="CJ372" s="376"/>
      <c r="CL372" s="376"/>
      <c r="CN372" s="376"/>
      <c r="CP372" s="376"/>
      <c r="CR372" s="376"/>
      <c r="CT372" s="376"/>
      <c r="CV372" s="376"/>
      <c r="CX372" s="376"/>
      <c r="CZ372" s="376"/>
      <c r="DB372" s="376"/>
      <c r="DD372" s="376"/>
      <c r="DF372" s="376"/>
      <c r="DH372" s="376"/>
      <c r="DJ372" s="376"/>
      <c r="DL372" s="376"/>
      <c r="DN372" s="376"/>
      <c r="DP372" s="376"/>
      <c r="DR372" s="376"/>
      <c r="DT372" s="376"/>
      <c r="DV372" s="376"/>
      <c r="DX372" s="376"/>
      <c r="DZ372" s="376"/>
      <c r="EB372" s="376"/>
      <c r="ED372" s="376"/>
      <c r="EF372" s="376"/>
      <c r="EH372" s="376"/>
      <c r="EJ372" s="376"/>
    </row>
    <row r="373" spans="5:140" s="373" customFormat="1" ht="15" customHeight="1" x14ac:dyDescent="0.25">
      <c r="E373" s="374"/>
      <c r="F373" s="375"/>
      <c r="G373" s="294"/>
      <c r="O373" s="376"/>
      <c r="P373" s="377"/>
      <c r="Q373" s="374"/>
      <c r="R373" s="376"/>
      <c r="S373" s="376"/>
      <c r="T373" s="376"/>
      <c r="U373" s="376"/>
      <c r="V373" s="376"/>
      <c r="W373" s="376"/>
      <c r="X373" s="376"/>
      <c r="Z373" s="376"/>
      <c r="AD373" s="376"/>
      <c r="AF373" s="376"/>
      <c r="AH373" s="376"/>
      <c r="AJ373" s="376"/>
      <c r="AL373" s="376"/>
      <c r="AN373" s="376"/>
      <c r="AP373" s="376"/>
      <c r="AR373" s="376"/>
      <c r="AT373" s="376"/>
      <c r="AV373" s="376"/>
      <c r="AX373" s="376"/>
      <c r="AZ373" s="376"/>
      <c r="BB373" s="376"/>
      <c r="BD373" s="376"/>
      <c r="BF373" s="376"/>
      <c r="BH373" s="376"/>
      <c r="BJ373" s="376"/>
      <c r="BL373" s="376"/>
      <c r="BN373" s="376"/>
      <c r="BP373" s="376"/>
      <c r="BR373" s="376"/>
      <c r="BT373" s="376"/>
      <c r="BV373" s="376"/>
      <c r="BX373" s="376"/>
      <c r="BZ373" s="376"/>
      <c r="CB373" s="376"/>
      <c r="CD373" s="376"/>
      <c r="CF373" s="376"/>
      <c r="CH373" s="376"/>
      <c r="CJ373" s="376"/>
      <c r="CL373" s="376"/>
      <c r="CN373" s="376"/>
      <c r="CP373" s="376"/>
      <c r="CR373" s="376"/>
      <c r="CT373" s="376"/>
      <c r="CV373" s="376"/>
      <c r="CX373" s="376"/>
      <c r="CZ373" s="376"/>
      <c r="DB373" s="376"/>
      <c r="DD373" s="376"/>
      <c r="DF373" s="376"/>
      <c r="DH373" s="376"/>
      <c r="DJ373" s="376"/>
      <c r="DL373" s="376"/>
      <c r="DN373" s="376"/>
      <c r="DP373" s="376"/>
      <c r="DR373" s="376"/>
      <c r="DT373" s="376"/>
      <c r="DV373" s="376"/>
      <c r="DX373" s="376"/>
      <c r="DZ373" s="376"/>
      <c r="EB373" s="376"/>
      <c r="ED373" s="376"/>
      <c r="EF373" s="376"/>
      <c r="EH373" s="376"/>
      <c r="EJ373" s="376"/>
    </row>
    <row r="374" spans="5:140" s="373" customFormat="1" ht="15" customHeight="1" x14ac:dyDescent="0.25">
      <c r="E374" s="374"/>
      <c r="F374" s="375"/>
      <c r="G374" s="294"/>
      <c r="O374" s="376"/>
      <c r="P374" s="377"/>
      <c r="Q374" s="374"/>
      <c r="R374" s="376"/>
      <c r="S374" s="376"/>
      <c r="T374" s="376"/>
      <c r="U374" s="376"/>
      <c r="V374" s="376"/>
      <c r="W374" s="376"/>
      <c r="X374" s="376"/>
      <c r="Z374" s="376"/>
      <c r="AD374" s="376"/>
      <c r="AF374" s="376"/>
      <c r="AH374" s="376"/>
      <c r="AJ374" s="376"/>
      <c r="AL374" s="376"/>
      <c r="AN374" s="376"/>
      <c r="AP374" s="376"/>
      <c r="AR374" s="376"/>
      <c r="AT374" s="376"/>
      <c r="AV374" s="376"/>
      <c r="AX374" s="376"/>
      <c r="AZ374" s="376"/>
      <c r="BB374" s="376"/>
      <c r="BD374" s="376"/>
      <c r="BF374" s="376"/>
      <c r="BH374" s="376"/>
      <c r="BJ374" s="376"/>
      <c r="BL374" s="376"/>
      <c r="BN374" s="376"/>
      <c r="BP374" s="376"/>
      <c r="BR374" s="376"/>
      <c r="BT374" s="376"/>
      <c r="BV374" s="376"/>
      <c r="BX374" s="376"/>
      <c r="BZ374" s="376"/>
      <c r="CB374" s="376"/>
      <c r="CD374" s="376"/>
      <c r="CF374" s="376"/>
      <c r="CH374" s="376"/>
      <c r="CJ374" s="376"/>
      <c r="CL374" s="376"/>
      <c r="CN374" s="376"/>
      <c r="CP374" s="376"/>
      <c r="CR374" s="376"/>
      <c r="CT374" s="376"/>
      <c r="CV374" s="376"/>
      <c r="CX374" s="376"/>
      <c r="CZ374" s="376"/>
      <c r="DB374" s="376"/>
      <c r="DD374" s="376"/>
      <c r="DF374" s="376"/>
      <c r="DH374" s="376"/>
      <c r="DJ374" s="376"/>
      <c r="DL374" s="376"/>
      <c r="DN374" s="376"/>
      <c r="DP374" s="376"/>
      <c r="DR374" s="376"/>
      <c r="DT374" s="376"/>
      <c r="DV374" s="376"/>
      <c r="DX374" s="376"/>
      <c r="DZ374" s="376"/>
      <c r="EB374" s="376"/>
      <c r="ED374" s="376"/>
      <c r="EF374" s="376"/>
      <c r="EH374" s="376"/>
      <c r="EJ374" s="376"/>
    </row>
    <row r="375" spans="5:140" s="373" customFormat="1" ht="15" customHeight="1" x14ac:dyDescent="0.25">
      <c r="E375" s="374"/>
      <c r="F375" s="375"/>
      <c r="G375" s="294"/>
      <c r="O375" s="376"/>
      <c r="P375" s="377"/>
      <c r="Q375" s="374"/>
      <c r="R375" s="376"/>
      <c r="S375" s="376"/>
      <c r="T375" s="376"/>
      <c r="U375" s="376"/>
      <c r="V375" s="376"/>
      <c r="W375" s="376"/>
      <c r="X375" s="376"/>
      <c r="Z375" s="376"/>
      <c r="AD375" s="376"/>
      <c r="AF375" s="376"/>
      <c r="AH375" s="376"/>
      <c r="AJ375" s="376"/>
      <c r="AL375" s="376"/>
      <c r="AN375" s="376"/>
      <c r="AP375" s="376"/>
      <c r="AR375" s="376"/>
      <c r="AT375" s="376"/>
      <c r="AV375" s="376"/>
      <c r="AX375" s="376"/>
      <c r="AZ375" s="376"/>
      <c r="BB375" s="376"/>
      <c r="BD375" s="376"/>
      <c r="BF375" s="376"/>
      <c r="BH375" s="376"/>
      <c r="BJ375" s="376"/>
      <c r="BL375" s="376"/>
      <c r="BN375" s="376"/>
      <c r="BP375" s="376"/>
      <c r="BR375" s="376"/>
      <c r="BT375" s="376"/>
      <c r="BV375" s="376"/>
      <c r="BX375" s="376"/>
      <c r="BZ375" s="376"/>
      <c r="CB375" s="376"/>
      <c r="CD375" s="376"/>
      <c r="CF375" s="376"/>
      <c r="CH375" s="376"/>
      <c r="CJ375" s="376"/>
      <c r="CL375" s="376"/>
      <c r="CN375" s="376"/>
      <c r="CP375" s="376"/>
      <c r="CR375" s="376"/>
      <c r="CT375" s="376"/>
      <c r="CV375" s="376"/>
      <c r="CX375" s="376"/>
      <c r="CZ375" s="376"/>
      <c r="DB375" s="376"/>
      <c r="DD375" s="376"/>
      <c r="DF375" s="376"/>
      <c r="DH375" s="376"/>
      <c r="DJ375" s="376"/>
      <c r="DL375" s="376"/>
      <c r="DN375" s="376"/>
      <c r="DP375" s="376"/>
      <c r="DR375" s="376"/>
      <c r="DT375" s="376"/>
      <c r="DV375" s="376"/>
      <c r="DX375" s="376"/>
      <c r="DZ375" s="376"/>
      <c r="EB375" s="376"/>
      <c r="ED375" s="376"/>
      <c r="EF375" s="376"/>
      <c r="EH375" s="376"/>
      <c r="EJ375" s="376"/>
    </row>
    <row r="376" spans="5:140" s="373" customFormat="1" ht="15" customHeight="1" x14ac:dyDescent="0.25">
      <c r="E376" s="374"/>
      <c r="F376" s="375"/>
      <c r="G376" s="294"/>
      <c r="O376" s="376"/>
      <c r="P376" s="377"/>
      <c r="Q376" s="374"/>
      <c r="R376" s="376"/>
      <c r="S376" s="376"/>
      <c r="T376" s="376"/>
      <c r="U376" s="376"/>
      <c r="V376" s="376"/>
      <c r="W376" s="376"/>
      <c r="X376" s="376"/>
      <c r="Z376" s="376"/>
      <c r="AD376" s="376"/>
      <c r="AF376" s="376"/>
      <c r="AH376" s="376"/>
      <c r="AJ376" s="376"/>
      <c r="AL376" s="376"/>
      <c r="AN376" s="376"/>
      <c r="AP376" s="376"/>
      <c r="AR376" s="376"/>
      <c r="AT376" s="376"/>
      <c r="AV376" s="376"/>
      <c r="AX376" s="376"/>
      <c r="AZ376" s="376"/>
      <c r="BB376" s="376"/>
      <c r="BD376" s="376"/>
      <c r="BF376" s="376"/>
      <c r="BH376" s="376"/>
      <c r="BJ376" s="376"/>
      <c r="BL376" s="376"/>
      <c r="BN376" s="376"/>
      <c r="BP376" s="376"/>
      <c r="BR376" s="376"/>
      <c r="BT376" s="376"/>
      <c r="BV376" s="376"/>
      <c r="BX376" s="376"/>
      <c r="BZ376" s="376"/>
      <c r="CB376" s="376"/>
      <c r="CD376" s="376"/>
      <c r="CF376" s="376"/>
      <c r="CH376" s="376"/>
      <c r="CJ376" s="376"/>
      <c r="CL376" s="376"/>
      <c r="CN376" s="376"/>
      <c r="CP376" s="376"/>
      <c r="CR376" s="376"/>
      <c r="CT376" s="376"/>
      <c r="CV376" s="376"/>
      <c r="CX376" s="376"/>
      <c r="CZ376" s="376"/>
      <c r="DB376" s="376"/>
      <c r="DD376" s="376"/>
      <c r="DF376" s="376"/>
      <c r="DH376" s="376"/>
      <c r="DJ376" s="376"/>
      <c r="DL376" s="376"/>
      <c r="DN376" s="376"/>
      <c r="DP376" s="376"/>
      <c r="DR376" s="376"/>
      <c r="DT376" s="376"/>
      <c r="DV376" s="376"/>
      <c r="DX376" s="376"/>
      <c r="DZ376" s="376"/>
      <c r="EB376" s="376"/>
      <c r="ED376" s="376"/>
      <c r="EF376" s="376"/>
      <c r="EH376" s="376"/>
      <c r="EJ376" s="376"/>
    </row>
    <row r="377" spans="5:140" s="373" customFormat="1" ht="15" customHeight="1" x14ac:dyDescent="0.25">
      <c r="E377" s="374"/>
      <c r="F377" s="375"/>
      <c r="G377" s="294"/>
      <c r="O377" s="376"/>
      <c r="P377" s="377"/>
      <c r="Q377" s="374"/>
      <c r="R377" s="376"/>
      <c r="S377" s="376"/>
      <c r="T377" s="376"/>
      <c r="U377" s="376"/>
      <c r="V377" s="376"/>
      <c r="W377" s="376"/>
      <c r="X377" s="376"/>
      <c r="Z377" s="376"/>
      <c r="AD377" s="376"/>
      <c r="AF377" s="376"/>
      <c r="AH377" s="376"/>
      <c r="AJ377" s="376"/>
      <c r="AL377" s="376"/>
      <c r="AN377" s="376"/>
      <c r="AP377" s="376"/>
      <c r="AR377" s="376"/>
      <c r="AT377" s="376"/>
      <c r="AV377" s="376"/>
      <c r="AX377" s="376"/>
      <c r="AZ377" s="376"/>
      <c r="BB377" s="376"/>
      <c r="BD377" s="376"/>
      <c r="BF377" s="376"/>
      <c r="BH377" s="376"/>
      <c r="BJ377" s="376"/>
      <c r="BL377" s="376"/>
      <c r="BN377" s="376"/>
      <c r="BP377" s="376"/>
      <c r="BR377" s="376"/>
      <c r="BT377" s="376"/>
      <c r="BV377" s="376"/>
      <c r="BX377" s="376"/>
      <c r="BZ377" s="376"/>
      <c r="CB377" s="376"/>
      <c r="CD377" s="376"/>
      <c r="CF377" s="376"/>
      <c r="CH377" s="376"/>
      <c r="CJ377" s="376"/>
      <c r="CL377" s="376"/>
      <c r="CN377" s="376"/>
      <c r="CP377" s="376"/>
      <c r="CR377" s="376"/>
      <c r="CT377" s="376"/>
      <c r="CV377" s="376"/>
      <c r="CX377" s="376"/>
      <c r="CZ377" s="376"/>
      <c r="DB377" s="376"/>
      <c r="DD377" s="376"/>
      <c r="DF377" s="376"/>
      <c r="DH377" s="376"/>
      <c r="DJ377" s="376"/>
      <c r="DL377" s="376"/>
      <c r="DN377" s="376"/>
      <c r="DP377" s="376"/>
      <c r="DR377" s="376"/>
      <c r="DT377" s="376"/>
      <c r="DV377" s="376"/>
      <c r="DX377" s="376"/>
      <c r="DZ377" s="376"/>
      <c r="EB377" s="376"/>
      <c r="ED377" s="376"/>
      <c r="EF377" s="376"/>
      <c r="EH377" s="376"/>
      <c r="EJ377" s="376"/>
    </row>
    <row r="378" spans="5:140" s="373" customFormat="1" ht="15" customHeight="1" x14ac:dyDescent="0.25">
      <c r="E378" s="374"/>
      <c r="F378" s="375"/>
      <c r="G378" s="294"/>
      <c r="O378" s="376"/>
      <c r="P378" s="377"/>
      <c r="Q378" s="374"/>
      <c r="R378" s="376"/>
      <c r="S378" s="376"/>
      <c r="T378" s="376"/>
      <c r="U378" s="376"/>
      <c r="V378" s="376"/>
      <c r="W378" s="376"/>
      <c r="X378" s="376"/>
      <c r="Z378" s="376"/>
      <c r="AD378" s="376"/>
      <c r="AF378" s="376"/>
      <c r="AH378" s="376"/>
      <c r="AJ378" s="376"/>
      <c r="AL378" s="376"/>
      <c r="AN378" s="376"/>
      <c r="AP378" s="376"/>
      <c r="AR378" s="376"/>
      <c r="AT378" s="376"/>
      <c r="AV378" s="376"/>
      <c r="AX378" s="376"/>
      <c r="AZ378" s="376"/>
      <c r="BB378" s="376"/>
      <c r="BD378" s="376"/>
      <c r="BF378" s="376"/>
      <c r="BH378" s="376"/>
      <c r="BJ378" s="376"/>
      <c r="BL378" s="376"/>
      <c r="BN378" s="376"/>
      <c r="BP378" s="376"/>
      <c r="BR378" s="376"/>
      <c r="BT378" s="376"/>
      <c r="BV378" s="376"/>
      <c r="BX378" s="376"/>
      <c r="BZ378" s="376"/>
      <c r="CB378" s="376"/>
      <c r="CD378" s="376"/>
      <c r="CF378" s="376"/>
      <c r="CH378" s="376"/>
      <c r="CJ378" s="376"/>
      <c r="CL378" s="376"/>
      <c r="CN378" s="376"/>
      <c r="CP378" s="376"/>
      <c r="CR378" s="376"/>
      <c r="CT378" s="376"/>
      <c r="CV378" s="376"/>
      <c r="CX378" s="376"/>
      <c r="CZ378" s="376"/>
      <c r="DB378" s="376"/>
      <c r="DD378" s="376"/>
      <c r="DF378" s="376"/>
      <c r="DH378" s="376"/>
      <c r="DJ378" s="376"/>
      <c r="DL378" s="376"/>
      <c r="DN378" s="376"/>
      <c r="DP378" s="376"/>
      <c r="DR378" s="376"/>
      <c r="DT378" s="376"/>
      <c r="DV378" s="376"/>
      <c r="DX378" s="376"/>
      <c r="DZ378" s="376"/>
      <c r="EB378" s="376"/>
      <c r="ED378" s="376"/>
      <c r="EF378" s="376"/>
      <c r="EH378" s="376"/>
      <c r="EJ378" s="376"/>
    </row>
    <row r="379" spans="5:140" s="373" customFormat="1" ht="15" customHeight="1" x14ac:dyDescent="0.25">
      <c r="E379" s="374"/>
      <c r="F379" s="375"/>
      <c r="G379" s="294"/>
      <c r="O379" s="376"/>
      <c r="P379" s="377"/>
      <c r="Q379" s="374"/>
      <c r="R379" s="376"/>
      <c r="S379" s="376"/>
      <c r="T379" s="376"/>
      <c r="U379" s="376"/>
      <c r="V379" s="376"/>
      <c r="W379" s="376"/>
      <c r="X379" s="376"/>
      <c r="Z379" s="376"/>
      <c r="AD379" s="376"/>
      <c r="AF379" s="376"/>
      <c r="AH379" s="376"/>
      <c r="AJ379" s="376"/>
      <c r="AL379" s="376"/>
      <c r="AN379" s="376"/>
      <c r="AP379" s="376"/>
      <c r="AR379" s="376"/>
      <c r="AT379" s="376"/>
      <c r="AV379" s="376"/>
      <c r="AX379" s="376"/>
      <c r="AZ379" s="376"/>
      <c r="BB379" s="376"/>
      <c r="BD379" s="376"/>
      <c r="BF379" s="376"/>
      <c r="BH379" s="376"/>
      <c r="BJ379" s="376"/>
      <c r="BL379" s="376"/>
      <c r="BN379" s="376"/>
      <c r="BP379" s="376"/>
      <c r="BR379" s="376"/>
      <c r="BT379" s="376"/>
      <c r="BV379" s="376"/>
      <c r="BX379" s="376"/>
      <c r="BZ379" s="376"/>
      <c r="CB379" s="376"/>
      <c r="CD379" s="376"/>
      <c r="CF379" s="376"/>
      <c r="CH379" s="376"/>
      <c r="CJ379" s="376"/>
      <c r="CL379" s="376"/>
      <c r="CN379" s="376"/>
      <c r="CP379" s="376"/>
      <c r="CR379" s="376"/>
      <c r="CT379" s="376"/>
      <c r="CV379" s="376"/>
      <c r="CX379" s="376"/>
      <c r="CZ379" s="376"/>
      <c r="DB379" s="376"/>
      <c r="DD379" s="376"/>
      <c r="DF379" s="376"/>
      <c r="DH379" s="376"/>
      <c r="DJ379" s="376"/>
      <c r="DL379" s="376"/>
      <c r="DN379" s="376"/>
      <c r="DP379" s="376"/>
      <c r="DR379" s="376"/>
      <c r="DT379" s="376"/>
      <c r="DV379" s="376"/>
      <c r="DX379" s="376"/>
      <c r="DZ379" s="376"/>
      <c r="EB379" s="376"/>
      <c r="ED379" s="376"/>
      <c r="EF379" s="376"/>
      <c r="EH379" s="376"/>
      <c r="EJ379" s="376"/>
    </row>
    <row r="380" spans="5:140" s="373" customFormat="1" ht="15" customHeight="1" x14ac:dyDescent="0.25">
      <c r="E380" s="374"/>
      <c r="F380" s="375"/>
      <c r="G380" s="294"/>
      <c r="O380" s="376"/>
      <c r="P380" s="377"/>
      <c r="Q380" s="374"/>
      <c r="R380" s="376"/>
      <c r="S380" s="376"/>
      <c r="T380" s="376"/>
      <c r="U380" s="376"/>
      <c r="V380" s="376"/>
      <c r="W380" s="376"/>
      <c r="X380" s="376"/>
      <c r="Z380" s="376"/>
      <c r="AD380" s="376"/>
      <c r="AF380" s="376"/>
      <c r="AH380" s="376"/>
      <c r="AJ380" s="376"/>
      <c r="AL380" s="376"/>
      <c r="AN380" s="376"/>
      <c r="AP380" s="376"/>
      <c r="AR380" s="376"/>
      <c r="AT380" s="376"/>
      <c r="AV380" s="376"/>
      <c r="AX380" s="376"/>
      <c r="AZ380" s="376"/>
      <c r="BB380" s="376"/>
      <c r="BD380" s="376"/>
      <c r="BF380" s="376"/>
      <c r="BH380" s="376"/>
      <c r="BJ380" s="376"/>
      <c r="BL380" s="376"/>
      <c r="BN380" s="376"/>
      <c r="BP380" s="376"/>
      <c r="BR380" s="376"/>
      <c r="BT380" s="376"/>
      <c r="BV380" s="376"/>
      <c r="BX380" s="376"/>
      <c r="BZ380" s="376"/>
      <c r="CB380" s="376"/>
      <c r="CD380" s="376"/>
      <c r="CF380" s="376"/>
      <c r="CH380" s="376"/>
      <c r="CJ380" s="376"/>
      <c r="CL380" s="376"/>
      <c r="CN380" s="376"/>
      <c r="CP380" s="376"/>
      <c r="CR380" s="376"/>
      <c r="CT380" s="376"/>
      <c r="CV380" s="376"/>
      <c r="CX380" s="376"/>
      <c r="CZ380" s="376"/>
      <c r="DB380" s="376"/>
      <c r="DD380" s="376"/>
      <c r="DF380" s="376"/>
      <c r="DH380" s="376"/>
      <c r="DJ380" s="376"/>
      <c r="DL380" s="376"/>
      <c r="DN380" s="376"/>
      <c r="DP380" s="376"/>
      <c r="DR380" s="376"/>
      <c r="DT380" s="376"/>
      <c r="DV380" s="376"/>
      <c r="DX380" s="376"/>
      <c r="DZ380" s="376"/>
      <c r="EB380" s="376"/>
      <c r="ED380" s="376"/>
      <c r="EF380" s="376"/>
      <c r="EH380" s="376"/>
      <c r="EJ380" s="376"/>
    </row>
    <row r="381" spans="5:140" s="373" customFormat="1" ht="15" customHeight="1" x14ac:dyDescent="0.25">
      <c r="E381" s="374"/>
      <c r="F381" s="375"/>
      <c r="G381" s="294"/>
      <c r="O381" s="376"/>
      <c r="P381" s="377"/>
      <c r="Q381" s="374"/>
      <c r="R381" s="376"/>
      <c r="S381" s="376"/>
      <c r="T381" s="376"/>
      <c r="U381" s="376"/>
      <c r="V381" s="376"/>
      <c r="W381" s="376"/>
      <c r="X381" s="376"/>
      <c r="Z381" s="376"/>
      <c r="AD381" s="376"/>
      <c r="AF381" s="376"/>
      <c r="AH381" s="376"/>
      <c r="AJ381" s="376"/>
      <c r="AL381" s="376"/>
      <c r="AN381" s="376"/>
      <c r="AP381" s="376"/>
      <c r="AR381" s="376"/>
      <c r="AT381" s="376"/>
      <c r="AV381" s="376"/>
      <c r="AX381" s="376"/>
      <c r="AZ381" s="376"/>
      <c r="BB381" s="376"/>
      <c r="BD381" s="376"/>
      <c r="BF381" s="376"/>
      <c r="BH381" s="376"/>
      <c r="BJ381" s="376"/>
      <c r="BL381" s="376"/>
      <c r="BN381" s="376"/>
      <c r="BP381" s="376"/>
      <c r="BR381" s="376"/>
      <c r="BT381" s="376"/>
      <c r="BV381" s="376"/>
      <c r="BX381" s="376"/>
      <c r="BZ381" s="376"/>
      <c r="CB381" s="376"/>
      <c r="CD381" s="376"/>
      <c r="CF381" s="376"/>
      <c r="CH381" s="376"/>
      <c r="CJ381" s="376"/>
      <c r="CL381" s="376"/>
      <c r="CN381" s="376"/>
      <c r="CP381" s="376"/>
      <c r="CR381" s="376"/>
      <c r="CT381" s="376"/>
      <c r="CV381" s="376"/>
      <c r="CX381" s="376"/>
      <c r="CZ381" s="376"/>
      <c r="DB381" s="376"/>
      <c r="DD381" s="376"/>
      <c r="DF381" s="376"/>
      <c r="DH381" s="376"/>
      <c r="DJ381" s="376"/>
      <c r="DL381" s="376"/>
      <c r="DN381" s="376"/>
      <c r="DP381" s="376"/>
      <c r="DR381" s="376"/>
      <c r="DT381" s="376"/>
      <c r="DV381" s="376"/>
      <c r="DX381" s="376"/>
      <c r="DZ381" s="376"/>
      <c r="EB381" s="376"/>
      <c r="ED381" s="376"/>
      <c r="EF381" s="376"/>
      <c r="EH381" s="376"/>
      <c r="EJ381" s="376"/>
    </row>
    <row r="382" spans="5:140" s="373" customFormat="1" ht="15" customHeight="1" x14ac:dyDescent="0.25">
      <c r="E382" s="374"/>
      <c r="F382" s="375"/>
      <c r="G382" s="294"/>
      <c r="O382" s="376"/>
      <c r="P382" s="377"/>
      <c r="Q382" s="374"/>
      <c r="R382" s="376"/>
      <c r="S382" s="376"/>
      <c r="T382" s="376"/>
      <c r="U382" s="376"/>
      <c r="V382" s="376"/>
      <c r="W382" s="376"/>
      <c r="X382" s="376"/>
      <c r="Z382" s="376"/>
      <c r="AD382" s="376"/>
      <c r="AF382" s="376"/>
      <c r="AH382" s="376"/>
      <c r="AJ382" s="376"/>
      <c r="AL382" s="376"/>
      <c r="AN382" s="376"/>
      <c r="AP382" s="376"/>
      <c r="AR382" s="376"/>
      <c r="AT382" s="376"/>
      <c r="AV382" s="376"/>
      <c r="AX382" s="376"/>
      <c r="AZ382" s="376"/>
      <c r="BB382" s="376"/>
      <c r="BD382" s="376"/>
      <c r="BF382" s="376"/>
      <c r="BH382" s="376"/>
      <c r="BJ382" s="376"/>
      <c r="BL382" s="376"/>
      <c r="BN382" s="376"/>
      <c r="BP382" s="376"/>
      <c r="BR382" s="376"/>
      <c r="BT382" s="376"/>
      <c r="BV382" s="376"/>
      <c r="BX382" s="376"/>
      <c r="BZ382" s="376"/>
      <c r="CB382" s="376"/>
      <c r="CD382" s="376"/>
      <c r="CF382" s="376"/>
      <c r="CH382" s="376"/>
      <c r="CJ382" s="376"/>
      <c r="CL382" s="376"/>
      <c r="CN382" s="376"/>
      <c r="CP382" s="376"/>
      <c r="CR382" s="376"/>
      <c r="CT382" s="376"/>
      <c r="CV382" s="376"/>
      <c r="CX382" s="376"/>
      <c r="CZ382" s="376"/>
      <c r="DB382" s="376"/>
      <c r="DD382" s="376"/>
      <c r="DF382" s="376"/>
      <c r="DH382" s="376"/>
      <c r="DJ382" s="376"/>
      <c r="DL382" s="376"/>
      <c r="DN382" s="376"/>
      <c r="DP382" s="376"/>
      <c r="DR382" s="376"/>
      <c r="DT382" s="376"/>
      <c r="DV382" s="376"/>
      <c r="DX382" s="376"/>
      <c r="DZ382" s="376"/>
      <c r="EB382" s="376"/>
      <c r="ED382" s="376"/>
      <c r="EF382" s="376"/>
      <c r="EH382" s="376"/>
      <c r="EJ382" s="376"/>
    </row>
    <row r="383" spans="5:140" s="373" customFormat="1" ht="15" customHeight="1" x14ac:dyDescent="0.25">
      <c r="E383" s="374"/>
      <c r="F383" s="375"/>
      <c r="G383" s="294"/>
      <c r="O383" s="376"/>
      <c r="P383" s="377"/>
      <c r="Q383" s="374"/>
      <c r="R383" s="376"/>
      <c r="S383" s="376"/>
      <c r="T383" s="376"/>
      <c r="U383" s="376"/>
      <c r="V383" s="376"/>
      <c r="W383" s="376"/>
      <c r="X383" s="376"/>
      <c r="Z383" s="376"/>
      <c r="AD383" s="376"/>
      <c r="AF383" s="376"/>
      <c r="AH383" s="376"/>
      <c r="AJ383" s="376"/>
      <c r="AL383" s="376"/>
      <c r="AN383" s="376"/>
      <c r="AP383" s="376"/>
      <c r="AR383" s="376"/>
      <c r="AT383" s="376"/>
      <c r="AV383" s="376"/>
      <c r="AX383" s="376"/>
      <c r="AZ383" s="376"/>
      <c r="BB383" s="376"/>
      <c r="BD383" s="376"/>
      <c r="BF383" s="376"/>
      <c r="BH383" s="376"/>
      <c r="BJ383" s="376"/>
      <c r="BL383" s="376"/>
      <c r="BN383" s="376"/>
      <c r="BP383" s="376"/>
      <c r="BR383" s="376"/>
      <c r="BT383" s="376"/>
      <c r="BV383" s="376"/>
      <c r="BX383" s="376"/>
      <c r="BZ383" s="376"/>
      <c r="CB383" s="376"/>
      <c r="CD383" s="376"/>
      <c r="CF383" s="376"/>
      <c r="CH383" s="376"/>
      <c r="CJ383" s="376"/>
      <c r="CL383" s="376"/>
      <c r="CN383" s="376"/>
      <c r="CP383" s="376"/>
      <c r="CR383" s="376"/>
      <c r="CT383" s="376"/>
      <c r="CV383" s="376"/>
      <c r="CX383" s="376"/>
      <c r="CZ383" s="376"/>
      <c r="DB383" s="376"/>
      <c r="DD383" s="376"/>
      <c r="DF383" s="376"/>
      <c r="DH383" s="376"/>
      <c r="DJ383" s="376"/>
      <c r="DL383" s="376"/>
      <c r="DN383" s="376"/>
      <c r="DP383" s="376"/>
      <c r="DR383" s="376"/>
      <c r="DT383" s="376"/>
      <c r="DV383" s="376"/>
      <c r="DX383" s="376"/>
      <c r="DZ383" s="376"/>
      <c r="EB383" s="376"/>
      <c r="ED383" s="376"/>
      <c r="EF383" s="376"/>
      <c r="EH383" s="376"/>
      <c r="EJ383" s="376"/>
    </row>
    <row r="384" spans="5:140" s="373" customFormat="1" ht="15" customHeight="1" x14ac:dyDescent="0.25">
      <c r="E384" s="374"/>
      <c r="F384" s="375"/>
      <c r="G384" s="294"/>
      <c r="O384" s="376"/>
      <c r="P384" s="377"/>
      <c r="Q384" s="374"/>
      <c r="R384" s="376"/>
      <c r="S384" s="376"/>
      <c r="T384" s="376"/>
      <c r="U384" s="376"/>
      <c r="V384" s="376"/>
      <c r="W384" s="376"/>
      <c r="X384" s="376"/>
      <c r="Z384" s="376"/>
      <c r="AD384" s="376"/>
      <c r="AF384" s="376"/>
      <c r="AH384" s="376"/>
      <c r="AJ384" s="376"/>
      <c r="AL384" s="376"/>
      <c r="AN384" s="376"/>
      <c r="AP384" s="376"/>
      <c r="AR384" s="376"/>
      <c r="AT384" s="376"/>
      <c r="AV384" s="376"/>
      <c r="AX384" s="376"/>
      <c r="AZ384" s="376"/>
      <c r="BB384" s="376"/>
      <c r="BD384" s="376"/>
      <c r="BF384" s="376"/>
      <c r="BH384" s="376"/>
      <c r="BJ384" s="376"/>
      <c r="BL384" s="376"/>
      <c r="BN384" s="376"/>
      <c r="BP384" s="376"/>
      <c r="BR384" s="376"/>
      <c r="BT384" s="376"/>
      <c r="BV384" s="376"/>
      <c r="BX384" s="376"/>
      <c r="BZ384" s="376"/>
      <c r="CB384" s="376"/>
      <c r="CD384" s="376"/>
      <c r="CF384" s="376"/>
      <c r="CH384" s="376"/>
      <c r="CJ384" s="376"/>
      <c r="CL384" s="376"/>
      <c r="CN384" s="376"/>
      <c r="CP384" s="376"/>
      <c r="CR384" s="376"/>
      <c r="CT384" s="376"/>
      <c r="CV384" s="376"/>
      <c r="CX384" s="376"/>
      <c r="CZ384" s="376"/>
      <c r="DB384" s="376"/>
      <c r="DD384" s="376"/>
      <c r="DF384" s="376"/>
      <c r="DH384" s="376"/>
      <c r="DJ384" s="376"/>
      <c r="DL384" s="376"/>
      <c r="DN384" s="376"/>
      <c r="DP384" s="376"/>
      <c r="DR384" s="376"/>
      <c r="DT384" s="376"/>
      <c r="DV384" s="376"/>
      <c r="DX384" s="376"/>
      <c r="DZ384" s="376"/>
      <c r="EB384" s="376"/>
      <c r="ED384" s="376"/>
      <c r="EF384" s="376"/>
      <c r="EH384" s="376"/>
      <c r="EJ384" s="376"/>
    </row>
    <row r="385" spans="5:140" s="373" customFormat="1" ht="15" customHeight="1" x14ac:dyDescent="0.25">
      <c r="E385" s="374"/>
      <c r="F385" s="375"/>
      <c r="G385" s="294"/>
      <c r="O385" s="376"/>
      <c r="P385" s="377"/>
      <c r="Q385" s="374"/>
      <c r="R385" s="376"/>
      <c r="S385" s="376"/>
      <c r="T385" s="376"/>
      <c r="U385" s="376"/>
      <c r="V385" s="376"/>
      <c r="W385" s="376"/>
      <c r="X385" s="376"/>
      <c r="Z385" s="376"/>
      <c r="AD385" s="376"/>
      <c r="AF385" s="376"/>
      <c r="AH385" s="376"/>
      <c r="AJ385" s="376"/>
      <c r="AL385" s="376"/>
      <c r="AN385" s="376"/>
      <c r="AP385" s="376"/>
      <c r="AR385" s="376"/>
      <c r="AT385" s="376"/>
      <c r="AV385" s="376"/>
      <c r="AX385" s="376"/>
      <c r="AZ385" s="376"/>
      <c r="BB385" s="376"/>
      <c r="BD385" s="376"/>
      <c r="BF385" s="376"/>
      <c r="BH385" s="376"/>
      <c r="BJ385" s="376"/>
      <c r="BL385" s="376"/>
      <c r="BN385" s="376"/>
      <c r="BP385" s="376"/>
      <c r="BR385" s="376"/>
      <c r="BT385" s="376"/>
      <c r="BV385" s="376"/>
      <c r="BX385" s="376"/>
      <c r="BZ385" s="376"/>
      <c r="CB385" s="376"/>
      <c r="CD385" s="376"/>
      <c r="CF385" s="376"/>
      <c r="CH385" s="376"/>
      <c r="CJ385" s="376"/>
      <c r="CL385" s="376"/>
      <c r="CN385" s="376"/>
      <c r="CP385" s="376"/>
      <c r="CR385" s="376"/>
      <c r="CT385" s="376"/>
      <c r="CV385" s="376"/>
      <c r="CX385" s="376"/>
      <c r="CZ385" s="376"/>
      <c r="DB385" s="376"/>
      <c r="DD385" s="376"/>
      <c r="DF385" s="376"/>
      <c r="DH385" s="376"/>
      <c r="DJ385" s="376"/>
      <c r="DL385" s="376"/>
      <c r="DN385" s="376"/>
      <c r="DP385" s="376"/>
      <c r="DR385" s="376"/>
      <c r="DT385" s="376"/>
      <c r="DV385" s="376"/>
      <c r="DX385" s="376"/>
      <c r="DZ385" s="376"/>
      <c r="EB385" s="376"/>
      <c r="ED385" s="376"/>
      <c r="EF385" s="376"/>
      <c r="EH385" s="376"/>
      <c r="EJ385" s="376"/>
    </row>
    <row r="386" spans="5:140" s="373" customFormat="1" ht="15" customHeight="1" x14ac:dyDescent="0.25">
      <c r="E386" s="374"/>
      <c r="F386" s="375"/>
      <c r="G386" s="294"/>
      <c r="O386" s="376"/>
      <c r="P386" s="377"/>
      <c r="Q386" s="374"/>
      <c r="R386" s="376"/>
      <c r="S386" s="376"/>
      <c r="T386" s="376"/>
      <c r="U386" s="376"/>
      <c r="V386" s="376"/>
      <c r="W386" s="376"/>
      <c r="X386" s="376"/>
      <c r="Z386" s="376"/>
      <c r="AD386" s="376"/>
      <c r="AF386" s="376"/>
      <c r="AH386" s="376"/>
      <c r="AJ386" s="376"/>
      <c r="AL386" s="376"/>
      <c r="AN386" s="376"/>
      <c r="AP386" s="376"/>
      <c r="AR386" s="376"/>
      <c r="AT386" s="376"/>
      <c r="AV386" s="376"/>
      <c r="AX386" s="376"/>
      <c r="AZ386" s="376"/>
      <c r="BB386" s="376"/>
      <c r="BD386" s="376"/>
      <c r="BF386" s="376"/>
      <c r="BH386" s="376"/>
      <c r="BJ386" s="376"/>
      <c r="BL386" s="376"/>
      <c r="BN386" s="376"/>
      <c r="BP386" s="376"/>
      <c r="BR386" s="376"/>
      <c r="BT386" s="376"/>
      <c r="BV386" s="376"/>
      <c r="BX386" s="376"/>
      <c r="BZ386" s="376"/>
      <c r="CB386" s="376"/>
      <c r="CD386" s="376"/>
      <c r="CF386" s="376"/>
      <c r="CH386" s="376"/>
      <c r="CJ386" s="376"/>
      <c r="CL386" s="376"/>
      <c r="CN386" s="376"/>
      <c r="CP386" s="376"/>
      <c r="CR386" s="376"/>
      <c r="CT386" s="376"/>
      <c r="CV386" s="376"/>
      <c r="CX386" s="376"/>
      <c r="CZ386" s="376"/>
      <c r="DB386" s="376"/>
      <c r="DD386" s="376"/>
      <c r="DF386" s="376"/>
      <c r="DH386" s="376"/>
      <c r="DJ386" s="376"/>
      <c r="DL386" s="376"/>
      <c r="DN386" s="376"/>
      <c r="DP386" s="376"/>
      <c r="DR386" s="376"/>
      <c r="DT386" s="376"/>
      <c r="DV386" s="376"/>
      <c r="DX386" s="376"/>
      <c r="DZ386" s="376"/>
      <c r="EB386" s="376"/>
      <c r="ED386" s="376"/>
      <c r="EF386" s="376"/>
      <c r="EH386" s="376"/>
      <c r="EJ386" s="376"/>
    </row>
    <row r="387" spans="5:140" s="373" customFormat="1" ht="15" customHeight="1" x14ac:dyDescent="0.25">
      <c r="E387" s="374"/>
      <c r="F387" s="375"/>
      <c r="G387" s="294"/>
      <c r="O387" s="376"/>
      <c r="P387" s="377"/>
      <c r="Q387" s="374"/>
      <c r="R387" s="376"/>
      <c r="S387" s="376"/>
      <c r="T387" s="376"/>
      <c r="U387" s="376"/>
      <c r="V387" s="376"/>
      <c r="W387" s="376"/>
      <c r="X387" s="376"/>
      <c r="Z387" s="376"/>
      <c r="AD387" s="376"/>
      <c r="AF387" s="376"/>
      <c r="AH387" s="376"/>
      <c r="AJ387" s="376"/>
      <c r="AL387" s="376"/>
      <c r="AN387" s="376"/>
      <c r="AP387" s="376"/>
      <c r="AR387" s="376"/>
      <c r="AT387" s="376"/>
      <c r="AV387" s="376"/>
      <c r="AX387" s="376"/>
      <c r="AZ387" s="376"/>
      <c r="BB387" s="376"/>
      <c r="BD387" s="376"/>
      <c r="BF387" s="376"/>
      <c r="BH387" s="376"/>
      <c r="BJ387" s="376"/>
      <c r="BL387" s="376"/>
      <c r="BN387" s="376"/>
      <c r="BP387" s="376"/>
      <c r="BR387" s="376"/>
      <c r="BT387" s="376"/>
      <c r="BV387" s="376"/>
      <c r="BX387" s="376"/>
      <c r="BZ387" s="376"/>
      <c r="CB387" s="376"/>
      <c r="CD387" s="376"/>
      <c r="CF387" s="376"/>
      <c r="CH387" s="376"/>
      <c r="CJ387" s="376"/>
      <c r="CL387" s="376"/>
      <c r="CN387" s="376"/>
      <c r="CP387" s="376"/>
      <c r="CR387" s="376"/>
      <c r="CT387" s="376"/>
      <c r="CV387" s="376"/>
      <c r="CX387" s="376"/>
      <c r="CZ387" s="376"/>
      <c r="DB387" s="376"/>
      <c r="DD387" s="376"/>
      <c r="DF387" s="376"/>
      <c r="DH387" s="376"/>
      <c r="DJ387" s="376"/>
      <c r="DL387" s="376"/>
      <c r="DN387" s="376"/>
      <c r="DP387" s="376"/>
      <c r="DR387" s="376"/>
      <c r="DT387" s="376"/>
      <c r="DV387" s="376"/>
      <c r="DX387" s="376"/>
      <c r="DZ387" s="376"/>
      <c r="EB387" s="376"/>
      <c r="ED387" s="376"/>
      <c r="EF387" s="376"/>
      <c r="EH387" s="376"/>
      <c r="EJ387" s="376"/>
    </row>
    <row r="388" spans="5:140" s="373" customFormat="1" ht="15" customHeight="1" x14ac:dyDescent="0.25">
      <c r="E388" s="374"/>
      <c r="F388" s="375"/>
      <c r="G388" s="294"/>
      <c r="O388" s="376"/>
      <c r="P388" s="377"/>
      <c r="Q388" s="374"/>
      <c r="R388" s="376"/>
      <c r="S388" s="376"/>
      <c r="T388" s="376"/>
      <c r="U388" s="376"/>
      <c r="V388" s="376"/>
      <c r="W388" s="376"/>
      <c r="X388" s="376"/>
      <c r="Z388" s="376"/>
      <c r="AD388" s="376"/>
      <c r="AF388" s="376"/>
      <c r="AH388" s="376"/>
      <c r="AJ388" s="376"/>
      <c r="AL388" s="376"/>
      <c r="AN388" s="376"/>
      <c r="AP388" s="376"/>
      <c r="AR388" s="376"/>
      <c r="AT388" s="376"/>
      <c r="AV388" s="376"/>
      <c r="AX388" s="376"/>
      <c r="AZ388" s="376"/>
      <c r="BB388" s="376"/>
      <c r="BD388" s="376"/>
      <c r="BF388" s="376"/>
      <c r="BH388" s="376"/>
      <c r="BJ388" s="376"/>
      <c r="BL388" s="376"/>
      <c r="BN388" s="376"/>
      <c r="BP388" s="376"/>
      <c r="BR388" s="376"/>
      <c r="BT388" s="376"/>
      <c r="BV388" s="376"/>
      <c r="BX388" s="376"/>
      <c r="BZ388" s="376"/>
      <c r="CB388" s="376"/>
      <c r="CD388" s="376"/>
      <c r="CF388" s="376"/>
      <c r="CH388" s="376"/>
      <c r="CJ388" s="376"/>
      <c r="CL388" s="376"/>
      <c r="CN388" s="376"/>
      <c r="CP388" s="376"/>
      <c r="CR388" s="376"/>
      <c r="CT388" s="376"/>
      <c r="CV388" s="376"/>
      <c r="CX388" s="376"/>
      <c r="CZ388" s="376"/>
      <c r="DB388" s="376"/>
      <c r="DD388" s="376"/>
      <c r="DF388" s="376"/>
      <c r="DH388" s="376"/>
      <c r="DJ388" s="376"/>
      <c r="DL388" s="376"/>
      <c r="DN388" s="376"/>
      <c r="DP388" s="376"/>
      <c r="DR388" s="376"/>
      <c r="DT388" s="376"/>
      <c r="DV388" s="376"/>
      <c r="DX388" s="376"/>
      <c r="DZ388" s="376"/>
      <c r="EB388" s="376"/>
      <c r="ED388" s="376"/>
      <c r="EF388" s="376"/>
      <c r="EH388" s="376"/>
      <c r="EJ388" s="376"/>
    </row>
    <row r="389" spans="5:140" s="373" customFormat="1" ht="15" customHeight="1" x14ac:dyDescent="0.25">
      <c r="E389" s="374"/>
      <c r="F389" s="375"/>
      <c r="G389" s="294"/>
      <c r="O389" s="376"/>
      <c r="P389" s="377"/>
      <c r="Q389" s="374"/>
      <c r="R389" s="376"/>
      <c r="S389" s="376"/>
      <c r="T389" s="376"/>
      <c r="U389" s="376"/>
      <c r="V389" s="376"/>
      <c r="W389" s="376"/>
      <c r="X389" s="376"/>
      <c r="Z389" s="376"/>
      <c r="AD389" s="376"/>
      <c r="AF389" s="376"/>
      <c r="AH389" s="376"/>
      <c r="AJ389" s="376"/>
      <c r="AL389" s="376"/>
      <c r="AN389" s="376"/>
      <c r="AP389" s="376"/>
      <c r="AR389" s="376"/>
      <c r="AT389" s="376"/>
      <c r="AV389" s="376"/>
      <c r="AX389" s="376"/>
      <c r="AZ389" s="376"/>
      <c r="BB389" s="376"/>
      <c r="BD389" s="376"/>
      <c r="BF389" s="376"/>
      <c r="BH389" s="376"/>
      <c r="BJ389" s="376"/>
      <c r="BL389" s="376"/>
      <c r="BN389" s="376"/>
      <c r="BP389" s="376"/>
      <c r="BR389" s="376"/>
      <c r="BT389" s="376"/>
      <c r="BV389" s="376"/>
      <c r="BX389" s="376"/>
      <c r="BZ389" s="376"/>
      <c r="CB389" s="376"/>
      <c r="CD389" s="376"/>
      <c r="CF389" s="376"/>
      <c r="CH389" s="376"/>
      <c r="CJ389" s="376"/>
      <c r="CL389" s="376"/>
      <c r="CN389" s="376"/>
      <c r="CP389" s="376"/>
      <c r="CR389" s="376"/>
      <c r="CT389" s="376"/>
      <c r="CV389" s="376"/>
      <c r="CX389" s="376"/>
      <c r="CZ389" s="376"/>
      <c r="DB389" s="376"/>
      <c r="DD389" s="376"/>
      <c r="DF389" s="376"/>
      <c r="DH389" s="376"/>
      <c r="DJ389" s="376"/>
      <c r="DL389" s="376"/>
      <c r="DN389" s="376"/>
      <c r="DP389" s="376"/>
      <c r="DR389" s="376"/>
      <c r="DT389" s="376"/>
      <c r="DV389" s="376"/>
      <c r="DX389" s="376"/>
      <c r="DZ389" s="376"/>
      <c r="EB389" s="376"/>
      <c r="ED389" s="376"/>
      <c r="EF389" s="376"/>
      <c r="EH389" s="376"/>
      <c r="EJ389" s="376"/>
    </row>
    <row r="390" spans="5:140" s="373" customFormat="1" ht="15" customHeight="1" x14ac:dyDescent="0.25">
      <c r="E390" s="374"/>
      <c r="F390" s="375"/>
      <c r="G390" s="294"/>
      <c r="O390" s="376"/>
      <c r="P390" s="377"/>
      <c r="Q390" s="374"/>
      <c r="R390" s="376"/>
      <c r="S390" s="376"/>
      <c r="T390" s="376"/>
      <c r="U390" s="376"/>
      <c r="V390" s="376"/>
      <c r="W390" s="376"/>
      <c r="X390" s="376"/>
      <c r="Z390" s="376"/>
      <c r="AD390" s="376"/>
      <c r="AF390" s="376"/>
      <c r="AH390" s="376"/>
      <c r="AJ390" s="376"/>
      <c r="AL390" s="376"/>
      <c r="AN390" s="376"/>
      <c r="AP390" s="376"/>
      <c r="AR390" s="376"/>
      <c r="AT390" s="376"/>
      <c r="AV390" s="376"/>
      <c r="AX390" s="376"/>
      <c r="AZ390" s="376"/>
      <c r="BB390" s="376"/>
      <c r="BD390" s="376"/>
      <c r="BF390" s="376"/>
      <c r="BH390" s="376"/>
      <c r="BJ390" s="376"/>
      <c r="BL390" s="376"/>
      <c r="BN390" s="376"/>
      <c r="BP390" s="376"/>
      <c r="BR390" s="376"/>
      <c r="BT390" s="376"/>
      <c r="BV390" s="376"/>
      <c r="BX390" s="376"/>
      <c r="BZ390" s="376"/>
      <c r="CB390" s="376"/>
      <c r="CD390" s="376"/>
      <c r="CF390" s="376"/>
      <c r="CH390" s="376"/>
      <c r="CJ390" s="376"/>
      <c r="CL390" s="376"/>
      <c r="CN390" s="376"/>
      <c r="CP390" s="376"/>
      <c r="CR390" s="376"/>
      <c r="CT390" s="376"/>
      <c r="CV390" s="376"/>
      <c r="CX390" s="376"/>
      <c r="CZ390" s="376"/>
      <c r="DB390" s="376"/>
      <c r="DD390" s="376"/>
      <c r="DF390" s="376"/>
      <c r="DH390" s="376"/>
      <c r="DJ390" s="376"/>
      <c r="DL390" s="376"/>
      <c r="DN390" s="376"/>
      <c r="DP390" s="376"/>
      <c r="DR390" s="376"/>
      <c r="DT390" s="376"/>
      <c r="DV390" s="376"/>
      <c r="DX390" s="376"/>
      <c r="DZ390" s="376"/>
      <c r="EB390" s="376"/>
      <c r="ED390" s="376"/>
      <c r="EF390" s="376"/>
      <c r="EH390" s="376"/>
      <c r="EJ390" s="376"/>
    </row>
    <row r="391" spans="5:140" s="373" customFormat="1" ht="15" customHeight="1" x14ac:dyDescent="0.25">
      <c r="E391" s="374"/>
      <c r="F391" s="375"/>
      <c r="G391" s="294"/>
      <c r="O391" s="376"/>
      <c r="P391" s="377"/>
      <c r="Q391" s="374"/>
      <c r="R391" s="376"/>
      <c r="S391" s="376"/>
      <c r="T391" s="376"/>
      <c r="U391" s="376"/>
      <c r="V391" s="376"/>
      <c r="W391" s="376"/>
      <c r="X391" s="376"/>
      <c r="Z391" s="376"/>
      <c r="AD391" s="376"/>
      <c r="AF391" s="376"/>
      <c r="AH391" s="376"/>
      <c r="AJ391" s="376"/>
      <c r="AL391" s="376"/>
      <c r="AN391" s="376"/>
      <c r="AP391" s="376"/>
      <c r="AR391" s="376"/>
      <c r="AT391" s="376"/>
      <c r="AV391" s="376"/>
      <c r="AX391" s="376"/>
      <c r="AZ391" s="376"/>
      <c r="BB391" s="376"/>
      <c r="BD391" s="376"/>
      <c r="BF391" s="376"/>
      <c r="BH391" s="376"/>
      <c r="BJ391" s="376"/>
      <c r="BL391" s="376"/>
      <c r="BN391" s="376"/>
      <c r="BP391" s="376"/>
      <c r="BR391" s="376"/>
      <c r="BT391" s="376"/>
      <c r="BV391" s="376"/>
      <c r="BX391" s="376"/>
      <c r="BZ391" s="376"/>
      <c r="CB391" s="376"/>
      <c r="CD391" s="376"/>
      <c r="CF391" s="376"/>
      <c r="CH391" s="376"/>
      <c r="CJ391" s="376"/>
      <c r="CL391" s="376"/>
      <c r="CN391" s="376"/>
      <c r="CP391" s="376"/>
      <c r="CR391" s="376"/>
      <c r="CT391" s="376"/>
      <c r="CV391" s="376"/>
      <c r="CX391" s="376"/>
      <c r="CZ391" s="376"/>
      <c r="DB391" s="376"/>
      <c r="DD391" s="376"/>
      <c r="DF391" s="376"/>
      <c r="DH391" s="376"/>
      <c r="DJ391" s="376"/>
      <c r="DL391" s="376"/>
      <c r="DN391" s="376"/>
      <c r="DP391" s="376"/>
      <c r="DR391" s="376"/>
      <c r="DT391" s="376"/>
      <c r="DV391" s="376"/>
      <c r="DX391" s="376"/>
      <c r="DZ391" s="376"/>
      <c r="EB391" s="376"/>
      <c r="ED391" s="376"/>
      <c r="EF391" s="376"/>
      <c r="EH391" s="376"/>
      <c r="EJ391" s="376"/>
    </row>
    <row r="392" spans="5:140" s="373" customFormat="1" ht="15" customHeight="1" x14ac:dyDescent="0.25">
      <c r="E392" s="374"/>
      <c r="F392" s="375"/>
      <c r="G392" s="294"/>
      <c r="O392" s="376"/>
      <c r="P392" s="377"/>
      <c r="Q392" s="374"/>
      <c r="R392" s="376"/>
      <c r="S392" s="376"/>
      <c r="T392" s="376"/>
      <c r="U392" s="376"/>
      <c r="V392" s="376"/>
      <c r="W392" s="376"/>
      <c r="X392" s="376"/>
      <c r="Z392" s="376"/>
      <c r="AD392" s="376"/>
      <c r="AF392" s="376"/>
      <c r="AH392" s="376"/>
      <c r="AJ392" s="376"/>
      <c r="AL392" s="376"/>
      <c r="AN392" s="376"/>
      <c r="AP392" s="376"/>
      <c r="AR392" s="376"/>
      <c r="AT392" s="376"/>
      <c r="AV392" s="376"/>
      <c r="AX392" s="376"/>
      <c r="AZ392" s="376"/>
      <c r="BB392" s="376"/>
      <c r="BD392" s="376"/>
      <c r="BF392" s="376"/>
      <c r="BH392" s="376"/>
      <c r="BJ392" s="376"/>
      <c r="BL392" s="376"/>
      <c r="BN392" s="376"/>
      <c r="BP392" s="376"/>
      <c r="BR392" s="376"/>
      <c r="BT392" s="376"/>
      <c r="BV392" s="376"/>
      <c r="BX392" s="376"/>
      <c r="BZ392" s="376"/>
      <c r="CB392" s="376"/>
      <c r="CD392" s="376"/>
      <c r="CF392" s="376"/>
      <c r="CH392" s="376"/>
      <c r="CJ392" s="376"/>
      <c r="CL392" s="376"/>
      <c r="CN392" s="376"/>
      <c r="CP392" s="376"/>
      <c r="CR392" s="376"/>
      <c r="CT392" s="376"/>
      <c r="CV392" s="376"/>
      <c r="CX392" s="376"/>
      <c r="CZ392" s="376"/>
      <c r="DB392" s="376"/>
      <c r="DD392" s="376"/>
      <c r="DF392" s="376"/>
      <c r="DH392" s="376"/>
      <c r="DJ392" s="376"/>
      <c r="DL392" s="376"/>
      <c r="DN392" s="376"/>
      <c r="DP392" s="376"/>
      <c r="DR392" s="376"/>
      <c r="DT392" s="376"/>
      <c r="DV392" s="376"/>
      <c r="DX392" s="376"/>
      <c r="DZ392" s="376"/>
      <c r="EB392" s="376"/>
      <c r="ED392" s="376"/>
      <c r="EF392" s="376"/>
      <c r="EH392" s="376"/>
      <c r="EJ392" s="376"/>
    </row>
    <row r="393" spans="5:140" s="373" customFormat="1" ht="15" customHeight="1" x14ac:dyDescent="0.25">
      <c r="E393" s="374"/>
      <c r="F393" s="375"/>
      <c r="G393" s="294"/>
      <c r="O393" s="376"/>
      <c r="P393" s="377"/>
      <c r="Q393" s="374"/>
      <c r="R393" s="376"/>
      <c r="S393" s="376"/>
      <c r="T393" s="376"/>
      <c r="U393" s="376"/>
      <c r="V393" s="376"/>
      <c r="W393" s="376"/>
      <c r="X393" s="376"/>
      <c r="Z393" s="376"/>
      <c r="AD393" s="376"/>
      <c r="AF393" s="376"/>
      <c r="AH393" s="376"/>
      <c r="AJ393" s="376"/>
      <c r="AL393" s="376"/>
      <c r="AN393" s="376"/>
      <c r="AP393" s="376"/>
      <c r="AR393" s="376"/>
      <c r="AT393" s="376"/>
      <c r="AV393" s="376"/>
      <c r="AX393" s="376"/>
      <c r="AZ393" s="376"/>
      <c r="BB393" s="376"/>
      <c r="BD393" s="376"/>
      <c r="BF393" s="376"/>
      <c r="BH393" s="376"/>
      <c r="BJ393" s="376"/>
      <c r="BL393" s="376"/>
      <c r="BN393" s="376"/>
      <c r="BP393" s="376"/>
      <c r="BR393" s="376"/>
      <c r="BT393" s="376"/>
      <c r="BV393" s="376"/>
      <c r="BX393" s="376"/>
      <c r="BZ393" s="376"/>
      <c r="CB393" s="376"/>
      <c r="CD393" s="376"/>
      <c r="CF393" s="376"/>
      <c r="CH393" s="376"/>
      <c r="CJ393" s="376"/>
      <c r="CL393" s="376"/>
      <c r="CN393" s="376"/>
      <c r="CP393" s="376"/>
      <c r="CR393" s="376"/>
      <c r="CT393" s="376"/>
      <c r="CV393" s="376"/>
      <c r="CX393" s="376"/>
      <c r="CZ393" s="376"/>
      <c r="DB393" s="376"/>
      <c r="DD393" s="376"/>
      <c r="DF393" s="376"/>
      <c r="DH393" s="376"/>
      <c r="DJ393" s="376"/>
      <c r="DL393" s="376"/>
      <c r="DN393" s="376"/>
      <c r="DP393" s="376"/>
      <c r="DR393" s="376"/>
      <c r="DT393" s="376"/>
      <c r="DV393" s="376"/>
      <c r="DX393" s="376"/>
      <c r="DZ393" s="376"/>
      <c r="EB393" s="376"/>
      <c r="ED393" s="376"/>
      <c r="EF393" s="376"/>
      <c r="EH393" s="376"/>
      <c r="EJ393" s="376"/>
    </row>
    <row r="394" spans="5:140" s="373" customFormat="1" ht="15" customHeight="1" x14ac:dyDescent="0.25">
      <c r="E394" s="374"/>
      <c r="F394" s="375"/>
      <c r="G394" s="294"/>
      <c r="O394" s="376"/>
      <c r="P394" s="377"/>
      <c r="Q394" s="374"/>
      <c r="R394" s="376"/>
      <c r="S394" s="376"/>
      <c r="T394" s="376"/>
      <c r="U394" s="376"/>
      <c r="V394" s="376"/>
      <c r="W394" s="376"/>
      <c r="X394" s="376"/>
      <c r="Z394" s="376"/>
      <c r="AD394" s="376"/>
      <c r="AF394" s="376"/>
      <c r="AH394" s="376"/>
      <c r="AJ394" s="376"/>
      <c r="AL394" s="376"/>
      <c r="AN394" s="376"/>
      <c r="AP394" s="376"/>
      <c r="AR394" s="376"/>
      <c r="AT394" s="376"/>
      <c r="AV394" s="376"/>
      <c r="AX394" s="376"/>
      <c r="AZ394" s="376"/>
      <c r="BB394" s="376"/>
      <c r="BD394" s="376"/>
      <c r="BF394" s="376"/>
      <c r="BH394" s="376"/>
      <c r="BJ394" s="376"/>
      <c r="BL394" s="376"/>
      <c r="BN394" s="376"/>
      <c r="BP394" s="376"/>
      <c r="BR394" s="376"/>
      <c r="BT394" s="376"/>
      <c r="BV394" s="376"/>
      <c r="BX394" s="376"/>
      <c r="BZ394" s="376"/>
      <c r="CB394" s="376"/>
      <c r="CD394" s="376"/>
      <c r="CF394" s="376"/>
      <c r="CH394" s="376"/>
      <c r="CJ394" s="376"/>
      <c r="CL394" s="376"/>
      <c r="CN394" s="376"/>
      <c r="CP394" s="376"/>
      <c r="CR394" s="376"/>
      <c r="CT394" s="376"/>
      <c r="CV394" s="376"/>
      <c r="CX394" s="376"/>
      <c r="CZ394" s="376"/>
      <c r="DB394" s="376"/>
      <c r="DD394" s="376"/>
      <c r="DF394" s="376"/>
      <c r="DH394" s="376"/>
      <c r="DJ394" s="376"/>
      <c r="DL394" s="376"/>
      <c r="DN394" s="376"/>
      <c r="DP394" s="376"/>
      <c r="DR394" s="376"/>
      <c r="DT394" s="376"/>
      <c r="DV394" s="376"/>
      <c r="DX394" s="376"/>
      <c r="DZ394" s="376"/>
      <c r="EB394" s="376"/>
      <c r="ED394" s="376"/>
      <c r="EF394" s="376"/>
      <c r="EH394" s="376"/>
      <c r="EJ394" s="376"/>
    </row>
    <row r="395" spans="5:140" s="373" customFormat="1" ht="15" customHeight="1" x14ac:dyDescent="0.25">
      <c r="E395" s="374"/>
      <c r="F395" s="375"/>
      <c r="G395" s="294"/>
      <c r="O395" s="376"/>
      <c r="P395" s="377"/>
      <c r="Q395" s="374"/>
      <c r="R395" s="376"/>
      <c r="S395" s="376"/>
      <c r="T395" s="376"/>
      <c r="U395" s="376"/>
      <c r="V395" s="376"/>
      <c r="W395" s="376"/>
      <c r="X395" s="376"/>
      <c r="Z395" s="376"/>
      <c r="AD395" s="376"/>
      <c r="AF395" s="376"/>
      <c r="AH395" s="376"/>
      <c r="AJ395" s="376"/>
      <c r="AL395" s="376"/>
      <c r="AN395" s="376"/>
      <c r="AP395" s="376"/>
      <c r="AR395" s="376"/>
      <c r="AT395" s="376"/>
      <c r="AV395" s="376"/>
      <c r="AX395" s="376"/>
      <c r="AZ395" s="376"/>
      <c r="BB395" s="376"/>
      <c r="BD395" s="376"/>
      <c r="BF395" s="376"/>
      <c r="BH395" s="376"/>
      <c r="BJ395" s="376"/>
      <c r="BL395" s="376"/>
      <c r="BN395" s="376"/>
      <c r="BP395" s="376"/>
      <c r="BR395" s="376"/>
      <c r="BT395" s="376"/>
      <c r="BV395" s="376"/>
      <c r="BX395" s="376"/>
      <c r="BZ395" s="376"/>
      <c r="CB395" s="376"/>
      <c r="CD395" s="376"/>
      <c r="CF395" s="376"/>
      <c r="CH395" s="376"/>
      <c r="CJ395" s="376"/>
      <c r="CL395" s="376"/>
      <c r="CN395" s="376"/>
      <c r="CP395" s="376"/>
      <c r="CR395" s="376"/>
      <c r="CT395" s="376"/>
      <c r="CV395" s="376"/>
      <c r="CX395" s="376"/>
      <c r="CZ395" s="376"/>
      <c r="DB395" s="376"/>
      <c r="DD395" s="376"/>
      <c r="DF395" s="376"/>
      <c r="DH395" s="376"/>
      <c r="DJ395" s="376"/>
      <c r="DL395" s="376"/>
      <c r="DN395" s="376"/>
      <c r="DP395" s="376"/>
      <c r="DR395" s="376"/>
      <c r="DT395" s="376"/>
      <c r="DV395" s="376"/>
      <c r="DX395" s="376"/>
      <c r="DZ395" s="376"/>
      <c r="EB395" s="376"/>
      <c r="ED395" s="376"/>
      <c r="EF395" s="376"/>
      <c r="EH395" s="376"/>
      <c r="EJ395" s="376"/>
    </row>
    <row r="396" spans="5:140" s="373" customFormat="1" ht="15" customHeight="1" x14ac:dyDescent="0.25">
      <c r="E396" s="374"/>
      <c r="F396" s="375"/>
      <c r="G396" s="294"/>
      <c r="O396" s="376"/>
      <c r="P396" s="377"/>
      <c r="Q396" s="374"/>
      <c r="R396" s="376"/>
      <c r="S396" s="376"/>
      <c r="T396" s="376"/>
      <c r="U396" s="376"/>
      <c r="V396" s="376"/>
      <c r="W396" s="376"/>
      <c r="X396" s="376"/>
      <c r="Z396" s="376"/>
      <c r="AD396" s="376"/>
      <c r="AF396" s="376"/>
      <c r="AH396" s="376"/>
      <c r="AJ396" s="376"/>
      <c r="AL396" s="376"/>
      <c r="AN396" s="376"/>
      <c r="AP396" s="376"/>
      <c r="AR396" s="376"/>
      <c r="AT396" s="376"/>
      <c r="AV396" s="376"/>
      <c r="AX396" s="376"/>
      <c r="AZ396" s="376"/>
      <c r="BB396" s="376"/>
      <c r="BD396" s="376"/>
      <c r="BF396" s="376"/>
      <c r="BH396" s="376"/>
      <c r="BJ396" s="376"/>
      <c r="BL396" s="376"/>
      <c r="BN396" s="376"/>
      <c r="BP396" s="376"/>
      <c r="BR396" s="376"/>
      <c r="BT396" s="376"/>
      <c r="BV396" s="376"/>
      <c r="BX396" s="376"/>
      <c r="BZ396" s="376"/>
      <c r="CB396" s="376"/>
      <c r="CD396" s="376"/>
      <c r="CF396" s="376"/>
      <c r="CH396" s="376"/>
      <c r="CJ396" s="376"/>
      <c r="CL396" s="376"/>
      <c r="CN396" s="376"/>
      <c r="CP396" s="376"/>
      <c r="CR396" s="376"/>
      <c r="CT396" s="376"/>
      <c r="CV396" s="376"/>
      <c r="CX396" s="376"/>
      <c r="CZ396" s="376"/>
      <c r="DB396" s="376"/>
      <c r="DD396" s="376"/>
      <c r="DF396" s="376"/>
      <c r="DH396" s="376"/>
      <c r="DJ396" s="376"/>
      <c r="DL396" s="376"/>
      <c r="DN396" s="376"/>
      <c r="DP396" s="376"/>
      <c r="DR396" s="376"/>
      <c r="DT396" s="376"/>
      <c r="DV396" s="376"/>
      <c r="DX396" s="376"/>
      <c r="DZ396" s="376"/>
      <c r="EB396" s="376"/>
      <c r="ED396" s="376"/>
      <c r="EF396" s="376"/>
      <c r="EH396" s="376"/>
      <c r="EJ396" s="376"/>
    </row>
    <row r="397" spans="5:140" s="373" customFormat="1" ht="15" customHeight="1" x14ac:dyDescent="0.25">
      <c r="E397" s="374"/>
      <c r="F397" s="375"/>
      <c r="G397" s="294"/>
      <c r="O397" s="376"/>
      <c r="P397" s="377"/>
      <c r="Q397" s="374"/>
      <c r="R397" s="376"/>
      <c r="S397" s="376"/>
      <c r="T397" s="376"/>
      <c r="U397" s="376"/>
      <c r="V397" s="376"/>
      <c r="W397" s="376"/>
      <c r="X397" s="376"/>
      <c r="Z397" s="376"/>
      <c r="AD397" s="376"/>
      <c r="AF397" s="376"/>
      <c r="AH397" s="376"/>
      <c r="AJ397" s="376"/>
      <c r="AL397" s="376"/>
      <c r="AN397" s="376"/>
      <c r="AP397" s="376"/>
      <c r="AR397" s="376"/>
      <c r="AT397" s="376"/>
      <c r="AV397" s="376"/>
      <c r="AX397" s="376"/>
      <c r="AZ397" s="376"/>
      <c r="BB397" s="376"/>
      <c r="BD397" s="376"/>
      <c r="BF397" s="376"/>
      <c r="BH397" s="376"/>
      <c r="BJ397" s="376"/>
      <c r="BL397" s="376"/>
      <c r="BN397" s="376"/>
      <c r="BP397" s="376"/>
      <c r="BR397" s="376"/>
      <c r="BT397" s="376"/>
      <c r="BV397" s="376"/>
      <c r="BX397" s="376"/>
      <c r="BZ397" s="376"/>
      <c r="CB397" s="376"/>
      <c r="CD397" s="376"/>
      <c r="CF397" s="376"/>
      <c r="CH397" s="376"/>
      <c r="CJ397" s="376"/>
      <c r="CL397" s="376"/>
      <c r="CN397" s="376"/>
      <c r="CP397" s="376"/>
      <c r="CR397" s="376"/>
      <c r="CT397" s="376"/>
      <c r="CV397" s="376"/>
      <c r="CX397" s="376"/>
      <c r="CZ397" s="376"/>
      <c r="DB397" s="376"/>
      <c r="DD397" s="376"/>
      <c r="DF397" s="376"/>
      <c r="DH397" s="376"/>
      <c r="DJ397" s="376"/>
      <c r="DL397" s="376"/>
      <c r="DN397" s="376"/>
      <c r="DP397" s="376"/>
      <c r="DR397" s="376"/>
      <c r="DT397" s="376"/>
      <c r="DV397" s="376"/>
      <c r="DX397" s="376"/>
      <c r="DZ397" s="376"/>
      <c r="EB397" s="376"/>
      <c r="ED397" s="376"/>
      <c r="EF397" s="376"/>
      <c r="EH397" s="376"/>
      <c r="EJ397" s="376"/>
    </row>
    <row r="398" spans="5:140" s="373" customFormat="1" ht="15" customHeight="1" x14ac:dyDescent="0.25">
      <c r="E398" s="374"/>
      <c r="F398" s="375"/>
      <c r="G398" s="294"/>
      <c r="O398" s="376"/>
      <c r="P398" s="377"/>
      <c r="Q398" s="374"/>
      <c r="R398" s="376"/>
      <c r="S398" s="376"/>
      <c r="T398" s="376"/>
      <c r="U398" s="376"/>
      <c r="V398" s="376"/>
      <c r="W398" s="376"/>
      <c r="X398" s="376"/>
      <c r="Z398" s="376"/>
      <c r="AD398" s="376"/>
      <c r="AF398" s="376"/>
      <c r="AH398" s="376"/>
      <c r="AJ398" s="376"/>
      <c r="AL398" s="376"/>
      <c r="AN398" s="376"/>
      <c r="AP398" s="376"/>
      <c r="AR398" s="376"/>
      <c r="AT398" s="376"/>
      <c r="AV398" s="376"/>
      <c r="AX398" s="376"/>
      <c r="AZ398" s="376"/>
      <c r="BB398" s="376"/>
      <c r="BD398" s="376"/>
      <c r="BF398" s="376"/>
      <c r="BH398" s="376"/>
      <c r="BJ398" s="376"/>
      <c r="BL398" s="376"/>
      <c r="BN398" s="376"/>
      <c r="BP398" s="376"/>
      <c r="BR398" s="376"/>
      <c r="BT398" s="376"/>
      <c r="BV398" s="376"/>
      <c r="BX398" s="376"/>
      <c r="BZ398" s="376"/>
      <c r="CB398" s="376"/>
      <c r="CD398" s="376"/>
      <c r="CF398" s="376"/>
      <c r="CH398" s="376"/>
      <c r="CJ398" s="376"/>
      <c r="CL398" s="376"/>
      <c r="CN398" s="376"/>
      <c r="CP398" s="376"/>
      <c r="CR398" s="376"/>
      <c r="CT398" s="376"/>
      <c r="CV398" s="376"/>
      <c r="CX398" s="376"/>
      <c r="CZ398" s="376"/>
      <c r="DB398" s="376"/>
      <c r="DD398" s="376"/>
      <c r="DF398" s="376"/>
      <c r="DH398" s="376"/>
      <c r="DJ398" s="376"/>
      <c r="DL398" s="376"/>
      <c r="DN398" s="376"/>
      <c r="DP398" s="376"/>
      <c r="DR398" s="376"/>
      <c r="DT398" s="376"/>
      <c r="DV398" s="376"/>
      <c r="DX398" s="376"/>
      <c r="DZ398" s="376"/>
      <c r="EB398" s="376"/>
      <c r="ED398" s="376"/>
      <c r="EF398" s="376"/>
      <c r="EH398" s="376"/>
      <c r="EJ398" s="376"/>
    </row>
    <row r="399" spans="5:140" s="373" customFormat="1" ht="15" customHeight="1" x14ac:dyDescent="0.25">
      <c r="E399" s="374"/>
      <c r="F399" s="375"/>
      <c r="G399" s="294"/>
      <c r="O399" s="376"/>
      <c r="P399" s="377"/>
      <c r="Q399" s="374"/>
      <c r="R399" s="376"/>
      <c r="S399" s="376"/>
      <c r="T399" s="376"/>
      <c r="U399" s="376"/>
      <c r="V399" s="376"/>
      <c r="W399" s="376"/>
      <c r="X399" s="376"/>
      <c r="Z399" s="376"/>
      <c r="AD399" s="376"/>
      <c r="AF399" s="376"/>
      <c r="AH399" s="376"/>
      <c r="AJ399" s="376"/>
      <c r="AL399" s="376"/>
      <c r="AN399" s="376"/>
      <c r="AP399" s="376"/>
      <c r="AR399" s="376"/>
      <c r="AT399" s="376"/>
      <c r="AV399" s="376"/>
      <c r="AX399" s="376"/>
      <c r="AZ399" s="376"/>
      <c r="BB399" s="376"/>
      <c r="BD399" s="376"/>
      <c r="BF399" s="376"/>
      <c r="BH399" s="376"/>
      <c r="BJ399" s="376"/>
      <c r="BL399" s="376"/>
      <c r="BN399" s="376"/>
      <c r="BP399" s="376"/>
      <c r="BR399" s="376"/>
      <c r="BT399" s="376"/>
      <c r="BV399" s="376"/>
      <c r="BX399" s="376"/>
      <c r="BZ399" s="376"/>
      <c r="CB399" s="376"/>
      <c r="CD399" s="376"/>
      <c r="CF399" s="376"/>
      <c r="CH399" s="376"/>
      <c r="CJ399" s="376"/>
      <c r="CL399" s="376"/>
      <c r="CN399" s="376"/>
      <c r="CP399" s="376"/>
      <c r="CR399" s="376"/>
      <c r="CT399" s="376"/>
      <c r="CV399" s="376"/>
      <c r="CX399" s="376"/>
      <c r="CZ399" s="376"/>
      <c r="DB399" s="376"/>
      <c r="DD399" s="376"/>
      <c r="DF399" s="376"/>
      <c r="DH399" s="376"/>
      <c r="DJ399" s="376"/>
      <c r="DL399" s="376"/>
      <c r="DN399" s="376"/>
      <c r="DP399" s="376"/>
      <c r="DR399" s="376"/>
      <c r="DT399" s="376"/>
      <c r="DV399" s="376"/>
      <c r="DX399" s="376"/>
      <c r="DZ399" s="376"/>
      <c r="EB399" s="376"/>
      <c r="ED399" s="376"/>
      <c r="EF399" s="376"/>
      <c r="EH399" s="376"/>
      <c r="EJ399" s="376"/>
    </row>
    <row r="400" spans="5:140" s="373" customFormat="1" ht="15" customHeight="1" x14ac:dyDescent="0.25">
      <c r="E400" s="374"/>
      <c r="F400" s="375"/>
      <c r="G400" s="294"/>
      <c r="O400" s="376"/>
      <c r="P400" s="377"/>
      <c r="Q400" s="374"/>
      <c r="R400" s="376"/>
      <c r="S400" s="376"/>
      <c r="T400" s="376"/>
      <c r="U400" s="376"/>
      <c r="V400" s="376"/>
      <c r="W400" s="376"/>
      <c r="X400" s="376"/>
      <c r="Z400" s="376"/>
      <c r="AD400" s="376"/>
      <c r="AF400" s="376"/>
      <c r="AH400" s="376"/>
      <c r="AJ400" s="376"/>
      <c r="AL400" s="376"/>
      <c r="AN400" s="376"/>
      <c r="AP400" s="376"/>
      <c r="AR400" s="376"/>
      <c r="AT400" s="376"/>
      <c r="AV400" s="376"/>
      <c r="AX400" s="376"/>
      <c r="AZ400" s="376"/>
      <c r="BB400" s="376"/>
      <c r="BD400" s="376"/>
      <c r="BF400" s="376"/>
      <c r="BH400" s="376"/>
      <c r="BJ400" s="376"/>
      <c r="BL400" s="376"/>
      <c r="BN400" s="376"/>
      <c r="BP400" s="376"/>
      <c r="BR400" s="376"/>
      <c r="BT400" s="376"/>
      <c r="BV400" s="376"/>
      <c r="BX400" s="376"/>
      <c r="BZ400" s="376"/>
      <c r="CB400" s="376"/>
      <c r="CD400" s="376"/>
      <c r="CF400" s="376"/>
      <c r="CH400" s="376"/>
      <c r="CJ400" s="376"/>
      <c r="CL400" s="376"/>
      <c r="CN400" s="376"/>
      <c r="CP400" s="376"/>
      <c r="CR400" s="376"/>
      <c r="CT400" s="376"/>
      <c r="CV400" s="376"/>
      <c r="CX400" s="376"/>
      <c r="CZ400" s="376"/>
      <c r="DB400" s="376"/>
      <c r="DD400" s="376"/>
      <c r="DF400" s="376"/>
      <c r="DH400" s="376"/>
      <c r="DJ400" s="376"/>
      <c r="DL400" s="376"/>
      <c r="DN400" s="376"/>
      <c r="DP400" s="376"/>
      <c r="DR400" s="376"/>
      <c r="DT400" s="376"/>
      <c r="DV400" s="376"/>
      <c r="DX400" s="376"/>
      <c r="DZ400" s="376"/>
      <c r="EB400" s="376"/>
      <c r="ED400" s="376"/>
      <c r="EF400" s="376"/>
      <c r="EH400" s="376"/>
      <c r="EJ400" s="376"/>
    </row>
    <row r="401" spans="5:140" s="373" customFormat="1" ht="15" customHeight="1" x14ac:dyDescent="0.25">
      <c r="E401" s="374"/>
      <c r="F401" s="375"/>
      <c r="G401" s="294"/>
      <c r="O401" s="387"/>
      <c r="P401" s="388"/>
      <c r="Q401" s="389"/>
      <c r="R401" s="387"/>
      <c r="S401" s="387"/>
      <c r="T401" s="387"/>
      <c r="U401" s="387"/>
      <c r="V401" s="376"/>
      <c r="W401" s="376"/>
      <c r="X401" s="376"/>
      <c r="Z401" s="376"/>
      <c r="AD401" s="376"/>
      <c r="AF401" s="376"/>
      <c r="AH401" s="376"/>
      <c r="AJ401" s="376"/>
      <c r="AL401" s="376"/>
      <c r="AN401" s="376"/>
      <c r="AP401" s="376"/>
      <c r="AR401" s="376"/>
      <c r="AT401" s="376"/>
      <c r="AV401" s="376"/>
      <c r="AX401" s="376"/>
      <c r="AZ401" s="376"/>
      <c r="BB401" s="376"/>
      <c r="BD401" s="376"/>
      <c r="BF401" s="376"/>
      <c r="BH401" s="376"/>
      <c r="BJ401" s="376"/>
      <c r="BL401" s="376"/>
      <c r="BN401" s="376"/>
      <c r="BP401" s="376"/>
      <c r="BR401" s="376"/>
      <c r="BT401" s="376"/>
      <c r="BV401" s="376"/>
      <c r="BX401" s="376"/>
      <c r="BZ401" s="376"/>
      <c r="CB401" s="376"/>
      <c r="CD401" s="376"/>
      <c r="CF401" s="376"/>
      <c r="CH401" s="376"/>
      <c r="CJ401" s="376"/>
      <c r="CL401" s="376"/>
      <c r="CN401" s="376"/>
      <c r="CP401" s="376"/>
      <c r="CR401" s="376"/>
      <c r="CT401" s="376"/>
      <c r="CV401" s="376"/>
      <c r="CX401" s="376"/>
      <c r="CZ401" s="376"/>
      <c r="DB401" s="376"/>
      <c r="DD401" s="376"/>
      <c r="DF401" s="376"/>
      <c r="DH401" s="376"/>
      <c r="DJ401" s="376"/>
      <c r="DL401" s="376"/>
      <c r="DN401" s="376"/>
      <c r="DP401" s="376"/>
      <c r="DR401" s="376"/>
      <c r="DT401" s="376"/>
      <c r="DV401" s="376"/>
      <c r="DX401" s="376"/>
      <c r="DZ401" s="376"/>
      <c r="EB401" s="376"/>
      <c r="ED401" s="376"/>
      <c r="EF401" s="376"/>
      <c r="EH401" s="376"/>
      <c r="EJ401" s="376"/>
    </row>
    <row r="402" spans="5:140" s="373" customFormat="1" ht="15" customHeight="1" x14ac:dyDescent="0.25">
      <c r="E402" s="374"/>
      <c r="F402" s="375"/>
      <c r="G402" s="294"/>
      <c r="O402" s="387"/>
      <c r="P402" s="388"/>
      <c r="Q402" s="389"/>
      <c r="R402" s="387"/>
      <c r="S402" s="387"/>
      <c r="T402" s="387"/>
      <c r="U402" s="387"/>
      <c r="V402" s="376"/>
      <c r="W402" s="376"/>
      <c r="X402" s="376"/>
      <c r="Z402" s="376"/>
      <c r="AD402" s="376"/>
      <c r="AF402" s="376"/>
      <c r="AH402" s="376"/>
      <c r="AJ402" s="376"/>
      <c r="AL402" s="376"/>
      <c r="AN402" s="376"/>
      <c r="AP402" s="376"/>
      <c r="AR402" s="376"/>
      <c r="AT402" s="376"/>
      <c r="AV402" s="376"/>
      <c r="AX402" s="376"/>
      <c r="AZ402" s="376"/>
      <c r="BB402" s="376"/>
      <c r="BD402" s="376"/>
      <c r="BF402" s="376"/>
      <c r="BH402" s="376"/>
      <c r="BJ402" s="376"/>
      <c r="BL402" s="376"/>
      <c r="BN402" s="376"/>
      <c r="BP402" s="376"/>
      <c r="BR402" s="376"/>
      <c r="BT402" s="376"/>
      <c r="BV402" s="376"/>
      <c r="BX402" s="376"/>
      <c r="BZ402" s="376"/>
      <c r="CB402" s="376"/>
      <c r="CD402" s="376"/>
      <c r="CF402" s="376"/>
      <c r="CH402" s="376"/>
      <c r="CJ402" s="376"/>
      <c r="CL402" s="376"/>
      <c r="CN402" s="376"/>
      <c r="CP402" s="376"/>
      <c r="CR402" s="376"/>
      <c r="CT402" s="376"/>
      <c r="CV402" s="376"/>
      <c r="CX402" s="376"/>
      <c r="CZ402" s="376"/>
      <c r="DB402" s="376"/>
      <c r="DD402" s="376"/>
      <c r="DF402" s="376"/>
      <c r="DH402" s="376"/>
      <c r="DJ402" s="376"/>
      <c r="DL402" s="376"/>
      <c r="DN402" s="376"/>
      <c r="DP402" s="376"/>
      <c r="DR402" s="376"/>
      <c r="DT402" s="376"/>
      <c r="DV402" s="376"/>
      <c r="DX402" s="376"/>
      <c r="DZ402" s="376"/>
      <c r="EB402" s="376"/>
      <c r="ED402" s="376"/>
      <c r="EF402" s="376"/>
      <c r="EH402" s="376"/>
      <c r="EJ402" s="376"/>
    </row>
    <row r="403" spans="5:140" s="373" customFormat="1" ht="15" customHeight="1" x14ac:dyDescent="0.25">
      <c r="E403" s="374"/>
      <c r="F403" s="375"/>
      <c r="G403" s="294"/>
      <c r="O403" s="387"/>
      <c r="P403" s="388"/>
      <c r="Q403" s="389"/>
      <c r="R403" s="387"/>
      <c r="S403" s="387"/>
      <c r="T403" s="387"/>
      <c r="U403" s="387"/>
      <c r="V403" s="376"/>
      <c r="W403" s="376"/>
      <c r="X403" s="376"/>
      <c r="Z403" s="376"/>
      <c r="AD403" s="376"/>
      <c r="AF403" s="376"/>
      <c r="AH403" s="376"/>
      <c r="AJ403" s="376"/>
      <c r="AL403" s="376"/>
      <c r="AN403" s="376"/>
      <c r="AP403" s="376"/>
      <c r="AR403" s="376"/>
      <c r="AT403" s="376"/>
      <c r="AV403" s="376"/>
      <c r="AX403" s="376"/>
      <c r="AZ403" s="376"/>
      <c r="BB403" s="376"/>
      <c r="BD403" s="376"/>
      <c r="BF403" s="376"/>
      <c r="BH403" s="376"/>
      <c r="BJ403" s="376"/>
      <c r="BL403" s="376"/>
      <c r="BN403" s="376"/>
      <c r="BP403" s="376"/>
      <c r="BR403" s="376"/>
      <c r="BT403" s="376"/>
      <c r="BV403" s="376"/>
      <c r="BX403" s="376"/>
      <c r="BZ403" s="376"/>
      <c r="CB403" s="376"/>
      <c r="CD403" s="376"/>
      <c r="CF403" s="376"/>
      <c r="CH403" s="376"/>
      <c r="CJ403" s="376"/>
      <c r="CL403" s="376"/>
      <c r="CN403" s="376"/>
      <c r="CP403" s="376"/>
      <c r="CR403" s="376"/>
      <c r="CT403" s="376"/>
      <c r="CV403" s="376"/>
      <c r="CX403" s="376"/>
      <c r="CZ403" s="376"/>
      <c r="DB403" s="376"/>
      <c r="DD403" s="376"/>
      <c r="DF403" s="376"/>
      <c r="DH403" s="376"/>
      <c r="DJ403" s="376"/>
      <c r="DL403" s="376"/>
      <c r="DN403" s="376"/>
      <c r="DP403" s="376"/>
      <c r="DR403" s="376"/>
      <c r="DT403" s="376"/>
      <c r="DV403" s="376"/>
      <c r="DX403" s="376"/>
      <c r="DZ403" s="376"/>
      <c r="EB403" s="376"/>
      <c r="ED403" s="376"/>
      <c r="EF403" s="376"/>
      <c r="EH403" s="376"/>
      <c r="EJ403" s="376"/>
    </row>
    <row r="404" spans="5:140" s="373" customFormat="1" ht="15" customHeight="1" x14ac:dyDescent="0.25">
      <c r="E404" s="374"/>
      <c r="F404" s="375"/>
      <c r="G404" s="294"/>
      <c r="O404" s="387"/>
      <c r="P404" s="388"/>
      <c r="Q404" s="389"/>
      <c r="R404" s="387"/>
      <c r="S404" s="387"/>
      <c r="T404" s="387"/>
      <c r="U404" s="387"/>
      <c r="V404" s="376"/>
      <c r="W404" s="376"/>
      <c r="X404" s="376"/>
      <c r="Z404" s="376"/>
      <c r="AD404" s="376"/>
      <c r="AF404" s="376"/>
      <c r="AH404" s="376"/>
      <c r="AJ404" s="376"/>
      <c r="AL404" s="376"/>
      <c r="AN404" s="376"/>
      <c r="AP404" s="376"/>
      <c r="AR404" s="376"/>
      <c r="AT404" s="376"/>
      <c r="AV404" s="376"/>
      <c r="AX404" s="376"/>
      <c r="AZ404" s="376"/>
      <c r="BB404" s="376"/>
      <c r="BD404" s="376"/>
      <c r="BF404" s="376"/>
      <c r="BH404" s="376"/>
      <c r="BJ404" s="376"/>
      <c r="BL404" s="376"/>
      <c r="BN404" s="376"/>
      <c r="BP404" s="376"/>
      <c r="BR404" s="376"/>
      <c r="BT404" s="376"/>
      <c r="BV404" s="376"/>
      <c r="BX404" s="376"/>
      <c r="BZ404" s="376"/>
      <c r="CB404" s="376"/>
      <c r="CD404" s="376"/>
      <c r="CF404" s="376"/>
      <c r="CH404" s="376"/>
      <c r="CJ404" s="376"/>
      <c r="CL404" s="376"/>
      <c r="CN404" s="376"/>
      <c r="CP404" s="376"/>
      <c r="CR404" s="376"/>
      <c r="CT404" s="376"/>
      <c r="CV404" s="376"/>
      <c r="CX404" s="376"/>
      <c r="CZ404" s="376"/>
      <c r="DB404" s="376"/>
      <c r="DD404" s="376"/>
      <c r="DF404" s="376"/>
      <c r="DH404" s="376"/>
      <c r="DJ404" s="376"/>
      <c r="DL404" s="376"/>
      <c r="DN404" s="376"/>
      <c r="DP404" s="376"/>
      <c r="DR404" s="376"/>
      <c r="DT404" s="376"/>
      <c r="DV404" s="376"/>
      <c r="DX404" s="376"/>
      <c r="DZ404" s="376"/>
      <c r="EB404" s="376"/>
      <c r="ED404" s="376"/>
      <c r="EF404" s="376"/>
      <c r="EH404" s="376"/>
      <c r="EJ404" s="376"/>
    </row>
    <row r="405" spans="5:140" s="373" customFormat="1" ht="15" customHeight="1" x14ac:dyDescent="0.25">
      <c r="E405" s="374"/>
      <c r="F405" s="375"/>
      <c r="G405" s="294"/>
      <c r="O405" s="387"/>
      <c r="P405" s="388"/>
      <c r="Q405" s="389"/>
      <c r="R405" s="387"/>
      <c r="S405" s="387"/>
      <c r="T405" s="387"/>
      <c r="U405" s="387"/>
      <c r="V405" s="376"/>
      <c r="W405" s="376"/>
      <c r="X405" s="376"/>
      <c r="Z405" s="376"/>
      <c r="AD405" s="376"/>
      <c r="AF405" s="376"/>
      <c r="AH405" s="376"/>
      <c r="AJ405" s="376"/>
      <c r="AL405" s="376"/>
      <c r="AN405" s="376"/>
      <c r="AP405" s="376"/>
      <c r="AR405" s="376"/>
      <c r="AT405" s="376"/>
      <c r="AV405" s="376"/>
      <c r="AX405" s="376"/>
      <c r="AZ405" s="376"/>
      <c r="BB405" s="376"/>
      <c r="BD405" s="376"/>
      <c r="BF405" s="376"/>
      <c r="BH405" s="376"/>
      <c r="BJ405" s="376"/>
      <c r="BL405" s="376"/>
      <c r="BN405" s="376"/>
      <c r="BP405" s="376"/>
      <c r="BR405" s="376"/>
      <c r="BT405" s="376"/>
      <c r="BV405" s="376"/>
      <c r="BX405" s="376"/>
      <c r="BZ405" s="376"/>
      <c r="CB405" s="376"/>
      <c r="CD405" s="376"/>
      <c r="CF405" s="376"/>
      <c r="CH405" s="376"/>
      <c r="CJ405" s="376"/>
      <c r="CL405" s="376"/>
      <c r="CN405" s="376"/>
      <c r="CP405" s="376"/>
      <c r="CR405" s="376"/>
      <c r="CT405" s="376"/>
      <c r="CV405" s="376"/>
      <c r="CX405" s="376"/>
      <c r="CZ405" s="376"/>
      <c r="DB405" s="376"/>
      <c r="DD405" s="376"/>
      <c r="DF405" s="376"/>
      <c r="DH405" s="376"/>
      <c r="DJ405" s="376"/>
      <c r="DL405" s="376"/>
      <c r="DN405" s="376"/>
      <c r="DP405" s="376"/>
      <c r="DR405" s="376"/>
      <c r="DT405" s="376"/>
      <c r="DV405" s="376"/>
      <c r="DX405" s="376"/>
      <c r="DZ405" s="376"/>
      <c r="EB405" s="376"/>
      <c r="ED405" s="376"/>
      <c r="EF405" s="376"/>
      <c r="EH405" s="376"/>
      <c r="EJ405" s="376"/>
    </row>
    <row r="406" spans="5:140" s="373" customFormat="1" ht="15" customHeight="1" x14ac:dyDescent="0.25">
      <c r="E406" s="374"/>
      <c r="F406" s="375"/>
      <c r="G406" s="294"/>
      <c r="M406" s="390"/>
      <c r="N406" s="390"/>
      <c r="O406" s="387"/>
      <c r="P406" s="388"/>
      <c r="Q406" s="389"/>
      <c r="R406" s="387"/>
      <c r="S406" s="387"/>
      <c r="T406" s="387"/>
      <c r="U406" s="387"/>
      <c r="V406" s="376"/>
      <c r="W406" s="387"/>
      <c r="X406" s="376"/>
      <c r="Z406" s="376"/>
      <c r="AD406" s="376"/>
      <c r="AF406" s="376"/>
      <c r="AH406" s="376"/>
      <c r="AJ406" s="376"/>
      <c r="AL406" s="376"/>
      <c r="AN406" s="376"/>
      <c r="AP406" s="376"/>
      <c r="AR406" s="376"/>
      <c r="AT406" s="376"/>
      <c r="AV406" s="376"/>
      <c r="AX406" s="376"/>
      <c r="AZ406" s="376"/>
      <c r="BB406" s="376"/>
      <c r="BD406" s="376"/>
      <c r="BF406" s="376"/>
      <c r="BH406" s="376"/>
      <c r="BJ406" s="376"/>
      <c r="BL406" s="376"/>
      <c r="BN406" s="376"/>
      <c r="BP406" s="376"/>
      <c r="BR406" s="376"/>
      <c r="BT406" s="376"/>
      <c r="BV406" s="376"/>
      <c r="BX406" s="376"/>
      <c r="BZ406" s="376"/>
      <c r="CB406" s="376"/>
      <c r="CD406" s="376"/>
      <c r="CF406" s="376"/>
      <c r="CH406" s="376"/>
      <c r="CJ406" s="376"/>
      <c r="CL406" s="376"/>
      <c r="CN406" s="376"/>
      <c r="CP406" s="376"/>
      <c r="CR406" s="376"/>
      <c r="CT406" s="376"/>
      <c r="CV406" s="376"/>
      <c r="CX406" s="376"/>
      <c r="CZ406" s="376"/>
      <c r="DB406" s="376"/>
      <c r="DD406" s="376"/>
      <c r="DF406" s="376"/>
      <c r="DH406" s="376"/>
      <c r="DJ406" s="376"/>
      <c r="DL406" s="376"/>
      <c r="DN406" s="376"/>
      <c r="DP406" s="376"/>
      <c r="DR406" s="376"/>
      <c r="DT406" s="376"/>
      <c r="DV406" s="376"/>
      <c r="DX406" s="376"/>
      <c r="DZ406" s="376"/>
      <c r="EB406" s="376"/>
      <c r="ED406" s="376"/>
      <c r="EF406" s="376"/>
      <c r="EH406" s="376"/>
      <c r="EJ406" s="376"/>
    </row>
    <row r="407" spans="5:140" s="373" customFormat="1" ht="15" customHeight="1" x14ac:dyDescent="0.25">
      <c r="E407" s="374"/>
      <c r="F407" s="375"/>
      <c r="G407" s="294"/>
      <c r="M407" s="390"/>
      <c r="N407" s="390"/>
      <c r="O407" s="387"/>
      <c r="P407" s="388"/>
      <c r="Q407" s="389"/>
      <c r="R407" s="387"/>
      <c r="S407" s="387"/>
      <c r="T407" s="387"/>
      <c r="U407" s="387"/>
      <c r="V407" s="387"/>
      <c r="W407" s="387"/>
      <c r="X407" s="376"/>
      <c r="Z407" s="376"/>
      <c r="AD407" s="376"/>
      <c r="AF407" s="376"/>
      <c r="AH407" s="376"/>
      <c r="AJ407" s="376"/>
      <c r="AL407" s="376"/>
      <c r="AN407" s="376"/>
      <c r="AP407" s="376"/>
      <c r="AR407" s="376"/>
      <c r="AT407" s="376"/>
      <c r="AV407" s="376"/>
      <c r="AX407" s="376"/>
      <c r="AZ407" s="376"/>
      <c r="BB407" s="376"/>
      <c r="BD407" s="376"/>
      <c r="BF407" s="376"/>
      <c r="BH407" s="376"/>
      <c r="BJ407" s="376"/>
      <c r="BL407" s="376"/>
      <c r="BN407" s="376"/>
      <c r="BP407" s="376"/>
      <c r="BR407" s="376"/>
      <c r="BT407" s="376"/>
      <c r="BV407" s="376"/>
      <c r="BX407" s="376"/>
      <c r="BZ407" s="376"/>
      <c r="CB407" s="376"/>
      <c r="CD407" s="376"/>
      <c r="CF407" s="376"/>
      <c r="CH407" s="376"/>
      <c r="CJ407" s="376"/>
      <c r="CL407" s="376"/>
      <c r="CN407" s="376"/>
      <c r="CP407" s="376"/>
      <c r="CR407" s="376"/>
      <c r="CT407" s="376"/>
      <c r="CV407" s="376"/>
      <c r="CX407" s="376"/>
      <c r="CZ407" s="376"/>
      <c r="DB407" s="376"/>
      <c r="DD407" s="376"/>
      <c r="DF407" s="376"/>
      <c r="DH407" s="376"/>
      <c r="DJ407" s="376"/>
      <c r="DL407" s="376"/>
      <c r="DN407" s="376"/>
      <c r="DP407" s="376"/>
      <c r="DR407" s="376"/>
      <c r="DT407" s="376"/>
      <c r="DV407" s="376"/>
      <c r="DX407" s="376"/>
      <c r="DZ407" s="376"/>
      <c r="EB407" s="376"/>
      <c r="ED407" s="376"/>
      <c r="EF407" s="376"/>
      <c r="EH407" s="376"/>
      <c r="EJ407" s="376"/>
    </row>
    <row r="408" spans="5:140" s="373" customFormat="1" ht="15" customHeight="1" x14ac:dyDescent="0.25">
      <c r="E408" s="374"/>
      <c r="F408" s="375"/>
      <c r="G408" s="294"/>
      <c r="M408" s="390"/>
      <c r="N408" s="390"/>
      <c r="O408" s="387"/>
      <c r="P408" s="388"/>
      <c r="Q408" s="389"/>
      <c r="R408" s="387"/>
      <c r="S408" s="387"/>
      <c r="T408" s="387"/>
      <c r="U408" s="387"/>
      <c r="V408" s="387"/>
      <c r="W408" s="387"/>
      <c r="X408" s="376"/>
      <c r="Z408" s="376"/>
      <c r="AD408" s="376"/>
      <c r="AF408" s="376"/>
      <c r="AH408" s="376"/>
      <c r="AJ408" s="376"/>
      <c r="AL408" s="376"/>
      <c r="AN408" s="376"/>
      <c r="AP408" s="376"/>
      <c r="AR408" s="376"/>
      <c r="AT408" s="376"/>
      <c r="AV408" s="376"/>
      <c r="AX408" s="376"/>
      <c r="AZ408" s="376"/>
      <c r="BB408" s="376"/>
      <c r="BD408" s="376"/>
      <c r="BF408" s="376"/>
      <c r="BH408" s="376"/>
      <c r="BJ408" s="376"/>
      <c r="BL408" s="376"/>
      <c r="BN408" s="376"/>
      <c r="BP408" s="376"/>
      <c r="BR408" s="376"/>
      <c r="BT408" s="376"/>
      <c r="BV408" s="376"/>
      <c r="BX408" s="376"/>
      <c r="BZ408" s="376"/>
      <c r="CB408" s="376"/>
      <c r="CD408" s="376"/>
      <c r="CF408" s="376"/>
      <c r="CH408" s="376"/>
      <c r="CJ408" s="376"/>
      <c r="CL408" s="376"/>
      <c r="CN408" s="376"/>
      <c r="CP408" s="376"/>
      <c r="CR408" s="376"/>
      <c r="CT408" s="376"/>
      <c r="CV408" s="376"/>
      <c r="CX408" s="376"/>
      <c r="CZ408" s="376"/>
      <c r="DB408" s="376"/>
      <c r="DD408" s="376"/>
      <c r="DF408" s="376"/>
      <c r="DH408" s="376"/>
      <c r="DJ408" s="376"/>
      <c r="DL408" s="376"/>
      <c r="DN408" s="376"/>
      <c r="DP408" s="376"/>
      <c r="DR408" s="376"/>
      <c r="DT408" s="376"/>
      <c r="DV408" s="376"/>
      <c r="DX408" s="376"/>
      <c r="DZ408" s="376"/>
      <c r="EB408" s="376"/>
      <c r="ED408" s="376"/>
      <c r="EF408" s="376"/>
      <c r="EH408" s="376"/>
      <c r="EJ408" s="376"/>
    </row>
    <row r="409" spans="5:140" s="373" customFormat="1" ht="15" customHeight="1" x14ac:dyDescent="0.25">
      <c r="E409" s="374"/>
      <c r="F409" s="375"/>
      <c r="G409" s="294"/>
      <c r="J409" s="390"/>
      <c r="K409" s="390"/>
      <c r="L409" s="390"/>
      <c r="M409" s="390"/>
      <c r="N409" s="390"/>
      <c r="O409" s="387"/>
      <c r="P409" s="388"/>
      <c r="Q409" s="389"/>
      <c r="R409" s="387"/>
      <c r="S409" s="387"/>
      <c r="T409" s="387"/>
      <c r="U409" s="387"/>
      <c r="V409" s="387"/>
      <c r="W409" s="387"/>
      <c r="X409" s="376"/>
      <c r="Z409" s="376"/>
      <c r="AD409" s="376"/>
      <c r="AF409" s="376"/>
      <c r="AH409" s="376"/>
      <c r="AJ409" s="376"/>
      <c r="AL409" s="376"/>
      <c r="AN409" s="376"/>
      <c r="AP409" s="376"/>
      <c r="AR409" s="376"/>
      <c r="AT409" s="376"/>
      <c r="AV409" s="376"/>
      <c r="AX409" s="376"/>
      <c r="AZ409" s="376"/>
      <c r="BB409" s="376"/>
      <c r="BD409" s="376"/>
      <c r="BF409" s="376"/>
      <c r="BH409" s="376"/>
      <c r="BJ409" s="376"/>
      <c r="BL409" s="376"/>
      <c r="BN409" s="376"/>
      <c r="BP409" s="376"/>
      <c r="BR409" s="376"/>
      <c r="BT409" s="376"/>
      <c r="BV409" s="376"/>
      <c r="BX409" s="376"/>
      <c r="BZ409" s="376"/>
      <c r="CB409" s="376"/>
      <c r="CD409" s="376"/>
      <c r="CF409" s="376"/>
      <c r="CH409" s="376"/>
      <c r="CJ409" s="376"/>
      <c r="CL409" s="376"/>
      <c r="CN409" s="376"/>
      <c r="CP409" s="376"/>
      <c r="CR409" s="376"/>
      <c r="CT409" s="376"/>
      <c r="CV409" s="376"/>
      <c r="CX409" s="376"/>
      <c r="CZ409" s="376"/>
      <c r="DB409" s="376"/>
      <c r="DD409" s="376"/>
      <c r="DF409" s="376"/>
      <c r="DH409" s="376"/>
      <c r="DJ409" s="376"/>
      <c r="DL409" s="376"/>
      <c r="DN409" s="376"/>
      <c r="DP409" s="376"/>
      <c r="DR409" s="376"/>
      <c r="DT409" s="376"/>
      <c r="DV409" s="376"/>
      <c r="DX409" s="376"/>
      <c r="DZ409" s="376"/>
      <c r="EB409" s="376"/>
      <c r="ED409" s="376"/>
      <c r="EF409" s="376"/>
      <c r="EH409" s="376"/>
      <c r="EJ409" s="376"/>
    </row>
    <row r="410" spans="5:140" s="373" customFormat="1" ht="15" customHeight="1" x14ac:dyDescent="0.25">
      <c r="E410" s="374"/>
      <c r="F410" s="375"/>
      <c r="G410" s="294"/>
      <c r="H410" s="390"/>
      <c r="I410" s="390"/>
      <c r="J410" s="390"/>
      <c r="K410" s="390"/>
      <c r="L410" s="390"/>
      <c r="M410" s="390"/>
      <c r="N410" s="390"/>
      <c r="O410" s="387"/>
      <c r="P410" s="388"/>
      <c r="Q410" s="389"/>
      <c r="R410" s="387"/>
      <c r="S410" s="387"/>
      <c r="T410" s="387"/>
      <c r="U410" s="387"/>
      <c r="V410" s="387"/>
      <c r="W410" s="387"/>
      <c r="X410" s="376"/>
      <c r="Z410" s="376"/>
      <c r="AD410" s="376"/>
      <c r="AF410" s="376"/>
      <c r="AH410" s="376"/>
      <c r="AJ410" s="376"/>
      <c r="AL410" s="376"/>
      <c r="AN410" s="376"/>
      <c r="AP410" s="376"/>
      <c r="AR410" s="376"/>
      <c r="AT410" s="376"/>
      <c r="AV410" s="376"/>
      <c r="AX410" s="376"/>
      <c r="AZ410" s="376"/>
      <c r="BB410" s="376"/>
      <c r="BD410" s="376"/>
      <c r="BF410" s="376"/>
      <c r="BH410" s="376"/>
      <c r="BJ410" s="376"/>
      <c r="BL410" s="376"/>
      <c r="BN410" s="376"/>
      <c r="BP410" s="376"/>
      <c r="BR410" s="376"/>
      <c r="BT410" s="376"/>
      <c r="BV410" s="376"/>
      <c r="BX410" s="376"/>
      <c r="BZ410" s="376"/>
      <c r="CB410" s="376"/>
      <c r="CD410" s="376"/>
      <c r="CF410" s="376"/>
      <c r="CH410" s="376"/>
      <c r="CJ410" s="376"/>
      <c r="CL410" s="376"/>
      <c r="CN410" s="376"/>
      <c r="CP410" s="376"/>
      <c r="CR410" s="376"/>
      <c r="CT410" s="376"/>
      <c r="CV410" s="376"/>
      <c r="CX410" s="376"/>
      <c r="CZ410" s="376"/>
      <c r="DB410" s="376"/>
      <c r="DD410" s="376"/>
      <c r="DF410" s="376"/>
      <c r="DH410" s="376"/>
      <c r="DJ410" s="376"/>
      <c r="DL410" s="376"/>
      <c r="DN410" s="376"/>
      <c r="DP410" s="376"/>
      <c r="DR410" s="376"/>
      <c r="DT410" s="376"/>
      <c r="DV410" s="376"/>
      <c r="DX410" s="376"/>
      <c r="DZ410" s="376"/>
      <c r="EB410" s="376"/>
      <c r="ED410" s="376"/>
      <c r="EF410" s="376"/>
      <c r="EH410" s="376"/>
      <c r="EJ410" s="376"/>
    </row>
    <row r="411" spans="5:140" s="373" customFormat="1" ht="15" customHeight="1" x14ac:dyDescent="0.25">
      <c r="E411" s="374"/>
      <c r="F411" s="375"/>
      <c r="G411" s="294"/>
      <c r="H411" s="390"/>
      <c r="I411" s="390"/>
      <c r="J411" s="390"/>
      <c r="K411" s="390"/>
      <c r="L411" s="390"/>
      <c r="M411" s="390"/>
      <c r="N411" s="390"/>
      <c r="O411" s="387"/>
      <c r="P411" s="388"/>
      <c r="Q411" s="389"/>
      <c r="R411" s="387"/>
      <c r="S411" s="387"/>
      <c r="T411" s="387"/>
      <c r="U411" s="387"/>
      <c r="V411" s="387"/>
      <c r="W411" s="387"/>
      <c r="X411" s="376"/>
      <c r="Z411" s="376"/>
      <c r="AD411" s="376"/>
      <c r="AF411" s="376"/>
      <c r="AH411" s="376"/>
      <c r="AJ411" s="376"/>
      <c r="AL411" s="376"/>
      <c r="AN411" s="376"/>
      <c r="AP411" s="376"/>
      <c r="AR411" s="376"/>
      <c r="AT411" s="376"/>
      <c r="AV411" s="376"/>
      <c r="AX411" s="376"/>
      <c r="AZ411" s="376"/>
      <c r="BB411" s="376"/>
      <c r="BD411" s="376"/>
      <c r="BF411" s="376"/>
      <c r="BH411" s="376"/>
      <c r="BJ411" s="376"/>
      <c r="BL411" s="376"/>
      <c r="BN411" s="376"/>
      <c r="BP411" s="376"/>
      <c r="BR411" s="376"/>
      <c r="BT411" s="376"/>
      <c r="BV411" s="376"/>
      <c r="BX411" s="376"/>
      <c r="BZ411" s="376"/>
      <c r="CB411" s="376"/>
      <c r="CD411" s="376"/>
      <c r="CF411" s="376"/>
      <c r="CH411" s="376"/>
      <c r="CJ411" s="376"/>
      <c r="CL411" s="376"/>
      <c r="CN411" s="376"/>
      <c r="CP411" s="376"/>
      <c r="CR411" s="376"/>
      <c r="CT411" s="376"/>
      <c r="CV411" s="376"/>
      <c r="CX411" s="376"/>
      <c r="CZ411" s="376"/>
      <c r="DB411" s="376"/>
      <c r="DD411" s="376"/>
      <c r="DF411" s="376"/>
      <c r="DH411" s="376"/>
      <c r="DJ411" s="376"/>
      <c r="DL411" s="376"/>
      <c r="DN411" s="376"/>
      <c r="DP411" s="376"/>
      <c r="DR411" s="376"/>
      <c r="DT411" s="376"/>
      <c r="DV411" s="376"/>
      <c r="DX411" s="376"/>
      <c r="DZ411" s="376"/>
      <c r="EB411" s="376"/>
      <c r="ED411" s="376"/>
      <c r="EF411" s="376"/>
      <c r="EH411" s="376"/>
      <c r="EJ411" s="376"/>
    </row>
    <row r="412" spans="5:140" s="373" customFormat="1" ht="15" customHeight="1" x14ac:dyDescent="0.25">
      <c r="E412" s="374"/>
      <c r="F412" s="375"/>
      <c r="G412" s="294"/>
      <c r="H412" s="390"/>
      <c r="I412" s="390"/>
      <c r="J412" s="390"/>
      <c r="K412" s="390"/>
      <c r="L412" s="390"/>
      <c r="M412" s="390"/>
      <c r="N412" s="390"/>
      <c r="O412" s="387"/>
      <c r="P412" s="388"/>
      <c r="Q412" s="389"/>
      <c r="R412" s="387"/>
      <c r="S412" s="387"/>
      <c r="T412" s="387"/>
      <c r="U412" s="387"/>
      <c r="V412" s="387"/>
      <c r="W412" s="387"/>
      <c r="X412" s="376"/>
      <c r="Y412" s="390"/>
      <c r="Z412" s="387"/>
      <c r="AA412" s="390"/>
      <c r="AB412" s="390"/>
      <c r="AC412" s="390"/>
      <c r="AD412" s="387"/>
      <c r="AE412" s="390"/>
      <c r="AF412" s="387"/>
      <c r="AG412" s="390"/>
      <c r="AH412" s="387"/>
      <c r="AI412" s="390"/>
      <c r="AJ412" s="387"/>
      <c r="AK412" s="390"/>
      <c r="AL412" s="387"/>
      <c r="AM412" s="390"/>
      <c r="AN412" s="387"/>
      <c r="AO412" s="390"/>
      <c r="AP412" s="387"/>
      <c r="AQ412" s="390"/>
      <c r="AR412" s="387"/>
      <c r="AS412" s="390"/>
      <c r="AT412" s="387"/>
      <c r="AU412" s="390"/>
      <c r="AV412" s="387"/>
      <c r="AW412" s="390"/>
      <c r="AX412" s="387"/>
      <c r="AY412" s="390"/>
      <c r="AZ412" s="387"/>
      <c r="BA412" s="390"/>
      <c r="BB412" s="387"/>
      <c r="BC412" s="390"/>
      <c r="BD412" s="387"/>
      <c r="BE412" s="390"/>
      <c r="BF412" s="387"/>
      <c r="BG412" s="390"/>
      <c r="BH412" s="387"/>
      <c r="BI412" s="390"/>
      <c r="BJ412" s="387"/>
      <c r="BK412" s="390"/>
      <c r="BL412" s="387"/>
      <c r="BM412" s="390"/>
      <c r="BN412" s="387"/>
      <c r="BO412" s="390"/>
      <c r="BP412" s="387"/>
      <c r="BQ412" s="390"/>
      <c r="BR412" s="387"/>
      <c r="BS412" s="390"/>
      <c r="BT412" s="387"/>
      <c r="BU412" s="390"/>
      <c r="BV412" s="387"/>
      <c r="BW412" s="390"/>
      <c r="BX412" s="387"/>
      <c r="BY412" s="390"/>
      <c r="BZ412" s="387"/>
      <c r="CA412" s="390"/>
      <c r="CB412" s="387"/>
      <c r="CC412" s="390"/>
      <c r="CD412" s="387"/>
      <c r="CE412" s="390"/>
      <c r="CF412" s="387"/>
      <c r="CG412" s="390"/>
      <c r="CH412" s="387"/>
      <c r="CI412" s="390"/>
      <c r="CJ412" s="387"/>
      <c r="CK412" s="390"/>
      <c r="CL412" s="387"/>
      <c r="CM412" s="390"/>
      <c r="CN412" s="387"/>
      <c r="CO412" s="390"/>
      <c r="CP412" s="387"/>
      <c r="CQ412" s="390"/>
      <c r="CR412" s="387"/>
      <c r="CS412" s="390"/>
      <c r="CT412" s="387"/>
      <c r="CU412" s="390"/>
      <c r="CV412" s="387"/>
      <c r="CW412" s="390"/>
      <c r="CX412" s="387"/>
      <c r="CY412" s="390"/>
      <c r="CZ412" s="387"/>
      <c r="DA412" s="390"/>
      <c r="DB412" s="387"/>
      <c r="DC412" s="390"/>
      <c r="DD412" s="387"/>
      <c r="DE412" s="390"/>
      <c r="DF412" s="387"/>
      <c r="DG412" s="390"/>
      <c r="DH412" s="387"/>
      <c r="DI412" s="390"/>
      <c r="DJ412" s="387"/>
      <c r="DK412" s="390"/>
      <c r="DL412" s="387"/>
      <c r="DM412" s="390"/>
      <c r="DN412" s="387"/>
      <c r="DO412" s="390"/>
      <c r="DP412" s="387"/>
      <c r="DQ412" s="390"/>
      <c r="DR412" s="387"/>
      <c r="DS412" s="390"/>
      <c r="DT412" s="387"/>
      <c r="DU412" s="390"/>
      <c r="DV412" s="387"/>
      <c r="DW412" s="390"/>
      <c r="DX412" s="387"/>
      <c r="DY412" s="390"/>
      <c r="DZ412" s="387"/>
      <c r="EA412" s="390"/>
      <c r="EB412" s="387"/>
      <c r="EC412" s="390"/>
      <c r="ED412" s="387"/>
      <c r="EE412" s="390"/>
      <c r="EF412" s="387"/>
      <c r="EG412" s="390"/>
      <c r="EH412" s="387"/>
      <c r="EI412" s="390"/>
      <c r="EJ412" s="387"/>
    </row>
    <row r="413" spans="5:140" ht="13.8" x14ac:dyDescent="0.25">
      <c r="X413" s="376"/>
    </row>
    <row r="414" spans="5:140" ht="13.8" x14ac:dyDescent="0.25">
      <c r="X414" s="376"/>
    </row>
    <row r="415" spans="5:140" ht="13.8" x14ac:dyDescent="0.25">
      <c r="X415" s="376"/>
    </row>
    <row r="416" spans="5:140" ht="13.8" x14ac:dyDescent="0.25">
      <c r="X416" s="376"/>
    </row>
    <row r="417" spans="24:24" ht="13.8" x14ac:dyDescent="0.25">
      <c r="X417" s="376"/>
    </row>
    <row r="418" spans="24:24" ht="13.8" x14ac:dyDescent="0.25">
      <c r="X418" s="376"/>
    </row>
    <row r="419" spans="24:24" ht="13.8" x14ac:dyDescent="0.25">
      <c r="X419" s="376"/>
    </row>
    <row r="420" spans="24:24" ht="13.8" x14ac:dyDescent="0.25">
      <c r="X420" s="376"/>
    </row>
    <row r="421" spans="24:24" ht="13.8" x14ac:dyDescent="0.25">
      <c r="X421" s="376"/>
    </row>
    <row r="422" spans="24:24" ht="13.8" x14ac:dyDescent="0.25">
      <c r="X422" s="376"/>
    </row>
    <row r="423" spans="24:24" ht="13.8" x14ac:dyDescent="0.25">
      <c r="X423" s="376"/>
    </row>
    <row r="424" spans="24:24" ht="13.8" x14ac:dyDescent="0.25">
      <c r="X424" s="376"/>
    </row>
    <row r="425" spans="24:24" ht="13.8" x14ac:dyDescent="0.25">
      <c r="X425" s="376"/>
    </row>
    <row r="426" spans="24:24" ht="13.8" x14ac:dyDescent="0.25">
      <c r="X426" s="376"/>
    </row>
    <row r="427" spans="24:24" ht="13.8" x14ac:dyDescent="0.25">
      <c r="X427" s="376"/>
    </row>
    <row r="428" spans="24:24" ht="13.8" x14ac:dyDescent="0.25">
      <c r="X428" s="376"/>
    </row>
    <row r="429" spans="24:24" ht="13.8" x14ac:dyDescent="0.25">
      <c r="X429" s="376"/>
    </row>
    <row r="430" spans="24:24" ht="13.8" x14ac:dyDescent="0.25">
      <c r="X430" s="376"/>
    </row>
    <row r="431" spans="24:24" ht="13.8" x14ac:dyDescent="0.25">
      <c r="X431" s="376"/>
    </row>
    <row r="432" spans="24:24" ht="13.8" x14ac:dyDescent="0.25">
      <c r="X432" s="376"/>
    </row>
    <row r="433" spans="24:24" ht="13.8" x14ac:dyDescent="0.25">
      <c r="X433" s="376"/>
    </row>
    <row r="434" spans="24:24" ht="13.8" x14ac:dyDescent="0.25">
      <c r="X434" s="376"/>
    </row>
    <row r="435" spans="24:24" ht="13.8" x14ac:dyDescent="0.25">
      <c r="X435" s="376"/>
    </row>
    <row r="436" spans="24:24" ht="13.8" x14ac:dyDescent="0.25">
      <c r="X436" s="376"/>
    </row>
    <row r="437" spans="24:24" ht="13.8" x14ac:dyDescent="0.25">
      <c r="X437" s="376"/>
    </row>
    <row r="438" spans="24:24" ht="13.8" x14ac:dyDescent="0.25">
      <c r="X438" s="376"/>
    </row>
    <row r="439" spans="24:24" ht="13.8" x14ac:dyDescent="0.25">
      <c r="X439" s="376"/>
    </row>
    <row r="440" spans="24:24" ht="13.8" x14ac:dyDescent="0.25">
      <c r="X440" s="376"/>
    </row>
    <row r="441" spans="24:24" ht="13.8" x14ac:dyDescent="0.25">
      <c r="X441" s="376"/>
    </row>
    <row r="442" spans="24:24" ht="13.8" x14ac:dyDescent="0.25">
      <c r="X442" s="376"/>
    </row>
    <row r="443" spans="24:24" ht="13.8" x14ac:dyDescent="0.25">
      <c r="X443" s="376"/>
    </row>
    <row r="444" spans="24:24" ht="13.8" x14ac:dyDescent="0.25">
      <c r="X444" s="376"/>
    </row>
    <row r="445" spans="24:24" ht="13.8" x14ac:dyDescent="0.25">
      <c r="X445" s="376"/>
    </row>
    <row r="446" spans="24:24" ht="13.8" x14ac:dyDescent="0.25">
      <c r="X446" s="376"/>
    </row>
    <row r="447" spans="24:24" ht="13.8" x14ac:dyDescent="0.25">
      <c r="X447" s="376"/>
    </row>
    <row r="448" spans="24:24" ht="13.8" x14ac:dyDescent="0.25">
      <c r="X448" s="376"/>
    </row>
    <row r="449" spans="24:24" ht="13.8" x14ac:dyDescent="0.25">
      <c r="X449" s="376"/>
    </row>
    <row r="450" spans="24:24" ht="13.8" x14ac:dyDescent="0.25">
      <c r="X450" s="376"/>
    </row>
    <row r="451" spans="24:24" ht="13.8" x14ac:dyDescent="0.25">
      <c r="X451" s="376"/>
    </row>
    <row r="452" spans="24:24" ht="13.8" x14ac:dyDescent="0.25">
      <c r="X452" s="376"/>
    </row>
    <row r="453" spans="24:24" ht="13.8" x14ac:dyDescent="0.25">
      <c r="X453" s="376"/>
    </row>
    <row r="454" spans="24:24" ht="13.8" x14ac:dyDescent="0.25">
      <c r="X454" s="376"/>
    </row>
    <row r="455" spans="24:24" ht="13.8" x14ac:dyDescent="0.25">
      <c r="X455" s="376"/>
    </row>
    <row r="456" spans="24:24" ht="13.8" x14ac:dyDescent="0.25">
      <c r="X456" s="376"/>
    </row>
    <row r="457" spans="24:24" ht="13.8" x14ac:dyDescent="0.25">
      <c r="X457" s="376"/>
    </row>
    <row r="458" spans="24:24" ht="13.8" x14ac:dyDescent="0.25">
      <c r="X458" s="376"/>
    </row>
    <row r="459" spans="24:24" ht="13.8" x14ac:dyDescent="0.25">
      <c r="X459" s="376"/>
    </row>
    <row r="460" spans="24:24" ht="13.8" x14ac:dyDescent="0.25">
      <c r="X460" s="376"/>
    </row>
    <row r="461" spans="24:24" ht="13.8" x14ac:dyDescent="0.25">
      <c r="X461" s="376"/>
    </row>
    <row r="462" spans="24:24" ht="13.8" x14ac:dyDescent="0.25">
      <c r="X462" s="376"/>
    </row>
    <row r="463" spans="24:24" ht="13.8" x14ac:dyDescent="0.25">
      <c r="X463" s="376"/>
    </row>
    <row r="464" spans="24:24" ht="13.8" x14ac:dyDescent="0.25">
      <c r="X464" s="376"/>
    </row>
    <row r="465" spans="24:24" ht="13.8" x14ac:dyDescent="0.25">
      <c r="X465" s="376"/>
    </row>
    <row r="466" spans="24:24" ht="13.8" x14ac:dyDescent="0.25">
      <c r="X466" s="376"/>
    </row>
    <row r="467" spans="24:24" ht="13.8" x14ac:dyDescent="0.25">
      <c r="X467" s="376"/>
    </row>
    <row r="468" spans="24:24" ht="13.8" x14ac:dyDescent="0.25">
      <c r="X468" s="376"/>
    </row>
    <row r="469" spans="24:24" ht="13.8" x14ac:dyDescent="0.25">
      <c r="X469" s="376"/>
    </row>
    <row r="470" spans="24:24" ht="13.8" x14ac:dyDescent="0.25">
      <c r="X470" s="376"/>
    </row>
    <row r="471" spans="24:24" ht="13.8" x14ac:dyDescent="0.25">
      <c r="X471" s="376"/>
    </row>
    <row r="472" spans="24:24" ht="13.8" x14ac:dyDescent="0.25">
      <c r="X472" s="376"/>
    </row>
    <row r="473" spans="24:24" ht="13.8" x14ac:dyDescent="0.25">
      <c r="X473" s="376"/>
    </row>
    <row r="474" spans="24:24" ht="13.8" x14ac:dyDescent="0.25">
      <c r="X474" s="376"/>
    </row>
    <row r="475" spans="24:24" ht="13.8" x14ac:dyDescent="0.25">
      <c r="X475" s="376"/>
    </row>
    <row r="476" spans="24:24" ht="13.8" x14ac:dyDescent="0.25">
      <c r="X476" s="376"/>
    </row>
    <row r="477" spans="24:24" ht="13.8" x14ac:dyDescent="0.25">
      <c r="X477" s="376"/>
    </row>
    <row r="478" spans="24:24" ht="13.8" x14ac:dyDescent="0.25">
      <c r="X478" s="376"/>
    </row>
    <row r="479" spans="24:24" ht="13.8" x14ac:dyDescent="0.25">
      <c r="X479" s="376"/>
    </row>
    <row r="480" spans="24:24" ht="13.8" x14ac:dyDescent="0.25">
      <c r="X480" s="376"/>
    </row>
    <row r="481" spans="24:24" ht="13.8" x14ac:dyDescent="0.25">
      <c r="X481" s="376"/>
    </row>
    <row r="482" spans="24:24" ht="13.8" x14ac:dyDescent="0.25">
      <c r="X482" s="376"/>
    </row>
    <row r="483" spans="24:24" ht="13.8" x14ac:dyDescent="0.25">
      <c r="X483" s="376"/>
    </row>
    <row r="484" spans="24:24" ht="13.8" x14ac:dyDescent="0.25">
      <c r="X484" s="376"/>
    </row>
    <row r="485" spans="24:24" ht="13.8" x14ac:dyDescent="0.25">
      <c r="X485" s="376"/>
    </row>
    <row r="486" spans="24:24" ht="13.8" x14ac:dyDescent="0.25">
      <c r="X486" s="376"/>
    </row>
    <row r="487" spans="24:24" ht="13.8" x14ac:dyDescent="0.25">
      <c r="X487" s="376"/>
    </row>
    <row r="488" spans="24:24" ht="13.8" x14ac:dyDescent="0.25">
      <c r="X488" s="376"/>
    </row>
    <row r="489" spans="24:24" ht="13.8" x14ac:dyDescent="0.25">
      <c r="X489" s="376"/>
    </row>
    <row r="490" spans="24:24" ht="13.8" x14ac:dyDescent="0.25">
      <c r="X490" s="376"/>
    </row>
    <row r="491" spans="24:24" ht="13.8" x14ac:dyDescent="0.25">
      <c r="X491" s="376"/>
    </row>
    <row r="492" spans="24:24" ht="13.8" x14ac:dyDescent="0.25">
      <c r="X492" s="376"/>
    </row>
    <row r="493" spans="24:24" ht="13.8" x14ac:dyDescent="0.25">
      <c r="X493" s="376"/>
    </row>
    <row r="494" spans="24:24" ht="13.8" x14ac:dyDescent="0.25">
      <c r="X494" s="376"/>
    </row>
    <row r="495" spans="24:24" ht="13.8" x14ac:dyDescent="0.25">
      <c r="X495" s="376"/>
    </row>
    <row r="496" spans="24:24" ht="13.8" x14ac:dyDescent="0.25">
      <c r="X496" s="376"/>
    </row>
    <row r="497" spans="24:24" ht="13.8" x14ac:dyDescent="0.25">
      <c r="X497" s="376"/>
    </row>
  </sheetData>
  <sheetProtection algorithmName="SHA-512" hashValue="km9Td653SMivjNR5NTIkLK/HFqnFXlNFu5K4vj+M3Lo1Lmn97Ep2SA4W/1kjKlgA+yH9TjEKI8R4y221PUpmNQ==" saltValue="p4JdGczpZZ++YdBx2XdBHQ==" spinCount="100000" sheet="1" objects="1" scenarios="1" selectLockedCells="1" selectUnlockedCells="1"/>
  <mergeCells count="123">
    <mergeCell ref="BQ7:BR7"/>
    <mergeCell ref="BS7:BT7"/>
    <mergeCell ref="BU7:BV7"/>
    <mergeCell ref="BW7:BX7"/>
    <mergeCell ref="BI8:BJ8"/>
    <mergeCell ref="BK8:BL8"/>
    <mergeCell ref="BM8:BN8"/>
    <mergeCell ref="BO8:BP8"/>
    <mergeCell ref="BQ8:BR8"/>
    <mergeCell ref="BS8:BT8"/>
    <mergeCell ref="BU8:BV8"/>
    <mergeCell ref="BW8:BX8"/>
    <mergeCell ref="BI7:BJ7"/>
    <mergeCell ref="BK7:BL7"/>
    <mergeCell ref="BM7:BN7"/>
    <mergeCell ref="BO7:BP7"/>
    <mergeCell ref="AQ7:AR7"/>
    <mergeCell ref="AQ8:AR8"/>
    <mergeCell ref="AS7:AT7"/>
    <mergeCell ref="AU7:AV7"/>
    <mergeCell ref="AM7:AN7"/>
    <mergeCell ref="AO7:AP7"/>
    <mergeCell ref="AO8:AP8"/>
    <mergeCell ref="BG7:BH7"/>
    <mergeCell ref="AS8:AT8"/>
    <mergeCell ref="AU8:AV8"/>
    <mergeCell ref="AW8:AX8"/>
    <mergeCell ref="AY8:AZ8"/>
    <mergeCell ref="BA8:BB8"/>
    <mergeCell ref="BC8:BD8"/>
    <mergeCell ref="BE8:BF8"/>
    <mergeCell ref="BG8:BH8"/>
    <mergeCell ref="AW7:AX7"/>
    <mergeCell ref="AY7:AZ7"/>
    <mergeCell ref="BA7:BB7"/>
    <mergeCell ref="BC7:BD7"/>
    <mergeCell ref="BE7:BF7"/>
    <mergeCell ref="K42:K44"/>
    <mergeCell ref="L42:L44"/>
    <mergeCell ref="W7:X7"/>
    <mergeCell ref="BY7:BZ7"/>
    <mergeCell ref="BY8:BZ8"/>
    <mergeCell ref="K14:L14"/>
    <mergeCell ref="U8:V8"/>
    <mergeCell ref="W8:X8"/>
    <mergeCell ref="AG8:AH8"/>
    <mergeCell ref="AM8:AN8"/>
    <mergeCell ref="AC7:AD7"/>
    <mergeCell ref="AC8:AD8"/>
    <mergeCell ref="U7:V7"/>
    <mergeCell ref="Y7:Z7"/>
    <mergeCell ref="Y8:Z8"/>
    <mergeCell ref="AA7:AB7"/>
    <mergeCell ref="AA8:AB8"/>
    <mergeCell ref="AI7:AJ7"/>
    <mergeCell ref="AI8:AJ8"/>
    <mergeCell ref="AK7:AL7"/>
    <mergeCell ref="AK8:AL8"/>
    <mergeCell ref="AE7:AF7"/>
    <mergeCell ref="AE8:AF8"/>
    <mergeCell ref="AG7:AH7"/>
    <mergeCell ref="CA8:CB8"/>
    <mergeCell ref="CC8:CD8"/>
    <mergeCell ref="CE8:CF8"/>
    <mergeCell ref="CG8:CH8"/>
    <mergeCell ref="CI8:CJ8"/>
    <mergeCell ref="CA7:CB7"/>
    <mergeCell ref="CC7:CD7"/>
    <mergeCell ref="CE7:CF7"/>
    <mergeCell ref="CG7:CH7"/>
    <mergeCell ref="CI7:CJ7"/>
    <mergeCell ref="CU7:CV7"/>
    <mergeCell ref="CK8:CL8"/>
    <mergeCell ref="CM8:CN8"/>
    <mergeCell ref="CO8:CP8"/>
    <mergeCell ref="CQ8:CR8"/>
    <mergeCell ref="CS8:CT8"/>
    <mergeCell ref="CU8:CV8"/>
    <mergeCell ref="CK7:CL7"/>
    <mergeCell ref="CM7:CN7"/>
    <mergeCell ref="CO7:CP7"/>
    <mergeCell ref="CQ7:CR7"/>
    <mergeCell ref="CS7:CT7"/>
    <mergeCell ref="DG7:DH7"/>
    <mergeCell ref="CW8:CX8"/>
    <mergeCell ref="CY8:CZ8"/>
    <mergeCell ref="DA8:DB8"/>
    <mergeCell ref="DC8:DD8"/>
    <mergeCell ref="DE8:DF8"/>
    <mergeCell ref="DG8:DH8"/>
    <mergeCell ref="CW7:CX7"/>
    <mergeCell ref="CY7:CZ7"/>
    <mergeCell ref="DA7:DB7"/>
    <mergeCell ref="DC7:DD7"/>
    <mergeCell ref="DE7:DF7"/>
    <mergeCell ref="DS7:DT7"/>
    <mergeCell ref="DI8:DJ8"/>
    <mergeCell ref="DK8:DL8"/>
    <mergeCell ref="DM8:DN8"/>
    <mergeCell ref="DO8:DP8"/>
    <mergeCell ref="DQ8:DR8"/>
    <mergeCell ref="DS8:DT8"/>
    <mergeCell ref="DI7:DJ7"/>
    <mergeCell ref="DK7:DL7"/>
    <mergeCell ref="DM7:DN7"/>
    <mergeCell ref="DO7:DP7"/>
    <mergeCell ref="DQ7:DR7"/>
    <mergeCell ref="EG8:EH8"/>
    <mergeCell ref="EI8:EJ8"/>
    <mergeCell ref="EG7:EH7"/>
    <mergeCell ref="EI7:EJ7"/>
    <mergeCell ref="EE7:EF7"/>
    <mergeCell ref="DU8:DV8"/>
    <mergeCell ref="DW8:DX8"/>
    <mergeCell ref="DY8:DZ8"/>
    <mergeCell ref="EA8:EB8"/>
    <mergeCell ref="EC8:ED8"/>
    <mergeCell ref="EE8:EF8"/>
    <mergeCell ref="DU7:DV7"/>
    <mergeCell ref="DW7:DX7"/>
    <mergeCell ref="DY7:DZ7"/>
    <mergeCell ref="EA7:EB7"/>
    <mergeCell ref="EC7:ED7"/>
  </mergeCells>
  <phoneticPr fontId="1" type="noConversion"/>
  <dataValidations count="1">
    <dataValidation type="whole" allowBlank="1" showInputMessage="1" showErrorMessage="1" errorTitle="Type 1 to 16" error="Type 1 to 16" sqref="I14">
      <formula1>1</formula1>
      <formula2>16</formula2>
    </dataValidation>
  </dataValidations>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Q184"/>
  <sheetViews>
    <sheetView showGridLines="0" topLeftCell="A106" zoomScaleNormal="100" workbookViewId="0">
      <selection activeCell="J2" sqref="J2"/>
    </sheetView>
  </sheetViews>
  <sheetFormatPr defaultColWidth="0" defaultRowHeight="13.8" zeroHeight="1" x14ac:dyDescent="0.25"/>
  <cols>
    <col min="1" max="1" width="3.6640625" style="33" customWidth="1"/>
    <col min="2" max="2" width="18.44140625" style="33" customWidth="1"/>
    <col min="3" max="3" width="3.109375" style="33" hidden="1" customWidth="1"/>
    <col min="4" max="4" width="5.77734375" style="34" customWidth="1"/>
    <col min="5" max="5" width="5.77734375" style="53" customWidth="1"/>
    <col min="6" max="6" width="22.77734375" style="58" customWidth="1"/>
    <col min="7" max="7" width="3.109375" style="34" customWidth="1"/>
    <col min="8" max="8" width="22.77734375" style="57" customWidth="1"/>
    <col min="9" max="10" width="5.77734375" style="34" customWidth="1"/>
    <col min="11" max="11" width="22.77734375" style="58" customWidth="1"/>
    <col min="12" max="12" width="3.109375" style="34" customWidth="1"/>
    <col min="13" max="13" width="22.77734375" style="57" customWidth="1"/>
    <col min="14" max="15" width="5.77734375" style="34" customWidth="1"/>
    <col min="16" max="16" width="22.77734375" style="58" customWidth="1"/>
    <col min="17" max="17" width="3.109375" style="34" customWidth="1"/>
    <col min="18" max="18" width="22.77734375" style="33" customWidth="1"/>
    <col min="19" max="20" width="5.77734375" style="34" customWidth="1"/>
    <col min="21" max="21" width="22.77734375" style="58" customWidth="1"/>
    <col min="22" max="22" width="3.109375" style="34" customWidth="1"/>
    <col min="23" max="23" width="22.77734375" style="33" customWidth="1"/>
    <col min="24" max="25" width="5.77734375" style="34" customWidth="1"/>
    <col min="26" max="26" width="22.77734375" style="58" customWidth="1"/>
    <col min="27" max="27" width="3.109375" style="34" customWidth="1"/>
    <col min="28" max="28" width="22.77734375" style="33" customWidth="1"/>
    <col min="29" max="30" width="5.77734375" style="34" customWidth="1"/>
    <col min="31" max="31" width="22.77734375" style="58" customWidth="1"/>
    <col min="32" max="32" width="3.109375" style="34" customWidth="1"/>
    <col min="33" max="33" width="22.77734375" style="33" customWidth="1"/>
    <col min="34" max="35" width="5.77734375" style="34" customWidth="1"/>
    <col min="36" max="36" width="22.77734375" style="58" customWidth="1"/>
    <col min="37" max="37" width="3.109375" style="34" customWidth="1"/>
    <col min="38" max="38" width="22.77734375" style="33" customWidth="1"/>
    <col min="39" max="39" width="8.77734375" style="33" customWidth="1"/>
    <col min="40" max="43" width="0" style="33" hidden="1" customWidth="1"/>
    <col min="44" max="16384" width="8.77734375" style="33" hidden="1"/>
  </cols>
  <sheetData>
    <row r="1" spans="1:43" ht="15" customHeight="1" x14ac:dyDescent="0.25">
      <c r="A1" s="43"/>
      <c r="B1" s="43"/>
      <c r="C1" s="44"/>
      <c r="D1" s="45"/>
      <c r="E1" s="51"/>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row>
    <row r="2" spans="1:43" ht="30" customHeight="1" x14ac:dyDescent="0.25">
      <c r="A2" s="43"/>
      <c r="B2" s="319" t="s">
        <v>52</v>
      </c>
      <c r="C2" s="44"/>
      <c r="D2" s="45"/>
      <c r="E2" s="51"/>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row>
    <row r="3" spans="1:43" ht="4.95" customHeight="1" x14ac:dyDescent="0.25">
      <c r="A3" s="42"/>
      <c r="B3" s="42"/>
      <c r="C3" s="39"/>
      <c r="D3" s="40"/>
      <c r="E3" s="52"/>
      <c r="F3" s="59"/>
      <c r="G3" s="59"/>
      <c r="H3" s="59"/>
      <c r="I3" s="59"/>
      <c r="J3" s="59"/>
      <c r="K3" s="59"/>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row>
    <row r="4" spans="1:43" ht="15" customHeight="1" thickBot="1" x14ac:dyDescent="0.3"/>
    <row r="5" spans="1:43" ht="15" customHeight="1" x14ac:dyDescent="0.25">
      <c r="A5" s="87">
        <f>dummy1!I14</f>
        <v>16</v>
      </c>
      <c r="B5" s="405" t="s">
        <v>3</v>
      </c>
      <c r="C5" s="77"/>
      <c r="D5" s="407">
        <f>dummy1!I11</f>
        <v>42040</v>
      </c>
      <c r="E5" s="407"/>
      <c r="F5" s="407"/>
      <c r="G5" s="407"/>
      <c r="H5" s="407"/>
      <c r="I5" s="407">
        <f>D5+1</f>
        <v>42041</v>
      </c>
      <c r="J5" s="407"/>
      <c r="K5" s="407"/>
      <c r="L5" s="407"/>
      <c r="M5" s="407"/>
      <c r="N5" s="407">
        <f>I5+1</f>
        <v>42042</v>
      </c>
      <c r="O5" s="407"/>
      <c r="P5" s="407"/>
      <c r="Q5" s="407"/>
      <c r="R5" s="407"/>
      <c r="S5" s="407">
        <f>N5+1</f>
        <v>42043</v>
      </c>
      <c r="T5" s="407"/>
      <c r="U5" s="407"/>
      <c r="V5" s="407"/>
      <c r="W5" s="407"/>
      <c r="X5" s="407">
        <f>S5+1</f>
        <v>42044</v>
      </c>
      <c r="Y5" s="407"/>
      <c r="Z5" s="407"/>
      <c r="AA5" s="407"/>
      <c r="AB5" s="407"/>
      <c r="AC5" s="407">
        <f>X5+1</f>
        <v>42045</v>
      </c>
      <c r="AD5" s="407"/>
      <c r="AE5" s="407"/>
      <c r="AF5" s="407"/>
      <c r="AG5" s="407"/>
      <c r="AH5" s="407">
        <f>AC5+1</f>
        <v>42046</v>
      </c>
      <c r="AI5" s="407"/>
      <c r="AJ5" s="407"/>
      <c r="AK5" s="407"/>
      <c r="AL5" s="408"/>
      <c r="AM5" s="60"/>
      <c r="AN5" s="60"/>
      <c r="AO5" s="60"/>
      <c r="AP5" s="60"/>
      <c r="AQ5" s="60"/>
    </row>
    <row r="6" spans="1:43" ht="15" customHeight="1" thickBot="1" x14ac:dyDescent="0.3">
      <c r="A6" s="87">
        <v>0</v>
      </c>
      <c r="B6" s="406"/>
      <c r="C6" s="78" t="s">
        <v>33</v>
      </c>
      <c r="D6" s="79" t="s">
        <v>2</v>
      </c>
      <c r="E6" s="80" t="s">
        <v>4</v>
      </c>
      <c r="F6" s="403" t="s">
        <v>34</v>
      </c>
      <c r="G6" s="403"/>
      <c r="H6" s="403"/>
      <c r="I6" s="79" t="s">
        <v>2</v>
      </c>
      <c r="J6" s="80" t="s">
        <v>4</v>
      </c>
      <c r="K6" s="403" t="s">
        <v>34</v>
      </c>
      <c r="L6" s="403"/>
      <c r="M6" s="403"/>
      <c r="N6" s="79" t="s">
        <v>2</v>
      </c>
      <c r="O6" s="80" t="s">
        <v>4</v>
      </c>
      <c r="P6" s="403" t="s">
        <v>34</v>
      </c>
      <c r="Q6" s="403"/>
      <c r="R6" s="403"/>
      <c r="S6" s="79" t="s">
        <v>2</v>
      </c>
      <c r="T6" s="80" t="s">
        <v>4</v>
      </c>
      <c r="U6" s="403" t="s">
        <v>34</v>
      </c>
      <c r="V6" s="403"/>
      <c r="W6" s="403"/>
      <c r="X6" s="79" t="s">
        <v>2</v>
      </c>
      <c r="Y6" s="80" t="s">
        <v>4</v>
      </c>
      <c r="Z6" s="403" t="s">
        <v>34</v>
      </c>
      <c r="AA6" s="403"/>
      <c r="AB6" s="403"/>
      <c r="AC6" s="79" t="s">
        <v>2</v>
      </c>
      <c r="AD6" s="80" t="s">
        <v>4</v>
      </c>
      <c r="AE6" s="403" t="s">
        <v>34</v>
      </c>
      <c r="AF6" s="403"/>
      <c r="AG6" s="403"/>
      <c r="AH6" s="79" t="s">
        <v>2</v>
      </c>
      <c r="AI6" s="80" t="s">
        <v>4</v>
      </c>
      <c r="AJ6" s="403" t="s">
        <v>34</v>
      </c>
      <c r="AK6" s="403"/>
      <c r="AL6" s="404"/>
      <c r="AM6" s="60"/>
      <c r="AN6" s="60"/>
      <c r="AO6" s="60"/>
      <c r="AP6" s="60"/>
      <c r="AQ6" s="60"/>
    </row>
    <row r="7" spans="1:43" ht="15" customHeight="1" x14ac:dyDescent="0.25">
      <c r="A7" s="87">
        <v>1</v>
      </c>
      <c r="B7" s="75" t="str">
        <f>dummy1!L15</f>
        <v>Court 1</v>
      </c>
      <c r="C7" s="60">
        <v>1</v>
      </c>
      <c r="D7" s="81">
        <f ca="1">OFFSET(dummy2!AZ5,0,dummy2!$AS$3)</f>
        <v>0.625</v>
      </c>
      <c r="E7" s="82">
        <f ca="1">OFFSET(dummy2!BA5,0,dummy2!$AS$3)</f>
        <v>1</v>
      </c>
      <c r="F7" s="83" t="str">
        <f ca="1">OFFSET(dummy2!BB5,0,dummy2!$AS$3)</f>
        <v>Player 1</v>
      </c>
      <c r="G7" s="84" t="str">
        <f ca="1">IF(F7&lt;&gt;"","vs","")</f>
        <v>vs</v>
      </c>
      <c r="H7" s="85" t="str">
        <f ca="1">OFFSET(dummy2!BC5,0,dummy2!$AS$3)</f>
        <v>Player 16</v>
      </c>
      <c r="I7" s="81" t="str">
        <f ca="1">OFFSET(dummy2!$AZ5,0,dummy2!$AT$3)</f>
        <v/>
      </c>
      <c r="J7" s="82" t="str">
        <f ca="1">OFFSET(dummy2!$BA5,0,dummy2!$AT$3)</f>
        <v/>
      </c>
      <c r="K7" s="83" t="str">
        <f ca="1">OFFSET(dummy2!$BB5,0,dummy2!$AT$3)</f>
        <v/>
      </c>
      <c r="L7" s="84" t="str">
        <f ca="1">IF(K7&lt;&gt;"","vs","")</f>
        <v/>
      </c>
      <c r="M7" s="85" t="str">
        <f ca="1">OFFSET(dummy2!$BC5,0,dummy2!$AT$3)</f>
        <v/>
      </c>
      <c r="N7" s="81" t="str">
        <f ca="1">OFFSET(dummy2!$AZ5,0,dummy2!$AU$3)</f>
        <v/>
      </c>
      <c r="O7" s="82" t="str">
        <f ca="1">OFFSET(dummy2!$BA5,0,dummy2!$AU$3)</f>
        <v/>
      </c>
      <c r="P7" s="83" t="str">
        <f ca="1">OFFSET(dummy2!$BB5,0,dummy2!$AU$3)</f>
        <v/>
      </c>
      <c r="Q7" s="84" t="str">
        <f ca="1">IF(P7&lt;&gt;"","vs","")</f>
        <v/>
      </c>
      <c r="R7" s="86" t="str">
        <f ca="1">OFFSET(dummy2!$BC5,0,dummy2!$AU$3)</f>
        <v/>
      </c>
      <c r="S7" s="81" t="str">
        <f ca="1">OFFSET(dummy2!$AZ5,0,dummy2!$AV$3)</f>
        <v/>
      </c>
      <c r="T7" s="82" t="str">
        <f ca="1">OFFSET(dummy2!$BA5,0,dummy2!$AV$3)</f>
        <v/>
      </c>
      <c r="U7" s="83" t="str">
        <f ca="1">OFFSET(dummy2!$BB5,0,dummy2!$AV$3)</f>
        <v/>
      </c>
      <c r="V7" s="84" t="str">
        <f ca="1">IF(U7&lt;&gt;"","vs","")</f>
        <v/>
      </c>
      <c r="W7" s="86" t="str">
        <f ca="1">OFFSET(dummy2!$BC5,0,dummy2!$AV$3)</f>
        <v/>
      </c>
      <c r="X7" s="81" t="str">
        <f ca="1">OFFSET(dummy2!$AZ5,0,dummy2!$AW$3)</f>
        <v/>
      </c>
      <c r="Y7" s="82" t="str">
        <f ca="1">OFFSET(dummy2!$BA5,0,dummy2!$AW$3)</f>
        <v/>
      </c>
      <c r="Z7" s="83" t="str">
        <f ca="1">OFFSET(dummy2!$BB5,0,dummy2!$AW$3)</f>
        <v/>
      </c>
      <c r="AA7" s="84" t="str">
        <f ca="1">IF(Z7&lt;&gt;"","vs","")</f>
        <v/>
      </c>
      <c r="AB7" s="86" t="str">
        <f ca="1">OFFSET(dummy2!$BC5,0,dummy2!$AW$3)</f>
        <v/>
      </c>
      <c r="AC7" s="81" t="str">
        <f ca="1">OFFSET(dummy2!$AZ5,0,dummy2!$AX$3)</f>
        <v/>
      </c>
      <c r="AD7" s="82" t="str">
        <f ca="1">OFFSET(dummy2!$BA5,0,dummy2!$AX$3)</f>
        <v/>
      </c>
      <c r="AE7" s="83" t="str">
        <f ca="1">OFFSET(dummy2!$BB5,0,dummy2!$AX$3)</f>
        <v/>
      </c>
      <c r="AF7" s="84" t="str">
        <f ca="1">IF(AE7&lt;&gt;"","vs","")</f>
        <v/>
      </c>
      <c r="AG7" s="86" t="str">
        <f ca="1">OFFSET(dummy2!$BC5,0,dummy2!$AX$3)</f>
        <v/>
      </c>
      <c r="AH7" s="81" t="str">
        <f ca="1">OFFSET(dummy2!$AZ5,0,dummy2!$AY$3)</f>
        <v/>
      </c>
      <c r="AI7" s="82" t="str">
        <f ca="1">OFFSET(dummy2!$BA5,0,dummy2!$AY$3)</f>
        <v/>
      </c>
      <c r="AJ7" s="83" t="str">
        <f ca="1">OFFSET(dummy2!$BB5,0,dummy2!$AY$3)</f>
        <v/>
      </c>
      <c r="AK7" s="84" t="str">
        <f ca="1">IF(AJ7&lt;&gt;"","vs","")</f>
        <v/>
      </c>
      <c r="AL7" s="86" t="str">
        <f ca="1">OFFSET(dummy2!$BC5,0,dummy2!$AY$3)</f>
        <v/>
      </c>
      <c r="AM7" s="60"/>
      <c r="AN7" s="60"/>
      <c r="AO7" s="60"/>
      <c r="AP7" s="60"/>
      <c r="AQ7" s="60"/>
    </row>
    <row r="8" spans="1:43" ht="15" customHeight="1" x14ac:dyDescent="0.25">
      <c r="A8" s="87">
        <v>1</v>
      </c>
      <c r="B8" s="75"/>
      <c r="C8" s="60">
        <v>2</v>
      </c>
      <c r="D8" s="65">
        <f ca="1">OFFSET(dummy2!AZ6,0,dummy2!$AS$3)</f>
        <v>0.70833333333333337</v>
      </c>
      <c r="E8" s="54">
        <f ca="1">OFFSET(dummy2!BA6,0,dummy2!$AS$3)</f>
        <v>17</v>
      </c>
      <c r="F8" s="61" t="str">
        <f ca="1">OFFSET(dummy2!BB6,0,dummy2!$AS$3)</f>
        <v>Loser Match 14</v>
      </c>
      <c r="G8" s="50" t="str">
        <f t="shared" ref="G8:G71" ca="1" si="0">IF(F8&lt;&gt;"","vs","")</f>
        <v>vs</v>
      </c>
      <c r="H8" s="66" t="str">
        <f ca="1">OFFSET(dummy2!BC6,0,dummy2!$AS$3)</f>
        <v>Winner Match 9</v>
      </c>
      <c r="I8" s="65" t="str">
        <f ca="1">OFFSET(dummy2!AZ6,0,dummy2!$AT$3)</f>
        <v/>
      </c>
      <c r="J8" s="54" t="str">
        <f ca="1">OFFSET(dummy2!$BA6,0,dummy2!$AT$3)</f>
        <v/>
      </c>
      <c r="K8" s="61" t="str">
        <f ca="1">OFFSET(dummy2!BB6,0,dummy2!$AT$3)</f>
        <v/>
      </c>
      <c r="L8" s="50" t="str">
        <f t="shared" ref="L8:L71" ca="1" si="1">IF(K8&lt;&gt;"","vs","")</f>
        <v/>
      </c>
      <c r="M8" s="66" t="str">
        <f ca="1">OFFSET(dummy2!BC6,0,dummy2!$AT$3)</f>
        <v/>
      </c>
      <c r="N8" s="65" t="str">
        <f ca="1">OFFSET(dummy2!$AZ6,0,dummy2!$AU$3)</f>
        <v/>
      </c>
      <c r="O8" s="54" t="str">
        <f ca="1">OFFSET(dummy2!$BA6,0,dummy2!$AU$3)</f>
        <v/>
      </c>
      <c r="P8" s="61" t="str">
        <f ca="1">OFFSET(dummy2!$BB6,0,dummy2!$AU$3)</f>
        <v/>
      </c>
      <c r="Q8" s="50" t="str">
        <f t="shared" ref="Q8:Q71" ca="1" si="2">IF(P8&lt;&gt;"","vs","")</f>
        <v/>
      </c>
      <c r="R8" s="72" t="str">
        <f ca="1">OFFSET(dummy2!$BC6,0,dummy2!$AU$3)</f>
        <v/>
      </c>
      <c r="S8" s="65" t="str">
        <f ca="1">OFFSET(dummy2!$AZ6,0,dummy2!$AV$3)</f>
        <v/>
      </c>
      <c r="T8" s="54" t="str">
        <f ca="1">OFFSET(dummy2!$BA6,0,dummy2!$AV$3)</f>
        <v/>
      </c>
      <c r="U8" s="61" t="str">
        <f ca="1">OFFSET(dummy2!$BB6,0,dummy2!$AV$3)</f>
        <v/>
      </c>
      <c r="V8" s="50" t="str">
        <f t="shared" ref="V8:V71" ca="1" si="3">IF(U8&lt;&gt;"","vs","")</f>
        <v/>
      </c>
      <c r="W8" s="72" t="str">
        <f ca="1">OFFSET(dummy2!$BC6,0,dummy2!$AV$3)</f>
        <v/>
      </c>
      <c r="X8" s="65" t="str">
        <f ca="1">OFFSET(dummy2!$AZ6,0,dummy2!$AW$3)</f>
        <v/>
      </c>
      <c r="Y8" s="54" t="str">
        <f ca="1">OFFSET(dummy2!$BA6,0,dummy2!$AW$3)</f>
        <v/>
      </c>
      <c r="Z8" s="61" t="str">
        <f ca="1">OFFSET(dummy2!$BB6,0,dummy2!$AW$3)</f>
        <v/>
      </c>
      <c r="AA8" s="50" t="str">
        <f t="shared" ref="AA8:AA71" ca="1" si="4">IF(Z8&lt;&gt;"","vs","")</f>
        <v/>
      </c>
      <c r="AB8" s="72" t="str">
        <f ca="1">OFFSET(dummy2!$BC6,0,dummy2!$AW$3)</f>
        <v/>
      </c>
      <c r="AC8" s="65" t="str">
        <f ca="1">OFFSET(dummy2!$AZ6,0,dummy2!$AX$3)</f>
        <v/>
      </c>
      <c r="AD8" s="54" t="str">
        <f ca="1">OFFSET(dummy2!$BA6,0,dummy2!$AX$3)</f>
        <v/>
      </c>
      <c r="AE8" s="61" t="str">
        <f ca="1">OFFSET(dummy2!$BB6,0,dummy2!$AX$3)</f>
        <v/>
      </c>
      <c r="AF8" s="50" t="str">
        <f t="shared" ref="AF8:AF71" ca="1" si="5">IF(AE8&lt;&gt;"","vs","")</f>
        <v/>
      </c>
      <c r="AG8" s="72" t="str">
        <f ca="1">OFFSET(dummy2!$BC6,0,dummy2!$AX$3)</f>
        <v/>
      </c>
      <c r="AH8" s="65" t="str">
        <f ca="1">OFFSET(dummy2!$AZ6,0,dummy2!$AY$3)</f>
        <v/>
      </c>
      <c r="AI8" s="54" t="str">
        <f ca="1">OFFSET(dummy2!$BA6,0,dummy2!$AY$3)</f>
        <v/>
      </c>
      <c r="AJ8" s="61" t="str">
        <f ca="1">OFFSET(dummy2!$BB6,0,dummy2!$AY$3)</f>
        <v/>
      </c>
      <c r="AK8" s="50" t="str">
        <f t="shared" ref="AK8:AK71" ca="1" si="6">IF(AJ8&lt;&gt;"","vs","")</f>
        <v/>
      </c>
      <c r="AL8" s="72" t="str">
        <f ca="1">OFFSET(dummy2!$BC6,0,dummy2!$AY$3)</f>
        <v/>
      </c>
      <c r="AM8" s="60"/>
      <c r="AN8" s="60"/>
      <c r="AO8" s="60"/>
      <c r="AP8" s="60"/>
      <c r="AQ8" s="60"/>
    </row>
    <row r="9" spans="1:43" ht="15" customHeight="1" x14ac:dyDescent="0.25">
      <c r="A9" s="87">
        <v>1</v>
      </c>
      <c r="B9" s="75"/>
      <c r="C9" s="60">
        <v>3</v>
      </c>
      <c r="D9" s="65" t="str">
        <f ca="1">OFFSET(dummy2!AZ7,0,dummy2!$AS$3)</f>
        <v/>
      </c>
      <c r="E9" s="54" t="str">
        <f ca="1">OFFSET(dummy2!BA7,0,dummy2!$AS$3)</f>
        <v/>
      </c>
      <c r="F9" s="61" t="str">
        <f ca="1">OFFSET(dummy2!BB7,0,dummy2!$AS$3)</f>
        <v/>
      </c>
      <c r="G9" s="50" t="str">
        <f t="shared" ca="1" si="0"/>
        <v/>
      </c>
      <c r="H9" s="66" t="str">
        <f ca="1">OFFSET(dummy2!BC7,0,dummy2!$AS$3)</f>
        <v/>
      </c>
      <c r="I9" s="65" t="str">
        <f ca="1">OFFSET(dummy2!AZ7,0,dummy2!$AT$3)</f>
        <v/>
      </c>
      <c r="J9" s="54" t="str">
        <f ca="1">OFFSET(dummy2!$BA7,0,dummy2!$AT$3)</f>
        <v/>
      </c>
      <c r="K9" s="61" t="str">
        <f ca="1">OFFSET(dummy2!BB7,0,dummy2!$AT$3)</f>
        <v/>
      </c>
      <c r="L9" s="50" t="str">
        <f t="shared" ca="1" si="1"/>
        <v/>
      </c>
      <c r="M9" s="66" t="str">
        <f ca="1">OFFSET(dummy2!BC7,0,dummy2!$AT$3)</f>
        <v/>
      </c>
      <c r="N9" s="65" t="str">
        <f ca="1">OFFSET(dummy2!$AZ7,0,dummy2!$AU$3)</f>
        <v/>
      </c>
      <c r="O9" s="54" t="str">
        <f ca="1">OFFSET(dummy2!$BA7,0,dummy2!$AU$3)</f>
        <v/>
      </c>
      <c r="P9" s="61" t="str">
        <f ca="1">OFFSET(dummy2!$BB7,0,dummy2!$AU$3)</f>
        <v/>
      </c>
      <c r="Q9" s="50" t="str">
        <f t="shared" ca="1" si="2"/>
        <v/>
      </c>
      <c r="R9" s="72" t="str">
        <f ca="1">OFFSET(dummy2!$BC7,0,dummy2!$AU$3)</f>
        <v/>
      </c>
      <c r="S9" s="65" t="str">
        <f ca="1">OFFSET(dummy2!$AZ7,0,dummy2!$AV$3)</f>
        <v/>
      </c>
      <c r="T9" s="54" t="str">
        <f ca="1">OFFSET(dummy2!$BA7,0,dummy2!$AV$3)</f>
        <v/>
      </c>
      <c r="U9" s="61" t="str">
        <f ca="1">OFFSET(dummy2!$BB7,0,dummy2!$AV$3)</f>
        <v/>
      </c>
      <c r="V9" s="50" t="str">
        <f t="shared" ca="1" si="3"/>
        <v/>
      </c>
      <c r="W9" s="72" t="str">
        <f ca="1">OFFSET(dummy2!$BC7,0,dummy2!$AV$3)</f>
        <v/>
      </c>
      <c r="X9" s="65" t="str">
        <f ca="1">OFFSET(dummy2!$AZ7,0,dummy2!$AW$3)</f>
        <v/>
      </c>
      <c r="Y9" s="54" t="str">
        <f ca="1">OFFSET(dummy2!$BA7,0,dummy2!$AW$3)</f>
        <v/>
      </c>
      <c r="Z9" s="61" t="str">
        <f ca="1">OFFSET(dummy2!$BB7,0,dummy2!$AW$3)</f>
        <v/>
      </c>
      <c r="AA9" s="50" t="str">
        <f t="shared" ca="1" si="4"/>
        <v/>
      </c>
      <c r="AB9" s="72" t="str">
        <f ca="1">OFFSET(dummy2!$BC7,0,dummy2!$AW$3)</f>
        <v/>
      </c>
      <c r="AC9" s="65" t="str">
        <f ca="1">OFFSET(dummy2!$AZ7,0,dummy2!$AX$3)</f>
        <v/>
      </c>
      <c r="AD9" s="54" t="str">
        <f ca="1">OFFSET(dummy2!$BA7,0,dummy2!$AX$3)</f>
        <v/>
      </c>
      <c r="AE9" s="61" t="str">
        <f ca="1">OFFSET(dummy2!$BB7,0,dummy2!$AX$3)</f>
        <v/>
      </c>
      <c r="AF9" s="50" t="str">
        <f t="shared" ca="1" si="5"/>
        <v/>
      </c>
      <c r="AG9" s="72" t="str">
        <f ca="1">OFFSET(dummy2!$BC7,0,dummy2!$AX$3)</f>
        <v/>
      </c>
      <c r="AH9" s="65" t="str">
        <f ca="1">OFFSET(dummy2!$AZ7,0,dummy2!$AY$3)</f>
        <v/>
      </c>
      <c r="AI9" s="54" t="str">
        <f ca="1">OFFSET(dummy2!$BA7,0,dummy2!$AY$3)</f>
        <v/>
      </c>
      <c r="AJ9" s="61" t="str">
        <f ca="1">OFFSET(dummy2!$BB7,0,dummy2!$AY$3)</f>
        <v/>
      </c>
      <c r="AK9" s="50" t="str">
        <f t="shared" ca="1" si="6"/>
        <v/>
      </c>
      <c r="AL9" s="72" t="str">
        <f ca="1">OFFSET(dummy2!$BC7,0,dummy2!$AY$3)</f>
        <v/>
      </c>
      <c r="AM9" s="60"/>
      <c r="AN9" s="60"/>
      <c r="AO9" s="60"/>
      <c r="AP9" s="60"/>
      <c r="AQ9" s="60"/>
    </row>
    <row r="10" spans="1:43" ht="15" customHeight="1" x14ac:dyDescent="0.25">
      <c r="A10" s="87">
        <v>1</v>
      </c>
      <c r="B10" s="75"/>
      <c r="C10" s="60">
        <v>4</v>
      </c>
      <c r="D10" s="65" t="str">
        <f ca="1">OFFSET(dummy2!AZ8,0,dummy2!$AS$3)</f>
        <v/>
      </c>
      <c r="E10" s="54" t="str">
        <f ca="1">OFFSET(dummy2!BA8,0,dummy2!$AS$3)</f>
        <v/>
      </c>
      <c r="F10" s="61" t="str">
        <f ca="1">OFFSET(dummy2!BB8,0,dummy2!$AS$3)</f>
        <v/>
      </c>
      <c r="G10" s="50" t="str">
        <f t="shared" ca="1" si="0"/>
        <v/>
      </c>
      <c r="H10" s="66" t="str">
        <f ca="1">OFFSET(dummy2!BC8,0,dummy2!$AS$3)</f>
        <v/>
      </c>
      <c r="I10" s="65" t="str">
        <f ca="1">OFFSET(dummy2!AZ8,0,dummy2!$AT$3)</f>
        <v/>
      </c>
      <c r="J10" s="54" t="str">
        <f ca="1">OFFSET(dummy2!$BA8,0,dummy2!$AT$3)</f>
        <v/>
      </c>
      <c r="K10" s="61" t="str">
        <f ca="1">OFFSET(dummy2!BB8,0,dummy2!$AT$3)</f>
        <v/>
      </c>
      <c r="L10" s="50" t="str">
        <f t="shared" ca="1" si="1"/>
        <v/>
      </c>
      <c r="M10" s="66" t="str">
        <f ca="1">OFFSET(dummy2!BC8,0,dummy2!$AT$3)</f>
        <v/>
      </c>
      <c r="N10" s="65" t="str">
        <f ca="1">OFFSET(dummy2!$AZ8,0,dummy2!$AU$3)</f>
        <v/>
      </c>
      <c r="O10" s="54" t="str">
        <f ca="1">OFFSET(dummy2!$BA8,0,dummy2!$AU$3)</f>
        <v/>
      </c>
      <c r="P10" s="61" t="str">
        <f ca="1">OFFSET(dummy2!$BB8,0,dummy2!$AU$3)</f>
        <v/>
      </c>
      <c r="Q10" s="50" t="str">
        <f t="shared" ca="1" si="2"/>
        <v/>
      </c>
      <c r="R10" s="72" t="str">
        <f ca="1">OFFSET(dummy2!$BC8,0,dummy2!$AU$3)</f>
        <v/>
      </c>
      <c r="S10" s="65" t="str">
        <f ca="1">OFFSET(dummy2!$AZ8,0,dummy2!$AV$3)</f>
        <v/>
      </c>
      <c r="T10" s="54" t="str">
        <f ca="1">OFFSET(dummy2!$BA8,0,dummy2!$AV$3)</f>
        <v/>
      </c>
      <c r="U10" s="61" t="str">
        <f ca="1">OFFSET(dummy2!$BB8,0,dummy2!$AV$3)</f>
        <v/>
      </c>
      <c r="V10" s="50" t="str">
        <f t="shared" ca="1" si="3"/>
        <v/>
      </c>
      <c r="W10" s="72" t="str">
        <f ca="1">OFFSET(dummy2!$BC8,0,dummy2!$AV$3)</f>
        <v/>
      </c>
      <c r="X10" s="65" t="str">
        <f ca="1">OFFSET(dummy2!$AZ8,0,dummy2!$AW$3)</f>
        <v/>
      </c>
      <c r="Y10" s="54" t="str">
        <f ca="1">OFFSET(dummy2!$BA8,0,dummy2!$AW$3)</f>
        <v/>
      </c>
      <c r="Z10" s="61" t="str">
        <f ca="1">OFFSET(dummy2!$BB8,0,dummy2!$AW$3)</f>
        <v/>
      </c>
      <c r="AA10" s="50" t="str">
        <f t="shared" ca="1" si="4"/>
        <v/>
      </c>
      <c r="AB10" s="72" t="str">
        <f ca="1">OFFSET(dummy2!$BC8,0,dummy2!$AW$3)</f>
        <v/>
      </c>
      <c r="AC10" s="65" t="str">
        <f ca="1">OFFSET(dummy2!$AZ8,0,dummy2!$AX$3)</f>
        <v/>
      </c>
      <c r="AD10" s="54" t="str">
        <f ca="1">OFFSET(dummy2!$BA8,0,dummy2!$AX$3)</f>
        <v/>
      </c>
      <c r="AE10" s="61" t="str">
        <f ca="1">OFFSET(dummy2!$BB8,0,dummy2!$AX$3)</f>
        <v/>
      </c>
      <c r="AF10" s="50" t="str">
        <f t="shared" ca="1" si="5"/>
        <v/>
      </c>
      <c r="AG10" s="72" t="str">
        <f ca="1">OFFSET(dummy2!$BC8,0,dummy2!$AX$3)</f>
        <v/>
      </c>
      <c r="AH10" s="65" t="str">
        <f ca="1">OFFSET(dummy2!$AZ8,0,dummy2!$AY$3)</f>
        <v/>
      </c>
      <c r="AI10" s="54" t="str">
        <f ca="1">OFFSET(dummy2!$BA8,0,dummy2!$AY$3)</f>
        <v/>
      </c>
      <c r="AJ10" s="61" t="str">
        <f ca="1">OFFSET(dummy2!$BB8,0,dummy2!$AY$3)</f>
        <v/>
      </c>
      <c r="AK10" s="50" t="str">
        <f t="shared" ca="1" si="6"/>
        <v/>
      </c>
      <c r="AL10" s="72" t="str">
        <f ca="1">OFFSET(dummy2!$BC8,0,dummy2!$AY$3)</f>
        <v/>
      </c>
      <c r="AM10" s="60"/>
      <c r="AN10" s="60"/>
      <c r="AO10" s="60"/>
      <c r="AP10" s="60"/>
      <c r="AQ10" s="60"/>
    </row>
    <row r="11" spans="1:43" ht="15" customHeight="1" x14ac:dyDescent="0.25">
      <c r="A11" s="87">
        <v>1</v>
      </c>
      <c r="B11" s="75"/>
      <c r="C11" s="60">
        <v>5</v>
      </c>
      <c r="D11" s="65" t="str">
        <f ca="1">OFFSET(dummy2!AZ9,0,dummy2!$AS$3)</f>
        <v/>
      </c>
      <c r="E11" s="54" t="str">
        <f ca="1">OFFSET(dummy2!BA9,0,dummy2!$AS$3)</f>
        <v/>
      </c>
      <c r="F11" s="61" t="str">
        <f ca="1">OFFSET(dummy2!BB9,0,dummy2!$AS$3)</f>
        <v/>
      </c>
      <c r="G11" s="50" t="str">
        <f t="shared" ca="1" si="0"/>
        <v/>
      </c>
      <c r="H11" s="66" t="str">
        <f ca="1">OFFSET(dummy2!BC9,0,dummy2!$AS$3)</f>
        <v/>
      </c>
      <c r="I11" s="65" t="str">
        <f ca="1">OFFSET(dummy2!AZ9,0,dummy2!$AT$3)</f>
        <v/>
      </c>
      <c r="J11" s="54" t="str">
        <f ca="1">OFFSET(dummy2!$BA9,0,dummy2!$AT$3)</f>
        <v/>
      </c>
      <c r="K11" s="61" t="str">
        <f ca="1">OFFSET(dummy2!BB9,0,dummy2!$AT$3)</f>
        <v/>
      </c>
      <c r="L11" s="50" t="str">
        <f t="shared" ca="1" si="1"/>
        <v/>
      </c>
      <c r="M11" s="66" t="str">
        <f ca="1">OFFSET(dummy2!BC9,0,dummy2!$AT$3)</f>
        <v/>
      </c>
      <c r="N11" s="65" t="str">
        <f ca="1">OFFSET(dummy2!$AZ9,0,dummy2!$AU$3)</f>
        <v/>
      </c>
      <c r="O11" s="54" t="str">
        <f ca="1">OFFSET(dummy2!$BA9,0,dummy2!$AU$3)</f>
        <v/>
      </c>
      <c r="P11" s="61" t="str">
        <f ca="1">OFFSET(dummy2!$BB9,0,dummy2!$AU$3)</f>
        <v/>
      </c>
      <c r="Q11" s="50" t="str">
        <f t="shared" ca="1" si="2"/>
        <v/>
      </c>
      <c r="R11" s="72" t="str">
        <f ca="1">OFFSET(dummy2!$BC9,0,dummy2!$AU$3)</f>
        <v/>
      </c>
      <c r="S11" s="65" t="str">
        <f ca="1">OFFSET(dummy2!$AZ9,0,dummy2!$AV$3)</f>
        <v/>
      </c>
      <c r="T11" s="54" t="str">
        <f ca="1">OFFSET(dummy2!$BA9,0,dummy2!$AV$3)</f>
        <v/>
      </c>
      <c r="U11" s="61" t="str">
        <f ca="1">OFFSET(dummy2!$BB9,0,dummy2!$AV$3)</f>
        <v/>
      </c>
      <c r="V11" s="50" t="str">
        <f t="shared" ca="1" si="3"/>
        <v/>
      </c>
      <c r="W11" s="72" t="str">
        <f ca="1">OFFSET(dummy2!$BC9,0,dummy2!$AV$3)</f>
        <v/>
      </c>
      <c r="X11" s="65" t="str">
        <f ca="1">OFFSET(dummy2!$AZ9,0,dummy2!$AW$3)</f>
        <v/>
      </c>
      <c r="Y11" s="54" t="str">
        <f ca="1">OFFSET(dummy2!$BA9,0,dummy2!$AW$3)</f>
        <v/>
      </c>
      <c r="Z11" s="61" t="str">
        <f ca="1">OFFSET(dummy2!$BB9,0,dummy2!$AW$3)</f>
        <v/>
      </c>
      <c r="AA11" s="50" t="str">
        <f t="shared" ca="1" si="4"/>
        <v/>
      </c>
      <c r="AB11" s="72" t="str">
        <f ca="1">OFFSET(dummy2!$BC9,0,dummy2!$AW$3)</f>
        <v/>
      </c>
      <c r="AC11" s="65" t="str">
        <f ca="1">OFFSET(dummy2!$AZ9,0,dummy2!$AX$3)</f>
        <v/>
      </c>
      <c r="AD11" s="54" t="str">
        <f ca="1">OFFSET(dummy2!$BA9,0,dummy2!$AX$3)</f>
        <v/>
      </c>
      <c r="AE11" s="61" t="str">
        <f ca="1">OFFSET(dummy2!$BB9,0,dummy2!$AX$3)</f>
        <v/>
      </c>
      <c r="AF11" s="50" t="str">
        <f t="shared" ca="1" si="5"/>
        <v/>
      </c>
      <c r="AG11" s="72" t="str">
        <f ca="1">OFFSET(dummy2!$BC9,0,dummy2!$AX$3)</f>
        <v/>
      </c>
      <c r="AH11" s="65" t="str">
        <f ca="1">OFFSET(dummy2!$AZ9,0,dummy2!$AY$3)</f>
        <v/>
      </c>
      <c r="AI11" s="54" t="str">
        <f ca="1">OFFSET(dummy2!$BA9,0,dummy2!$AY$3)</f>
        <v/>
      </c>
      <c r="AJ11" s="61" t="str">
        <f ca="1">OFFSET(dummy2!$BB9,0,dummy2!$AY$3)</f>
        <v/>
      </c>
      <c r="AK11" s="50" t="str">
        <f t="shared" ca="1" si="6"/>
        <v/>
      </c>
      <c r="AL11" s="72" t="str">
        <f ca="1">OFFSET(dummy2!$BC9,0,dummy2!$AY$3)</f>
        <v/>
      </c>
      <c r="AM11" s="60"/>
      <c r="AN11" s="60"/>
      <c r="AO11" s="60"/>
      <c r="AP11" s="60"/>
      <c r="AQ11" s="60"/>
    </row>
    <row r="12" spans="1:43" ht="15" customHeight="1" x14ac:dyDescent="0.25">
      <c r="A12" s="87">
        <v>1</v>
      </c>
      <c r="B12" s="75"/>
      <c r="C12" s="60">
        <v>6</v>
      </c>
      <c r="D12" s="65" t="str">
        <f ca="1">OFFSET(dummy2!AZ10,0,dummy2!$AS$3)</f>
        <v/>
      </c>
      <c r="E12" s="54" t="str">
        <f ca="1">OFFSET(dummy2!BA10,0,dummy2!$AS$3)</f>
        <v/>
      </c>
      <c r="F12" s="61" t="str">
        <f ca="1">OFFSET(dummy2!BB10,0,dummy2!$AS$3)</f>
        <v/>
      </c>
      <c r="G12" s="50" t="str">
        <f t="shared" ca="1" si="0"/>
        <v/>
      </c>
      <c r="H12" s="66" t="str">
        <f ca="1">OFFSET(dummy2!BC10,0,dummy2!$AS$3)</f>
        <v/>
      </c>
      <c r="I12" s="65" t="str">
        <f ca="1">OFFSET(dummy2!AZ10,0,dummy2!$AT$3)</f>
        <v/>
      </c>
      <c r="J12" s="54" t="str">
        <f ca="1">OFFSET(dummy2!$BA10,0,dummy2!$AT$3)</f>
        <v/>
      </c>
      <c r="K12" s="61" t="str">
        <f ca="1">OFFSET(dummy2!BB10,0,dummy2!$AT$3)</f>
        <v/>
      </c>
      <c r="L12" s="50" t="str">
        <f t="shared" ca="1" si="1"/>
        <v/>
      </c>
      <c r="M12" s="66" t="str">
        <f ca="1">OFFSET(dummy2!BC10,0,dummy2!$AT$3)</f>
        <v/>
      </c>
      <c r="N12" s="65" t="str">
        <f ca="1">OFFSET(dummy2!$AZ10,0,dummy2!$AU$3)</f>
        <v/>
      </c>
      <c r="O12" s="54" t="str">
        <f ca="1">OFFSET(dummy2!$BA10,0,dummy2!$AU$3)</f>
        <v/>
      </c>
      <c r="P12" s="61" t="str">
        <f ca="1">OFFSET(dummy2!$BB10,0,dummy2!$AU$3)</f>
        <v/>
      </c>
      <c r="Q12" s="50" t="str">
        <f t="shared" ca="1" si="2"/>
        <v/>
      </c>
      <c r="R12" s="72" t="str">
        <f ca="1">OFFSET(dummy2!$BC10,0,dummy2!$AU$3)</f>
        <v/>
      </c>
      <c r="S12" s="65" t="str">
        <f ca="1">OFFSET(dummy2!$AZ10,0,dummy2!$AV$3)</f>
        <v/>
      </c>
      <c r="T12" s="54" t="str">
        <f ca="1">OFFSET(dummy2!$BA10,0,dummy2!$AV$3)</f>
        <v/>
      </c>
      <c r="U12" s="61" t="str">
        <f ca="1">OFFSET(dummy2!$BB10,0,dummy2!$AV$3)</f>
        <v/>
      </c>
      <c r="V12" s="50" t="str">
        <f t="shared" ca="1" si="3"/>
        <v/>
      </c>
      <c r="W12" s="72" t="str">
        <f ca="1">OFFSET(dummy2!$BC10,0,dummy2!$AV$3)</f>
        <v/>
      </c>
      <c r="X12" s="65" t="str">
        <f ca="1">OFFSET(dummy2!$AZ10,0,dummy2!$AW$3)</f>
        <v/>
      </c>
      <c r="Y12" s="54" t="str">
        <f ca="1">OFFSET(dummy2!$BA10,0,dummy2!$AW$3)</f>
        <v/>
      </c>
      <c r="Z12" s="61" t="str">
        <f ca="1">OFFSET(dummy2!$BB10,0,dummy2!$AW$3)</f>
        <v/>
      </c>
      <c r="AA12" s="50" t="str">
        <f t="shared" ca="1" si="4"/>
        <v/>
      </c>
      <c r="AB12" s="72" t="str">
        <f ca="1">OFFSET(dummy2!$BC10,0,dummy2!$AW$3)</f>
        <v/>
      </c>
      <c r="AC12" s="65" t="str">
        <f ca="1">OFFSET(dummy2!$AZ10,0,dummy2!$AX$3)</f>
        <v/>
      </c>
      <c r="AD12" s="54" t="str">
        <f ca="1">OFFSET(dummy2!$BA10,0,dummy2!$AX$3)</f>
        <v/>
      </c>
      <c r="AE12" s="61" t="str">
        <f ca="1">OFFSET(dummy2!$BB10,0,dummy2!$AX$3)</f>
        <v/>
      </c>
      <c r="AF12" s="50" t="str">
        <f t="shared" ca="1" si="5"/>
        <v/>
      </c>
      <c r="AG12" s="72" t="str">
        <f ca="1">OFFSET(dummy2!$BC10,0,dummy2!$AX$3)</f>
        <v/>
      </c>
      <c r="AH12" s="65" t="str">
        <f ca="1">OFFSET(dummy2!$AZ10,0,dummy2!$AY$3)</f>
        <v/>
      </c>
      <c r="AI12" s="54" t="str">
        <f ca="1">OFFSET(dummy2!$BA10,0,dummy2!$AY$3)</f>
        <v/>
      </c>
      <c r="AJ12" s="61" t="str">
        <f ca="1">OFFSET(dummy2!$BB10,0,dummy2!$AY$3)</f>
        <v/>
      </c>
      <c r="AK12" s="50" t="str">
        <f t="shared" ca="1" si="6"/>
        <v/>
      </c>
      <c r="AL12" s="72" t="str">
        <f ca="1">OFFSET(dummy2!$BC10,0,dummy2!$AY$3)</f>
        <v/>
      </c>
      <c r="AM12" s="60"/>
      <c r="AN12" s="60"/>
      <c r="AO12" s="60"/>
      <c r="AP12" s="60"/>
      <c r="AQ12" s="60"/>
    </row>
    <row r="13" spans="1:43" ht="15" customHeight="1" x14ac:dyDescent="0.25">
      <c r="A13" s="87">
        <v>1</v>
      </c>
      <c r="B13" s="75"/>
      <c r="C13" s="60">
        <v>7</v>
      </c>
      <c r="D13" s="65" t="str">
        <f ca="1">OFFSET(dummy2!AZ11,0,dummy2!$AS$3)</f>
        <v/>
      </c>
      <c r="E13" s="54" t="str">
        <f ca="1">OFFSET(dummy2!BA11,0,dummy2!$AS$3)</f>
        <v/>
      </c>
      <c r="F13" s="61" t="str">
        <f ca="1">OFFSET(dummy2!BB11,0,dummy2!$AS$3)</f>
        <v/>
      </c>
      <c r="G13" s="50" t="str">
        <f t="shared" ca="1" si="0"/>
        <v/>
      </c>
      <c r="H13" s="66" t="str">
        <f ca="1">OFFSET(dummy2!BC11,0,dummy2!$AS$3)</f>
        <v/>
      </c>
      <c r="I13" s="65" t="str">
        <f ca="1">OFFSET(dummy2!AZ11,0,dummy2!$AT$3)</f>
        <v/>
      </c>
      <c r="J13" s="54" t="str">
        <f ca="1">OFFSET(dummy2!$BA11,0,dummy2!$AT$3)</f>
        <v/>
      </c>
      <c r="K13" s="61" t="str">
        <f ca="1">OFFSET(dummy2!BB11,0,dummy2!$AT$3)</f>
        <v/>
      </c>
      <c r="L13" s="50" t="str">
        <f t="shared" ca="1" si="1"/>
        <v/>
      </c>
      <c r="M13" s="66" t="str">
        <f ca="1">OFFSET(dummy2!BC11,0,dummy2!$AT$3)</f>
        <v/>
      </c>
      <c r="N13" s="65" t="str">
        <f ca="1">OFFSET(dummy2!$AZ11,0,dummy2!$AU$3)</f>
        <v/>
      </c>
      <c r="O13" s="54" t="str">
        <f ca="1">OFFSET(dummy2!$BA11,0,dummy2!$AU$3)</f>
        <v/>
      </c>
      <c r="P13" s="61" t="str">
        <f ca="1">OFFSET(dummy2!$BB11,0,dummy2!$AU$3)</f>
        <v/>
      </c>
      <c r="Q13" s="50" t="str">
        <f t="shared" ca="1" si="2"/>
        <v/>
      </c>
      <c r="R13" s="72" t="str">
        <f ca="1">OFFSET(dummy2!$BC11,0,dummy2!$AU$3)</f>
        <v/>
      </c>
      <c r="S13" s="65" t="str">
        <f ca="1">OFFSET(dummy2!$AZ11,0,dummy2!$AV$3)</f>
        <v/>
      </c>
      <c r="T13" s="54" t="str">
        <f ca="1">OFFSET(dummy2!$BA11,0,dummy2!$AV$3)</f>
        <v/>
      </c>
      <c r="U13" s="61" t="str">
        <f ca="1">OFFSET(dummy2!$BB11,0,dummy2!$AV$3)</f>
        <v/>
      </c>
      <c r="V13" s="50" t="str">
        <f t="shared" ca="1" si="3"/>
        <v/>
      </c>
      <c r="W13" s="72" t="str">
        <f ca="1">OFFSET(dummy2!$BC11,0,dummy2!$AV$3)</f>
        <v/>
      </c>
      <c r="X13" s="65" t="str">
        <f ca="1">OFFSET(dummy2!$AZ11,0,dummy2!$AW$3)</f>
        <v/>
      </c>
      <c r="Y13" s="54" t="str">
        <f ca="1">OFFSET(dummy2!$BA11,0,dummy2!$AW$3)</f>
        <v/>
      </c>
      <c r="Z13" s="61" t="str">
        <f ca="1">OFFSET(dummy2!$BB11,0,dummy2!$AW$3)</f>
        <v/>
      </c>
      <c r="AA13" s="50" t="str">
        <f t="shared" ca="1" si="4"/>
        <v/>
      </c>
      <c r="AB13" s="72" t="str">
        <f ca="1">OFFSET(dummy2!$BC11,0,dummy2!$AW$3)</f>
        <v/>
      </c>
      <c r="AC13" s="65" t="str">
        <f ca="1">OFFSET(dummy2!$AZ11,0,dummy2!$AX$3)</f>
        <v/>
      </c>
      <c r="AD13" s="54" t="str">
        <f ca="1">OFFSET(dummy2!$BA11,0,dummy2!$AX$3)</f>
        <v/>
      </c>
      <c r="AE13" s="61" t="str">
        <f ca="1">OFFSET(dummy2!$BB11,0,dummy2!$AX$3)</f>
        <v/>
      </c>
      <c r="AF13" s="50" t="str">
        <f t="shared" ca="1" si="5"/>
        <v/>
      </c>
      <c r="AG13" s="72" t="str">
        <f ca="1">OFFSET(dummy2!$BC11,0,dummy2!$AX$3)</f>
        <v/>
      </c>
      <c r="AH13" s="65" t="str">
        <f ca="1">OFFSET(dummy2!$AZ11,0,dummy2!$AY$3)</f>
        <v/>
      </c>
      <c r="AI13" s="54" t="str">
        <f ca="1">OFFSET(dummy2!$BA11,0,dummy2!$AY$3)</f>
        <v/>
      </c>
      <c r="AJ13" s="61" t="str">
        <f ca="1">OFFSET(dummy2!$BB11,0,dummy2!$AY$3)</f>
        <v/>
      </c>
      <c r="AK13" s="50" t="str">
        <f t="shared" ca="1" si="6"/>
        <v/>
      </c>
      <c r="AL13" s="72" t="str">
        <f ca="1">OFFSET(dummy2!$BC11,0,dummy2!$AY$3)</f>
        <v/>
      </c>
      <c r="AM13" s="60"/>
      <c r="AN13" s="60"/>
      <c r="AO13" s="60"/>
      <c r="AP13" s="60"/>
      <c r="AQ13" s="60"/>
    </row>
    <row r="14" spans="1:43" ht="15" customHeight="1" thickBot="1" x14ac:dyDescent="0.3">
      <c r="A14" s="87">
        <v>1</v>
      </c>
      <c r="B14" s="76"/>
      <c r="C14" s="60">
        <v>8</v>
      </c>
      <c r="D14" s="67" t="str">
        <f ca="1">OFFSET(dummy2!AZ12,0,dummy2!$AS$3)</f>
        <v/>
      </c>
      <c r="E14" s="68" t="str">
        <f ca="1">OFFSET(dummy2!BA12,0,dummy2!$AS$3)</f>
        <v/>
      </c>
      <c r="F14" s="69" t="str">
        <f ca="1">OFFSET(dummy2!BB12,0,dummy2!$AS$3)</f>
        <v/>
      </c>
      <c r="G14" s="70" t="str">
        <f t="shared" ca="1" si="0"/>
        <v/>
      </c>
      <c r="H14" s="71" t="str">
        <f ca="1">OFFSET(dummy2!BC12,0,dummy2!$AS$3)</f>
        <v/>
      </c>
      <c r="I14" s="67" t="str">
        <f ca="1">OFFSET(dummy2!AZ12,0,dummy2!$AT$3)</f>
        <v/>
      </c>
      <c r="J14" s="68" t="str">
        <f ca="1">OFFSET(dummy2!$BA12,0,dummy2!$AT$3)</f>
        <v/>
      </c>
      <c r="K14" s="69" t="str">
        <f ca="1">OFFSET(dummy2!BB12,0,dummy2!$AT$3)</f>
        <v/>
      </c>
      <c r="L14" s="70" t="str">
        <f t="shared" ca="1" si="1"/>
        <v/>
      </c>
      <c r="M14" s="71" t="str">
        <f ca="1">OFFSET(dummy2!BC12,0,dummy2!$AT$3)</f>
        <v/>
      </c>
      <c r="N14" s="67" t="str">
        <f ca="1">OFFSET(dummy2!$AZ12,0,dummy2!$AU$3)</f>
        <v/>
      </c>
      <c r="O14" s="68" t="str">
        <f ca="1">OFFSET(dummy2!$BA12,0,dummy2!$AU$3)</f>
        <v/>
      </c>
      <c r="P14" s="69" t="str">
        <f ca="1">OFFSET(dummy2!$BB12,0,dummy2!$AU$3)</f>
        <v/>
      </c>
      <c r="Q14" s="70" t="str">
        <f t="shared" ca="1" si="2"/>
        <v/>
      </c>
      <c r="R14" s="73" t="str">
        <f ca="1">OFFSET(dummy2!$BC12,0,dummy2!$AU$3)</f>
        <v/>
      </c>
      <c r="S14" s="67" t="str">
        <f ca="1">OFFSET(dummy2!$AZ12,0,dummy2!$AV$3)</f>
        <v/>
      </c>
      <c r="T14" s="68" t="str">
        <f ca="1">OFFSET(dummy2!$BA12,0,dummy2!$AV$3)</f>
        <v/>
      </c>
      <c r="U14" s="69" t="str">
        <f ca="1">OFFSET(dummy2!$BB12,0,dummy2!$AV$3)</f>
        <v/>
      </c>
      <c r="V14" s="70" t="str">
        <f t="shared" ca="1" si="3"/>
        <v/>
      </c>
      <c r="W14" s="73" t="str">
        <f ca="1">OFFSET(dummy2!$BC12,0,dummy2!$AV$3)</f>
        <v/>
      </c>
      <c r="X14" s="67" t="str">
        <f ca="1">OFFSET(dummy2!$AZ12,0,dummy2!$AW$3)</f>
        <v/>
      </c>
      <c r="Y14" s="68" t="str">
        <f ca="1">OFFSET(dummy2!$BA12,0,dummy2!$AW$3)</f>
        <v/>
      </c>
      <c r="Z14" s="69" t="str">
        <f ca="1">OFFSET(dummy2!$BB12,0,dummy2!$AW$3)</f>
        <v/>
      </c>
      <c r="AA14" s="70" t="str">
        <f t="shared" ca="1" si="4"/>
        <v/>
      </c>
      <c r="AB14" s="73" t="str">
        <f ca="1">OFFSET(dummy2!$BC12,0,dummy2!$AW$3)</f>
        <v/>
      </c>
      <c r="AC14" s="67" t="str">
        <f ca="1">OFFSET(dummy2!$AZ12,0,dummy2!$AX$3)</f>
        <v/>
      </c>
      <c r="AD14" s="68" t="str">
        <f ca="1">OFFSET(dummy2!$BA12,0,dummy2!$AX$3)</f>
        <v/>
      </c>
      <c r="AE14" s="69" t="str">
        <f ca="1">OFFSET(dummy2!$BB12,0,dummy2!$AX$3)</f>
        <v/>
      </c>
      <c r="AF14" s="70" t="str">
        <f t="shared" ca="1" si="5"/>
        <v/>
      </c>
      <c r="AG14" s="73" t="str">
        <f ca="1">OFFSET(dummy2!$BC12,0,dummy2!$AX$3)</f>
        <v/>
      </c>
      <c r="AH14" s="67" t="str">
        <f ca="1">OFFSET(dummy2!$AZ12,0,dummy2!$AY$3)</f>
        <v/>
      </c>
      <c r="AI14" s="68" t="str">
        <f ca="1">OFFSET(dummy2!$BA12,0,dummy2!$AY$3)</f>
        <v/>
      </c>
      <c r="AJ14" s="69" t="str">
        <f ca="1">OFFSET(dummy2!$BB12,0,dummy2!$AY$3)</f>
        <v/>
      </c>
      <c r="AK14" s="70" t="str">
        <f t="shared" ca="1" si="6"/>
        <v/>
      </c>
      <c r="AL14" s="73" t="str">
        <f ca="1">OFFSET(dummy2!$BC12,0,dummy2!$AY$3)</f>
        <v/>
      </c>
      <c r="AM14" s="60"/>
      <c r="AN14" s="60"/>
      <c r="AO14" s="60"/>
      <c r="AP14" s="60"/>
      <c r="AQ14" s="60"/>
    </row>
    <row r="15" spans="1:43" ht="15" customHeight="1" x14ac:dyDescent="0.25">
      <c r="A15" s="87">
        <f>IFERROR(IF(A7+1&gt;$A$5,"",A7+1),"")</f>
        <v>2</v>
      </c>
      <c r="B15" s="74" t="str">
        <f>dummy1!L16</f>
        <v>Court 2</v>
      </c>
      <c r="C15" s="60">
        <f>C7</f>
        <v>1</v>
      </c>
      <c r="D15" s="81">
        <f ca="1">OFFSET(dummy2!AZ13,0,dummy2!$AS$3)</f>
        <v>0.625</v>
      </c>
      <c r="E15" s="82">
        <f ca="1">OFFSET(dummy2!BA13,0,dummy2!$AS$3)</f>
        <v>2</v>
      </c>
      <c r="F15" s="83" t="str">
        <f ca="1">OFFSET(dummy2!BB13,0,dummy2!$AS$3)</f>
        <v>Player 8</v>
      </c>
      <c r="G15" s="84" t="str">
        <f t="shared" ca="1" si="0"/>
        <v>vs</v>
      </c>
      <c r="H15" s="85" t="str">
        <f ca="1">OFFSET(dummy2!BC13,0,dummy2!$AS$3)</f>
        <v>Player 9</v>
      </c>
      <c r="I15" s="81" t="str">
        <f ca="1">OFFSET(dummy2!AZ13,0,dummy2!$AT$3)</f>
        <v/>
      </c>
      <c r="J15" s="82" t="str">
        <f ca="1">OFFSET(dummy2!$BA13,0,dummy2!$AT$3)</f>
        <v/>
      </c>
      <c r="K15" s="83" t="str">
        <f ca="1">OFFSET(dummy2!BB13,0,dummy2!$AT$3)</f>
        <v/>
      </c>
      <c r="L15" s="84" t="str">
        <f t="shared" ca="1" si="1"/>
        <v/>
      </c>
      <c r="M15" s="85" t="str">
        <f ca="1">OFFSET(dummy2!BC13,0,dummy2!$AT$3)</f>
        <v/>
      </c>
      <c r="N15" s="81" t="str">
        <f ca="1">OFFSET(dummy2!$AZ13,0,dummy2!$AU$3)</f>
        <v/>
      </c>
      <c r="O15" s="82" t="str">
        <f ca="1">OFFSET(dummy2!$BA13,0,dummy2!$AU$3)</f>
        <v/>
      </c>
      <c r="P15" s="83" t="str">
        <f ca="1">OFFSET(dummy2!$BB13,0,dummy2!$AU$3)</f>
        <v/>
      </c>
      <c r="Q15" s="84" t="str">
        <f t="shared" ca="1" si="2"/>
        <v/>
      </c>
      <c r="R15" s="86" t="str">
        <f ca="1">OFFSET(dummy2!$BC13,0,dummy2!$AU$3)</f>
        <v/>
      </c>
      <c r="S15" s="81" t="str">
        <f ca="1">OFFSET(dummy2!$AZ13,0,dummy2!$AV$3)</f>
        <v/>
      </c>
      <c r="T15" s="82" t="str">
        <f ca="1">OFFSET(dummy2!$BA13,0,dummy2!$AV$3)</f>
        <v/>
      </c>
      <c r="U15" s="83" t="str">
        <f ca="1">OFFSET(dummy2!$BB13,0,dummy2!$AV$3)</f>
        <v/>
      </c>
      <c r="V15" s="84" t="str">
        <f t="shared" ca="1" si="3"/>
        <v/>
      </c>
      <c r="W15" s="86" t="str">
        <f ca="1">OFFSET(dummy2!$BC13,0,dummy2!$AV$3)</f>
        <v/>
      </c>
      <c r="X15" s="81" t="str">
        <f ca="1">OFFSET(dummy2!$AZ13,0,dummy2!$AW$3)</f>
        <v/>
      </c>
      <c r="Y15" s="82" t="str">
        <f ca="1">OFFSET(dummy2!$BA13,0,dummy2!$AW$3)</f>
        <v/>
      </c>
      <c r="Z15" s="83" t="str">
        <f ca="1">OFFSET(dummy2!$BB13,0,dummy2!$AW$3)</f>
        <v/>
      </c>
      <c r="AA15" s="84" t="str">
        <f t="shared" ca="1" si="4"/>
        <v/>
      </c>
      <c r="AB15" s="86" t="str">
        <f ca="1">OFFSET(dummy2!$BC13,0,dummy2!$AW$3)</f>
        <v/>
      </c>
      <c r="AC15" s="81" t="str">
        <f ca="1">OFFSET(dummy2!$AZ13,0,dummy2!$AX$3)</f>
        <v/>
      </c>
      <c r="AD15" s="82" t="str">
        <f ca="1">OFFSET(dummy2!$BA13,0,dummy2!$AX$3)</f>
        <v/>
      </c>
      <c r="AE15" s="83" t="str">
        <f ca="1">OFFSET(dummy2!$BB13,0,dummy2!$AX$3)</f>
        <v/>
      </c>
      <c r="AF15" s="84" t="str">
        <f t="shared" ca="1" si="5"/>
        <v/>
      </c>
      <c r="AG15" s="86" t="str">
        <f ca="1">OFFSET(dummy2!$BC13,0,dummy2!$AX$3)</f>
        <v/>
      </c>
      <c r="AH15" s="81" t="str">
        <f ca="1">OFFSET(dummy2!$AZ13,0,dummy2!$AY$3)</f>
        <v/>
      </c>
      <c r="AI15" s="82" t="str">
        <f ca="1">OFFSET(dummy2!$BA13,0,dummy2!$AY$3)</f>
        <v/>
      </c>
      <c r="AJ15" s="83" t="str">
        <f ca="1">OFFSET(dummy2!$BB13,0,dummy2!$AY$3)</f>
        <v/>
      </c>
      <c r="AK15" s="84" t="str">
        <f t="shared" ca="1" si="6"/>
        <v/>
      </c>
      <c r="AL15" s="86" t="str">
        <f ca="1">OFFSET(dummy2!$BC13,0,dummy2!$AY$3)</f>
        <v/>
      </c>
      <c r="AM15" s="60"/>
      <c r="AN15" s="60"/>
      <c r="AO15" s="60"/>
      <c r="AP15" s="60"/>
      <c r="AQ15" s="60"/>
    </row>
    <row r="16" spans="1:43" ht="15" customHeight="1" x14ac:dyDescent="0.25">
      <c r="A16" s="87">
        <f t="shared" ref="A16:A79" si="7">IFERROR(IF(A8+1&gt;$A$5,"",A8+1),"")</f>
        <v>2</v>
      </c>
      <c r="B16" s="75"/>
      <c r="C16" s="60">
        <f t="shared" ref="C16:C79" si="8">C8</f>
        <v>2</v>
      </c>
      <c r="D16" s="65">
        <f ca="1">OFFSET(dummy2!AZ14,0,dummy2!$AS$3)</f>
        <v>0.70833333333333337</v>
      </c>
      <c r="E16" s="54">
        <f ca="1">OFFSET(dummy2!BA14,0,dummy2!$AS$3)</f>
        <v>18</v>
      </c>
      <c r="F16" s="61" t="str">
        <f ca="1">OFFSET(dummy2!BB14,0,dummy2!$AS$3)</f>
        <v>Loser Match 13</v>
      </c>
      <c r="G16" s="50" t="str">
        <f t="shared" ca="1" si="0"/>
        <v>vs</v>
      </c>
      <c r="H16" s="66" t="str">
        <f ca="1">OFFSET(dummy2!BC14,0,dummy2!$AS$3)</f>
        <v>Winner Match 10</v>
      </c>
      <c r="I16" s="65" t="str">
        <f ca="1">OFFSET(dummy2!AZ14,0,dummy2!$AT$3)</f>
        <v/>
      </c>
      <c r="J16" s="54" t="str">
        <f ca="1">OFFSET(dummy2!$BA14,0,dummy2!$AT$3)</f>
        <v/>
      </c>
      <c r="K16" s="61" t="str">
        <f ca="1">OFFSET(dummy2!BB14,0,dummy2!$AT$3)</f>
        <v/>
      </c>
      <c r="L16" s="50" t="str">
        <f t="shared" ca="1" si="1"/>
        <v/>
      </c>
      <c r="M16" s="66" t="str">
        <f ca="1">OFFSET(dummy2!BC14,0,dummy2!$AT$3)</f>
        <v/>
      </c>
      <c r="N16" s="65" t="str">
        <f ca="1">OFFSET(dummy2!$AZ14,0,dummy2!$AU$3)</f>
        <v/>
      </c>
      <c r="O16" s="54" t="str">
        <f ca="1">OFFSET(dummy2!$BA14,0,dummy2!$AU$3)</f>
        <v/>
      </c>
      <c r="P16" s="61" t="str">
        <f ca="1">OFFSET(dummy2!$BB14,0,dummy2!$AU$3)</f>
        <v/>
      </c>
      <c r="Q16" s="50" t="str">
        <f t="shared" ca="1" si="2"/>
        <v/>
      </c>
      <c r="R16" s="72" t="str">
        <f ca="1">OFFSET(dummy2!$BC14,0,dummy2!$AU$3)</f>
        <v/>
      </c>
      <c r="S16" s="65" t="str">
        <f ca="1">OFFSET(dummy2!$AZ14,0,dummy2!$AV$3)</f>
        <v/>
      </c>
      <c r="T16" s="54" t="str">
        <f ca="1">OFFSET(dummy2!$BA14,0,dummy2!$AV$3)</f>
        <v/>
      </c>
      <c r="U16" s="61" t="str">
        <f ca="1">OFFSET(dummy2!$BB14,0,dummy2!$AV$3)</f>
        <v/>
      </c>
      <c r="V16" s="50" t="str">
        <f t="shared" ca="1" si="3"/>
        <v/>
      </c>
      <c r="W16" s="72" t="str">
        <f ca="1">OFFSET(dummy2!$BC14,0,dummy2!$AV$3)</f>
        <v/>
      </c>
      <c r="X16" s="65" t="str">
        <f ca="1">OFFSET(dummy2!$AZ14,0,dummy2!$AW$3)</f>
        <v/>
      </c>
      <c r="Y16" s="54" t="str">
        <f ca="1">OFFSET(dummy2!$BA14,0,dummy2!$AW$3)</f>
        <v/>
      </c>
      <c r="Z16" s="61" t="str">
        <f ca="1">OFFSET(dummy2!$BB14,0,dummy2!$AW$3)</f>
        <v/>
      </c>
      <c r="AA16" s="50" t="str">
        <f t="shared" ca="1" si="4"/>
        <v/>
      </c>
      <c r="AB16" s="72" t="str">
        <f ca="1">OFFSET(dummy2!$BC14,0,dummy2!$AW$3)</f>
        <v/>
      </c>
      <c r="AC16" s="65" t="str">
        <f ca="1">OFFSET(dummy2!$AZ14,0,dummy2!$AX$3)</f>
        <v/>
      </c>
      <c r="AD16" s="54" t="str">
        <f ca="1">OFFSET(dummy2!$BA14,0,dummy2!$AX$3)</f>
        <v/>
      </c>
      <c r="AE16" s="61" t="str">
        <f ca="1">OFFSET(dummy2!$BB14,0,dummy2!$AX$3)</f>
        <v/>
      </c>
      <c r="AF16" s="50" t="str">
        <f t="shared" ca="1" si="5"/>
        <v/>
      </c>
      <c r="AG16" s="72" t="str">
        <f ca="1">OFFSET(dummy2!$BC14,0,dummy2!$AX$3)</f>
        <v/>
      </c>
      <c r="AH16" s="65" t="str">
        <f ca="1">OFFSET(dummy2!$AZ14,0,dummy2!$AY$3)</f>
        <v/>
      </c>
      <c r="AI16" s="54" t="str">
        <f ca="1">OFFSET(dummy2!$BA14,0,dummy2!$AY$3)</f>
        <v/>
      </c>
      <c r="AJ16" s="61" t="str">
        <f ca="1">OFFSET(dummy2!$BB14,0,dummy2!$AY$3)</f>
        <v/>
      </c>
      <c r="AK16" s="50" t="str">
        <f t="shared" ca="1" si="6"/>
        <v/>
      </c>
      <c r="AL16" s="72" t="str">
        <f ca="1">OFFSET(dummy2!$BC14,0,dummy2!$AY$3)</f>
        <v/>
      </c>
      <c r="AM16" s="60"/>
      <c r="AN16" s="60"/>
      <c r="AO16" s="60"/>
      <c r="AP16" s="60"/>
      <c r="AQ16" s="60"/>
    </row>
    <row r="17" spans="1:43" ht="15" customHeight="1" x14ac:dyDescent="0.25">
      <c r="A17" s="87">
        <f t="shared" si="7"/>
        <v>2</v>
      </c>
      <c r="B17" s="75"/>
      <c r="C17" s="60">
        <f t="shared" si="8"/>
        <v>3</v>
      </c>
      <c r="D17" s="65" t="str">
        <f ca="1">OFFSET(dummy2!AZ15,0,dummy2!$AS$3)</f>
        <v/>
      </c>
      <c r="E17" s="54" t="str">
        <f ca="1">OFFSET(dummy2!BA15,0,dummy2!$AS$3)</f>
        <v/>
      </c>
      <c r="F17" s="61" t="str">
        <f ca="1">OFFSET(dummy2!BB15,0,dummy2!$AS$3)</f>
        <v/>
      </c>
      <c r="G17" s="50" t="str">
        <f t="shared" ca="1" si="0"/>
        <v/>
      </c>
      <c r="H17" s="66" t="str">
        <f ca="1">OFFSET(dummy2!BC15,0,dummy2!$AS$3)</f>
        <v/>
      </c>
      <c r="I17" s="65" t="str">
        <f ca="1">OFFSET(dummy2!AZ15,0,dummy2!$AT$3)</f>
        <v/>
      </c>
      <c r="J17" s="54" t="str">
        <f ca="1">OFFSET(dummy2!$BA15,0,dummy2!$AT$3)</f>
        <v/>
      </c>
      <c r="K17" s="61" t="str">
        <f ca="1">OFFSET(dummy2!BB15,0,dummy2!$AT$3)</f>
        <v/>
      </c>
      <c r="L17" s="50" t="str">
        <f t="shared" ca="1" si="1"/>
        <v/>
      </c>
      <c r="M17" s="66" t="str">
        <f ca="1">OFFSET(dummy2!BC15,0,dummy2!$AT$3)</f>
        <v/>
      </c>
      <c r="N17" s="65" t="str">
        <f ca="1">OFFSET(dummy2!$AZ15,0,dummy2!$AU$3)</f>
        <v/>
      </c>
      <c r="O17" s="54" t="str">
        <f ca="1">OFFSET(dummy2!$BA15,0,dummy2!$AU$3)</f>
        <v/>
      </c>
      <c r="P17" s="61" t="str">
        <f ca="1">OFFSET(dummy2!$BB15,0,dummy2!$AU$3)</f>
        <v/>
      </c>
      <c r="Q17" s="50" t="str">
        <f t="shared" ca="1" si="2"/>
        <v/>
      </c>
      <c r="R17" s="72" t="str">
        <f ca="1">OFFSET(dummy2!$BC15,0,dummy2!$AU$3)</f>
        <v/>
      </c>
      <c r="S17" s="65" t="str">
        <f ca="1">OFFSET(dummy2!$AZ15,0,dummy2!$AV$3)</f>
        <v/>
      </c>
      <c r="T17" s="54" t="str">
        <f ca="1">OFFSET(dummy2!$BA15,0,dummy2!$AV$3)</f>
        <v/>
      </c>
      <c r="U17" s="61" t="str">
        <f ca="1">OFFSET(dummy2!$BB15,0,dummy2!$AV$3)</f>
        <v/>
      </c>
      <c r="V17" s="50" t="str">
        <f t="shared" ca="1" si="3"/>
        <v/>
      </c>
      <c r="W17" s="72" t="str">
        <f ca="1">OFFSET(dummy2!$BC15,0,dummy2!$AV$3)</f>
        <v/>
      </c>
      <c r="X17" s="65" t="str">
        <f ca="1">OFFSET(dummy2!$AZ15,0,dummy2!$AW$3)</f>
        <v/>
      </c>
      <c r="Y17" s="54" t="str">
        <f ca="1">OFFSET(dummy2!$BA15,0,dummy2!$AW$3)</f>
        <v/>
      </c>
      <c r="Z17" s="61" t="str">
        <f ca="1">OFFSET(dummy2!$BB15,0,dummy2!$AW$3)</f>
        <v/>
      </c>
      <c r="AA17" s="50" t="str">
        <f t="shared" ca="1" si="4"/>
        <v/>
      </c>
      <c r="AB17" s="72" t="str">
        <f ca="1">OFFSET(dummy2!$BC15,0,dummy2!$AW$3)</f>
        <v/>
      </c>
      <c r="AC17" s="65" t="str">
        <f ca="1">OFFSET(dummy2!$AZ15,0,dummy2!$AX$3)</f>
        <v/>
      </c>
      <c r="AD17" s="54" t="str">
        <f ca="1">OFFSET(dummy2!$BA15,0,dummy2!$AX$3)</f>
        <v/>
      </c>
      <c r="AE17" s="61" t="str">
        <f ca="1">OFFSET(dummy2!$BB15,0,dummy2!$AX$3)</f>
        <v/>
      </c>
      <c r="AF17" s="50" t="str">
        <f t="shared" ca="1" si="5"/>
        <v/>
      </c>
      <c r="AG17" s="72" t="str">
        <f ca="1">OFFSET(dummy2!$BC15,0,dummy2!$AX$3)</f>
        <v/>
      </c>
      <c r="AH17" s="65" t="str">
        <f ca="1">OFFSET(dummy2!$AZ15,0,dummy2!$AY$3)</f>
        <v/>
      </c>
      <c r="AI17" s="54" t="str">
        <f ca="1">OFFSET(dummy2!$BA15,0,dummy2!$AY$3)</f>
        <v/>
      </c>
      <c r="AJ17" s="61" t="str">
        <f ca="1">OFFSET(dummy2!$BB15,0,dummy2!$AY$3)</f>
        <v/>
      </c>
      <c r="AK17" s="50" t="str">
        <f t="shared" ca="1" si="6"/>
        <v/>
      </c>
      <c r="AL17" s="72" t="str">
        <f ca="1">OFFSET(dummy2!$BC15,0,dummy2!$AY$3)</f>
        <v/>
      </c>
      <c r="AM17" s="60"/>
      <c r="AN17" s="60"/>
      <c r="AO17" s="60"/>
      <c r="AP17" s="60"/>
      <c r="AQ17" s="60"/>
    </row>
    <row r="18" spans="1:43" ht="15" customHeight="1" x14ac:dyDescent="0.25">
      <c r="A18" s="87">
        <f t="shared" si="7"/>
        <v>2</v>
      </c>
      <c r="B18" s="75"/>
      <c r="C18" s="60">
        <f t="shared" si="8"/>
        <v>4</v>
      </c>
      <c r="D18" s="65" t="str">
        <f ca="1">OFFSET(dummy2!AZ16,0,dummy2!$AS$3)</f>
        <v/>
      </c>
      <c r="E18" s="54" t="str">
        <f ca="1">OFFSET(dummy2!BA16,0,dummy2!$AS$3)</f>
        <v/>
      </c>
      <c r="F18" s="61" t="str">
        <f ca="1">OFFSET(dummy2!BB16,0,dummy2!$AS$3)</f>
        <v/>
      </c>
      <c r="G18" s="50" t="str">
        <f t="shared" ca="1" si="0"/>
        <v/>
      </c>
      <c r="H18" s="66" t="str">
        <f ca="1">OFFSET(dummy2!BC16,0,dummy2!$AS$3)</f>
        <v/>
      </c>
      <c r="I18" s="65" t="str">
        <f ca="1">OFFSET(dummy2!AZ16,0,dummy2!$AT$3)</f>
        <v/>
      </c>
      <c r="J18" s="54" t="str">
        <f ca="1">OFFSET(dummy2!$BA16,0,dummy2!$AT$3)</f>
        <v/>
      </c>
      <c r="K18" s="61" t="str">
        <f ca="1">OFFSET(dummy2!BB16,0,dummy2!$AT$3)</f>
        <v/>
      </c>
      <c r="L18" s="50" t="str">
        <f t="shared" ca="1" si="1"/>
        <v/>
      </c>
      <c r="M18" s="66" t="str">
        <f ca="1">OFFSET(dummy2!BC16,0,dummy2!$AT$3)</f>
        <v/>
      </c>
      <c r="N18" s="65" t="str">
        <f ca="1">OFFSET(dummy2!$AZ16,0,dummy2!$AU$3)</f>
        <v/>
      </c>
      <c r="O18" s="54" t="str">
        <f ca="1">OFFSET(dummy2!$BA16,0,dummy2!$AU$3)</f>
        <v/>
      </c>
      <c r="P18" s="61" t="str">
        <f ca="1">OFFSET(dummy2!$BB16,0,dummy2!$AU$3)</f>
        <v/>
      </c>
      <c r="Q18" s="50" t="str">
        <f t="shared" ca="1" si="2"/>
        <v/>
      </c>
      <c r="R18" s="72" t="str">
        <f ca="1">OFFSET(dummy2!$BC16,0,dummy2!$AU$3)</f>
        <v/>
      </c>
      <c r="S18" s="65" t="str">
        <f ca="1">OFFSET(dummy2!$AZ16,0,dummy2!$AV$3)</f>
        <v/>
      </c>
      <c r="T18" s="54" t="str">
        <f ca="1">OFFSET(dummy2!$BA16,0,dummy2!$AV$3)</f>
        <v/>
      </c>
      <c r="U18" s="61" t="str">
        <f ca="1">OFFSET(dummy2!$BB16,0,dummy2!$AV$3)</f>
        <v/>
      </c>
      <c r="V18" s="50" t="str">
        <f t="shared" ca="1" si="3"/>
        <v/>
      </c>
      <c r="W18" s="72" t="str">
        <f ca="1">OFFSET(dummy2!$BC16,0,dummy2!$AV$3)</f>
        <v/>
      </c>
      <c r="X18" s="65" t="str">
        <f ca="1">OFFSET(dummy2!$AZ16,0,dummy2!$AW$3)</f>
        <v/>
      </c>
      <c r="Y18" s="54" t="str">
        <f ca="1">OFFSET(dummy2!$BA16,0,dummy2!$AW$3)</f>
        <v/>
      </c>
      <c r="Z18" s="61" t="str">
        <f ca="1">OFFSET(dummy2!$BB16,0,dummy2!$AW$3)</f>
        <v/>
      </c>
      <c r="AA18" s="50" t="str">
        <f t="shared" ca="1" si="4"/>
        <v/>
      </c>
      <c r="AB18" s="72" t="str">
        <f ca="1">OFFSET(dummy2!$BC16,0,dummy2!$AW$3)</f>
        <v/>
      </c>
      <c r="AC18" s="65" t="str">
        <f ca="1">OFFSET(dummy2!$AZ16,0,dummy2!$AX$3)</f>
        <v/>
      </c>
      <c r="AD18" s="54" t="str">
        <f ca="1">OFFSET(dummy2!$BA16,0,dummy2!$AX$3)</f>
        <v/>
      </c>
      <c r="AE18" s="61" t="str">
        <f ca="1">OFFSET(dummy2!$BB16,0,dummy2!$AX$3)</f>
        <v/>
      </c>
      <c r="AF18" s="50" t="str">
        <f t="shared" ca="1" si="5"/>
        <v/>
      </c>
      <c r="AG18" s="72" t="str">
        <f ca="1">OFFSET(dummy2!$BC16,0,dummy2!$AX$3)</f>
        <v/>
      </c>
      <c r="AH18" s="65" t="str">
        <f ca="1">OFFSET(dummy2!$AZ16,0,dummy2!$AY$3)</f>
        <v/>
      </c>
      <c r="AI18" s="54" t="str">
        <f ca="1">OFFSET(dummy2!$BA16,0,dummy2!$AY$3)</f>
        <v/>
      </c>
      <c r="AJ18" s="61" t="str">
        <f ca="1">OFFSET(dummy2!$BB16,0,dummy2!$AY$3)</f>
        <v/>
      </c>
      <c r="AK18" s="50" t="str">
        <f t="shared" ca="1" si="6"/>
        <v/>
      </c>
      <c r="AL18" s="72" t="str">
        <f ca="1">OFFSET(dummy2!$BC16,0,dummy2!$AY$3)</f>
        <v/>
      </c>
      <c r="AM18" s="60"/>
      <c r="AN18" s="60"/>
      <c r="AO18" s="60"/>
      <c r="AP18" s="60"/>
      <c r="AQ18" s="60"/>
    </row>
    <row r="19" spans="1:43" ht="15" customHeight="1" x14ac:dyDescent="0.25">
      <c r="A19" s="87">
        <f t="shared" si="7"/>
        <v>2</v>
      </c>
      <c r="B19" s="75"/>
      <c r="C19" s="60">
        <f t="shared" si="8"/>
        <v>5</v>
      </c>
      <c r="D19" s="65" t="str">
        <f ca="1">OFFSET(dummy2!AZ17,0,dummy2!$AS$3)</f>
        <v/>
      </c>
      <c r="E19" s="54" t="str">
        <f ca="1">OFFSET(dummy2!BA17,0,dummy2!$AS$3)</f>
        <v/>
      </c>
      <c r="F19" s="61" t="str">
        <f ca="1">OFFSET(dummy2!BB17,0,dummy2!$AS$3)</f>
        <v/>
      </c>
      <c r="G19" s="50" t="str">
        <f t="shared" ca="1" si="0"/>
        <v/>
      </c>
      <c r="H19" s="66" t="str">
        <f ca="1">OFFSET(dummy2!BC17,0,dummy2!$AS$3)</f>
        <v/>
      </c>
      <c r="I19" s="65" t="str">
        <f ca="1">OFFSET(dummy2!AZ17,0,dummy2!$AT$3)</f>
        <v/>
      </c>
      <c r="J19" s="54" t="str">
        <f ca="1">OFFSET(dummy2!$BA17,0,dummy2!$AT$3)</f>
        <v/>
      </c>
      <c r="K19" s="61" t="str">
        <f ca="1">OFFSET(dummy2!BB17,0,dummy2!$AT$3)</f>
        <v/>
      </c>
      <c r="L19" s="50" t="str">
        <f t="shared" ca="1" si="1"/>
        <v/>
      </c>
      <c r="M19" s="66" t="str">
        <f ca="1">OFFSET(dummy2!BC17,0,dummy2!$AT$3)</f>
        <v/>
      </c>
      <c r="N19" s="65" t="str">
        <f ca="1">OFFSET(dummy2!$AZ17,0,dummy2!$AU$3)</f>
        <v/>
      </c>
      <c r="O19" s="54" t="str">
        <f ca="1">OFFSET(dummy2!$BA17,0,dummy2!$AU$3)</f>
        <v/>
      </c>
      <c r="P19" s="61" t="str">
        <f ca="1">OFFSET(dummy2!$BB17,0,dummy2!$AU$3)</f>
        <v/>
      </c>
      <c r="Q19" s="50" t="str">
        <f t="shared" ca="1" si="2"/>
        <v/>
      </c>
      <c r="R19" s="72" t="str">
        <f ca="1">OFFSET(dummy2!$BC17,0,dummy2!$AU$3)</f>
        <v/>
      </c>
      <c r="S19" s="65" t="str">
        <f ca="1">OFFSET(dummy2!$AZ17,0,dummy2!$AV$3)</f>
        <v/>
      </c>
      <c r="T19" s="54" t="str">
        <f ca="1">OFFSET(dummy2!$BA17,0,dummy2!$AV$3)</f>
        <v/>
      </c>
      <c r="U19" s="61" t="str">
        <f ca="1">OFFSET(dummy2!$BB17,0,dummy2!$AV$3)</f>
        <v/>
      </c>
      <c r="V19" s="50" t="str">
        <f t="shared" ca="1" si="3"/>
        <v/>
      </c>
      <c r="W19" s="72" t="str">
        <f ca="1">OFFSET(dummy2!$BC17,0,dummy2!$AV$3)</f>
        <v/>
      </c>
      <c r="X19" s="65" t="str">
        <f ca="1">OFFSET(dummy2!$AZ17,0,dummy2!$AW$3)</f>
        <v/>
      </c>
      <c r="Y19" s="54" t="str">
        <f ca="1">OFFSET(dummy2!$BA17,0,dummy2!$AW$3)</f>
        <v/>
      </c>
      <c r="Z19" s="61" t="str">
        <f ca="1">OFFSET(dummy2!$BB17,0,dummy2!$AW$3)</f>
        <v/>
      </c>
      <c r="AA19" s="50" t="str">
        <f t="shared" ca="1" si="4"/>
        <v/>
      </c>
      <c r="AB19" s="72" t="str">
        <f ca="1">OFFSET(dummy2!$BC17,0,dummy2!$AW$3)</f>
        <v/>
      </c>
      <c r="AC19" s="65" t="str">
        <f ca="1">OFFSET(dummy2!$AZ17,0,dummy2!$AX$3)</f>
        <v/>
      </c>
      <c r="AD19" s="54" t="str">
        <f ca="1">OFFSET(dummy2!$BA17,0,dummy2!$AX$3)</f>
        <v/>
      </c>
      <c r="AE19" s="61" t="str">
        <f ca="1">OFFSET(dummy2!$BB17,0,dummy2!$AX$3)</f>
        <v/>
      </c>
      <c r="AF19" s="50" t="str">
        <f t="shared" ca="1" si="5"/>
        <v/>
      </c>
      <c r="AG19" s="72" t="str">
        <f ca="1">OFFSET(dummy2!$BC17,0,dummy2!$AX$3)</f>
        <v/>
      </c>
      <c r="AH19" s="65" t="str">
        <f ca="1">OFFSET(dummy2!$AZ17,0,dummy2!$AY$3)</f>
        <v/>
      </c>
      <c r="AI19" s="54" t="str">
        <f ca="1">OFFSET(dummy2!$BA17,0,dummy2!$AY$3)</f>
        <v/>
      </c>
      <c r="AJ19" s="61" t="str">
        <f ca="1">OFFSET(dummy2!$BB17,0,dummy2!$AY$3)</f>
        <v/>
      </c>
      <c r="AK19" s="50" t="str">
        <f t="shared" ca="1" si="6"/>
        <v/>
      </c>
      <c r="AL19" s="72" t="str">
        <f ca="1">OFFSET(dummy2!$BC17,0,dummy2!$AY$3)</f>
        <v/>
      </c>
      <c r="AM19" s="60"/>
      <c r="AN19" s="60"/>
      <c r="AO19" s="60"/>
      <c r="AP19" s="60"/>
      <c r="AQ19" s="60"/>
    </row>
    <row r="20" spans="1:43" ht="15" customHeight="1" x14ac:dyDescent="0.25">
      <c r="A20" s="87">
        <f t="shared" si="7"/>
        <v>2</v>
      </c>
      <c r="B20" s="75"/>
      <c r="C20" s="60">
        <f t="shared" si="8"/>
        <v>6</v>
      </c>
      <c r="D20" s="65" t="str">
        <f ca="1">OFFSET(dummy2!AZ18,0,dummy2!$AS$3)</f>
        <v/>
      </c>
      <c r="E20" s="54" t="str">
        <f ca="1">OFFSET(dummy2!BA18,0,dummy2!$AS$3)</f>
        <v/>
      </c>
      <c r="F20" s="61" t="str">
        <f ca="1">OFFSET(dummy2!BB18,0,dummy2!$AS$3)</f>
        <v/>
      </c>
      <c r="G20" s="50" t="str">
        <f t="shared" ca="1" si="0"/>
        <v/>
      </c>
      <c r="H20" s="66" t="str">
        <f ca="1">OFFSET(dummy2!BC18,0,dummy2!$AS$3)</f>
        <v/>
      </c>
      <c r="I20" s="65" t="str">
        <f ca="1">OFFSET(dummy2!AZ18,0,dummy2!$AT$3)</f>
        <v/>
      </c>
      <c r="J20" s="54" t="str">
        <f ca="1">OFFSET(dummy2!$BA18,0,dummy2!$AT$3)</f>
        <v/>
      </c>
      <c r="K20" s="61" t="str">
        <f ca="1">OFFSET(dummy2!BB18,0,dummy2!$AT$3)</f>
        <v/>
      </c>
      <c r="L20" s="50" t="str">
        <f t="shared" ca="1" si="1"/>
        <v/>
      </c>
      <c r="M20" s="66" t="str">
        <f ca="1">OFFSET(dummy2!BC18,0,dummy2!$AT$3)</f>
        <v/>
      </c>
      <c r="N20" s="65" t="str">
        <f ca="1">OFFSET(dummy2!$AZ18,0,dummy2!$AU$3)</f>
        <v/>
      </c>
      <c r="O20" s="54" t="str">
        <f ca="1">OFFSET(dummy2!$BA18,0,dummy2!$AU$3)</f>
        <v/>
      </c>
      <c r="P20" s="61" t="str">
        <f ca="1">OFFSET(dummy2!$BB18,0,dummy2!$AU$3)</f>
        <v/>
      </c>
      <c r="Q20" s="50" t="str">
        <f t="shared" ca="1" si="2"/>
        <v/>
      </c>
      <c r="R20" s="72" t="str">
        <f ca="1">OFFSET(dummy2!$BC18,0,dummy2!$AU$3)</f>
        <v/>
      </c>
      <c r="S20" s="65" t="str">
        <f ca="1">OFFSET(dummy2!$AZ18,0,dummy2!$AV$3)</f>
        <v/>
      </c>
      <c r="T20" s="54" t="str">
        <f ca="1">OFFSET(dummy2!$BA18,0,dummy2!$AV$3)</f>
        <v/>
      </c>
      <c r="U20" s="61" t="str">
        <f ca="1">OFFSET(dummy2!$BB18,0,dummy2!$AV$3)</f>
        <v/>
      </c>
      <c r="V20" s="50" t="str">
        <f t="shared" ca="1" si="3"/>
        <v/>
      </c>
      <c r="W20" s="72" t="str">
        <f ca="1">OFFSET(dummy2!$BC18,0,dummy2!$AV$3)</f>
        <v/>
      </c>
      <c r="X20" s="65" t="str">
        <f ca="1">OFFSET(dummy2!$AZ18,0,dummy2!$AW$3)</f>
        <v/>
      </c>
      <c r="Y20" s="54" t="str">
        <f ca="1">OFFSET(dummy2!$BA18,0,dummy2!$AW$3)</f>
        <v/>
      </c>
      <c r="Z20" s="61" t="str">
        <f ca="1">OFFSET(dummy2!$BB18,0,dummy2!$AW$3)</f>
        <v/>
      </c>
      <c r="AA20" s="50" t="str">
        <f t="shared" ca="1" si="4"/>
        <v/>
      </c>
      <c r="AB20" s="72" t="str">
        <f ca="1">OFFSET(dummy2!$BC18,0,dummy2!$AW$3)</f>
        <v/>
      </c>
      <c r="AC20" s="65" t="str">
        <f ca="1">OFFSET(dummy2!$AZ18,0,dummy2!$AX$3)</f>
        <v/>
      </c>
      <c r="AD20" s="54" t="str">
        <f ca="1">OFFSET(dummy2!$BA18,0,dummy2!$AX$3)</f>
        <v/>
      </c>
      <c r="AE20" s="61" t="str">
        <f ca="1">OFFSET(dummy2!$BB18,0,dummy2!$AX$3)</f>
        <v/>
      </c>
      <c r="AF20" s="50" t="str">
        <f t="shared" ca="1" si="5"/>
        <v/>
      </c>
      <c r="AG20" s="72" t="str">
        <f ca="1">OFFSET(dummy2!$BC18,0,dummy2!$AX$3)</f>
        <v/>
      </c>
      <c r="AH20" s="65" t="str">
        <f ca="1">OFFSET(dummy2!$AZ18,0,dummy2!$AY$3)</f>
        <v/>
      </c>
      <c r="AI20" s="54" t="str">
        <f ca="1">OFFSET(dummy2!$BA18,0,dummy2!$AY$3)</f>
        <v/>
      </c>
      <c r="AJ20" s="61" t="str">
        <f ca="1">OFFSET(dummy2!$BB18,0,dummy2!$AY$3)</f>
        <v/>
      </c>
      <c r="AK20" s="50" t="str">
        <f t="shared" ca="1" si="6"/>
        <v/>
      </c>
      <c r="AL20" s="72" t="str">
        <f ca="1">OFFSET(dummy2!$BC18,0,dummy2!$AY$3)</f>
        <v/>
      </c>
      <c r="AM20" s="60"/>
      <c r="AN20" s="60"/>
      <c r="AO20" s="60"/>
      <c r="AP20" s="60"/>
      <c r="AQ20" s="60"/>
    </row>
    <row r="21" spans="1:43" ht="15" customHeight="1" x14ac:dyDescent="0.25">
      <c r="A21" s="87">
        <f t="shared" si="7"/>
        <v>2</v>
      </c>
      <c r="B21" s="75"/>
      <c r="C21" s="60">
        <f t="shared" si="8"/>
        <v>7</v>
      </c>
      <c r="D21" s="65" t="str">
        <f ca="1">OFFSET(dummy2!AZ19,0,dummy2!$AS$3)</f>
        <v/>
      </c>
      <c r="E21" s="54" t="str">
        <f ca="1">OFFSET(dummy2!BA19,0,dummy2!$AS$3)</f>
        <v/>
      </c>
      <c r="F21" s="61" t="str">
        <f ca="1">OFFSET(dummy2!BB19,0,dummy2!$AS$3)</f>
        <v/>
      </c>
      <c r="G21" s="50" t="str">
        <f t="shared" ca="1" si="0"/>
        <v/>
      </c>
      <c r="H21" s="66" t="str">
        <f ca="1">OFFSET(dummy2!BC19,0,dummy2!$AS$3)</f>
        <v/>
      </c>
      <c r="I21" s="65" t="str">
        <f ca="1">OFFSET(dummy2!AZ19,0,dummy2!$AT$3)</f>
        <v/>
      </c>
      <c r="J21" s="54" t="str">
        <f ca="1">OFFSET(dummy2!$BA19,0,dummy2!$AT$3)</f>
        <v/>
      </c>
      <c r="K21" s="61" t="str">
        <f ca="1">OFFSET(dummy2!BB19,0,dummy2!$AT$3)</f>
        <v/>
      </c>
      <c r="L21" s="50" t="str">
        <f t="shared" ca="1" si="1"/>
        <v/>
      </c>
      <c r="M21" s="66" t="str">
        <f ca="1">OFFSET(dummy2!BC19,0,dummy2!$AT$3)</f>
        <v/>
      </c>
      <c r="N21" s="65" t="str">
        <f ca="1">OFFSET(dummy2!$AZ19,0,dummy2!$AU$3)</f>
        <v/>
      </c>
      <c r="O21" s="54" t="str">
        <f ca="1">OFFSET(dummy2!$BA19,0,dummy2!$AU$3)</f>
        <v/>
      </c>
      <c r="P21" s="61" t="str">
        <f ca="1">OFFSET(dummy2!$BB19,0,dummy2!$AU$3)</f>
        <v/>
      </c>
      <c r="Q21" s="50" t="str">
        <f t="shared" ca="1" si="2"/>
        <v/>
      </c>
      <c r="R21" s="72" t="str">
        <f ca="1">OFFSET(dummy2!$BC19,0,dummy2!$AU$3)</f>
        <v/>
      </c>
      <c r="S21" s="65" t="str">
        <f ca="1">OFFSET(dummy2!$AZ19,0,dummy2!$AV$3)</f>
        <v/>
      </c>
      <c r="T21" s="54" t="str">
        <f ca="1">OFFSET(dummy2!$BA19,0,dummy2!$AV$3)</f>
        <v/>
      </c>
      <c r="U21" s="61" t="str">
        <f ca="1">OFFSET(dummy2!$BB19,0,dummy2!$AV$3)</f>
        <v/>
      </c>
      <c r="V21" s="50" t="str">
        <f t="shared" ca="1" si="3"/>
        <v/>
      </c>
      <c r="W21" s="72" t="str">
        <f ca="1">OFFSET(dummy2!$BC19,0,dummy2!$AV$3)</f>
        <v/>
      </c>
      <c r="X21" s="65" t="str">
        <f ca="1">OFFSET(dummy2!$AZ19,0,dummy2!$AW$3)</f>
        <v/>
      </c>
      <c r="Y21" s="54" t="str">
        <f ca="1">OFFSET(dummy2!$BA19,0,dummy2!$AW$3)</f>
        <v/>
      </c>
      <c r="Z21" s="61" t="str">
        <f ca="1">OFFSET(dummy2!$BB19,0,dummy2!$AW$3)</f>
        <v/>
      </c>
      <c r="AA21" s="50" t="str">
        <f t="shared" ca="1" si="4"/>
        <v/>
      </c>
      <c r="AB21" s="72" t="str">
        <f ca="1">OFFSET(dummy2!$BC19,0,dummy2!$AW$3)</f>
        <v/>
      </c>
      <c r="AC21" s="65" t="str">
        <f ca="1">OFFSET(dummy2!$AZ19,0,dummy2!$AX$3)</f>
        <v/>
      </c>
      <c r="AD21" s="54" t="str">
        <f ca="1">OFFSET(dummy2!$BA19,0,dummy2!$AX$3)</f>
        <v/>
      </c>
      <c r="AE21" s="61" t="str">
        <f ca="1">OFFSET(dummy2!$BB19,0,dummy2!$AX$3)</f>
        <v/>
      </c>
      <c r="AF21" s="50" t="str">
        <f t="shared" ca="1" si="5"/>
        <v/>
      </c>
      <c r="AG21" s="72" t="str">
        <f ca="1">OFFSET(dummy2!$BC19,0,dummy2!$AX$3)</f>
        <v/>
      </c>
      <c r="AH21" s="65" t="str">
        <f ca="1">OFFSET(dummy2!$AZ19,0,dummy2!$AY$3)</f>
        <v/>
      </c>
      <c r="AI21" s="54" t="str">
        <f ca="1">OFFSET(dummy2!$BA19,0,dummy2!$AY$3)</f>
        <v/>
      </c>
      <c r="AJ21" s="61" t="str">
        <f ca="1">OFFSET(dummy2!$BB19,0,dummy2!$AY$3)</f>
        <v/>
      </c>
      <c r="AK21" s="50" t="str">
        <f t="shared" ca="1" si="6"/>
        <v/>
      </c>
      <c r="AL21" s="72" t="str">
        <f ca="1">OFFSET(dummy2!$BC19,0,dummy2!$AY$3)</f>
        <v/>
      </c>
      <c r="AM21" s="60"/>
      <c r="AN21" s="60"/>
      <c r="AO21" s="60"/>
      <c r="AP21" s="60"/>
      <c r="AQ21" s="60"/>
    </row>
    <row r="22" spans="1:43" ht="15" customHeight="1" thickBot="1" x14ac:dyDescent="0.3">
      <c r="A22" s="87">
        <f t="shared" si="7"/>
        <v>2</v>
      </c>
      <c r="B22" s="76"/>
      <c r="C22" s="60">
        <f t="shared" si="8"/>
        <v>8</v>
      </c>
      <c r="D22" s="67" t="str">
        <f ca="1">OFFSET(dummy2!AZ20,0,dummy2!$AS$3)</f>
        <v/>
      </c>
      <c r="E22" s="68" t="str">
        <f ca="1">OFFSET(dummy2!BA20,0,dummy2!$AS$3)</f>
        <v/>
      </c>
      <c r="F22" s="69" t="str">
        <f ca="1">OFFSET(dummy2!BB20,0,dummy2!$AS$3)</f>
        <v/>
      </c>
      <c r="G22" s="70" t="str">
        <f t="shared" ca="1" si="0"/>
        <v/>
      </c>
      <c r="H22" s="71" t="str">
        <f ca="1">OFFSET(dummy2!BC20,0,dummy2!$AS$3)</f>
        <v/>
      </c>
      <c r="I22" s="67" t="str">
        <f ca="1">OFFSET(dummy2!AZ20,0,dummy2!$AT$3)</f>
        <v/>
      </c>
      <c r="J22" s="68" t="str">
        <f ca="1">OFFSET(dummy2!$BA20,0,dummy2!$AT$3)</f>
        <v/>
      </c>
      <c r="K22" s="69" t="str">
        <f ca="1">OFFSET(dummy2!BB20,0,dummy2!$AT$3)</f>
        <v/>
      </c>
      <c r="L22" s="70" t="str">
        <f t="shared" ca="1" si="1"/>
        <v/>
      </c>
      <c r="M22" s="71" t="str">
        <f ca="1">OFFSET(dummy2!BC20,0,dummy2!$AT$3)</f>
        <v/>
      </c>
      <c r="N22" s="67" t="str">
        <f ca="1">OFFSET(dummy2!$AZ20,0,dummy2!$AU$3)</f>
        <v/>
      </c>
      <c r="O22" s="68" t="str">
        <f ca="1">OFFSET(dummy2!$BA20,0,dummy2!$AU$3)</f>
        <v/>
      </c>
      <c r="P22" s="69" t="str">
        <f ca="1">OFFSET(dummy2!$BB20,0,dummy2!$AU$3)</f>
        <v/>
      </c>
      <c r="Q22" s="70" t="str">
        <f t="shared" ca="1" si="2"/>
        <v/>
      </c>
      <c r="R22" s="73" t="str">
        <f ca="1">OFFSET(dummy2!$BC20,0,dummy2!$AU$3)</f>
        <v/>
      </c>
      <c r="S22" s="67" t="str">
        <f ca="1">OFFSET(dummy2!$AZ20,0,dummy2!$AV$3)</f>
        <v/>
      </c>
      <c r="T22" s="68" t="str">
        <f ca="1">OFFSET(dummy2!$BA20,0,dummy2!$AV$3)</f>
        <v/>
      </c>
      <c r="U22" s="69" t="str">
        <f ca="1">OFFSET(dummy2!$BB20,0,dummy2!$AV$3)</f>
        <v/>
      </c>
      <c r="V22" s="70" t="str">
        <f t="shared" ca="1" si="3"/>
        <v/>
      </c>
      <c r="W22" s="73" t="str">
        <f ca="1">OFFSET(dummy2!$BC20,0,dummy2!$AV$3)</f>
        <v/>
      </c>
      <c r="X22" s="67" t="str">
        <f ca="1">OFFSET(dummy2!$AZ20,0,dummy2!$AW$3)</f>
        <v/>
      </c>
      <c r="Y22" s="68" t="str">
        <f ca="1">OFFSET(dummy2!$BA20,0,dummy2!$AW$3)</f>
        <v/>
      </c>
      <c r="Z22" s="69" t="str">
        <f ca="1">OFFSET(dummy2!$BB20,0,dummy2!$AW$3)</f>
        <v/>
      </c>
      <c r="AA22" s="70" t="str">
        <f t="shared" ca="1" si="4"/>
        <v/>
      </c>
      <c r="AB22" s="73" t="str">
        <f ca="1">OFFSET(dummy2!$BC20,0,dummy2!$AW$3)</f>
        <v/>
      </c>
      <c r="AC22" s="67" t="str">
        <f ca="1">OFFSET(dummy2!$AZ20,0,dummy2!$AX$3)</f>
        <v/>
      </c>
      <c r="AD22" s="68" t="str">
        <f ca="1">OFFSET(dummy2!$BA20,0,dummy2!$AX$3)</f>
        <v/>
      </c>
      <c r="AE22" s="69" t="str">
        <f ca="1">OFFSET(dummy2!$BB20,0,dummy2!$AX$3)</f>
        <v/>
      </c>
      <c r="AF22" s="70" t="str">
        <f t="shared" ca="1" si="5"/>
        <v/>
      </c>
      <c r="AG22" s="73" t="str">
        <f ca="1">OFFSET(dummy2!$BC20,0,dummy2!$AX$3)</f>
        <v/>
      </c>
      <c r="AH22" s="67" t="str">
        <f ca="1">OFFSET(dummy2!$AZ20,0,dummy2!$AY$3)</f>
        <v/>
      </c>
      <c r="AI22" s="68" t="str">
        <f ca="1">OFFSET(dummy2!$BA20,0,dummy2!$AY$3)</f>
        <v/>
      </c>
      <c r="AJ22" s="69" t="str">
        <f ca="1">OFFSET(dummy2!$BB20,0,dummy2!$AY$3)</f>
        <v/>
      </c>
      <c r="AK22" s="70" t="str">
        <f t="shared" ca="1" si="6"/>
        <v/>
      </c>
      <c r="AL22" s="73" t="str">
        <f ca="1">OFFSET(dummy2!$BC20,0,dummy2!$AY$3)</f>
        <v/>
      </c>
      <c r="AM22" s="60"/>
      <c r="AN22" s="60"/>
      <c r="AO22" s="60"/>
      <c r="AP22" s="60"/>
      <c r="AQ22" s="60"/>
    </row>
    <row r="23" spans="1:43" ht="15" customHeight="1" x14ac:dyDescent="0.25">
      <c r="A23" s="87">
        <f t="shared" si="7"/>
        <v>3</v>
      </c>
      <c r="B23" s="74" t="str">
        <f>dummy1!L17</f>
        <v>Court 3</v>
      </c>
      <c r="C23" s="60">
        <f t="shared" si="8"/>
        <v>1</v>
      </c>
      <c r="D23" s="81">
        <f ca="1">OFFSET(dummy2!AZ21,0,dummy2!$AS$3)</f>
        <v>0.625</v>
      </c>
      <c r="E23" s="82">
        <f ca="1">OFFSET(dummy2!BA21,0,dummy2!$AS$3)</f>
        <v>3</v>
      </c>
      <c r="F23" s="83" t="str">
        <f ca="1">OFFSET(dummy2!BB21,0,dummy2!$AS$3)</f>
        <v>Player 4</v>
      </c>
      <c r="G23" s="84" t="str">
        <f t="shared" ca="1" si="0"/>
        <v>vs</v>
      </c>
      <c r="H23" s="85" t="str">
        <f ca="1">OFFSET(dummy2!BC21,0,dummy2!$AS$3)</f>
        <v>Player 13</v>
      </c>
      <c r="I23" s="81" t="str">
        <f ca="1">OFFSET(dummy2!AZ21,0,dummy2!$AT$3)</f>
        <v/>
      </c>
      <c r="J23" s="82" t="str">
        <f ca="1">OFFSET(dummy2!$BA21,0,dummy2!$AT$3)</f>
        <v/>
      </c>
      <c r="K23" s="83" t="str">
        <f ca="1">OFFSET(dummy2!BB21,0,dummy2!$AT$3)</f>
        <v/>
      </c>
      <c r="L23" s="84" t="str">
        <f t="shared" ca="1" si="1"/>
        <v/>
      </c>
      <c r="M23" s="85" t="str">
        <f ca="1">OFFSET(dummy2!BC21,0,dummy2!$AT$3)</f>
        <v/>
      </c>
      <c r="N23" s="81" t="str">
        <f ca="1">OFFSET(dummy2!$AZ21,0,dummy2!$AU$3)</f>
        <v/>
      </c>
      <c r="O23" s="82" t="str">
        <f ca="1">OFFSET(dummy2!$BA21,0,dummy2!$AU$3)</f>
        <v/>
      </c>
      <c r="P23" s="83" t="str">
        <f ca="1">OFFSET(dummy2!$BB21,0,dummy2!$AU$3)</f>
        <v/>
      </c>
      <c r="Q23" s="84" t="str">
        <f t="shared" ca="1" si="2"/>
        <v/>
      </c>
      <c r="R23" s="86" t="str">
        <f ca="1">OFFSET(dummy2!$BC21,0,dummy2!$AU$3)</f>
        <v/>
      </c>
      <c r="S23" s="81" t="str">
        <f ca="1">OFFSET(dummy2!$AZ21,0,dummy2!$AV$3)</f>
        <v/>
      </c>
      <c r="T23" s="82" t="str">
        <f ca="1">OFFSET(dummy2!$BA21,0,dummy2!$AV$3)</f>
        <v/>
      </c>
      <c r="U23" s="83" t="str">
        <f ca="1">OFFSET(dummy2!$BB21,0,dummy2!$AV$3)</f>
        <v/>
      </c>
      <c r="V23" s="84" t="str">
        <f t="shared" ca="1" si="3"/>
        <v/>
      </c>
      <c r="W23" s="86" t="str">
        <f ca="1">OFFSET(dummy2!$BC21,0,dummy2!$AV$3)</f>
        <v/>
      </c>
      <c r="X23" s="81" t="str">
        <f ca="1">OFFSET(dummy2!$AZ21,0,dummy2!$AW$3)</f>
        <v/>
      </c>
      <c r="Y23" s="82" t="str">
        <f ca="1">OFFSET(dummy2!$BA21,0,dummy2!$AW$3)</f>
        <v/>
      </c>
      <c r="Z23" s="83" t="str">
        <f ca="1">OFFSET(dummy2!$BB21,0,dummy2!$AW$3)</f>
        <v/>
      </c>
      <c r="AA23" s="84" t="str">
        <f t="shared" ca="1" si="4"/>
        <v/>
      </c>
      <c r="AB23" s="86" t="str">
        <f ca="1">OFFSET(dummy2!$BC21,0,dummy2!$AW$3)</f>
        <v/>
      </c>
      <c r="AC23" s="81" t="str">
        <f ca="1">OFFSET(dummy2!$AZ21,0,dummy2!$AX$3)</f>
        <v/>
      </c>
      <c r="AD23" s="82" t="str">
        <f ca="1">OFFSET(dummy2!$BA21,0,dummy2!$AX$3)</f>
        <v/>
      </c>
      <c r="AE23" s="83" t="str">
        <f ca="1">OFFSET(dummy2!$BB21,0,dummy2!$AX$3)</f>
        <v/>
      </c>
      <c r="AF23" s="84" t="str">
        <f t="shared" ca="1" si="5"/>
        <v/>
      </c>
      <c r="AG23" s="86" t="str">
        <f ca="1">OFFSET(dummy2!$BC21,0,dummy2!$AX$3)</f>
        <v/>
      </c>
      <c r="AH23" s="81" t="str">
        <f ca="1">OFFSET(dummy2!$AZ21,0,dummy2!$AY$3)</f>
        <v/>
      </c>
      <c r="AI23" s="82" t="str">
        <f ca="1">OFFSET(dummy2!$BA21,0,dummy2!$AY$3)</f>
        <v/>
      </c>
      <c r="AJ23" s="83" t="str">
        <f ca="1">OFFSET(dummy2!$BB21,0,dummy2!$AY$3)</f>
        <v/>
      </c>
      <c r="AK23" s="84" t="str">
        <f t="shared" ca="1" si="6"/>
        <v/>
      </c>
      <c r="AL23" s="86" t="str">
        <f ca="1">OFFSET(dummy2!$BC21,0,dummy2!$AY$3)</f>
        <v/>
      </c>
      <c r="AM23" s="60"/>
      <c r="AN23" s="60"/>
      <c r="AO23" s="60"/>
      <c r="AP23" s="60"/>
      <c r="AQ23" s="60"/>
    </row>
    <row r="24" spans="1:43" ht="15" customHeight="1" x14ac:dyDescent="0.25">
      <c r="A24" s="87">
        <f t="shared" si="7"/>
        <v>3</v>
      </c>
      <c r="B24" s="75"/>
      <c r="C24" s="60">
        <f t="shared" si="8"/>
        <v>2</v>
      </c>
      <c r="D24" s="65">
        <f ca="1">OFFSET(dummy2!AZ22,0,dummy2!$AS$3)</f>
        <v>0.70833333333333337</v>
      </c>
      <c r="E24" s="54">
        <f ca="1">OFFSET(dummy2!BA22,0,dummy2!$AS$3)</f>
        <v>19</v>
      </c>
      <c r="F24" s="61" t="str">
        <f ca="1">OFFSET(dummy2!BB22,0,dummy2!$AS$3)</f>
        <v>Loser Match 16</v>
      </c>
      <c r="G24" s="50" t="str">
        <f t="shared" ca="1" si="0"/>
        <v>vs</v>
      </c>
      <c r="H24" s="66" t="str">
        <f ca="1">OFFSET(dummy2!BC22,0,dummy2!$AS$3)</f>
        <v>Winner Match 11</v>
      </c>
      <c r="I24" s="65" t="str">
        <f ca="1">OFFSET(dummy2!AZ22,0,dummy2!$AT$3)</f>
        <v/>
      </c>
      <c r="J24" s="54" t="str">
        <f ca="1">OFFSET(dummy2!$BA22,0,dummy2!$AT$3)</f>
        <v/>
      </c>
      <c r="K24" s="61" t="str">
        <f ca="1">OFFSET(dummy2!BB22,0,dummy2!$AT$3)</f>
        <v/>
      </c>
      <c r="L24" s="50" t="str">
        <f t="shared" ca="1" si="1"/>
        <v/>
      </c>
      <c r="M24" s="66" t="str">
        <f ca="1">OFFSET(dummy2!BC22,0,dummy2!$AT$3)</f>
        <v/>
      </c>
      <c r="N24" s="65" t="str">
        <f ca="1">OFFSET(dummy2!$AZ22,0,dummy2!$AU$3)</f>
        <v/>
      </c>
      <c r="O24" s="54" t="str">
        <f ca="1">OFFSET(dummy2!$BA22,0,dummy2!$AU$3)</f>
        <v/>
      </c>
      <c r="P24" s="61" t="str">
        <f ca="1">OFFSET(dummy2!$BB22,0,dummy2!$AU$3)</f>
        <v/>
      </c>
      <c r="Q24" s="50" t="str">
        <f t="shared" ca="1" si="2"/>
        <v/>
      </c>
      <c r="R24" s="72" t="str">
        <f ca="1">OFFSET(dummy2!$BC22,0,dummy2!$AU$3)</f>
        <v/>
      </c>
      <c r="S24" s="65" t="str">
        <f ca="1">OFFSET(dummy2!$AZ22,0,dummy2!$AV$3)</f>
        <v/>
      </c>
      <c r="T24" s="54" t="str">
        <f ca="1">OFFSET(dummy2!$BA22,0,dummy2!$AV$3)</f>
        <v/>
      </c>
      <c r="U24" s="61" t="str">
        <f ca="1">OFFSET(dummy2!$BB22,0,dummy2!$AV$3)</f>
        <v/>
      </c>
      <c r="V24" s="50" t="str">
        <f t="shared" ca="1" si="3"/>
        <v/>
      </c>
      <c r="W24" s="72" t="str">
        <f ca="1">OFFSET(dummy2!$BC22,0,dummy2!$AV$3)</f>
        <v/>
      </c>
      <c r="X24" s="65" t="str">
        <f ca="1">OFFSET(dummy2!$AZ22,0,dummy2!$AW$3)</f>
        <v/>
      </c>
      <c r="Y24" s="54" t="str">
        <f ca="1">OFFSET(dummy2!$BA22,0,dummy2!$AW$3)</f>
        <v/>
      </c>
      <c r="Z24" s="61" t="str">
        <f ca="1">OFFSET(dummy2!$BB22,0,dummy2!$AW$3)</f>
        <v/>
      </c>
      <c r="AA24" s="50" t="str">
        <f t="shared" ca="1" si="4"/>
        <v/>
      </c>
      <c r="AB24" s="72" t="str">
        <f ca="1">OFFSET(dummy2!$BC22,0,dummy2!$AW$3)</f>
        <v/>
      </c>
      <c r="AC24" s="65" t="str">
        <f ca="1">OFFSET(dummy2!$AZ22,0,dummy2!$AX$3)</f>
        <v/>
      </c>
      <c r="AD24" s="54" t="str">
        <f ca="1">OFFSET(dummy2!$BA22,0,dummy2!$AX$3)</f>
        <v/>
      </c>
      <c r="AE24" s="61" t="str">
        <f ca="1">OFFSET(dummy2!$BB22,0,dummy2!$AX$3)</f>
        <v/>
      </c>
      <c r="AF24" s="50" t="str">
        <f t="shared" ca="1" si="5"/>
        <v/>
      </c>
      <c r="AG24" s="72" t="str">
        <f ca="1">OFFSET(dummy2!$BC22,0,dummy2!$AX$3)</f>
        <v/>
      </c>
      <c r="AH24" s="65" t="str">
        <f ca="1">OFFSET(dummy2!$AZ22,0,dummy2!$AY$3)</f>
        <v/>
      </c>
      <c r="AI24" s="54" t="str">
        <f ca="1">OFFSET(dummy2!$BA22,0,dummy2!$AY$3)</f>
        <v/>
      </c>
      <c r="AJ24" s="61" t="str">
        <f ca="1">OFFSET(dummy2!$BB22,0,dummy2!$AY$3)</f>
        <v/>
      </c>
      <c r="AK24" s="50" t="str">
        <f t="shared" ca="1" si="6"/>
        <v/>
      </c>
      <c r="AL24" s="72" t="str">
        <f ca="1">OFFSET(dummy2!$BC22,0,dummy2!$AY$3)</f>
        <v/>
      </c>
      <c r="AM24" s="60"/>
      <c r="AN24" s="60"/>
      <c r="AO24" s="60"/>
      <c r="AP24" s="60"/>
      <c r="AQ24" s="60"/>
    </row>
    <row r="25" spans="1:43" ht="15" customHeight="1" x14ac:dyDescent="0.25">
      <c r="A25" s="87">
        <f t="shared" si="7"/>
        <v>3</v>
      </c>
      <c r="B25" s="75"/>
      <c r="C25" s="60">
        <f t="shared" si="8"/>
        <v>3</v>
      </c>
      <c r="D25" s="65" t="str">
        <f ca="1">OFFSET(dummy2!AZ23,0,dummy2!$AS$3)</f>
        <v/>
      </c>
      <c r="E25" s="54" t="str">
        <f ca="1">OFFSET(dummy2!BA23,0,dummy2!$AS$3)</f>
        <v/>
      </c>
      <c r="F25" s="61" t="str">
        <f ca="1">OFFSET(dummy2!BB23,0,dummy2!$AS$3)</f>
        <v/>
      </c>
      <c r="G25" s="50" t="str">
        <f t="shared" ca="1" si="0"/>
        <v/>
      </c>
      <c r="H25" s="66" t="str">
        <f ca="1">OFFSET(dummy2!BC23,0,dummy2!$AS$3)</f>
        <v/>
      </c>
      <c r="I25" s="65" t="str">
        <f ca="1">OFFSET(dummy2!AZ23,0,dummy2!$AT$3)</f>
        <v/>
      </c>
      <c r="J25" s="54" t="str">
        <f ca="1">OFFSET(dummy2!$BA23,0,dummy2!$AT$3)</f>
        <v/>
      </c>
      <c r="K25" s="61" t="str">
        <f ca="1">OFFSET(dummy2!BB23,0,dummy2!$AT$3)</f>
        <v/>
      </c>
      <c r="L25" s="50" t="str">
        <f t="shared" ca="1" si="1"/>
        <v/>
      </c>
      <c r="M25" s="66" t="str">
        <f ca="1">OFFSET(dummy2!BC23,0,dummy2!$AT$3)</f>
        <v/>
      </c>
      <c r="N25" s="65" t="str">
        <f ca="1">OFFSET(dummy2!$AZ23,0,dummy2!$AU$3)</f>
        <v/>
      </c>
      <c r="O25" s="54" t="str">
        <f ca="1">OFFSET(dummy2!$BA23,0,dummy2!$AU$3)</f>
        <v/>
      </c>
      <c r="P25" s="61" t="str">
        <f ca="1">OFFSET(dummy2!$BB23,0,dummy2!$AU$3)</f>
        <v/>
      </c>
      <c r="Q25" s="50" t="str">
        <f t="shared" ca="1" si="2"/>
        <v/>
      </c>
      <c r="R25" s="72" t="str">
        <f ca="1">OFFSET(dummy2!$BC23,0,dummy2!$AU$3)</f>
        <v/>
      </c>
      <c r="S25" s="65" t="str">
        <f ca="1">OFFSET(dummy2!$AZ23,0,dummy2!$AV$3)</f>
        <v/>
      </c>
      <c r="T25" s="54" t="str">
        <f ca="1">OFFSET(dummy2!$BA23,0,dummy2!$AV$3)</f>
        <v/>
      </c>
      <c r="U25" s="61" t="str">
        <f ca="1">OFFSET(dummy2!$BB23,0,dummy2!$AV$3)</f>
        <v/>
      </c>
      <c r="V25" s="50" t="str">
        <f t="shared" ca="1" si="3"/>
        <v/>
      </c>
      <c r="W25" s="72" t="str">
        <f ca="1">OFFSET(dummy2!$BC23,0,dummy2!$AV$3)</f>
        <v/>
      </c>
      <c r="X25" s="65" t="str">
        <f ca="1">OFFSET(dummy2!$AZ23,0,dummy2!$AW$3)</f>
        <v/>
      </c>
      <c r="Y25" s="54" t="str">
        <f ca="1">OFFSET(dummy2!$BA23,0,dummy2!$AW$3)</f>
        <v/>
      </c>
      <c r="Z25" s="61" t="str">
        <f ca="1">OFFSET(dummy2!$BB23,0,dummy2!$AW$3)</f>
        <v/>
      </c>
      <c r="AA25" s="50" t="str">
        <f t="shared" ca="1" si="4"/>
        <v/>
      </c>
      <c r="AB25" s="72" t="str">
        <f ca="1">OFFSET(dummy2!$BC23,0,dummy2!$AW$3)</f>
        <v/>
      </c>
      <c r="AC25" s="65" t="str">
        <f ca="1">OFFSET(dummy2!$AZ23,0,dummy2!$AX$3)</f>
        <v/>
      </c>
      <c r="AD25" s="54" t="str">
        <f ca="1">OFFSET(dummy2!$BA23,0,dummy2!$AX$3)</f>
        <v/>
      </c>
      <c r="AE25" s="61" t="str">
        <f ca="1">OFFSET(dummy2!$BB23,0,dummy2!$AX$3)</f>
        <v/>
      </c>
      <c r="AF25" s="50" t="str">
        <f t="shared" ca="1" si="5"/>
        <v/>
      </c>
      <c r="AG25" s="72" t="str">
        <f ca="1">OFFSET(dummy2!$BC23,0,dummy2!$AX$3)</f>
        <v/>
      </c>
      <c r="AH25" s="65" t="str">
        <f ca="1">OFFSET(dummy2!$AZ23,0,dummy2!$AY$3)</f>
        <v/>
      </c>
      <c r="AI25" s="54" t="str">
        <f ca="1">OFFSET(dummy2!$BA23,0,dummy2!$AY$3)</f>
        <v/>
      </c>
      <c r="AJ25" s="61" t="str">
        <f ca="1">OFFSET(dummy2!$BB23,0,dummy2!$AY$3)</f>
        <v/>
      </c>
      <c r="AK25" s="50" t="str">
        <f t="shared" ca="1" si="6"/>
        <v/>
      </c>
      <c r="AL25" s="72" t="str">
        <f ca="1">OFFSET(dummy2!$BC23,0,dummy2!$AY$3)</f>
        <v/>
      </c>
      <c r="AM25" s="60"/>
      <c r="AN25" s="60"/>
      <c r="AO25" s="60"/>
      <c r="AP25" s="60"/>
      <c r="AQ25" s="60"/>
    </row>
    <row r="26" spans="1:43" ht="15" customHeight="1" x14ac:dyDescent="0.25">
      <c r="A26" s="87">
        <f t="shared" si="7"/>
        <v>3</v>
      </c>
      <c r="B26" s="75"/>
      <c r="C26" s="60">
        <f t="shared" si="8"/>
        <v>4</v>
      </c>
      <c r="D26" s="65" t="str">
        <f ca="1">OFFSET(dummy2!AZ24,0,dummy2!$AS$3)</f>
        <v/>
      </c>
      <c r="E26" s="54" t="str">
        <f ca="1">OFFSET(dummy2!BA24,0,dummy2!$AS$3)</f>
        <v/>
      </c>
      <c r="F26" s="61" t="str">
        <f ca="1">OFFSET(dummy2!BB24,0,dummy2!$AS$3)</f>
        <v/>
      </c>
      <c r="G26" s="50" t="str">
        <f t="shared" ca="1" si="0"/>
        <v/>
      </c>
      <c r="H26" s="66" t="str">
        <f ca="1">OFFSET(dummy2!BC24,0,dummy2!$AS$3)</f>
        <v/>
      </c>
      <c r="I26" s="65" t="str">
        <f ca="1">OFFSET(dummy2!AZ24,0,dummy2!$AT$3)</f>
        <v/>
      </c>
      <c r="J26" s="54" t="str">
        <f ca="1">OFFSET(dummy2!$BA24,0,dummy2!$AT$3)</f>
        <v/>
      </c>
      <c r="K26" s="61" t="str">
        <f ca="1">OFFSET(dummy2!BB24,0,dummy2!$AT$3)</f>
        <v/>
      </c>
      <c r="L26" s="50" t="str">
        <f t="shared" ca="1" si="1"/>
        <v/>
      </c>
      <c r="M26" s="66" t="str">
        <f ca="1">OFFSET(dummy2!BC24,0,dummy2!$AT$3)</f>
        <v/>
      </c>
      <c r="N26" s="65" t="str">
        <f ca="1">OFFSET(dummy2!$AZ24,0,dummy2!$AU$3)</f>
        <v/>
      </c>
      <c r="O26" s="54" t="str">
        <f ca="1">OFFSET(dummy2!$BA24,0,dummy2!$AU$3)</f>
        <v/>
      </c>
      <c r="P26" s="61" t="str">
        <f ca="1">OFFSET(dummy2!$BB24,0,dummy2!$AU$3)</f>
        <v/>
      </c>
      <c r="Q26" s="50" t="str">
        <f t="shared" ca="1" si="2"/>
        <v/>
      </c>
      <c r="R26" s="72" t="str">
        <f ca="1">OFFSET(dummy2!$BC24,0,dummy2!$AU$3)</f>
        <v/>
      </c>
      <c r="S26" s="65" t="str">
        <f ca="1">OFFSET(dummy2!$AZ24,0,dummy2!$AV$3)</f>
        <v/>
      </c>
      <c r="T26" s="54" t="str">
        <f ca="1">OFFSET(dummy2!$BA24,0,dummy2!$AV$3)</f>
        <v/>
      </c>
      <c r="U26" s="61" t="str">
        <f ca="1">OFFSET(dummy2!$BB24,0,dummy2!$AV$3)</f>
        <v/>
      </c>
      <c r="V26" s="50" t="str">
        <f t="shared" ca="1" si="3"/>
        <v/>
      </c>
      <c r="W26" s="72" t="str">
        <f ca="1">OFFSET(dummy2!$BC24,0,dummy2!$AV$3)</f>
        <v/>
      </c>
      <c r="X26" s="65" t="str">
        <f ca="1">OFFSET(dummy2!$AZ24,0,dummy2!$AW$3)</f>
        <v/>
      </c>
      <c r="Y26" s="54" t="str">
        <f ca="1">OFFSET(dummy2!$BA24,0,dummy2!$AW$3)</f>
        <v/>
      </c>
      <c r="Z26" s="61" t="str">
        <f ca="1">OFFSET(dummy2!$BB24,0,dummy2!$AW$3)</f>
        <v/>
      </c>
      <c r="AA26" s="50" t="str">
        <f t="shared" ca="1" si="4"/>
        <v/>
      </c>
      <c r="AB26" s="72" t="str">
        <f ca="1">OFFSET(dummy2!$BC24,0,dummy2!$AW$3)</f>
        <v/>
      </c>
      <c r="AC26" s="65" t="str">
        <f ca="1">OFFSET(dummy2!$AZ24,0,dummy2!$AX$3)</f>
        <v/>
      </c>
      <c r="AD26" s="54" t="str">
        <f ca="1">OFFSET(dummy2!$BA24,0,dummy2!$AX$3)</f>
        <v/>
      </c>
      <c r="AE26" s="61" t="str">
        <f ca="1">OFFSET(dummy2!$BB24,0,dummy2!$AX$3)</f>
        <v/>
      </c>
      <c r="AF26" s="50" t="str">
        <f t="shared" ca="1" si="5"/>
        <v/>
      </c>
      <c r="AG26" s="72" t="str">
        <f ca="1">OFFSET(dummy2!$BC24,0,dummy2!$AX$3)</f>
        <v/>
      </c>
      <c r="AH26" s="65" t="str">
        <f ca="1">OFFSET(dummy2!$AZ24,0,dummy2!$AY$3)</f>
        <v/>
      </c>
      <c r="AI26" s="54" t="str">
        <f ca="1">OFFSET(dummy2!$BA24,0,dummy2!$AY$3)</f>
        <v/>
      </c>
      <c r="AJ26" s="61" t="str">
        <f ca="1">OFFSET(dummy2!$BB24,0,dummy2!$AY$3)</f>
        <v/>
      </c>
      <c r="AK26" s="50" t="str">
        <f t="shared" ca="1" si="6"/>
        <v/>
      </c>
      <c r="AL26" s="72" t="str">
        <f ca="1">OFFSET(dummy2!$BC24,0,dummy2!$AY$3)</f>
        <v/>
      </c>
      <c r="AM26" s="60"/>
      <c r="AN26" s="60"/>
      <c r="AO26" s="60"/>
      <c r="AP26" s="60"/>
      <c r="AQ26" s="60"/>
    </row>
    <row r="27" spans="1:43" ht="15" customHeight="1" x14ac:dyDescent="0.25">
      <c r="A27" s="87">
        <f t="shared" si="7"/>
        <v>3</v>
      </c>
      <c r="B27" s="75"/>
      <c r="C27" s="60">
        <f t="shared" si="8"/>
        <v>5</v>
      </c>
      <c r="D27" s="65" t="str">
        <f ca="1">OFFSET(dummy2!AZ25,0,dummy2!$AS$3)</f>
        <v/>
      </c>
      <c r="E27" s="54" t="str">
        <f ca="1">OFFSET(dummy2!BA25,0,dummy2!$AS$3)</f>
        <v/>
      </c>
      <c r="F27" s="61" t="str">
        <f ca="1">OFFSET(dummy2!BB25,0,dummy2!$AS$3)</f>
        <v/>
      </c>
      <c r="G27" s="50" t="str">
        <f t="shared" ca="1" si="0"/>
        <v/>
      </c>
      <c r="H27" s="66" t="str">
        <f ca="1">OFFSET(dummy2!BC25,0,dummy2!$AS$3)</f>
        <v/>
      </c>
      <c r="I27" s="65" t="str">
        <f ca="1">OFFSET(dummy2!AZ25,0,dummy2!$AT$3)</f>
        <v/>
      </c>
      <c r="J27" s="54" t="str">
        <f ca="1">OFFSET(dummy2!$BA25,0,dummy2!$AT$3)</f>
        <v/>
      </c>
      <c r="K27" s="61" t="str">
        <f ca="1">OFFSET(dummy2!BB25,0,dummy2!$AT$3)</f>
        <v/>
      </c>
      <c r="L27" s="50" t="str">
        <f t="shared" ca="1" si="1"/>
        <v/>
      </c>
      <c r="M27" s="66" t="str">
        <f ca="1">OFFSET(dummy2!BC25,0,dummy2!$AT$3)</f>
        <v/>
      </c>
      <c r="N27" s="65" t="str">
        <f ca="1">OFFSET(dummy2!$AZ25,0,dummy2!$AU$3)</f>
        <v/>
      </c>
      <c r="O27" s="54" t="str">
        <f ca="1">OFFSET(dummy2!$BA25,0,dummy2!$AU$3)</f>
        <v/>
      </c>
      <c r="P27" s="61" t="str">
        <f ca="1">OFFSET(dummy2!$BB25,0,dummy2!$AU$3)</f>
        <v/>
      </c>
      <c r="Q27" s="50" t="str">
        <f t="shared" ca="1" si="2"/>
        <v/>
      </c>
      <c r="R27" s="72" t="str">
        <f ca="1">OFFSET(dummy2!$BC25,0,dummy2!$AU$3)</f>
        <v/>
      </c>
      <c r="S27" s="65" t="str">
        <f ca="1">OFFSET(dummy2!$AZ25,0,dummy2!$AV$3)</f>
        <v/>
      </c>
      <c r="T27" s="54" t="str">
        <f ca="1">OFFSET(dummy2!$BA25,0,dummy2!$AV$3)</f>
        <v/>
      </c>
      <c r="U27" s="61" t="str">
        <f ca="1">OFFSET(dummy2!$BB25,0,dummy2!$AV$3)</f>
        <v/>
      </c>
      <c r="V27" s="50" t="str">
        <f t="shared" ca="1" si="3"/>
        <v/>
      </c>
      <c r="W27" s="72" t="str">
        <f ca="1">OFFSET(dummy2!$BC25,0,dummy2!$AV$3)</f>
        <v/>
      </c>
      <c r="X27" s="65" t="str">
        <f ca="1">OFFSET(dummy2!$AZ25,0,dummy2!$AW$3)</f>
        <v/>
      </c>
      <c r="Y27" s="54" t="str">
        <f ca="1">OFFSET(dummy2!$BA25,0,dummy2!$AW$3)</f>
        <v/>
      </c>
      <c r="Z27" s="61" t="str">
        <f ca="1">OFFSET(dummy2!$BB25,0,dummy2!$AW$3)</f>
        <v/>
      </c>
      <c r="AA27" s="50" t="str">
        <f t="shared" ca="1" si="4"/>
        <v/>
      </c>
      <c r="AB27" s="72" t="str">
        <f ca="1">OFFSET(dummy2!$BC25,0,dummy2!$AW$3)</f>
        <v/>
      </c>
      <c r="AC27" s="65" t="str">
        <f ca="1">OFFSET(dummy2!$AZ25,0,dummy2!$AX$3)</f>
        <v/>
      </c>
      <c r="AD27" s="54" t="str">
        <f ca="1">OFFSET(dummy2!$BA25,0,dummy2!$AX$3)</f>
        <v/>
      </c>
      <c r="AE27" s="61" t="str">
        <f ca="1">OFFSET(dummy2!$BB25,0,dummy2!$AX$3)</f>
        <v/>
      </c>
      <c r="AF27" s="50" t="str">
        <f t="shared" ca="1" si="5"/>
        <v/>
      </c>
      <c r="AG27" s="72" t="str">
        <f ca="1">OFFSET(dummy2!$BC25,0,dummy2!$AX$3)</f>
        <v/>
      </c>
      <c r="AH27" s="65" t="str">
        <f ca="1">OFFSET(dummy2!$AZ25,0,dummy2!$AY$3)</f>
        <v/>
      </c>
      <c r="AI27" s="54" t="str">
        <f ca="1">OFFSET(dummy2!$BA25,0,dummy2!$AY$3)</f>
        <v/>
      </c>
      <c r="AJ27" s="61" t="str">
        <f ca="1">OFFSET(dummy2!$BB25,0,dummy2!$AY$3)</f>
        <v/>
      </c>
      <c r="AK27" s="50" t="str">
        <f t="shared" ca="1" si="6"/>
        <v/>
      </c>
      <c r="AL27" s="72" t="str">
        <f ca="1">OFFSET(dummy2!$BC25,0,dummy2!$AY$3)</f>
        <v/>
      </c>
      <c r="AM27" s="60"/>
      <c r="AN27" s="60"/>
      <c r="AO27" s="60"/>
      <c r="AP27" s="60"/>
      <c r="AQ27" s="60"/>
    </row>
    <row r="28" spans="1:43" ht="15" customHeight="1" x14ac:dyDescent="0.25">
      <c r="A28" s="87">
        <f t="shared" si="7"/>
        <v>3</v>
      </c>
      <c r="B28" s="75"/>
      <c r="C28" s="60">
        <f t="shared" si="8"/>
        <v>6</v>
      </c>
      <c r="D28" s="65" t="str">
        <f ca="1">OFFSET(dummy2!AZ26,0,dummy2!$AS$3)</f>
        <v/>
      </c>
      <c r="E28" s="54" t="str">
        <f ca="1">OFFSET(dummy2!BA26,0,dummy2!$AS$3)</f>
        <v/>
      </c>
      <c r="F28" s="61" t="str">
        <f ca="1">OFFSET(dummy2!BB26,0,dummy2!$AS$3)</f>
        <v/>
      </c>
      <c r="G28" s="50" t="str">
        <f t="shared" ca="1" si="0"/>
        <v/>
      </c>
      <c r="H28" s="66" t="str">
        <f ca="1">OFFSET(dummy2!BC26,0,dummy2!$AS$3)</f>
        <v/>
      </c>
      <c r="I28" s="65" t="str">
        <f ca="1">OFFSET(dummy2!AZ26,0,dummy2!$AT$3)</f>
        <v/>
      </c>
      <c r="J28" s="54" t="str">
        <f ca="1">OFFSET(dummy2!$BA26,0,dummy2!$AT$3)</f>
        <v/>
      </c>
      <c r="K28" s="61" t="str">
        <f ca="1">OFFSET(dummy2!BB26,0,dummy2!$AT$3)</f>
        <v/>
      </c>
      <c r="L28" s="50" t="str">
        <f t="shared" ca="1" si="1"/>
        <v/>
      </c>
      <c r="M28" s="66" t="str">
        <f ca="1">OFFSET(dummy2!BC26,0,dummy2!$AT$3)</f>
        <v/>
      </c>
      <c r="N28" s="65" t="str">
        <f ca="1">OFFSET(dummy2!$AZ26,0,dummy2!$AU$3)</f>
        <v/>
      </c>
      <c r="O28" s="54" t="str">
        <f ca="1">OFFSET(dummy2!$BA26,0,dummy2!$AU$3)</f>
        <v/>
      </c>
      <c r="P28" s="61" t="str">
        <f ca="1">OFFSET(dummy2!$BB26,0,dummy2!$AU$3)</f>
        <v/>
      </c>
      <c r="Q28" s="50" t="str">
        <f t="shared" ca="1" si="2"/>
        <v/>
      </c>
      <c r="R28" s="72" t="str">
        <f ca="1">OFFSET(dummy2!$BC26,0,dummy2!$AU$3)</f>
        <v/>
      </c>
      <c r="S28" s="65" t="str">
        <f ca="1">OFFSET(dummy2!$AZ26,0,dummy2!$AV$3)</f>
        <v/>
      </c>
      <c r="T28" s="54" t="str">
        <f ca="1">OFFSET(dummy2!$BA26,0,dummy2!$AV$3)</f>
        <v/>
      </c>
      <c r="U28" s="61" t="str">
        <f ca="1">OFFSET(dummy2!$BB26,0,dummy2!$AV$3)</f>
        <v/>
      </c>
      <c r="V28" s="50" t="str">
        <f t="shared" ca="1" si="3"/>
        <v/>
      </c>
      <c r="W28" s="72" t="str">
        <f ca="1">OFFSET(dummy2!$BC26,0,dummy2!$AV$3)</f>
        <v/>
      </c>
      <c r="X28" s="65" t="str">
        <f ca="1">OFFSET(dummy2!$AZ26,0,dummy2!$AW$3)</f>
        <v/>
      </c>
      <c r="Y28" s="54" t="str">
        <f ca="1">OFFSET(dummy2!$BA26,0,dummy2!$AW$3)</f>
        <v/>
      </c>
      <c r="Z28" s="61" t="str">
        <f ca="1">OFFSET(dummy2!$BB26,0,dummy2!$AW$3)</f>
        <v/>
      </c>
      <c r="AA28" s="50" t="str">
        <f t="shared" ca="1" si="4"/>
        <v/>
      </c>
      <c r="AB28" s="72" t="str">
        <f ca="1">OFFSET(dummy2!$BC26,0,dummy2!$AW$3)</f>
        <v/>
      </c>
      <c r="AC28" s="65" t="str">
        <f ca="1">OFFSET(dummy2!$AZ26,0,dummy2!$AX$3)</f>
        <v/>
      </c>
      <c r="AD28" s="54" t="str">
        <f ca="1">OFFSET(dummy2!$BA26,0,dummy2!$AX$3)</f>
        <v/>
      </c>
      <c r="AE28" s="61" t="str">
        <f ca="1">OFFSET(dummy2!$BB26,0,dummy2!$AX$3)</f>
        <v/>
      </c>
      <c r="AF28" s="50" t="str">
        <f t="shared" ca="1" si="5"/>
        <v/>
      </c>
      <c r="AG28" s="72" t="str">
        <f ca="1">OFFSET(dummy2!$BC26,0,dummy2!$AX$3)</f>
        <v/>
      </c>
      <c r="AH28" s="65" t="str">
        <f ca="1">OFFSET(dummy2!$AZ26,0,dummy2!$AY$3)</f>
        <v/>
      </c>
      <c r="AI28" s="54" t="str">
        <f ca="1">OFFSET(dummy2!$BA26,0,dummy2!$AY$3)</f>
        <v/>
      </c>
      <c r="AJ28" s="61" t="str">
        <f ca="1">OFFSET(dummy2!$BB26,0,dummy2!$AY$3)</f>
        <v/>
      </c>
      <c r="AK28" s="50" t="str">
        <f t="shared" ca="1" si="6"/>
        <v/>
      </c>
      <c r="AL28" s="72" t="str">
        <f ca="1">OFFSET(dummy2!$BC26,0,dummy2!$AY$3)</f>
        <v/>
      </c>
      <c r="AM28" s="60"/>
      <c r="AN28" s="60"/>
      <c r="AO28" s="60"/>
      <c r="AP28" s="60"/>
      <c r="AQ28" s="60"/>
    </row>
    <row r="29" spans="1:43" ht="15" customHeight="1" x14ac:dyDescent="0.25">
      <c r="A29" s="87">
        <f t="shared" si="7"/>
        <v>3</v>
      </c>
      <c r="B29" s="75"/>
      <c r="C29" s="60">
        <f t="shared" si="8"/>
        <v>7</v>
      </c>
      <c r="D29" s="65" t="str">
        <f ca="1">OFFSET(dummy2!AZ27,0,dummy2!$AS$3)</f>
        <v/>
      </c>
      <c r="E29" s="54" t="str">
        <f ca="1">OFFSET(dummy2!BA27,0,dummy2!$AS$3)</f>
        <v/>
      </c>
      <c r="F29" s="61" t="str">
        <f ca="1">OFFSET(dummy2!BB27,0,dummy2!$AS$3)</f>
        <v/>
      </c>
      <c r="G29" s="50" t="str">
        <f t="shared" ca="1" si="0"/>
        <v/>
      </c>
      <c r="H29" s="66" t="str">
        <f ca="1">OFFSET(dummy2!BC27,0,dummy2!$AS$3)</f>
        <v/>
      </c>
      <c r="I29" s="65" t="str">
        <f ca="1">OFFSET(dummy2!AZ27,0,dummy2!$AT$3)</f>
        <v/>
      </c>
      <c r="J29" s="54" t="str">
        <f ca="1">OFFSET(dummy2!$BA27,0,dummy2!$AT$3)</f>
        <v/>
      </c>
      <c r="K29" s="61" t="str">
        <f ca="1">OFFSET(dummy2!BB27,0,dummy2!$AT$3)</f>
        <v/>
      </c>
      <c r="L29" s="50" t="str">
        <f t="shared" ca="1" si="1"/>
        <v/>
      </c>
      <c r="M29" s="66" t="str">
        <f ca="1">OFFSET(dummy2!BC27,0,dummy2!$AT$3)</f>
        <v/>
      </c>
      <c r="N29" s="65" t="str">
        <f ca="1">OFFSET(dummy2!$AZ27,0,dummy2!$AU$3)</f>
        <v/>
      </c>
      <c r="O29" s="54" t="str">
        <f ca="1">OFFSET(dummy2!$BA27,0,dummy2!$AU$3)</f>
        <v/>
      </c>
      <c r="P29" s="61" t="str">
        <f ca="1">OFFSET(dummy2!$BB27,0,dummy2!$AU$3)</f>
        <v/>
      </c>
      <c r="Q29" s="50" t="str">
        <f t="shared" ca="1" si="2"/>
        <v/>
      </c>
      <c r="R29" s="72" t="str">
        <f ca="1">OFFSET(dummy2!$BC27,0,dummy2!$AU$3)</f>
        <v/>
      </c>
      <c r="S29" s="65" t="str">
        <f ca="1">OFFSET(dummy2!$AZ27,0,dummy2!$AV$3)</f>
        <v/>
      </c>
      <c r="T29" s="54" t="str">
        <f ca="1">OFFSET(dummy2!$BA27,0,dummy2!$AV$3)</f>
        <v/>
      </c>
      <c r="U29" s="61" t="str">
        <f ca="1">OFFSET(dummy2!$BB27,0,dummy2!$AV$3)</f>
        <v/>
      </c>
      <c r="V29" s="50" t="str">
        <f t="shared" ca="1" si="3"/>
        <v/>
      </c>
      <c r="W29" s="72" t="str">
        <f ca="1">OFFSET(dummy2!$BC27,0,dummy2!$AV$3)</f>
        <v/>
      </c>
      <c r="X29" s="65" t="str">
        <f ca="1">OFFSET(dummy2!$AZ27,0,dummy2!$AW$3)</f>
        <v/>
      </c>
      <c r="Y29" s="54" t="str">
        <f ca="1">OFFSET(dummy2!$BA27,0,dummy2!$AW$3)</f>
        <v/>
      </c>
      <c r="Z29" s="61" t="str">
        <f ca="1">OFFSET(dummy2!$BB27,0,dummy2!$AW$3)</f>
        <v/>
      </c>
      <c r="AA29" s="50" t="str">
        <f t="shared" ca="1" si="4"/>
        <v/>
      </c>
      <c r="AB29" s="72" t="str">
        <f ca="1">OFFSET(dummy2!$BC27,0,dummy2!$AW$3)</f>
        <v/>
      </c>
      <c r="AC29" s="65" t="str">
        <f ca="1">OFFSET(dummy2!$AZ27,0,dummy2!$AX$3)</f>
        <v/>
      </c>
      <c r="AD29" s="54" t="str">
        <f ca="1">OFFSET(dummy2!$BA27,0,dummy2!$AX$3)</f>
        <v/>
      </c>
      <c r="AE29" s="61" t="str">
        <f ca="1">OFFSET(dummy2!$BB27,0,dummy2!$AX$3)</f>
        <v/>
      </c>
      <c r="AF29" s="50" t="str">
        <f t="shared" ca="1" si="5"/>
        <v/>
      </c>
      <c r="AG29" s="72" t="str">
        <f ca="1">OFFSET(dummy2!$BC27,0,dummy2!$AX$3)</f>
        <v/>
      </c>
      <c r="AH29" s="65" t="str">
        <f ca="1">OFFSET(dummy2!$AZ27,0,dummy2!$AY$3)</f>
        <v/>
      </c>
      <c r="AI29" s="54" t="str">
        <f ca="1">OFFSET(dummy2!$BA27,0,dummy2!$AY$3)</f>
        <v/>
      </c>
      <c r="AJ29" s="61" t="str">
        <f ca="1">OFFSET(dummy2!$BB27,0,dummy2!$AY$3)</f>
        <v/>
      </c>
      <c r="AK29" s="50" t="str">
        <f t="shared" ca="1" si="6"/>
        <v/>
      </c>
      <c r="AL29" s="72" t="str">
        <f ca="1">OFFSET(dummy2!$BC27,0,dummy2!$AY$3)</f>
        <v/>
      </c>
      <c r="AM29" s="60"/>
      <c r="AN29" s="60"/>
      <c r="AO29" s="60"/>
      <c r="AP29" s="60"/>
      <c r="AQ29" s="60"/>
    </row>
    <row r="30" spans="1:43" ht="15" customHeight="1" thickBot="1" x14ac:dyDescent="0.3">
      <c r="A30" s="87">
        <f t="shared" si="7"/>
        <v>3</v>
      </c>
      <c r="B30" s="76"/>
      <c r="C30" s="60">
        <f t="shared" si="8"/>
        <v>8</v>
      </c>
      <c r="D30" s="67" t="str">
        <f ca="1">OFFSET(dummy2!AZ28,0,dummy2!$AS$3)</f>
        <v/>
      </c>
      <c r="E30" s="68" t="str">
        <f ca="1">OFFSET(dummy2!BA28,0,dummy2!$AS$3)</f>
        <v/>
      </c>
      <c r="F30" s="69" t="str">
        <f ca="1">OFFSET(dummy2!BB28,0,dummy2!$AS$3)</f>
        <v/>
      </c>
      <c r="G30" s="70" t="str">
        <f t="shared" ca="1" si="0"/>
        <v/>
      </c>
      <c r="H30" s="71" t="str">
        <f ca="1">OFFSET(dummy2!BC28,0,dummy2!$AS$3)</f>
        <v/>
      </c>
      <c r="I30" s="67" t="str">
        <f ca="1">OFFSET(dummy2!AZ28,0,dummy2!$AT$3)</f>
        <v/>
      </c>
      <c r="J30" s="68" t="str">
        <f ca="1">OFFSET(dummy2!$BA28,0,dummy2!$AT$3)</f>
        <v/>
      </c>
      <c r="K30" s="69" t="str">
        <f ca="1">OFFSET(dummy2!BB28,0,dummy2!$AT$3)</f>
        <v/>
      </c>
      <c r="L30" s="70" t="str">
        <f t="shared" ca="1" si="1"/>
        <v/>
      </c>
      <c r="M30" s="71" t="str">
        <f ca="1">OFFSET(dummy2!BC28,0,dummy2!$AT$3)</f>
        <v/>
      </c>
      <c r="N30" s="67" t="str">
        <f ca="1">OFFSET(dummy2!$AZ28,0,dummy2!$AU$3)</f>
        <v/>
      </c>
      <c r="O30" s="68" t="str">
        <f ca="1">OFFSET(dummy2!$BA28,0,dummy2!$AU$3)</f>
        <v/>
      </c>
      <c r="P30" s="69" t="str">
        <f ca="1">OFFSET(dummy2!$BB28,0,dummy2!$AU$3)</f>
        <v/>
      </c>
      <c r="Q30" s="70" t="str">
        <f t="shared" ca="1" si="2"/>
        <v/>
      </c>
      <c r="R30" s="73" t="str">
        <f ca="1">OFFSET(dummy2!$BC28,0,dummy2!$AU$3)</f>
        <v/>
      </c>
      <c r="S30" s="67" t="str">
        <f ca="1">OFFSET(dummy2!$AZ28,0,dummy2!$AV$3)</f>
        <v/>
      </c>
      <c r="T30" s="68" t="str">
        <f ca="1">OFFSET(dummy2!$BA28,0,dummy2!$AV$3)</f>
        <v/>
      </c>
      <c r="U30" s="69" t="str">
        <f ca="1">OFFSET(dummy2!$BB28,0,dummy2!$AV$3)</f>
        <v/>
      </c>
      <c r="V30" s="70" t="str">
        <f t="shared" ca="1" si="3"/>
        <v/>
      </c>
      <c r="W30" s="73" t="str">
        <f ca="1">OFFSET(dummy2!$BC28,0,dummy2!$AV$3)</f>
        <v/>
      </c>
      <c r="X30" s="67" t="str">
        <f ca="1">OFFSET(dummy2!$AZ28,0,dummy2!$AW$3)</f>
        <v/>
      </c>
      <c r="Y30" s="68" t="str">
        <f ca="1">OFFSET(dummy2!$BA28,0,dummy2!$AW$3)</f>
        <v/>
      </c>
      <c r="Z30" s="69" t="str">
        <f ca="1">OFFSET(dummy2!$BB28,0,dummy2!$AW$3)</f>
        <v/>
      </c>
      <c r="AA30" s="70" t="str">
        <f t="shared" ca="1" si="4"/>
        <v/>
      </c>
      <c r="AB30" s="73" t="str">
        <f ca="1">OFFSET(dummy2!$BC28,0,dummy2!$AW$3)</f>
        <v/>
      </c>
      <c r="AC30" s="67" t="str">
        <f ca="1">OFFSET(dummy2!$AZ28,0,dummy2!$AX$3)</f>
        <v/>
      </c>
      <c r="AD30" s="68" t="str">
        <f ca="1">OFFSET(dummy2!$BA28,0,dummy2!$AX$3)</f>
        <v/>
      </c>
      <c r="AE30" s="69" t="str">
        <f ca="1">OFFSET(dummy2!$BB28,0,dummy2!$AX$3)</f>
        <v/>
      </c>
      <c r="AF30" s="70" t="str">
        <f t="shared" ca="1" si="5"/>
        <v/>
      </c>
      <c r="AG30" s="73" t="str">
        <f ca="1">OFFSET(dummy2!$BC28,0,dummy2!$AX$3)</f>
        <v/>
      </c>
      <c r="AH30" s="67" t="str">
        <f ca="1">OFFSET(dummy2!$AZ28,0,dummy2!$AY$3)</f>
        <v/>
      </c>
      <c r="AI30" s="68" t="str">
        <f ca="1">OFFSET(dummy2!$BA28,0,dummy2!$AY$3)</f>
        <v/>
      </c>
      <c r="AJ30" s="69" t="str">
        <f ca="1">OFFSET(dummy2!$BB28,0,dummy2!$AY$3)</f>
        <v/>
      </c>
      <c r="AK30" s="70" t="str">
        <f t="shared" ca="1" si="6"/>
        <v/>
      </c>
      <c r="AL30" s="73" t="str">
        <f ca="1">OFFSET(dummy2!$BC28,0,dummy2!$AY$3)</f>
        <v/>
      </c>
      <c r="AM30" s="60"/>
      <c r="AN30" s="60"/>
      <c r="AO30" s="60"/>
      <c r="AP30" s="60"/>
      <c r="AQ30" s="60"/>
    </row>
    <row r="31" spans="1:43" ht="15" customHeight="1" x14ac:dyDescent="0.25">
      <c r="A31" s="87">
        <f t="shared" si="7"/>
        <v>4</v>
      </c>
      <c r="B31" s="74" t="str">
        <f>dummy1!L18</f>
        <v>Court 4</v>
      </c>
      <c r="C31" s="60">
        <f t="shared" si="8"/>
        <v>1</v>
      </c>
      <c r="D31" s="81">
        <f ca="1">OFFSET(dummy2!AZ29,0,dummy2!$AS$3)</f>
        <v>0.625</v>
      </c>
      <c r="E31" s="82">
        <f ca="1">OFFSET(dummy2!BA29,0,dummy2!$AS$3)</f>
        <v>4</v>
      </c>
      <c r="F31" s="83" t="str">
        <f ca="1">OFFSET(dummy2!BB29,0,dummy2!$AS$3)</f>
        <v>Player 5</v>
      </c>
      <c r="G31" s="84" t="str">
        <f t="shared" ca="1" si="0"/>
        <v>vs</v>
      </c>
      <c r="H31" s="85" t="str">
        <f ca="1">OFFSET(dummy2!BC29,0,dummy2!$AS$3)</f>
        <v>Player 12</v>
      </c>
      <c r="I31" s="81" t="str">
        <f ca="1">OFFSET(dummy2!AZ29,0,dummy2!$AT$3)</f>
        <v/>
      </c>
      <c r="J31" s="82" t="str">
        <f ca="1">OFFSET(dummy2!$BA29,0,dummy2!$AT$3)</f>
        <v/>
      </c>
      <c r="K31" s="83" t="str">
        <f ca="1">OFFSET(dummy2!BB29,0,dummy2!$AT$3)</f>
        <v/>
      </c>
      <c r="L31" s="84" t="str">
        <f t="shared" ca="1" si="1"/>
        <v/>
      </c>
      <c r="M31" s="85" t="str">
        <f ca="1">OFFSET(dummy2!BC29,0,dummy2!$AT$3)</f>
        <v/>
      </c>
      <c r="N31" s="81" t="str">
        <f ca="1">OFFSET(dummy2!$AZ29,0,dummy2!$AU$3)</f>
        <v/>
      </c>
      <c r="O31" s="82" t="str">
        <f ca="1">OFFSET(dummy2!$BA29,0,dummy2!$AU$3)</f>
        <v/>
      </c>
      <c r="P31" s="83" t="str">
        <f ca="1">OFFSET(dummy2!$BB29,0,dummy2!$AU$3)</f>
        <v/>
      </c>
      <c r="Q31" s="84" t="str">
        <f t="shared" ca="1" si="2"/>
        <v/>
      </c>
      <c r="R31" s="86" t="str">
        <f ca="1">OFFSET(dummy2!$BC29,0,dummy2!$AU$3)</f>
        <v/>
      </c>
      <c r="S31" s="81" t="str">
        <f ca="1">OFFSET(dummy2!$AZ29,0,dummy2!$AV$3)</f>
        <v/>
      </c>
      <c r="T31" s="82" t="str">
        <f ca="1">OFFSET(dummy2!$BA29,0,dummy2!$AV$3)</f>
        <v/>
      </c>
      <c r="U31" s="83" t="str">
        <f ca="1">OFFSET(dummy2!$BB29,0,dummy2!$AV$3)</f>
        <v/>
      </c>
      <c r="V31" s="84" t="str">
        <f t="shared" ca="1" si="3"/>
        <v/>
      </c>
      <c r="W31" s="86" t="str">
        <f ca="1">OFFSET(dummy2!$BC29,0,dummy2!$AV$3)</f>
        <v/>
      </c>
      <c r="X31" s="81" t="str">
        <f ca="1">OFFSET(dummy2!$AZ29,0,dummy2!$AW$3)</f>
        <v/>
      </c>
      <c r="Y31" s="82" t="str">
        <f ca="1">OFFSET(dummy2!$BA29,0,dummy2!$AW$3)</f>
        <v/>
      </c>
      <c r="Z31" s="83" t="str">
        <f ca="1">OFFSET(dummy2!$BB29,0,dummy2!$AW$3)</f>
        <v/>
      </c>
      <c r="AA31" s="84" t="str">
        <f t="shared" ca="1" si="4"/>
        <v/>
      </c>
      <c r="AB31" s="86" t="str">
        <f ca="1">OFFSET(dummy2!$BC29,0,dummy2!$AW$3)</f>
        <v/>
      </c>
      <c r="AC31" s="81" t="str">
        <f ca="1">OFFSET(dummy2!$AZ29,0,dummy2!$AX$3)</f>
        <v/>
      </c>
      <c r="AD31" s="82" t="str">
        <f ca="1">OFFSET(dummy2!$BA29,0,dummy2!$AX$3)</f>
        <v/>
      </c>
      <c r="AE31" s="83" t="str">
        <f ca="1">OFFSET(dummy2!$BB29,0,dummy2!$AX$3)</f>
        <v/>
      </c>
      <c r="AF31" s="84" t="str">
        <f t="shared" ca="1" si="5"/>
        <v/>
      </c>
      <c r="AG31" s="86" t="str">
        <f ca="1">OFFSET(dummy2!$BC29,0,dummy2!$AX$3)</f>
        <v/>
      </c>
      <c r="AH31" s="81" t="str">
        <f ca="1">OFFSET(dummy2!$AZ29,0,dummy2!$AY$3)</f>
        <v/>
      </c>
      <c r="AI31" s="82" t="str">
        <f ca="1">OFFSET(dummy2!$BA29,0,dummy2!$AY$3)</f>
        <v/>
      </c>
      <c r="AJ31" s="83" t="str">
        <f ca="1">OFFSET(dummy2!$BB29,0,dummy2!$AY$3)</f>
        <v/>
      </c>
      <c r="AK31" s="84" t="str">
        <f t="shared" ca="1" si="6"/>
        <v/>
      </c>
      <c r="AL31" s="86" t="str">
        <f ca="1">OFFSET(dummy2!$BC29,0,dummy2!$AY$3)</f>
        <v/>
      </c>
      <c r="AM31" s="60"/>
      <c r="AN31" s="60"/>
      <c r="AO31" s="60"/>
      <c r="AP31" s="60"/>
      <c r="AQ31" s="60"/>
    </row>
    <row r="32" spans="1:43" ht="15" customHeight="1" x14ac:dyDescent="0.25">
      <c r="A32" s="87">
        <f t="shared" si="7"/>
        <v>4</v>
      </c>
      <c r="B32" s="75"/>
      <c r="C32" s="60">
        <f t="shared" si="8"/>
        <v>2</v>
      </c>
      <c r="D32" s="65">
        <f ca="1">OFFSET(dummy2!AZ30,0,dummy2!$AS$3)</f>
        <v>0.70833333333333337</v>
      </c>
      <c r="E32" s="54">
        <f ca="1">OFFSET(dummy2!BA30,0,dummy2!$AS$3)</f>
        <v>20</v>
      </c>
      <c r="F32" s="61" t="str">
        <f ca="1">OFFSET(dummy2!BB30,0,dummy2!$AS$3)</f>
        <v>Loser Match 15</v>
      </c>
      <c r="G32" s="50" t="str">
        <f t="shared" ca="1" si="0"/>
        <v>vs</v>
      </c>
      <c r="H32" s="66" t="str">
        <f ca="1">OFFSET(dummy2!BC30,0,dummy2!$AS$3)</f>
        <v>Winner Match 12</v>
      </c>
      <c r="I32" s="65" t="str">
        <f ca="1">OFFSET(dummy2!AZ30,0,dummy2!$AT$3)</f>
        <v/>
      </c>
      <c r="J32" s="54" t="str">
        <f ca="1">OFFSET(dummy2!$BA30,0,dummy2!$AT$3)</f>
        <v/>
      </c>
      <c r="K32" s="61" t="str">
        <f ca="1">OFFSET(dummy2!BB30,0,dummy2!$AT$3)</f>
        <v/>
      </c>
      <c r="L32" s="50" t="str">
        <f t="shared" ca="1" si="1"/>
        <v/>
      </c>
      <c r="M32" s="66" t="str">
        <f ca="1">OFFSET(dummy2!BC30,0,dummy2!$AT$3)</f>
        <v/>
      </c>
      <c r="N32" s="65" t="str">
        <f ca="1">OFFSET(dummy2!$AZ30,0,dummy2!$AU$3)</f>
        <v/>
      </c>
      <c r="O32" s="54" t="str">
        <f ca="1">OFFSET(dummy2!$BA30,0,dummy2!$AU$3)</f>
        <v/>
      </c>
      <c r="P32" s="61" t="str">
        <f ca="1">OFFSET(dummy2!$BB30,0,dummy2!$AU$3)</f>
        <v/>
      </c>
      <c r="Q32" s="50" t="str">
        <f t="shared" ca="1" si="2"/>
        <v/>
      </c>
      <c r="R32" s="72" t="str">
        <f ca="1">OFFSET(dummy2!$BC30,0,dummy2!$AU$3)</f>
        <v/>
      </c>
      <c r="S32" s="65" t="str">
        <f ca="1">OFFSET(dummy2!$AZ30,0,dummy2!$AV$3)</f>
        <v/>
      </c>
      <c r="T32" s="54" t="str">
        <f ca="1">OFFSET(dummy2!$BA30,0,dummy2!$AV$3)</f>
        <v/>
      </c>
      <c r="U32" s="61" t="str">
        <f ca="1">OFFSET(dummy2!$BB30,0,dummy2!$AV$3)</f>
        <v/>
      </c>
      <c r="V32" s="50" t="str">
        <f t="shared" ca="1" si="3"/>
        <v/>
      </c>
      <c r="W32" s="72" t="str">
        <f ca="1">OFFSET(dummy2!$BC30,0,dummy2!$AV$3)</f>
        <v/>
      </c>
      <c r="X32" s="65" t="str">
        <f ca="1">OFFSET(dummy2!$AZ30,0,dummy2!$AW$3)</f>
        <v/>
      </c>
      <c r="Y32" s="54" t="str">
        <f ca="1">OFFSET(dummy2!$BA30,0,dummy2!$AW$3)</f>
        <v/>
      </c>
      <c r="Z32" s="61" t="str">
        <f ca="1">OFFSET(dummy2!$BB30,0,dummy2!$AW$3)</f>
        <v/>
      </c>
      <c r="AA32" s="50" t="str">
        <f t="shared" ca="1" si="4"/>
        <v/>
      </c>
      <c r="AB32" s="72" t="str">
        <f ca="1">OFFSET(dummy2!$BC30,0,dummy2!$AW$3)</f>
        <v/>
      </c>
      <c r="AC32" s="65" t="str">
        <f ca="1">OFFSET(dummy2!$AZ30,0,dummy2!$AX$3)</f>
        <v/>
      </c>
      <c r="AD32" s="54" t="str">
        <f ca="1">OFFSET(dummy2!$BA30,0,dummy2!$AX$3)</f>
        <v/>
      </c>
      <c r="AE32" s="61" t="str">
        <f ca="1">OFFSET(dummy2!$BB30,0,dummy2!$AX$3)</f>
        <v/>
      </c>
      <c r="AF32" s="50" t="str">
        <f t="shared" ca="1" si="5"/>
        <v/>
      </c>
      <c r="AG32" s="72" t="str">
        <f ca="1">OFFSET(dummy2!$BC30,0,dummy2!$AX$3)</f>
        <v/>
      </c>
      <c r="AH32" s="65" t="str">
        <f ca="1">OFFSET(dummy2!$AZ30,0,dummy2!$AY$3)</f>
        <v/>
      </c>
      <c r="AI32" s="54" t="str">
        <f ca="1">OFFSET(dummy2!$BA30,0,dummy2!$AY$3)</f>
        <v/>
      </c>
      <c r="AJ32" s="61" t="str">
        <f ca="1">OFFSET(dummy2!$BB30,0,dummy2!$AY$3)</f>
        <v/>
      </c>
      <c r="AK32" s="50" t="str">
        <f t="shared" ca="1" si="6"/>
        <v/>
      </c>
      <c r="AL32" s="72" t="str">
        <f ca="1">OFFSET(dummy2!$BC30,0,dummy2!$AY$3)</f>
        <v/>
      </c>
      <c r="AM32" s="60"/>
      <c r="AN32" s="60"/>
      <c r="AO32" s="60"/>
      <c r="AP32" s="60"/>
      <c r="AQ32" s="60"/>
    </row>
    <row r="33" spans="1:43" ht="15" customHeight="1" x14ac:dyDescent="0.25">
      <c r="A33" s="87">
        <f t="shared" si="7"/>
        <v>4</v>
      </c>
      <c r="B33" s="75"/>
      <c r="C33" s="60">
        <f t="shared" si="8"/>
        <v>3</v>
      </c>
      <c r="D33" s="65" t="str">
        <f ca="1">OFFSET(dummy2!AZ31,0,dummy2!$AS$3)</f>
        <v/>
      </c>
      <c r="E33" s="54" t="str">
        <f ca="1">OFFSET(dummy2!BA31,0,dummy2!$AS$3)</f>
        <v/>
      </c>
      <c r="F33" s="61" t="str">
        <f ca="1">OFFSET(dummy2!BB31,0,dummy2!$AS$3)</f>
        <v/>
      </c>
      <c r="G33" s="50" t="str">
        <f t="shared" ca="1" si="0"/>
        <v/>
      </c>
      <c r="H33" s="66" t="str">
        <f ca="1">OFFSET(dummy2!BC31,0,dummy2!$AS$3)</f>
        <v/>
      </c>
      <c r="I33" s="65" t="str">
        <f ca="1">OFFSET(dummy2!AZ31,0,dummy2!$AT$3)</f>
        <v/>
      </c>
      <c r="J33" s="54" t="str">
        <f ca="1">OFFSET(dummy2!$BA31,0,dummy2!$AT$3)</f>
        <v/>
      </c>
      <c r="K33" s="61" t="str">
        <f ca="1">OFFSET(dummy2!BB31,0,dummy2!$AT$3)</f>
        <v/>
      </c>
      <c r="L33" s="50" t="str">
        <f t="shared" ca="1" si="1"/>
        <v/>
      </c>
      <c r="M33" s="66" t="str">
        <f ca="1">OFFSET(dummy2!BC31,0,dummy2!$AT$3)</f>
        <v/>
      </c>
      <c r="N33" s="65" t="str">
        <f ca="1">OFFSET(dummy2!$AZ31,0,dummy2!$AU$3)</f>
        <v/>
      </c>
      <c r="O33" s="54" t="str">
        <f ca="1">OFFSET(dummy2!$BA31,0,dummy2!$AU$3)</f>
        <v/>
      </c>
      <c r="P33" s="61" t="str">
        <f ca="1">OFFSET(dummy2!$BB31,0,dummy2!$AU$3)</f>
        <v/>
      </c>
      <c r="Q33" s="50" t="str">
        <f t="shared" ca="1" si="2"/>
        <v/>
      </c>
      <c r="R33" s="72" t="str">
        <f ca="1">OFFSET(dummy2!$BC31,0,dummy2!$AU$3)</f>
        <v/>
      </c>
      <c r="S33" s="65" t="str">
        <f ca="1">OFFSET(dummy2!$AZ31,0,dummy2!$AV$3)</f>
        <v/>
      </c>
      <c r="T33" s="54" t="str">
        <f ca="1">OFFSET(dummy2!$BA31,0,dummy2!$AV$3)</f>
        <v/>
      </c>
      <c r="U33" s="61" t="str">
        <f ca="1">OFFSET(dummy2!$BB31,0,dummy2!$AV$3)</f>
        <v/>
      </c>
      <c r="V33" s="50" t="str">
        <f t="shared" ca="1" si="3"/>
        <v/>
      </c>
      <c r="W33" s="72" t="str">
        <f ca="1">OFFSET(dummy2!$BC31,0,dummy2!$AV$3)</f>
        <v/>
      </c>
      <c r="X33" s="65" t="str">
        <f ca="1">OFFSET(dummy2!$AZ31,0,dummy2!$AW$3)</f>
        <v/>
      </c>
      <c r="Y33" s="54" t="str">
        <f ca="1">OFFSET(dummy2!$BA31,0,dummy2!$AW$3)</f>
        <v/>
      </c>
      <c r="Z33" s="61" t="str">
        <f ca="1">OFFSET(dummy2!$BB31,0,dummy2!$AW$3)</f>
        <v/>
      </c>
      <c r="AA33" s="50" t="str">
        <f t="shared" ca="1" si="4"/>
        <v/>
      </c>
      <c r="AB33" s="72" t="str">
        <f ca="1">OFFSET(dummy2!$BC31,0,dummy2!$AW$3)</f>
        <v/>
      </c>
      <c r="AC33" s="65" t="str">
        <f ca="1">OFFSET(dummy2!$AZ31,0,dummy2!$AX$3)</f>
        <v/>
      </c>
      <c r="AD33" s="54" t="str">
        <f ca="1">OFFSET(dummy2!$BA31,0,dummy2!$AX$3)</f>
        <v/>
      </c>
      <c r="AE33" s="61" t="str">
        <f ca="1">OFFSET(dummy2!$BB31,0,dummy2!$AX$3)</f>
        <v/>
      </c>
      <c r="AF33" s="50" t="str">
        <f t="shared" ca="1" si="5"/>
        <v/>
      </c>
      <c r="AG33" s="72" t="str">
        <f ca="1">OFFSET(dummy2!$BC31,0,dummy2!$AX$3)</f>
        <v/>
      </c>
      <c r="AH33" s="65" t="str">
        <f ca="1">OFFSET(dummy2!$AZ31,0,dummy2!$AY$3)</f>
        <v/>
      </c>
      <c r="AI33" s="54" t="str">
        <f ca="1">OFFSET(dummy2!$BA31,0,dummy2!$AY$3)</f>
        <v/>
      </c>
      <c r="AJ33" s="61" t="str">
        <f ca="1">OFFSET(dummy2!$BB31,0,dummy2!$AY$3)</f>
        <v/>
      </c>
      <c r="AK33" s="50" t="str">
        <f t="shared" ca="1" si="6"/>
        <v/>
      </c>
      <c r="AL33" s="72" t="str">
        <f ca="1">OFFSET(dummy2!$BC31,0,dummy2!$AY$3)</f>
        <v/>
      </c>
      <c r="AM33" s="60"/>
      <c r="AN33" s="60"/>
      <c r="AO33" s="60"/>
      <c r="AP33" s="60"/>
      <c r="AQ33" s="60"/>
    </row>
    <row r="34" spans="1:43" ht="15" customHeight="1" x14ac:dyDescent="0.25">
      <c r="A34" s="87">
        <f t="shared" si="7"/>
        <v>4</v>
      </c>
      <c r="B34" s="75"/>
      <c r="C34" s="60">
        <f t="shared" si="8"/>
        <v>4</v>
      </c>
      <c r="D34" s="65" t="str">
        <f ca="1">OFFSET(dummy2!AZ32,0,dummy2!$AS$3)</f>
        <v/>
      </c>
      <c r="E34" s="54" t="str">
        <f ca="1">OFFSET(dummy2!BA32,0,dummy2!$AS$3)</f>
        <v/>
      </c>
      <c r="F34" s="61" t="str">
        <f ca="1">OFFSET(dummy2!BB32,0,dummy2!$AS$3)</f>
        <v/>
      </c>
      <c r="G34" s="50" t="str">
        <f t="shared" ca="1" si="0"/>
        <v/>
      </c>
      <c r="H34" s="66" t="str">
        <f ca="1">OFFSET(dummy2!BC32,0,dummy2!$AS$3)</f>
        <v/>
      </c>
      <c r="I34" s="65" t="str">
        <f ca="1">OFFSET(dummy2!AZ32,0,dummy2!$AT$3)</f>
        <v/>
      </c>
      <c r="J34" s="54" t="str">
        <f ca="1">OFFSET(dummy2!$BA32,0,dummy2!$AT$3)</f>
        <v/>
      </c>
      <c r="K34" s="61" t="str">
        <f ca="1">OFFSET(dummy2!BB32,0,dummy2!$AT$3)</f>
        <v/>
      </c>
      <c r="L34" s="50" t="str">
        <f t="shared" ca="1" si="1"/>
        <v/>
      </c>
      <c r="M34" s="66" t="str">
        <f ca="1">OFFSET(dummy2!BC32,0,dummy2!$AT$3)</f>
        <v/>
      </c>
      <c r="N34" s="65" t="str">
        <f ca="1">OFFSET(dummy2!$AZ32,0,dummy2!$AU$3)</f>
        <v/>
      </c>
      <c r="O34" s="54" t="str">
        <f ca="1">OFFSET(dummy2!$BA32,0,dummy2!$AU$3)</f>
        <v/>
      </c>
      <c r="P34" s="61" t="str">
        <f ca="1">OFFSET(dummy2!$BB32,0,dummy2!$AU$3)</f>
        <v/>
      </c>
      <c r="Q34" s="50" t="str">
        <f t="shared" ca="1" si="2"/>
        <v/>
      </c>
      <c r="R34" s="72" t="str">
        <f ca="1">OFFSET(dummy2!$BC32,0,dummy2!$AU$3)</f>
        <v/>
      </c>
      <c r="S34" s="65" t="str">
        <f ca="1">OFFSET(dummy2!$AZ32,0,dummy2!$AV$3)</f>
        <v/>
      </c>
      <c r="T34" s="54" t="str">
        <f ca="1">OFFSET(dummy2!$BA32,0,dummy2!$AV$3)</f>
        <v/>
      </c>
      <c r="U34" s="61" t="str">
        <f ca="1">OFFSET(dummy2!$BB32,0,dummy2!$AV$3)</f>
        <v/>
      </c>
      <c r="V34" s="50" t="str">
        <f t="shared" ca="1" si="3"/>
        <v/>
      </c>
      <c r="W34" s="72" t="str">
        <f ca="1">OFFSET(dummy2!$BC32,0,dummy2!$AV$3)</f>
        <v/>
      </c>
      <c r="X34" s="65" t="str">
        <f ca="1">OFFSET(dummy2!$AZ32,0,dummy2!$AW$3)</f>
        <v/>
      </c>
      <c r="Y34" s="54" t="str">
        <f ca="1">OFFSET(dummy2!$BA32,0,dummy2!$AW$3)</f>
        <v/>
      </c>
      <c r="Z34" s="61" t="str">
        <f ca="1">OFFSET(dummy2!$BB32,0,dummy2!$AW$3)</f>
        <v/>
      </c>
      <c r="AA34" s="50" t="str">
        <f t="shared" ca="1" si="4"/>
        <v/>
      </c>
      <c r="AB34" s="72" t="str">
        <f ca="1">OFFSET(dummy2!$BC32,0,dummy2!$AW$3)</f>
        <v/>
      </c>
      <c r="AC34" s="65" t="str">
        <f ca="1">OFFSET(dummy2!$AZ32,0,dummy2!$AX$3)</f>
        <v/>
      </c>
      <c r="AD34" s="54" t="str">
        <f ca="1">OFFSET(dummy2!$BA32,0,dummy2!$AX$3)</f>
        <v/>
      </c>
      <c r="AE34" s="61" t="str">
        <f ca="1">OFFSET(dummy2!$BB32,0,dummy2!$AX$3)</f>
        <v/>
      </c>
      <c r="AF34" s="50" t="str">
        <f t="shared" ca="1" si="5"/>
        <v/>
      </c>
      <c r="AG34" s="72" t="str">
        <f ca="1">OFFSET(dummy2!$BC32,0,dummy2!$AX$3)</f>
        <v/>
      </c>
      <c r="AH34" s="65" t="str">
        <f ca="1">OFFSET(dummy2!$AZ32,0,dummy2!$AY$3)</f>
        <v/>
      </c>
      <c r="AI34" s="54" t="str">
        <f ca="1">OFFSET(dummy2!$BA32,0,dummy2!$AY$3)</f>
        <v/>
      </c>
      <c r="AJ34" s="61" t="str">
        <f ca="1">OFFSET(dummy2!$BB32,0,dummy2!$AY$3)</f>
        <v/>
      </c>
      <c r="AK34" s="50" t="str">
        <f t="shared" ca="1" si="6"/>
        <v/>
      </c>
      <c r="AL34" s="72" t="str">
        <f ca="1">OFFSET(dummy2!$BC32,0,dummy2!$AY$3)</f>
        <v/>
      </c>
      <c r="AM34" s="60"/>
      <c r="AN34" s="60"/>
      <c r="AO34" s="60"/>
      <c r="AP34" s="60"/>
      <c r="AQ34" s="60"/>
    </row>
    <row r="35" spans="1:43" ht="15" customHeight="1" x14ac:dyDescent="0.25">
      <c r="A35" s="87">
        <f t="shared" si="7"/>
        <v>4</v>
      </c>
      <c r="B35" s="75"/>
      <c r="C35" s="60">
        <f t="shared" si="8"/>
        <v>5</v>
      </c>
      <c r="D35" s="65" t="str">
        <f ca="1">OFFSET(dummy2!AZ33,0,dummy2!$AS$3)</f>
        <v/>
      </c>
      <c r="E35" s="54" t="str">
        <f ca="1">OFFSET(dummy2!BA33,0,dummy2!$AS$3)</f>
        <v/>
      </c>
      <c r="F35" s="61" t="str">
        <f ca="1">OFFSET(dummy2!BB33,0,dummy2!$AS$3)</f>
        <v/>
      </c>
      <c r="G35" s="50" t="str">
        <f t="shared" ca="1" si="0"/>
        <v/>
      </c>
      <c r="H35" s="66" t="str">
        <f ca="1">OFFSET(dummy2!BC33,0,dummy2!$AS$3)</f>
        <v/>
      </c>
      <c r="I35" s="65" t="str">
        <f ca="1">OFFSET(dummy2!AZ33,0,dummy2!$AT$3)</f>
        <v/>
      </c>
      <c r="J35" s="54" t="str">
        <f ca="1">OFFSET(dummy2!$BA33,0,dummy2!$AT$3)</f>
        <v/>
      </c>
      <c r="K35" s="61" t="str">
        <f ca="1">OFFSET(dummy2!BB33,0,dummy2!$AT$3)</f>
        <v/>
      </c>
      <c r="L35" s="50" t="str">
        <f t="shared" ca="1" si="1"/>
        <v/>
      </c>
      <c r="M35" s="66" t="str">
        <f ca="1">OFFSET(dummy2!BC33,0,dummy2!$AT$3)</f>
        <v/>
      </c>
      <c r="N35" s="65" t="str">
        <f ca="1">OFFSET(dummy2!$AZ33,0,dummy2!$AU$3)</f>
        <v/>
      </c>
      <c r="O35" s="54" t="str">
        <f ca="1">OFFSET(dummy2!$BA33,0,dummy2!$AU$3)</f>
        <v/>
      </c>
      <c r="P35" s="61" t="str">
        <f ca="1">OFFSET(dummy2!$BB33,0,dummy2!$AU$3)</f>
        <v/>
      </c>
      <c r="Q35" s="50" t="str">
        <f t="shared" ca="1" si="2"/>
        <v/>
      </c>
      <c r="R35" s="72" t="str">
        <f ca="1">OFFSET(dummy2!$BC33,0,dummy2!$AU$3)</f>
        <v/>
      </c>
      <c r="S35" s="65" t="str">
        <f ca="1">OFFSET(dummy2!$AZ33,0,dummy2!$AV$3)</f>
        <v/>
      </c>
      <c r="T35" s="54" t="str">
        <f ca="1">OFFSET(dummy2!$BA33,0,dummy2!$AV$3)</f>
        <v/>
      </c>
      <c r="U35" s="61" t="str">
        <f ca="1">OFFSET(dummy2!$BB33,0,dummy2!$AV$3)</f>
        <v/>
      </c>
      <c r="V35" s="50" t="str">
        <f t="shared" ca="1" si="3"/>
        <v/>
      </c>
      <c r="W35" s="72" t="str">
        <f ca="1">OFFSET(dummy2!$BC33,0,dummy2!$AV$3)</f>
        <v/>
      </c>
      <c r="X35" s="65" t="str">
        <f ca="1">OFFSET(dummy2!$AZ33,0,dummy2!$AW$3)</f>
        <v/>
      </c>
      <c r="Y35" s="54" t="str">
        <f ca="1">OFFSET(dummy2!$BA33,0,dummy2!$AW$3)</f>
        <v/>
      </c>
      <c r="Z35" s="61" t="str">
        <f ca="1">OFFSET(dummy2!$BB33,0,dummy2!$AW$3)</f>
        <v/>
      </c>
      <c r="AA35" s="50" t="str">
        <f t="shared" ca="1" si="4"/>
        <v/>
      </c>
      <c r="AB35" s="72" t="str">
        <f ca="1">OFFSET(dummy2!$BC33,0,dummy2!$AW$3)</f>
        <v/>
      </c>
      <c r="AC35" s="65" t="str">
        <f ca="1">OFFSET(dummy2!$AZ33,0,dummy2!$AX$3)</f>
        <v/>
      </c>
      <c r="AD35" s="54" t="str">
        <f ca="1">OFFSET(dummy2!$BA33,0,dummy2!$AX$3)</f>
        <v/>
      </c>
      <c r="AE35" s="61" t="str">
        <f ca="1">OFFSET(dummy2!$BB33,0,dummy2!$AX$3)</f>
        <v/>
      </c>
      <c r="AF35" s="50" t="str">
        <f t="shared" ca="1" si="5"/>
        <v/>
      </c>
      <c r="AG35" s="72" t="str">
        <f ca="1">OFFSET(dummy2!$BC33,0,dummy2!$AX$3)</f>
        <v/>
      </c>
      <c r="AH35" s="65" t="str">
        <f ca="1">OFFSET(dummy2!$AZ33,0,dummy2!$AY$3)</f>
        <v/>
      </c>
      <c r="AI35" s="54" t="str">
        <f ca="1">OFFSET(dummy2!$BA33,0,dummy2!$AY$3)</f>
        <v/>
      </c>
      <c r="AJ35" s="61" t="str">
        <f ca="1">OFFSET(dummy2!$BB33,0,dummy2!$AY$3)</f>
        <v/>
      </c>
      <c r="AK35" s="50" t="str">
        <f t="shared" ca="1" si="6"/>
        <v/>
      </c>
      <c r="AL35" s="72" t="str">
        <f ca="1">OFFSET(dummy2!$BC33,0,dummy2!$AY$3)</f>
        <v/>
      </c>
      <c r="AM35" s="60"/>
      <c r="AN35" s="60"/>
      <c r="AO35" s="60"/>
      <c r="AP35" s="60"/>
      <c r="AQ35" s="60"/>
    </row>
    <row r="36" spans="1:43" ht="15" customHeight="1" x14ac:dyDescent="0.25">
      <c r="A36" s="87">
        <f t="shared" si="7"/>
        <v>4</v>
      </c>
      <c r="B36" s="75"/>
      <c r="C36" s="60">
        <f t="shared" si="8"/>
        <v>6</v>
      </c>
      <c r="D36" s="65" t="str">
        <f ca="1">OFFSET(dummy2!AZ34,0,dummy2!$AS$3)</f>
        <v/>
      </c>
      <c r="E36" s="54" t="str">
        <f ca="1">OFFSET(dummy2!BA34,0,dummy2!$AS$3)</f>
        <v/>
      </c>
      <c r="F36" s="61" t="str">
        <f ca="1">OFFSET(dummy2!BB34,0,dummy2!$AS$3)</f>
        <v/>
      </c>
      <c r="G36" s="50" t="str">
        <f t="shared" ca="1" si="0"/>
        <v/>
      </c>
      <c r="H36" s="66" t="str">
        <f ca="1">OFFSET(dummy2!BC34,0,dummy2!$AS$3)</f>
        <v/>
      </c>
      <c r="I36" s="65" t="str">
        <f ca="1">OFFSET(dummy2!AZ34,0,dummy2!$AT$3)</f>
        <v/>
      </c>
      <c r="J36" s="54" t="str">
        <f ca="1">OFFSET(dummy2!$BA34,0,dummy2!$AT$3)</f>
        <v/>
      </c>
      <c r="K36" s="61" t="str">
        <f ca="1">OFFSET(dummy2!BB34,0,dummy2!$AT$3)</f>
        <v/>
      </c>
      <c r="L36" s="50" t="str">
        <f t="shared" ca="1" si="1"/>
        <v/>
      </c>
      <c r="M36" s="66" t="str">
        <f ca="1">OFFSET(dummy2!BC34,0,dummy2!$AT$3)</f>
        <v/>
      </c>
      <c r="N36" s="65" t="str">
        <f ca="1">OFFSET(dummy2!$AZ34,0,dummy2!$AU$3)</f>
        <v/>
      </c>
      <c r="O36" s="54" t="str">
        <f ca="1">OFFSET(dummy2!$BA34,0,dummy2!$AU$3)</f>
        <v/>
      </c>
      <c r="P36" s="61" t="str">
        <f ca="1">OFFSET(dummy2!$BB34,0,dummy2!$AU$3)</f>
        <v/>
      </c>
      <c r="Q36" s="50" t="str">
        <f t="shared" ca="1" si="2"/>
        <v/>
      </c>
      <c r="R36" s="72" t="str">
        <f ca="1">OFFSET(dummy2!$BC34,0,dummy2!$AU$3)</f>
        <v/>
      </c>
      <c r="S36" s="65" t="str">
        <f ca="1">OFFSET(dummy2!$AZ34,0,dummy2!$AV$3)</f>
        <v/>
      </c>
      <c r="T36" s="54" t="str">
        <f ca="1">OFFSET(dummy2!$BA34,0,dummy2!$AV$3)</f>
        <v/>
      </c>
      <c r="U36" s="61" t="str">
        <f ca="1">OFFSET(dummy2!$BB34,0,dummy2!$AV$3)</f>
        <v/>
      </c>
      <c r="V36" s="50" t="str">
        <f t="shared" ca="1" si="3"/>
        <v/>
      </c>
      <c r="W36" s="72" t="str">
        <f ca="1">OFFSET(dummy2!$BC34,0,dummy2!$AV$3)</f>
        <v/>
      </c>
      <c r="X36" s="65" t="str">
        <f ca="1">OFFSET(dummy2!$AZ34,0,dummy2!$AW$3)</f>
        <v/>
      </c>
      <c r="Y36" s="54" t="str">
        <f ca="1">OFFSET(dummy2!$BA34,0,dummy2!$AW$3)</f>
        <v/>
      </c>
      <c r="Z36" s="61" t="str">
        <f ca="1">OFFSET(dummy2!$BB34,0,dummy2!$AW$3)</f>
        <v/>
      </c>
      <c r="AA36" s="50" t="str">
        <f t="shared" ca="1" si="4"/>
        <v/>
      </c>
      <c r="AB36" s="72" t="str">
        <f ca="1">OFFSET(dummy2!$BC34,0,dummy2!$AW$3)</f>
        <v/>
      </c>
      <c r="AC36" s="65" t="str">
        <f ca="1">OFFSET(dummy2!$AZ34,0,dummy2!$AX$3)</f>
        <v/>
      </c>
      <c r="AD36" s="54" t="str">
        <f ca="1">OFFSET(dummy2!$BA34,0,dummy2!$AX$3)</f>
        <v/>
      </c>
      <c r="AE36" s="61" t="str">
        <f ca="1">OFFSET(dummy2!$BB34,0,dummy2!$AX$3)</f>
        <v/>
      </c>
      <c r="AF36" s="50" t="str">
        <f t="shared" ca="1" si="5"/>
        <v/>
      </c>
      <c r="AG36" s="72" t="str">
        <f ca="1">OFFSET(dummy2!$BC34,0,dummy2!$AX$3)</f>
        <v/>
      </c>
      <c r="AH36" s="65" t="str">
        <f ca="1">OFFSET(dummy2!$AZ34,0,dummy2!$AY$3)</f>
        <v/>
      </c>
      <c r="AI36" s="54" t="str">
        <f ca="1">OFFSET(dummy2!$BA34,0,dummy2!$AY$3)</f>
        <v/>
      </c>
      <c r="AJ36" s="61" t="str">
        <f ca="1">OFFSET(dummy2!$BB34,0,dummy2!$AY$3)</f>
        <v/>
      </c>
      <c r="AK36" s="50" t="str">
        <f t="shared" ca="1" si="6"/>
        <v/>
      </c>
      <c r="AL36" s="72" t="str">
        <f ca="1">OFFSET(dummy2!$BC34,0,dummy2!$AY$3)</f>
        <v/>
      </c>
      <c r="AM36" s="60"/>
      <c r="AN36" s="60"/>
      <c r="AO36" s="60"/>
      <c r="AP36" s="60"/>
      <c r="AQ36" s="60"/>
    </row>
    <row r="37" spans="1:43" ht="15" customHeight="1" x14ac:dyDescent="0.25">
      <c r="A37" s="87">
        <f t="shared" si="7"/>
        <v>4</v>
      </c>
      <c r="B37" s="75"/>
      <c r="C37" s="60">
        <f t="shared" si="8"/>
        <v>7</v>
      </c>
      <c r="D37" s="65" t="str">
        <f ca="1">OFFSET(dummy2!AZ35,0,dummy2!$AS$3)</f>
        <v/>
      </c>
      <c r="E37" s="54" t="str">
        <f ca="1">OFFSET(dummy2!BA35,0,dummy2!$AS$3)</f>
        <v/>
      </c>
      <c r="F37" s="61" t="str">
        <f ca="1">OFFSET(dummy2!BB35,0,dummy2!$AS$3)</f>
        <v/>
      </c>
      <c r="G37" s="50" t="str">
        <f t="shared" ca="1" si="0"/>
        <v/>
      </c>
      <c r="H37" s="66" t="str">
        <f ca="1">OFFSET(dummy2!BC35,0,dummy2!$AS$3)</f>
        <v/>
      </c>
      <c r="I37" s="65" t="str">
        <f ca="1">OFFSET(dummy2!AZ35,0,dummy2!$AT$3)</f>
        <v/>
      </c>
      <c r="J37" s="54" t="str">
        <f ca="1">OFFSET(dummy2!$BA35,0,dummy2!$AT$3)</f>
        <v/>
      </c>
      <c r="K37" s="61" t="str">
        <f ca="1">OFFSET(dummy2!BB35,0,dummy2!$AT$3)</f>
        <v/>
      </c>
      <c r="L37" s="50" t="str">
        <f t="shared" ca="1" si="1"/>
        <v/>
      </c>
      <c r="M37" s="66" t="str">
        <f ca="1">OFFSET(dummy2!BC35,0,dummy2!$AT$3)</f>
        <v/>
      </c>
      <c r="N37" s="65" t="str">
        <f ca="1">OFFSET(dummy2!$AZ35,0,dummy2!$AU$3)</f>
        <v/>
      </c>
      <c r="O37" s="54" t="str">
        <f ca="1">OFFSET(dummy2!$BA35,0,dummy2!$AU$3)</f>
        <v/>
      </c>
      <c r="P37" s="61" t="str">
        <f ca="1">OFFSET(dummy2!$BB35,0,dummy2!$AU$3)</f>
        <v/>
      </c>
      <c r="Q37" s="50" t="str">
        <f t="shared" ca="1" si="2"/>
        <v/>
      </c>
      <c r="R37" s="72" t="str">
        <f ca="1">OFFSET(dummy2!$BC35,0,dummy2!$AU$3)</f>
        <v/>
      </c>
      <c r="S37" s="65" t="str">
        <f ca="1">OFFSET(dummy2!$AZ35,0,dummy2!$AV$3)</f>
        <v/>
      </c>
      <c r="T37" s="54" t="str">
        <f ca="1">OFFSET(dummy2!$BA35,0,dummy2!$AV$3)</f>
        <v/>
      </c>
      <c r="U37" s="61" t="str">
        <f ca="1">OFFSET(dummy2!$BB35,0,dummy2!$AV$3)</f>
        <v/>
      </c>
      <c r="V37" s="50" t="str">
        <f t="shared" ca="1" si="3"/>
        <v/>
      </c>
      <c r="W37" s="72" t="str">
        <f ca="1">OFFSET(dummy2!$BC35,0,dummy2!$AV$3)</f>
        <v/>
      </c>
      <c r="X37" s="65" t="str">
        <f ca="1">OFFSET(dummy2!$AZ35,0,dummy2!$AW$3)</f>
        <v/>
      </c>
      <c r="Y37" s="54" t="str">
        <f ca="1">OFFSET(dummy2!$BA35,0,dummy2!$AW$3)</f>
        <v/>
      </c>
      <c r="Z37" s="61" t="str">
        <f ca="1">OFFSET(dummy2!$BB35,0,dummy2!$AW$3)</f>
        <v/>
      </c>
      <c r="AA37" s="50" t="str">
        <f t="shared" ca="1" si="4"/>
        <v/>
      </c>
      <c r="AB37" s="72" t="str">
        <f ca="1">OFFSET(dummy2!$BC35,0,dummy2!$AW$3)</f>
        <v/>
      </c>
      <c r="AC37" s="65" t="str">
        <f ca="1">OFFSET(dummy2!$AZ35,0,dummy2!$AX$3)</f>
        <v/>
      </c>
      <c r="AD37" s="54" t="str">
        <f ca="1">OFFSET(dummy2!$BA35,0,dummy2!$AX$3)</f>
        <v/>
      </c>
      <c r="AE37" s="61" t="str">
        <f ca="1">OFFSET(dummy2!$BB35,0,dummy2!$AX$3)</f>
        <v/>
      </c>
      <c r="AF37" s="50" t="str">
        <f t="shared" ca="1" si="5"/>
        <v/>
      </c>
      <c r="AG37" s="72" t="str">
        <f ca="1">OFFSET(dummy2!$BC35,0,dummy2!$AX$3)</f>
        <v/>
      </c>
      <c r="AH37" s="65" t="str">
        <f ca="1">OFFSET(dummy2!$AZ35,0,dummy2!$AY$3)</f>
        <v/>
      </c>
      <c r="AI37" s="54" t="str">
        <f ca="1">OFFSET(dummy2!$BA35,0,dummy2!$AY$3)</f>
        <v/>
      </c>
      <c r="AJ37" s="61" t="str">
        <f ca="1">OFFSET(dummy2!$BB35,0,dummy2!$AY$3)</f>
        <v/>
      </c>
      <c r="AK37" s="50" t="str">
        <f t="shared" ca="1" si="6"/>
        <v/>
      </c>
      <c r="AL37" s="72" t="str">
        <f ca="1">OFFSET(dummy2!$BC35,0,dummy2!$AY$3)</f>
        <v/>
      </c>
      <c r="AM37" s="60"/>
      <c r="AN37" s="60"/>
      <c r="AO37" s="60"/>
      <c r="AP37" s="60"/>
      <c r="AQ37" s="60"/>
    </row>
    <row r="38" spans="1:43" ht="15" customHeight="1" thickBot="1" x14ac:dyDescent="0.3">
      <c r="A38" s="87">
        <f t="shared" si="7"/>
        <v>4</v>
      </c>
      <c r="B38" s="76"/>
      <c r="C38" s="60">
        <f t="shared" si="8"/>
        <v>8</v>
      </c>
      <c r="D38" s="67" t="str">
        <f ca="1">OFFSET(dummy2!AZ36,0,dummy2!$AS$3)</f>
        <v/>
      </c>
      <c r="E38" s="68" t="str">
        <f ca="1">OFFSET(dummy2!BA36,0,dummy2!$AS$3)</f>
        <v/>
      </c>
      <c r="F38" s="69" t="str">
        <f ca="1">OFFSET(dummy2!BB36,0,dummy2!$AS$3)</f>
        <v/>
      </c>
      <c r="G38" s="70" t="str">
        <f t="shared" ca="1" si="0"/>
        <v/>
      </c>
      <c r="H38" s="71" t="str">
        <f ca="1">OFFSET(dummy2!BC36,0,dummy2!$AS$3)</f>
        <v/>
      </c>
      <c r="I38" s="67" t="str">
        <f ca="1">OFFSET(dummy2!AZ36,0,dummy2!$AT$3)</f>
        <v/>
      </c>
      <c r="J38" s="68" t="str">
        <f ca="1">OFFSET(dummy2!$BA36,0,dummy2!$AT$3)</f>
        <v/>
      </c>
      <c r="K38" s="69" t="str">
        <f ca="1">OFFSET(dummy2!BB36,0,dummy2!$AT$3)</f>
        <v/>
      </c>
      <c r="L38" s="70" t="str">
        <f t="shared" ca="1" si="1"/>
        <v/>
      </c>
      <c r="M38" s="71" t="str">
        <f ca="1">OFFSET(dummy2!BC36,0,dummy2!$AT$3)</f>
        <v/>
      </c>
      <c r="N38" s="67" t="str">
        <f ca="1">OFFSET(dummy2!$AZ36,0,dummy2!$AU$3)</f>
        <v/>
      </c>
      <c r="O38" s="68" t="str">
        <f ca="1">OFFSET(dummy2!$BA36,0,dummy2!$AU$3)</f>
        <v/>
      </c>
      <c r="P38" s="69" t="str">
        <f ca="1">OFFSET(dummy2!$BB36,0,dummy2!$AU$3)</f>
        <v/>
      </c>
      <c r="Q38" s="70" t="str">
        <f t="shared" ca="1" si="2"/>
        <v/>
      </c>
      <c r="R38" s="73" t="str">
        <f ca="1">OFFSET(dummy2!$BC36,0,dummy2!$AU$3)</f>
        <v/>
      </c>
      <c r="S38" s="67" t="str">
        <f ca="1">OFFSET(dummy2!$AZ36,0,dummy2!$AV$3)</f>
        <v/>
      </c>
      <c r="T38" s="68" t="str">
        <f ca="1">OFFSET(dummy2!$BA36,0,dummy2!$AV$3)</f>
        <v/>
      </c>
      <c r="U38" s="69" t="str">
        <f ca="1">OFFSET(dummy2!$BB36,0,dummy2!$AV$3)</f>
        <v/>
      </c>
      <c r="V38" s="70" t="str">
        <f t="shared" ca="1" si="3"/>
        <v/>
      </c>
      <c r="W38" s="73" t="str">
        <f ca="1">OFFSET(dummy2!$BC36,0,dummy2!$AV$3)</f>
        <v/>
      </c>
      <c r="X38" s="67" t="str">
        <f ca="1">OFFSET(dummy2!$AZ36,0,dummy2!$AW$3)</f>
        <v/>
      </c>
      <c r="Y38" s="68" t="str">
        <f ca="1">OFFSET(dummy2!$BA36,0,dummy2!$AW$3)</f>
        <v/>
      </c>
      <c r="Z38" s="69" t="str">
        <f ca="1">OFFSET(dummy2!$BB36,0,dummy2!$AW$3)</f>
        <v/>
      </c>
      <c r="AA38" s="70" t="str">
        <f t="shared" ca="1" si="4"/>
        <v/>
      </c>
      <c r="AB38" s="73" t="str">
        <f ca="1">OFFSET(dummy2!$BC36,0,dummy2!$AW$3)</f>
        <v/>
      </c>
      <c r="AC38" s="67" t="str">
        <f ca="1">OFFSET(dummy2!$AZ36,0,dummy2!$AX$3)</f>
        <v/>
      </c>
      <c r="AD38" s="68" t="str">
        <f ca="1">OFFSET(dummy2!$BA36,0,dummy2!$AX$3)</f>
        <v/>
      </c>
      <c r="AE38" s="69" t="str">
        <f ca="1">OFFSET(dummy2!$BB36,0,dummy2!$AX$3)</f>
        <v/>
      </c>
      <c r="AF38" s="70" t="str">
        <f t="shared" ca="1" si="5"/>
        <v/>
      </c>
      <c r="AG38" s="73" t="str">
        <f ca="1">OFFSET(dummy2!$BC36,0,dummy2!$AX$3)</f>
        <v/>
      </c>
      <c r="AH38" s="67" t="str">
        <f ca="1">OFFSET(dummy2!$AZ36,0,dummy2!$AY$3)</f>
        <v/>
      </c>
      <c r="AI38" s="68" t="str">
        <f ca="1">OFFSET(dummy2!$BA36,0,dummy2!$AY$3)</f>
        <v/>
      </c>
      <c r="AJ38" s="69" t="str">
        <f ca="1">OFFSET(dummy2!$BB36,0,dummy2!$AY$3)</f>
        <v/>
      </c>
      <c r="AK38" s="70" t="str">
        <f t="shared" ca="1" si="6"/>
        <v/>
      </c>
      <c r="AL38" s="73" t="str">
        <f ca="1">OFFSET(dummy2!$BC36,0,dummy2!$AY$3)</f>
        <v/>
      </c>
      <c r="AM38" s="60"/>
      <c r="AN38" s="60"/>
      <c r="AO38" s="60"/>
      <c r="AP38" s="60"/>
      <c r="AQ38" s="60"/>
    </row>
    <row r="39" spans="1:43" ht="15" customHeight="1" x14ac:dyDescent="0.25">
      <c r="A39" s="87">
        <f t="shared" si="7"/>
        <v>5</v>
      </c>
      <c r="B39" s="74" t="str">
        <f>dummy1!L19</f>
        <v>Court 5</v>
      </c>
      <c r="C39" s="60">
        <f t="shared" si="8"/>
        <v>1</v>
      </c>
      <c r="D39" s="81">
        <f ca="1">OFFSET(dummy2!AZ37,0,dummy2!$AS$3)</f>
        <v>0.625</v>
      </c>
      <c r="E39" s="82">
        <f ca="1">OFFSET(dummy2!BA37,0,dummy2!$AS$3)</f>
        <v>5</v>
      </c>
      <c r="F39" s="83" t="str">
        <f ca="1">OFFSET(dummy2!BB37,0,dummy2!$AS$3)</f>
        <v>Player 2</v>
      </c>
      <c r="G39" s="84" t="str">
        <f t="shared" ca="1" si="0"/>
        <v>vs</v>
      </c>
      <c r="H39" s="85" t="str">
        <f ca="1">OFFSET(dummy2!BC37,0,dummy2!$AS$3)</f>
        <v>Player 15</v>
      </c>
      <c r="I39" s="81" t="str">
        <f ca="1">OFFSET(dummy2!AZ37,0,dummy2!$AT$3)</f>
        <v/>
      </c>
      <c r="J39" s="82" t="str">
        <f ca="1">OFFSET(dummy2!$BA37,0,dummy2!$AT$3)</f>
        <v/>
      </c>
      <c r="K39" s="83" t="str">
        <f ca="1">OFFSET(dummy2!BB37,0,dummy2!$AT$3)</f>
        <v/>
      </c>
      <c r="L39" s="84" t="str">
        <f t="shared" ca="1" si="1"/>
        <v/>
      </c>
      <c r="M39" s="85" t="str">
        <f ca="1">OFFSET(dummy2!BC37,0,dummy2!$AT$3)</f>
        <v/>
      </c>
      <c r="N39" s="81" t="str">
        <f ca="1">OFFSET(dummy2!$AZ37,0,dummy2!$AU$3)</f>
        <v/>
      </c>
      <c r="O39" s="82" t="str">
        <f ca="1">OFFSET(dummy2!$BA37,0,dummy2!$AU$3)</f>
        <v/>
      </c>
      <c r="P39" s="83" t="str">
        <f ca="1">OFFSET(dummy2!$BB37,0,dummy2!$AU$3)</f>
        <v/>
      </c>
      <c r="Q39" s="84" t="str">
        <f t="shared" ca="1" si="2"/>
        <v/>
      </c>
      <c r="R39" s="86" t="str">
        <f ca="1">OFFSET(dummy2!$BC37,0,dummy2!$AU$3)</f>
        <v/>
      </c>
      <c r="S39" s="81" t="str">
        <f ca="1">OFFSET(dummy2!$AZ37,0,dummy2!$AV$3)</f>
        <v/>
      </c>
      <c r="T39" s="82" t="str">
        <f ca="1">OFFSET(dummy2!$BA37,0,dummy2!$AV$3)</f>
        <v/>
      </c>
      <c r="U39" s="83" t="str">
        <f ca="1">OFFSET(dummy2!$BB37,0,dummy2!$AV$3)</f>
        <v/>
      </c>
      <c r="V39" s="84" t="str">
        <f t="shared" ca="1" si="3"/>
        <v/>
      </c>
      <c r="W39" s="86" t="str">
        <f ca="1">OFFSET(dummy2!$BC37,0,dummy2!$AV$3)</f>
        <v/>
      </c>
      <c r="X39" s="81" t="str">
        <f ca="1">OFFSET(dummy2!$AZ37,0,dummy2!$AW$3)</f>
        <v/>
      </c>
      <c r="Y39" s="82" t="str">
        <f ca="1">OFFSET(dummy2!$BA37,0,dummy2!$AW$3)</f>
        <v/>
      </c>
      <c r="Z39" s="83" t="str">
        <f ca="1">OFFSET(dummy2!$BB37,0,dummy2!$AW$3)</f>
        <v/>
      </c>
      <c r="AA39" s="84" t="str">
        <f t="shared" ca="1" si="4"/>
        <v/>
      </c>
      <c r="AB39" s="86" t="str">
        <f ca="1">OFFSET(dummy2!$BC37,0,dummy2!$AW$3)</f>
        <v/>
      </c>
      <c r="AC39" s="81" t="str">
        <f ca="1">OFFSET(dummy2!$AZ37,0,dummy2!$AX$3)</f>
        <v/>
      </c>
      <c r="AD39" s="82" t="str">
        <f ca="1">OFFSET(dummy2!$BA37,0,dummy2!$AX$3)</f>
        <v/>
      </c>
      <c r="AE39" s="83" t="str">
        <f ca="1">OFFSET(dummy2!$BB37,0,dummy2!$AX$3)</f>
        <v/>
      </c>
      <c r="AF39" s="84" t="str">
        <f t="shared" ca="1" si="5"/>
        <v/>
      </c>
      <c r="AG39" s="86" t="str">
        <f ca="1">OFFSET(dummy2!$BC37,0,dummy2!$AX$3)</f>
        <v/>
      </c>
      <c r="AH39" s="81" t="str">
        <f ca="1">OFFSET(dummy2!$AZ37,0,dummy2!$AY$3)</f>
        <v/>
      </c>
      <c r="AI39" s="82" t="str">
        <f ca="1">OFFSET(dummy2!$BA37,0,dummy2!$AY$3)</f>
        <v/>
      </c>
      <c r="AJ39" s="83" t="str">
        <f ca="1">OFFSET(dummy2!$BB37,0,dummy2!$AY$3)</f>
        <v/>
      </c>
      <c r="AK39" s="84" t="str">
        <f t="shared" ca="1" si="6"/>
        <v/>
      </c>
      <c r="AL39" s="86" t="str">
        <f ca="1">OFFSET(dummy2!$BC37,0,dummy2!$AY$3)</f>
        <v/>
      </c>
      <c r="AM39" s="60"/>
      <c r="AN39" s="60"/>
      <c r="AO39" s="60"/>
      <c r="AP39" s="60"/>
      <c r="AQ39" s="60"/>
    </row>
    <row r="40" spans="1:43" ht="15" customHeight="1" x14ac:dyDescent="0.25">
      <c r="A40" s="87">
        <f t="shared" si="7"/>
        <v>5</v>
      </c>
      <c r="B40" s="75"/>
      <c r="C40" s="60">
        <f t="shared" si="8"/>
        <v>2</v>
      </c>
      <c r="D40" s="65">
        <f ca="1">OFFSET(dummy2!AZ38,0,dummy2!$AS$3)</f>
        <v>0.70833333333333337</v>
      </c>
      <c r="E40" s="54">
        <f ca="1">OFFSET(dummy2!BA38,0,dummy2!$AS$3)</f>
        <v>21</v>
      </c>
      <c r="F40" s="61" t="str">
        <f ca="1">OFFSET(dummy2!BB38,0,dummy2!$AS$3)</f>
        <v>Winner Match 13</v>
      </c>
      <c r="G40" s="50" t="str">
        <f t="shared" ca="1" si="0"/>
        <v>vs</v>
      </c>
      <c r="H40" s="66" t="str">
        <f ca="1">OFFSET(dummy2!BC38,0,dummy2!$AS$3)</f>
        <v>Winner Match 14</v>
      </c>
      <c r="I40" s="65" t="str">
        <f ca="1">OFFSET(dummy2!AZ38,0,dummy2!$AT$3)</f>
        <v/>
      </c>
      <c r="J40" s="54" t="str">
        <f ca="1">OFFSET(dummy2!$BA38,0,dummy2!$AT$3)</f>
        <v/>
      </c>
      <c r="K40" s="61" t="str">
        <f ca="1">OFFSET(dummy2!BB38,0,dummy2!$AT$3)</f>
        <v/>
      </c>
      <c r="L40" s="50" t="str">
        <f t="shared" ca="1" si="1"/>
        <v/>
      </c>
      <c r="M40" s="66" t="str">
        <f ca="1">OFFSET(dummy2!BC38,0,dummy2!$AT$3)</f>
        <v/>
      </c>
      <c r="N40" s="65" t="str">
        <f ca="1">OFFSET(dummy2!$AZ38,0,dummy2!$AU$3)</f>
        <v/>
      </c>
      <c r="O40" s="54" t="str">
        <f ca="1">OFFSET(dummy2!$BA38,0,dummy2!$AU$3)</f>
        <v/>
      </c>
      <c r="P40" s="61" t="str">
        <f ca="1">OFFSET(dummy2!$BB38,0,dummy2!$AU$3)</f>
        <v/>
      </c>
      <c r="Q40" s="50" t="str">
        <f t="shared" ca="1" si="2"/>
        <v/>
      </c>
      <c r="R40" s="72" t="str">
        <f ca="1">OFFSET(dummy2!$BC38,0,dummy2!$AU$3)</f>
        <v/>
      </c>
      <c r="S40" s="65" t="str">
        <f ca="1">OFFSET(dummy2!$AZ38,0,dummy2!$AV$3)</f>
        <v/>
      </c>
      <c r="T40" s="54" t="str">
        <f ca="1">OFFSET(dummy2!$BA38,0,dummy2!$AV$3)</f>
        <v/>
      </c>
      <c r="U40" s="61" t="str">
        <f ca="1">OFFSET(dummy2!$BB38,0,dummy2!$AV$3)</f>
        <v/>
      </c>
      <c r="V40" s="50" t="str">
        <f t="shared" ca="1" si="3"/>
        <v/>
      </c>
      <c r="W40" s="72" t="str">
        <f ca="1">OFFSET(dummy2!$BC38,0,dummy2!$AV$3)</f>
        <v/>
      </c>
      <c r="X40" s="65" t="str">
        <f ca="1">OFFSET(dummy2!$AZ38,0,dummy2!$AW$3)</f>
        <v/>
      </c>
      <c r="Y40" s="54" t="str">
        <f ca="1">OFFSET(dummy2!$BA38,0,dummy2!$AW$3)</f>
        <v/>
      </c>
      <c r="Z40" s="61" t="str">
        <f ca="1">OFFSET(dummy2!$BB38,0,dummy2!$AW$3)</f>
        <v/>
      </c>
      <c r="AA40" s="50" t="str">
        <f t="shared" ca="1" si="4"/>
        <v/>
      </c>
      <c r="AB40" s="72" t="str">
        <f ca="1">OFFSET(dummy2!$BC38,0,dummy2!$AW$3)</f>
        <v/>
      </c>
      <c r="AC40" s="65" t="str">
        <f ca="1">OFFSET(dummy2!$AZ38,0,dummy2!$AX$3)</f>
        <v/>
      </c>
      <c r="AD40" s="54" t="str">
        <f ca="1">OFFSET(dummy2!$BA38,0,dummy2!$AX$3)</f>
        <v/>
      </c>
      <c r="AE40" s="61" t="str">
        <f ca="1">OFFSET(dummy2!$BB38,0,dummy2!$AX$3)</f>
        <v/>
      </c>
      <c r="AF40" s="50" t="str">
        <f t="shared" ca="1" si="5"/>
        <v/>
      </c>
      <c r="AG40" s="72" t="str">
        <f ca="1">OFFSET(dummy2!$BC38,0,dummy2!$AX$3)</f>
        <v/>
      </c>
      <c r="AH40" s="65" t="str">
        <f ca="1">OFFSET(dummy2!$AZ38,0,dummy2!$AY$3)</f>
        <v/>
      </c>
      <c r="AI40" s="54" t="str">
        <f ca="1">OFFSET(dummy2!$BA38,0,dummy2!$AY$3)</f>
        <v/>
      </c>
      <c r="AJ40" s="61" t="str">
        <f ca="1">OFFSET(dummy2!$BB38,0,dummy2!$AY$3)</f>
        <v/>
      </c>
      <c r="AK40" s="50" t="str">
        <f t="shared" ca="1" si="6"/>
        <v/>
      </c>
      <c r="AL40" s="72" t="str">
        <f ca="1">OFFSET(dummy2!$BC38,0,dummy2!$AY$3)</f>
        <v/>
      </c>
      <c r="AM40" s="60"/>
      <c r="AN40" s="60"/>
      <c r="AO40" s="60"/>
      <c r="AP40" s="60"/>
      <c r="AQ40" s="60"/>
    </row>
    <row r="41" spans="1:43" ht="15" customHeight="1" x14ac:dyDescent="0.25">
      <c r="A41" s="87">
        <f t="shared" si="7"/>
        <v>5</v>
      </c>
      <c r="B41" s="75"/>
      <c r="C41" s="60">
        <f t="shared" si="8"/>
        <v>3</v>
      </c>
      <c r="D41" s="65" t="str">
        <f ca="1">OFFSET(dummy2!AZ39,0,dummy2!$AS$3)</f>
        <v/>
      </c>
      <c r="E41" s="54" t="str">
        <f ca="1">OFFSET(dummy2!BA39,0,dummy2!$AS$3)</f>
        <v/>
      </c>
      <c r="F41" s="61" t="str">
        <f ca="1">OFFSET(dummy2!BB39,0,dummy2!$AS$3)</f>
        <v/>
      </c>
      <c r="G41" s="50" t="str">
        <f t="shared" ca="1" si="0"/>
        <v/>
      </c>
      <c r="H41" s="66" t="str">
        <f ca="1">OFFSET(dummy2!BC39,0,dummy2!$AS$3)</f>
        <v/>
      </c>
      <c r="I41" s="65" t="str">
        <f ca="1">OFFSET(dummy2!AZ39,0,dummy2!$AT$3)</f>
        <v/>
      </c>
      <c r="J41" s="54" t="str">
        <f ca="1">OFFSET(dummy2!$BA39,0,dummy2!$AT$3)</f>
        <v/>
      </c>
      <c r="K41" s="61" t="str">
        <f ca="1">OFFSET(dummy2!BB39,0,dummy2!$AT$3)</f>
        <v/>
      </c>
      <c r="L41" s="50" t="str">
        <f t="shared" ca="1" si="1"/>
        <v/>
      </c>
      <c r="M41" s="66" t="str">
        <f ca="1">OFFSET(dummy2!BC39,0,dummy2!$AT$3)</f>
        <v/>
      </c>
      <c r="N41" s="65" t="str">
        <f ca="1">OFFSET(dummy2!$AZ39,0,dummy2!$AU$3)</f>
        <v/>
      </c>
      <c r="O41" s="54" t="str">
        <f ca="1">OFFSET(dummy2!$BA39,0,dummy2!$AU$3)</f>
        <v/>
      </c>
      <c r="P41" s="61" t="str">
        <f ca="1">OFFSET(dummy2!$BB39,0,dummy2!$AU$3)</f>
        <v/>
      </c>
      <c r="Q41" s="50" t="str">
        <f t="shared" ca="1" si="2"/>
        <v/>
      </c>
      <c r="R41" s="72" t="str">
        <f ca="1">OFFSET(dummy2!$BC39,0,dummy2!$AU$3)</f>
        <v/>
      </c>
      <c r="S41" s="65" t="str">
        <f ca="1">OFFSET(dummy2!$AZ39,0,dummy2!$AV$3)</f>
        <v/>
      </c>
      <c r="T41" s="54" t="str">
        <f ca="1">OFFSET(dummy2!$BA39,0,dummy2!$AV$3)</f>
        <v/>
      </c>
      <c r="U41" s="61" t="str">
        <f ca="1">OFFSET(dummy2!$BB39,0,dummy2!$AV$3)</f>
        <v/>
      </c>
      <c r="V41" s="50" t="str">
        <f t="shared" ca="1" si="3"/>
        <v/>
      </c>
      <c r="W41" s="72" t="str">
        <f ca="1">OFFSET(dummy2!$BC39,0,dummy2!$AV$3)</f>
        <v/>
      </c>
      <c r="X41" s="65" t="str">
        <f ca="1">OFFSET(dummy2!$AZ39,0,dummy2!$AW$3)</f>
        <v/>
      </c>
      <c r="Y41" s="54" t="str">
        <f ca="1">OFFSET(dummy2!$BA39,0,dummy2!$AW$3)</f>
        <v/>
      </c>
      <c r="Z41" s="61" t="str">
        <f ca="1">OFFSET(dummy2!$BB39,0,dummy2!$AW$3)</f>
        <v/>
      </c>
      <c r="AA41" s="50" t="str">
        <f t="shared" ca="1" si="4"/>
        <v/>
      </c>
      <c r="AB41" s="72" t="str">
        <f ca="1">OFFSET(dummy2!$BC39,0,dummy2!$AW$3)</f>
        <v/>
      </c>
      <c r="AC41" s="65" t="str">
        <f ca="1">OFFSET(dummy2!$AZ39,0,dummy2!$AX$3)</f>
        <v/>
      </c>
      <c r="AD41" s="54" t="str">
        <f ca="1">OFFSET(dummy2!$BA39,0,dummy2!$AX$3)</f>
        <v/>
      </c>
      <c r="AE41" s="61" t="str">
        <f ca="1">OFFSET(dummy2!$BB39,0,dummy2!$AX$3)</f>
        <v/>
      </c>
      <c r="AF41" s="50" t="str">
        <f t="shared" ca="1" si="5"/>
        <v/>
      </c>
      <c r="AG41" s="72" t="str">
        <f ca="1">OFFSET(dummy2!$BC39,0,dummy2!$AX$3)</f>
        <v/>
      </c>
      <c r="AH41" s="65" t="str">
        <f ca="1">OFFSET(dummy2!$AZ39,0,dummy2!$AY$3)</f>
        <v/>
      </c>
      <c r="AI41" s="54" t="str">
        <f ca="1">OFFSET(dummy2!$BA39,0,dummy2!$AY$3)</f>
        <v/>
      </c>
      <c r="AJ41" s="61" t="str">
        <f ca="1">OFFSET(dummy2!$BB39,0,dummy2!$AY$3)</f>
        <v/>
      </c>
      <c r="AK41" s="50" t="str">
        <f t="shared" ca="1" si="6"/>
        <v/>
      </c>
      <c r="AL41" s="72" t="str">
        <f ca="1">OFFSET(dummy2!$BC39,0,dummy2!$AY$3)</f>
        <v/>
      </c>
      <c r="AM41" s="60"/>
      <c r="AN41" s="60"/>
      <c r="AO41" s="60"/>
      <c r="AP41" s="60"/>
      <c r="AQ41" s="60"/>
    </row>
    <row r="42" spans="1:43" ht="15" customHeight="1" x14ac:dyDescent="0.25">
      <c r="A42" s="87">
        <f t="shared" si="7"/>
        <v>5</v>
      </c>
      <c r="B42" s="75"/>
      <c r="C42" s="60">
        <f t="shared" si="8"/>
        <v>4</v>
      </c>
      <c r="D42" s="65" t="str">
        <f ca="1">OFFSET(dummy2!AZ40,0,dummy2!$AS$3)</f>
        <v/>
      </c>
      <c r="E42" s="54" t="str">
        <f ca="1">OFFSET(dummy2!BA40,0,dummy2!$AS$3)</f>
        <v/>
      </c>
      <c r="F42" s="61" t="str">
        <f ca="1">OFFSET(dummy2!BB40,0,dummy2!$AS$3)</f>
        <v/>
      </c>
      <c r="G42" s="50" t="str">
        <f t="shared" ca="1" si="0"/>
        <v/>
      </c>
      <c r="H42" s="66" t="str">
        <f ca="1">OFFSET(dummy2!BC40,0,dummy2!$AS$3)</f>
        <v/>
      </c>
      <c r="I42" s="65" t="str">
        <f ca="1">OFFSET(dummy2!AZ40,0,dummy2!$AT$3)</f>
        <v/>
      </c>
      <c r="J42" s="54" t="str">
        <f ca="1">OFFSET(dummy2!$BA40,0,dummy2!$AT$3)</f>
        <v/>
      </c>
      <c r="K42" s="61" t="str">
        <f ca="1">OFFSET(dummy2!BB40,0,dummy2!$AT$3)</f>
        <v/>
      </c>
      <c r="L42" s="50" t="str">
        <f t="shared" ca="1" si="1"/>
        <v/>
      </c>
      <c r="M42" s="66" t="str">
        <f ca="1">OFFSET(dummy2!BC40,0,dummy2!$AT$3)</f>
        <v/>
      </c>
      <c r="N42" s="65" t="str">
        <f ca="1">OFFSET(dummy2!$AZ40,0,dummy2!$AU$3)</f>
        <v/>
      </c>
      <c r="O42" s="54" t="str">
        <f ca="1">OFFSET(dummy2!$BA40,0,dummy2!$AU$3)</f>
        <v/>
      </c>
      <c r="P42" s="61" t="str">
        <f ca="1">OFFSET(dummy2!$BB40,0,dummy2!$AU$3)</f>
        <v/>
      </c>
      <c r="Q42" s="50" t="str">
        <f t="shared" ca="1" si="2"/>
        <v/>
      </c>
      <c r="R42" s="72" t="str">
        <f ca="1">OFFSET(dummy2!$BC40,0,dummy2!$AU$3)</f>
        <v/>
      </c>
      <c r="S42" s="65" t="str">
        <f ca="1">OFFSET(dummy2!$AZ40,0,dummy2!$AV$3)</f>
        <v/>
      </c>
      <c r="T42" s="54" t="str">
        <f ca="1">OFFSET(dummy2!$BA40,0,dummy2!$AV$3)</f>
        <v/>
      </c>
      <c r="U42" s="61" t="str">
        <f ca="1">OFFSET(dummy2!$BB40,0,dummy2!$AV$3)</f>
        <v/>
      </c>
      <c r="V42" s="50" t="str">
        <f t="shared" ca="1" si="3"/>
        <v/>
      </c>
      <c r="W42" s="72" t="str">
        <f ca="1">OFFSET(dummy2!$BC40,0,dummy2!$AV$3)</f>
        <v/>
      </c>
      <c r="X42" s="65" t="str">
        <f ca="1">OFFSET(dummy2!$AZ40,0,dummy2!$AW$3)</f>
        <v/>
      </c>
      <c r="Y42" s="54" t="str">
        <f ca="1">OFFSET(dummy2!$BA40,0,dummy2!$AW$3)</f>
        <v/>
      </c>
      <c r="Z42" s="61" t="str">
        <f ca="1">OFFSET(dummy2!$BB40,0,dummy2!$AW$3)</f>
        <v/>
      </c>
      <c r="AA42" s="50" t="str">
        <f t="shared" ca="1" si="4"/>
        <v/>
      </c>
      <c r="AB42" s="72" t="str">
        <f ca="1">OFFSET(dummy2!$BC40,0,dummy2!$AW$3)</f>
        <v/>
      </c>
      <c r="AC42" s="65" t="str">
        <f ca="1">OFFSET(dummy2!$AZ40,0,dummy2!$AX$3)</f>
        <v/>
      </c>
      <c r="AD42" s="54" t="str">
        <f ca="1">OFFSET(dummy2!$BA40,0,dummy2!$AX$3)</f>
        <v/>
      </c>
      <c r="AE42" s="61" t="str">
        <f ca="1">OFFSET(dummy2!$BB40,0,dummy2!$AX$3)</f>
        <v/>
      </c>
      <c r="AF42" s="50" t="str">
        <f t="shared" ca="1" si="5"/>
        <v/>
      </c>
      <c r="AG42" s="72" t="str">
        <f ca="1">OFFSET(dummy2!$BC40,0,dummy2!$AX$3)</f>
        <v/>
      </c>
      <c r="AH42" s="65" t="str">
        <f ca="1">OFFSET(dummy2!$AZ40,0,dummy2!$AY$3)</f>
        <v/>
      </c>
      <c r="AI42" s="54" t="str">
        <f ca="1">OFFSET(dummy2!$BA40,0,dummy2!$AY$3)</f>
        <v/>
      </c>
      <c r="AJ42" s="61" t="str">
        <f ca="1">OFFSET(dummy2!$BB40,0,dummy2!$AY$3)</f>
        <v/>
      </c>
      <c r="AK42" s="50" t="str">
        <f t="shared" ca="1" si="6"/>
        <v/>
      </c>
      <c r="AL42" s="72" t="str">
        <f ca="1">OFFSET(dummy2!$BC40,0,dummy2!$AY$3)</f>
        <v/>
      </c>
      <c r="AM42" s="60"/>
      <c r="AN42" s="60"/>
      <c r="AO42" s="60"/>
      <c r="AP42" s="60"/>
      <c r="AQ42" s="60"/>
    </row>
    <row r="43" spans="1:43" ht="15" customHeight="1" x14ac:dyDescent="0.25">
      <c r="A43" s="87">
        <f t="shared" si="7"/>
        <v>5</v>
      </c>
      <c r="B43" s="75"/>
      <c r="C43" s="60">
        <f t="shared" si="8"/>
        <v>5</v>
      </c>
      <c r="D43" s="65" t="str">
        <f ca="1">OFFSET(dummy2!AZ41,0,dummy2!$AS$3)</f>
        <v/>
      </c>
      <c r="E43" s="54" t="str">
        <f ca="1">OFFSET(dummy2!BA41,0,dummy2!$AS$3)</f>
        <v/>
      </c>
      <c r="F43" s="61" t="str">
        <f ca="1">OFFSET(dummy2!BB41,0,dummy2!$AS$3)</f>
        <v/>
      </c>
      <c r="G43" s="50" t="str">
        <f t="shared" ca="1" si="0"/>
        <v/>
      </c>
      <c r="H43" s="66" t="str">
        <f ca="1">OFFSET(dummy2!BC41,0,dummy2!$AS$3)</f>
        <v/>
      </c>
      <c r="I43" s="65" t="str">
        <f ca="1">OFFSET(dummy2!AZ41,0,dummy2!$AT$3)</f>
        <v/>
      </c>
      <c r="J43" s="54" t="str">
        <f ca="1">OFFSET(dummy2!$BA41,0,dummy2!$AT$3)</f>
        <v/>
      </c>
      <c r="K43" s="61" t="str">
        <f ca="1">OFFSET(dummy2!BB41,0,dummy2!$AT$3)</f>
        <v/>
      </c>
      <c r="L43" s="50" t="str">
        <f t="shared" ca="1" si="1"/>
        <v/>
      </c>
      <c r="M43" s="66" t="str">
        <f ca="1">OFFSET(dummy2!BC41,0,dummy2!$AT$3)</f>
        <v/>
      </c>
      <c r="N43" s="65" t="str">
        <f ca="1">OFFSET(dummy2!$AZ41,0,dummy2!$AU$3)</f>
        <v/>
      </c>
      <c r="O43" s="54" t="str">
        <f ca="1">OFFSET(dummy2!$BA41,0,dummy2!$AU$3)</f>
        <v/>
      </c>
      <c r="P43" s="61" t="str">
        <f ca="1">OFFSET(dummy2!$BB41,0,dummy2!$AU$3)</f>
        <v/>
      </c>
      <c r="Q43" s="50" t="str">
        <f t="shared" ca="1" si="2"/>
        <v/>
      </c>
      <c r="R43" s="72" t="str">
        <f ca="1">OFFSET(dummy2!$BC41,0,dummy2!$AU$3)</f>
        <v/>
      </c>
      <c r="S43" s="65" t="str">
        <f ca="1">OFFSET(dummy2!$AZ41,0,dummy2!$AV$3)</f>
        <v/>
      </c>
      <c r="T43" s="54" t="str">
        <f ca="1">OFFSET(dummy2!$BA41,0,dummy2!$AV$3)</f>
        <v/>
      </c>
      <c r="U43" s="61" t="str">
        <f ca="1">OFFSET(dummy2!$BB41,0,dummy2!$AV$3)</f>
        <v/>
      </c>
      <c r="V43" s="50" t="str">
        <f t="shared" ca="1" si="3"/>
        <v/>
      </c>
      <c r="W43" s="72" t="str">
        <f ca="1">OFFSET(dummy2!$BC41,0,dummy2!$AV$3)</f>
        <v/>
      </c>
      <c r="X43" s="65" t="str">
        <f ca="1">OFFSET(dummy2!$AZ41,0,dummy2!$AW$3)</f>
        <v/>
      </c>
      <c r="Y43" s="54" t="str">
        <f ca="1">OFFSET(dummy2!$BA41,0,dummy2!$AW$3)</f>
        <v/>
      </c>
      <c r="Z43" s="61" t="str">
        <f ca="1">OFFSET(dummy2!$BB41,0,dummy2!$AW$3)</f>
        <v/>
      </c>
      <c r="AA43" s="50" t="str">
        <f t="shared" ca="1" si="4"/>
        <v/>
      </c>
      <c r="AB43" s="72" t="str">
        <f ca="1">OFFSET(dummy2!$BC41,0,dummy2!$AW$3)</f>
        <v/>
      </c>
      <c r="AC43" s="65" t="str">
        <f ca="1">OFFSET(dummy2!$AZ41,0,dummy2!$AX$3)</f>
        <v/>
      </c>
      <c r="AD43" s="54" t="str">
        <f ca="1">OFFSET(dummy2!$BA41,0,dummy2!$AX$3)</f>
        <v/>
      </c>
      <c r="AE43" s="61" t="str">
        <f ca="1">OFFSET(dummy2!$BB41,0,dummy2!$AX$3)</f>
        <v/>
      </c>
      <c r="AF43" s="50" t="str">
        <f t="shared" ca="1" si="5"/>
        <v/>
      </c>
      <c r="AG43" s="72" t="str">
        <f ca="1">OFFSET(dummy2!$BC41,0,dummy2!$AX$3)</f>
        <v/>
      </c>
      <c r="AH43" s="65" t="str">
        <f ca="1">OFFSET(dummy2!$AZ41,0,dummy2!$AY$3)</f>
        <v/>
      </c>
      <c r="AI43" s="54" t="str">
        <f ca="1">OFFSET(dummy2!$BA41,0,dummy2!$AY$3)</f>
        <v/>
      </c>
      <c r="AJ43" s="61" t="str">
        <f ca="1">OFFSET(dummy2!$BB41,0,dummy2!$AY$3)</f>
        <v/>
      </c>
      <c r="AK43" s="50" t="str">
        <f t="shared" ca="1" si="6"/>
        <v/>
      </c>
      <c r="AL43" s="72" t="str">
        <f ca="1">OFFSET(dummy2!$BC41,0,dummy2!$AY$3)</f>
        <v/>
      </c>
      <c r="AM43" s="60"/>
      <c r="AN43" s="60"/>
      <c r="AO43" s="60"/>
      <c r="AP43" s="60"/>
      <c r="AQ43" s="60"/>
    </row>
    <row r="44" spans="1:43" ht="15" customHeight="1" x14ac:dyDescent="0.25">
      <c r="A44" s="87">
        <f t="shared" si="7"/>
        <v>5</v>
      </c>
      <c r="B44" s="75"/>
      <c r="C44" s="60">
        <f t="shared" si="8"/>
        <v>6</v>
      </c>
      <c r="D44" s="65" t="str">
        <f ca="1">OFFSET(dummy2!AZ42,0,dummy2!$AS$3)</f>
        <v/>
      </c>
      <c r="E44" s="54" t="str">
        <f ca="1">OFFSET(dummy2!BA42,0,dummy2!$AS$3)</f>
        <v/>
      </c>
      <c r="F44" s="61" t="str">
        <f ca="1">OFFSET(dummy2!BB42,0,dummy2!$AS$3)</f>
        <v/>
      </c>
      <c r="G44" s="50" t="str">
        <f t="shared" ca="1" si="0"/>
        <v/>
      </c>
      <c r="H44" s="66" t="str">
        <f ca="1">OFFSET(dummy2!BC42,0,dummy2!$AS$3)</f>
        <v/>
      </c>
      <c r="I44" s="65" t="str">
        <f ca="1">OFFSET(dummy2!AZ42,0,dummy2!$AT$3)</f>
        <v/>
      </c>
      <c r="J44" s="54" t="str">
        <f ca="1">OFFSET(dummy2!$BA42,0,dummy2!$AT$3)</f>
        <v/>
      </c>
      <c r="K44" s="61" t="str">
        <f ca="1">OFFSET(dummy2!BB42,0,dummy2!$AT$3)</f>
        <v/>
      </c>
      <c r="L44" s="50" t="str">
        <f t="shared" ca="1" si="1"/>
        <v/>
      </c>
      <c r="M44" s="66" t="str">
        <f ca="1">OFFSET(dummy2!BC42,0,dummy2!$AT$3)</f>
        <v/>
      </c>
      <c r="N44" s="65" t="str">
        <f ca="1">OFFSET(dummy2!$AZ42,0,dummy2!$AU$3)</f>
        <v/>
      </c>
      <c r="O44" s="54" t="str">
        <f ca="1">OFFSET(dummy2!$BA42,0,dummy2!$AU$3)</f>
        <v/>
      </c>
      <c r="P44" s="61" t="str">
        <f ca="1">OFFSET(dummy2!$BB42,0,dummy2!$AU$3)</f>
        <v/>
      </c>
      <c r="Q44" s="50" t="str">
        <f t="shared" ca="1" si="2"/>
        <v/>
      </c>
      <c r="R44" s="72" t="str">
        <f ca="1">OFFSET(dummy2!$BC42,0,dummy2!$AU$3)</f>
        <v/>
      </c>
      <c r="S44" s="65" t="str">
        <f ca="1">OFFSET(dummy2!$AZ42,0,dummy2!$AV$3)</f>
        <v/>
      </c>
      <c r="T44" s="54" t="str">
        <f ca="1">OFFSET(dummy2!$BA42,0,dummy2!$AV$3)</f>
        <v/>
      </c>
      <c r="U44" s="61" t="str">
        <f ca="1">OFFSET(dummy2!$BB42,0,dummy2!$AV$3)</f>
        <v/>
      </c>
      <c r="V44" s="50" t="str">
        <f t="shared" ca="1" si="3"/>
        <v/>
      </c>
      <c r="W44" s="72" t="str">
        <f ca="1">OFFSET(dummy2!$BC42,0,dummy2!$AV$3)</f>
        <v/>
      </c>
      <c r="X44" s="65" t="str">
        <f ca="1">OFFSET(dummy2!$AZ42,0,dummy2!$AW$3)</f>
        <v/>
      </c>
      <c r="Y44" s="54" t="str">
        <f ca="1">OFFSET(dummy2!$BA42,0,dummy2!$AW$3)</f>
        <v/>
      </c>
      <c r="Z44" s="61" t="str">
        <f ca="1">OFFSET(dummy2!$BB42,0,dummy2!$AW$3)</f>
        <v/>
      </c>
      <c r="AA44" s="50" t="str">
        <f t="shared" ca="1" si="4"/>
        <v/>
      </c>
      <c r="AB44" s="72" t="str">
        <f ca="1">OFFSET(dummy2!$BC42,0,dummy2!$AW$3)</f>
        <v/>
      </c>
      <c r="AC44" s="65" t="str">
        <f ca="1">OFFSET(dummy2!$AZ42,0,dummy2!$AX$3)</f>
        <v/>
      </c>
      <c r="AD44" s="54" t="str">
        <f ca="1">OFFSET(dummy2!$BA42,0,dummy2!$AX$3)</f>
        <v/>
      </c>
      <c r="AE44" s="61" t="str">
        <f ca="1">OFFSET(dummy2!$BB42,0,dummy2!$AX$3)</f>
        <v/>
      </c>
      <c r="AF44" s="50" t="str">
        <f t="shared" ca="1" si="5"/>
        <v/>
      </c>
      <c r="AG44" s="72" t="str">
        <f ca="1">OFFSET(dummy2!$BC42,0,dummy2!$AX$3)</f>
        <v/>
      </c>
      <c r="AH44" s="65" t="str">
        <f ca="1">OFFSET(dummy2!$AZ42,0,dummy2!$AY$3)</f>
        <v/>
      </c>
      <c r="AI44" s="54" t="str">
        <f ca="1">OFFSET(dummy2!$BA42,0,dummy2!$AY$3)</f>
        <v/>
      </c>
      <c r="AJ44" s="61" t="str">
        <f ca="1">OFFSET(dummy2!$BB42,0,dummy2!$AY$3)</f>
        <v/>
      </c>
      <c r="AK44" s="50" t="str">
        <f t="shared" ca="1" si="6"/>
        <v/>
      </c>
      <c r="AL44" s="72" t="str">
        <f ca="1">OFFSET(dummy2!$BC42,0,dummy2!$AY$3)</f>
        <v/>
      </c>
      <c r="AM44" s="60"/>
      <c r="AN44" s="60"/>
      <c r="AO44" s="60"/>
      <c r="AP44" s="60"/>
      <c r="AQ44" s="60"/>
    </row>
    <row r="45" spans="1:43" ht="15" customHeight="1" x14ac:dyDescent="0.25">
      <c r="A45" s="87">
        <f t="shared" si="7"/>
        <v>5</v>
      </c>
      <c r="B45" s="75"/>
      <c r="C45" s="60">
        <f t="shared" si="8"/>
        <v>7</v>
      </c>
      <c r="D45" s="65" t="str">
        <f ca="1">OFFSET(dummy2!AZ43,0,dummy2!$AS$3)</f>
        <v/>
      </c>
      <c r="E45" s="54" t="str">
        <f ca="1">OFFSET(dummy2!BA43,0,dummy2!$AS$3)</f>
        <v/>
      </c>
      <c r="F45" s="61" t="str">
        <f ca="1">OFFSET(dummy2!BB43,0,dummy2!$AS$3)</f>
        <v/>
      </c>
      <c r="G45" s="50" t="str">
        <f t="shared" ca="1" si="0"/>
        <v/>
      </c>
      <c r="H45" s="66" t="str">
        <f ca="1">OFFSET(dummy2!BC43,0,dummy2!$AS$3)</f>
        <v/>
      </c>
      <c r="I45" s="65" t="str">
        <f ca="1">OFFSET(dummy2!AZ43,0,dummy2!$AT$3)</f>
        <v/>
      </c>
      <c r="J45" s="54" t="str">
        <f ca="1">OFFSET(dummy2!$BA43,0,dummy2!$AT$3)</f>
        <v/>
      </c>
      <c r="K45" s="61" t="str">
        <f ca="1">OFFSET(dummy2!BB43,0,dummy2!$AT$3)</f>
        <v/>
      </c>
      <c r="L45" s="50" t="str">
        <f t="shared" ca="1" si="1"/>
        <v/>
      </c>
      <c r="M45" s="66" t="str">
        <f ca="1">OFFSET(dummy2!BC43,0,dummy2!$AT$3)</f>
        <v/>
      </c>
      <c r="N45" s="65" t="str">
        <f ca="1">OFFSET(dummy2!$AZ43,0,dummy2!$AU$3)</f>
        <v/>
      </c>
      <c r="O45" s="54" t="str">
        <f ca="1">OFFSET(dummy2!$BA43,0,dummy2!$AU$3)</f>
        <v/>
      </c>
      <c r="P45" s="61" t="str">
        <f ca="1">OFFSET(dummy2!$BB43,0,dummy2!$AU$3)</f>
        <v/>
      </c>
      <c r="Q45" s="50" t="str">
        <f t="shared" ca="1" si="2"/>
        <v/>
      </c>
      <c r="R45" s="72" t="str">
        <f ca="1">OFFSET(dummy2!$BC43,0,dummy2!$AU$3)</f>
        <v/>
      </c>
      <c r="S45" s="65" t="str">
        <f ca="1">OFFSET(dummy2!$AZ43,0,dummy2!$AV$3)</f>
        <v/>
      </c>
      <c r="T45" s="54" t="str">
        <f ca="1">OFFSET(dummy2!$BA43,0,dummy2!$AV$3)</f>
        <v/>
      </c>
      <c r="U45" s="61" t="str">
        <f ca="1">OFFSET(dummy2!$BB43,0,dummy2!$AV$3)</f>
        <v/>
      </c>
      <c r="V45" s="50" t="str">
        <f t="shared" ca="1" si="3"/>
        <v/>
      </c>
      <c r="W45" s="72" t="str">
        <f ca="1">OFFSET(dummy2!$BC43,0,dummy2!$AV$3)</f>
        <v/>
      </c>
      <c r="X45" s="65" t="str">
        <f ca="1">OFFSET(dummy2!$AZ43,0,dummy2!$AW$3)</f>
        <v/>
      </c>
      <c r="Y45" s="54" t="str">
        <f ca="1">OFFSET(dummy2!$BA43,0,dummy2!$AW$3)</f>
        <v/>
      </c>
      <c r="Z45" s="61" t="str">
        <f ca="1">OFFSET(dummy2!$BB43,0,dummy2!$AW$3)</f>
        <v/>
      </c>
      <c r="AA45" s="50" t="str">
        <f t="shared" ca="1" si="4"/>
        <v/>
      </c>
      <c r="AB45" s="72" t="str">
        <f ca="1">OFFSET(dummy2!$BC43,0,dummy2!$AW$3)</f>
        <v/>
      </c>
      <c r="AC45" s="65" t="str">
        <f ca="1">OFFSET(dummy2!$AZ43,0,dummy2!$AX$3)</f>
        <v/>
      </c>
      <c r="AD45" s="54" t="str">
        <f ca="1">OFFSET(dummy2!$BA43,0,dummy2!$AX$3)</f>
        <v/>
      </c>
      <c r="AE45" s="61" t="str">
        <f ca="1">OFFSET(dummy2!$BB43,0,dummy2!$AX$3)</f>
        <v/>
      </c>
      <c r="AF45" s="50" t="str">
        <f t="shared" ca="1" si="5"/>
        <v/>
      </c>
      <c r="AG45" s="72" t="str">
        <f ca="1">OFFSET(dummy2!$BC43,0,dummy2!$AX$3)</f>
        <v/>
      </c>
      <c r="AH45" s="65" t="str">
        <f ca="1">OFFSET(dummy2!$AZ43,0,dummy2!$AY$3)</f>
        <v/>
      </c>
      <c r="AI45" s="54" t="str">
        <f ca="1">OFFSET(dummy2!$BA43,0,dummy2!$AY$3)</f>
        <v/>
      </c>
      <c r="AJ45" s="61" t="str">
        <f ca="1">OFFSET(dummy2!$BB43,0,dummy2!$AY$3)</f>
        <v/>
      </c>
      <c r="AK45" s="50" t="str">
        <f t="shared" ca="1" si="6"/>
        <v/>
      </c>
      <c r="AL45" s="72" t="str">
        <f ca="1">OFFSET(dummy2!$BC43,0,dummy2!$AY$3)</f>
        <v/>
      </c>
      <c r="AM45" s="60"/>
      <c r="AN45" s="60"/>
      <c r="AO45" s="60"/>
      <c r="AP45" s="60"/>
      <c r="AQ45" s="60"/>
    </row>
    <row r="46" spans="1:43" ht="15" customHeight="1" thickBot="1" x14ac:dyDescent="0.3">
      <c r="A46" s="87">
        <f t="shared" si="7"/>
        <v>5</v>
      </c>
      <c r="B46" s="76"/>
      <c r="C46" s="60">
        <f t="shared" si="8"/>
        <v>8</v>
      </c>
      <c r="D46" s="67" t="str">
        <f ca="1">OFFSET(dummy2!AZ44,0,dummy2!$AS$3)</f>
        <v/>
      </c>
      <c r="E46" s="68" t="str">
        <f ca="1">OFFSET(dummy2!BA44,0,dummy2!$AS$3)</f>
        <v/>
      </c>
      <c r="F46" s="69" t="str">
        <f ca="1">OFFSET(dummy2!BB44,0,dummy2!$AS$3)</f>
        <v/>
      </c>
      <c r="G46" s="70" t="str">
        <f t="shared" ca="1" si="0"/>
        <v/>
      </c>
      <c r="H46" s="71" t="str">
        <f ca="1">OFFSET(dummy2!BC44,0,dummy2!$AS$3)</f>
        <v/>
      </c>
      <c r="I46" s="67" t="str">
        <f ca="1">OFFSET(dummy2!AZ44,0,dummy2!$AT$3)</f>
        <v/>
      </c>
      <c r="J46" s="68" t="str">
        <f ca="1">OFFSET(dummy2!$BA44,0,dummy2!$AT$3)</f>
        <v/>
      </c>
      <c r="K46" s="69" t="str">
        <f ca="1">OFFSET(dummy2!BB44,0,dummy2!$AT$3)</f>
        <v/>
      </c>
      <c r="L46" s="70" t="str">
        <f t="shared" ca="1" si="1"/>
        <v/>
      </c>
      <c r="M46" s="71" t="str">
        <f ca="1">OFFSET(dummy2!BC44,0,dummy2!$AT$3)</f>
        <v/>
      </c>
      <c r="N46" s="67" t="str">
        <f ca="1">OFFSET(dummy2!$AZ44,0,dummy2!$AU$3)</f>
        <v/>
      </c>
      <c r="O46" s="68" t="str">
        <f ca="1">OFFSET(dummy2!$BA44,0,dummy2!$AU$3)</f>
        <v/>
      </c>
      <c r="P46" s="69" t="str">
        <f ca="1">OFFSET(dummy2!$BB44,0,dummy2!$AU$3)</f>
        <v/>
      </c>
      <c r="Q46" s="70" t="str">
        <f t="shared" ca="1" si="2"/>
        <v/>
      </c>
      <c r="R46" s="73" t="str">
        <f ca="1">OFFSET(dummy2!$BC44,0,dummy2!$AU$3)</f>
        <v/>
      </c>
      <c r="S46" s="67" t="str">
        <f ca="1">OFFSET(dummy2!$AZ44,0,dummy2!$AV$3)</f>
        <v/>
      </c>
      <c r="T46" s="68" t="str">
        <f ca="1">OFFSET(dummy2!$BA44,0,dummy2!$AV$3)</f>
        <v/>
      </c>
      <c r="U46" s="69" t="str">
        <f ca="1">OFFSET(dummy2!$BB44,0,dummy2!$AV$3)</f>
        <v/>
      </c>
      <c r="V46" s="70" t="str">
        <f t="shared" ca="1" si="3"/>
        <v/>
      </c>
      <c r="W46" s="73" t="str">
        <f ca="1">OFFSET(dummy2!$BC44,0,dummy2!$AV$3)</f>
        <v/>
      </c>
      <c r="X46" s="67" t="str">
        <f ca="1">OFFSET(dummy2!$AZ44,0,dummy2!$AW$3)</f>
        <v/>
      </c>
      <c r="Y46" s="68" t="str">
        <f ca="1">OFFSET(dummy2!$BA44,0,dummy2!$AW$3)</f>
        <v/>
      </c>
      <c r="Z46" s="69" t="str">
        <f ca="1">OFFSET(dummy2!$BB44,0,dummy2!$AW$3)</f>
        <v/>
      </c>
      <c r="AA46" s="70" t="str">
        <f t="shared" ca="1" si="4"/>
        <v/>
      </c>
      <c r="AB46" s="73" t="str">
        <f ca="1">OFFSET(dummy2!$BC44,0,dummy2!$AW$3)</f>
        <v/>
      </c>
      <c r="AC46" s="67" t="str">
        <f ca="1">OFFSET(dummy2!$AZ44,0,dummy2!$AX$3)</f>
        <v/>
      </c>
      <c r="AD46" s="68" t="str">
        <f ca="1">OFFSET(dummy2!$BA44,0,dummy2!$AX$3)</f>
        <v/>
      </c>
      <c r="AE46" s="69" t="str">
        <f ca="1">OFFSET(dummy2!$BB44,0,dummy2!$AX$3)</f>
        <v/>
      </c>
      <c r="AF46" s="70" t="str">
        <f t="shared" ca="1" si="5"/>
        <v/>
      </c>
      <c r="AG46" s="73" t="str">
        <f ca="1">OFFSET(dummy2!$BC44,0,dummy2!$AX$3)</f>
        <v/>
      </c>
      <c r="AH46" s="67" t="str">
        <f ca="1">OFFSET(dummy2!$AZ44,0,dummy2!$AY$3)</f>
        <v/>
      </c>
      <c r="AI46" s="68" t="str">
        <f ca="1">OFFSET(dummy2!$BA44,0,dummy2!$AY$3)</f>
        <v/>
      </c>
      <c r="AJ46" s="69" t="str">
        <f ca="1">OFFSET(dummy2!$BB44,0,dummy2!$AY$3)</f>
        <v/>
      </c>
      <c r="AK46" s="70" t="str">
        <f t="shared" ca="1" si="6"/>
        <v/>
      </c>
      <c r="AL46" s="73" t="str">
        <f ca="1">OFFSET(dummy2!$BC44,0,dummy2!$AY$3)</f>
        <v/>
      </c>
      <c r="AM46" s="60"/>
      <c r="AN46" s="60"/>
      <c r="AO46" s="60"/>
      <c r="AP46" s="60"/>
      <c r="AQ46" s="60"/>
    </row>
    <row r="47" spans="1:43" ht="15" customHeight="1" x14ac:dyDescent="0.25">
      <c r="A47" s="87">
        <f t="shared" si="7"/>
        <v>6</v>
      </c>
      <c r="B47" s="74" t="str">
        <f>dummy1!L20</f>
        <v>Court 6</v>
      </c>
      <c r="C47" s="60">
        <f t="shared" si="8"/>
        <v>1</v>
      </c>
      <c r="D47" s="81">
        <f ca="1">OFFSET(dummy2!AZ45,0,dummy2!$AS$3)</f>
        <v>0.625</v>
      </c>
      <c r="E47" s="82">
        <f ca="1">OFFSET(dummy2!BA45,0,dummy2!$AS$3)</f>
        <v>6</v>
      </c>
      <c r="F47" s="83" t="str">
        <f ca="1">OFFSET(dummy2!BB45,0,dummy2!$AS$3)</f>
        <v>Player 7</v>
      </c>
      <c r="G47" s="84" t="str">
        <f t="shared" ca="1" si="0"/>
        <v>vs</v>
      </c>
      <c r="H47" s="85" t="str">
        <f ca="1">OFFSET(dummy2!BC45,0,dummy2!$AS$3)</f>
        <v>Player 10</v>
      </c>
      <c r="I47" s="81" t="str">
        <f ca="1">OFFSET(dummy2!AZ45,0,dummy2!$AT$3)</f>
        <v/>
      </c>
      <c r="J47" s="82" t="str">
        <f ca="1">OFFSET(dummy2!$BA45,0,dummy2!$AT$3)</f>
        <v/>
      </c>
      <c r="K47" s="83" t="str">
        <f ca="1">OFFSET(dummy2!BB45,0,dummy2!$AT$3)</f>
        <v/>
      </c>
      <c r="L47" s="84" t="str">
        <f t="shared" ca="1" si="1"/>
        <v/>
      </c>
      <c r="M47" s="85" t="str">
        <f ca="1">OFFSET(dummy2!BC45,0,dummy2!$AT$3)</f>
        <v/>
      </c>
      <c r="N47" s="81" t="str">
        <f ca="1">OFFSET(dummy2!$AZ45,0,dummy2!$AU$3)</f>
        <v/>
      </c>
      <c r="O47" s="82" t="str">
        <f ca="1">OFFSET(dummy2!$BA45,0,dummy2!$AU$3)</f>
        <v/>
      </c>
      <c r="P47" s="83" t="str">
        <f ca="1">OFFSET(dummy2!$BB45,0,dummy2!$AU$3)</f>
        <v/>
      </c>
      <c r="Q47" s="84" t="str">
        <f t="shared" ca="1" si="2"/>
        <v/>
      </c>
      <c r="R47" s="86" t="str">
        <f ca="1">OFFSET(dummy2!$BC45,0,dummy2!$AU$3)</f>
        <v/>
      </c>
      <c r="S47" s="81" t="str">
        <f ca="1">OFFSET(dummy2!$AZ45,0,dummy2!$AV$3)</f>
        <v/>
      </c>
      <c r="T47" s="82" t="str">
        <f ca="1">OFFSET(dummy2!$BA45,0,dummy2!$AV$3)</f>
        <v/>
      </c>
      <c r="U47" s="83" t="str">
        <f ca="1">OFFSET(dummy2!$BB45,0,dummy2!$AV$3)</f>
        <v/>
      </c>
      <c r="V47" s="84" t="str">
        <f t="shared" ca="1" si="3"/>
        <v/>
      </c>
      <c r="W47" s="86" t="str">
        <f ca="1">OFFSET(dummy2!$BC45,0,dummy2!$AV$3)</f>
        <v/>
      </c>
      <c r="X47" s="81" t="str">
        <f ca="1">OFFSET(dummy2!$AZ45,0,dummy2!$AW$3)</f>
        <v/>
      </c>
      <c r="Y47" s="82" t="str">
        <f ca="1">OFFSET(dummy2!$BA45,0,dummy2!$AW$3)</f>
        <v/>
      </c>
      <c r="Z47" s="83" t="str">
        <f ca="1">OFFSET(dummy2!$BB45,0,dummy2!$AW$3)</f>
        <v/>
      </c>
      <c r="AA47" s="84" t="str">
        <f t="shared" ca="1" si="4"/>
        <v/>
      </c>
      <c r="AB47" s="86" t="str">
        <f ca="1">OFFSET(dummy2!$BC45,0,dummy2!$AW$3)</f>
        <v/>
      </c>
      <c r="AC47" s="81" t="str">
        <f ca="1">OFFSET(dummy2!$AZ45,0,dummy2!$AX$3)</f>
        <v/>
      </c>
      <c r="AD47" s="82" t="str">
        <f ca="1">OFFSET(dummy2!$BA45,0,dummy2!$AX$3)</f>
        <v/>
      </c>
      <c r="AE47" s="83" t="str">
        <f ca="1">OFFSET(dummy2!$BB45,0,dummy2!$AX$3)</f>
        <v/>
      </c>
      <c r="AF47" s="84" t="str">
        <f t="shared" ca="1" si="5"/>
        <v/>
      </c>
      <c r="AG47" s="86" t="str">
        <f ca="1">OFFSET(dummy2!$BC45,0,dummy2!$AX$3)</f>
        <v/>
      </c>
      <c r="AH47" s="81" t="str">
        <f ca="1">OFFSET(dummy2!$AZ45,0,dummy2!$AY$3)</f>
        <v/>
      </c>
      <c r="AI47" s="82" t="str">
        <f ca="1">OFFSET(dummy2!$BA45,0,dummy2!$AY$3)</f>
        <v/>
      </c>
      <c r="AJ47" s="83" t="str">
        <f ca="1">OFFSET(dummy2!$BB45,0,dummy2!$AY$3)</f>
        <v/>
      </c>
      <c r="AK47" s="84" t="str">
        <f t="shared" ca="1" si="6"/>
        <v/>
      </c>
      <c r="AL47" s="86" t="str">
        <f ca="1">OFFSET(dummy2!$BC45,0,dummy2!$AY$3)</f>
        <v/>
      </c>
      <c r="AM47" s="60"/>
      <c r="AN47" s="60"/>
      <c r="AO47" s="60"/>
      <c r="AP47" s="60"/>
      <c r="AQ47" s="60"/>
    </row>
    <row r="48" spans="1:43" ht="15" customHeight="1" x14ac:dyDescent="0.25">
      <c r="A48" s="87">
        <f t="shared" si="7"/>
        <v>6</v>
      </c>
      <c r="B48" s="75"/>
      <c r="C48" s="60">
        <f t="shared" si="8"/>
        <v>2</v>
      </c>
      <c r="D48" s="65">
        <f ca="1">OFFSET(dummy2!AZ46,0,dummy2!$AS$3)</f>
        <v>0.70833333333333337</v>
      </c>
      <c r="E48" s="54">
        <f ca="1">OFFSET(dummy2!BA46,0,dummy2!$AS$3)</f>
        <v>22</v>
      </c>
      <c r="F48" s="61" t="str">
        <f ca="1">OFFSET(dummy2!BB46,0,dummy2!$AS$3)</f>
        <v>Winner Match 15</v>
      </c>
      <c r="G48" s="50" t="str">
        <f t="shared" ca="1" si="0"/>
        <v>vs</v>
      </c>
      <c r="H48" s="66" t="str">
        <f ca="1">OFFSET(dummy2!BC46,0,dummy2!$AS$3)</f>
        <v>Winner Match 16</v>
      </c>
      <c r="I48" s="65" t="str">
        <f ca="1">OFFSET(dummy2!AZ46,0,dummy2!$AT$3)</f>
        <v/>
      </c>
      <c r="J48" s="54" t="str">
        <f ca="1">OFFSET(dummy2!$BA46,0,dummy2!$AT$3)</f>
        <v/>
      </c>
      <c r="K48" s="61" t="str">
        <f ca="1">OFFSET(dummy2!BB46,0,dummy2!$AT$3)</f>
        <v/>
      </c>
      <c r="L48" s="50" t="str">
        <f t="shared" ca="1" si="1"/>
        <v/>
      </c>
      <c r="M48" s="66" t="str">
        <f ca="1">OFFSET(dummy2!BC46,0,dummy2!$AT$3)</f>
        <v/>
      </c>
      <c r="N48" s="65" t="str">
        <f ca="1">OFFSET(dummy2!$AZ46,0,dummy2!$AU$3)</f>
        <v/>
      </c>
      <c r="O48" s="54" t="str">
        <f ca="1">OFFSET(dummy2!$BA46,0,dummy2!$AU$3)</f>
        <v/>
      </c>
      <c r="P48" s="61" t="str">
        <f ca="1">OFFSET(dummy2!$BB46,0,dummy2!$AU$3)</f>
        <v/>
      </c>
      <c r="Q48" s="50" t="str">
        <f t="shared" ca="1" si="2"/>
        <v/>
      </c>
      <c r="R48" s="72" t="str">
        <f ca="1">OFFSET(dummy2!$BC46,0,dummy2!$AU$3)</f>
        <v/>
      </c>
      <c r="S48" s="65" t="str">
        <f ca="1">OFFSET(dummy2!$AZ46,0,dummy2!$AV$3)</f>
        <v/>
      </c>
      <c r="T48" s="54" t="str">
        <f ca="1">OFFSET(dummy2!$BA46,0,dummy2!$AV$3)</f>
        <v/>
      </c>
      <c r="U48" s="61" t="str">
        <f ca="1">OFFSET(dummy2!$BB46,0,dummy2!$AV$3)</f>
        <v/>
      </c>
      <c r="V48" s="50" t="str">
        <f t="shared" ca="1" si="3"/>
        <v/>
      </c>
      <c r="W48" s="72" t="str">
        <f ca="1">OFFSET(dummy2!$BC46,0,dummy2!$AV$3)</f>
        <v/>
      </c>
      <c r="X48" s="65" t="str">
        <f ca="1">OFFSET(dummy2!$AZ46,0,dummy2!$AW$3)</f>
        <v/>
      </c>
      <c r="Y48" s="54" t="str">
        <f ca="1">OFFSET(dummy2!$BA46,0,dummy2!$AW$3)</f>
        <v/>
      </c>
      <c r="Z48" s="61" t="str">
        <f ca="1">OFFSET(dummy2!$BB46,0,dummy2!$AW$3)</f>
        <v/>
      </c>
      <c r="AA48" s="50" t="str">
        <f t="shared" ca="1" si="4"/>
        <v/>
      </c>
      <c r="AB48" s="72" t="str">
        <f ca="1">OFFSET(dummy2!$BC46,0,dummy2!$AW$3)</f>
        <v/>
      </c>
      <c r="AC48" s="65" t="str">
        <f ca="1">OFFSET(dummy2!$AZ46,0,dummy2!$AX$3)</f>
        <v/>
      </c>
      <c r="AD48" s="54" t="str">
        <f ca="1">OFFSET(dummy2!$BA46,0,dummy2!$AX$3)</f>
        <v/>
      </c>
      <c r="AE48" s="61" t="str">
        <f ca="1">OFFSET(dummy2!$BB46,0,dummy2!$AX$3)</f>
        <v/>
      </c>
      <c r="AF48" s="50" t="str">
        <f t="shared" ca="1" si="5"/>
        <v/>
      </c>
      <c r="AG48" s="72" t="str">
        <f ca="1">OFFSET(dummy2!$BC46,0,dummy2!$AX$3)</f>
        <v/>
      </c>
      <c r="AH48" s="65" t="str">
        <f ca="1">OFFSET(dummy2!$AZ46,0,dummy2!$AY$3)</f>
        <v/>
      </c>
      <c r="AI48" s="54" t="str">
        <f ca="1">OFFSET(dummy2!$BA46,0,dummy2!$AY$3)</f>
        <v/>
      </c>
      <c r="AJ48" s="61" t="str">
        <f ca="1">OFFSET(dummy2!$BB46,0,dummy2!$AY$3)</f>
        <v/>
      </c>
      <c r="AK48" s="50" t="str">
        <f t="shared" ca="1" si="6"/>
        <v/>
      </c>
      <c r="AL48" s="72" t="str">
        <f ca="1">OFFSET(dummy2!$BC46,0,dummy2!$AY$3)</f>
        <v/>
      </c>
      <c r="AM48" s="60"/>
      <c r="AN48" s="60"/>
      <c r="AO48" s="60"/>
      <c r="AP48" s="60"/>
      <c r="AQ48" s="60"/>
    </row>
    <row r="49" spans="1:43" ht="15" customHeight="1" x14ac:dyDescent="0.25">
      <c r="A49" s="87">
        <f t="shared" si="7"/>
        <v>6</v>
      </c>
      <c r="B49" s="75"/>
      <c r="C49" s="60">
        <f t="shared" si="8"/>
        <v>3</v>
      </c>
      <c r="D49" s="65" t="str">
        <f ca="1">OFFSET(dummy2!AZ47,0,dummy2!$AS$3)</f>
        <v/>
      </c>
      <c r="E49" s="54" t="str">
        <f ca="1">OFFSET(dummy2!BA47,0,dummy2!$AS$3)</f>
        <v/>
      </c>
      <c r="F49" s="61" t="str">
        <f ca="1">OFFSET(dummy2!BB47,0,dummy2!$AS$3)</f>
        <v/>
      </c>
      <c r="G49" s="50" t="str">
        <f t="shared" ca="1" si="0"/>
        <v/>
      </c>
      <c r="H49" s="66" t="str">
        <f ca="1">OFFSET(dummy2!BC47,0,dummy2!$AS$3)</f>
        <v/>
      </c>
      <c r="I49" s="65" t="str">
        <f ca="1">OFFSET(dummy2!AZ47,0,dummy2!$AT$3)</f>
        <v/>
      </c>
      <c r="J49" s="54" t="str">
        <f ca="1">OFFSET(dummy2!$BA47,0,dummy2!$AT$3)</f>
        <v/>
      </c>
      <c r="K49" s="61" t="str">
        <f ca="1">OFFSET(dummy2!BB47,0,dummy2!$AT$3)</f>
        <v/>
      </c>
      <c r="L49" s="50" t="str">
        <f t="shared" ca="1" si="1"/>
        <v/>
      </c>
      <c r="M49" s="66" t="str">
        <f ca="1">OFFSET(dummy2!BC47,0,dummy2!$AT$3)</f>
        <v/>
      </c>
      <c r="N49" s="65" t="str">
        <f ca="1">OFFSET(dummy2!$AZ47,0,dummy2!$AU$3)</f>
        <v/>
      </c>
      <c r="O49" s="54" t="str">
        <f ca="1">OFFSET(dummy2!$BA47,0,dummy2!$AU$3)</f>
        <v/>
      </c>
      <c r="P49" s="61" t="str">
        <f ca="1">OFFSET(dummy2!$BB47,0,dummy2!$AU$3)</f>
        <v/>
      </c>
      <c r="Q49" s="50" t="str">
        <f t="shared" ca="1" si="2"/>
        <v/>
      </c>
      <c r="R49" s="72" t="str">
        <f ca="1">OFFSET(dummy2!$BC47,0,dummy2!$AU$3)</f>
        <v/>
      </c>
      <c r="S49" s="65" t="str">
        <f ca="1">OFFSET(dummy2!$AZ47,0,dummy2!$AV$3)</f>
        <v/>
      </c>
      <c r="T49" s="54" t="str">
        <f ca="1">OFFSET(dummy2!$BA47,0,dummy2!$AV$3)</f>
        <v/>
      </c>
      <c r="U49" s="61" t="str">
        <f ca="1">OFFSET(dummy2!$BB47,0,dummy2!$AV$3)</f>
        <v/>
      </c>
      <c r="V49" s="50" t="str">
        <f t="shared" ca="1" si="3"/>
        <v/>
      </c>
      <c r="W49" s="72" t="str">
        <f ca="1">OFFSET(dummy2!$BC47,0,dummy2!$AV$3)</f>
        <v/>
      </c>
      <c r="X49" s="65" t="str">
        <f ca="1">OFFSET(dummy2!$AZ47,0,dummy2!$AW$3)</f>
        <v/>
      </c>
      <c r="Y49" s="54" t="str">
        <f ca="1">OFFSET(dummy2!$BA47,0,dummy2!$AW$3)</f>
        <v/>
      </c>
      <c r="Z49" s="61" t="str">
        <f ca="1">OFFSET(dummy2!$BB47,0,dummy2!$AW$3)</f>
        <v/>
      </c>
      <c r="AA49" s="50" t="str">
        <f t="shared" ca="1" si="4"/>
        <v/>
      </c>
      <c r="AB49" s="72" t="str">
        <f ca="1">OFFSET(dummy2!$BC47,0,dummy2!$AW$3)</f>
        <v/>
      </c>
      <c r="AC49" s="65" t="str">
        <f ca="1">OFFSET(dummy2!$AZ47,0,dummy2!$AX$3)</f>
        <v/>
      </c>
      <c r="AD49" s="54" t="str">
        <f ca="1">OFFSET(dummy2!$BA47,0,dummy2!$AX$3)</f>
        <v/>
      </c>
      <c r="AE49" s="61" t="str">
        <f ca="1">OFFSET(dummy2!$BB47,0,dummy2!$AX$3)</f>
        <v/>
      </c>
      <c r="AF49" s="50" t="str">
        <f t="shared" ca="1" si="5"/>
        <v/>
      </c>
      <c r="AG49" s="72" t="str">
        <f ca="1">OFFSET(dummy2!$BC47,0,dummy2!$AX$3)</f>
        <v/>
      </c>
      <c r="AH49" s="65" t="str">
        <f ca="1">OFFSET(dummy2!$AZ47,0,dummy2!$AY$3)</f>
        <v/>
      </c>
      <c r="AI49" s="54" t="str">
        <f ca="1">OFFSET(dummy2!$BA47,0,dummy2!$AY$3)</f>
        <v/>
      </c>
      <c r="AJ49" s="61" t="str">
        <f ca="1">OFFSET(dummy2!$BB47,0,dummy2!$AY$3)</f>
        <v/>
      </c>
      <c r="AK49" s="50" t="str">
        <f t="shared" ca="1" si="6"/>
        <v/>
      </c>
      <c r="AL49" s="72" t="str">
        <f ca="1">OFFSET(dummy2!$BC47,0,dummy2!$AY$3)</f>
        <v/>
      </c>
      <c r="AM49" s="60"/>
      <c r="AN49" s="60"/>
      <c r="AO49" s="60"/>
      <c r="AP49" s="60"/>
      <c r="AQ49" s="60"/>
    </row>
    <row r="50" spans="1:43" ht="15" customHeight="1" x14ac:dyDescent="0.25">
      <c r="A50" s="87">
        <f t="shared" si="7"/>
        <v>6</v>
      </c>
      <c r="B50" s="75"/>
      <c r="C50" s="60">
        <f t="shared" si="8"/>
        <v>4</v>
      </c>
      <c r="D50" s="65" t="str">
        <f ca="1">OFFSET(dummy2!AZ48,0,dummy2!$AS$3)</f>
        <v/>
      </c>
      <c r="E50" s="54" t="str">
        <f ca="1">OFFSET(dummy2!BA48,0,dummy2!$AS$3)</f>
        <v/>
      </c>
      <c r="F50" s="61" t="str">
        <f ca="1">OFFSET(dummy2!BB48,0,dummy2!$AS$3)</f>
        <v/>
      </c>
      <c r="G50" s="50" t="str">
        <f t="shared" ca="1" si="0"/>
        <v/>
      </c>
      <c r="H50" s="66" t="str">
        <f ca="1">OFFSET(dummy2!BC48,0,dummy2!$AS$3)</f>
        <v/>
      </c>
      <c r="I50" s="65" t="str">
        <f ca="1">OFFSET(dummy2!AZ48,0,dummy2!$AT$3)</f>
        <v/>
      </c>
      <c r="J50" s="54" t="str">
        <f ca="1">OFFSET(dummy2!$BA48,0,dummy2!$AT$3)</f>
        <v/>
      </c>
      <c r="K50" s="61" t="str">
        <f ca="1">OFFSET(dummy2!BB48,0,dummy2!$AT$3)</f>
        <v/>
      </c>
      <c r="L50" s="50" t="str">
        <f t="shared" ca="1" si="1"/>
        <v/>
      </c>
      <c r="M50" s="66" t="str">
        <f ca="1">OFFSET(dummy2!BC48,0,dummy2!$AT$3)</f>
        <v/>
      </c>
      <c r="N50" s="65" t="str">
        <f ca="1">OFFSET(dummy2!$AZ48,0,dummy2!$AU$3)</f>
        <v/>
      </c>
      <c r="O50" s="54" t="str">
        <f ca="1">OFFSET(dummy2!$BA48,0,dummy2!$AU$3)</f>
        <v/>
      </c>
      <c r="P50" s="61" t="str">
        <f ca="1">OFFSET(dummy2!$BB48,0,dummy2!$AU$3)</f>
        <v/>
      </c>
      <c r="Q50" s="50" t="str">
        <f t="shared" ca="1" si="2"/>
        <v/>
      </c>
      <c r="R50" s="72" t="str">
        <f ca="1">OFFSET(dummy2!$BC48,0,dummy2!$AU$3)</f>
        <v/>
      </c>
      <c r="S50" s="65" t="str">
        <f ca="1">OFFSET(dummy2!$AZ48,0,dummy2!$AV$3)</f>
        <v/>
      </c>
      <c r="T50" s="54" t="str">
        <f ca="1">OFFSET(dummy2!$BA48,0,dummy2!$AV$3)</f>
        <v/>
      </c>
      <c r="U50" s="61" t="str">
        <f ca="1">OFFSET(dummy2!$BB48,0,dummy2!$AV$3)</f>
        <v/>
      </c>
      <c r="V50" s="50" t="str">
        <f t="shared" ca="1" si="3"/>
        <v/>
      </c>
      <c r="W50" s="72" t="str">
        <f ca="1">OFFSET(dummy2!$BC48,0,dummy2!$AV$3)</f>
        <v/>
      </c>
      <c r="X50" s="65" t="str">
        <f ca="1">OFFSET(dummy2!$AZ48,0,dummy2!$AW$3)</f>
        <v/>
      </c>
      <c r="Y50" s="54" t="str">
        <f ca="1">OFFSET(dummy2!$BA48,0,dummy2!$AW$3)</f>
        <v/>
      </c>
      <c r="Z50" s="61" t="str">
        <f ca="1">OFFSET(dummy2!$BB48,0,dummy2!$AW$3)</f>
        <v/>
      </c>
      <c r="AA50" s="50" t="str">
        <f t="shared" ca="1" si="4"/>
        <v/>
      </c>
      <c r="AB50" s="72" t="str">
        <f ca="1">OFFSET(dummy2!$BC48,0,dummy2!$AW$3)</f>
        <v/>
      </c>
      <c r="AC50" s="65" t="str">
        <f ca="1">OFFSET(dummy2!$AZ48,0,dummy2!$AX$3)</f>
        <v/>
      </c>
      <c r="AD50" s="54" t="str">
        <f ca="1">OFFSET(dummy2!$BA48,0,dummy2!$AX$3)</f>
        <v/>
      </c>
      <c r="AE50" s="61" t="str">
        <f ca="1">OFFSET(dummy2!$BB48,0,dummy2!$AX$3)</f>
        <v/>
      </c>
      <c r="AF50" s="50" t="str">
        <f t="shared" ca="1" si="5"/>
        <v/>
      </c>
      <c r="AG50" s="72" t="str">
        <f ca="1">OFFSET(dummy2!$BC48,0,dummy2!$AX$3)</f>
        <v/>
      </c>
      <c r="AH50" s="65" t="str">
        <f ca="1">OFFSET(dummy2!$AZ48,0,dummy2!$AY$3)</f>
        <v/>
      </c>
      <c r="AI50" s="54" t="str">
        <f ca="1">OFFSET(dummy2!$BA48,0,dummy2!$AY$3)</f>
        <v/>
      </c>
      <c r="AJ50" s="61" t="str">
        <f ca="1">OFFSET(dummy2!$BB48,0,dummy2!$AY$3)</f>
        <v/>
      </c>
      <c r="AK50" s="50" t="str">
        <f t="shared" ca="1" si="6"/>
        <v/>
      </c>
      <c r="AL50" s="72" t="str">
        <f ca="1">OFFSET(dummy2!$BC48,0,dummy2!$AY$3)</f>
        <v/>
      </c>
      <c r="AM50" s="60"/>
      <c r="AN50" s="60"/>
      <c r="AO50" s="60"/>
      <c r="AP50" s="60"/>
      <c r="AQ50" s="60"/>
    </row>
    <row r="51" spans="1:43" ht="15" customHeight="1" x14ac:dyDescent="0.25">
      <c r="A51" s="87">
        <f t="shared" si="7"/>
        <v>6</v>
      </c>
      <c r="B51" s="75"/>
      <c r="C51" s="60">
        <f t="shared" si="8"/>
        <v>5</v>
      </c>
      <c r="D51" s="65" t="str">
        <f ca="1">OFFSET(dummy2!AZ49,0,dummy2!$AS$3)</f>
        <v/>
      </c>
      <c r="E51" s="54" t="str">
        <f ca="1">OFFSET(dummy2!BA49,0,dummy2!$AS$3)</f>
        <v/>
      </c>
      <c r="F51" s="61" t="str">
        <f ca="1">OFFSET(dummy2!BB49,0,dummy2!$AS$3)</f>
        <v/>
      </c>
      <c r="G51" s="50" t="str">
        <f t="shared" ca="1" si="0"/>
        <v/>
      </c>
      <c r="H51" s="66" t="str">
        <f ca="1">OFFSET(dummy2!BC49,0,dummy2!$AS$3)</f>
        <v/>
      </c>
      <c r="I51" s="65" t="str">
        <f ca="1">OFFSET(dummy2!AZ49,0,dummy2!$AT$3)</f>
        <v/>
      </c>
      <c r="J51" s="54" t="str">
        <f ca="1">OFFSET(dummy2!$BA49,0,dummy2!$AT$3)</f>
        <v/>
      </c>
      <c r="K51" s="61" t="str">
        <f ca="1">OFFSET(dummy2!BB49,0,dummy2!$AT$3)</f>
        <v/>
      </c>
      <c r="L51" s="50" t="str">
        <f t="shared" ca="1" si="1"/>
        <v/>
      </c>
      <c r="M51" s="66" t="str">
        <f ca="1">OFFSET(dummy2!BC49,0,dummy2!$AT$3)</f>
        <v/>
      </c>
      <c r="N51" s="65" t="str">
        <f ca="1">OFFSET(dummy2!$AZ49,0,dummy2!$AU$3)</f>
        <v/>
      </c>
      <c r="O51" s="54" t="str">
        <f ca="1">OFFSET(dummy2!$BA49,0,dummy2!$AU$3)</f>
        <v/>
      </c>
      <c r="P51" s="61" t="str">
        <f ca="1">OFFSET(dummy2!$BB49,0,dummy2!$AU$3)</f>
        <v/>
      </c>
      <c r="Q51" s="50" t="str">
        <f t="shared" ca="1" si="2"/>
        <v/>
      </c>
      <c r="R51" s="72" t="str">
        <f ca="1">OFFSET(dummy2!$BC49,0,dummy2!$AU$3)</f>
        <v/>
      </c>
      <c r="S51" s="65" t="str">
        <f ca="1">OFFSET(dummy2!$AZ49,0,dummy2!$AV$3)</f>
        <v/>
      </c>
      <c r="T51" s="54" t="str">
        <f ca="1">OFFSET(dummy2!$BA49,0,dummy2!$AV$3)</f>
        <v/>
      </c>
      <c r="U51" s="61" t="str">
        <f ca="1">OFFSET(dummy2!$BB49,0,dummy2!$AV$3)</f>
        <v/>
      </c>
      <c r="V51" s="50" t="str">
        <f t="shared" ca="1" si="3"/>
        <v/>
      </c>
      <c r="W51" s="72" t="str">
        <f ca="1">OFFSET(dummy2!$BC49,0,dummy2!$AV$3)</f>
        <v/>
      </c>
      <c r="X51" s="65" t="str">
        <f ca="1">OFFSET(dummy2!$AZ49,0,dummy2!$AW$3)</f>
        <v/>
      </c>
      <c r="Y51" s="54" t="str">
        <f ca="1">OFFSET(dummy2!$BA49,0,dummy2!$AW$3)</f>
        <v/>
      </c>
      <c r="Z51" s="61" t="str">
        <f ca="1">OFFSET(dummy2!$BB49,0,dummy2!$AW$3)</f>
        <v/>
      </c>
      <c r="AA51" s="50" t="str">
        <f t="shared" ca="1" si="4"/>
        <v/>
      </c>
      <c r="AB51" s="72" t="str">
        <f ca="1">OFFSET(dummy2!$BC49,0,dummy2!$AW$3)</f>
        <v/>
      </c>
      <c r="AC51" s="65" t="str">
        <f ca="1">OFFSET(dummy2!$AZ49,0,dummy2!$AX$3)</f>
        <v/>
      </c>
      <c r="AD51" s="54" t="str">
        <f ca="1">OFFSET(dummy2!$BA49,0,dummy2!$AX$3)</f>
        <v/>
      </c>
      <c r="AE51" s="61" t="str">
        <f ca="1">OFFSET(dummy2!$BB49,0,dummy2!$AX$3)</f>
        <v/>
      </c>
      <c r="AF51" s="50" t="str">
        <f t="shared" ca="1" si="5"/>
        <v/>
      </c>
      <c r="AG51" s="72" t="str">
        <f ca="1">OFFSET(dummy2!$BC49,0,dummy2!$AX$3)</f>
        <v/>
      </c>
      <c r="AH51" s="65" t="str">
        <f ca="1">OFFSET(dummy2!$AZ49,0,dummy2!$AY$3)</f>
        <v/>
      </c>
      <c r="AI51" s="54" t="str">
        <f ca="1">OFFSET(dummy2!$BA49,0,dummy2!$AY$3)</f>
        <v/>
      </c>
      <c r="AJ51" s="61" t="str">
        <f ca="1">OFFSET(dummy2!$BB49,0,dummy2!$AY$3)</f>
        <v/>
      </c>
      <c r="AK51" s="50" t="str">
        <f t="shared" ca="1" si="6"/>
        <v/>
      </c>
      <c r="AL51" s="72" t="str">
        <f ca="1">OFFSET(dummy2!$BC49,0,dummy2!$AY$3)</f>
        <v/>
      </c>
      <c r="AM51" s="60"/>
      <c r="AN51" s="60"/>
      <c r="AO51" s="60"/>
      <c r="AP51" s="60"/>
      <c r="AQ51" s="60"/>
    </row>
    <row r="52" spans="1:43" ht="15" customHeight="1" x14ac:dyDescent="0.25">
      <c r="A52" s="87">
        <f t="shared" si="7"/>
        <v>6</v>
      </c>
      <c r="B52" s="75"/>
      <c r="C52" s="60">
        <f t="shared" si="8"/>
        <v>6</v>
      </c>
      <c r="D52" s="65" t="str">
        <f ca="1">OFFSET(dummy2!AZ50,0,dummy2!$AS$3)</f>
        <v/>
      </c>
      <c r="E52" s="54" t="str">
        <f ca="1">OFFSET(dummy2!BA50,0,dummy2!$AS$3)</f>
        <v/>
      </c>
      <c r="F52" s="61" t="str">
        <f ca="1">OFFSET(dummy2!BB50,0,dummy2!$AS$3)</f>
        <v/>
      </c>
      <c r="G52" s="50" t="str">
        <f t="shared" ca="1" si="0"/>
        <v/>
      </c>
      <c r="H52" s="66" t="str">
        <f ca="1">OFFSET(dummy2!BC50,0,dummy2!$AS$3)</f>
        <v/>
      </c>
      <c r="I52" s="65" t="str">
        <f ca="1">OFFSET(dummy2!AZ50,0,dummy2!$AT$3)</f>
        <v/>
      </c>
      <c r="J52" s="54" t="str">
        <f ca="1">OFFSET(dummy2!$BA50,0,dummy2!$AT$3)</f>
        <v/>
      </c>
      <c r="K52" s="61" t="str">
        <f ca="1">OFFSET(dummy2!BB50,0,dummy2!$AT$3)</f>
        <v/>
      </c>
      <c r="L52" s="50" t="str">
        <f t="shared" ca="1" si="1"/>
        <v/>
      </c>
      <c r="M52" s="66" t="str">
        <f ca="1">OFFSET(dummy2!BC50,0,dummy2!$AT$3)</f>
        <v/>
      </c>
      <c r="N52" s="65" t="str">
        <f ca="1">OFFSET(dummy2!$AZ50,0,dummy2!$AU$3)</f>
        <v/>
      </c>
      <c r="O52" s="54" t="str">
        <f ca="1">OFFSET(dummy2!$BA50,0,dummy2!$AU$3)</f>
        <v/>
      </c>
      <c r="P52" s="61" t="str">
        <f ca="1">OFFSET(dummy2!$BB50,0,dummy2!$AU$3)</f>
        <v/>
      </c>
      <c r="Q52" s="50" t="str">
        <f t="shared" ca="1" si="2"/>
        <v/>
      </c>
      <c r="R52" s="72" t="str">
        <f ca="1">OFFSET(dummy2!$BC50,0,dummy2!$AU$3)</f>
        <v/>
      </c>
      <c r="S52" s="65" t="str">
        <f ca="1">OFFSET(dummy2!$AZ50,0,dummy2!$AV$3)</f>
        <v/>
      </c>
      <c r="T52" s="54" t="str">
        <f ca="1">OFFSET(dummy2!$BA50,0,dummy2!$AV$3)</f>
        <v/>
      </c>
      <c r="U52" s="61" t="str">
        <f ca="1">OFFSET(dummy2!$BB50,0,dummy2!$AV$3)</f>
        <v/>
      </c>
      <c r="V52" s="50" t="str">
        <f t="shared" ca="1" si="3"/>
        <v/>
      </c>
      <c r="W52" s="72" t="str">
        <f ca="1">OFFSET(dummy2!$BC50,0,dummy2!$AV$3)</f>
        <v/>
      </c>
      <c r="X52" s="65" t="str">
        <f ca="1">OFFSET(dummy2!$AZ50,0,dummy2!$AW$3)</f>
        <v/>
      </c>
      <c r="Y52" s="54" t="str">
        <f ca="1">OFFSET(dummy2!$BA50,0,dummy2!$AW$3)</f>
        <v/>
      </c>
      <c r="Z52" s="61" t="str">
        <f ca="1">OFFSET(dummy2!$BB50,0,dummy2!$AW$3)</f>
        <v/>
      </c>
      <c r="AA52" s="50" t="str">
        <f t="shared" ca="1" si="4"/>
        <v/>
      </c>
      <c r="AB52" s="72" t="str">
        <f ca="1">OFFSET(dummy2!$BC50,0,dummy2!$AW$3)</f>
        <v/>
      </c>
      <c r="AC52" s="65" t="str">
        <f ca="1">OFFSET(dummy2!$AZ50,0,dummy2!$AX$3)</f>
        <v/>
      </c>
      <c r="AD52" s="54" t="str">
        <f ca="1">OFFSET(dummy2!$BA50,0,dummy2!$AX$3)</f>
        <v/>
      </c>
      <c r="AE52" s="61" t="str">
        <f ca="1">OFFSET(dummy2!$BB50,0,dummy2!$AX$3)</f>
        <v/>
      </c>
      <c r="AF52" s="50" t="str">
        <f t="shared" ca="1" si="5"/>
        <v/>
      </c>
      <c r="AG52" s="72" t="str">
        <f ca="1">OFFSET(dummy2!$BC50,0,dummy2!$AX$3)</f>
        <v/>
      </c>
      <c r="AH52" s="65" t="str">
        <f ca="1">OFFSET(dummy2!$AZ50,0,dummy2!$AY$3)</f>
        <v/>
      </c>
      <c r="AI52" s="54" t="str">
        <f ca="1">OFFSET(dummy2!$BA50,0,dummy2!$AY$3)</f>
        <v/>
      </c>
      <c r="AJ52" s="61" t="str">
        <f ca="1">OFFSET(dummy2!$BB50,0,dummy2!$AY$3)</f>
        <v/>
      </c>
      <c r="AK52" s="50" t="str">
        <f t="shared" ca="1" si="6"/>
        <v/>
      </c>
      <c r="AL52" s="72" t="str">
        <f ca="1">OFFSET(dummy2!$BC50,0,dummy2!$AY$3)</f>
        <v/>
      </c>
      <c r="AM52" s="60"/>
      <c r="AN52" s="60"/>
      <c r="AO52" s="60"/>
      <c r="AP52" s="60"/>
      <c r="AQ52" s="60"/>
    </row>
    <row r="53" spans="1:43" ht="15" customHeight="1" x14ac:dyDescent="0.25">
      <c r="A53" s="87">
        <f t="shared" si="7"/>
        <v>6</v>
      </c>
      <c r="B53" s="75"/>
      <c r="C53" s="60">
        <f t="shared" si="8"/>
        <v>7</v>
      </c>
      <c r="D53" s="65" t="str">
        <f ca="1">OFFSET(dummy2!AZ51,0,dummy2!$AS$3)</f>
        <v/>
      </c>
      <c r="E53" s="54" t="str">
        <f ca="1">OFFSET(dummy2!BA51,0,dummy2!$AS$3)</f>
        <v/>
      </c>
      <c r="F53" s="61" t="str">
        <f ca="1">OFFSET(dummy2!BB51,0,dummy2!$AS$3)</f>
        <v/>
      </c>
      <c r="G53" s="50" t="str">
        <f t="shared" ca="1" si="0"/>
        <v/>
      </c>
      <c r="H53" s="66" t="str">
        <f ca="1">OFFSET(dummy2!BC51,0,dummy2!$AS$3)</f>
        <v/>
      </c>
      <c r="I53" s="65" t="str">
        <f ca="1">OFFSET(dummy2!AZ51,0,dummy2!$AT$3)</f>
        <v/>
      </c>
      <c r="J53" s="54" t="str">
        <f ca="1">OFFSET(dummy2!$BA51,0,dummy2!$AT$3)</f>
        <v/>
      </c>
      <c r="K53" s="61" t="str">
        <f ca="1">OFFSET(dummy2!BB51,0,dummy2!$AT$3)</f>
        <v/>
      </c>
      <c r="L53" s="50" t="str">
        <f t="shared" ca="1" si="1"/>
        <v/>
      </c>
      <c r="M53" s="66" t="str">
        <f ca="1">OFFSET(dummy2!BC51,0,dummy2!$AT$3)</f>
        <v/>
      </c>
      <c r="N53" s="65" t="str">
        <f ca="1">OFFSET(dummy2!$AZ51,0,dummy2!$AU$3)</f>
        <v/>
      </c>
      <c r="O53" s="54" t="str">
        <f ca="1">OFFSET(dummy2!$BA51,0,dummy2!$AU$3)</f>
        <v/>
      </c>
      <c r="P53" s="61" t="str">
        <f ca="1">OFFSET(dummy2!$BB51,0,dummy2!$AU$3)</f>
        <v/>
      </c>
      <c r="Q53" s="50" t="str">
        <f t="shared" ca="1" si="2"/>
        <v/>
      </c>
      <c r="R53" s="72" t="str">
        <f ca="1">OFFSET(dummy2!$BC51,0,dummy2!$AU$3)</f>
        <v/>
      </c>
      <c r="S53" s="65" t="str">
        <f ca="1">OFFSET(dummy2!$AZ51,0,dummy2!$AV$3)</f>
        <v/>
      </c>
      <c r="T53" s="54" t="str">
        <f ca="1">OFFSET(dummy2!$BA51,0,dummy2!$AV$3)</f>
        <v/>
      </c>
      <c r="U53" s="61" t="str">
        <f ca="1">OFFSET(dummy2!$BB51,0,dummy2!$AV$3)</f>
        <v/>
      </c>
      <c r="V53" s="50" t="str">
        <f t="shared" ca="1" si="3"/>
        <v/>
      </c>
      <c r="W53" s="72" t="str">
        <f ca="1">OFFSET(dummy2!$BC51,0,dummy2!$AV$3)</f>
        <v/>
      </c>
      <c r="X53" s="65" t="str">
        <f ca="1">OFFSET(dummy2!$AZ51,0,dummy2!$AW$3)</f>
        <v/>
      </c>
      <c r="Y53" s="54" t="str">
        <f ca="1">OFFSET(dummy2!$BA51,0,dummy2!$AW$3)</f>
        <v/>
      </c>
      <c r="Z53" s="61" t="str">
        <f ca="1">OFFSET(dummy2!$BB51,0,dummy2!$AW$3)</f>
        <v/>
      </c>
      <c r="AA53" s="50" t="str">
        <f t="shared" ca="1" si="4"/>
        <v/>
      </c>
      <c r="AB53" s="72" t="str">
        <f ca="1">OFFSET(dummy2!$BC51,0,dummy2!$AW$3)</f>
        <v/>
      </c>
      <c r="AC53" s="65" t="str">
        <f ca="1">OFFSET(dummy2!$AZ51,0,dummy2!$AX$3)</f>
        <v/>
      </c>
      <c r="AD53" s="54" t="str">
        <f ca="1">OFFSET(dummy2!$BA51,0,dummy2!$AX$3)</f>
        <v/>
      </c>
      <c r="AE53" s="61" t="str">
        <f ca="1">OFFSET(dummy2!$BB51,0,dummy2!$AX$3)</f>
        <v/>
      </c>
      <c r="AF53" s="50" t="str">
        <f t="shared" ca="1" si="5"/>
        <v/>
      </c>
      <c r="AG53" s="72" t="str">
        <f ca="1">OFFSET(dummy2!$BC51,0,dummy2!$AX$3)</f>
        <v/>
      </c>
      <c r="AH53" s="65" t="str">
        <f ca="1">OFFSET(dummy2!$AZ51,0,dummy2!$AY$3)</f>
        <v/>
      </c>
      <c r="AI53" s="54" t="str">
        <f ca="1">OFFSET(dummy2!$BA51,0,dummy2!$AY$3)</f>
        <v/>
      </c>
      <c r="AJ53" s="61" t="str">
        <f ca="1">OFFSET(dummy2!$BB51,0,dummy2!$AY$3)</f>
        <v/>
      </c>
      <c r="AK53" s="50" t="str">
        <f t="shared" ca="1" si="6"/>
        <v/>
      </c>
      <c r="AL53" s="72" t="str">
        <f ca="1">OFFSET(dummy2!$BC51,0,dummy2!$AY$3)</f>
        <v/>
      </c>
      <c r="AM53" s="60"/>
      <c r="AN53" s="60"/>
      <c r="AO53" s="60"/>
      <c r="AP53" s="60"/>
      <c r="AQ53" s="60"/>
    </row>
    <row r="54" spans="1:43" ht="15" customHeight="1" thickBot="1" x14ac:dyDescent="0.3">
      <c r="A54" s="87">
        <f t="shared" si="7"/>
        <v>6</v>
      </c>
      <c r="B54" s="76"/>
      <c r="C54" s="60">
        <f t="shared" si="8"/>
        <v>8</v>
      </c>
      <c r="D54" s="67" t="str">
        <f ca="1">OFFSET(dummy2!AZ52,0,dummy2!$AS$3)</f>
        <v/>
      </c>
      <c r="E54" s="68" t="str">
        <f ca="1">OFFSET(dummy2!BA52,0,dummy2!$AS$3)</f>
        <v/>
      </c>
      <c r="F54" s="69" t="str">
        <f ca="1">OFFSET(dummy2!BB52,0,dummy2!$AS$3)</f>
        <v/>
      </c>
      <c r="G54" s="70" t="str">
        <f t="shared" ca="1" si="0"/>
        <v/>
      </c>
      <c r="H54" s="71" t="str">
        <f ca="1">OFFSET(dummy2!BC52,0,dummy2!$AS$3)</f>
        <v/>
      </c>
      <c r="I54" s="67" t="str">
        <f ca="1">OFFSET(dummy2!AZ52,0,dummy2!$AT$3)</f>
        <v/>
      </c>
      <c r="J54" s="68" t="str">
        <f ca="1">OFFSET(dummy2!$BA52,0,dummy2!$AT$3)</f>
        <v/>
      </c>
      <c r="K54" s="69" t="str">
        <f ca="1">OFFSET(dummy2!BB52,0,dummy2!$AT$3)</f>
        <v/>
      </c>
      <c r="L54" s="70" t="str">
        <f t="shared" ca="1" si="1"/>
        <v/>
      </c>
      <c r="M54" s="71" t="str">
        <f ca="1">OFFSET(dummy2!BC52,0,dummy2!$AT$3)</f>
        <v/>
      </c>
      <c r="N54" s="67" t="str">
        <f ca="1">OFFSET(dummy2!$AZ52,0,dummy2!$AU$3)</f>
        <v/>
      </c>
      <c r="O54" s="68" t="str">
        <f ca="1">OFFSET(dummy2!$BA52,0,dummy2!$AU$3)</f>
        <v/>
      </c>
      <c r="P54" s="69" t="str">
        <f ca="1">OFFSET(dummy2!$BB52,0,dummy2!$AU$3)</f>
        <v/>
      </c>
      <c r="Q54" s="70" t="str">
        <f t="shared" ca="1" si="2"/>
        <v/>
      </c>
      <c r="R54" s="73" t="str">
        <f ca="1">OFFSET(dummy2!$BC52,0,dummy2!$AU$3)</f>
        <v/>
      </c>
      <c r="S54" s="67" t="str">
        <f ca="1">OFFSET(dummy2!$AZ52,0,dummy2!$AV$3)</f>
        <v/>
      </c>
      <c r="T54" s="68" t="str">
        <f ca="1">OFFSET(dummy2!$BA52,0,dummy2!$AV$3)</f>
        <v/>
      </c>
      <c r="U54" s="69" t="str">
        <f ca="1">OFFSET(dummy2!$BB52,0,dummy2!$AV$3)</f>
        <v/>
      </c>
      <c r="V54" s="70" t="str">
        <f t="shared" ca="1" si="3"/>
        <v/>
      </c>
      <c r="W54" s="73" t="str">
        <f ca="1">OFFSET(dummy2!$BC52,0,dummy2!$AV$3)</f>
        <v/>
      </c>
      <c r="X54" s="67" t="str">
        <f ca="1">OFFSET(dummy2!$AZ52,0,dummy2!$AW$3)</f>
        <v/>
      </c>
      <c r="Y54" s="68" t="str">
        <f ca="1">OFFSET(dummy2!$BA52,0,dummy2!$AW$3)</f>
        <v/>
      </c>
      <c r="Z54" s="69" t="str">
        <f ca="1">OFFSET(dummy2!$BB52,0,dummy2!$AW$3)</f>
        <v/>
      </c>
      <c r="AA54" s="70" t="str">
        <f t="shared" ca="1" si="4"/>
        <v/>
      </c>
      <c r="AB54" s="73" t="str">
        <f ca="1">OFFSET(dummy2!$BC52,0,dummy2!$AW$3)</f>
        <v/>
      </c>
      <c r="AC54" s="67" t="str">
        <f ca="1">OFFSET(dummy2!$AZ52,0,dummy2!$AX$3)</f>
        <v/>
      </c>
      <c r="AD54" s="68" t="str">
        <f ca="1">OFFSET(dummy2!$BA52,0,dummy2!$AX$3)</f>
        <v/>
      </c>
      <c r="AE54" s="69" t="str">
        <f ca="1">OFFSET(dummy2!$BB52,0,dummy2!$AX$3)</f>
        <v/>
      </c>
      <c r="AF54" s="70" t="str">
        <f t="shared" ca="1" si="5"/>
        <v/>
      </c>
      <c r="AG54" s="73" t="str">
        <f ca="1">OFFSET(dummy2!$BC52,0,dummy2!$AX$3)</f>
        <v/>
      </c>
      <c r="AH54" s="67" t="str">
        <f ca="1">OFFSET(dummy2!$AZ52,0,dummy2!$AY$3)</f>
        <v/>
      </c>
      <c r="AI54" s="68" t="str">
        <f ca="1">OFFSET(dummy2!$BA52,0,dummy2!$AY$3)</f>
        <v/>
      </c>
      <c r="AJ54" s="69" t="str">
        <f ca="1">OFFSET(dummy2!$BB52,0,dummy2!$AY$3)</f>
        <v/>
      </c>
      <c r="AK54" s="70" t="str">
        <f t="shared" ca="1" si="6"/>
        <v/>
      </c>
      <c r="AL54" s="73" t="str">
        <f ca="1">OFFSET(dummy2!$BC52,0,dummy2!$AY$3)</f>
        <v/>
      </c>
      <c r="AM54" s="60"/>
      <c r="AN54" s="60"/>
      <c r="AO54" s="60"/>
      <c r="AP54" s="60"/>
      <c r="AQ54" s="60"/>
    </row>
    <row r="55" spans="1:43" ht="15" customHeight="1" x14ac:dyDescent="0.25">
      <c r="A55" s="87">
        <f t="shared" si="7"/>
        <v>7</v>
      </c>
      <c r="B55" s="74" t="str">
        <f>dummy1!L21</f>
        <v>Court 7</v>
      </c>
      <c r="C55" s="60">
        <f t="shared" si="8"/>
        <v>1</v>
      </c>
      <c r="D55" s="81">
        <f ca="1">OFFSET(dummy2!AZ53,0,dummy2!$AS$3)</f>
        <v>0.625</v>
      </c>
      <c r="E55" s="82">
        <f ca="1">OFFSET(dummy2!BA53,0,dummy2!$AS$3)</f>
        <v>7</v>
      </c>
      <c r="F55" s="83" t="str">
        <f ca="1">OFFSET(dummy2!BB53,0,dummy2!$AS$3)</f>
        <v>Player 3</v>
      </c>
      <c r="G55" s="84" t="str">
        <f t="shared" ca="1" si="0"/>
        <v>vs</v>
      </c>
      <c r="H55" s="85" t="str">
        <f ca="1">OFFSET(dummy2!BC53,0,dummy2!$AS$3)</f>
        <v>Player 14</v>
      </c>
      <c r="I55" s="81" t="str">
        <f ca="1">OFFSET(dummy2!AZ53,0,dummy2!$AT$3)</f>
        <v/>
      </c>
      <c r="J55" s="82" t="str">
        <f ca="1">OFFSET(dummy2!$BA53,0,dummy2!$AT$3)</f>
        <v/>
      </c>
      <c r="K55" s="83" t="str">
        <f ca="1">OFFSET(dummy2!BB53,0,dummy2!$AT$3)</f>
        <v/>
      </c>
      <c r="L55" s="84" t="str">
        <f t="shared" ca="1" si="1"/>
        <v/>
      </c>
      <c r="M55" s="85" t="str">
        <f ca="1">OFFSET(dummy2!BC53,0,dummy2!$AT$3)</f>
        <v/>
      </c>
      <c r="N55" s="81" t="str">
        <f ca="1">OFFSET(dummy2!$AZ53,0,dummy2!$AU$3)</f>
        <v/>
      </c>
      <c r="O55" s="82" t="str">
        <f ca="1">OFFSET(dummy2!$BA53,0,dummy2!$AU$3)</f>
        <v/>
      </c>
      <c r="P55" s="83" t="str">
        <f ca="1">OFFSET(dummy2!$BB53,0,dummy2!$AU$3)</f>
        <v/>
      </c>
      <c r="Q55" s="84" t="str">
        <f t="shared" ca="1" si="2"/>
        <v/>
      </c>
      <c r="R55" s="86" t="str">
        <f ca="1">OFFSET(dummy2!$BC53,0,dummy2!$AU$3)</f>
        <v/>
      </c>
      <c r="S55" s="81" t="str">
        <f ca="1">OFFSET(dummy2!$AZ53,0,dummy2!$AV$3)</f>
        <v/>
      </c>
      <c r="T55" s="82" t="str">
        <f ca="1">OFFSET(dummy2!$BA53,0,dummy2!$AV$3)</f>
        <v/>
      </c>
      <c r="U55" s="83" t="str">
        <f ca="1">OFFSET(dummy2!$BB53,0,dummy2!$AV$3)</f>
        <v/>
      </c>
      <c r="V55" s="84" t="str">
        <f t="shared" ca="1" si="3"/>
        <v/>
      </c>
      <c r="W55" s="86" t="str">
        <f ca="1">OFFSET(dummy2!$BC53,0,dummy2!$AV$3)</f>
        <v/>
      </c>
      <c r="X55" s="81" t="str">
        <f ca="1">OFFSET(dummy2!$AZ53,0,dummy2!$AW$3)</f>
        <v/>
      </c>
      <c r="Y55" s="82" t="str">
        <f ca="1">OFFSET(dummy2!$BA53,0,dummy2!$AW$3)</f>
        <v/>
      </c>
      <c r="Z55" s="83" t="str">
        <f ca="1">OFFSET(dummy2!$BB53,0,dummy2!$AW$3)</f>
        <v/>
      </c>
      <c r="AA55" s="84" t="str">
        <f t="shared" ca="1" si="4"/>
        <v/>
      </c>
      <c r="AB55" s="86" t="str">
        <f ca="1">OFFSET(dummy2!$BC53,0,dummy2!$AW$3)</f>
        <v/>
      </c>
      <c r="AC55" s="81" t="str">
        <f ca="1">OFFSET(dummy2!$AZ53,0,dummy2!$AX$3)</f>
        <v/>
      </c>
      <c r="AD55" s="82" t="str">
        <f ca="1">OFFSET(dummy2!$BA53,0,dummy2!$AX$3)</f>
        <v/>
      </c>
      <c r="AE55" s="83" t="str">
        <f ca="1">OFFSET(dummy2!$BB53,0,dummy2!$AX$3)</f>
        <v/>
      </c>
      <c r="AF55" s="84" t="str">
        <f t="shared" ca="1" si="5"/>
        <v/>
      </c>
      <c r="AG55" s="86" t="str">
        <f ca="1">OFFSET(dummy2!$BC53,0,dummy2!$AX$3)</f>
        <v/>
      </c>
      <c r="AH55" s="81" t="str">
        <f ca="1">OFFSET(dummy2!$AZ53,0,dummy2!$AY$3)</f>
        <v/>
      </c>
      <c r="AI55" s="82" t="str">
        <f ca="1">OFFSET(dummy2!$BA53,0,dummy2!$AY$3)</f>
        <v/>
      </c>
      <c r="AJ55" s="83" t="str">
        <f ca="1">OFFSET(dummy2!$BB53,0,dummy2!$AY$3)</f>
        <v/>
      </c>
      <c r="AK55" s="84" t="str">
        <f t="shared" ca="1" si="6"/>
        <v/>
      </c>
      <c r="AL55" s="86" t="str">
        <f ca="1">OFFSET(dummy2!$BC53,0,dummy2!$AY$3)</f>
        <v/>
      </c>
      <c r="AM55" s="60"/>
      <c r="AN55" s="60"/>
      <c r="AO55" s="60"/>
      <c r="AP55" s="60"/>
      <c r="AQ55" s="60"/>
    </row>
    <row r="56" spans="1:43" ht="15" customHeight="1" x14ac:dyDescent="0.25">
      <c r="A56" s="87">
        <f t="shared" si="7"/>
        <v>7</v>
      </c>
      <c r="B56" s="75"/>
      <c r="C56" s="60">
        <f t="shared" si="8"/>
        <v>2</v>
      </c>
      <c r="D56" s="65">
        <f ca="1">OFFSET(dummy2!AZ54,0,dummy2!$AS$3)</f>
        <v>0.70833333333333337</v>
      </c>
      <c r="E56" s="54">
        <f ca="1">OFFSET(dummy2!BA54,0,dummy2!$AS$3)</f>
        <v>23</v>
      </c>
      <c r="F56" s="61" t="str">
        <f ca="1">OFFSET(dummy2!BB54,0,dummy2!$AS$3)</f>
        <v>Winner Match 17</v>
      </c>
      <c r="G56" s="50" t="str">
        <f t="shared" ca="1" si="0"/>
        <v>vs</v>
      </c>
      <c r="H56" s="66" t="str">
        <f ca="1">OFFSET(dummy2!BC54,0,dummy2!$AS$3)</f>
        <v>Winner Match 18</v>
      </c>
      <c r="I56" s="65" t="str">
        <f ca="1">OFFSET(dummy2!AZ54,0,dummy2!$AT$3)</f>
        <v/>
      </c>
      <c r="J56" s="54" t="str">
        <f ca="1">OFFSET(dummy2!$BA54,0,dummy2!$AT$3)</f>
        <v/>
      </c>
      <c r="K56" s="61" t="str">
        <f ca="1">OFFSET(dummy2!BB54,0,dummy2!$AT$3)</f>
        <v/>
      </c>
      <c r="L56" s="50" t="str">
        <f t="shared" ca="1" si="1"/>
        <v/>
      </c>
      <c r="M56" s="66" t="str">
        <f ca="1">OFFSET(dummy2!BC54,0,dummy2!$AT$3)</f>
        <v/>
      </c>
      <c r="N56" s="65" t="str">
        <f ca="1">OFFSET(dummy2!$AZ54,0,dummy2!$AU$3)</f>
        <v/>
      </c>
      <c r="O56" s="54" t="str">
        <f ca="1">OFFSET(dummy2!$BA54,0,dummy2!$AU$3)</f>
        <v/>
      </c>
      <c r="P56" s="61" t="str">
        <f ca="1">OFFSET(dummy2!$BB54,0,dummy2!$AU$3)</f>
        <v/>
      </c>
      <c r="Q56" s="50" t="str">
        <f t="shared" ca="1" si="2"/>
        <v/>
      </c>
      <c r="R56" s="72" t="str">
        <f ca="1">OFFSET(dummy2!$BC54,0,dummy2!$AU$3)</f>
        <v/>
      </c>
      <c r="S56" s="65" t="str">
        <f ca="1">OFFSET(dummy2!$AZ54,0,dummy2!$AV$3)</f>
        <v/>
      </c>
      <c r="T56" s="54" t="str">
        <f ca="1">OFFSET(dummy2!$BA54,0,dummy2!$AV$3)</f>
        <v/>
      </c>
      <c r="U56" s="61" t="str">
        <f ca="1">OFFSET(dummy2!$BB54,0,dummy2!$AV$3)</f>
        <v/>
      </c>
      <c r="V56" s="50" t="str">
        <f t="shared" ca="1" si="3"/>
        <v/>
      </c>
      <c r="W56" s="72" t="str">
        <f ca="1">OFFSET(dummy2!$BC54,0,dummy2!$AV$3)</f>
        <v/>
      </c>
      <c r="X56" s="65" t="str">
        <f ca="1">OFFSET(dummy2!$AZ54,0,dummy2!$AW$3)</f>
        <v/>
      </c>
      <c r="Y56" s="54" t="str">
        <f ca="1">OFFSET(dummy2!$BA54,0,dummy2!$AW$3)</f>
        <v/>
      </c>
      <c r="Z56" s="61" t="str">
        <f ca="1">OFFSET(dummy2!$BB54,0,dummy2!$AW$3)</f>
        <v/>
      </c>
      <c r="AA56" s="50" t="str">
        <f t="shared" ca="1" si="4"/>
        <v/>
      </c>
      <c r="AB56" s="72" t="str">
        <f ca="1">OFFSET(dummy2!$BC54,0,dummy2!$AW$3)</f>
        <v/>
      </c>
      <c r="AC56" s="65" t="str">
        <f ca="1">OFFSET(dummy2!$AZ54,0,dummy2!$AX$3)</f>
        <v/>
      </c>
      <c r="AD56" s="54" t="str">
        <f ca="1">OFFSET(dummy2!$BA54,0,dummy2!$AX$3)</f>
        <v/>
      </c>
      <c r="AE56" s="61" t="str">
        <f ca="1">OFFSET(dummy2!$BB54,0,dummy2!$AX$3)</f>
        <v/>
      </c>
      <c r="AF56" s="50" t="str">
        <f t="shared" ca="1" si="5"/>
        <v/>
      </c>
      <c r="AG56" s="72" t="str">
        <f ca="1">OFFSET(dummy2!$BC54,0,dummy2!$AX$3)</f>
        <v/>
      </c>
      <c r="AH56" s="65" t="str">
        <f ca="1">OFFSET(dummy2!$AZ54,0,dummy2!$AY$3)</f>
        <v/>
      </c>
      <c r="AI56" s="54" t="str">
        <f ca="1">OFFSET(dummy2!$BA54,0,dummy2!$AY$3)</f>
        <v/>
      </c>
      <c r="AJ56" s="61" t="str">
        <f ca="1">OFFSET(dummy2!$BB54,0,dummy2!$AY$3)</f>
        <v/>
      </c>
      <c r="AK56" s="50" t="str">
        <f t="shared" ca="1" si="6"/>
        <v/>
      </c>
      <c r="AL56" s="72" t="str">
        <f ca="1">OFFSET(dummy2!$BC54,0,dummy2!$AY$3)</f>
        <v/>
      </c>
      <c r="AM56" s="60"/>
      <c r="AN56" s="60"/>
      <c r="AO56" s="60"/>
      <c r="AP56" s="60"/>
      <c r="AQ56" s="60"/>
    </row>
    <row r="57" spans="1:43" ht="15" customHeight="1" x14ac:dyDescent="0.25">
      <c r="A57" s="87">
        <f t="shared" si="7"/>
        <v>7</v>
      </c>
      <c r="B57" s="75"/>
      <c r="C57" s="60">
        <f t="shared" si="8"/>
        <v>3</v>
      </c>
      <c r="D57" s="65" t="str">
        <f ca="1">OFFSET(dummy2!AZ55,0,dummy2!$AS$3)</f>
        <v/>
      </c>
      <c r="E57" s="54" t="str">
        <f ca="1">OFFSET(dummy2!BA55,0,dummy2!$AS$3)</f>
        <v/>
      </c>
      <c r="F57" s="61" t="str">
        <f ca="1">OFFSET(dummy2!BB55,0,dummy2!$AS$3)</f>
        <v/>
      </c>
      <c r="G57" s="50" t="str">
        <f t="shared" ca="1" si="0"/>
        <v/>
      </c>
      <c r="H57" s="66" t="str">
        <f ca="1">OFFSET(dummy2!BC55,0,dummy2!$AS$3)</f>
        <v/>
      </c>
      <c r="I57" s="65" t="str">
        <f ca="1">OFFSET(dummy2!AZ55,0,dummy2!$AT$3)</f>
        <v/>
      </c>
      <c r="J57" s="54" t="str">
        <f ca="1">OFFSET(dummy2!$BA55,0,dummy2!$AT$3)</f>
        <v/>
      </c>
      <c r="K57" s="61" t="str">
        <f ca="1">OFFSET(dummy2!BB55,0,dummy2!$AT$3)</f>
        <v/>
      </c>
      <c r="L57" s="50" t="str">
        <f t="shared" ca="1" si="1"/>
        <v/>
      </c>
      <c r="M57" s="66" t="str">
        <f ca="1">OFFSET(dummy2!BC55,0,dummy2!$AT$3)</f>
        <v/>
      </c>
      <c r="N57" s="65" t="str">
        <f ca="1">OFFSET(dummy2!$AZ55,0,dummy2!$AU$3)</f>
        <v/>
      </c>
      <c r="O57" s="54" t="str">
        <f ca="1">OFFSET(dummy2!$BA55,0,dummy2!$AU$3)</f>
        <v/>
      </c>
      <c r="P57" s="61" t="str">
        <f ca="1">OFFSET(dummy2!$BB55,0,dummy2!$AU$3)</f>
        <v/>
      </c>
      <c r="Q57" s="50" t="str">
        <f t="shared" ca="1" si="2"/>
        <v/>
      </c>
      <c r="R57" s="72" t="str">
        <f ca="1">OFFSET(dummy2!$BC55,0,dummy2!$AU$3)</f>
        <v/>
      </c>
      <c r="S57" s="65" t="str">
        <f ca="1">OFFSET(dummy2!$AZ55,0,dummy2!$AV$3)</f>
        <v/>
      </c>
      <c r="T57" s="54" t="str">
        <f ca="1">OFFSET(dummy2!$BA55,0,dummy2!$AV$3)</f>
        <v/>
      </c>
      <c r="U57" s="61" t="str">
        <f ca="1">OFFSET(dummy2!$BB55,0,dummy2!$AV$3)</f>
        <v/>
      </c>
      <c r="V57" s="50" t="str">
        <f t="shared" ca="1" si="3"/>
        <v/>
      </c>
      <c r="W57" s="72" t="str">
        <f ca="1">OFFSET(dummy2!$BC55,0,dummy2!$AV$3)</f>
        <v/>
      </c>
      <c r="X57" s="65" t="str">
        <f ca="1">OFFSET(dummy2!$AZ55,0,dummy2!$AW$3)</f>
        <v/>
      </c>
      <c r="Y57" s="54" t="str">
        <f ca="1">OFFSET(dummy2!$BA55,0,dummy2!$AW$3)</f>
        <v/>
      </c>
      <c r="Z57" s="61" t="str">
        <f ca="1">OFFSET(dummy2!$BB55,0,dummy2!$AW$3)</f>
        <v/>
      </c>
      <c r="AA57" s="50" t="str">
        <f t="shared" ca="1" si="4"/>
        <v/>
      </c>
      <c r="AB57" s="72" t="str">
        <f ca="1">OFFSET(dummy2!$BC55,0,dummy2!$AW$3)</f>
        <v/>
      </c>
      <c r="AC57" s="65" t="str">
        <f ca="1">OFFSET(dummy2!$AZ55,0,dummy2!$AX$3)</f>
        <v/>
      </c>
      <c r="AD57" s="54" t="str">
        <f ca="1">OFFSET(dummy2!$BA55,0,dummy2!$AX$3)</f>
        <v/>
      </c>
      <c r="AE57" s="61" t="str">
        <f ca="1">OFFSET(dummy2!$BB55,0,dummy2!$AX$3)</f>
        <v/>
      </c>
      <c r="AF57" s="50" t="str">
        <f t="shared" ca="1" si="5"/>
        <v/>
      </c>
      <c r="AG57" s="72" t="str">
        <f ca="1">OFFSET(dummy2!$BC55,0,dummy2!$AX$3)</f>
        <v/>
      </c>
      <c r="AH57" s="65" t="str">
        <f ca="1">OFFSET(dummy2!$AZ55,0,dummy2!$AY$3)</f>
        <v/>
      </c>
      <c r="AI57" s="54" t="str">
        <f ca="1">OFFSET(dummy2!$BA55,0,dummy2!$AY$3)</f>
        <v/>
      </c>
      <c r="AJ57" s="61" t="str">
        <f ca="1">OFFSET(dummy2!$BB55,0,dummy2!$AY$3)</f>
        <v/>
      </c>
      <c r="AK57" s="50" t="str">
        <f t="shared" ca="1" si="6"/>
        <v/>
      </c>
      <c r="AL57" s="72" t="str">
        <f ca="1">OFFSET(dummy2!$BC55,0,dummy2!$AY$3)</f>
        <v/>
      </c>
      <c r="AM57" s="60"/>
      <c r="AN57" s="60"/>
      <c r="AO57" s="60"/>
      <c r="AP57" s="60"/>
      <c r="AQ57" s="60"/>
    </row>
    <row r="58" spans="1:43" ht="15" customHeight="1" x14ac:dyDescent="0.25">
      <c r="A58" s="87">
        <f t="shared" si="7"/>
        <v>7</v>
      </c>
      <c r="B58" s="75"/>
      <c r="C58" s="60">
        <f t="shared" si="8"/>
        <v>4</v>
      </c>
      <c r="D58" s="65" t="str">
        <f ca="1">OFFSET(dummy2!AZ56,0,dummy2!$AS$3)</f>
        <v/>
      </c>
      <c r="E58" s="54" t="str">
        <f ca="1">OFFSET(dummy2!BA56,0,dummy2!$AS$3)</f>
        <v/>
      </c>
      <c r="F58" s="61" t="str">
        <f ca="1">OFFSET(dummy2!BB56,0,dummy2!$AS$3)</f>
        <v/>
      </c>
      <c r="G58" s="50" t="str">
        <f t="shared" ca="1" si="0"/>
        <v/>
      </c>
      <c r="H58" s="66" t="str">
        <f ca="1">OFFSET(dummy2!BC56,0,dummy2!$AS$3)</f>
        <v/>
      </c>
      <c r="I58" s="65" t="str">
        <f ca="1">OFFSET(dummy2!AZ56,0,dummy2!$AT$3)</f>
        <v/>
      </c>
      <c r="J58" s="54" t="str">
        <f ca="1">OFFSET(dummy2!$BA56,0,dummy2!$AT$3)</f>
        <v/>
      </c>
      <c r="K58" s="61" t="str">
        <f ca="1">OFFSET(dummy2!BB56,0,dummy2!$AT$3)</f>
        <v/>
      </c>
      <c r="L58" s="50" t="str">
        <f t="shared" ca="1" si="1"/>
        <v/>
      </c>
      <c r="M58" s="66" t="str">
        <f ca="1">OFFSET(dummy2!BC56,0,dummy2!$AT$3)</f>
        <v/>
      </c>
      <c r="N58" s="65" t="str">
        <f ca="1">OFFSET(dummy2!$AZ56,0,dummy2!$AU$3)</f>
        <v/>
      </c>
      <c r="O58" s="54" t="str">
        <f ca="1">OFFSET(dummy2!$BA56,0,dummy2!$AU$3)</f>
        <v/>
      </c>
      <c r="P58" s="61" t="str">
        <f ca="1">OFFSET(dummy2!$BB56,0,dummy2!$AU$3)</f>
        <v/>
      </c>
      <c r="Q58" s="50" t="str">
        <f t="shared" ca="1" si="2"/>
        <v/>
      </c>
      <c r="R58" s="72" t="str">
        <f ca="1">OFFSET(dummy2!$BC56,0,dummy2!$AU$3)</f>
        <v/>
      </c>
      <c r="S58" s="65" t="str">
        <f ca="1">OFFSET(dummy2!$AZ56,0,dummy2!$AV$3)</f>
        <v/>
      </c>
      <c r="T58" s="54" t="str">
        <f ca="1">OFFSET(dummy2!$BA56,0,dummy2!$AV$3)</f>
        <v/>
      </c>
      <c r="U58" s="61" t="str">
        <f ca="1">OFFSET(dummy2!$BB56,0,dummy2!$AV$3)</f>
        <v/>
      </c>
      <c r="V58" s="50" t="str">
        <f t="shared" ca="1" si="3"/>
        <v/>
      </c>
      <c r="W58" s="72" t="str">
        <f ca="1">OFFSET(dummy2!$BC56,0,dummy2!$AV$3)</f>
        <v/>
      </c>
      <c r="X58" s="65" t="str">
        <f ca="1">OFFSET(dummy2!$AZ56,0,dummy2!$AW$3)</f>
        <v/>
      </c>
      <c r="Y58" s="54" t="str">
        <f ca="1">OFFSET(dummy2!$BA56,0,dummy2!$AW$3)</f>
        <v/>
      </c>
      <c r="Z58" s="61" t="str">
        <f ca="1">OFFSET(dummy2!$BB56,0,dummy2!$AW$3)</f>
        <v/>
      </c>
      <c r="AA58" s="50" t="str">
        <f t="shared" ca="1" si="4"/>
        <v/>
      </c>
      <c r="AB58" s="72" t="str">
        <f ca="1">OFFSET(dummy2!$BC56,0,dummy2!$AW$3)</f>
        <v/>
      </c>
      <c r="AC58" s="65" t="str">
        <f ca="1">OFFSET(dummy2!$AZ56,0,dummy2!$AX$3)</f>
        <v/>
      </c>
      <c r="AD58" s="54" t="str">
        <f ca="1">OFFSET(dummy2!$BA56,0,dummy2!$AX$3)</f>
        <v/>
      </c>
      <c r="AE58" s="61" t="str">
        <f ca="1">OFFSET(dummy2!$BB56,0,dummy2!$AX$3)</f>
        <v/>
      </c>
      <c r="AF58" s="50" t="str">
        <f t="shared" ca="1" si="5"/>
        <v/>
      </c>
      <c r="AG58" s="72" t="str">
        <f ca="1">OFFSET(dummy2!$BC56,0,dummy2!$AX$3)</f>
        <v/>
      </c>
      <c r="AH58" s="65" t="str">
        <f ca="1">OFFSET(dummy2!$AZ56,0,dummy2!$AY$3)</f>
        <v/>
      </c>
      <c r="AI58" s="54" t="str">
        <f ca="1">OFFSET(dummy2!$BA56,0,dummy2!$AY$3)</f>
        <v/>
      </c>
      <c r="AJ58" s="61" t="str">
        <f ca="1">OFFSET(dummy2!$BB56,0,dummy2!$AY$3)</f>
        <v/>
      </c>
      <c r="AK58" s="50" t="str">
        <f t="shared" ca="1" si="6"/>
        <v/>
      </c>
      <c r="AL58" s="72" t="str">
        <f ca="1">OFFSET(dummy2!$BC56,0,dummy2!$AY$3)</f>
        <v/>
      </c>
      <c r="AM58" s="60"/>
      <c r="AN58" s="60"/>
      <c r="AO58" s="60"/>
      <c r="AP58" s="60"/>
      <c r="AQ58" s="60"/>
    </row>
    <row r="59" spans="1:43" ht="15" customHeight="1" x14ac:dyDescent="0.25">
      <c r="A59" s="87">
        <f t="shared" si="7"/>
        <v>7</v>
      </c>
      <c r="B59" s="75"/>
      <c r="C59" s="60">
        <f t="shared" si="8"/>
        <v>5</v>
      </c>
      <c r="D59" s="65" t="str">
        <f ca="1">OFFSET(dummy2!AZ57,0,dummy2!$AS$3)</f>
        <v/>
      </c>
      <c r="E59" s="54" t="str">
        <f ca="1">OFFSET(dummy2!BA57,0,dummy2!$AS$3)</f>
        <v/>
      </c>
      <c r="F59" s="61" t="str">
        <f ca="1">OFFSET(dummy2!BB57,0,dummy2!$AS$3)</f>
        <v/>
      </c>
      <c r="G59" s="50" t="str">
        <f t="shared" ca="1" si="0"/>
        <v/>
      </c>
      <c r="H59" s="66" t="str">
        <f ca="1">OFFSET(dummy2!BC57,0,dummy2!$AS$3)</f>
        <v/>
      </c>
      <c r="I59" s="65" t="str">
        <f ca="1">OFFSET(dummy2!AZ57,0,dummy2!$AT$3)</f>
        <v/>
      </c>
      <c r="J59" s="54" t="str">
        <f ca="1">OFFSET(dummy2!$BA57,0,dummy2!$AT$3)</f>
        <v/>
      </c>
      <c r="K59" s="61" t="str">
        <f ca="1">OFFSET(dummy2!BB57,0,dummy2!$AT$3)</f>
        <v/>
      </c>
      <c r="L59" s="50" t="str">
        <f t="shared" ca="1" si="1"/>
        <v/>
      </c>
      <c r="M59" s="66" t="str">
        <f ca="1">OFFSET(dummy2!BC57,0,dummy2!$AT$3)</f>
        <v/>
      </c>
      <c r="N59" s="65" t="str">
        <f ca="1">OFFSET(dummy2!$AZ57,0,dummy2!$AU$3)</f>
        <v/>
      </c>
      <c r="O59" s="54" t="str">
        <f ca="1">OFFSET(dummy2!$BA57,0,dummy2!$AU$3)</f>
        <v/>
      </c>
      <c r="P59" s="61" t="str">
        <f ca="1">OFFSET(dummy2!$BB57,0,dummy2!$AU$3)</f>
        <v/>
      </c>
      <c r="Q59" s="50" t="str">
        <f t="shared" ca="1" si="2"/>
        <v/>
      </c>
      <c r="R59" s="72" t="str">
        <f ca="1">OFFSET(dummy2!$BC57,0,dummy2!$AU$3)</f>
        <v/>
      </c>
      <c r="S59" s="65" t="str">
        <f ca="1">OFFSET(dummy2!$AZ57,0,dummy2!$AV$3)</f>
        <v/>
      </c>
      <c r="T59" s="54" t="str">
        <f ca="1">OFFSET(dummy2!$BA57,0,dummy2!$AV$3)</f>
        <v/>
      </c>
      <c r="U59" s="61" t="str">
        <f ca="1">OFFSET(dummy2!$BB57,0,dummy2!$AV$3)</f>
        <v/>
      </c>
      <c r="V59" s="50" t="str">
        <f t="shared" ca="1" si="3"/>
        <v/>
      </c>
      <c r="W59" s="72" t="str">
        <f ca="1">OFFSET(dummy2!$BC57,0,dummy2!$AV$3)</f>
        <v/>
      </c>
      <c r="X59" s="65" t="str">
        <f ca="1">OFFSET(dummy2!$AZ57,0,dummy2!$AW$3)</f>
        <v/>
      </c>
      <c r="Y59" s="54" t="str">
        <f ca="1">OFFSET(dummy2!$BA57,0,dummy2!$AW$3)</f>
        <v/>
      </c>
      <c r="Z59" s="61" t="str">
        <f ca="1">OFFSET(dummy2!$BB57,0,dummy2!$AW$3)</f>
        <v/>
      </c>
      <c r="AA59" s="50" t="str">
        <f t="shared" ca="1" si="4"/>
        <v/>
      </c>
      <c r="AB59" s="72" t="str">
        <f ca="1">OFFSET(dummy2!$BC57,0,dummy2!$AW$3)</f>
        <v/>
      </c>
      <c r="AC59" s="65" t="str">
        <f ca="1">OFFSET(dummy2!$AZ57,0,dummy2!$AX$3)</f>
        <v/>
      </c>
      <c r="AD59" s="54" t="str">
        <f ca="1">OFFSET(dummy2!$BA57,0,dummy2!$AX$3)</f>
        <v/>
      </c>
      <c r="AE59" s="61" t="str">
        <f ca="1">OFFSET(dummy2!$BB57,0,dummy2!$AX$3)</f>
        <v/>
      </c>
      <c r="AF59" s="50" t="str">
        <f t="shared" ca="1" si="5"/>
        <v/>
      </c>
      <c r="AG59" s="72" t="str">
        <f ca="1">OFFSET(dummy2!$BC57,0,dummy2!$AX$3)</f>
        <v/>
      </c>
      <c r="AH59" s="65" t="str">
        <f ca="1">OFFSET(dummy2!$AZ57,0,dummy2!$AY$3)</f>
        <v/>
      </c>
      <c r="AI59" s="54" t="str">
        <f ca="1">OFFSET(dummy2!$BA57,0,dummy2!$AY$3)</f>
        <v/>
      </c>
      <c r="AJ59" s="61" t="str">
        <f ca="1">OFFSET(dummy2!$BB57,0,dummy2!$AY$3)</f>
        <v/>
      </c>
      <c r="AK59" s="50" t="str">
        <f t="shared" ca="1" si="6"/>
        <v/>
      </c>
      <c r="AL59" s="72" t="str">
        <f ca="1">OFFSET(dummy2!$BC57,0,dummy2!$AY$3)</f>
        <v/>
      </c>
      <c r="AM59" s="60"/>
      <c r="AN59" s="60"/>
      <c r="AO59" s="60"/>
      <c r="AP59" s="60"/>
      <c r="AQ59" s="60"/>
    </row>
    <row r="60" spans="1:43" ht="15" customHeight="1" x14ac:dyDescent="0.25">
      <c r="A60" s="87">
        <f t="shared" si="7"/>
        <v>7</v>
      </c>
      <c r="B60" s="75"/>
      <c r="C60" s="60">
        <f t="shared" si="8"/>
        <v>6</v>
      </c>
      <c r="D60" s="65" t="str">
        <f ca="1">OFFSET(dummy2!AZ58,0,dummy2!$AS$3)</f>
        <v/>
      </c>
      <c r="E60" s="54" t="str">
        <f ca="1">OFFSET(dummy2!BA58,0,dummy2!$AS$3)</f>
        <v/>
      </c>
      <c r="F60" s="61" t="str">
        <f ca="1">OFFSET(dummy2!BB58,0,dummy2!$AS$3)</f>
        <v/>
      </c>
      <c r="G60" s="50" t="str">
        <f t="shared" ca="1" si="0"/>
        <v/>
      </c>
      <c r="H60" s="66" t="str">
        <f ca="1">OFFSET(dummy2!BC58,0,dummy2!$AS$3)</f>
        <v/>
      </c>
      <c r="I60" s="65" t="str">
        <f ca="1">OFFSET(dummy2!AZ58,0,dummy2!$AT$3)</f>
        <v/>
      </c>
      <c r="J60" s="54" t="str">
        <f ca="1">OFFSET(dummy2!$BA58,0,dummy2!$AT$3)</f>
        <v/>
      </c>
      <c r="K60" s="61" t="str">
        <f ca="1">OFFSET(dummy2!BB58,0,dummy2!$AT$3)</f>
        <v/>
      </c>
      <c r="L60" s="50" t="str">
        <f t="shared" ca="1" si="1"/>
        <v/>
      </c>
      <c r="M60" s="66" t="str">
        <f ca="1">OFFSET(dummy2!BC58,0,dummy2!$AT$3)</f>
        <v/>
      </c>
      <c r="N60" s="65" t="str">
        <f ca="1">OFFSET(dummy2!$AZ58,0,dummy2!$AU$3)</f>
        <v/>
      </c>
      <c r="O60" s="54" t="str">
        <f ca="1">OFFSET(dummy2!$BA58,0,dummy2!$AU$3)</f>
        <v/>
      </c>
      <c r="P60" s="61" t="str">
        <f ca="1">OFFSET(dummy2!$BB58,0,dummy2!$AU$3)</f>
        <v/>
      </c>
      <c r="Q60" s="50" t="str">
        <f t="shared" ca="1" si="2"/>
        <v/>
      </c>
      <c r="R60" s="72" t="str">
        <f ca="1">OFFSET(dummy2!$BC58,0,dummy2!$AU$3)</f>
        <v/>
      </c>
      <c r="S60" s="65" t="str">
        <f ca="1">OFFSET(dummy2!$AZ58,0,dummy2!$AV$3)</f>
        <v/>
      </c>
      <c r="T60" s="54" t="str">
        <f ca="1">OFFSET(dummy2!$BA58,0,dummy2!$AV$3)</f>
        <v/>
      </c>
      <c r="U60" s="61" t="str">
        <f ca="1">OFFSET(dummy2!$BB58,0,dummy2!$AV$3)</f>
        <v/>
      </c>
      <c r="V60" s="50" t="str">
        <f t="shared" ca="1" si="3"/>
        <v/>
      </c>
      <c r="W60" s="72" t="str">
        <f ca="1">OFFSET(dummy2!$BC58,0,dummy2!$AV$3)</f>
        <v/>
      </c>
      <c r="X60" s="65" t="str">
        <f ca="1">OFFSET(dummy2!$AZ58,0,dummy2!$AW$3)</f>
        <v/>
      </c>
      <c r="Y60" s="54" t="str">
        <f ca="1">OFFSET(dummy2!$BA58,0,dummy2!$AW$3)</f>
        <v/>
      </c>
      <c r="Z60" s="61" t="str">
        <f ca="1">OFFSET(dummy2!$BB58,0,dummy2!$AW$3)</f>
        <v/>
      </c>
      <c r="AA60" s="50" t="str">
        <f t="shared" ca="1" si="4"/>
        <v/>
      </c>
      <c r="AB60" s="72" t="str">
        <f ca="1">OFFSET(dummy2!$BC58,0,dummy2!$AW$3)</f>
        <v/>
      </c>
      <c r="AC60" s="65" t="str">
        <f ca="1">OFFSET(dummy2!$AZ58,0,dummy2!$AX$3)</f>
        <v/>
      </c>
      <c r="AD60" s="54" t="str">
        <f ca="1">OFFSET(dummy2!$BA58,0,dummy2!$AX$3)</f>
        <v/>
      </c>
      <c r="AE60" s="61" t="str">
        <f ca="1">OFFSET(dummy2!$BB58,0,dummy2!$AX$3)</f>
        <v/>
      </c>
      <c r="AF60" s="50" t="str">
        <f t="shared" ca="1" si="5"/>
        <v/>
      </c>
      <c r="AG60" s="72" t="str">
        <f ca="1">OFFSET(dummy2!$BC58,0,dummy2!$AX$3)</f>
        <v/>
      </c>
      <c r="AH60" s="65" t="str">
        <f ca="1">OFFSET(dummy2!$AZ58,0,dummy2!$AY$3)</f>
        <v/>
      </c>
      <c r="AI60" s="54" t="str">
        <f ca="1">OFFSET(dummy2!$BA58,0,dummy2!$AY$3)</f>
        <v/>
      </c>
      <c r="AJ60" s="61" t="str">
        <f ca="1">OFFSET(dummy2!$BB58,0,dummy2!$AY$3)</f>
        <v/>
      </c>
      <c r="AK60" s="50" t="str">
        <f t="shared" ca="1" si="6"/>
        <v/>
      </c>
      <c r="AL60" s="72" t="str">
        <f ca="1">OFFSET(dummy2!$BC58,0,dummy2!$AY$3)</f>
        <v/>
      </c>
      <c r="AM60" s="60"/>
      <c r="AN60" s="60"/>
      <c r="AO60" s="60"/>
      <c r="AP60" s="60"/>
      <c r="AQ60" s="60"/>
    </row>
    <row r="61" spans="1:43" ht="15" customHeight="1" x14ac:dyDescent="0.25">
      <c r="A61" s="87">
        <f t="shared" si="7"/>
        <v>7</v>
      </c>
      <c r="B61" s="75"/>
      <c r="C61" s="60">
        <f t="shared" si="8"/>
        <v>7</v>
      </c>
      <c r="D61" s="65" t="str">
        <f ca="1">OFFSET(dummy2!AZ59,0,dummy2!$AS$3)</f>
        <v/>
      </c>
      <c r="E61" s="54" t="str">
        <f ca="1">OFFSET(dummy2!BA59,0,dummy2!$AS$3)</f>
        <v/>
      </c>
      <c r="F61" s="61" t="str">
        <f ca="1">OFFSET(dummy2!BB59,0,dummy2!$AS$3)</f>
        <v/>
      </c>
      <c r="G61" s="50" t="str">
        <f t="shared" ca="1" si="0"/>
        <v/>
      </c>
      <c r="H61" s="66" t="str">
        <f ca="1">OFFSET(dummy2!BC59,0,dummy2!$AS$3)</f>
        <v/>
      </c>
      <c r="I61" s="65" t="str">
        <f ca="1">OFFSET(dummy2!AZ59,0,dummy2!$AT$3)</f>
        <v/>
      </c>
      <c r="J61" s="54" t="str">
        <f ca="1">OFFSET(dummy2!$BA59,0,dummy2!$AT$3)</f>
        <v/>
      </c>
      <c r="K61" s="61" t="str">
        <f ca="1">OFFSET(dummy2!BB59,0,dummy2!$AT$3)</f>
        <v/>
      </c>
      <c r="L61" s="50" t="str">
        <f t="shared" ca="1" si="1"/>
        <v/>
      </c>
      <c r="M61" s="66" t="str">
        <f ca="1">OFFSET(dummy2!BC59,0,dummy2!$AT$3)</f>
        <v/>
      </c>
      <c r="N61" s="65" t="str">
        <f ca="1">OFFSET(dummy2!$AZ59,0,dummy2!$AU$3)</f>
        <v/>
      </c>
      <c r="O61" s="54" t="str">
        <f ca="1">OFFSET(dummy2!$BA59,0,dummy2!$AU$3)</f>
        <v/>
      </c>
      <c r="P61" s="61" t="str">
        <f ca="1">OFFSET(dummy2!$BB59,0,dummy2!$AU$3)</f>
        <v/>
      </c>
      <c r="Q61" s="50" t="str">
        <f t="shared" ca="1" si="2"/>
        <v/>
      </c>
      <c r="R61" s="72" t="str">
        <f ca="1">OFFSET(dummy2!$BC59,0,dummy2!$AU$3)</f>
        <v/>
      </c>
      <c r="S61" s="65" t="str">
        <f ca="1">OFFSET(dummy2!$AZ59,0,dummy2!$AV$3)</f>
        <v/>
      </c>
      <c r="T61" s="54" t="str">
        <f ca="1">OFFSET(dummy2!$BA59,0,dummy2!$AV$3)</f>
        <v/>
      </c>
      <c r="U61" s="61" t="str">
        <f ca="1">OFFSET(dummy2!$BB59,0,dummy2!$AV$3)</f>
        <v/>
      </c>
      <c r="V61" s="50" t="str">
        <f t="shared" ca="1" si="3"/>
        <v/>
      </c>
      <c r="W61" s="72" t="str">
        <f ca="1">OFFSET(dummy2!$BC59,0,dummy2!$AV$3)</f>
        <v/>
      </c>
      <c r="X61" s="65" t="str">
        <f ca="1">OFFSET(dummy2!$AZ59,0,dummy2!$AW$3)</f>
        <v/>
      </c>
      <c r="Y61" s="54" t="str">
        <f ca="1">OFFSET(dummy2!$BA59,0,dummy2!$AW$3)</f>
        <v/>
      </c>
      <c r="Z61" s="61" t="str">
        <f ca="1">OFFSET(dummy2!$BB59,0,dummy2!$AW$3)</f>
        <v/>
      </c>
      <c r="AA61" s="50" t="str">
        <f t="shared" ca="1" si="4"/>
        <v/>
      </c>
      <c r="AB61" s="72" t="str">
        <f ca="1">OFFSET(dummy2!$BC59,0,dummy2!$AW$3)</f>
        <v/>
      </c>
      <c r="AC61" s="65" t="str">
        <f ca="1">OFFSET(dummy2!$AZ59,0,dummy2!$AX$3)</f>
        <v/>
      </c>
      <c r="AD61" s="54" t="str">
        <f ca="1">OFFSET(dummy2!$BA59,0,dummy2!$AX$3)</f>
        <v/>
      </c>
      <c r="AE61" s="61" t="str">
        <f ca="1">OFFSET(dummy2!$BB59,0,dummy2!$AX$3)</f>
        <v/>
      </c>
      <c r="AF61" s="50" t="str">
        <f t="shared" ca="1" si="5"/>
        <v/>
      </c>
      <c r="AG61" s="72" t="str">
        <f ca="1">OFFSET(dummy2!$BC59,0,dummy2!$AX$3)</f>
        <v/>
      </c>
      <c r="AH61" s="65" t="str">
        <f ca="1">OFFSET(dummy2!$AZ59,0,dummy2!$AY$3)</f>
        <v/>
      </c>
      <c r="AI61" s="54" t="str">
        <f ca="1">OFFSET(dummy2!$BA59,0,dummy2!$AY$3)</f>
        <v/>
      </c>
      <c r="AJ61" s="61" t="str">
        <f ca="1">OFFSET(dummy2!$BB59,0,dummy2!$AY$3)</f>
        <v/>
      </c>
      <c r="AK61" s="50" t="str">
        <f t="shared" ca="1" si="6"/>
        <v/>
      </c>
      <c r="AL61" s="72" t="str">
        <f ca="1">OFFSET(dummy2!$BC59,0,dummy2!$AY$3)</f>
        <v/>
      </c>
      <c r="AM61" s="60"/>
      <c r="AN61" s="60"/>
      <c r="AO61" s="60"/>
      <c r="AP61" s="60"/>
      <c r="AQ61" s="60"/>
    </row>
    <row r="62" spans="1:43" ht="15" customHeight="1" thickBot="1" x14ac:dyDescent="0.3">
      <c r="A62" s="87">
        <f t="shared" si="7"/>
        <v>7</v>
      </c>
      <c r="B62" s="76"/>
      <c r="C62" s="60">
        <f t="shared" si="8"/>
        <v>8</v>
      </c>
      <c r="D62" s="67" t="str">
        <f ca="1">OFFSET(dummy2!AZ60,0,dummy2!$AS$3)</f>
        <v/>
      </c>
      <c r="E62" s="68" t="str">
        <f ca="1">OFFSET(dummy2!BA60,0,dummy2!$AS$3)</f>
        <v/>
      </c>
      <c r="F62" s="69" t="str">
        <f ca="1">OFFSET(dummy2!BB60,0,dummy2!$AS$3)</f>
        <v/>
      </c>
      <c r="G62" s="70" t="str">
        <f t="shared" ca="1" si="0"/>
        <v/>
      </c>
      <c r="H62" s="71" t="str">
        <f ca="1">OFFSET(dummy2!BC60,0,dummy2!$AS$3)</f>
        <v/>
      </c>
      <c r="I62" s="67" t="str">
        <f ca="1">OFFSET(dummy2!AZ60,0,dummy2!$AT$3)</f>
        <v/>
      </c>
      <c r="J62" s="68" t="str">
        <f ca="1">OFFSET(dummy2!$BA60,0,dummy2!$AT$3)</f>
        <v/>
      </c>
      <c r="K62" s="69" t="str">
        <f ca="1">OFFSET(dummy2!BB60,0,dummy2!$AT$3)</f>
        <v/>
      </c>
      <c r="L62" s="70" t="str">
        <f t="shared" ca="1" si="1"/>
        <v/>
      </c>
      <c r="M62" s="71" t="str">
        <f ca="1">OFFSET(dummy2!BC60,0,dummy2!$AT$3)</f>
        <v/>
      </c>
      <c r="N62" s="67" t="str">
        <f ca="1">OFFSET(dummy2!$AZ60,0,dummy2!$AU$3)</f>
        <v/>
      </c>
      <c r="O62" s="68" t="str">
        <f ca="1">OFFSET(dummy2!$BA60,0,dummy2!$AU$3)</f>
        <v/>
      </c>
      <c r="P62" s="69" t="str">
        <f ca="1">OFFSET(dummy2!$BB60,0,dummy2!$AU$3)</f>
        <v/>
      </c>
      <c r="Q62" s="70" t="str">
        <f t="shared" ca="1" si="2"/>
        <v/>
      </c>
      <c r="R62" s="73" t="str">
        <f ca="1">OFFSET(dummy2!$BC60,0,dummy2!$AU$3)</f>
        <v/>
      </c>
      <c r="S62" s="67" t="str">
        <f ca="1">OFFSET(dummy2!$AZ60,0,dummy2!$AV$3)</f>
        <v/>
      </c>
      <c r="T62" s="68" t="str">
        <f ca="1">OFFSET(dummy2!$BA60,0,dummy2!$AV$3)</f>
        <v/>
      </c>
      <c r="U62" s="69" t="str">
        <f ca="1">OFFSET(dummy2!$BB60,0,dummy2!$AV$3)</f>
        <v/>
      </c>
      <c r="V62" s="70" t="str">
        <f t="shared" ca="1" si="3"/>
        <v/>
      </c>
      <c r="W62" s="73" t="str">
        <f ca="1">OFFSET(dummy2!$BC60,0,dummy2!$AV$3)</f>
        <v/>
      </c>
      <c r="X62" s="67" t="str">
        <f ca="1">OFFSET(dummy2!$AZ60,0,dummy2!$AW$3)</f>
        <v/>
      </c>
      <c r="Y62" s="68" t="str">
        <f ca="1">OFFSET(dummy2!$BA60,0,dummy2!$AW$3)</f>
        <v/>
      </c>
      <c r="Z62" s="69" t="str">
        <f ca="1">OFFSET(dummy2!$BB60,0,dummy2!$AW$3)</f>
        <v/>
      </c>
      <c r="AA62" s="70" t="str">
        <f t="shared" ca="1" si="4"/>
        <v/>
      </c>
      <c r="AB62" s="73" t="str">
        <f ca="1">OFFSET(dummy2!$BC60,0,dummy2!$AW$3)</f>
        <v/>
      </c>
      <c r="AC62" s="67" t="str">
        <f ca="1">OFFSET(dummy2!$AZ60,0,dummy2!$AX$3)</f>
        <v/>
      </c>
      <c r="AD62" s="68" t="str">
        <f ca="1">OFFSET(dummy2!$BA60,0,dummy2!$AX$3)</f>
        <v/>
      </c>
      <c r="AE62" s="69" t="str">
        <f ca="1">OFFSET(dummy2!$BB60,0,dummy2!$AX$3)</f>
        <v/>
      </c>
      <c r="AF62" s="70" t="str">
        <f t="shared" ca="1" si="5"/>
        <v/>
      </c>
      <c r="AG62" s="73" t="str">
        <f ca="1">OFFSET(dummy2!$BC60,0,dummy2!$AX$3)</f>
        <v/>
      </c>
      <c r="AH62" s="67" t="str">
        <f ca="1">OFFSET(dummy2!$AZ60,0,dummy2!$AY$3)</f>
        <v/>
      </c>
      <c r="AI62" s="68" t="str">
        <f ca="1">OFFSET(dummy2!$BA60,0,dummy2!$AY$3)</f>
        <v/>
      </c>
      <c r="AJ62" s="69" t="str">
        <f ca="1">OFFSET(dummy2!$BB60,0,dummy2!$AY$3)</f>
        <v/>
      </c>
      <c r="AK62" s="70" t="str">
        <f t="shared" ca="1" si="6"/>
        <v/>
      </c>
      <c r="AL62" s="73" t="str">
        <f ca="1">OFFSET(dummy2!$BC60,0,dummy2!$AY$3)</f>
        <v/>
      </c>
      <c r="AM62" s="60"/>
      <c r="AN62" s="60"/>
      <c r="AO62" s="60"/>
      <c r="AP62" s="60"/>
      <c r="AQ62" s="60"/>
    </row>
    <row r="63" spans="1:43" ht="15" customHeight="1" x14ac:dyDescent="0.25">
      <c r="A63" s="87">
        <f t="shared" si="7"/>
        <v>8</v>
      </c>
      <c r="B63" s="74" t="str">
        <f>dummy1!L22</f>
        <v>Court 8</v>
      </c>
      <c r="C63" s="60">
        <f t="shared" si="8"/>
        <v>1</v>
      </c>
      <c r="D63" s="81">
        <f ca="1">OFFSET(dummy2!AZ61,0,dummy2!$AS$3)</f>
        <v>0.625</v>
      </c>
      <c r="E63" s="82">
        <f ca="1">OFFSET(dummy2!BA61,0,dummy2!$AS$3)</f>
        <v>8</v>
      </c>
      <c r="F63" s="83" t="str">
        <f ca="1">OFFSET(dummy2!BB61,0,dummy2!$AS$3)</f>
        <v>Player 6</v>
      </c>
      <c r="G63" s="84" t="str">
        <f t="shared" ca="1" si="0"/>
        <v>vs</v>
      </c>
      <c r="H63" s="85" t="str">
        <f ca="1">OFFSET(dummy2!BC61,0,dummy2!$AS$3)</f>
        <v>Player 11</v>
      </c>
      <c r="I63" s="81" t="str">
        <f ca="1">OFFSET(dummy2!AZ61,0,dummy2!$AT$3)</f>
        <v/>
      </c>
      <c r="J63" s="82" t="str">
        <f ca="1">OFFSET(dummy2!$BA61,0,dummy2!$AT$3)</f>
        <v/>
      </c>
      <c r="K63" s="83" t="str">
        <f ca="1">OFFSET(dummy2!BB61,0,dummy2!$AT$3)</f>
        <v/>
      </c>
      <c r="L63" s="84" t="str">
        <f t="shared" ca="1" si="1"/>
        <v/>
      </c>
      <c r="M63" s="85" t="str">
        <f ca="1">OFFSET(dummy2!BC61,0,dummy2!$AT$3)</f>
        <v/>
      </c>
      <c r="N63" s="81" t="str">
        <f ca="1">OFFSET(dummy2!$AZ61,0,dummy2!$AU$3)</f>
        <v/>
      </c>
      <c r="O63" s="82" t="str">
        <f ca="1">OFFSET(dummy2!$BA61,0,dummy2!$AU$3)</f>
        <v/>
      </c>
      <c r="P63" s="83" t="str">
        <f ca="1">OFFSET(dummy2!$BB61,0,dummy2!$AU$3)</f>
        <v/>
      </c>
      <c r="Q63" s="84" t="str">
        <f t="shared" ca="1" si="2"/>
        <v/>
      </c>
      <c r="R63" s="86" t="str">
        <f ca="1">OFFSET(dummy2!$BC61,0,dummy2!$AU$3)</f>
        <v/>
      </c>
      <c r="S63" s="81" t="str">
        <f ca="1">OFFSET(dummy2!$AZ61,0,dummy2!$AV$3)</f>
        <v/>
      </c>
      <c r="T63" s="82" t="str">
        <f ca="1">OFFSET(dummy2!$BA61,0,dummy2!$AV$3)</f>
        <v/>
      </c>
      <c r="U63" s="83" t="str">
        <f ca="1">OFFSET(dummy2!$BB61,0,dummy2!$AV$3)</f>
        <v/>
      </c>
      <c r="V63" s="84" t="str">
        <f t="shared" ca="1" si="3"/>
        <v/>
      </c>
      <c r="W63" s="86" t="str">
        <f ca="1">OFFSET(dummy2!$BC61,0,dummy2!$AV$3)</f>
        <v/>
      </c>
      <c r="X63" s="81" t="str">
        <f ca="1">OFFSET(dummy2!$AZ61,0,dummy2!$AW$3)</f>
        <v/>
      </c>
      <c r="Y63" s="82" t="str">
        <f ca="1">OFFSET(dummy2!$BA61,0,dummy2!$AW$3)</f>
        <v/>
      </c>
      <c r="Z63" s="83" t="str">
        <f ca="1">OFFSET(dummy2!$BB61,0,dummy2!$AW$3)</f>
        <v/>
      </c>
      <c r="AA63" s="84" t="str">
        <f t="shared" ca="1" si="4"/>
        <v/>
      </c>
      <c r="AB63" s="86" t="str">
        <f ca="1">OFFSET(dummy2!$BC61,0,dummy2!$AW$3)</f>
        <v/>
      </c>
      <c r="AC63" s="81" t="str">
        <f ca="1">OFFSET(dummy2!$AZ61,0,dummy2!$AX$3)</f>
        <v/>
      </c>
      <c r="AD63" s="82" t="str">
        <f ca="1">OFFSET(dummy2!$BA61,0,dummy2!$AX$3)</f>
        <v/>
      </c>
      <c r="AE63" s="83" t="str">
        <f ca="1">OFFSET(dummy2!$BB61,0,dummy2!$AX$3)</f>
        <v/>
      </c>
      <c r="AF63" s="84" t="str">
        <f t="shared" ca="1" si="5"/>
        <v/>
      </c>
      <c r="AG63" s="86" t="str">
        <f ca="1">OFFSET(dummy2!$BC61,0,dummy2!$AX$3)</f>
        <v/>
      </c>
      <c r="AH63" s="81" t="str">
        <f ca="1">OFFSET(dummy2!$AZ61,0,dummy2!$AY$3)</f>
        <v/>
      </c>
      <c r="AI63" s="82" t="str">
        <f ca="1">OFFSET(dummy2!$BA61,0,dummy2!$AY$3)</f>
        <v/>
      </c>
      <c r="AJ63" s="83" t="str">
        <f ca="1">OFFSET(dummy2!$BB61,0,dummy2!$AY$3)</f>
        <v/>
      </c>
      <c r="AK63" s="84" t="str">
        <f t="shared" ca="1" si="6"/>
        <v/>
      </c>
      <c r="AL63" s="86" t="str">
        <f ca="1">OFFSET(dummy2!$BC61,0,dummy2!$AY$3)</f>
        <v/>
      </c>
      <c r="AM63" s="60"/>
      <c r="AN63" s="60"/>
      <c r="AO63" s="60"/>
      <c r="AP63" s="60"/>
      <c r="AQ63" s="60"/>
    </row>
    <row r="64" spans="1:43" ht="15" customHeight="1" x14ac:dyDescent="0.25">
      <c r="A64" s="87">
        <f t="shared" si="7"/>
        <v>8</v>
      </c>
      <c r="B64" s="75"/>
      <c r="C64" s="60">
        <f t="shared" si="8"/>
        <v>2</v>
      </c>
      <c r="D64" s="65">
        <f ca="1">OFFSET(dummy2!AZ62,0,dummy2!$AS$3)</f>
        <v>0.70833333333333337</v>
      </c>
      <c r="E64" s="54">
        <f ca="1">OFFSET(dummy2!BA62,0,dummy2!$AS$3)</f>
        <v>24</v>
      </c>
      <c r="F64" s="61" t="str">
        <f ca="1">OFFSET(dummy2!BB62,0,dummy2!$AS$3)</f>
        <v>Winner Match 19</v>
      </c>
      <c r="G64" s="50" t="str">
        <f t="shared" ca="1" si="0"/>
        <v>vs</v>
      </c>
      <c r="H64" s="66" t="str">
        <f ca="1">OFFSET(dummy2!BC62,0,dummy2!$AS$3)</f>
        <v>Winner Match 20</v>
      </c>
      <c r="I64" s="65" t="str">
        <f ca="1">OFFSET(dummy2!AZ62,0,dummy2!$AT$3)</f>
        <v/>
      </c>
      <c r="J64" s="54" t="str">
        <f ca="1">OFFSET(dummy2!$BA62,0,dummy2!$AT$3)</f>
        <v/>
      </c>
      <c r="K64" s="61" t="str">
        <f ca="1">OFFSET(dummy2!BB62,0,dummy2!$AT$3)</f>
        <v/>
      </c>
      <c r="L64" s="50" t="str">
        <f t="shared" ca="1" si="1"/>
        <v/>
      </c>
      <c r="M64" s="66" t="str">
        <f ca="1">OFFSET(dummy2!BC62,0,dummy2!$AT$3)</f>
        <v/>
      </c>
      <c r="N64" s="65" t="str">
        <f ca="1">OFFSET(dummy2!$AZ62,0,dummy2!$AU$3)</f>
        <v/>
      </c>
      <c r="O64" s="54" t="str">
        <f ca="1">OFFSET(dummy2!$BA62,0,dummy2!$AU$3)</f>
        <v/>
      </c>
      <c r="P64" s="61" t="str">
        <f ca="1">OFFSET(dummy2!$BB62,0,dummy2!$AU$3)</f>
        <v/>
      </c>
      <c r="Q64" s="50" t="str">
        <f t="shared" ca="1" si="2"/>
        <v/>
      </c>
      <c r="R64" s="72" t="str">
        <f ca="1">OFFSET(dummy2!$BC62,0,dummy2!$AU$3)</f>
        <v/>
      </c>
      <c r="S64" s="65" t="str">
        <f ca="1">OFFSET(dummy2!$AZ62,0,dummy2!$AV$3)</f>
        <v/>
      </c>
      <c r="T64" s="54" t="str">
        <f ca="1">OFFSET(dummy2!$BA62,0,dummy2!$AV$3)</f>
        <v/>
      </c>
      <c r="U64" s="61" t="str">
        <f ca="1">OFFSET(dummy2!$BB62,0,dummy2!$AV$3)</f>
        <v/>
      </c>
      <c r="V64" s="50" t="str">
        <f t="shared" ca="1" si="3"/>
        <v/>
      </c>
      <c r="W64" s="72" t="str">
        <f ca="1">OFFSET(dummy2!$BC62,0,dummy2!$AV$3)</f>
        <v/>
      </c>
      <c r="X64" s="65" t="str">
        <f ca="1">OFFSET(dummy2!$AZ62,0,dummy2!$AW$3)</f>
        <v/>
      </c>
      <c r="Y64" s="54" t="str">
        <f ca="1">OFFSET(dummy2!$BA62,0,dummy2!$AW$3)</f>
        <v/>
      </c>
      <c r="Z64" s="61" t="str">
        <f ca="1">OFFSET(dummy2!$BB62,0,dummy2!$AW$3)</f>
        <v/>
      </c>
      <c r="AA64" s="50" t="str">
        <f t="shared" ca="1" si="4"/>
        <v/>
      </c>
      <c r="AB64" s="72" t="str">
        <f ca="1">OFFSET(dummy2!$BC62,0,dummy2!$AW$3)</f>
        <v/>
      </c>
      <c r="AC64" s="65" t="str">
        <f ca="1">OFFSET(dummy2!$AZ62,0,dummy2!$AX$3)</f>
        <v/>
      </c>
      <c r="AD64" s="54" t="str">
        <f ca="1">OFFSET(dummy2!$BA62,0,dummy2!$AX$3)</f>
        <v/>
      </c>
      <c r="AE64" s="61" t="str">
        <f ca="1">OFFSET(dummy2!$BB62,0,dummy2!$AX$3)</f>
        <v/>
      </c>
      <c r="AF64" s="50" t="str">
        <f t="shared" ca="1" si="5"/>
        <v/>
      </c>
      <c r="AG64" s="72" t="str">
        <f ca="1">OFFSET(dummy2!$BC62,0,dummy2!$AX$3)</f>
        <v/>
      </c>
      <c r="AH64" s="65" t="str">
        <f ca="1">OFFSET(dummy2!$AZ62,0,dummy2!$AY$3)</f>
        <v/>
      </c>
      <c r="AI64" s="54" t="str">
        <f ca="1">OFFSET(dummy2!$BA62,0,dummy2!$AY$3)</f>
        <v/>
      </c>
      <c r="AJ64" s="61" t="str">
        <f ca="1">OFFSET(dummy2!$BB62,0,dummy2!$AY$3)</f>
        <v/>
      </c>
      <c r="AK64" s="50" t="str">
        <f t="shared" ca="1" si="6"/>
        <v/>
      </c>
      <c r="AL64" s="72" t="str">
        <f ca="1">OFFSET(dummy2!$BC62,0,dummy2!$AY$3)</f>
        <v/>
      </c>
      <c r="AM64" s="60"/>
      <c r="AN64" s="60"/>
      <c r="AO64" s="60"/>
      <c r="AP64" s="60"/>
      <c r="AQ64" s="60"/>
    </row>
    <row r="65" spans="1:43" ht="15" customHeight="1" x14ac:dyDescent="0.25">
      <c r="A65" s="87">
        <f t="shared" si="7"/>
        <v>8</v>
      </c>
      <c r="B65" s="75"/>
      <c r="C65" s="60">
        <f t="shared" si="8"/>
        <v>3</v>
      </c>
      <c r="D65" s="65" t="str">
        <f ca="1">OFFSET(dummy2!AZ63,0,dummy2!$AS$3)</f>
        <v/>
      </c>
      <c r="E65" s="54" t="str">
        <f ca="1">OFFSET(dummy2!BA63,0,dummy2!$AS$3)</f>
        <v/>
      </c>
      <c r="F65" s="61" t="str">
        <f ca="1">OFFSET(dummy2!BB63,0,dummy2!$AS$3)</f>
        <v/>
      </c>
      <c r="G65" s="50" t="str">
        <f t="shared" ca="1" si="0"/>
        <v/>
      </c>
      <c r="H65" s="66" t="str">
        <f ca="1">OFFSET(dummy2!BC63,0,dummy2!$AS$3)</f>
        <v/>
      </c>
      <c r="I65" s="65" t="str">
        <f ca="1">OFFSET(dummy2!AZ63,0,dummy2!$AT$3)</f>
        <v/>
      </c>
      <c r="J65" s="54" t="str">
        <f ca="1">OFFSET(dummy2!$BA63,0,dummy2!$AT$3)</f>
        <v/>
      </c>
      <c r="K65" s="61" t="str">
        <f ca="1">OFFSET(dummy2!BB63,0,dummy2!$AT$3)</f>
        <v/>
      </c>
      <c r="L65" s="50" t="str">
        <f t="shared" ca="1" si="1"/>
        <v/>
      </c>
      <c r="M65" s="66" t="str">
        <f ca="1">OFFSET(dummy2!BC63,0,dummy2!$AT$3)</f>
        <v/>
      </c>
      <c r="N65" s="65" t="str">
        <f ca="1">OFFSET(dummy2!$AZ63,0,dummy2!$AU$3)</f>
        <v/>
      </c>
      <c r="O65" s="54" t="str">
        <f ca="1">OFFSET(dummy2!$BA63,0,dummy2!$AU$3)</f>
        <v/>
      </c>
      <c r="P65" s="61" t="str">
        <f ca="1">OFFSET(dummy2!$BB63,0,dummy2!$AU$3)</f>
        <v/>
      </c>
      <c r="Q65" s="50" t="str">
        <f t="shared" ca="1" si="2"/>
        <v/>
      </c>
      <c r="R65" s="72" t="str">
        <f ca="1">OFFSET(dummy2!$BC63,0,dummy2!$AU$3)</f>
        <v/>
      </c>
      <c r="S65" s="65" t="str">
        <f ca="1">OFFSET(dummy2!$AZ63,0,dummy2!$AV$3)</f>
        <v/>
      </c>
      <c r="T65" s="54" t="str">
        <f ca="1">OFFSET(dummy2!$BA63,0,dummy2!$AV$3)</f>
        <v/>
      </c>
      <c r="U65" s="61" t="str">
        <f ca="1">OFFSET(dummy2!$BB63,0,dummy2!$AV$3)</f>
        <v/>
      </c>
      <c r="V65" s="50" t="str">
        <f t="shared" ca="1" si="3"/>
        <v/>
      </c>
      <c r="W65" s="72" t="str">
        <f ca="1">OFFSET(dummy2!$BC63,0,dummy2!$AV$3)</f>
        <v/>
      </c>
      <c r="X65" s="65" t="str">
        <f ca="1">OFFSET(dummy2!$AZ63,0,dummy2!$AW$3)</f>
        <v/>
      </c>
      <c r="Y65" s="54" t="str">
        <f ca="1">OFFSET(dummy2!$BA63,0,dummy2!$AW$3)</f>
        <v/>
      </c>
      <c r="Z65" s="61" t="str">
        <f ca="1">OFFSET(dummy2!$BB63,0,dummy2!$AW$3)</f>
        <v/>
      </c>
      <c r="AA65" s="50" t="str">
        <f t="shared" ca="1" si="4"/>
        <v/>
      </c>
      <c r="AB65" s="72" t="str">
        <f ca="1">OFFSET(dummy2!$BC63,0,dummy2!$AW$3)</f>
        <v/>
      </c>
      <c r="AC65" s="65" t="str">
        <f ca="1">OFFSET(dummy2!$AZ63,0,dummy2!$AX$3)</f>
        <v/>
      </c>
      <c r="AD65" s="54" t="str">
        <f ca="1">OFFSET(dummy2!$BA63,0,dummy2!$AX$3)</f>
        <v/>
      </c>
      <c r="AE65" s="61" t="str">
        <f ca="1">OFFSET(dummy2!$BB63,0,dummy2!$AX$3)</f>
        <v/>
      </c>
      <c r="AF65" s="50" t="str">
        <f t="shared" ca="1" si="5"/>
        <v/>
      </c>
      <c r="AG65" s="72" t="str">
        <f ca="1">OFFSET(dummy2!$BC63,0,dummy2!$AX$3)</f>
        <v/>
      </c>
      <c r="AH65" s="65" t="str">
        <f ca="1">OFFSET(dummy2!$AZ63,0,dummy2!$AY$3)</f>
        <v/>
      </c>
      <c r="AI65" s="54" t="str">
        <f ca="1">OFFSET(dummy2!$BA63,0,dummy2!$AY$3)</f>
        <v/>
      </c>
      <c r="AJ65" s="61" t="str">
        <f ca="1">OFFSET(dummy2!$BB63,0,dummy2!$AY$3)</f>
        <v/>
      </c>
      <c r="AK65" s="50" t="str">
        <f t="shared" ca="1" si="6"/>
        <v/>
      </c>
      <c r="AL65" s="72" t="str">
        <f ca="1">OFFSET(dummy2!$BC63,0,dummy2!$AY$3)</f>
        <v/>
      </c>
      <c r="AM65" s="60"/>
      <c r="AN65" s="60"/>
      <c r="AO65" s="60"/>
      <c r="AP65" s="60"/>
      <c r="AQ65" s="60"/>
    </row>
    <row r="66" spans="1:43" ht="15" customHeight="1" x14ac:dyDescent="0.25">
      <c r="A66" s="87">
        <f t="shared" si="7"/>
        <v>8</v>
      </c>
      <c r="B66" s="75"/>
      <c r="C66" s="60">
        <f t="shared" si="8"/>
        <v>4</v>
      </c>
      <c r="D66" s="65" t="str">
        <f ca="1">OFFSET(dummy2!AZ64,0,dummy2!$AS$3)</f>
        <v/>
      </c>
      <c r="E66" s="54" t="str">
        <f ca="1">OFFSET(dummy2!BA64,0,dummy2!$AS$3)</f>
        <v/>
      </c>
      <c r="F66" s="61" t="str">
        <f ca="1">OFFSET(dummy2!BB64,0,dummy2!$AS$3)</f>
        <v/>
      </c>
      <c r="G66" s="50" t="str">
        <f t="shared" ca="1" si="0"/>
        <v/>
      </c>
      <c r="H66" s="66" t="str">
        <f ca="1">OFFSET(dummy2!BC64,0,dummy2!$AS$3)</f>
        <v/>
      </c>
      <c r="I66" s="65" t="str">
        <f ca="1">OFFSET(dummy2!AZ64,0,dummy2!$AT$3)</f>
        <v/>
      </c>
      <c r="J66" s="54" t="str">
        <f ca="1">OFFSET(dummy2!$BA64,0,dummy2!$AT$3)</f>
        <v/>
      </c>
      <c r="K66" s="61" t="str">
        <f ca="1">OFFSET(dummy2!BB64,0,dummy2!$AT$3)</f>
        <v/>
      </c>
      <c r="L66" s="50" t="str">
        <f t="shared" ca="1" si="1"/>
        <v/>
      </c>
      <c r="M66" s="66" t="str">
        <f ca="1">OFFSET(dummy2!BC64,0,dummy2!$AT$3)</f>
        <v/>
      </c>
      <c r="N66" s="65" t="str">
        <f ca="1">OFFSET(dummy2!$AZ64,0,dummy2!$AU$3)</f>
        <v/>
      </c>
      <c r="O66" s="54" t="str">
        <f ca="1">OFFSET(dummy2!$BA64,0,dummy2!$AU$3)</f>
        <v/>
      </c>
      <c r="P66" s="61" t="str">
        <f ca="1">OFFSET(dummy2!$BB64,0,dummy2!$AU$3)</f>
        <v/>
      </c>
      <c r="Q66" s="50" t="str">
        <f t="shared" ca="1" si="2"/>
        <v/>
      </c>
      <c r="R66" s="72" t="str">
        <f ca="1">OFFSET(dummy2!$BC64,0,dummy2!$AU$3)</f>
        <v/>
      </c>
      <c r="S66" s="65" t="str">
        <f ca="1">OFFSET(dummy2!$AZ64,0,dummy2!$AV$3)</f>
        <v/>
      </c>
      <c r="T66" s="54" t="str">
        <f ca="1">OFFSET(dummy2!$BA64,0,dummy2!$AV$3)</f>
        <v/>
      </c>
      <c r="U66" s="61" t="str">
        <f ca="1">OFFSET(dummy2!$BB64,0,dummy2!$AV$3)</f>
        <v/>
      </c>
      <c r="V66" s="50" t="str">
        <f t="shared" ca="1" si="3"/>
        <v/>
      </c>
      <c r="W66" s="72" t="str">
        <f ca="1">OFFSET(dummy2!$BC64,0,dummy2!$AV$3)</f>
        <v/>
      </c>
      <c r="X66" s="65" t="str">
        <f ca="1">OFFSET(dummy2!$AZ64,0,dummy2!$AW$3)</f>
        <v/>
      </c>
      <c r="Y66" s="54" t="str">
        <f ca="1">OFFSET(dummy2!$BA64,0,dummy2!$AW$3)</f>
        <v/>
      </c>
      <c r="Z66" s="61" t="str">
        <f ca="1">OFFSET(dummy2!$BB64,0,dummy2!$AW$3)</f>
        <v/>
      </c>
      <c r="AA66" s="50" t="str">
        <f t="shared" ca="1" si="4"/>
        <v/>
      </c>
      <c r="AB66" s="72" t="str">
        <f ca="1">OFFSET(dummy2!$BC64,0,dummy2!$AW$3)</f>
        <v/>
      </c>
      <c r="AC66" s="65" t="str">
        <f ca="1">OFFSET(dummy2!$AZ64,0,dummy2!$AX$3)</f>
        <v/>
      </c>
      <c r="AD66" s="54" t="str">
        <f ca="1">OFFSET(dummy2!$BA64,0,dummy2!$AX$3)</f>
        <v/>
      </c>
      <c r="AE66" s="61" t="str">
        <f ca="1">OFFSET(dummy2!$BB64,0,dummy2!$AX$3)</f>
        <v/>
      </c>
      <c r="AF66" s="50" t="str">
        <f t="shared" ca="1" si="5"/>
        <v/>
      </c>
      <c r="AG66" s="72" t="str">
        <f ca="1">OFFSET(dummy2!$BC64,0,dummy2!$AX$3)</f>
        <v/>
      </c>
      <c r="AH66" s="65" t="str">
        <f ca="1">OFFSET(dummy2!$AZ64,0,dummy2!$AY$3)</f>
        <v/>
      </c>
      <c r="AI66" s="54" t="str">
        <f ca="1">OFFSET(dummy2!$BA64,0,dummy2!$AY$3)</f>
        <v/>
      </c>
      <c r="AJ66" s="61" t="str">
        <f ca="1">OFFSET(dummy2!$BB64,0,dummy2!$AY$3)</f>
        <v/>
      </c>
      <c r="AK66" s="50" t="str">
        <f t="shared" ca="1" si="6"/>
        <v/>
      </c>
      <c r="AL66" s="72" t="str">
        <f ca="1">OFFSET(dummy2!$BC64,0,dummy2!$AY$3)</f>
        <v/>
      </c>
      <c r="AM66" s="60"/>
      <c r="AN66" s="60"/>
      <c r="AO66" s="60"/>
      <c r="AP66" s="60"/>
      <c r="AQ66" s="60"/>
    </row>
    <row r="67" spans="1:43" ht="15" customHeight="1" x14ac:dyDescent="0.25">
      <c r="A67" s="87">
        <f t="shared" si="7"/>
        <v>8</v>
      </c>
      <c r="B67" s="75"/>
      <c r="C67" s="60">
        <f t="shared" si="8"/>
        <v>5</v>
      </c>
      <c r="D67" s="65" t="str">
        <f ca="1">OFFSET(dummy2!AZ65,0,dummy2!$AS$3)</f>
        <v/>
      </c>
      <c r="E67" s="54" t="str">
        <f ca="1">OFFSET(dummy2!BA65,0,dummy2!$AS$3)</f>
        <v/>
      </c>
      <c r="F67" s="61" t="str">
        <f ca="1">OFFSET(dummy2!BB65,0,dummy2!$AS$3)</f>
        <v/>
      </c>
      <c r="G67" s="50" t="str">
        <f t="shared" ca="1" si="0"/>
        <v/>
      </c>
      <c r="H67" s="66" t="str">
        <f ca="1">OFFSET(dummy2!BC65,0,dummy2!$AS$3)</f>
        <v/>
      </c>
      <c r="I67" s="65" t="str">
        <f ca="1">OFFSET(dummy2!AZ65,0,dummy2!$AT$3)</f>
        <v/>
      </c>
      <c r="J67" s="54" t="str">
        <f ca="1">OFFSET(dummy2!$BA65,0,dummy2!$AT$3)</f>
        <v/>
      </c>
      <c r="K67" s="61" t="str">
        <f ca="1">OFFSET(dummy2!BB65,0,dummy2!$AT$3)</f>
        <v/>
      </c>
      <c r="L67" s="50" t="str">
        <f t="shared" ca="1" si="1"/>
        <v/>
      </c>
      <c r="M67" s="66" t="str">
        <f ca="1">OFFSET(dummy2!BC65,0,dummy2!$AT$3)</f>
        <v/>
      </c>
      <c r="N67" s="65" t="str">
        <f ca="1">OFFSET(dummy2!$AZ65,0,dummy2!$AU$3)</f>
        <v/>
      </c>
      <c r="O67" s="54" t="str">
        <f ca="1">OFFSET(dummy2!$BA65,0,dummy2!$AU$3)</f>
        <v/>
      </c>
      <c r="P67" s="61" t="str">
        <f ca="1">OFFSET(dummy2!$BB65,0,dummy2!$AU$3)</f>
        <v/>
      </c>
      <c r="Q67" s="50" t="str">
        <f t="shared" ca="1" si="2"/>
        <v/>
      </c>
      <c r="R67" s="72" t="str">
        <f ca="1">OFFSET(dummy2!$BC65,0,dummy2!$AU$3)</f>
        <v/>
      </c>
      <c r="S67" s="65" t="str">
        <f ca="1">OFFSET(dummy2!$AZ65,0,dummy2!$AV$3)</f>
        <v/>
      </c>
      <c r="T67" s="54" t="str">
        <f ca="1">OFFSET(dummy2!$BA65,0,dummy2!$AV$3)</f>
        <v/>
      </c>
      <c r="U67" s="61" t="str">
        <f ca="1">OFFSET(dummy2!$BB65,0,dummy2!$AV$3)</f>
        <v/>
      </c>
      <c r="V67" s="50" t="str">
        <f t="shared" ca="1" si="3"/>
        <v/>
      </c>
      <c r="W67" s="72" t="str">
        <f ca="1">OFFSET(dummy2!$BC65,0,dummy2!$AV$3)</f>
        <v/>
      </c>
      <c r="X67" s="65" t="str">
        <f ca="1">OFFSET(dummy2!$AZ65,0,dummy2!$AW$3)</f>
        <v/>
      </c>
      <c r="Y67" s="54" t="str">
        <f ca="1">OFFSET(dummy2!$BA65,0,dummy2!$AW$3)</f>
        <v/>
      </c>
      <c r="Z67" s="61" t="str">
        <f ca="1">OFFSET(dummy2!$BB65,0,dummy2!$AW$3)</f>
        <v/>
      </c>
      <c r="AA67" s="50" t="str">
        <f t="shared" ca="1" si="4"/>
        <v/>
      </c>
      <c r="AB67" s="72" t="str">
        <f ca="1">OFFSET(dummy2!$BC65,0,dummy2!$AW$3)</f>
        <v/>
      </c>
      <c r="AC67" s="65" t="str">
        <f ca="1">OFFSET(dummy2!$AZ65,0,dummy2!$AX$3)</f>
        <v/>
      </c>
      <c r="AD67" s="54" t="str">
        <f ca="1">OFFSET(dummy2!$BA65,0,dummy2!$AX$3)</f>
        <v/>
      </c>
      <c r="AE67" s="61" t="str">
        <f ca="1">OFFSET(dummy2!$BB65,0,dummy2!$AX$3)</f>
        <v/>
      </c>
      <c r="AF67" s="50" t="str">
        <f t="shared" ca="1" si="5"/>
        <v/>
      </c>
      <c r="AG67" s="72" t="str">
        <f ca="1">OFFSET(dummy2!$BC65,0,dummy2!$AX$3)</f>
        <v/>
      </c>
      <c r="AH67" s="65" t="str">
        <f ca="1">OFFSET(dummy2!$AZ65,0,dummy2!$AY$3)</f>
        <v/>
      </c>
      <c r="AI67" s="54" t="str">
        <f ca="1">OFFSET(dummy2!$BA65,0,dummy2!$AY$3)</f>
        <v/>
      </c>
      <c r="AJ67" s="61" t="str">
        <f ca="1">OFFSET(dummy2!$BB65,0,dummy2!$AY$3)</f>
        <v/>
      </c>
      <c r="AK67" s="50" t="str">
        <f t="shared" ca="1" si="6"/>
        <v/>
      </c>
      <c r="AL67" s="72" t="str">
        <f ca="1">OFFSET(dummy2!$BC65,0,dummy2!$AY$3)</f>
        <v/>
      </c>
      <c r="AM67" s="60"/>
      <c r="AN67" s="60"/>
      <c r="AO67" s="60"/>
      <c r="AP67" s="60"/>
      <c r="AQ67" s="60"/>
    </row>
    <row r="68" spans="1:43" ht="15" customHeight="1" x14ac:dyDescent="0.25">
      <c r="A68" s="87">
        <f t="shared" si="7"/>
        <v>8</v>
      </c>
      <c r="B68" s="75"/>
      <c r="C68" s="60">
        <f t="shared" si="8"/>
        <v>6</v>
      </c>
      <c r="D68" s="65" t="str">
        <f ca="1">OFFSET(dummy2!AZ66,0,dummy2!$AS$3)</f>
        <v/>
      </c>
      <c r="E68" s="54" t="str">
        <f ca="1">OFFSET(dummy2!BA66,0,dummy2!$AS$3)</f>
        <v/>
      </c>
      <c r="F68" s="61" t="str">
        <f ca="1">OFFSET(dummy2!BB66,0,dummy2!$AS$3)</f>
        <v/>
      </c>
      <c r="G68" s="50" t="str">
        <f t="shared" ca="1" si="0"/>
        <v/>
      </c>
      <c r="H68" s="66" t="str">
        <f ca="1">OFFSET(dummy2!BC66,0,dummy2!$AS$3)</f>
        <v/>
      </c>
      <c r="I68" s="65" t="str">
        <f ca="1">OFFSET(dummy2!AZ66,0,dummy2!$AT$3)</f>
        <v/>
      </c>
      <c r="J68" s="54" t="str">
        <f ca="1">OFFSET(dummy2!$BA66,0,dummy2!$AT$3)</f>
        <v/>
      </c>
      <c r="K68" s="61" t="str">
        <f ca="1">OFFSET(dummy2!BB66,0,dummy2!$AT$3)</f>
        <v/>
      </c>
      <c r="L68" s="50" t="str">
        <f t="shared" ca="1" si="1"/>
        <v/>
      </c>
      <c r="M68" s="66" t="str">
        <f ca="1">OFFSET(dummy2!BC66,0,dummy2!$AT$3)</f>
        <v/>
      </c>
      <c r="N68" s="65" t="str">
        <f ca="1">OFFSET(dummy2!$AZ66,0,dummy2!$AU$3)</f>
        <v/>
      </c>
      <c r="O68" s="54" t="str">
        <f ca="1">OFFSET(dummy2!$BA66,0,dummy2!$AU$3)</f>
        <v/>
      </c>
      <c r="P68" s="61" t="str">
        <f ca="1">OFFSET(dummy2!$BB66,0,dummy2!$AU$3)</f>
        <v/>
      </c>
      <c r="Q68" s="50" t="str">
        <f t="shared" ca="1" si="2"/>
        <v/>
      </c>
      <c r="R68" s="72" t="str">
        <f ca="1">OFFSET(dummy2!$BC66,0,dummy2!$AU$3)</f>
        <v/>
      </c>
      <c r="S68" s="65" t="str">
        <f ca="1">OFFSET(dummy2!$AZ66,0,dummy2!$AV$3)</f>
        <v/>
      </c>
      <c r="T68" s="54" t="str">
        <f ca="1">OFFSET(dummy2!$BA66,0,dummy2!$AV$3)</f>
        <v/>
      </c>
      <c r="U68" s="61" t="str">
        <f ca="1">OFFSET(dummy2!$BB66,0,dummy2!$AV$3)</f>
        <v/>
      </c>
      <c r="V68" s="50" t="str">
        <f t="shared" ca="1" si="3"/>
        <v/>
      </c>
      <c r="W68" s="72" t="str">
        <f ca="1">OFFSET(dummy2!$BC66,0,dummy2!$AV$3)</f>
        <v/>
      </c>
      <c r="X68" s="65" t="str">
        <f ca="1">OFFSET(dummy2!$AZ66,0,dummy2!$AW$3)</f>
        <v/>
      </c>
      <c r="Y68" s="54" t="str">
        <f ca="1">OFFSET(dummy2!$BA66,0,dummy2!$AW$3)</f>
        <v/>
      </c>
      <c r="Z68" s="61" t="str">
        <f ca="1">OFFSET(dummy2!$BB66,0,dummy2!$AW$3)</f>
        <v/>
      </c>
      <c r="AA68" s="50" t="str">
        <f t="shared" ca="1" si="4"/>
        <v/>
      </c>
      <c r="AB68" s="72" t="str">
        <f ca="1">OFFSET(dummy2!$BC66,0,dummy2!$AW$3)</f>
        <v/>
      </c>
      <c r="AC68" s="65" t="str">
        <f ca="1">OFFSET(dummy2!$AZ66,0,dummy2!$AX$3)</f>
        <v/>
      </c>
      <c r="AD68" s="54" t="str">
        <f ca="1">OFFSET(dummy2!$BA66,0,dummy2!$AX$3)</f>
        <v/>
      </c>
      <c r="AE68" s="61" t="str">
        <f ca="1">OFFSET(dummy2!$BB66,0,dummy2!$AX$3)</f>
        <v/>
      </c>
      <c r="AF68" s="50" t="str">
        <f t="shared" ca="1" si="5"/>
        <v/>
      </c>
      <c r="AG68" s="72" t="str">
        <f ca="1">OFFSET(dummy2!$BC66,0,dummy2!$AX$3)</f>
        <v/>
      </c>
      <c r="AH68" s="65" t="str">
        <f ca="1">OFFSET(dummy2!$AZ66,0,dummy2!$AY$3)</f>
        <v/>
      </c>
      <c r="AI68" s="54" t="str">
        <f ca="1">OFFSET(dummy2!$BA66,0,dummy2!$AY$3)</f>
        <v/>
      </c>
      <c r="AJ68" s="61" t="str">
        <f ca="1">OFFSET(dummy2!$BB66,0,dummy2!$AY$3)</f>
        <v/>
      </c>
      <c r="AK68" s="50" t="str">
        <f t="shared" ca="1" si="6"/>
        <v/>
      </c>
      <c r="AL68" s="72" t="str">
        <f ca="1">OFFSET(dummy2!$BC66,0,dummy2!$AY$3)</f>
        <v/>
      </c>
      <c r="AM68" s="60"/>
      <c r="AN68" s="60"/>
      <c r="AO68" s="60"/>
      <c r="AP68" s="60"/>
      <c r="AQ68" s="60"/>
    </row>
    <row r="69" spans="1:43" ht="15" customHeight="1" x14ac:dyDescent="0.25">
      <c r="A69" s="87">
        <f t="shared" si="7"/>
        <v>8</v>
      </c>
      <c r="B69" s="75"/>
      <c r="C69" s="60">
        <f t="shared" si="8"/>
        <v>7</v>
      </c>
      <c r="D69" s="65" t="str">
        <f ca="1">OFFSET(dummy2!AZ67,0,dummy2!$AS$3)</f>
        <v/>
      </c>
      <c r="E69" s="54" t="str">
        <f ca="1">OFFSET(dummy2!BA67,0,dummy2!$AS$3)</f>
        <v/>
      </c>
      <c r="F69" s="61" t="str">
        <f ca="1">OFFSET(dummy2!BB67,0,dummy2!$AS$3)</f>
        <v/>
      </c>
      <c r="G69" s="50" t="str">
        <f t="shared" ca="1" si="0"/>
        <v/>
      </c>
      <c r="H69" s="66" t="str">
        <f ca="1">OFFSET(dummy2!BC67,0,dummy2!$AS$3)</f>
        <v/>
      </c>
      <c r="I69" s="65" t="str">
        <f ca="1">OFFSET(dummy2!AZ67,0,dummy2!$AT$3)</f>
        <v/>
      </c>
      <c r="J69" s="54" t="str">
        <f ca="1">OFFSET(dummy2!$BA67,0,dummy2!$AT$3)</f>
        <v/>
      </c>
      <c r="K69" s="61" t="str">
        <f ca="1">OFFSET(dummy2!BB67,0,dummy2!$AT$3)</f>
        <v/>
      </c>
      <c r="L69" s="50" t="str">
        <f t="shared" ca="1" si="1"/>
        <v/>
      </c>
      <c r="M69" s="66" t="str">
        <f ca="1">OFFSET(dummy2!BC67,0,dummy2!$AT$3)</f>
        <v/>
      </c>
      <c r="N69" s="65" t="str">
        <f ca="1">OFFSET(dummy2!$AZ67,0,dummy2!$AU$3)</f>
        <v/>
      </c>
      <c r="O69" s="54" t="str">
        <f ca="1">OFFSET(dummy2!$BA67,0,dummy2!$AU$3)</f>
        <v/>
      </c>
      <c r="P69" s="61" t="str">
        <f ca="1">OFFSET(dummy2!$BB67,0,dummy2!$AU$3)</f>
        <v/>
      </c>
      <c r="Q69" s="50" t="str">
        <f t="shared" ca="1" si="2"/>
        <v/>
      </c>
      <c r="R69" s="72" t="str">
        <f ca="1">OFFSET(dummy2!$BC67,0,dummy2!$AU$3)</f>
        <v/>
      </c>
      <c r="S69" s="65" t="str">
        <f ca="1">OFFSET(dummy2!$AZ67,0,dummy2!$AV$3)</f>
        <v/>
      </c>
      <c r="T69" s="54" t="str">
        <f ca="1">OFFSET(dummy2!$BA67,0,dummy2!$AV$3)</f>
        <v/>
      </c>
      <c r="U69" s="61" t="str">
        <f ca="1">OFFSET(dummy2!$BB67,0,dummy2!$AV$3)</f>
        <v/>
      </c>
      <c r="V69" s="50" t="str">
        <f t="shared" ca="1" si="3"/>
        <v/>
      </c>
      <c r="W69" s="72" t="str">
        <f ca="1">OFFSET(dummy2!$BC67,0,dummy2!$AV$3)</f>
        <v/>
      </c>
      <c r="X69" s="65" t="str">
        <f ca="1">OFFSET(dummy2!$AZ67,0,dummy2!$AW$3)</f>
        <v/>
      </c>
      <c r="Y69" s="54" t="str">
        <f ca="1">OFFSET(dummy2!$BA67,0,dummy2!$AW$3)</f>
        <v/>
      </c>
      <c r="Z69" s="61" t="str">
        <f ca="1">OFFSET(dummy2!$BB67,0,dummy2!$AW$3)</f>
        <v/>
      </c>
      <c r="AA69" s="50" t="str">
        <f t="shared" ca="1" si="4"/>
        <v/>
      </c>
      <c r="AB69" s="72" t="str">
        <f ca="1">OFFSET(dummy2!$BC67,0,dummy2!$AW$3)</f>
        <v/>
      </c>
      <c r="AC69" s="65" t="str">
        <f ca="1">OFFSET(dummy2!$AZ67,0,dummy2!$AX$3)</f>
        <v/>
      </c>
      <c r="AD69" s="54" t="str">
        <f ca="1">OFFSET(dummy2!$BA67,0,dummy2!$AX$3)</f>
        <v/>
      </c>
      <c r="AE69" s="61" t="str">
        <f ca="1">OFFSET(dummy2!$BB67,0,dummy2!$AX$3)</f>
        <v/>
      </c>
      <c r="AF69" s="50" t="str">
        <f t="shared" ca="1" si="5"/>
        <v/>
      </c>
      <c r="AG69" s="72" t="str">
        <f ca="1">OFFSET(dummy2!$BC67,0,dummy2!$AX$3)</f>
        <v/>
      </c>
      <c r="AH69" s="65" t="str">
        <f ca="1">OFFSET(dummy2!$AZ67,0,dummy2!$AY$3)</f>
        <v/>
      </c>
      <c r="AI69" s="54" t="str">
        <f ca="1">OFFSET(dummy2!$BA67,0,dummy2!$AY$3)</f>
        <v/>
      </c>
      <c r="AJ69" s="61" t="str">
        <f ca="1">OFFSET(dummy2!$BB67,0,dummy2!$AY$3)</f>
        <v/>
      </c>
      <c r="AK69" s="50" t="str">
        <f t="shared" ca="1" si="6"/>
        <v/>
      </c>
      <c r="AL69" s="72" t="str">
        <f ca="1">OFFSET(dummy2!$BC67,0,dummy2!$AY$3)</f>
        <v/>
      </c>
      <c r="AM69" s="60"/>
      <c r="AN69" s="60"/>
      <c r="AO69" s="60"/>
      <c r="AP69" s="60"/>
      <c r="AQ69" s="60"/>
    </row>
    <row r="70" spans="1:43" ht="15" customHeight="1" thickBot="1" x14ac:dyDescent="0.3">
      <c r="A70" s="87">
        <f t="shared" si="7"/>
        <v>8</v>
      </c>
      <c r="B70" s="76"/>
      <c r="C70" s="60">
        <f t="shared" si="8"/>
        <v>8</v>
      </c>
      <c r="D70" s="67" t="str">
        <f ca="1">OFFSET(dummy2!AZ68,0,dummy2!$AS$3)</f>
        <v/>
      </c>
      <c r="E70" s="68" t="str">
        <f ca="1">OFFSET(dummy2!BA68,0,dummy2!$AS$3)</f>
        <v/>
      </c>
      <c r="F70" s="69" t="str">
        <f ca="1">OFFSET(dummy2!BB68,0,dummy2!$AS$3)</f>
        <v/>
      </c>
      <c r="G70" s="70" t="str">
        <f t="shared" ca="1" si="0"/>
        <v/>
      </c>
      <c r="H70" s="71" t="str">
        <f ca="1">OFFSET(dummy2!BC68,0,dummy2!$AS$3)</f>
        <v/>
      </c>
      <c r="I70" s="67" t="str">
        <f ca="1">OFFSET(dummy2!AZ68,0,dummy2!$AT$3)</f>
        <v/>
      </c>
      <c r="J70" s="68" t="str">
        <f ca="1">OFFSET(dummy2!$BA68,0,dummy2!$AT$3)</f>
        <v/>
      </c>
      <c r="K70" s="69" t="str">
        <f ca="1">OFFSET(dummy2!BB68,0,dummy2!$AT$3)</f>
        <v/>
      </c>
      <c r="L70" s="70" t="str">
        <f t="shared" ca="1" si="1"/>
        <v/>
      </c>
      <c r="M70" s="71" t="str">
        <f ca="1">OFFSET(dummy2!BC68,0,dummy2!$AT$3)</f>
        <v/>
      </c>
      <c r="N70" s="67" t="str">
        <f ca="1">OFFSET(dummy2!$AZ68,0,dummy2!$AU$3)</f>
        <v/>
      </c>
      <c r="O70" s="68" t="str">
        <f ca="1">OFFSET(dummy2!$BA68,0,dummy2!$AU$3)</f>
        <v/>
      </c>
      <c r="P70" s="69" t="str">
        <f ca="1">OFFSET(dummy2!$BB68,0,dummy2!$AU$3)</f>
        <v/>
      </c>
      <c r="Q70" s="70" t="str">
        <f t="shared" ca="1" si="2"/>
        <v/>
      </c>
      <c r="R70" s="73" t="str">
        <f ca="1">OFFSET(dummy2!$BC68,0,dummy2!$AU$3)</f>
        <v/>
      </c>
      <c r="S70" s="67" t="str">
        <f ca="1">OFFSET(dummy2!$AZ68,0,dummy2!$AV$3)</f>
        <v/>
      </c>
      <c r="T70" s="68" t="str">
        <f ca="1">OFFSET(dummy2!$BA68,0,dummy2!$AV$3)</f>
        <v/>
      </c>
      <c r="U70" s="69" t="str">
        <f ca="1">OFFSET(dummy2!$BB68,0,dummy2!$AV$3)</f>
        <v/>
      </c>
      <c r="V70" s="70" t="str">
        <f t="shared" ca="1" si="3"/>
        <v/>
      </c>
      <c r="W70" s="73" t="str">
        <f ca="1">OFFSET(dummy2!$BC68,0,dummy2!$AV$3)</f>
        <v/>
      </c>
      <c r="X70" s="67" t="str">
        <f ca="1">OFFSET(dummy2!$AZ68,0,dummy2!$AW$3)</f>
        <v/>
      </c>
      <c r="Y70" s="68" t="str">
        <f ca="1">OFFSET(dummy2!$BA68,0,dummy2!$AW$3)</f>
        <v/>
      </c>
      <c r="Z70" s="69" t="str">
        <f ca="1">OFFSET(dummy2!$BB68,0,dummy2!$AW$3)</f>
        <v/>
      </c>
      <c r="AA70" s="70" t="str">
        <f t="shared" ca="1" si="4"/>
        <v/>
      </c>
      <c r="AB70" s="73" t="str">
        <f ca="1">OFFSET(dummy2!$BC68,0,dummy2!$AW$3)</f>
        <v/>
      </c>
      <c r="AC70" s="67" t="str">
        <f ca="1">OFFSET(dummy2!$AZ68,0,dummy2!$AX$3)</f>
        <v/>
      </c>
      <c r="AD70" s="68" t="str">
        <f ca="1">OFFSET(dummy2!$BA68,0,dummy2!$AX$3)</f>
        <v/>
      </c>
      <c r="AE70" s="69" t="str">
        <f ca="1">OFFSET(dummy2!$BB68,0,dummy2!$AX$3)</f>
        <v/>
      </c>
      <c r="AF70" s="70" t="str">
        <f t="shared" ca="1" si="5"/>
        <v/>
      </c>
      <c r="AG70" s="73" t="str">
        <f ca="1">OFFSET(dummy2!$BC68,0,dummy2!$AX$3)</f>
        <v/>
      </c>
      <c r="AH70" s="67" t="str">
        <f ca="1">OFFSET(dummy2!$AZ68,0,dummy2!$AY$3)</f>
        <v/>
      </c>
      <c r="AI70" s="68" t="str">
        <f ca="1">OFFSET(dummy2!$BA68,0,dummy2!$AY$3)</f>
        <v/>
      </c>
      <c r="AJ70" s="69" t="str">
        <f ca="1">OFFSET(dummy2!$BB68,0,dummy2!$AY$3)</f>
        <v/>
      </c>
      <c r="AK70" s="70" t="str">
        <f t="shared" ca="1" si="6"/>
        <v/>
      </c>
      <c r="AL70" s="73" t="str">
        <f ca="1">OFFSET(dummy2!$BC68,0,dummy2!$AY$3)</f>
        <v/>
      </c>
      <c r="AM70" s="60"/>
      <c r="AN70" s="60"/>
      <c r="AO70" s="60"/>
      <c r="AP70" s="60"/>
      <c r="AQ70" s="60"/>
    </row>
    <row r="71" spans="1:43" ht="15" customHeight="1" x14ac:dyDescent="0.25">
      <c r="A71" s="87">
        <f t="shared" si="7"/>
        <v>9</v>
      </c>
      <c r="B71" s="74" t="str">
        <f>dummy1!L23</f>
        <v>Court 9</v>
      </c>
      <c r="C71" s="60">
        <f t="shared" si="8"/>
        <v>1</v>
      </c>
      <c r="D71" s="81">
        <f ca="1">OFFSET(dummy2!AZ69,0,dummy2!$AS$3)</f>
        <v>0.625</v>
      </c>
      <c r="E71" s="82">
        <f ca="1">OFFSET(dummy2!BA69,0,dummy2!$AS$3)</f>
        <v>9</v>
      </c>
      <c r="F71" s="83" t="str">
        <f ca="1">OFFSET(dummy2!BB69,0,dummy2!$AS$3)</f>
        <v>Loser Match 1</v>
      </c>
      <c r="G71" s="84" t="str">
        <f t="shared" ca="1" si="0"/>
        <v>vs</v>
      </c>
      <c r="H71" s="85" t="str">
        <f ca="1">OFFSET(dummy2!BC69,0,dummy2!$AS$3)</f>
        <v>Loser Match 2</v>
      </c>
      <c r="I71" s="81" t="str">
        <f ca="1">OFFSET(dummy2!AZ69,0,dummy2!$AT$3)</f>
        <v/>
      </c>
      <c r="J71" s="82" t="str">
        <f ca="1">OFFSET(dummy2!$BA69,0,dummy2!$AT$3)</f>
        <v/>
      </c>
      <c r="K71" s="83" t="str">
        <f ca="1">OFFSET(dummy2!BB69,0,dummy2!$AT$3)</f>
        <v/>
      </c>
      <c r="L71" s="84" t="str">
        <f t="shared" ca="1" si="1"/>
        <v/>
      </c>
      <c r="M71" s="85" t="str">
        <f ca="1">OFFSET(dummy2!BC69,0,dummy2!$AT$3)</f>
        <v/>
      </c>
      <c r="N71" s="81" t="str">
        <f ca="1">OFFSET(dummy2!$AZ69,0,dummy2!$AU$3)</f>
        <v/>
      </c>
      <c r="O71" s="82" t="str">
        <f ca="1">OFFSET(dummy2!$BA69,0,dummy2!$AU$3)</f>
        <v/>
      </c>
      <c r="P71" s="83" t="str">
        <f ca="1">OFFSET(dummy2!$BB69,0,dummy2!$AU$3)</f>
        <v/>
      </c>
      <c r="Q71" s="84" t="str">
        <f t="shared" ca="1" si="2"/>
        <v/>
      </c>
      <c r="R71" s="86" t="str">
        <f ca="1">OFFSET(dummy2!$BC69,0,dummy2!$AU$3)</f>
        <v/>
      </c>
      <c r="S71" s="81" t="str">
        <f ca="1">OFFSET(dummy2!$AZ69,0,dummy2!$AV$3)</f>
        <v/>
      </c>
      <c r="T71" s="82" t="str">
        <f ca="1">OFFSET(dummy2!$BA69,0,dummy2!$AV$3)</f>
        <v/>
      </c>
      <c r="U71" s="83" t="str">
        <f ca="1">OFFSET(dummy2!$BB69,0,dummy2!$AV$3)</f>
        <v/>
      </c>
      <c r="V71" s="84" t="str">
        <f t="shared" ca="1" si="3"/>
        <v/>
      </c>
      <c r="W71" s="86" t="str">
        <f ca="1">OFFSET(dummy2!$BC69,0,dummy2!$AV$3)</f>
        <v/>
      </c>
      <c r="X71" s="81" t="str">
        <f ca="1">OFFSET(dummy2!$AZ69,0,dummy2!$AW$3)</f>
        <v/>
      </c>
      <c r="Y71" s="82" t="str">
        <f ca="1">OFFSET(dummy2!$BA69,0,dummy2!$AW$3)</f>
        <v/>
      </c>
      <c r="Z71" s="83" t="str">
        <f ca="1">OFFSET(dummy2!$BB69,0,dummy2!$AW$3)</f>
        <v/>
      </c>
      <c r="AA71" s="84" t="str">
        <f t="shared" ca="1" si="4"/>
        <v/>
      </c>
      <c r="AB71" s="86" t="str">
        <f ca="1">OFFSET(dummy2!$BC69,0,dummy2!$AW$3)</f>
        <v/>
      </c>
      <c r="AC71" s="81" t="str">
        <f ca="1">OFFSET(dummy2!$AZ69,0,dummy2!$AX$3)</f>
        <v/>
      </c>
      <c r="AD71" s="82" t="str">
        <f ca="1">OFFSET(dummy2!$BA69,0,dummy2!$AX$3)</f>
        <v/>
      </c>
      <c r="AE71" s="83" t="str">
        <f ca="1">OFFSET(dummy2!$BB69,0,dummy2!$AX$3)</f>
        <v/>
      </c>
      <c r="AF71" s="84" t="str">
        <f t="shared" ca="1" si="5"/>
        <v/>
      </c>
      <c r="AG71" s="86" t="str">
        <f ca="1">OFFSET(dummy2!$BC69,0,dummy2!$AX$3)</f>
        <v/>
      </c>
      <c r="AH71" s="81" t="str">
        <f ca="1">OFFSET(dummy2!$AZ69,0,dummy2!$AY$3)</f>
        <v/>
      </c>
      <c r="AI71" s="82" t="str">
        <f ca="1">OFFSET(dummy2!$BA69,0,dummy2!$AY$3)</f>
        <v/>
      </c>
      <c r="AJ71" s="83" t="str">
        <f ca="1">OFFSET(dummy2!$BB69,0,dummy2!$AY$3)</f>
        <v/>
      </c>
      <c r="AK71" s="84" t="str">
        <f t="shared" ca="1" si="6"/>
        <v/>
      </c>
      <c r="AL71" s="86" t="str">
        <f ca="1">OFFSET(dummy2!$BC69,0,dummy2!$AY$3)</f>
        <v/>
      </c>
      <c r="AM71" s="60"/>
      <c r="AN71" s="60"/>
      <c r="AO71" s="60"/>
      <c r="AP71" s="60"/>
      <c r="AQ71" s="60"/>
    </row>
    <row r="72" spans="1:43" ht="15" customHeight="1" x14ac:dyDescent="0.25">
      <c r="A72" s="87">
        <f t="shared" si="7"/>
        <v>9</v>
      </c>
      <c r="B72" s="75"/>
      <c r="C72" s="60">
        <f t="shared" si="8"/>
        <v>2</v>
      </c>
      <c r="D72" s="65">
        <f ca="1">OFFSET(dummy2!AZ70,0,dummy2!$AS$3)</f>
        <v>0.70833333333333337</v>
      </c>
      <c r="E72" s="54">
        <f ca="1">OFFSET(dummy2!BA70,0,dummy2!$AS$3)</f>
        <v>25</v>
      </c>
      <c r="F72" s="61" t="str">
        <f ca="1">OFFSET(dummy2!BB70,0,dummy2!$AS$3)</f>
        <v>Winner Match 21</v>
      </c>
      <c r="G72" s="50" t="str">
        <f t="shared" ref="G72:G134" ca="1" si="9">IF(F72&lt;&gt;"","vs","")</f>
        <v>vs</v>
      </c>
      <c r="H72" s="66" t="str">
        <f ca="1">OFFSET(dummy2!BC70,0,dummy2!$AS$3)</f>
        <v>Winner Match 22</v>
      </c>
      <c r="I72" s="65" t="str">
        <f ca="1">OFFSET(dummy2!AZ70,0,dummy2!$AT$3)</f>
        <v/>
      </c>
      <c r="J72" s="54" t="str">
        <f ca="1">OFFSET(dummy2!$BA70,0,dummy2!$AT$3)</f>
        <v/>
      </c>
      <c r="K72" s="61" t="str">
        <f ca="1">OFFSET(dummy2!BB70,0,dummy2!$AT$3)</f>
        <v/>
      </c>
      <c r="L72" s="50" t="str">
        <f t="shared" ref="L72:L134" ca="1" si="10">IF(K72&lt;&gt;"","vs","")</f>
        <v/>
      </c>
      <c r="M72" s="66" t="str">
        <f ca="1">OFFSET(dummy2!BC70,0,dummy2!$AT$3)</f>
        <v/>
      </c>
      <c r="N72" s="65" t="str">
        <f ca="1">OFFSET(dummy2!$AZ70,0,dummy2!$AU$3)</f>
        <v/>
      </c>
      <c r="O72" s="54" t="str">
        <f ca="1">OFFSET(dummy2!$BA70,0,dummy2!$AU$3)</f>
        <v/>
      </c>
      <c r="P72" s="61" t="str">
        <f ca="1">OFFSET(dummy2!$BB70,0,dummy2!$AU$3)</f>
        <v/>
      </c>
      <c r="Q72" s="50" t="str">
        <f t="shared" ref="Q72:Q134" ca="1" si="11">IF(P72&lt;&gt;"","vs","")</f>
        <v/>
      </c>
      <c r="R72" s="72" t="str">
        <f ca="1">OFFSET(dummy2!$BC70,0,dummy2!$AU$3)</f>
        <v/>
      </c>
      <c r="S72" s="65" t="str">
        <f ca="1">OFFSET(dummy2!$AZ70,0,dummy2!$AV$3)</f>
        <v/>
      </c>
      <c r="T72" s="54" t="str">
        <f ca="1">OFFSET(dummy2!$BA70,0,dummy2!$AV$3)</f>
        <v/>
      </c>
      <c r="U72" s="61" t="str">
        <f ca="1">OFFSET(dummy2!$BB70,0,dummy2!$AV$3)</f>
        <v/>
      </c>
      <c r="V72" s="50" t="str">
        <f t="shared" ref="V72:V134" ca="1" si="12">IF(U72&lt;&gt;"","vs","")</f>
        <v/>
      </c>
      <c r="W72" s="72" t="str">
        <f ca="1">OFFSET(dummy2!$BC70,0,dummy2!$AV$3)</f>
        <v/>
      </c>
      <c r="X72" s="65" t="str">
        <f ca="1">OFFSET(dummy2!$AZ70,0,dummy2!$AW$3)</f>
        <v/>
      </c>
      <c r="Y72" s="54" t="str">
        <f ca="1">OFFSET(dummy2!$BA70,0,dummy2!$AW$3)</f>
        <v/>
      </c>
      <c r="Z72" s="61" t="str">
        <f ca="1">OFFSET(dummy2!$BB70,0,dummy2!$AW$3)</f>
        <v/>
      </c>
      <c r="AA72" s="50" t="str">
        <f t="shared" ref="AA72:AA134" ca="1" si="13">IF(Z72&lt;&gt;"","vs","")</f>
        <v/>
      </c>
      <c r="AB72" s="72" t="str">
        <f ca="1">OFFSET(dummy2!$BC70,0,dummy2!$AW$3)</f>
        <v/>
      </c>
      <c r="AC72" s="65" t="str">
        <f ca="1">OFFSET(dummy2!$AZ70,0,dummy2!$AX$3)</f>
        <v/>
      </c>
      <c r="AD72" s="54" t="str">
        <f ca="1">OFFSET(dummy2!$BA70,0,dummy2!$AX$3)</f>
        <v/>
      </c>
      <c r="AE72" s="61" t="str">
        <f ca="1">OFFSET(dummy2!$BB70,0,dummy2!$AX$3)</f>
        <v/>
      </c>
      <c r="AF72" s="50" t="str">
        <f t="shared" ref="AF72:AF134" ca="1" si="14">IF(AE72&lt;&gt;"","vs","")</f>
        <v/>
      </c>
      <c r="AG72" s="72" t="str">
        <f ca="1">OFFSET(dummy2!$BC70,0,dummy2!$AX$3)</f>
        <v/>
      </c>
      <c r="AH72" s="65" t="str">
        <f ca="1">OFFSET(dummy2!$AZ70,0,dummy2!$AY$3)</f>
        <v/>
      </c>
      <c r="AI72" s="54" t="str">
        <f ca="1">OFFSET(dummy2!$BA70,0,dummy2!$AY$3)</f>
        <v/>
      </c>
      <c r="AJ72" s="61" t="str">
        <f ca="1">OFFSET(dummy2!$BB70,0,dummy2!$AY$3)</f>
        <v/>
      </c>
      <c r="AK72" s="50" t="str">
        <f t="shared" ref="AK72:AK134" ca="1" si="15">IF(AJ72&lt;&gt;"","vs","")</f>
        <v/>
      </c>
      <c r="AL72" s="72" t="str">
        <f ca="1">OFFSET(dummy2!$BC70,0,dummy2!$AY$3)</f>
        <v/>
      </c>
      <c r="AM72" s="60"/>
      <c r="AN72" s="60"/>
      <c r="AO72" s="60"/>
      <c r="AP72" s="60"/>
      <c r="AQ72" s="60"/>
    </row>
    <row r="73" spans="1:43" ht="15" customHeight="1" x14ac:dyDescent="0.25">
      <c r="A73" s="87">
        <f t="shared" si="7"/>
        <v>9</v>
      </c>
      <c r="B73" s="75"/>
      <c r="C73" s="60">
        <f t="shared" si="8"/>
        <v>3</v>
      </c>
      <c r="D73" s="65" t="str">
        <f ca="1">OFFSET(dummy2!AZ71,0,dummy2!$AS$3)</f>
        <v/>
      </c>
      <c r="E73" s="54" t="str">
        <f ca="1">OFFSET(dummy2!BA71,0,dummy2!$AS$3)</f>
        <v/>
      </c>
      <c r="F73" s="61" t="str">
        <f ca="1">OFFSET(dummy2!BB71,0,dummy2!$AS$3)</f>
        <v/>
      </c>
      <c r="G73" s="50" t="str">
        <f t="shared" ca="1" si="9"/>
        <v/>
      </c>
      <c r="H73" s="66" t="str">
        <f ca="1">OFFSET(dummy2!BC71,0,dummy2!$AS$3)</f>
        <v/>
      </c>
      <c r="I73" s="65" t="str">
        <f ca="1">OFFSET(dummy2!AZ71,0,dummy2!$AT$3)</f>
        <v/>
      </c>
      <c r="J73" s="54" t="str">
        <f ca="1">OFFSET(dummy2!$BA71,0,dummy2!$AT$3)</f>
        <v/>
      </c>
      <c r="K73" s="61" t="str">
        <f ca="1">OFFSET(dummy2!BB71,0,dummy2!$AT$3)</f>
        <v/>
      </c>
      <c r="L73" s="50" t="str">
        <f t="shared" ca="1" si="10"/>
        <v/>
      </c>
      <c r="M73" s="66" t="str">
        <f ca="1">OFFSET(dummy2!BC71,0,dummy2!$AT$3)</f>
        <v/>
      </c>
      <c r="N73" s="65" t="str">
        <f ca="1">OFFSET(dummy2!$AZ71,0,dummy2!$AU$3)</f>
        <v/>
      </c>
      <c r="O73" s="54" t="str">
        <f ca="1">OFFSET(dummy2!$BA71,0,dummy2!$AU$3)</f>
        <v/>
      </c>
      <c r="P73" s="61" t="str">
        <f ca="1">OFFSET(dummy2!$BB71,0,dummy2!$AU$3)</f>
        <v/>
      </c>
      <c r="Q73" s="50" t="str">
        <f t="shared" ca="1" si="11"/>
        <v/>
      </c>
      <c r="R73" s="72" t="str">
        <f ca="1">OFFSET(dummy2!$BC71,0,dummy2!$AU$3)</f>
        <v/>
      </c>
      <c r="S73" s="65" t="str">
        <f ca="1">OFFSET(dummy2!$AZ71,0,dummy2!$AV$3)</f>
        <v/>
      </c>
      <c r="T73" s="54" t="str">
        <f ca="1">OFFSET(dummy2!$BA71,0,dummy2!$AV$3)</f>
        <v/>
      </c>
      <c r="U73" s="61" t="str">
        <f ca="1">OFFSET(dummy2!$BB71,0,dummy2!$AV$3)</f>
        <v/>
      </c>
      <c r="V73" s="50" t="str">
        <f t="shared" ca="1" si="12"/>
        <v/>
      </c>
      <c r="W73" s="72" t="str">
        <f ca="1">OFFSET(dummy2!$BC71,0,dummy2!$AV$3)</f>
        <v/>
      </c>
      <c r="X73" s="65" t="str">
        <f ca="1">OFFSET(dummy2!$AZ71,0,dummy2!$AW$3)</f>
        <v/>
      </c>
      <c r="Y73" s="54" t="str">
        <f ca="1">OFFSET(dummy2!$BA71,0,dummy2!$AW$3)</f>
        <v/>
      </c>
      <c r="Z73" s="61" t="str">
        <f ca="1">OFFSET(dummy2!$BB71,0,dummy2!$AW$3)</f>
        <v/>
      </c>
      <c r="AA73" s="50" t="str">
        <f t="shared" ca="1" si="13"/>
        <v/>
      </c>
      <c r="AB73" s="72" t="str">
        <f ca="1">OFFSET(dummy2!$BC71,0,dummy2!$AW$3)</f>
        <v/>
      </c>
      <c r="AC73" s="65" t="str">
        <f ca="1">OFFSET(dummy2!$AZ71,0,dummy2!$AX$3)</f>
        <v/>
      </c>
      <c r="AD73" s="54" t="str">
        <f ca="1">OFFSET(dummy2!$BA71,0,dummy2!$AX$3)</f>
        <v/>
      </c>
      <c r="AE73" s="61" t="str">
        <f ca="1">OFFSET(dummy2!$BB71,0,dummy2!$AX$3)</f>
        <v/>
      </c>
      <c r="AF73" s="50" t="str">
        <f t="shared" ca="1" si="14"/>
        <v/>
      </c>
      <c r="AG73" s="72" t="str">
        <f ca="1">OFFSET(dummy2!$BC71,0,dummy2!$AX$3)</f>
        <v/>
      </c>
      <c r="AH73" s="65" t="str">
        <f ca="1">OFFSET(dummy2!$AZ71,0,dummy2!$AY$3)</f>
        <v/>
      </c>
      <c r="AI73" s="54" t="str">
        <f ca="1">OFFSET(dummy2!$BA71,0,dummy2!$AY$3)</f>
        <v/>
      </c>
      <c r="AJ73" s="61" t="str">
        <f ca="1">OFFSET(dummy2!$BB71,0,dummy2!$AY$3)</f>
        <v/>
      </c>
      <c r="AK73" s="50" t="str">
        <f t="shared" ca="1" si="15"/>
        <v/>
      </c>
      <c r="AL73" s="72" t="str">
        <f ca="1">OFFSET(dummy2!$BC71,0,dummy2!$AY$3)</f>
        <v/>
      </c>
      <c r="AM73" s="60"/>
      <c r="AN73" s="60"/>
      <c r="AO73" s="60"/>
      <c r="AP73" s="60"/>
      <c r="AQ73" s="60"/>
    </row>
    <row r="74" spans="1:43" ht="15" customHeight="1" x14ac:dyDescent="0.25">
      <c r="A74" s="87">
        <f t="shared" si="7"/>
        <v>9</v>
      </c>
      <c r="B74" s="75"/>
      <c r="C74" s="60">
        <f t="shared" si="8"/>
        <v>4</v>
      </c>
      <c r="D74" s="65" t="str">
        <f ca="1">OFFSET(dummy2!AZ72,0,dummy2!$AS$3)</f>
        <v/>
      </c>
      <c r="E74" s="54" t="str">
        <f ca="1">OFFSET(dummy2!BA72,0,dummy2!$AS$3)</f>
        <v/>
      </c>
      <c r="F74" s="61" t="str">
        <f ca="1">OFFSET(dummy2!BB72,0,dummy2!$AS$3)</f>
        <v/>
      </c>
      <c r="G74" s="50" t="str">
        <f t="shared" ca="1" si="9"/>
        <v/>
      </c>
      <c r="H74" s="66" t="str">
        <f ca="1">OFFSET(dummy2!BC72,0,dummy2!$AS$3)</f>
        <v/>
      </c>
      <c r="I74" s="65" t="str">
        <f ca="1">OFFSET(dummy2!AZ72,0,dummy2!$AT$3)</f>
        <v/>
      </c>
      <c r="J74" s="54" t="str">
        <f ca="1">OFFSET(dummy2!$BA72,0,dummy2!$AT$3)</f>
        <v/>
      </c>
      <c r="K74" s="61" t="str">
        <f ca="1">OFFSET(dummy2!BB72,0,dummy2!$AT$3)</f>
        <v/>
      </c>
      <c r="L74" s="50" t="str">
        <f t="shared" ca="1" si="10"/>
        <v/>
      </c>
      <c r="M74" s="66" t="str">
        <f ca="1">OFFSET(dummy2!BC72,0,dummy2!$AT$3)</f>
        <v/>
      </c>
      <c r="N74" s="65" t="str">
        <f ca="1">OFFSET(dummy2!$AZ72,0,dummy2!$AU$3)</f>
        <v/>
      </c>
      <c r="O74" s="54" t="str">
        <f ca="1">OFFSET(dummy2!$BA72,0,dummy2!$AU$3)</f>
        <v/>
      </c>
      <c r="P74" s="61" t="str">
        <f ca="1">OFFSET(dummy2!$BB72,0,dummy2!$AU$3)</f>
        <v/>
      </c>
      <c r="Q74" s="50" t="str">
        <f t="shared" ca="1" si="11"/>
        <v/>
      </c>
      <c r="R74" s="72" t="str">
        <f ca="1">OFFSET(dummy2!$BC72,0,dummy2!$AU$3)</f>
        <v/>
      </c>
      <c r="S74" s="65" t="str">
        <f ca="1">OFFSET(dummy2!$AZ72,0,dummy2!$AV$3)</f>
        <v/>
      </c>
      <c r="T74" s="54" t="str">
        <f ca="1">OFFSET(dummy2!$BA72,0,dummy2!$AV$3)</f>
        <v/>
      </c>
      <c r="U74" s="61" t="str">
        <f ca="1">OFFSET(dummy2!$BB72,0,dummy2!$AV$3)</f>
        <v/>
      </c>
      <c r="V74" s="50" t="str">
        <f t="shared" ca="1" si="12"/>
        <v/>
      </c>
      <c r="W74" s="72" t="str">
        <f ca="1">OFFSET(dummy2!$BC72,0,dummy2!$AV$3)</f>
        <v/>
      </c>
      <c r="X74" s="65" t="str">
        <f ca="1">OFFSET(dummy2!$AZ72,0,dummy2!$AW$3)</f>
        <v/>
      </c>
      <c r="Y74" s="54" t="str">
        <f ca="1">OFFSET(dummy2!$BA72,0,dummy2!$AW$3)</f>
        <v/>
      </c>
      <c r="Z74" s="61" t="str">
        <f ca="1">OFFSET(dummy2!$BB72,0,dummy2!$AW$3)</f>
        <v/>
      </c>
      <c r="AA74" s="50" t="str">
        <f t="shared" ca="1" si="13"/>
        <v/>
      </c>
      <c r="AB74" s="72" t="str">
        <f ca="1">OFFSET(dummy2!$BC72,0,dummy2!$AW$3)</f>
        <v/>
      </c>
      <c r="AC74" s="65" t="str">
        <f ca="1">OFFSET(dummy2!$AZ72,0,dummy2!$AX$3)</f>
        <v/>
      </c>
      <c r="AD74" s="54" t="str">
        <f ca="1">OFFSET(dummy2!$BA72,0,dummy2!$AX$3)</f>
        <v/>
      </c>
      <c r="AE74" s="61" t="str">
        <f ca="1">OFFSET(dummy2!$BB72,0,dummy2!$AX$3)</f>
        <v/>
      </c>
      <c r="AF74" s="50" t="str">
        <f t="shared" ca="1" si="14"/>
        <v/>
      </c>
      <c r="AG74" s="72" t="str">
        <f ca="1">OFFSET(dummy2!$BC72,0,dummy2!$AX$3)</f>
        <v/>
      </c>
      <c r="AH74" s="65" t="str">
        <f ca="1">OFFSET(dummy2!$AZ72,0,dummy2!$AY$3)</f>
        <v/>
      </c>
      <c r="AI74" s="54" t="str">
        <f ca="1">OFFSET(dummy2!$BA72,0,dummy2!$AY$3)</f>
        <v/>
      </c>
      <c r="AJ74" s="61" t="str">
        <f ca="1">OFFSET(dummy2!$BB72,0,dummy2!$AY$3)</f>
        <v/>
      </c>
      <c r="AK74" s="50" t="str">
        <f t="shared" ca="1" si="15"/>
        <v/>
      </c>
      <c r="AL74" s="72" t="str">
        <f ca="1">OFFSET(dummy2!$BC72,0,dummy2!$AY$3)</f>
        <v/>
      </c>
      <c r="AM74" s="60"/>
      <c r="AN74" s="60"/>
      <c r="AO74" s="60"/>
      <c r="AP74" s="60"/>
      <c r="AQ74" s="60"/>
    </row>
    <row r="75" spans="1:43" ht="15" customHeight="1" x14ac:dyDescent="0.25">
      <c r="A75" s="87">
        <f t="shared" si="7"/>
        <v>9</v>
      </c>
      <c r="B75" s="75"/>
      <c r="C75" s="60">
        <f t="shared" si="8"/>
        <v>5</v>
      </c>
      <c r="D75" s="65" t="str">
        <f ca="1">OFFSET(dummy2!AZ73,0,dummy2!$AS$3)</f>
        <v/>
      </c>
      <c r="E75" s="54" t="str">
        <f ca="1">OFFSET(dummy2!BA73,0,dummy2!$AS$3)</f>
        <v/>
      </c>
      <c r="F75" s="61" t="str">
        <f ca="1">OFFSET(dummy2!BB73,0,dummy2!$AS$3)</f>
        <v/>
      </c>
      <c r="G75" s="50" t="str">
        <f t="shared" ca="1" si="9"/>
        <v/>
      </c>
      <c r="H75" s="66" t="str">
        <f ca="1">OFFSET(dummy2!BC73,0,dummy2!$AS$3)</f>
        <v/>
      </c>
      <c r="I75" s="65" t="str">
        <f ca="1">OFFSET(dummy2!AZ73,0,dummy2!$AT$3)</f>
        <v/>
      </c>
      <c r="J75" s="54" t="str">
        <f ca="1">OFFSET(dummy2!$BA73,0,dummy2!$AT$3)</f>
        <v/>
      </c>
      <c r="K75" s="61" t="str">
        <f ca="1">OFFSET(dummy2!BB73,0,dummy2!$AT$3)</f>
        <v/>
      </c>
      <c r="L75" s="50" t="str">
        <f t="shared" ca="1" si="10"/>
        <v/>
      </c>
      <c r="M75" s="66" t="str">
        <f ca="1">OFFSET(dummy2!BC73,0,dummy2!$AT$3)</f>
        <v/>
      </c>
      <c r="N75" s="65" t="str">
        <f ca="1">OFFSET(dummy2!$AZ73,0,dummy2!$AU$3)</f>
        <v/>
      </c>
      <c r="O75" s="54" t="str">
        <f ca="1">OFFSET(dummy2!$BA73,0,dummy2!$AU$3)</f>
        <v/>
      </c>
      <c r="P75" s="61" t="str">
        <f ca="1">OFFSET(dummy2!$BB73,0,dummy2!$AU$3)</f>
        <v/>
      </c>
      <c r="Q75" s="50" t="str">
        <f t="shared" ca="1" si="11"/>
        <v/>
      </c>
      <c r="R75" s="72" t="str">
        <f ca="1">OFFSET(dummy2!$BC73,0,dummy2!$AU$3)</f>
        <v/>
      </c>
      <c r="S75" s="65" t="str">
        <f ca="1">OFFSET(dummy2!$AZ73,0,dummy2!$AV$3)</f>
        <v/>
      </c>
      <c r="T75" s="54" t="str">
        <f ca="1">OFFSET(dummy2!$BA73,0,dummy2!$AV$3)</f>
        <v/>
      </c>
      <c r="U75" s="61" t="str">
        <f ca="1">OFFSET(dummy2!$BB73,0,dummy2!$AV$3)</f>
        <v/>
      </c>
      <c r="V75" s="50" t="str">
        <f t="shared" ca="1" si="12"/>
        <v/>
      </c>
      <c r="W75" s="72" t="str">
        <f ca="1">OFFSET(dummy2!$BC73,0,dummy2!$AV$3)</f>
        <v/>
      </c>
      <c r="X75" s="65" t="str">
        <f ca="1">OFFSET(dummy2!$AZ73,0,dummy2!$AW$3)</f>
        <v/>
      </c>
      <c r="Y75" s="54" t="str">
        <f ca="1">OFFSET(dummy2!$BA73,0,dummy2!$AW$3)</f>
        <v/>
      </c>
      <c r="Z75" s="61" t="str">
        <f ca="1">OFFSET(dummy2!$BB73,0,dummy2!$AW$3)</f>
        <v/>
      </c>
      <c r="AA75" s="50" t="str">
        <f t="shared" ca="1" si="13"/>
        <v/>
      </c>
      <c r="AB75" s="72" t="str">
        <f ca="1">OFFSET(dummy2!$BC73,0,dummy2!$AW$3)</f>
        <v/>
      </c>
      <c r="AC75" s="65" t="str">
        <f ca="1">OFFSET(dummy2!$AZ73,0,dummy2!$AX$3)</f>
        <v/>
      </c>
      <c r="AD75" s="54" t="str">
        <f ca="1">OFFSET(dummy2!$BA73,0,dummy2!$AX$3)</f>
        <v/>
      </c>
      <c r="AE75" s="61" t="str">
        <f ca="1">OFFSET(dummy2!$BB73,0,dummy2!$AX$3)</f>
        <v/>
      </c>
      <c r="AF75" s="50" t="str">
        <f t="shared" ca="1" si="14"/>
        <v/>
      </c>
      <c r="AG75" s="72" t="str">
        <f ca="1">OFFSET(dummy2!$BC73,0,dummy2!$AX$3)</f>
        <v/>
      </c>
      <c r="AH75" s="65" t="str">
        <f ca="1">OFFSET(dummy2!$AZ73,0,dummy2!$AY$3)</f>
        <v/>
      </c>
      <c r="AI75" s="54" t="str">
        <f ca="1">OFFSET(dummy2!$BA73,0,dummy2!$AY$3)</f>
        <v/>
      </c>
      <c r="AJ75" s="61" t="str">
        <f ca="1">OFFSET(dummy2!$BB73,0,dummy2!$AY$3)</f>
        <v/>
      </c>
      <c r="AK75" s="50" t="str">
        <f t="shared" ca="1" si="15"/>
        <v/>
      </c>
      <c r="AL75" s="72" t="str">
        <f ca="1">OFFSET(dummy2!$BC73,0,dummy2!$AY$3)</f>
        <v/>
      </c>
      <c r="AM75" s="60"/>
      <c r="AN75" s="60"/>
      <c r="AO75" s="60"/>
      <c r="AP75" s="60"/>
      <c r="AQ75" s="60"/>
    </row>
    <row r="76" spans="1:43" ht="15" customHeight="1" x14ac:dyDescent="0.25">
      <c r="A76" s="87">
        <f t="shared" si="7"/>
        <v>9</v>
      </c>
      <c r="B76" s="75"/>
      <c r="C76" s="60">
        <f t="shared" si="8"/>
        <v>6</v>
      </c>
      <c r="D76" s="65" t="str">
        <f ca="1">OFFSET(dummy2!AZ74,0,dummy2!$AS$3)</f>
        <v/>
      </c>
      <c r="E76" s="54" t="str">
        <f ca="1">OFFSET(dummy2!BA74,0,dummy2!$AS$3)</f>
        <v/>
      </c>
      <c r="F76" s="61" t="str">
        <f ca="1">OFFSET(dummy2!BB74,0,dummy2!$AS$3)</f>
        <v/>
      </c>
      <c r="G76" s="50" t="str">
        <f t="shared" ca="1" si="9"/>
        <v/>
      </c>
      <c r="H76" s="66" t="str">
        <f ca="1">OFFSET(dummy2!BC74,0,dummy2!$AS$3)</f>
        <v/>
      </c>
      <c r="I76" s="65" t="str">
        <f ca="1">OFFSET(dummy2!AZ74,0,dummy2!$AT$3)</f>
        <v/>
      </c>
      <c r="J76" s="54" t="str">
        <f ca="1">OFFSET(dummy2!$BA74,0,dummy2!$AT$3)</f>
        <v/>
      </c>
      <c r="K76" s="61" t="str">
        <f ca="1">OFFSET(dummy2!BB74,0,dummy2!$AT$3)</f>
        <v/>
      </c>
      <c r="L76" s="50" t="str">
        <f t="shared" ca="1" si="10"/>
        <v/>
      </c>
      <c r="M76" s="66" t="str">
        <f ca="1">OFFSET(dummy2!BC74,0,dummy2!$AT$3)</f>
        <v/>
      </c>
      <c r="N76" s="65" t="str">
        <f ca="1">OFFSET(dummy2!$AZ74,0,dummy2!$AU$3)</f>
        <v/>
      </c>
      <c r="O76" s="54" t="str">
        <f ca="1">OFFSET(dummy2!$BA74,0,dummy2!$AU$3)</f>
        <v/>
      </c>
      <c r="P76" s="61" t="str">
        <f ca="1">OFFSET(dummy2!$BB74,0,dummy2!$AU$3)</f>
        <v/>
      </c>
      <c r="Q76" s="50" t="str">
        <f t="shared" ca="1" si="11"/>
        <v/>
      </c>
      <c r="R76" s="72" t="str">
        <f ca="1">OFFSET(dummy2!$BC74,0,dummy2!$AU$3)</f>
        <v/>
      </c>
      <c r="S76" s="65" t="str">
        <f ca="1">OFFSET(dummy2!$AZ74,0,dummy2!$AV$3)</f>
        <v/>
      </c>
      <c r="T76" s="54" t="str">
        <f ca="1">OFFSET(dummy2!$BA74,0,dummy2!$AV$3)</f>
        <v/>
      </c>
      <c r="U76" s="61" t="str">
        <f ca="1">OFFSET(dummy2!$BB74,0,dummy2!$AV$3)</f>
        <v/>
      </c>
      <c r="V76" s="50" t="str">
        <f t="shared" ca="1" si="12"/>
        <v/>
      </c>
      <c r="W76" s="72" t="str">
        <f ca="1">OFFSET(dummy2!$BC74,0,dummy2!$AV$3)</f>
        <v/>
      </c>
      <c r="X76" s="65" t="str">
        <f ca="1">OFFSET(dummy2!$AZ74,0,dummy2!$AW$3)</f>
        <v/>
      </c>
      <c r="Y76" s="54" t="str">
        <f ca="1">OFFSET(dummy2!$BA74,0,dummy2!$AW$3)</f>
        <v/>
      </c>
      <c r="Z76" s="61" t="str">
        <f ca="1">OFFSET(dummy2!$BB74,0,dummy2!$AW$3)</f>
        <v/>
      </c>
      <c r="AA76" s="50" t="str">
        <f t="shared" ca="1" si="13"/>
        <v/>
      </c>
      <c r="AB76" s="72" t="str">
        <f ca="1">OFFSET(dummy2!$BC74,0,dummy2!$AW$3)</f>
        <v/>
      </c>
      <c r="AC76" s="65" t="str">
        <f ca="1">OFFSET(dummy2!$AZ74,0,dummy2!$AX$3)</f>
        <v/>
      </c>
      <c r="AD76" s="54" t="str">
        <f ca="1">OFFSET(dummy2!$BA74,0,dummy2!$AX$3)</f>
        <v/>
      </c>
      <c r="AE76" s="61" t="str">
        <f ca="1">OFFSET(dummy2!$BB74,0,dummy2!$AX$3)</f>
        <v/>
      </c>
      <c r="AF76" s="50" t="str">
        <f t="shared" ca="1" si="14"/>
        <v/>
      </c>
      <c r="AG76" s="72" t="str">
        <f ca="1">OFFSET(dummy2!$BC74,0,dummy2!$AX$3)</f>
        <v/>
      </c>
      <c r="AH76" s="65" t="str">
        <f ca="1">OFFSET(dummy2!$AZ74,0,dummy2!$AY$3)</f>
        <v/>
      </c>
      <c r="AI76" s="54" t="str">
        <f ca="1">OFFSET(dummy2!$BA74,0,dummy2!$AY$3)</f>
        <v/>
      </c>
      <c r="AJ76" s="61" t="str">
        <f ca="1">OFFSET(dummy2!$BB74,0,dummy2!$AY$3)</f>
        <v/>
      </c>
      <c r="AK76" s="50" t="str">
        <f t="shared" ca="1" si="15"/>
        <v/>
      </c>
      <c r="AL76" s="72" t="str">
        <f ca="1">OFFSET(dummy2!$BC74,0,dummy2!$AY$3)</f>
        <v/>
      </c>
      <c r="AM76" s="60"/>
      <c r="AN76" s="60"/>
      <c r="AO76" s="60"/>
      <c r="AP76" s="60"/>
      <c r="AQ76" s="60"/>
    </row>
    <row r="77" spans="1:43" ht="15" customHeight="1" x14ac:dyDescent="0.25">
      <c r="A77" s="87">
        <f t="shared" si="7"/>
        <v>9</v>
      </c>
      <c r="B77" s="75"/>
      <c r="C77" s="60">
        <f t="shared" si="8"/>
        <v>7</v>
      </c>
      <c r="D77" s="65" t="str">
        <f ca="1">OFFSET(dummy2!AZ75,0,dummy2!$AS$3)</f>
        <v/>
      </c>
      <c r="E77" s="54" t="str">
        <f ca="1">OFFSET(dummy2!BA75,0,dummy2!$AS$3)</f>
        <v/>
      </c>
      <c r="F77" s="61" t="str">
        <f ca="1">OFFSET(dummy2!BB75,0,dummy2!$AS$3)</f>
        <v/>
      </c>
      <c r="G77" s="50" t="str">
        <f t="shared" ca="1" si="9"/>
        <v/>
      </c>
      <c r="H77" s="66" t="str">
        <f ca="1">OFFSET(dummy2!BC75,0,dummy2!$AS$3)</f>
        <v/>
      </c>
      <c r="I77" s="65" t="str">
        <f ca="1">OFFSET(dummy2!AZ75,0,dummy2!$AT$3)</f>
        <v/>
      </c>
      <c r="J77" s="54" t="str">
        <f ca="1">OFFSET(dummy2!$BA75,0,dummy2!$AT$3)</f>
        <v/>
      </c>
      <c r="K77" s="61" t="str">
        <f ca="1">OFFSET(dummy2!BB75,0,dummy2!$AT$3)</f>
        <v/>
      </c>
      <c r="L77" s="50" t="str">
        <f t="shared" ca="1" si="10"/>
        <v/>
      </c>
      <c r="M77" s="66" t="str">
        <f ca="1">OFFSET(dummy2!BC75,0,dummy2!$AT$3)</f>
        <v/>
      </c>
      <c r="N77" s="65" t="str">
        <f ca="1">OFFSET(dummy2!$AZ75,0,dummy2!$AU$3)</f>
        <v/>
      </c>
      <c r="O77" s="54" t="str">
        <f ca="1">OFFSET(dummy2!$BA75,0,dummy2!$AU$3)</f>
        <v/>
      </c>
      <c r="P77" s="61" t="str">
        <f ca="1">OFFSET(dummy2!$BB75,0,dummy2!$AU$3)</f>
        <v/>
      </c>
      <c r="Q77" s="50" t="str">
        <f t="shared" ca="1" si="11"/>
        <v/>
      </c>
      <c r="R77" s="72" t="str">
        <f ca="1">OFFSET(dummy2!$BC75,0,dummy2!$AU$3)</f>
        <v/>
      </c>
      <c r="S77" s="65" t="str">
        <f ca="1">OFFSET(dummy2!$AZ75,0,dummy2!$AV$3)</f>
        <v/>
      </c>
      <c r="T77" s="54" t="str">
        <f ca="1">OFFSET(dummy2!$BA75,0,dummy2!$AV$3)</f>
        <v/>
      </c>
      <c r="U77" s="61" t="str">
        <f ca="1">OFFSET(dummy2!$BB75,0,dummy2!$AV$3)</f>
        <v/>
      </c>
      <c r="V77" s="50" t="str">
        <f t="shared" ca="1" si="12"/>
        <v/>
      </c>
      <c r="W77" s="72" t="str">
        <f ca="1">OFFSET(dummy2!$BC75,0,dummy2!$AV$3)</f>
        <v/>
      </c>
      <c r="X77" s="65" t="str">
        <f ca="1">OFFSET(dummy2!$AZ75,0,dummy2!$AW$3)</f>
        <v/>
      </c>
      <c r="Y77" s="54" t="str">
        <f ca="1">OFFSET(dummy2!$BA75,0,dummy2!$AW$3)</f>
        <v/>
      </c>
      <c r="Z77" s="61" t="str">
        <f ca="1">OFFSET(dummy2!$BB75,0,dummy2!$AW$3)</f>
        <v/>
      </c>
      <c r="AA77" s="50" t="str">
        <f t="shared" ca="1" si="13"/>
        <v/>
      </c>
      <c r="AB77" s="72" t="str">
        <f ca="1">OFFSET(dummy2!$BC75,0,dummy2!$AW$3)</f>
        <v/>
      </c>
      <c r="AC77" s="65" t="str">
        <f ca="1">OFFSET(dummy2!$AZ75,0,dummy2!$AX$3)</f>
        <v/>
      </c>
      <c r="AD77" s="54" t="str">
        <f ca="1">OFFSET(dummy2!$BA75,0,dummy2!$AX$3)</f>
        <v/>
      </c>
      <c r="AE77" s="61" t="str">
        <f ca="1">OFFSET(dummy2!$BB75,0,dummy2!$AX$3)</f>
        <v/>
      </c>
      <c r="AF77" s="50" t="str">
        <f t="shared" ca="1" si="14"/>
        <v/>
      </c>
      <c r="AG77" s="72" t="str">
        <f ca="1">OFFSET(dummy2!$BC75,0,dummy2!$AX$3)</f>
        <v/>
      </c>
      <c r="AH77" s="65" t="str">
        <f ca="1">OFFSET(dummy2!$AZ75,0,dummy2!$AY$3)</f>
        <v/>
      </c>
      <c r="AI77" s="54" t="str">
        <f ca="1">OFFSET(dummy2!$BA75,0,dummy2!$AY$3)</f>
        <v/>
      </c>
      <c r="AJ77" s="61" t="str">
        <f ca="1">OFFSET(dummy2!$BB75,0,dummy2!$AY$3)</f>
        <v/>
      </c>
      <c r="AK77" s="50" t="str">
        <f t="shared" ca="1" si="15"/>
        <v/>
      </c>
      <c r="AL77" s="72" t="str">
        <f ca="1">OFFSET(dummy2!$BC75,0,dummy2!$AY$3)</f>
        <v/>
      </c>
      <c r="AM77" s="60"/>
      <c r="AN77" s="60"/>
      <c r="AO77" s="60"/>
      <c r="AP77" s="60"/>
      <c r="AQ77" s="60"/>
    </row>
    <row r="78" spans="1:43" ht="15" customHeight="1" thickBot="1" x14ac:dyDescent="0.3">
      <c r="A78" s="87">
        <f t="shared" si="7"/>
        <v>9</v>
      </c>
      <c r="B78" s="76"/>
      <c r="C78" s="60">
        <f t="shared" si="8"/>
        <v>8</v>
      </c>
      <c r="D78" s="67" t="str">
        <f ca="1">OFFSET(dummy2!AZ76,0,dummy2!$AS$3)</f>
        <v/>
      </c>
      <c r="E78" s="68" t="str">
        <f ca="1">OFFSET(dummy2!BA76,0,dummy2!$AS$3)</f>
        <v/>
      </c>
      <c r="F78" s="69" t="str">
        <f ca="1">OFFSET(dummy2!BB76,0,dummy2!$AS$3)</f>
        <v/>
      </c>
      <c r="G78" s="70" t="str">
        <f t="shared" ca="1" si="9"/>
        <v/>
      </c>
      <c r="H78" s="71" t="str">
        <f ca="1">OFFSET(dummy2!BC76,0,dummy2!$AS$3)</f>
        <v/>
      </c>
      <c r="I78" s="67" t="str">
        <f ca="1">OFFSET(dummy2!AZ76,0,dummy2!$AT$3)</f>
        <v/>
      </c>
      <c r="J78" s="68" t="str">
        <f ca="1">OFFSET(dummy2!$BA76,0,dummy2!$AT$3)</f>
        <v/>
      </c>
      <c r="K78" s="69" t="str">
        <f ca="1">OFFSET(dummy2!BB76,0,dummy2!$AT$3)</f>
        <v/>
      </c>
      <c r="L78" s="70" t="str">
        <f t="shared" ca="1" si="10"/>
        <v/>
      </c>
      <c r="M78" s="71" t="str">
        <f ca="1">OFFSET(dummy2!BC76,0,dummy2!$AT$3)</f>
        <v/>
      </c>
      <c r="N78" s="67" t="str">
        <f ca="1">OFFSET(dummy2!$AZ76,0,dummy2!$AU$3)</f>
        <v/>
      </c>
      <c r="O78" s="68" t="str">
        <f ca="1">OFFSET(dummy2!$BA76,0,dummy2!$AU$3)</f>
        <v/>
      </c>
      <c r="P78" s="69" t="str">
        <f ca="1">OFFSET(dummy2!$BB76,0,dummy2!$AU$3)</f>
        <v/>
      </c>
      <c r="Q78" s="70" t="str">
        <f t="shared" ca="1" si="11"/>
        <v/>
      </c>
      <c r="R78" s="73" t="str">
        <f ca="1">OFFSET(dummy2!$BC76,0,dummy2!$AU$3)</f>
        <v/>
      </c>
      <c r="S78" s="67" t="str">
        <f ca="1">OFFSET(dummy2!$AZ76,0,dummy2!$AV$3)</f>
        <v/>
      </c>
      <c r="T78" s="68" t="str">
        <f ca="1">OFFSET(dummy2!$BA76,0,dummy2!$AV$3)</f>
        <v/>
      </c>
      <c r="U78" s="69" t="str">
        <f ca="1">OFFSET(dummy2!$BB76,0,dummy2!$AV$3)</f>
        <v/>
      </c>
      <c r="V78" s="70" t="str">
        <f t="shared" ca="1" si="12"/>
        <v/>
      </c>
      <c r="W78" s="73" t="str">
        <f ca="1">OFFSET(dummy2!$BC76,0,dummy2!$AV$3)</f>
        <v/>
      </c>
      <c r="X78" s="67" t="str">
        <f ca="1">OFFSET(dummy2!$AZ76,0,dummy2!$AW$3)</f>
        <v/>
      </c>
      <c r="Y78" s="68" t="str">
        <f ca="1">OFFSET(dummy2!$BA76,0,dummy2!$AW$3)</f>
        <v/>
      </c>
      <c r="Z78" s="69" t="str">
        <f ca="1">OFFSET(dummy2!$BB76,0,dummy2!$AW$3)</f>
        <v/>
      </c>
      <c r="AA78" s="70" t="str">
        <f t="shared" ca="1" si="13"/>
        <v/>
      </c>
      <c r="AB78" s="73" t="str">
        <f ca="1">OFFSET(dummy2!$BC76,0,dummy2!$AW$3)</f>
        <v/>
      </c>
      <c r="AC78" s="67" t="str">
        <f ca="1">OFFSET(dummy2!$AZ76,0,dummy2!$AX$3)</f>
        <v/>
      </c>
      <c r="AD78" s="68" t="str">
        <f ca="1">OFFSET(dummy2!$BA76,0,dummy2!$AX$3)</f>
        <v/>
      </c>
      <c r="AE78" s="69" t="str">
        <f ca="1">OFFSET(dummy2!$BB76,0,dummy2!$AX$3)</f>
        <v/>
      </c>
      <c r="AF78" s="70" t="str">
        <f t="shared" ca="1" si="14"/>
        <v/>
      </c>
      <c r="AG78" s="73" t="str">
        <f ca="1">OFFSET(dummy2!$BC76,0,dummy2!$AX$3)</f>
        <v/>
      </c>
      <c r="AH78" s="67" t="str">
        <f ca="1">OFFSET(dummy2!$AZ76,0,dummy2!$AY$3)</f>
        <v/>
      </c>
      <c r="AI78" s="68" t="str">
        <f ca="1">OFFSET(dummy2!$BA76,0,dummy2!$AY$3)</f>
        <v/>
      </c>
      <c r="AJ78" s="69" t="str">
        <f ca="1">OFFSET(dummy2!$BB76,0,dummy2!$AY$3)</f>
        <v/>
      </c>
      <c r="AK78" s="70" t="str">
        <f t="shared" ca="1" si="15"/>
        <v/>
      </c>
      <c r="AL78" s="73" t="str">
        <f ca="1">OFFSET(dummy2!$BC76,0,dummy2!$AY$3)</f>
        <v/>
      </c>
      <c r="AM78" s="60"/>
      <c r="AN78" s="60"/>
      <c r="AO78" s="60"/>
      <c r="AP78" s="60"/>
      <c r="AQ78" s="60"/>
    </row>
    <row r="79" spans="1:43" ht="15" customHeight="1" x14ac:dyDescent="0.25">
      <c r="A79" s="87">
        <f t="shared" si="7"/>
        <v>10</v>
      </c>
      <c r="B79" s="74" t="str">
        <f>dummy1!L24</f>
        <v>Court 10</v>
      </c>
      <c r="C79" s="60">
        <f t="shared" si="8"/>
        <v>1</v>
      </c>
      <c r="D79" s="81">
        <f ca="1">OFFSET(dummy2!AZ77,0,dummy2!$AS$3)</f>
        <v>0.625</v>
      </c>
      <c r="E79" s="82">
        <f ca="1">OFFSET(dummy2!BA77,0,dummy2!$AS$3)</f>
        <v>10</v>
      </c>
      <c r="F79" s="83" t="str">
        <f ca="1">OFFSET(dummy2!BB77,0,dummy2!$AS$3)</f>
        <v>Loser Match 3</v>
      </c>
      <c r="G79" s="84" t="str">
        <f t="shared" ca="1" si="9"/>
        <v>vs</v>
      </c>
      <c r="H79" s="85" t="str">
        <f ca="1">OFFSET(dummy2!BC77,0,dummy2!$AS$3)</f>
        <v>Loser Match 4</v>
      </c>
      <c r="I79" s="81" t="str">
        <f ca="1">OFFSET(dummy2!AZ77,0,dummy2!$AT$3)</f>
        <v/>
      </c>
      <c r="J79" s="82" t="str">
        <f ca="1">OFFSET(dummy2!$BA77,0,dummy2!$AT$3)</f>
        <v/>
      </c>
      <c r="K79" s="83" t="str">
        <f ca="1">OFFSET(dummy2!BB77,0,dummy2!$AT$3)</f>
        <v/>
      </c>
      <c r="L79" s="84" t="str">
        <f t="shared" ca="1" si="10"/>
        <v/>
      </c>
      <c r="M79" s="85" t="str">
        <f ca="1">OFFSET(dummy2!BC77,0,dummy2!$AT$3)</f>
        <v/>
      </c>
      <c r="N79" s="81" t="str">
        <f ca="1">OFFSET(dummy2!$AZ77,0,dummy2!$AU$3)</f>
        <v/>
      </c>
      <c r="O79" s="82" t="str">
        <f ca="1">OFFSET(dummy2!$BA77,0,dummy2!$AU$3)</f>
        <v/>
      </c>
      <c r="P79" s="83" t="str">
        <f ca="1">OFFSET(dummy2!$BB77,0,dummy2!$AU$3)</f>
        <v/>
      </c>
      <c r="Q79" s="84" t="str">
        <f t="shared" ca="1" si="11"/>
        <v/>
      </c>
      <c r="R79" s="86" t="str">
        <f ca="1">OFFSET(dummy2!$BC77,0,dummy2!$AU$3)</f>
        <v/>
      </c>
      <c r="S79" s="81" t="str">
        <f ca="1">OFFSET(dummy2!$AZ77,0,dummy2!$AV$3)</f>
        <v/>
      </c>
      <c r="T79" s="82" t="str">
        <f ca="1">OFFSET(dummy2!$BA77,0,dummy2!$AV$3)</f>
        <v/>
      </c>
      <c r="U79" s="83" t="str">
        <f ca="1">OFFSET(dummy2!$BB77,0,dummy2!$AV$3)</f>
        <v/>
      </c>
      <c r="V79" s="84" t="str">
        <f t="shared" ca="1" si="12"/>
        <v/>
      </c>
      <c r="W79" s="86" t="str">
        <f ca="1">OFFSET(dummy2!$BC77,0,dummy2!$AV$3)</f>
        <v/>
      </c>
      <c r="X79" s="81" t="str">
        <f ca="1">OFFSET(dummy2!$AZ77,0,dummy2!$AW$3)</f>
        <v/>
      </c>
      <c r="Y79" s="82" t="str">
        <f ca="1">OFFSET(dummy2!$BA77,0,dummy2!$AW$3)</f>
        <v/>
      </c>
      <c r="Z79" s="83" t="str">
        <f ca="1">OFFSET(dummy2!$BB77,0,dummy2!$AW$3)</f>
        <v/>
      </c>
      <c r="AA79" s="84" t="str">
        <f t="shared" ca="1" si="13"/>
        <v/>
      </c>
      <c r="AB79" s="86" t="str">
        <f ca="1">OFFSET(dummy2!$BC77,0,dummy2!$AW$3)</f>
        <v/>
      </c>
      <c r="AC79" s="81" t="str">
        <f ca="1">OFFSET(dummy2!$AZ77,0,dummy2!$AX$3)</f>
        <v/>
      </c>
      <c r="AD79" s="82" t="str">
        <f ca="1">OFFSET(dummy2!$BA77,0,dummy2!$AX$3)</f>
        <v/>
      </c>
      <c r="AE79" s="83" t="str">
        <f ca="1">OFFSET(dummy2!$BB77,0,dummy2!$AX$3)</f>
        <v/>
      </c>
      <c r="AF79" s="84" t="str">
        <f t="shared" ca="1" si="14"/>
        <v/>
      </c>
      <c r="AG79" s="86" t="str">
        <f ca="1">OFFSET(dummy2!$BC77,0,dummy2!$AX$3)</f>
        <v/>
      </c>
      <c r="AH79" s="81" t="str">
        <f ca="1">OFFSET(dummy2!$AZ77,0,dummy2!$AY$3)</f>
        <v/>
      </c>
      <c r="AI79" s="82" t="str">
        <f ca="1">OFFSET(dummy2!$BA77,0,dummy2!$AY$3)</f>
        <v/>
      </c>
      <c r="AJ79" s="83" t="str">
        <f ca="1">OFFSET(dummy2!$BB77,0,dummy2!$AY$3)</f>
        <v/>
      </c>
      <c r="AK79" s="84" t="str">
        <f t="shared" ca="1" si="15"/>
        <v/>
      </c>
      <c r="AL79" s="86" t="str">
        <f ca="1">OFFSET(dummy2!$BC77,0,dummy2!$AY$3)</f>
        <v/>
      </c>
      <c r="AM79" s="60"/>
      <c r="AN79" s="60"/>
      <c r="AO79" s="60"/>
      <c r="AP79" s="60"/>
      <c r="AQ79" s="60"/>
    </row>
    <row r="80" spans="1:43" ht="15" customHeight="1" x14ac:dyDescent="0.25">
      <c r="A80" s="87">
        <f t="shared" ref="A80:A134" si="16">IFERROR(IF(A72+1&gt;$A$5,"",A72+1),"")</f>
        <v>10</v>
      </c>
      <c r="B80" s="75"/>
      <c r="C80" s="60">
        <f t="shared" ref="C80:C134" si="17">C72</f>
        <v>2</v>
      </c>
      <c r="D80" s="65">
        <f ca="1">OFFSET(dummy2!AZ78,0,dummy2!$AS$3)</f>
        <v>0.70833333333333337</v>
      </c>
      <c r="E80" s="54">
        <f ca="1">OFFSET(dummy2!BA78,0,dummy2!$AS$3)</f>
        <v>26</v>
      </c>
      <c r="F80" s="61" t="str">
        <f ca="1">OFFSET(dummy2!BB78,0,dummy2!$AS$3)</f>
        <v>Loser Match 22</v>
      </c>
      <c r="G80" s="50" t="str">
        <f t="shared" ca="1" si="9"/>
        <v>vs</v>
      </c>
      <c r="H80" s="66" t="str">
        <f ca="1">OFFSET(dummy2!BC78,0,dummy2!$AS$3)</f>
        <v>Winner Match 23</v>
      </c>
      <c r="I80" s="65" t="str">
        <f ca="1">OFFSET(dummy2!AZ78,0,dummy2!$AT$3)</f>
        <v/>
      </c>
      <c r="J80" s="54" t="str">
        <f ca="1">OFFSET(dummy2!$BA78,0,dummy2!$AT$3)</f>
        <v/>
      </c>
      <c r="K80" s="61" t="str">
        <f ca="1">OFFSET(dummy2!BB78,0,dummy2!$AT$3)</f>
        <v/>
      </c>
      <c r="L80" s="50" t="str">
        <f t="shared" ca="1" si="10"/>
        <v/>
      </c>
      <c r="M80" s="66" t="str">
        <f ca="1">OFFSET(dummy2!BC78,0,dummy2!$AT$3)</f>
        <v/>
      </c>
      <c r="N80" s="65" t="str">
        <f ca="1">OFFSET(dummy2!$AZ78,0,dummy2!$AU$3)</f>
        <v/>
      </c>
      <c r="O80" s="54" t="str">
        <f ca="1">OFFSET(dummy2!$BA78,0,dummy2!$AU$3)</f>
        <v/>
      </c>
      <c r="P80" s="61" t="str">
        <f ca="1">OFFSET(dummy2!$BB78,0,dummy2!$AU$3)</f>
        <v/>
      </c>
      <c r="Q80" s="50" t="str">
        <f t="shared" ca="1" si="11"/>
        <v/>
      </c>
      <c r="R80" s="72" t="str">
        <f ca="1">OFFSET(dummy2!$BC78,0,dummy2!$AU$3)</f>
        <v/>
      </c>
      <c r="S80" s="65" t="str">
        <f ca="1">OFFSET(dummy2!$AZ78,0,dummy2!$AV$3)</f>
        <v/>
      </c>
      <c r="T80" s="54" t="str">
        <f ca="1">OFFSET(dummy2!$BA78,0,dummy2!$AV$3)</f>
        <v/>
      </c>
      <c r="U80" s="61" t="str">
        <f ca="1">OFFSET(dummy2!$BB78,0,dummy2!$AV$3)</f>
        <v/>
      </c>
      <c r="V80" s="50" t="str">
        <f t="shared" ca="1" si="12"/>
        <v/>
      </c>
      <c r="W80" s="72" t="str">
        <f ca="1">OFFSET(dummy2!$BC78,0,dummy2!$AV$3)</f>
        <v/>
      </c>
      <c r="X80" s="65" t="str">
        <f ca="1">OFFSET(dummy2!$AZ78,0,dummy2!$AW$3)</f>
        <v/>
      </c>
      <c r="Y80" s="54" t="str">
        <f ca="1">OFFSET(dummy2!$BA78,0,dummy2!$AW$3)</f>
        <v/>
      </c>
      <c r="Z80" s="61" t="str">
        <f ca="1">OFFSET(dummy2!$BB78,0,dummy2!$AW$3)</f>
        <v/>
      </c>
      <c r="AA80" s="50" t="str">
        <f t="shared" ca="1" si="13"/>
        <v/>
      </c>
      <c r="AB80" s="72" t="str">
        <f ca="1">OFFSET(dummy2!$BC78,0,dummy2!$AW$3)</f>
        <v/>
      </c>
      <c r="AC80" s="65" t="str">
        <f ca="1">OFFSET(dummy2!$AZ78,0,dummy2!$AX$3)</f>
        <v/>
      </c>
      <c r="AD80" s="54" t="str">
        <f ca="1">OFFSET(dummy2!$BA78,0,dummy2!$AX$3)</f>
        <v/>
      </c>
      <c r="AE80" s="61" t="str">
        <f ca="1">OFFSET(dummy2!$BB78,0,dummy2!$AX$3)</f>
        <v/>
      </c>
      <c r="AF80" s="50" t="str">
        <f t="shared" ca="1" si="14"/>
        <v/>
      </c>
      <c r="AG80" s="72" t="str">
        <f ca="1">OFFSET(dummy2!$BC78,0,dummy2!$AX$3)</f>
        <v/>
      </c>
      <c r="AH80" s="65" t="str">
        <f ca="1">OFFSET(dummy2!$AZ78,0,dummy2!$AY$3)</f>
        <v/>
      </c>
      <c r="AI80" s="54" t="str">
        <f ca="1">OFFSET(dummy2!$BA78,0,dummy2!$AY$3)</f>
        <v/>
      </c>
      <c r="AJ80" s="61" t="str">
        <f ca="1">OFFSET(dummy2!$BB78,0,dummy2!$AY$3)</f>
        <v/>
      </c>
      <c r="AK80" s="50" t="str">
        <f t="shared" ca="1" si="15"/>
        <v/>
      </c>
      <c r="AL80" s="72" t="str">
        <f ca="1">OFFSET(dummy2!$BC78,0,dummy2!$AY$3)</f>
        <v/>
      </c>
      <c r="AM80" s="60"/>
      <c r="AN80" s="60"/>
      <c r="AO80" s="60"/>
      <c r="AP80" s="60"/>
      <c r="AQ80" s="60"/>
    </row>
    <row r="81" spans="1:43" ht="15" customHeight="1" x14ac:dyDescent="0.25">
      <c r="A81" s="87">
        <f t="shared" si="16"/>
        <v>10</v>
      </c>
      <c r="B81" s="75"/>
      <c r="C81" s="60">
        <f t="shared" si="17"/>
        <v>3</v>
      </c>
      <c r="D81" s="65" t="str">
        <f ca="1">OFFSET(dummy2!AZ79,0,dummy2!$AS$3)</f>
        <v/>
      </c>
      <c r="E81" s="54" t="str">
        <f ca="1">OFFSET(dummy2!BA79,0,dummy2!$AS$3)</f>
        <v/>
      </c>
      <c r="F81" s="61" t="str">
        <f ca="1">OFFSET(dummy2!BB79,0,dummy2!$AS$3)</f>
        <v/>
      </c>
      <c r="G81" s="50" t="str">
        <f t="shared" ca="1" si="9"/>
        <v/>
      </c>
      <c r="H81" s="66" t="str">
        <f ca="1">OFFSET(dummy2!BC79,0,dummy2!$AS$3)</f>
        <v/>
      </c>
      <c r="I81" s="65" t="str">
        <f ca="1">OFFSET(dummy2!AZ79,0,dummy2!$AT$3)</f>
        <v/>
      </c>
      <c r="J81" s="54" t="str">
        <f ca="1">OFFSET(dummy2!$BA79,0,dummy2!$AT$3)</f>
        <v/>
      </c>
      <c r="K81" s="61" t="str">
        <f ca="1">OFFSET(dummy2!BB79,0,dummy2!$AT$3)</f>
        <v/>
      </c>
      <c r="L81" s="50" t="str">
        <f t="shared" ca="1" si="10"/>
        <v/>
      </c>
      <c r="M81" s="66" t="str">
        <f ca="1">OFFSET(dummy2!BC79,0,dummy2!$AT$3)</f>
        <v/>
      </c>
      <c r="N81" s="65" t="str">
        <f ca="1">OFFSET(dummy2!$AZ79,0,dummy2!$AU$3)</f>
        <v/>
      </c>
      <c r="O81" s="54" t="str">
        <f ca="1">OFFSET(dummy2!$BA79,0,dummy2!$AU$3)</f>
        <v/>
      </c>
      <c r="P81" s="61" t="str">
        <f ca="1">OFFSET(dummy2!$BB79,0,dummy2!$AU$3)</f>
        <v/>
      </c>
      <c r="Q81" s="50" t="str">
        <f t="shared" ca="1" si="11"/>
        <v/>
      </c>
      <c r="R81" s="72" t="str">
        <f ca="1">OFFSET(dummy2!$BC79,0,dummy2!$AU$3)</f>
        <v/>
      </c>
      <c r="S81" s="65" t="str">
        <f ca="1">OFFSET(dummy2!$AZ79,0,dummy2!$AV$3)</f>
        <v/>
      </c>
      <c r="T81" s="54" t="str">
        <f ca="1">OFFSET(dummy2!$BA79,0,dummy2!$AV$3)</f>
        <v/>
      </c>
      <c r="U81" s="61" t="str">
        <f ca="1">OFFSET(dummy2!$BB79,0,dummy2!$AV$3)</f>
        <v/>
      </c>
      <c r="V81" s="50" t="str">
        <f t="shared" ca="1" si="12"/>
        <v/>
      </c>
      <c r="W81" s="72" t="str">
        <f ca="1">OFFSET(dummy2!$BC79,0,dummy2!$AV$3)</f>
        <v/>
      </c>
      <c r="X81" s="65" t="str">
        <f ca="1">OFFSET(dummy2!$AZ79,0,dummy2!$AW$3)</f>
        <v/>
      </c>
      <c r="Y81" s="54" t="str">
        <f ca="1">OFFSET(dummy2!$BA79,0,dummy2!$AW$3)</f>
        <v/>
      </c>
      <c r="Z81" s="61" t="str">
        <f ca="1">OFFSET(dummy2!$BB79,0,dummy2!$AW$3)</f>
        <v/>
      </c>
      <c r="AA81" s="50" t="str">
        <f t="shared" ca="1" si="13"/>
        <v/>
      </c>
      <c r="AB81" s="72" t="str">
        <f ca="1">OFFSET(dummy2!$BC79,0,dummy2!$AW$3)</f>
        <v/>
      </c>
      <c r="AC81" s="65" t="str">
        <f ca="1">OFFSET(dummy2!$AZ79,0,dummy2!$AX$3)</f>
        <v/>
      </c>
      <c r="AD81" s="54" t="str">
        <f ca="1">OFFSET(dummy2!$BA79,0,dummy2!$AX$3)</f>
        <v/>
      </c>
      <c r="AE81" s="61" t="str">
        <f ca="1">OFFSET(dummy2!$BB79,0,dummy2!$AX$3)</f>
        <v/>
      </c>
      <c r="AF81" s="50" t="str">
        <f t="shared" ca="1" si="14"/>
        <v/>
      </c>
      <c r="AG81" s="72" t="str">
        <f ca="1">OFFSET(dummy2!$BC79,0,dummy2!$AX$3)</f>
        <v/>
      </c>
      <c r="AH81" s="65" t="str">
        <f ca="1">OFFSET(dummy2!$AZ79,0,dummy2!$AY$3)</f>
        <v/>
      </c>
      <c r="AI81" s="54" t="str">
        <f ca="1">OFFSET(dummy2!$BA79,0,dummy2!$AY$3)</f>
        <v/>
      </c>
      <c r="AJ81" s="61" t="str">
        <f ca="1">OFFSET(dummy2!$BB79,0,dummy2!$AY$3)</f>
        <v/>
      </c>
      <c r="AK81" s="50" t="str">
        <f t="shared" ca="1" si="15"/>
        <v/>
      </c>
      <c r="AL81" s="72" t="str">
        <f ca="1">OFFSET(dummy2!$BC79,0,dummy2!$AY$3)</f>
        <v/>
      </c>
      <c r="AM81" s="60"/>
      <c r="AN81" s="60"/>
      <c r="AO81" s="60"/>
      <c r="AP81" s="60"/>
      <c r="AQ81" s="60"/>
    </row>
    <row r="82" spans="1:43" ht="15" customHeight="1" x14ac:dyDescent="0.25">
      <c r="A82" s="87">
        <f t="shared" si="16"/>
        <v>10</v>
      </c>
      <c r="B82" s="75"/>
      <c r="C82" s="60">
        <f t="shared" si="17"/>
        <v>4</v>
      </c>
      <c r="D82" s="65" t="str">
        <f ca="1">OFFSET(dummy2!AZ80,0,dummy2!$AS$3)</f>
        <v/>
      </c>
      <c r="E82" s="54" t="str">
        <f ca="1">OFFSET(dummy2!BA80,0,dummy2!$AS$3)</f>
        <v/>
      </c>
      <c r="F82" s="61" t="str">
        <f ca="1">OFFSET(dummy2!BB80,0,dummy2!$AS$3)</f>
        <v/>
      </c>
      <c r="G82" s="50" t="str">
        <f t="shared" ca="1" si="9"/>
        <v/>
      </c>
      <c r="H82" s="66" t="str">
        <f ca="1">OFFSET(dummy2!BC80,0,dummy2!$AS$3)</f>
        <v/>
      </c>
      <c r="I82" s="65" t="str">
        <f ca="1">OFFSET(dummy2!AZ80,0,dummy2!$AT$3)</f>
        <v/>
      </c>
      <c r="J82" s="54" t="str">
        <f ca="1">OFFSET(dummy2!$BA80,0,dummy2!$AT$3)</f>
        <v/>
      </c>
      <c r="K82" s="61" t="str">
        <f ca="1">OFFSET(dummy2!BB80,0,dummy2!$AT$3)</f>
        <v/>
      </c>
      <c r="L82" s="50" t="str">
        <f t="shared" ca="1" si="10"/>
        <v/>
      </c>
      <c r="M82" s="66" t="str">
        <f ca="1">OFFSET(dummy2!BC80,0,dummy2!$AT$3)</f>
        <v/>
      </c>
      <c r="N82" s="65" t="str">
        <f ca="1">OFFSET(dummy2!$AZ80,0,dummy2!$AU$3)</f>
        <v/>
      </c>
      <c r="O82" s="54" t="str">
        <f ca="1">OFFSET(dummy2!$BA80,0,dummy2!$AU$3)</f>
        <v/>
      </c>
      <c r="P82" s="61" t="str">
        <f ca="1">OFFSET(dummy2!$BB80,0,dummy2!$AU$3)</f>
        <v/>
      </c>
      <c r="Q82" s="50" t="str">
        <f t="shared" ca="1" si="11"/>
        <v/>
      </c>
      <c r="R82" s="72" t="str">
        <f ca="1">OFFSET(dummy2!$BC80,0,dummy2!$AU$3)</f>
        <v/>
      </c>
      <c r="S82" s="65" t="str">
        <f ca="1">OFFSET(dummy2!$AZ80,0,dummy2!$AV$3)</f>
        <v/>
      </c>
      <c r="T82" s="54" t="str">
        <f ca="1">OFFSET(dummy2!$BA80,0,dummy2!$AV$3)</f>
        <v/>
      </c>
      <c r="U82" s="61" t="str">
        <f ca="1">OFFSET(dummy2!$BB80,0,dummy2!$AV$3)</f>
        <v/>
      </c>
      <c r="V82" s="50" t="str">
        <f t="shared" ca="1" si="12"/>
        <v/>
      </c>
      <c r="W82" s="72" t="str">
        <f ca="1">OFFSET(dummy2!$BC80,0,dummy2!$AV$3)</f>
        <v/>
      </c>
      <c r="X82" s="65" t="str">
        <f ca="1">OFFSET(dummy2!$AZ80,0,dummy2!$AW$3)</f>
        <v/>
      </c>
      <c r="Y82" s="54" t="str">
        <f ca="1">OFFSET(dummy2!$BA80,0,dummy2!$AW$3)</f>
        <v/>
      </c>
      <c r="Z82" s="61" t="str">
        <f ca="1">OFFSET(dummy2!$BB80,0,dummy2!$AW$3)</f>
        <v/>
      </c>
      <c r="AA82" s="50" t="str">
        <f t="shared" ca="1" si="13"/>
        <v/>
      </c>
      <c r="AB82" s="72" t="str">
        <f ca="1">OFFSET(dummy2!$BC80,0,dummy2!$AW$3)</f>
        <v/>
      </c>
      <c r="AC82" s="65" t="str">
        <f ca="1">OFFSET(dummy2!$AZ80,0,dummy2!$AX$3)</f>
        <v/>
      </c>
      <c r="AD82" s="54" t="str">
        <f ca="1">OFFSET(dummy2!$BA80,0,dummy2!$AX$3)</f>
        <v/>
      </c>
      <c r="AE82" s="61" t="str">
        <f ca="1">OFFSET(dummy2!$BB80,0,dummy2!$AX$3)</f>
        <v/>
      </c>
      <c r="AF82" s="50" t="str">
        <f t="shared" ca="1" si="14"/>
        <v/>
      </c>
      <c r="AG82" s="72" t="str">
        <f ca="1">OFFSET(dummy2!$BC80,0,dummy2!$AX$3)</f>
        <v/>
      </c>
      <c r="AH82" s="65" t="str">
        <f ca="1">OFFSET(dummy2!$AZ80,0,dummy2!$AY$3)</f>
        <v/>
      </c>
      <c r="AI82" s="54" t="str">
        <f ca="1">OFFSET(dummy2!$BA80,0,dummy2!$AY$3)</f>
        <v/>
      </c>
      <c r="AJ82" s="61" t="str">
        <f ca="1">OFFSET(dummy2!$BB80,0,dummy2!$AY$3)</f>
        <v/>
      </c>
      <c r="AK82" s="50" t="str">
        <f t="shared" ca="1" si="15"/>
        <v/>
      </c>
      <c r="AL82" s="72" t="str">
        <f ca="1">OFFSET(dummy2!$BC80,0,dummy2!$AY$3)</f>
        <v/>
      </c>
      <c r="AM82" s="60"/>
      <c r="AN82" s="60"/>
      <c r="AO82" s="60"/>
      <c r="AP82" s="60"/>
      <c r="AQ82" s="60"/>
    </row>
    <row r="83" spans="1:43" ht="15" customHeight="1" x14ac:dyDescent="0.25">
      <c r="A83" s="87">
        <f t="shared" si="16"/>
        <v>10</v>
      </c>
      <c r="B83" s="75"/>
      <c r="C83" s="60">
        <f t="shared" si="17"/>
        <v>5</v>
      </c>
      <c r="D83" s="65" t="str">
        <f ca="1">OFFSET(dummy2!AZ81,0,dummy2!$AS$3)</f>
        <v/>
      </c>
      <c r="E83" s="54" t="str">
        <f ca="1">OFFSET(dummy2!BA81,0,dummy2!$AS$3)</f>
        <v/>
      </c>
      <c r="F83" s="61" t="str">
        <f ca="1">OFFSET(dummy2!BB81,0,dummy2!$AS$3)</f>
        <v/>
      </c>
      <c r="G83" s="50" t="str">
        <f t="shared" ca="1" si="9"/>
        <v/>
      </c>
      <c r="H83" s="66" t="str">
        <f ca="1">OFFSET(dummy2!BC81,0,dummy2!$AS$3)</f>
        <v/>
      </c>
      <c r="I83" s="65" t="str">
        <f ca="1">OFFSET(dummy2!AZ81,0,dummy2!$AT$3)</f>
        <v/>
      </c>
      <c r="J83" s="54" t="str">
        <f ca="1">OFFSET(dummy2!$BA81,0,dummy2!$AT$3)</f>
        <v/>
      </c>
      <c r="K83" s="61" t="str">
        <f ca="1">OFFSET(dummy2!BB81,0,dummy2!$AT$3)</f>
        <v/>
      </c>
      <c r="L83" s="50" t="str">
        <f t="shared" ca="1" si="10"/>
        <v/>
      </c>
      <c r="M83" s="66" t="str">
        <f ca="1">OFFSET(dummy2!BC81,0,dummy2!$AT$3)</f>
        <v/>
      </c>
      <c r="N83" s="65" t="str">
        <f ca="1">OFFSET(dummy2!$AZ81,0,dummy2!$AU$3)</f>
        <v/>
      </c>
      <c r="O83" s="54" t="str">
        <f ca="1">OFFSET(dummy2!$BA81,0,dummy2!$AU$3)</f>
        <v/>
      </c>
      <c r="P83" s="61" t="str">
        <f ca="1">OFFSET(dummy2!$BB81,0,dummy2!$AU$3)</f>
        <v/>
      </c>
      <c r="Q83" s="50" t="str">
        <f t="shared" ca="1" si="11"/>
        <v/>
      </c>
      <c r="R83" s="72" t="str">
        <f ca="1">OFFSET(dummy2!$BC81,0,dummy2!$AU$3)</f>
        <v/>
      </c>
      <c r="S83" s="65" t="str">
        <f ca="1">OFFSET(dummy2!$AZ81,0,dummy2!$AV$3)</f>
        <v/>
      </c>
      <c r="T83" s="54" t="str">
        <f ca="1">OFFSET(dummy2!$BA81,0,dummy2!$AV$3)</f>
        <v/>
      </c>
      <c r="U83" s="61" t="str">
        <f ca="1">OFFSET(dummy2!$BB81,0,dummy2!$AV$3)</f>
        <v/>
      </c>
      <c r="V83" s="50" t="str">
        <f t="shared" ca="1" si="12"/>
        <v/>
      </c>
      <c r="W83" s="72" t="str">
        <f ca="1">OFFSET(dummy2!$BC81,0,dummy2!$AV$3)</f>
        <v/>
      </c>
      <c r="X83" s="65" t="str">
        <f ca="1">OFFSET(dummy2!$AZ81,0,dummy2!$AW$3)</f>
        <v/>
      </c>
      <c r="Y83" s="54" t="str">
        <f ca="1">OFFSET(dummy2!$BA81,0,dummy2!$AW$3)</f>
        <v/>
      </c>
      <c r="Z83" s="61" t="str">
        <f ca="1">OFFSET(dummy2!$BB81,0,dummy2!$AW$3)</f>
        <v/>
      </c>
      <c r="AA83" s="50" t="str">
        <f t="shared" ca="1" si="13"/>
        <v/>
      </c>
      <c r="AB83" s="72" t="str">
        <f ca="1">OFFSET(dummy2!$BC81,0,dummy2!$AW$3)</f>
        <v/>
      </c>
      <c r="AC83" s="65" t="str">
        <f ca="1">OFFSET(dummy2!$AZ81,0,dummy2!$AX$3)</f>
        <v/>
      </c>
      <c r="AD83" s="54" t="str">
        <f ca="1">OFFSET(dummy2!$BA81,0,dummy2!$AX$3)</f>
        <v/>
      </c>
      <c r="AE83" s="61" t="str">
        <f ca="1">OFFSET(dummy2!$BB81,0,dummy2!$AX$3)</f>
        <v/>
      </c>
      <c r="AF83" s="50" t="str">
        <f t="shared" ca="1" si="14"/>
        <v/>
      </c>
      <c r="AG83" s="72" t="str">
        <f ca="1">OFFSET(dummy2!$BC81,0,dummy2!$AX$3)</f>
        <v/>
      </c>
      <c r="AH83" s="65" t="str">
        <f ca="1">OFFSET(dummy2!$AZ81,0,dummy2!$AY$3)</f>
        <v/>
      </c>
      <c r="AI83" s="54" t="str">
        <f ca="1">OFFSET(dummy2!$BA81,0,dummy2!$AY$3)</f>
        <v/>
      </c>
      <c r="AJ83" s="61" t="str">
        <f ca="1">OFFSET(dummy2!$BB81,0,dummy2!$AY$3)</f>
        <v/>
      </c>
      <c r="AK83" s="50" t="str">
        <f t="shared" ca="1" si="15"/>
        <v/>
      </c>
      <c r="AL83" s="72" t="str">
        <f ca="1">OFFSET(dummy2!$BC81,0,dummy2!$AY$3)</f>
        <v/>
      </c>
      <c r="AM83" s="60"/>
      <c r="AN83" s="60"/>
      <c r="AO83" s="60"/>
      <c r="AP83" s="60"/>
      <c r="AQ83" s="60"/>
    </row>
    <row r="84" spans="1:43" ht="15" customHeight="1" x14ac:dyDescent="0.25">
      <c r="A84" s="87">
        <f t="shared" si="16"/>
        <v>10</v>
      </c>
      <c r="B84" s="75"/>
      <c r="C84" s="60">
        <f t="shared" si="17"/>
        <v>6</v>
      </c>
      <c r="D84" s="65" t="str">
        <f ca="1">OFFSET(dummy2!AZ82,0,dummy2!$AS$3)</f>
        <v/>
      </c>
      <c r="E84" s="54" t="str">
        <f ca="1">OFFSET(dummy2!BA82,0,dummy2!$AS$3)</f>
        <v/>
      </c>
      <c r="F84" s="61" t="str">
        <f ca="1">OFFSET(dummy2!BB82,0,dummy2!$AS$3)</f>
        <v/>
      </c>
      <c r="G84" s="50" t="str">
        <f t="shared" ca="1" si="9"/>
        <v/>
      </c>
      <c r="H84" s="66" t="str">
        <f ca="1">OFFSET(dummy2!BC82,0,dummy2!$AS$3)</f>
        <v/>
      </c>
      <c r="I84" s="65" t="str">
        <f ca="1">OFFSET(dummy2!AZ82,0,dummy2!$AT$3)</f>
        <v/>
      </c>
      <c r="J84" s="54" t="str">
        <f ca="1">OFFSET(dummy2!$BA82,0,dummy2!$AT$3)</f>
        <v/>
      </c>
      <c r="K84" s="61" t="str">
        <f ca="1">OFFSET(dummy2!BB82,0,dummy2!$AT$3)</f>
        <v/>
      </c>
      <c r="L84" s="50" t="str">
        <f t="shared" ca="1" si="10"/>
        <v/>
      </c>
      <c r="M84" s="66" t="str">
        <f ca="1">OFFSET(dummy2!BC82,0,dummy2!$AT$3)</f>
        <v/>
      </c>
      <c r="N84" s="65" t="str">
        <f ca="1">OFFSET(dummy2!$AZ82,0,dummy2!$AU$3)</f>
        <v/>
      </c>
      <c r="O84" s="54" t="str">
        <f ca="1">OFFSET(dummy2!$BA82,0,dummy2!$AU$3)</f>
        <v/>
      </c>
      <c r="P84" s="61" t="str">
        <f ca="1">OFFSET(dummy2!$BB82,0,dummy2!$AU$3)</f>
        <v/>
      </c>
      <c r="Q84" s="50" t="str">
        <f t="shared" ca="1" si="11"/>
        <v/>
      </c>
      <c r="R84" s="72" t="str">
        <f ca="1">OFFSET(dummy2!$BC82,0,dummy2!$AU$3)</f>
        <v/>
      </c>
      <c r="S84" s="65" t="str">
        <f ca="1">OFFSET(dummy2!$AZ82,0,dummy2!$AV$3)</f>
        <v/>
      </c>
      <c r="T84" s="54" t="str">
        <f ca="1">OFFSET(dummy2!$BA82,0,dummy2!$AV$3)</f>
        <v/>
      </c>
      <c r="U84" s="61" t="str">
        <f ca="1">OFFSET(dummy2!$BB82,0,dummy2!$AV$3)</f>
        <v/>
      </c>
      <c r="V84" s="50" t="str">
        <f t="shared" ca="1" si="12"/>
        <v/>
      </c>
      <c r="W84" s="72" t="str">
        <f ca="1">OFFSET(dummy2!$BC82,0,dummy2!$AV$3)</f>
        <v/>
      </c>
      <c r="X84" s="65" t="str">
        <f ca="1">OFFSET(dummy2!$AZ82,0,dummy2!$AW$3)</f>
        <v/>
      </c>
      <c r="Y84" s="54" t="str">
        <f ca="1">OFFSET(dummy2!$BA82,0,dummy2!$AW$3)</f>
        <v/>
      </c>
      <c r="Z84" s="61" t="str">
        <f ca="1">OFFSET(dummy2!$BB82,0,dummy2!$AW$3)</f>
        <v/>
      </c>
      <c r="AA84" s="50" t="str">
        <f t="shared" ca="1" si="13"/>
        <v/>
      </c>
      <c r="AB84" s="72" t="str">
        <f ca="1">OFFSET(dummy2!$BC82,0,dummy2!$AW$3)</f>
        <v/>
      </c>
      <c r="AC84" s="65" t="str">
        <f ca="1">OFFSET(dummy2!$AZ82,0,dummy2!$AX$3)</f>
        <v/>
      </c>
      <c r="AD84" s="54" t="str">
        <f ca="1">OFFSET(dummy2!$BA82,0,dummy2!$AX$3)</f>
        <v/>
      </c>
      <c r="AE84" s="61" t="str">
        <f ca="1">OFFSET(dummy2!$BB82,0,dummy2!$AX$3)</f>
        <v/>
      </c>
      <c r="AF84" s="50" t="str">
        <f t="shared" ca="1" si="14"/>
        <v/>
      </c>
      <c r="AG84" s="72" t="str">
        <f ca="1">OFFSET(dummy2!$BC82,0,dummy2!$AX$3)</f>
        <v/>
      </c>
      <c r="AH84" s="65" t="str">
        <f ca="1">OFFSET(dummy2!$AZ82,0,dummy2!$AY$3)</f>
        <v/>
      </c>
      <c r="AI84" s="54" t="str">
        <f ca="1">OFFSET(dummy2!$BA82,0,dummy2!$AY$3)</f>
        <v/>
      </c>
      <c r="AJ84" s="61" t="str">
        <f ca="1">OFFSET(dummy2!$BB82,0,dummy2!$AY$3)</f>
        <v/>
      </c>
      <c r="AK84" s="50" t="str">
        <f t="shared" ca="1" si="15"/>
        <v/>
      </c>
      <c r="AL84" s="72" t="str">
        <f ca="1">OFFSET(dummy2!$BC82,0,dummy2!$AY$3)</f>
        <v/>
      </c>
      <c r="AM84" s="60"/>
      <c r="AN84" s="60"/>
      <c r="AO84" s="60"/>
      <c r="AP84" s="60"/>
      <c r="AQ84" s="60"/>
    </row>
    <row r="85" spans="1:43" ht="15" customHeight="1" x14ac:dyDescent="0.25">
      <c r="A85" s="87">
        <f t="shared" si="16"/>
        <v>10</v>
      </c>
      <c r="B85" s="75"/>
      <c r="C85" s="60">
        <f t="shared" si="17"/>
        <v>7</v>
      </c>
      <c r="D85" s="65" t="str">
        <f ca="1">OFFSET(dummy2!AZ83,0,dummy2!$AS$3)</f>
        <v/>
      </c>
      <c r="E85" s="54" t="str">
        <f ca="1">OFFSET(dummy2!BA83,0,dummy2!$AS$3)</f>
        <v/>
      </c>
      <c r="F85" s="61" t="str">
        <f ca="1">OFFSET(dummy2!BB83,0,dummy2!$AS$3)</f>
        <v/>
      </c>
      <c r="G85" s="50" t="str">
        <f t="shared" ca="1" si="9"/>
        <v/>
      </c>
      <c r="H85" s="66" t="str">
        <f ca="1">OFFSET(dummy2!BC83,0,dummy2!$AS$3)</f>
        <v/>
      </c>
      <c r="I85" s="65" t="str">
        <f ca="1">OFFSET(dummy2!AZ83,0,dummy2!$AT$3)</f>
        <v/>
      </c>
      <c r="J85" s="54" t="str">
        <f ca="1">OFFSET(dummy2!$BA83,0,dummy2!$AT$3)</f>
        <v/>
      </c>
      <c r="K85" s="61" t="str">
        <f ca="1">OFFSET(dummy2!BB83,0,dummy2!$AT$3)</f>
        <v/>
      </c>
      <c r="L85" s="50" t="str">
        <f t="shared" ca="1" si="10"/>
        <v/>
      </c>
      <c r="M85" s="66" t="str">
        <f ca="1">OFFSET(dummy2!BC83,0,dummy2!$AT$3)</f>
        <v/>
      </c>
      <c r="N85" s="65" t="str">
        <f ca="1">OFFSET(dummy2!$AZ83,0,dummy2!$AU$3)</f>
        <v/>
      </c>
      <c r="O85" s="54" t="str">
        <f ca="1">OFFSET(dummy2!$BA83,0,dummy2!$AU$3)</f>
        <v/>
      </c>
      <c r="P85" s="61" t="str">
        <f ca="1">OFFSET(dummy2!$BB83,0,dummy2!$AU$3)</f>
        <v/>
      </c>
      <c r="Q85" s="50" t="str">
        <f t="shared" ca="1" si="11"/>
        <v/>
      </c>
      <c r="R85" s="72" t="str">
        <f ca="1">OFFSET(dummy2!$BC83,0,dummy2!$AU$3)</f>
        <v/>
      </c>
      <c r="S85" s="65" t="str">
        <f ca="1">OFFSET(dummy2!$AZ83,0,dummy2!$AV$3)</f>
        <v/>
      </c>
      <c r="T85" s="54" t="str">
        <f ca="1">OFFSET(dummy2!$BA83,0,dummy2!$AV$3)</f>
        <v/>
      </c>
      <c r="U85" s="61" t="str">
        <f ca="1">OFFSET(dummy2!$BB83,0,dummy2!$AV$3)</f>
        <v/>
      </c>
      <c r="V85" s="50" t="str">
        <f t="shared" ca="1" si="12"/>
        <v/>
      </c>
      <c r="W85" s="72" t="str">
        <f ca="1">OFFSET(dummy2!$BC83,0,dummy2!$AV$3)</f>
        <v/>
      </c>
      <c r="X85" s="65" t="str">
        <f ca="1">OFFSET(dummy2!$AZ83,0,dummy2!$AW$3)</f>
        <v/>
      </c>
      <c r="Y85" s="54" t="str">
        <f ca="1">OFFSET(dummy2!$BA83,0,dummy2!$AW$3)</f>
        <v/>
      </c>
      <c r="Z85" s="61" t="str">
        <f ca="1">OFFSET(dummy2!$BB83,0,dummy2!$AW$3)</f>
        <v/>
      </c>
      <c r="AA85" s="50" t="str">
        <f t="shared" ca="1" si="13"/>
        <v/>
      </c>
      <c r="AB85" s="72" t="str">
        <f ca="1">OFFSET(dummy2!$BC83,0,dummy2!$AW$3)</f>
        <v/>
      </c>
      <c r="AC85" s="65" t="str">
        <f ca="1">OFFSET(dummy2!$AZ83,0,dummy2!$AX$3)</f>
        <v/>
      </c>
      <c r="AD85" s="54" t="str">
        <f ca="1">OFFSET(dummy2!$BA83,0,dummy2!$AX$3)</f>
        <v/>
      </c>
      <c r="AE85" s="61" t="str">
        <f ca="1">OFFSET(dummy2!$BB83,0,dummy2!$AX$3)</f>
        <v/>
      </c>
      <c r="AF85" s="50" t="str">
        <f t="shared" ca="1" si="14"/>
        <v/>
      </c>
      <c r="AG85" s="72" t="str">
        <f ca="1">OFFSET(dummy2!$BC83,0,dummy2!$AX$3)</f>
        <v/>
      </c>
      <c r="AH85" s="65" t="str">
        <f ca="1">OFFSET(dummy2!$AZ83,0,dummy2!$AY$3)</f>
        <v/>
      </c>
      <c r="AI85" s="54" t="str">
        <f ca="1">OFFSET(dummy2!$BA83,0,dummy2!$AY$3)</f>
        <v/>
      </c>
      <c r="AJ85" s="61" t="str">
        <f ca="1">OFFSET(dummy2!$BB83,0,dummy2!$AY$3)</f>
        <v/>
      </c>
      <c r="AK85" s="50" t="str">
        <f t="shared" ca="1" si="15"/>
        <v/>
      </c>
      <c r="AL85" s="72" t="str">
        <f ca="1">OFFSET(dummy2!$BC83,0,dummy2!$AY$3)</f>
        <v/>
      </c>
      <c r="AM85" s="60"/>
      <c r="AN85" s="60"/>
      <c r="AO85" s="60"/>
      <c r="AP85" s="60"/>
      <c r="AQ85" s="60"/>
    </row>
    <row r="86" spans="1:43" ht="15" customHeight="1" thickBot="1" x14ac:dyDescent="0.3">
      <c r="A86" s="87">
        <f t="shared" si="16"/>
        <v>10</v>
      </c>
      <c r="B86" s="76"/>
      <c r="C86" s="60">
        <f t="shared" si="17"/>
        <v>8</v>
      </c>
      <c r="D86" s="67" t="str">
        <f ca="1">OFFSET(dummy2!AZ84,0,dummy2!$AS$3)</f>
        <v/>
      </c>
      <c r="E86" s="68" t="str">
        <f ca="1">OFFSET(dummy2!BA84,0,dummy2!$AS$3)</f>
        <v/>
      </c>
      <c r="F86" s="69" t="str">
        <f ca="1">OFFSET(dummy2!BB84,0,dummy2!$AS$3)</f>
        <v/>
      </c>
      <c r="G86" s="70" t="str">
        <f t="shared" ca="1" si="9"/>
        <v/>
      </c>
      <c r="H86" s="71" t="str">
        <f ca="1">OFFSET(dummy2!BC84,0,dummy2!$AS$3)</f>
        <v/>
      </c>
      <c r="I86" s="67" t="str">
        <f ca="1">OFFSET(dummy2!AZ84,0,dummy2!$AT$3)</f>
        <v/>
      </c>
      <c r="J86" s="68" t="str">
        <f ca="1">OFFSET(dummy2!$BA84,0,dummy2!$AT$3)</f>
        <v/>
      </c>
      <c r="K86" s="69" t="str">
        <f ca="1">OFFSET(dummy2!BB84,0,dummy2!$AT$3)</f>
        <v/>
      </c>
      <c r="L86" s="70" t="str">
        <f t="shared" ca="1" si="10"/>
        <v/>
      </c>
      <c r="M86" s="71" t="str">
        <f ca="1">OFFSET(dummy2!BC84,0,dummy2!$AT$3)</f>
        <v/>
      </c>
      <c r="N86" s="67" t="str">
        <f ca="1">OFFSET(dummy2!$AZ84,0,dummy2!$AU$3)</f>
        <v/>
      </c>
      <c r="O86" s="68" t="str">
        <f ca="1">OFFSET(dummy2!$BA84,0,dummy2!$AU$3)</f>
        <v/>
      </c>
      <c r="P86" s="69" t="str">
        <f ca="1">OFFSET(dummy2!$BB84,0,dummy2!$AU$3)</f>
        <v/>
      </c>
      <c r="Q86" s="70" t="str">
        <f t="shared" ca="1" si="11"/>
        <v/>
      </c>
      <c r="R86" s="73" t="str">
        <f ca="1">OFFSET(dummy2!$BC84,0,dummy2!$AU$3)</f>
        <v/>
      </c>
      <c r="S86" s="67" t="str">
        <f ca="1">OFFSET(dummy2!$AZ84,0,dummy2!$AV$3)</f>
        <v/>
      </c>
      <c r="T86" s="68" t="str">
        <f ca="1">OFFSET(dummy2!$BA84,0,dummy2!$AV$3)</f>
        <v/>
      </c>
      <c r="U86" s="69" t="str">
        <f ca="1">OFFSET(dummy2!$BB84,0,dummy2!$AV$3)</f>
        <v/>
      </c>
      <c r="V86" s="70" t="str">
        <f t="shared" ca="1" si="12"/>
        <v/>
      </c>
      <c r="W86" s="73" t="str">
        <f ca="1">OFFSET(dummy2!$BC84,0,dummy2!$AV$3)</f>
        <v/>
      </c>
      <c r="X86" s="67" t="str">
        <f ca="1">OFFSET(dummy2!$AZ84,0,dummy2!$AW$3)</f>
        <v/>
      </c>
      <c r="Y86" s="68" t="str">
        <f ca="1">OFFSET(dummy2!$BA84,0,dummy2!$AW$3)</f>
        <v/>
      </c>
      <c r="Z86" s="69" t="str">
        <f ca="1">OFFSET(dummy2!$BB84,0,dummy2!$AW$3)</f>
        <v/>
      </c>
      <c r="AA86" s="70" t="str">
        <f t="shared" ca="1" si="13"/>
        <v/>
      </c>
      <c r="AB86" s="73" t="str">
        <f ca="1">OFFSET(dummy2!$BC84,0,dummy2!$AW$3)</f>
        <v/>
      </c>
      <c r="AC86" s="67" t="str">
        <f ca="1">OFFSET(dummy2!$AZ84,0,dummy2!$AX$3)</f>
        <v/>
      </c>
      <c r="AD86" s="68" t="str">
        <f ca="1">OFFSET(dummy2!$BA84,0,dummy2!$AX$3)</f>
        <v/>
      </c>
      <c r="AE86" s="69" t="str">
        <f ca="1">OFFSET(dummy2!$BB84,0,dummy2!$AX$3)</f>
        <v/>
      </c>
      <c r="AF86" s="70" t="str">
        <f t="shared" ca="1" si="14"/>
        <v/>
      </c>
      <c r="AG86" s="73" t="str">
        <f ca="1">OFFSET(dummy2!$BC84,0,dummy2!$AX$3)</f>
        <v/>
      </c>
      <c r="AH86" s="67" t="str">
        <f ca="1">OFFSET(dummy2!$AZ84,0,dummy2!$AY$3)</f>
        <v/>
      </c>
      <c r="AI86" s="68" t="str">
        <f ca="1">OFFSET(dummy2!$BA84,0,dummy2!$AY$3)</f>
        <v/>
      </c>
      <c r="AJ86" s="69" t="str">
        <f ca="1">OFFSET(dummy2!$BB84,0,dummy2!$AY$3)</f>
        <v/>
      </c>
      <c r="AK86" s="70" t="str">
        <f t="shared" ca="1" si="15"/>
        <v/>
      </c>
      <c r="AL86" s="73" t="str">
        <f ca="1">OFFSET(dummy2!$BC84,0,dummy2!$AY$3)</f>
        <v/>
      </c>
      <c r="AM86" s="60"/>
      <c r="AN86" s="60"/>
      <c r="AO86" s="60"/>
      <c r="AP86" s="60"/>
      <c r="AQ86" s="60"/>
    </row>
    <row r="87" spans="1:43" ht="15" customHeight="1" x14ac:dyDescent="0.25">
      <c r="A87" s="87">
        <f t="shared" si="16"/>
        <v>11</v>
      </c>
      <c r="B87" s="74" t="str">
        <f>dummy1!L25</f>
        <v>Court 11</v>
      </c>
      <c r="C87" s="60">
        <f t="shared" si="17"/>
        <v>1</v>
      </c>
      <c r="D87" s="81">
        <f ca="1">OFFSET(dummy2!AZ85,0,dummy2!$AS$3)</f>
        <v>0.625</v>
      </c>
      <c r="E87" s="82">
        <f ca="1">OFFSET(dummy2!BA85,0,dummy2!$AS$3)</f>
        <v>11</v>
      </c>
      <c r="F87" s="83" t="str">
        <f ca="1">OFFSET(dummy2!BB85,0,dummy2!$AS$3)</f>
        <v>Loser Match 5</v>
      </c>
      <c r="G87" s="84" t="str">
        <f t="shared" ca="1" si="9"/>
        <v>vs</v>
      </c>
      <c r="H87" s="85" t="str">
        <f ca="1">OFFSET(dummy2!BC85,0,dummy2!$AS$3)</f>
        <v>Loser Match 6</v>
      </c>
      <c r="I87" s="81" t="str">
        <f ca="1">OFFSET(dummy2!AZ85,0,dummy2!$AT$3)</f>
        <v/>
      </c>
      <c r="J87" s="82" t="str">
        <f ca="1">OFFSET(dummy2!$BA85,0,dummy2!$AT$3)</f>
        <v/>
      </c>
      <c r="K87" s="83" t="str">
        <f ca="1">OFFSET(dummy2!BB85,0,dummy2!$AT$3)</f>
        <v/>
      </c>
      <c r="L87" s="84" t="str">
        <f t="shared" ca="1" si="10"/>
        <v/>
      </c>
      <c r="M87" s="85" t="str">
        <f ca="1">OFFSET(dummy2!BC85,0,dummy2!$AT$3)</f>
        <v/>
      </c>
      <c r="N87" s="81" t="str">
        <f ca="1">OFFSET(dummy2!$AZ85,0,dummy2!$AU$3)</f>
        <v/>
      </c>
      <c r="O87" s="82" t="str">
        <f ca="1">OFFSET(dummy2!$BA85,0,dummy2!$AU$3)</f>
        <v/>
      </c>
      <c r="P87" s="83" t="str">
        <f ca="1">OFFSET(dummy2!$BB85,0,dummy2!$AU$3)</f>
        <v/>
      </c>
      <c r="Q87" s="84" t="str">
        <f t="shared" ca="1" si="11"/>
        <v/>
      </c>
      <c r="R87" s="86" t="str">
        <f ca="1">OFFSET(dummy2!$BC85,0,dummy2!$AU$3)</f>
        <v/>
      </c>
      <c r="S87" s="81" t="str">
        <f ca="1">OFFSET(dummy2!$AZ85,0,dummy2!$AV$3)</f>
        <v/>
      </c>
      <c r="T87" s="82" t="str">
        <f ca="1">OFFSET(dummy2!$BA85,0,dummy2!$AV$3)</f>
        <v/>
      </c>
      <c r="U87" s="83" t="str">
        <f ca="1">OFFSET(dummy2!$BB85,0,dummy2!$AV$3)</f>
        <v/>
      </c>
      <c r="V87" s="84" t="str">
        <f t="shared" ca="1" si="12"/>
        <v/>
      </c>
      <c r="W87" s="86" t="str">
        <f ca="1">OFFSET(dummy2!$BC85,0,dummy2!$AV$3)</f>
        <v/>
      </c>
      <c r="X87" s="81" t="str">
        <f ca="1">OFFSET(dummy2!$AZ85,0,dummy2!$AW$3)</f>
        <v/>
      </c>
      <c r="Y87" s="82" t="str">
        <f ca="1">OFFSET(dummy2!$BA85,0,dummy2!$AW$3)</f>
        <v/>
      </c>
      <c r="Z87" s="83" t="str">
        <f ca="1">OFFSET(dummy2!$BB85,0,dummy2!$AW$3)</f>
        <v/>
      </c>
      <c r="AA87" s="84" t="str">
        <f t="shared" ca="1" si="13"/>
        <v/>
      </c>
      <c r="AB87" s="86" t="str">
        <f ca="1">OFFSET(dummy2!$BC85,0,dummy2!$AW$3)</f>
        <v/>
      </c>
      <c r="AC87" s="81" t="str">
        <f ca="1">OFFSET(dummy2!$AZ85,0,dummy2!$AX$3)</f>
        <v/>
      </c>
      <c r="AD87" s="82" t="str">
        <f ca="1">OFFSET(dummy2!$BA85,0,dummy2!$AX$3)</f>
        <v/>
      </c>
      <c r="AE87" s="83" t="str">
        <f ca="1">OFFSET(dummy2!$BB85,0,dummy2!$AX$3)</f>
        <v/>
      </c>
      <c r="AF87" s="84" t="str">
        <f t="shared" ca="1" si="14"/>
        <v/>
      </c>
      <c r="AG87" s="86" t="str">
        <f ca="1">OFFSET(dummy2!$BC85,0,dummy2!$AX$3)</f>
        <v/>
      </c>
      <c r="AH87" s="65" t="str">
        <f ca="1">OFFSET(dummy2!$AZ85,0,dummy2!$AY$3)</f>
        <v/>
      </c>
      <c r="AI87" s="54" t="str">
        <f ca="1">OFFSET(dummy2!$BA85,0,dummy2!$AY$3)</f>
        <v/>
      </c>
      <c r="AJ87" s="61" t="str">
        <f ca="1">OFFSET(dummy2!$BB85,0,dummy2!$AY$3)</f>
        <v/>
      </c>
      <c r="AK87" s="50" t="str">
        <f t="shared" ca="1" si="15"/>
        <v/>
      </c>
      <c r="AL87" s="72" t="str">
        <f ca="1">OFFSET(dummy2!$BC85,0,dummy2!$AY$3)</f>
        <v/>
      </c>
      <c r="AM87" s="60"/>
      <c r="AN87" s="60"/>
      <c r="AO87" s="60"/>
      <c r="AP87" s="60"/>
      <c r="AQ87" s="60"/>
    </row>
    <row r="88" spans="1:43" ht="15" customHeight="1" x14ac:dyDescent="0.25">
      <c r="A88" s="87">
        <f t="shared" si="16"/>
        <v>11</v>
      </c>
      <c r="B88" s="75"/>
      <c r="C88" s="60">
        <f t="shared" si="17"/>
        <v>2</v>
      </c>
      <c r="D88" s="65">
        <f ca="1">OFFSET(dummy2!AZ86,0,dummy2!$AS$3)</f>
        <v>0.70833333333333337</v>
      </c>
      <c r="E88" s="54">
        <f ca="1">OFFSET(dummy2!BA86,0,dummy2!$AS$3)</f>
        <v>27</v>
      </c>
      <c r="F88" s="61" t="str">
        <f ca="1">OFFSET(dummy2!BB86,0,dummy2!$AS$3)</f>
        <v>Loser Match21</v>
      </c>
      <c r="G88" s="50" t="str">
        <f t="shared" ca="1" si="9"/>
        <v>vs</v>
      </c>
      <c r="H88" s="66" t="str">
        <f ca="1">OFFSET(dummy2!BC86,0,dummy2!$AS$3)</f>
        <v>Winner Match 24</v>
      </c>
      <c r="I88" s="65" t="str">
        <f ca="1">OFFSET(dummy2!AZ86,0,dummy2!$AT$3)</f>
        <v/>
      </c>
      <c r="J88" s="54" t="str">
        <f ca="1">OFFSET(dummy2!$BA86,0,dummy2!$AT$3)</f>
        <v/>
      </c>
      <c r="K88" s="61" t="str">
        <f ca="1">OFFSET(dummy2!BB86,0,dummy2!$AT$3)</f>
        <v/>
      </c>
      <c r="L88" s="50" t="str">
        <f t="shared" ca="1" si="10"/>
        <v/>
      </c>
      <c r="M88" s="66" t="str">
        <f ca="1">OFFSET(dummy2!BC86,0,dummy2!$AT$3)</f>
        <v/>
      </c>
      <c r="N88" s="65" t="str">
        <f ca="1">OFFSET(dummy2!$AZ86,0,dummy2!$AU$3)</f>
        <v/>
      </c>
      <c r="O88" s="54" t="str">
        <f ca="1">OFFSET(dummy2!$BA86,0,dummy2!$AU$3)</f>
        <v/>
      </c>
      <c r="P88" s="61" t="str">
        <f ca="1">OFFSET(dummy2!$BB86,0,dummy2!$AU$3)</f>
        <v/>
      </c>
      <c r="Q88" s="50" t="str">
        <f t="shared" ca="1" si="11"/>
        <v/>
      </c>
      <c r="R88" s="72" t="str">
        <f ca="1">OFFSET(dummy2!$BC86,0,dummy2!$AU$3)</f>
        <v/>
      </c>
      <c r="S88" s="65" t="str">
        <f ca="1">OFFSET(dummy2!$AZ86,0,dummy2!$AV$3)</f>
        <v/>
      </c>
      <c r="T88" s="54" t="str">
        <f ca="1">OFFSET(dummy2!$BA86,0,dummy2!$AV$3)</f>
        <v/>
      </c>
      <c r="U88" s="61" t="str">
        <f ca="1">OFFSET(dummy2!$BB86,0,dummy2!$AV$3)</f>
        <v/>
      </c>
      <c r="V88" s="50" t="str">
        <f t="shared" ca="1" si="12"/>
        <v/>
      </c>
      <c r="W88" s="72" t="str">
        <f ca="1">OFFSET(dummy2!$BC86,0,dummy2!$AV$3)</f>
        <v/>
      </c>
      <c r="X88" s="65" t="str">
        <f ca="1">OFFSET(dummy2!$AZ86,0,dummy2!$AW$3)</f>
        <v/>
      </c>
      <c r="Y88" s="54" t="str">
        <f ca="1">OFFSET(dummy2!$BA86,0,dummy2!$AW$3)</f>
        <v/>
      </c>
      <c r="Z88" s="61" t="str">
        <f ca="1">OFFSET(dummy2!$BB86,0,dummy2!$AW$3)</f>
        <v/>
      </c>
      <c r="AA88" s="50" t="str">
        <f t="shared" ca="1" si="13"/>
        <v/>
      </c>
      <c r="AB88" s="72" t="str">
        <f ca="1">OFFSET(dummy2!$BC86,0,dummy2!$AW$3)</f>
        <v/>
      </c>
      <c r="AC88" s="65" t="str">
        <f ca="1">OFFSET(dummy2!$AZ86,0,dummy2!$AX$3)</f>
        <v/>
      </c>
      <c r="AD88" s="54" t="str">
        <f ca="1">OFFSET(dummy2!$BA86,0,dummy2!$AX$3)</f>
        <v/>
      </c>
      <c r="AE88" s="61" t="str">
        <f ca="1">OFFSET(dummy2!$BB86,0,dummy2!$AX$3)</f>
        <v/>
      </c>
      <c r="AF88" s="50" t="str">
        <f t="shared" ca="1" si="14"/>
        <v/>
      </c>
      <c r="AG88" s="72" t="str">
        <f ca="1">OFFSET(dummy2!$BC86,0,dummy2!$AX$3)</f>
        <v/>
      </c>
      <c r="AH88" s="65" t="str">
        <f ca="1">OFFSET(dummy2!$AZ86,0,dummy2!$AY$3)</f>
        <v/>
      </c>
      <c r="AI88" s="54" t="str">
        <f ca="1">OFFSET(dummy2!$BA86,0,dummy2!$AY$3)</f>
        <v/>
      </c>
      <c r="AJ88" s="61" t="str">
        <f ca="1">OFFSET(dummy2!$BB86,0,dummy2!$AY$3)</f>
        <v/>
      </c>
      <c r="AK88" s="50" t="str">
        <f t="shared" ca="1" si="15"/>
        <v/>
      </c>
      <c r="AL88" s="72" t="str">
        <f ca="1">OFFSET(dummy2!$BC86,0,dummy2!$AY$3)</f>
        <v/>
      </c>
      <c r="AM88" s="60"/>
      <c r="AN88" s="60"/>
      <c r="AO88" s="60"/>
      <c r="AP88" s="60"/>
      <c r="AQ88" s="60"/>
    </row>
    <row r="89" spans="1:43" ht="15" customHeight="1" x14ac:dyDescent="0.25">
      <c r="A89" s="87">
        <f t="shared" si="16"/>
        <v>11</v>
      </c>
      <c r="B89" s="75"/>
      <c r="C89" s="60">
        <f t="shared" si="17"/>
        <v>3</v>
      </c>
      <c r="D89" s="65" t="str">
        <f ca="1">OFFSET(dummy2!AZ87,0,dummy2!$AS$3)</f>
        <v/>
      </c>
      <c r="E89" s="54" t="str">
        <f ca="1">OFFSET(dummy2!BA87,0,dummy2!$AS$3)</f>
        <v/>
      </c>
      <c r="F89" s="61" t="str">
        <f ca="1">OFFSET(dummy2!BB87,0,dummy2!$AS$3)</f>
        <v/>
      </c>
      <c r="G89" s="50" t="str">
        <f t="shared" ca="1" si="9"/>
        <v/>
      </c>
      <c r="H89" s="66" t="str">
        <f ca="1">OFFSET(dummy2!BC87,0,dummy2!$AS$3)</f>
        <v/>
      </c>
      <c r="I89" s="65" t="str">
        <f ca="1">OFFSET(dummy2!AZ87,0,dummy2!$AT$3)</f>
        <v/>
      </c>
      <c r="J89" s="54" t="str">
        <f ca="1">OFFSET(dummy2!$BA87,0,dummy2!$AT$3)</f>
        <v/>
      </c>
      <c r="K89" s="61" t="str">
        <f ca="1">OFFSET(dummy2!BB87,0,dummy2!$AT$3)</f>
        <v/>
      </c>
      <c r="L89" s="50" t="str">
        <f t="shared" ca="1" si="10"/>
        <v/>
      </c>
      <c r="M89" s="66" t="str">
        <f ca="1">OFFSET(dummy2!BC87,0,dummy2!$AT$3)</f>
        <v/>
      </c>
      <c r="N89" s="65" t="str">
        <f ca="1">OFFSET(dummy2!$AZ87,0,dummy2!$AU$3)</f>
        <v/>
      </c>
      <c r="O89" s="54" t="str">
        <f ca="1">OFFSET(dummy2!$BA87,0,dummy2!$AU$3)</f>
        <v/>
      </c>
      <c r="P89" s="61" t="str">
        <f ca="1">OFFSET(dummy2!$BB87,0,dummy2!$AU$3)</f>
        <v/>
      </c>
      <c r="Q89" s="50" t="str">
        <f t="shared" ca="1" si="11"/>
        <v/>
      </c>
      <c r="R89" s="72" t="str">
        <f ca="1">OFFSET(dummy2!$BC87,0,dummy2!$AU$3)</f>
        <v/>
      </c>
      <c r="S89" s="65" t="str">
        <f ca="1">OFFSET(dummy2!$AZ87,0,dummy2!$AV$3)</f>
        <v/>
      </c>
      <c r="T89" s="54" t="str">
        <f ca="1">OFFSET(dummy2!$BA87,0,dummy2!$AV$3)</f>
        <v/>
      </c>
      <c r="U89" s="61" t="str">
        <f ca="1">OFFSET(dummy2!$BB87,0,dummy2!$AV$3)</f>
        <v/>
      </c>
      <c r="V89" s="50" t="str">
        <f t="shared" ca="1" si="12"/>
        <v/>
      </c>
      <c r="W89" s="72" t="str">
        <f ca="1">OFFSET(dummy2!$BC87,0,dummy2!$AV$3)</f>
        <v/>
      </c>
      <c r="X89" s="65" t="str">
        <f ca="1">OFFSET(dummy2!$AZ87,0,dummy2!$AW$3)</f>
        <v/>
      </c>
      <c r="Y89" s="54" t="str">
        <f ca="1">OFFSET(dummy2!$BA87,0,dummy2!$AW$3)</f>
        <v/>
      </c>
      <c r="Z89" s="61" t="str">
        <f ca="1">OFFSET(dummy2!$BB87,0,dummy2!$AW$3)</f>
        <v/>
      </c>
      <c r="AA89" s="50" t="str">
        <f t="shared" ca="1" si="13"/>
        <v/>
      </c>
      <c r="AB89" s="72" t="str">
        <f ca="1">OFFSET(dummy2!$BC87,0,dummy2!$AW$3)</f>
        <v/>
      </c>
      <c r="AC89" s="65" t="str">
        <f ca="1">OFFSET(dummy2!$AZ87,0,dummy2!$AX$3)</f>
        <v/>
      </c>
      <c r="AD89" s="54" t="str">
        <f ca="1">OFFSET(dummy2!$BA87,0,dummy2!$AX$3)</f>
        <v/>
      </c>
      <c r="AE89" s="61" t="str">
        <f ca="1">OFFSET(dummy2!$BB87,0,dummy2!$AX$3)</f>
        <v/>
      </c>
      <c r="AF89" s="50" t="str">
        <f t="shared" ca="1" si="14"/>
        <v/>
      </c>
      <c r="AG89" s="72" t="str">
        <f ca="1">OFFSET(dummy2!$BC87,0,dummy2!$AX$3)</f>
        <v/>
      </c>
      <c r="AH89" s="65" t="str">
        <f ca="1">OFFSET(dummy2!$AZ87,0,dummy2!$AY$3)</f>
        <v/>
      </c>
      <c r="AI89" s="54" t="str">
        <f ca="1">OFFSET(dummy2!$BA87,0,dummy2!$AY$3)</f>
        <v/>
      </c>
      <c r="AJ89" s="61" t="str">
        <f ca="1">OFFSET(dummy2!$BB87,0,dummy2!$AY$3)</f>
        <v/>
      </c>
      <c r="AK89" s="50" t="str">
        <f t="shared" ca="1" si="15"/>
        <v/>
      </c>
      <c r="AL89" s="72" t="str">
        <f ca="1">OFFSET(dummy2!$BC87,0,dummy2!$AY$3)</f>
        <v/>
      </c>
      <c r="AM89" s="60"/>
      <c r="AN89" s="60"/>
      <c r="AO89" s="60"/>
      <c r="AP89" s="60"/>
      <c r="AQ89" s="60"/>
    </row>
    <row r="90" spans="1:43" ht="15" customHeight="1" x14ac:dyDescent="0.25">
      <c r="A90" s="87">
        <f t="shared" si="16"/>
        <v>11</v>
      </c>
      <c r="B90" s="75"/>
      <c r="C90" s="60">
        <f t="shared" si="17"/>
        <v>4</v>
      </c>
      <c r="D90" s="65" t="str">
        <f ca="1">OFFSET(dummy2!AZ88,0,dummy2!$AS$3)</f>
        <v/>
      </c>
      <c r="E90" s="54" t="str">
        <f ca="1">OFFSET(dummy2!BA88,0,dummy2!$AS$3)</f>
        <v/>
      </c>
      <c r="F90" s="61" t="str">
        <f ca="1">OFFSET(dummy2!BB88,0,dummy2!$AS$3)</f>
        <v/>
      </c>
      <c r="G90" s="50" t="str">
        <f t="shared" ca="1" si="9"/>
        <v/>
      </c>
      <c r="H90" s="66" t="str">
        <f ca="1">OFFSET(dummy2!BC88,0,dummy2!$AS$3)</f>
        <v/>
      </c>
      <c r="I90" s="65" t="str">
        <f ca="1">OFFSET(dummy2!AZ88,0,dummy2!$AT$3)</f>
        <v/>
      </c>
      <c r="J90" s="54" t="str">
        <f ca="1">OFFSET(dummy2!$BA88,0,dummy2!$AT$3)</f>
        <v/>
      </c>
      <c r="K90" s="61" t="str">
        <f ca="1">OFFSET(dummy2!BB88,0,dummy2!$AT$3)</f>
        <v/>
      </c>
      <c r="L90" s="50" t="str">
        <f t="shared" ca="1" si="10"/>
        <v/>
      </c>
      <c r="M90" s="66" t="str">
        <f ca="1">OFFSET(dummy2!BC88,0,dummy2!$AT$3)</f>
        <v/>
      </c>
      <c r="N90" s="65" t="str">
        <f ca="1">OFFSET(dummy2!$AZ88,0,dummy2!$AU$3)</f>
        <v/>
      </c>
      <c r="O90" s="54" t="str">
        <f ca="1">OFFSET(dummy2!$BA88,0,dummy2!$AU$3)</f>
        <v/>
      </c>
      <c r="P90" s="61" t="str">
        <f ca="1">OFFSET(dummy2!$BB88,0,dummy2!$AU$3)</f>
        <v/>
      </c>
      <c r="Q90" s="50" t="str">
        <f t="shared" ca="1" si="11"/>
        <v/>
      </c>
      <c r="R90" s="72" t="str">
        <f ca="1">OFFSET(dummy2!$BC88,0,dummy2!$AU$3)</f>
        <v/>
      </c>
      <c r="S90" s="65" t="str">
        <f ca="1">OFFSET(dummy2!$AZ88,0,dummy2!$AV$3)</f>
        <v/>
      </c>
      <c r="T90" s="54" t="str">
        <f ca="1">OFFSET(dummy2!$BA88,0,dummy2!$AV$3)</f>
        <v/>
      </c>
      <c r="U90" s="61" t="str">
        <f ca="1">OFFSET(dummy2!$BB88,0,dummy2!$AV$3)</f>
        <v/>
      </c>
      <c r="V90" s="50" t="str">
        <f t="shared" ca="1" si="12"/>
        <v/>
      </c>
      <c r="W90" s="72" t="str">
        <f ca="1">OFFSET(dummy2!$BC88,0,dummy2!$AV$3)</f>
        <v/>
      </c>
      <c r="X90" s="65" t="str">
        <f ca="1">OFFSET(dummy2!$AZ88,0,dummy2!$AW$3)</f>
        <v/>
      </c>
      <c r="Y90" s="54" t="str">
        <f ca="1">OFFSET(dummy2!$BA88,0,dummy2!$AW$3)</f>
        <v/>
      </c>
      <c r="Z90" s="61" t="str">
        <f ca="1">OFFSET(dummy2!$BB88,0,dummy2!$AW$3)</f>
        <v/>
      </c>
      <c r="AA90" s="50" t="str">
        <f t="shared" ca="1" si="13"/>
        <v/>
      </c>
      <c r="AB90" s="72" t="str">
        <f ca="1">OFFSET(dummy2!$BC88,0,dummy2!$AW$3)</f>
        <v/>
      </c>
      <c r="AC90" s="65" t="str">
        <f ca="1">OFFSET(dummy2!$AZ88,0,dummy2!$AX$3)</f>
        <v/>
      </c>
      <c r="AD90" s="54" t="str">
        <f ca="1">OFFSET(dummy2!$BA88,0,dummy2!$AX$3)</f>
        <v/>
      </c>
      <c r="AE90" s="61" t="str">
        <f ca="1">OFFSET(dummy2!$BB88,0,dummy2!$AX$3)</f>
        <v/>
      </c>
      <c r="AF90" s="50" t="str">
        <f t="shared" ca="1" si="14"/>
        <v/>
      </c>
      <c r="AG90" s="72" t="str">
        <f ca="1">OFFSET(dummy2!$BC88,0,dummy2!$AX$3)</f>
        <v/>
      </c>
      <c r="AH90" s="65" t="str">
        <f ca="1">OFFSET(dummy2!$AZ88,0,dummy2!$AY$3)</f>
        <v/>
      </c>
      <c r="AI90" s="54" t="str">
        <f ca="1">OFFSET(dummy2!$BA88,0,dummy2!$AY$3)</f>
        <v/>
      </c>
      <c r="AJ90" s="61" t="str">
        <f ca="1">OFFSET(dummy2!$BB88,0,dummy2!$AY$3)</f>
        <v/>
      </c>
      <c r="AK90" s="50" t="str">
        <f t="shared" ca="1" si="15"/>
        <v/>
      </c>
      <c r="AL90" s="72" t="str">
        <f ca="1">OFFSET(dummy2!$BC88,0,dummy2!$AY$3)</f>
        <v/>
      </c>
      <c r="AM90" s="60"/>
      <c r="AN90" s="60"/>
      <c r="AO90" s="60"/>
      <c r="AP90" s="60"/>
      <c r="AQ90" s="60"/>
    </row>
    <row r="91" spans="1:43" ht="15" customHeight="1" x14ac:dyDescent="0.25">
      <c r="A91" s="87">
        <f t="shared" si="16"/>
        <v>11</v>
      </c>
      <c r="B91" s="75"/>
      <c r="C91" s="60">
        <f t="shared" si="17"/>
        <v>5</v>
      </c>
      <c r="D91" s="65" t="str">
        <f ca="1">OFFSET(dummy2!AZ89,0,dummy2!$AS$3)</f>
        <v/>
      </c>
      <c r="E91" s="54" t="str">
        <f ca="1">OFFSET(dummy2!BA89,0,dummy2!$AS$3)</f>
        <v/>
      </c>
      <c r="F91" s="61" t="str">
        <f ca="1">OFFSET(dummy2!BB89,0,dummy2!$AS$3)</f>
        <v/>
      </c>
      <c r="G91" s="50" t="str">
        <f t="shared" ca="1" si="9"/>
        <v/>
      </c>
      <c r="H91" s="66" t="str">
        <f ca="1">OFFSET(dummy2!BC89,0,dummy2!$AS$3)</f>
        <v/>
      </c>
      <c r="I91" s="65" t="str">
        <f ca="1">OFFSET(dummy2!AZ89,0,dummy2!$AT$3)</f>
        <v/>
      </c>
      <c r="J91" s="54" t="str">
        <f ca="1">OFFSET(dummy2!$BA89,0,dummy2!$AT$3)</f>
        <v/>
      </c>
      <c r="K91" s="61" t="str">
        <f ca="1">OFFSET(dummy2!BB89,0,dummy2!$AT$3)</f>
        <v/>
      </c>
      <c r="L91" s="50" t="str">
        <f t="shared" ca="1" si="10"/>
        <v/>
      </c>
      <c r="M91" s="66" t="str">
        <f ca="1">OFFSET(dummy2!BC89,0,dummy2!$AT$3)</f>
        <v/>
      </c>
      <c r="N91" s="65" t="str">
        <f ca="1">OFFSET(dummy2!$AZ89,0,dummy2!$AU$3)</f>
        <v/>
      </c>
      <c r="O91" s="54" t="str">
        <f ca="1">OFFSET(dummy2!$BA89,0,dummy2!$AU$3)</f>
        <v/>
      </c>
      <c r="P91" s="61" t="str">
        <f ca="1">OFFSET(dummy2!$BB89,0,dummy2!$AU$3)</f>
        <v/>
      </c>
      <c r="Q91" s="50" t="str">
        <f t="shared" ca="1" si="11"/>
        <v/>
      </c>
      <c r="R91" s="72" t="str">
        <f ca="1">OFFSET(dummy2!$BC89,0,dummy2!$AU$3)</f>
        <v/>
      </c>
      <c r="S91" s="65" t="str">
        <f ca="1">OFFSET(dummy2!$AZ89,0,dummy2!$AV$3)</f>
        <v/>
      </c>
      <c r="T91" s="54" t="str">
        <f ca="1">OFFSET(dummy2!$BA89,0,dummy2!$AV$3)</f>
        <v/>
      </c>
      <c r="U91" s="61" t="str">
        <f ca="1">OFFSET(dummy2!$BB89,0,dummy2!$AV$3)</f>
        <v/>
      </c>
      <c r="V91" s="50" t="str">
        <f t="shared" ca="1" si="12"/>
        <v/>
      </c>
      <c r="W91" s="72" t="str">
        <f ca="1">OFFSET(dummy2!$BC89,0,dummy2!$AV$3)</f>
        <v/>
      </c>
      <c r="X91" s="65" t="str">
        <f ca="1">OFFSET(dummy2!$AZ89,0,dummy2!$AW$3)</f>
        <v/>
      </c>
      <c r="Y91" s="54" t="str">
        <f ca="1">OFFSET(dummy2!$BA89,0,dummy2!$AW$3)</f>
        <v/>
      </c>
      <c r="Z91" s="61" t="str">
        <f ca="1">OFFSET(dummy2!$BB89,0,dummy2!$AW$3)</f>
        <v/>
      </c>
      <c r="AA91" s="50" t="str">
        <f t="shared" ca="1" si="13"/>
        <v/>
      </c>
      <c r="AB91" s="72" t="str">
        <f ca="1">OFFSET(dummy2!$BC89,0,dummy2!$AW$3)</f>
        <v/>
      </c>
      <c r="AC91" s="65" t="str">
        <f ca="1">OFFSET(dummy2!$AZ89,0,dummy2!$AX$3)</f>
        <v/>
      </c>
      <c r="AD91" s="54" t="str">
        <f ca="1">OFFSET(dummy2!$BA89,0,dummy2!$AX$3)</f>
        <v/>
      </c>
      <c r="AE91" s="61" t="str">
        <f ca="1">OFFSET(dummy2!$BB89,0,dummy2!$AX$3)</f>
        <v/>
      </c>
      <c r="AF91" s="50" t="str">
        <f t="shared" ca="1" si="14"/>
        <v/>
      </c>
      <c r="AG91" s="72" t="str">
        <f ca="1">OFFSET(dummy2!$BC89,0,dummy2!$AX$3)</f>
        <v/>
      </c>
      <c r="AH91" s="65" t="str">
        <f ca="1">OFFSET(dummy2!$AZ89,0,dummy2!$AY$3)</f>
        <v/>
      </c>
      <c r="AI91" s="54" t="str">
        <f ca="1">OFFSET(dummy2!$BA89,0,dummy2!$AY$3)</f>
        <v/>
      </c>
      <c r="AJ91" s="61" t="str">
        <f ca="1">OFFSET(dummy2!$BB89,0,dummy2!$AY$3)</f>
        <v/>
      </c>
      <c r="AK91" s="50" t="str">
        <f t="shared" ca="1" si="15"/>
        <v/>
      </c>
      <c r="AL91" s="72" t="str">
        <f ca="1">OFFSET(dummy2!$BC89,0,dummy2!$AY$3)</f>
        <v/>
      </c>
      <c r="AM91" s="60"/>
      <c r="AN91" s="60"/>
      <c r="AO91" s="60"/>
      <c r="AP91" s="60"/>
      <c r="AQ91" s="60"/>
    </row>
    <row r="92" spans="1:43" ht="15" customHeight="1" x14ac:dyDescent="0.25">
      <c r="A92" s="87">
        <f t="shared" si="16"/>
        <v>11</v>
      </c>
      <c r="B92" s="75"/>
      <c r="C92" s="60">
        <f t="shared" si="17"/>
        <v>6</v>
      </c>
      <c r="D92" s="65" t="str">
        <f ca="1">OFFSET(dummy2!AZ90,0,dummy2!$AS$3)</f>
        <v/>
      </c>
      <c r="E92" s="54" t="str">
        <f ca="1">OFFSET(dummy2!BA90,0,dummy2!$AS$3)</f>
        <v/>
      </c>
      <c r="F92" s="61" t="str">
        <f ca="1">OFFSET(dummy2!BB90,0,dummy2!$AS$3)</f>
        <v/>
      </c>
      <c r="G92" s="50" t="str">
        <f t="shared" ca="1" si="9"/>
        <v/>
      </c>
      <c r="H92" s="66" t="str">
        <f ca="1">OFFSET(dummy2!BC90,0,dummy2!$AS$3)</f>
        <v/>
      </c>
      <c r="I92" s="65" t="str">
        <f ca="1">OFFSET(dummy2!AZ90,0,dummy2!$AT$3)</f>
        <v/>
      </c>
      <c r="J92" s="54" t="str">
        <f ca="1">OFFSET(dummy2!$BA90,0,dummy2!$AT$3)</f>
        <v/>
      </c>
      <c r="K92" s="61" t="str">
        <f ca="1">OFFSET(dummy2!BB90,0,dummy2!$AT$3)</f>
        <v/>
      </c>
      <c r="L92" s="50" t="str">
        <f t="shared" ca="1" si="10"/>
        <v/>
      </c>
      <c r="M92" s="66" t="str">
        <f ca="1">OFFSET(dummy2!BC90,0,dummy2!$AT$3)</f>
        <v/>
      </c>
      <c r="N92" s="65" t="str">
        <f ca="1">OFFSET(dummy2!$AZ90,0,dummy2!$AU$3)</f>
        <v/>
      </c>
      <c r="O92" s="54" t="str">
        <f ca="1">OFFSET(dummy2!$BA90,0,dummy2!$AU$3)</f>
        <v/>
      </c>
      <c r="P92" s="61" t="str">
        <f ca="1">OFFSET(dummy2!$BB90,0,dummy2!$AU$3)</f>
        <v/>
      </c>
      <c r="Q92" s="50" t="str">
        <f t="shared" ca="1" si="11"/>
        <v/>
      </c>
      <c r="R92" s="72" t="str">
        <f ca="1">OFFSET(dummy2!$BC90,0,dummy2!$AU$3)</f>
        <v/>
      </c>
      <c r="S92" s="65" t="str">
        <f ca="1">OFFSET(dummy2!$AZ90,0,dummy2!$AV$3)</f>
        <v/>
      </c>
      <c r="T92" s="54" t="str">
        <f ca="1">OFFSET(dummy2!$BA90,0,dummy2!$AV$3)</f>
        <v/>
      </c>
      <c r="U92" s="61" t="str">
        <f ca="1">OFFSET(dummy2!$BB90,0,dummy2!$AV$3)</f>
        <v/>
      </c>
      <c r="V92" s="50" t="str">
        <f t="shared" ca="1" si="12"/>
        <v/>
      </c>
      <c r="W92" s="72" t="str">
        <f ca="1">OFFSET(dummy2!$BC90,0,dummy2!$AV$3)</f>
        <v/>
      </c>
      <c r="X92" s="65" t="str">
        <f ca="1">OFFSET(dummy2!$AZ90,0,dummy2!$AW$3)</f>
        <v/>
      </c>
      <c r="Y92" s="54" t="str">
        <f ca="1">OFFSET(dummy2!$BA90,0,dummy2!$AW$3)</f>
        <v/>
      </c>
      <c r="Z92" s="61" t="str">
        <f ca="1">OFFSET(dummy2!$BB90,0,dummy2!$AW$3)</f>
        <v/>
      </c>
      <c r="AA92" s="50" t="str">
        <f t="shared" ca="1" si="13"/>
        <v/>
      </c>
      <c r="AB92" s="72" t="str">
        <f ca="1">OFFSET(dummy2!$BC90,0,dummy2!$AW$3)</f>
        <v/>
      </c>
      <c r="AC92" s="65" t="str">
        <f ca="1">OFFSET(dummy2!$AZ90,0,dummy2!$AX$3)</f>
        <v/>
      </c>
      <c r="AD92" s="54" t="str">
        <f ca="1">OFFSET(dummy2!$BA90,0,dummy2!$AX$3)</f>
        <v/>
      </c>
      <c r="AE92" s="61" t="str">
        <f ca="1">OFFSET(dummy2!$BB90,0,dummy2!$AX$3)</f>
        <v/>
      </c>
      <c r="AF92" s="50" t="str">
        <f t="shared" ca="1" si="14"/>
        <v/>
      </c>
      <c r="AG92" s="72" t="str">
        <f ca="1">OFFSET(dummy2!$BC90,0,dummy2!$AX$3)</f>
        <v/>
      </c>
      <c r="AH92" s="65" t="str">
        <f ca="1">OFFSET(dummy2!$AZ90,0,dummy2!$AY$3)</f>
        <v/>
      </c>
      <c r="AI92" s="54" t="str">
        <f ca="1">OFFSET(dummy2!$BA90,0,dummy2!$AY$3)</f>
        <v/>
      </c>
      <c r="AJ92" s="61" t="str">
        <f ca="1">OFFSET(dummy2!$BB90,0,dummy2!$AY$3)</f>
        <v/>
      </c>
      <c r="AK92" s="50" t="str">
        <f t="shared" ca="1" si="15"/>
        <v/>
      </c>
      <c r="AL92" s="72" t="str">
        <f ca="1">OFFSET(dummy2!$BC90,0,dummy2!$AY$3)</f>
        <v/>
      </c>
      <c r="AM92" s="60"/>
      <c r="AN92" s="60"/>
      <c r="AO92" s="60"/>
      <c r="AP92" s="60"/>
      <c r="AQ92" s="60"/>
    </row>
    <row r="93" spans="1:43" ht="15" customHeight="1" x14ac:dyDescent="0.25">
      <c r="A93" s="87">
        <f t="shared" si="16"/>
        <v>11</v>
      </c>
      <c r="B93" s="75"/>
      <c r="C93" s="60">
        <f t="shared" si="17"/>
        <v>7</v>
      </c>
      <c r="D93" s="65" t="str">
        <f ca="1">OFFSET(dummy2!AZ91,0,dummy2!$AS$3)</f>
        <v/>
      </c>
      <c r="E93" s="54" t="str">
        <f ca="1">OFFSET(dummy2!BA91,0,dummy2!$AS$3)</f>
        <v/>
      </c>
      <c r="F93" s="61" t="str">
        <f ca="1">OFFSET(dummy2!BB91,0,dummy2!$AS$3)</f>
        <v/>
      </c>
      <c r="G93" s="50" t="str">
        <f t="shared" ca="1" si="9"/>
        <v/>
      </c>
      <c r="H93" s="66" t="str">
        <f ca="1">OFFSET(dummy2!BC91,0,dummy2!$AS$3)</f>
        <v/>
      </c>
      <c r="I93" s="65" t="str">
        <f ca="1">OFFSET(dummy2!AZ91,0,dummy2!$AT$3)</f>
        <v/>
      </c>
      <c r="J93" s="54" t="str">
        <f ca="1">OFFSET(dummy2!$BA91,0,dummy2!$AT$3)</f>
        <v/>
      </c>
      <c r="K93" s="61" t="str">
        <f ca="1">OFFSET(dummy2!BB91,0,dummy2!$AT$3)</f>
        <v/>
      </c>
      <c r="L93" s="50" t="str">
        <f t="shared" ca="1" si="10"/>
        <v/>
      </c>
      <c r="M93" s="66" t="str">
        <f ca="1">OFFSET(dummy2!BC91,0,dummy2!$AT$3)</f>
        <v/>
      </c>
      <c r="N93" s="65" t="str">
        <f ca="1">OFFSET(dummy2!$AZ91,0,dummy2!$AU$3)</f>
        <v/>
      </c>
      <c r="O93" s="54" t="str">
        <f ca="1">OFFSET(dummy2!$BA91,0,dummy2!$AU$3)</f>
        <v/>
      </c>
      <c r="P93" s="61" t="str">
        <f ca="1">OFFSET(dummy2!$BB91,0,dummy2!$AU$3)</f>
        <v/>
      </c>
      <c r="Q93" s="50" t="str">
        <f t="shared" ca="1" si="11"/>
        <v/>
      </c>
      <c r="R93" s="72" t="str">
        <f ca="1">OFFSET(dummy2!$BC91,0,dummy2!$AU$3)</f>
        <v/>
      </c>
      <c r="S93" s="65" t="str">
        <f ca="1">OFFSET(dummy2!$AZ91,0,dummy2!$AV$3)</f>
        <v/>
      </c>
      <c r="T93" s="54" t="str">
        <f ca="1">OFFSET(dummy2!$BA91,0,dummy2!$AV$3)</f>
        <v/>
      </c>
      <c r="U93" s="61" t="str">
        <f ca="1">OFFSET(dummy2!$BB91,0,dummy2!$AV$3)</f>
        <v/>
      </c>
      <c r="V93" s="50" t="str">
        <f t="shared" ca="1" si="12"/>
        <v/>
      </c>
      <c r="W93" s="72" t="str">
        <f ca="1">OFFSET(dummy2!$BC91,0,dummy2!$AV$3)</f>
        <v/>
      </c>
      <c r="X93" s="65" t="str">
        <f ca="1">OFFSET(dummy2!$AZ91,0,dummy2!$AW$3)</f>
        <v/>
      </c>
      <c r="Y93" s="54" t="str">
        <f ca="1">OFFSET(dummy2!$BA91,0,dummy2!$AW$3)</f>
        <v/>
      </c>
      <c r="Z93" s="61" t="str">
        <f ca="1">OFFSET(dummy2!$BB91,0,dummy2!$AW$3)</f>
        <v/>
      </c>
      <c r="AA93" s="50" t="str">
        <f t="shared" ca="1" si="13"/>
        <v/>
      </c>
      <c r="AB93" s="72" t="str">
        <f ca="1">OFFSET(dummy2!$BC91,0,dummy2!$AW$3)</f>
        <v/>
      </c>
      <c r="AC93" s="65" t="str">
        <f ca="1">OFFSET(dummy2!$AZ91,0,dummy2!$AX$3)</f>
        <v/>
      </c>
      <c r="AD93" s="54" t="str">
        <f ca="1">OFFSET(dummy2!$BA91,0,dummy2!$AX$3)</f>
        <v/>
      </c>
      <c r="AE93" s="61" t="str">
        <f ca="1">OFFSET(dummy2!$BB91,0,dummy2!$AX$3)</f>
        <v/>
      </c>
      <c r="AF93" s="50" t="str">
        <f t="shared" ca="1" si="14"/>
        <v/>
      </c>
      <c r="AG93" s="72" t="str">
        <f ca="1">OFFSET(dummy2!$BC91,0,dummy2!$AX$3)</f>
        <v/>
      </c>
      <c r="AH93" s="65" t="str">
        <f ca="1">OFFSET(dummy2!$AZ91,0,dummy2!$AY$3)</f>
        <v/>
      </c>
      <c r="AI93" s="54" t="str">
        <f ca="1">OFFSET(dummy2!$BA91,0,dummy2!$AY$3)</f>
        <v/>
      </c>
      <c r="AJ93" s="61" t="str">
        <f ca="1">OFFSET(dummy2!$BB91,0,dummy2!$AY$3)</f>
        <v/>
      </c>
      <c r="AK93" s="50" t="str">
        <f t="shared" ca="1" si="15"/>
        <v/>
      </c>
      <c r="AL93" s="72" t="str">
        <f ca="1">OFFSET(dummy2!$BC91,0,dummy2!$AY$3)</f>
        <v/>
      </c>
      <c r="AM93" s="60"/>
      <c r="AN93" s="60"/>
      <c r="AO93" s="60"/>
      <c r="AP93" s="60"/>
      <c r="AQ93" s="60"/>
    </row>
    <row r="94" spans="1:43" ht="15" customHeight="1" thickBot="1" x14ac:dyDescent="0.3">
      <c r="A94" s="87">
        <f t="shared" si="16"/>
        <v>11</v>
      </c>
      <c r="B94" s="76"/>
      <c r="C94" s="60">
        <f t="shared" si="17"/>
        <v>8</v>
      </c>
      <c r="D94" s="65" t="str">
        <f ca="1">OFFSET(dummy2!AZ92,0,dummy2!$AS$3)</f>
        <v/>
      </c>
      <c r="E94" s="54" t="str">
        <f ca="1">OFFSET(dummy2!BA92,0,dummy2!$AS$3)</f>
        <v/>
      </c>
      <c r="F94" s="61" t="str">
        <f ca="1">OFFSET(dummy2!BB92,0,dummy2!$AS$3)</f>
        <v/>
      </c>
      <c r="G94" s="50" t="str">
        <f t="shared" ca="1" si="9"/>
        <v/>
      </c>
      <c r="H94" s="66" t="str">
        <f ca="1">OFFSET(dummy2!BC92,0,dummy2!$AS$3)</f>
        <v/>
      </c>
      <c r="I94" s="65" t="str">
        <f ca="1">OFFSET(dummy2!AZ92,0,dummy2!$AT$3)</f>
        <v/>
      </c>
      <c r="J94" s="54" t="str">
        <f ca="1">OFFSET(dummy2!$BA92,0,dummy2!$AT$3)</f>
        <v/>
      </c>
      <c r="K94" s="61" t="str">
        <f ca="1">OFFSET(dummy2!BB92,0,dummy2!$AT$3)</f>
        <v/>
      </c>
      <c r="L94" s="50" t="str">
        <f t="shared" ca="1" si="10"/>
        <v/>
      </c>
      <c r="M94" s="66" t="str">
        <f ca="1">OFFSET(dummy2!BC92,0,dummy2!$AT$3)</f>
        <v/>
      </c>
      <c r="N94" s="65" t="str">
        <f ca="1">OFFSET(dummy2!$AZ92,0,dummy2!$AU$3)</f>
        <v/>
      </c>
      <c r="O94" s="54" t="str">
        <f ca="1">OFFSET(dummy2!$BA92,0,dummy2!$AU$3)</f>
        <v/>
      </c>
      <c r="P94" s="61" t="str">
        <f ca="1">OFFSET(dummy2!$BB92,0,dummy2!$AU$3)</f>
        <v/>
      </c>
      <c r="Q94" s="50" t="str">
        <f t="shared" ca="1" si="11"/>
        <v/>
      </c>
      <c r="R94" s="72" t="str">
        <f ca="1">OFFSET(dummy2!$BC92,0,dummy2!$AU$3)</f>
        <v/>
      </c>
      <c r="S94" s="65" t="str">
        <f ca="1">OFFSET(dummy2!$AZ92,0,dummy2!$AV$3)</f>
        <v/>
      </c>
      <c r="T94" s="54" t="str">
        <f ca="1">OFFSET(dummy2!$BA92,0,dummy2!$AV$3)</f>
        <v/>
      </c>
      <c r="U94" s="61" t="str">
        <f ca="1">OFFSET(dummy2!$BB92,0,dummy2!$AV$3)</f>
        <v/>
      </c>
      <c r="V94" s="50" t="str">
        <f t="shared" ca="1" si="12"/>
        <v/>
      </c>
      <c r="W94" s="72" t="str">
        <f ca="1">OFFSET(dummy2!$BC92,0,dummy2!$AV$3)</f>
        <v/>
      </c>
      <c r="X94" s="65" t="str">
        <f ca="1">OFFSET(dummy2!$AZ92,0,dummy2!$AW$3)</f>
        <v/>
      </c>
      <c r="Y94" s="54" t="str">
        <f ca="1">OFFSET(dummy2!$BA92,0,dummy2!$AW$3)</f>
        <v/>
      </c>
      <c r="Z94" s="61" t="str">
        <f ca="1">OFFSET(dummy2!$BB92,0,dummy2!$AW$3)</f>
        <v/>
      </c>
      <c r="AA94" s="50" t="str">
        <f t="shared" ca="1" si="13"/>
        <v/>
      </c>
      <c r="AB94" s="72" t="str">
        <f ca="1">OFFSET(dummy2!$BC92,0,dummy2!$AW$3)</f>
        <v/>
      </c>
      <c r="AC94" s="65" t="str">
        <f ca="1">OFFSET(dummy2!$AZ92,0,dummy2!$AX$3)</f>
        <v/>
      </c>
      <c r="AD94" s="54" t="str">
        <f ca="1">OFFSET(dummy2!$BA92,0,dummy2!$AX$3)</f>
        <v/>
      </c>
      <c r="AE94" s="61" t="str">
        <f ca="1">OFFSET(dummy2!$BB92,0,dummy2!$AX$3)</f>
        <v/>
      </c>
      <c r="AF94" s="50" t="str">
        <f t="shared" ca="1" si="14"/>
        <v/>
      </c>
      <c r="AG94" s="72" t="str">
        <f ca="1">OFFSET(dummy2!$BC92,0,dummy2!$AX$3)</f>
        <v/>
      </c>
      <c r="AH94" s="65" t="str">
        <f ca="1">OFFSET(dummy2!$AZ92,0,dummy2!$AY$3)</f>
        <v/>
      </c>
      <c r="AI94" s="54" t="str">
        <f ca="1">OFFSET(dummy2!$BA92,0,dummy2!$AY$3)</f>
        <v/>
      </c>
      <c r="AJ94" s="61" t="str">
        <f ca="1">OFFSET(dummy2!$BB92,0,dummy2!$AY$3)</f>
        <v/>
      </c>
      <c r="AK94" s="50" t="str">
        <f t="shared" ca="1" si="15"/>
        <v/>
      </c>
      <c r="AL94" s="72" t="str">
        <f ca="1">OFFSET(dummy2!$BC92,0,dummy2!$AY$3)</f>
        <v/>
      </c>
      <c r="AM94" s="60"/>
      <c r="AN94" s="60"/>
      <c r="AO94" s="60"/>
      <c r="AP94" s="60"/>
      <c r="AQ94" s="60"/>
    </row>
    <row r="95" spans="1:43" ht="15" customHeight="1" x14ac:dyDescent="0.25">
      <c r="A95" s="87">
        <f t="shared" si="16"/>
        <v>12</v>
      </c>
      <c r="B95" s="74" t="str">
        <f>dummy1!L26</f>
        <v>Court 12</v>
      </c>
      <c r="C95" s="60">
        <f t="shared" si="17"/>
        <v>1</v>
      </c>
      <c r="D95" s="81">
        <f ca="1">OFFSET(dummy2!AZ93,0,dummy2!$AS$3)</f>
        <v>0.625</v>
      </c>
      <c r="E95" s="82">
        <f ca="1">OFFSET(dummy2!BA93,0,dummy2!$AS$3)</f>
        <v>12</v>
      </c>
      <c r="F95" s="83" t="str">
        <f ca="1">OFFSET(dummy2!BB93,0,dummy2!$AS$3)</f>
        <v>Loser Match 7</v>
      </c>
      <c r="G95" s="84" t="str">
        <f t="shared" ca="1" si="9"/>
        <v>vs</v>
      </c>
      <c r="H95" s="85" t="str">
        <f ca="1">OFFSET(dummy2!BC93,0,dummy2!$AS$3)</f>
        <v>Loser Match 8</v>
      </c>
      <c r="I95" s="81" t="str">
        <f ca="1">OFFSET(dummy2!AZ93,0,dummy2!$AT$3)</f>
        <v/>
      </c>
      <c r="J95" s="82" t="str">
        <f ca="1">OFFSET(dummy2!$BA93,0,dummy2!$AT$3)</f>
        <v/>
      </c>
      <c r="K95" s="83" t="str">
        <f ca="1">OFFSET(dummy2!BB93,0,dummy2!$AT$3)</f>
        <v/>
      </c>
      <c r="L95" s="84" t="str">
        <f t="shared" ca="1" si="10"/>
        <v/>
      </c>
      <c r="M95" s="85" t="str">
        <f ca="1">OFFSET(dummy2!BC93,0,dummy2!$AT$3)</f>
        <v/>
      </c>
      <c r="N95" s="81" t="str">
        <f ca="1">OFFSET(dummy2!$AZ93,0,dummy2!$AU$3)</f>
        <v/>
      </c>
      <c r="O95" s="82" t="str">
        <f ca="1">OFFSET(dummy2!$BA93,0,dummy2!$AU$3)</f>
        <v/>
      </c>
      <c r="P95" s="83" t="str">
        <f ca="1">OFFSET(dummy2!$BB93,0,dummy2!$AU$3)</f>
        <v/>
      </c>
      <c r="Q95" s="84" t="str">
        <f t="shared" ca="1" si="11"/>
        <v/>
      </c>
      <c r="R95" s="86" t="str">
        <f ca="1">OFFSET(dummy2!$BC93,0,dummy2!$AU$3)</f>
        <v/>
      </c>
      <c r="S95" s="81" t="str">
        <f ca="1">OFFSET(dummy2!$AZ93,0,dummy2!$AV$3)</f>
        <v/>
      </c>
      <c r="T95" s="82" t="str">
        <f ca="1">OFFSET(dummy2!$BA93,0,dummy2!$AV$3)</f>
        <v/>
      </c>
      <c r="U95" s="83" t="str">
        <f ca="1">OFFSET(dummy2!$BB93,0,dummy2!$AV$3)</f>
        <v/>
      </c>
      <c r="V95" s="84" t="str">
        <f t="shared" ca="1" si="12"/>
        <v/>
      </c>
      <c r="W95" s="86" t="str">
        <f ca="1">OFFSET(dummy2!$BC93,0,dummy2!$AV$3)</f>
        <v/>
      </c>
      <c r="X95" s="81" t="str">
        <f ca="1">OFFSET(dummy2!$AZ93,0,dummy2!$AW$3)</f>
        <v/>
      </c>
      <c r="Y95" s="82" t="str">
        <f ca="1">OFFSET(dummy2!$BA93,0,dummy2!$AW$3)</f>
        <v/>
      </c>
      <c r="Z95" s="83" t="str">
        <f ca="1">OFFSET(dummy2!$BB93,0,dummy2!$AW$3)</f>
        <v/>
      </c>
      <c r="AA95" s="84" t="str">
        <f t="shared" ca="1" si="13"/>
        <v/>
      </c>
      <c r="AB95" s="86" t="str">
        <f ca="1">OFFSET(dummy2!$BC93,0,dummy2!$AW$3)</f>
        <v/>
      </c>
      <c r="AC95" s="81" t="str">
        <f ca="1">OFFSET(dummy2!$AZ93,0,dummy2!$AX$3)</f>
        <v/>
      </c>
      <c r="AD95" s="82" t="str">
        <f ca="1">OFFSET(dummy2!$BA93,0,dummy2!$AX$3)</f>
        <v/>
      </c>
      <c r="AE95" s="83" t="str">
        <f ca="1">OFFSET(dummy2!$BB93,0,dummy2!$AX$3)</f>
        <v/>
      </c>
      <c r="AF95" s="84" t="str">
        <f t="shared" ca="1" si="14"/>
        <v/>
      </c>
      <c r="AG95" s="86" t="str">
        <f ca="1">OFFSET(dummy2!$BC93,0,dummy2!$AX$3)</f>
        <v/>
      </c>
      <c r="AH95" s="81" t="str">
        <f ca="1">OFFSET(dummy2!$AZ93,0,dummy2!$AY$3)</f>
        <v/>
      </c>
      <c r="AI95" s="82" t="str">
        <f ca="1">OFFSET(dummy2!$BA93,0,dummy2!$AY$3)</f>
        <v/>
      </c>
      <c r="AJ95" s="83" t="str">
        <f ca="1">OFFSET(dummy2!$BB93,0,dummy2!$AY$3)</f>
        <v/>
      </c>
      <c r="AK95" s="84" t="str">
        <f t="shared" ca="1" si="15"/>
        <v/>
      </c>
      <c r="AL95" s="86" t="str">
        <f ca="1">OFFSET(dummy2!$BC93,0,dummy2!$AY$3)</f>
        <v/>
      </c>
      <c r="AM95" s="60"/>
      <c r="AN95" s="60"/>
      <c r="AO95" s="60"/>
      <c r="AP95" s="60"/>
      <c r="AQ95" s="60"/>
    </row>
    <row r="96" spans="1:43" ht="15" customHeight="1" x14ac:dyDescent="0.25">
      <c r="A96" s="87">
        <f t="shared" si="16"/>
        <v>12</v>
      </c>
      <c r="B96" s="75"/>
      <c r="C96" s="60">
        <f t="shared" si="17"/>
        <v>2</v>
      </c>
      <c r="D96" s="65">
        <f ca="1">OFFSET(dummy2!AZ94,0,dummy2!$AS$3)</f>
        <v>0.70833333333333337</v>
      </c>
      <c r="E96" s="54">
        <f ca="1">OFFSET(dummy2!BA94,0,dummy2!$AS$3)</f>
        <v>28</v>
      </c>
      <c r="F96" s="61" t="str">
        <f ca="1">OFFSET(dummy2!BB94,0,dummy2!$AS$3)</f>
        <v>Winner Match 26</v>
      </c>
      <c r="G96" s="50" t="str">
        <f t="shared" ca="1" si="9"/>
        <v>vs</v>
      </c>
      <c r="H96" s="66" t="str">
        <f ca="1">OFFSET(dummy2!BC94,0,dummy2!$AS$3)</f>
        <v>Winner Match 27</v>
      </c>
      <c r="I96" s="65" t="str">
        <f ca="1">OFFSET(dummy2!AZ94,0,dummy2!$AT$3)</f>
        <v/>
      </c>
      <c r="J96" s="54" t="str">
        <f ca="1">OFFSET(dummy2!$BA94,0,dummy2!$AT$3)</f>
        <v/>
      </c>
      <c r="K96" s="61" t="str">
        <f ca="1">OFFSET(dummy2!BB94,0,dummy2!$AT$3)</f>
        <v/>
      </c>
      <c r="L96" s="50" t="str">
        <f t="shared" ca="1" si="10"/>
        <v/>
      </c>
      <c r="M96" s="66" t="str">
        <f ca="1">OFFSET(dummy2!BC94,0,dummy2!$AT$3)</f>
        <v/>
      </c>
      <c r="N96" s="65" t="str">
        <f ca="1">OFFSET(dummy2!$AZ94,0,dummy2!$AU$3)</f>
        <v/>
      </c>
      <c r="O96" s="54" t="str">
        <f ca="1">OFFSET(dummy2!$BA94,0,dummy2!$AU$3)</f>
        <v/>
      </c>
      <c r="P96" s="61" t="str">
        <f ca="1">OFFSET(dummy2!$BB94,0,dummy2!$AU$3)</f>
        <v/>
      </c>
      <c r="Q96" s="50" t="str">
        <f t="shared" ca="1" si="11"/>
        <v/>
      </c>
      <c r="R96" s="72" t="str">
        <f ca="1">OFFSET(dummy2!$BC94,0,dummy2!$AU$3)</f>
        <v/>
      </c>
      <c r="S96" s="65" t="str">
        <f ca="1">OFFSET(dummy2!$AZ94,0,dummy2!$AV$3)</f>
        <v/>
      </c>
      <c r="T96" s="54" t="str">
        <f ca="1">OFFSET(dummy2!$BA94,0,dummy2!$AV$3)</f>
        <v/>
      </c>
      <c r="U96" s="61" t="str">
        <f ca="1">OFFSET(dummy2!$BB94,0,dummy2!$AV$3)</f>
        <v/>
      </c>
      <c r="V96" s="50" t="str">
        <f t="shared" ca="1" si="12"/>
        <v/>
      </c>
      <c r="W96" s="72" t="str">
        <f ca="1">OFFSET(dummy2!$BC94,0,dummy2!$AV$3)</f>
        <v/>
      </c>
      <c r="X96" s="65" t="str">
        <f ca="1">OFFSET(dummy2!$AZ94,0,dummy2!$AW$3)</f>
        <v/>
      </c>
      <c r="Y96" s="54" t="str">
        <f ca="1">OFFSET(dummy2!$BA94,0,dummy2!$AW$3)</f>
        <v/>
      </c>
      <c r="Z96" s="61" t="str">
        <f ca="1">OFFSET(dummy2!$BB94,0,dummy2!$AW$3)</f>
        <v/>
      </c>
      <c r="AA96" s="50" t="str">
        <f t="shared" ca="1" si="13"/>
        <v/>
      </c>
      <c r="AB96" s="72" t="str">
        <f ca="1">OFFSET(dummy2!$BC94,0,dummy2!$AW$3)</f>
        <v/>
      </c>
      <c r="AC96" s="65" t="str">
        <f ca="1">OFFSET(dummy2!$AZ94,0,dummy2!$AX$3)</f>
        <v/>
      </c>
      <c r="AD96" s="54" t="str">
        <f ca="1">OFFSET(dummy2!$BA94,0,dummy2!$AX$3)</f>
        <v/>
      </c>
      <c r="AE96" s="61" t="str">
        <f ca="1">OFFSET(dummy2!$BB94,0,dummy2!$AX$3)</f>
        <v/>
      </c>
      <c r="AF96" s="50" t="str">
        <f t="shared" ca="1" si="14"/>
        <v/>
      </c>
      <c r="AG96" s="72" t="str">
        <f ca="1">OFFSET(dummy2!$BC94,0,dummy2!$AX$3)</f>
        <v/>
      </c>
      <c r="AH96" s="65" t="str">
        <f ca="1">OFFSET(dummy2!$AZ94,0,dummy2!$AY$3)</f>
        <v/>
      </c>
      <c r="AI96" s="54" t="str">
        <f ca="1">OFFSET(dummy2!$BA94,0,dummy2!$AY$3)</f>
        <v/>
      </c>
      <c r="AJ96" s="61" t="str">
        <f ca="1">OFFSET(dummy2!$BB94,0,dummy2!$AY$3)</f>
        <v/>
      </c>
      <c r="AK96" s="50" t="str">
        <f t="shared" ca="1" si="15"/>
        <v/>
      </c>
      <c r="AL96" s="72" t="str">
        <f ca="1">OFFSET(dummy2!$BC94,0,dummy2!$AY$3)</f>
        <v/>
      </c>
      <c r="AM96" s="60"/>
      <c r="AN96" s="60"/>
      <c r="AO96" s="60"/>
      <c r="AP96" s="60"/>
      <c r="AQ96" s="60"/>
    </row>
    <row r="97" spans="1:43" ht="15" customHeight="1" x14ac:dyDescent="0.25">
      <c r="A97" s="87">
        <f t="shared" si="16"/>
        <v>12</v>
      </c>
      <c r="B97" s="75"/>
      <c r="C97" s="60">
        <f t="shared" si="17"/>
        <v>3</v>
      </c>
      <c r="D97" s="65" t="str">
        <f ca="1">OFFSET(dummy2!AZ95,0,dummy2!$AS$3)</f>
        <v/>
      </c>
      <c r="E97" s="54" t="str">
        <f ca="1">OFFSET(dummy2!BA95,0,dummy2!$AS$3)</f>
        <v/>
      </c>
      <c r="F97" s="61" t="str">
        <f ca="1">OFFSET(dummy2!BB95,0,dummy2!$AS$3)</f>
        <v/>
      </c>
      <c r="G97" s="50" t="str">
        <f t="shared" ca="1" si="9"/>
        <v/>
      </c>
      <c r="H97" s="66" t="str">
        <f ca="1">OFFSET(dummy2!BC95,0,dummy2!$AS$3)</f>
        <v/>
      </c>
      <c r="I97" s="65" t="str">
        <f ca="1">OFFSET(dummy2!AZ95,0,dummy2!$AT$3)</f>
        <v/>
      </c>
      <c r="J97" s="54" t="str">
        <f ca="1">OFFSET(dummy2!$BA95,0,dummy2!$AT$3)</f>
        <v/>
      </c>
      <c r="K97" s="61" t="str">
        <f ca="1">OFFSET(dummy2!BB95,0,dummy2!$AT$3)</f>
        <v/>
      </c>
      <c r="L97" s="50" t="str">
        <f t="shared" ca="1" si="10"/>
        <v/>
      </c>
      <c r="M97" s="66" t="str">
        <f ca="1">OFFSET(dummy2!BC95,0,dummy2!$AT$3)</f>
        <v/>
      </c>
      <c r="N97" s="65" t="str">
        <f ca="1">OFFSET(dummy2!$AZ95,0,dummy2!$AU$3)</f>
        <v/>
      </c>
      <c r="O97" s="54" t="str">
        <f ca="1">OFFSET(dummy2!$BA95,0,dummy2!$AU$3)</f>
        <v/>
      </c>
      <c r="P97" s="61" t="str">
        <f ca="1">OFFSET(dummy2!$BB95,0,dummy2!$AU$3)</f>
        <v/>
      </c>
      <c r="Q97" s="50" t="str">
        <f t="shared" ca="1" si="11"/>
        <v/>
      </c>
      <c r="R97" s="72" t="str">
        <f ca="1">OFFSET(dummy2!$BC95,0,dummy2!$AU$3)</f>
        <v/>
      </c>
      <c r="S97" s="65" t="str">
        <f ca="1">OFFSET(dummy2!$AZ95,0,dummy2!$AV$3)</f>
        <v/>
      </c>
      <c r="T97" s="54" t="str">
        <f ca="1">OFFSET(dummy2!$BA95,0,dummy2!$AV$3)</f>
        <v/>
      </c>
      <c r="U97" s="61" t="str">
        <f ca="1">OFFSET(dummy2!$BB95,0,dummy2!$AV$3)</f>
        <v/>
      </c>
      <c r="V97" s="50" t="str">
        <f t="shared" ca="1" si="12"/>
        <v/>
      </c>
      <c r="W97" s="72" t="str">
        <f ca="1">OFFSET(dummy2!$BC95,0,dummy2!$AV$3)</f>
        <v/>
      </c>
      <c r="X97" s="65" t="str">
        <f ca="1">OFFSET(dummy2!$AZ95,0,dummy2!$AW$3)</f>
        <v/>
      </c>
      <c r="Y97" s="54" t="str">
        <f ca="1">OFFSET(dummy2!$BA95,0,dummy2!$AW$3)</f>
        <v/>
      </c>
      <c r="Z97" s="61" t="str">
        <f ca="1">OFFSET(dummy2!$BB95,0,dummy2!$AW$3)</f>
        <v/>
      </c>
      <c r="AA97" s="50" t="str">
        <f t="shared" ca="1" si="13"/>
        <v/>
      </c>
      <c r="AB97" s="72" t="str">
        <f ca="1">OFFSET(dummy2!$BC95,0,dummy2!$AW$3)</f>
        <v/>
      </c>
      <c r="AC97" s="65" t="str">
        <f ca="1">OFFSET(dummy2!$AZ95,0,dummy2!$AX$3)</f>
        <v/>
      </c>
      <c r="AD97" s="54" t="str">
        <f ca="1">OFFSET(dummy2!$BA95,0,dummy2!$AX$3)</f>
        <v/>
      </c>
      <c r="AE97" s="61" t="str">
        <f ca="1">OFFSET(dummy2!$BB95,0,dummy2!$AX$3)</f>
        <v/>
      </c>
      <c r="AF97" s="50" t="str">
        <f t="shared" ca="1" si="14"/>
        <v/>
      </c>
      <c r="AG97" s="72" t="str">
        <f ca="1">OFFSET(dummy2!$BC95,0,dummy2!$AX$3)</f>
        <v/>
      </c>
      <c r="AH97" s="65" t="str">
        <f ca="1">OFFSET(dummy2!$AZ95,0,dummy2!$AY$3)</f>
        <v/>
      </c>
      <c r="AI97" s="54" t="str">
        <f ca="1">OFFSET(dummy2!$BA95,0,dummy2!$AY$3)</f>
        <v/>
      </c>
      <c r="AJ97" s="61" t="str">
        <f ca="1">OFFSET(dummy2!$BB95,0,dummy2!$AY$3)</f>
        <v/>
      </c>
      <c r="AK97" s="50" t="str">
        <f t="shared" ca="1" si="15"/>
        <v/>
      </c>
      <c r="AL97" s="72" t="str">
        <f ca="1">OFFSET(dummy2!$BC95,0,dummy2!$AY$3)</f>
        <v/>
      </c>
      <c r="AM97" s="60"/>
      <c r="AN97" s="60"/>
      <c r="AO97" s="60"/>
      <c r="AP97" s="60"/>
      <c r="AQ97" s="60"/>
    </row>
    <row r="98" spans="1:43" ht="15" customHeight="1" x14ac:dyDescent="0.25">
      <c r="A98" s="87">
        <f t="shared" si="16"/>
        <v>12</v>
      </c>
      <c r="B98" s="75"/>
      <c r="C98" s="60">
        <f t="shared" si="17"/>
        <v>4</v>
      </c>
      <c r="D98" s="65" t="str">
        <f ca="1">OFFSET(dummy2!AZ96,0,dummy2!$AS$3)</f>
        <v/>
      </c>
      <c r="E98" s="54" t="str">
        <f ca="1">OFFSET(dummy2!BA96,0,dummy2!$AS$3)</f>
        <v/>
      </c>
      <c r="F98" s="61" t="str">
        <f ca="1">OFFSET(dummy2!BB96,0,dummy2!$AS$3)</f>
        <v/>
      </c>
      <c r="G98" s="50" t="str">
        <f t="shared" ca="1" si="9"/>
        <v/>
      </c>
      <c r="H98" s="66" t="str">
        <f ca="1">OFFSET(dummy2!BC96,0,dummy2!$AS$3)</f>
        <v/>
      </c>
      <c r="I98" s="65" t="str">
        <f ca="1">OFFSET(dummy2!AZ96,0,dummy2!$AT$3)</f>
        <v/>
      </c>
      <c r="J98" s="54" t="str">
        <f ca="1">OFFSET(dummy2!$BA96,0,dummy2!$AT$3)</f>
        <v/>
      </c>
      <c r="K98" s="61" t="str">
        <f ca="1">OFFSET(dummy2!BB96,0,dummy2!$AT$3)</f>
        <v/>
      </c>
      <c r="L98" s="50" t="str">
        <f t="shared" ca="1" si="10"/>
        <v/>
      </c>
      <c r="M98" s="66" t="str">
        <f ca="1">OFFSET(dummy2!BC96,0,dummy2!$AT$3)</f>
        <v/>
      </c>
      <c r="N98" s="65" t="str">
        <f ca="1">OFFSET(dummy2!$AZ96,0,dummy2!$AU$3)</f>
        <v/>
      </c>
      <c r="O98" s="54" t="str">
        <f ca="1">OFFSET(dummy2!$BA96,0,dummy2!$AU$3)</f>
        <v/>
      </c>
      <c r="P98" s="61" t="str">
        <f ca="1">OFFSET(dummy2!$BB96,0,dummy2!$AU$3)</f>
        <v/>
      </c>
      <c r="Q98" s="50" t="str">
        <f t="shared" ca="1" si="11"/>
        <v/>
      </c>
      <c r="R98" s="72" t="str">
        <f ca="1">OFFSET(dummy2!$BC96,0,dummy2!$AU$3)</f>
        <v/>
      </c>
      <c r="S98" s="65" t="str">
        <f ca="1">OFFSET(dummy2!$AZ96,0,dummy2!$AV$3)</f>
        <v/>
      </c>
      <c r="T98" s="54" t="str">
        <f ca="1">OFFSET(dummy2!$BA96,0,dummy2!$AV$3)</f>
        <v/>
      </c>
      <c r="U98" s="61" t="str">
        <f ca="1">OFFSET(dummy2!$BB96,0,dummy2!$AV$3)</f>
        <v/>
      </c>
      <c r="V98" s="50" t="str">
        <f t="shared" ca="1" si="12"/>
        <v/>
      </c>
      <c r="W98" s="72" t="str">
        <f ca="1">OFFSET(dummy2!$BC96,0,dummy2!$AV$3)</f>
        <v/>
      </c>
      <c r="X98" s="65" t="str">
        <f ca="1">OFFSET(dummy2!$AZ96,0,dummy2!$AW$3)</f>
        <v/>
      </c>
      <c r="Y98" s="54" t="str">
        <f ca="1">OFFSET(dummy2!$BA96,0,dummy2!$AW$3)</f>
        <v/>
      </c>
      <c r="Z98" s="61" t="str">
        <f ca="1">OFFSET(dummy2!$BB96,0,dummy2!$AW$3)</f>
        <v/>
      </c>
      <c r="AA98" s="50" t="str">
        <f t="shared" ca="1" si="13"/>
        <v/>
      </c>
      <c r="AB98" s="72" t="str">
        <f ca="1">OFFSET(dummy2!$BC96,0,dummy2!$AW$3)</f>
        <v/>
      </c>
      <c r="AC98" s="65" t="str">
        <f ca="1">OFFSET(dummy2!$AZ96,0,dummy2!$AX$3)</f>
        <v/>
      </c>
      <c r="AD98" s="54" t="str">
        <f ca="1">OFFSET(dummy2!$BA96,0,dummy2!$AX$3)</f>
        <v/>
      </c>
      <c r="AE98" s="61" t="str">
        <f ca="1">OFFSET(dummy2!$BB96,0,dummy2!$AX$3)</f>
        <v/>
      </c>
      <c r="AF98" s="50" t="str">
        <f t="shared" ca="1" si="14"/>
        <v/>
      </c>
      <c r="AG98" s="72" t="str">
        <f ca="1">OFFSET(dummy2!$BC96,0,dummy2!$AX$3)</f>
        <v/>
      </c>
      <c r="AH98" s="65" t="str">
        <f ca="1">OFFSET(dummy2!$AZ96,0,dummy2!$AY$3)</f>
        <v/>
      </c>
      <c r="AI98" s="54" t="str">
        <f ca="1">OFFSET(dummy2!$BA96,0,dummy2!$AY$3)</f>
        <v/>
      </c>
      <c r="AJ98" s="61" t="str">
        <f ca="1">OFFSET(dummy2!$BB96,0,dummy2!$AY$3)</f>
        <v/>
      </c>
      <c r="AK98" s="50" t="str">
        <f t="shared" ca="1" si="15"/>
        <v/>
      </c>
      <c r="AL98" s="72" t="str">
        <f ca="1">OFFSET(dummy2!$BC96,0,dummy2!$AY$3)</f>
        <v/>
      </c>
      <c r="AM98" s="60"/>
      <c r="AN98" s="60"/>
      <c r="AO98" s="60"/>
      <c r="AP98" s="60"/>
      <c r="AQ98" s="60"/>
    </row>
    <row r="99" spans="1:43" ht="15" customHeight="1" x14ac:dyDescent="0.25">
      <c r="A99" s="87">
        <f t="shared" si="16"/>
        <v>12</v>
      </c>
      <c r="B99" s="75"/>
      <c r="C99" s="60">
        <f t="shared" si="17"/>
        <v>5</v>
      </c>
      <c r="D99" s="65" t="str">
        <f ca="1">OFFSET(dummy2!AZ97,0,dummy2!$AS$3)</f>
        <v/>
      </c>
      <c r="E99" s="54" t="str">
        <f ca="1">OFFSET(dummy2!BA97,0,dummy2!$AS$3)</f>
        <v/>
      </c>
      <c r="F99" s="61" t="str">
        <f ca="1">OFFSET(dummy2!BB97,0,dummy2!$AS$3)</f>
        <v/>
      </c>
      <c r="G99" s="50" t="str">
        <f t="shared" ca="1" si="9"/>
        <v/>
      </c>
      <c r="H99" s="66" t="str">
        <f ca="1">OFFSET(dummy2!BC97,0,dummy2!$AS$3)</f>
        <v/>
      </c>
      <c r="I99" s="65" t="str">
        <f ca="1">OFFSET(dummy2!AZ97,0,dummy2!$AT$3)</f>
        <v/>
      </c>
      <c r="J99" s="54" t="str">
        <f ca="1">OFFSET(dummy2!$BA97,0,dummy2!$AT$3)</f>
        <v/>
      </c>
      <c r="K99" s="61" t="str">
        <f ca="1">OFFSET(dummy2!BB97,0,dummy2!$AT$3)</f>
        <v/>
      </c>
      <c r="L99" s="50" t="str">
        <f t="shared" ca="1" si="10"/>
        <v/>
      </c>
      <c r="M99" s="66" t="str">
        <f ca="1">OFFSET(dummy2!BC97,0,dummy2!$AT$3)</f>
        <v/>
      </c>
      <c r="N99" s="65" t="str">
        <f ca="1">OFFSET(dummy2!$AZ97,0,dummy2!$AU$3)</f>
        <v/>
      </c>
      <c r="O99" s="54" t="str">
        <f ca="1">OFFSET(dummy2!$BA97,0,dummy2!$AU$3)</f>
        <v/>
      </c>
      <c r="P99" s="61" t="str">
        <f ca="1">OFFSET(dummy2!$BB97,0,dummy2!$AU$3)</f>
        <v/>
      </c>
      <c r="Q99" s="50" t="str">
        <f t="shared" ca="1" si="11"/>
        <v/>
      </c>
      <c r="R99" s="72" t="str">
        <f ca="1">OFFSET(dummy2!$BC97,0,dummy2!$AU$3)</f>
        <v/>
      </c>
      <c r="S99" s="65" t="str">
        <f ca="1">OFFSET(dummy2!$AZ97,0,dummy2!$AV$3)</f>
        <v/>
      </c>
      <c r="T99" s="54" t="str">
        <f ca="1">OFFSET(dummy2!$BA97,0,dummy2!$AV$3)</f>
        <v/>
      </c>
      <c r="U99" s="61" t="str">
        <f ca="1">OFFSET(dummy2!$BB97,0,dummy2!$AV$3)</f>
        <v/>
      </c>
      <c r="V99" s="50" t="str">
        <f t="shared" ca="1" si="12"/>
        <v/>
      </c>
      <c r="W99" s="72" t="str">
        <f ca="1">OFFSET(dummy2!$BC97,0,dummy2!$AV$3)</f>
        <v/>
      </c>
      <c r="X99" s="65" t="str">
        <f ca="1">OFFSET(dummy2!$AZ97,0,dummy2!$AW$3)</f>
        <v/>
      </c>
      <c r="Y99" s="54" t="str">
        <f ca="1">OFFSET(dummy2!$BA97,0,dummy2!$AW$3)</f>
        <v/>
      </c>
      <c r="Z99" s="61" t="str">
        <f ca="1">OFFSET(dummy2!$BB97,0,dummy2!$AW$3)</f>
        <v/>
      </c>
      <c r="AA99" s="50" t="str">
        <f t="shared" ca="1" si="13"/>
        <v/>
      </c>
      <c r="AB99" s="72" t="str">
        <f ca="1">OFFSET(dummy2!$BC97,0,dummy2!$AW$3)</f>
        <v/>
      </c>
      <c r="AC99" s="65" t="str">
        <f ca="1">OFFSET(dummy2!$AZ97,0,dummy2!$AX$3)</f>
        <v/>
      </c>
      <c r="AD99" s="54" t="str">
        <f ca="1">OFFSET(dummy2!$BA97,0,dummy2!$AX$3)</f>
        <v/>
      </c>
      <c r="AE99" s="61" t="str">
        <f ca="1">OFFSET(dummy2!$BB97,0,dummy2!$AX$3)</f>
        <v/>
      </c>
      <c r="AF99" s="50" t="str">
        <f t="shared" ca="1" si="14"/>
        <v/>
      </c>
      <c r="AG99" s="72" t="str">
        <f ca="1">OFFSET(dummy2!$BC97,0,dummy2!$AX$3)</f>
        <v/>
      </c>
      <c r="AH99" s="65" t="str">
        <f ca="1">OFFSET(dummy2!$AZ97,0,dummy2!$AY$3)</f>
        <v/>
      </c>
      <c r="AI99" s="54" t="str">
        <f ca="1">OFFSET(dummy2!$BA97,0,dummy2!$AY$3)</f>
        <v/>
      </c>
      <c r="AJ99" s="61" t="str">
        <f ca="1">OFFSET(dummy2!$BB97,0,dummy2!$AY$3)</f>
        <v/>
      </c>
      <c r="AK99" s="50" t="str">
        <f t="shared" ca="1" si="15"/>
        <v/>
      </c>
      <c r="AL99" s="72" t="str">
        <f ca="1">OFFSET(dummy2!$BC97,0,dummy2!$AY$3)</f>
        <v/>
      </c>
      <c r="AM99" s="60"/>
      <c r="AN99" s="60"/>
      <c r="AO99" s="60"/>
      <c r="AP99" s="60"/>
      <c r="AQ99" s="60"/>
    </row>
    <row r="100" spans="1:43" ht="15" customHeight="1" x14ac:dyDescent="0.25">
      <c r="A100" s="87">
        <f t="shared" si="16"/>
        <v>12</v>
      </c>
      <c r="B100" s="75"/>
      <c r="C100" s="60">
        <f t="shared" si="17"/>
        <v>6</v>
      </c>
      <c r="D100" s="65" t="str">
        <f ca="1">OFFSET(dummy2!AZ98,0,dummy2!$AS$3)</f>
        <v/>
      </c>
      <c r="E100" s="54" t="str">
        <f ca="1">OFFSET(dummy2!BA98,0,dummy2!$AS$3)</f>
        <v/>
      </c>
      <c r="F100" s="61" t="str">
        <f ca="1">OFFSET(dummy2!BB98,0,dummy2!$AS$3)</f>
        <v/>
      </c>
      <c r="G100" s="50" t="str">
        <f t="shared" ca="1" si="9"/>
        <v/>
      </c>
      <c r="H100" s="66" t="str">
        <f ca="1">OFFSET(dummy2!BC98,0,dummy2!$AS$3)</f>
        <v/>
      </c>
      <c r="I100" s="65" t="str">
        <f ca="1">OFFSET(dummy2!AZ98,0,dummy2!$AT$3)</f>
        <v/>
      </c>
      <c r="J100" s="54" t="str">
        <f ca="1">OFFSET(dummy2!$BA98,0,dummy2!$AT$3)</f>
        <v/>
      </c>
      <c r="K100" s="61" t="str">
        <f ca="1">OFFSET(dummy2!BB98,0,dummy2!$AT$3)</f>
        <v/>
      </c>
      <c r="L100" s="50" t="str">
        <f t="shared" ca="1" si="10"/>
        <v/>
      </c>
      <c r="M100" s="66" t="str">
        <f ca="1">OFFSET(dummy2!BC98,0,dummy2!$AT$3)</f>
        <v/>
      </c>
      <c r="N100" s="65" t="str">
        <f ca="1">OFFSET(dummy2!$AZ98,0,dummy2!$AU$3)</f>
        <v/>
      </c>
      <c r="O100" s="54" t="str">
        <f ca="1">OFFSET(dummy2!$BA98,0,dummy2!$AU$3)</f>
        <v/>
      </c>
      <c r="P100" s="61" t="str">
        <f ca="1">OFFSET(dummy2!$BB98,0,dummy2!$AU$3)</f>
        <v/>
      </c>
      <c r="Q100" s="50" t="str">
        <f t="shared" ca="1" si="11"/>
        <v/>
      </c>
      <c r="R100" s="72" t="str">
        <f ca="1">OFFSET(dummy2!$BC98,0,dummy2!$AU$3)</f>
        <v/>
      </c>
      <c r="S100" s="65" t="str">
        <f ca="1">OFFSET(dummy2!$AZ98,0,dummy2!$AV$3)</f>
        <v/>
      </c>
      <c r="T100" s="54" t="str">
        <f ca="1">OFFSET(dummy2!$BA98,0,dummy2!$AV$3)</f>
        <v/>
      </c>
      <c r="U100" s="61" t="str">
        <f ca="1">OFFSET(dummy2!$BB98,0,dummy2!$AV$3)</f>
        <v/>
      </c>
      <c r="V100" s="50" t="str">
        <f t="shared" ca="1" si="12"/>
        <v/>
      </c>
      <c r="W100" s="72" t="str">
        <f ca="1">OFFSET(dummy2!$BC98,0,dummy2!$AV$3)</f>
        <v/>
      </c>
      <c r="X100" s="65" t="str">
        <f ca="1">OFFSET(dummy2!$AZ98,0,dummy2!$AW$3)</f>
        <v/>
      </c>
      <c r="Y100" s="54" t="str">
        <f ca="1">OFFSET(dummy2!$BA98,0,dummy2!$AW$3)</f>
        <v/>
      </c>
      <c r="Z100" s="61" t="str">
        <f ca="1">OFFSET(dummy2!$BB98,0,dummy2!$AW$3)</f>
        <v/>
      </c>
      <c r="AA100" s="50" t="str">
        <f t="shared" ca="1" si="13"/>
        <v/>
      </c>
      <c r="AB100" s="72" t="str">
        <f ca="1">OFFSET(dummy2!$BC98,0,dummy2!$AW$3)</f>
        <v/>
      </c>
      <c r="AC100" s="65" t="str">
        <f ca="1">OFFSET(dummy2!$AZ98,0,dummy2!$AX$3)</f>
        <v/>
      </c>
      <c r="AD100" s="54" t="str">
        <f ca="1">OFFSET(dummy2!$BA98,0,dummy2!$AX$3)</f>
        <v/>
      </c>
      <c r="AE100" s="61" t="str">
        <f ca="1">OFFSET(dummy2!$BB98,0,dummy2!$AX$3)</f>
        <v/>
      </c>
      <c r="AF100" s="50" t="str">
        <f t="shared" ca="1" si="14"/>
        <v/>
      </c>
      <c r="AG100" s="72" t="str">
        <f ca="1">OFFSET(dummy2!$BC98,0,dummy2!$AX$3)</f>
        <v/>
      </c>
      <c r="AH100" s="65" t="str">
        <f ca="1">OFFSET(dummy2!$AZ98,0,dummy2!$AY$3)</f>
        <v/>
      </c>
      <c r="AI100" s="54" t="str">
        <f ca="1">OFFSET(dummy2!$BA98,0,dummy2!$AY$3)</f>
        <v/>
      </c>
      <c r="AJ100" s="61" t="str">
        <f ca="1">OFFSET(dummy2!$BB98,0,dummy2!$AY$3)</f>
        <v/>
      </c>
      <c r="AK100" s="50" t="str">
        <f t="shared" ca="1" si="15"/>
        <v/>
      </c>
      <c r="AL100" s="72" t="str">
        <f ca="1">OFFSET(dummy2!$BC98,0,dummy2!$AY$3)</f>
        <v/>
      </c>
      <c r="AM100" s="60"/>
      <c r="AN100" s="60"/>
      <c r="AO100" s="60"/>
      <c r="AP100" s="60"/>
      <c r="AQ100" s="60"/>
    </row>
    <row r="101" spans="1:43" ht="15" customHeight="1" x14ac:dyDescent="0.25">
      <c r="A101" s="87">
        <f t="shared" si="16"/>
        <v>12</v>
      </c>
      <c r="B101" s="75"/>
      <c r="C101" s="60">
        <f t="shared" si="17"/>
        <v>7</v>
      </c>
      <c r="D101" s="65" t="str">
        <f ca="1">OFFSET(dummy2!AZ99,0,dummy2!$AS$3)</f>
        <v/>
      </c>
      <c r="E101" s="54" t="str">
        <f ca="1">OFFSET(dummy2!BA99,0,dummy2!$AS$3)</f>
        <v/>
      </c>
      <c r="F101" s="61" t="str">
        <f ca="1">OFFSET(dummy2!BB99,0,dummy2!$AS$3)</f>
        <v/>
      </c>
      <c r="G101" s="50" t="str">
        <f t="shared" ca="1" si="9"/>
        <v/>
      </c>
      <c r="H101" s="66" t="str">
        <f ca="1">OFFSET(dummy2!BC99,0,dummy2!$AS$3)</f>
        <v/>
      </c>
      <c r="I101" s="65" t="str">
        <f ca="1">OFFSET(dummy2!AZ99,0,dummy2!$AT$3)</f>
        <v/>
      </c>
      <c r="J101" s="54" t="str">
        <f ca="1">OFFSET(dummy2!$BA99,0,dummy2!$AT$3)</f>
        <v/>
      </c>
      <c r="K101" s="61" t="str">
        <f ca="1">OFFSET(dummy2!BB99,0,dummy2!$AT$3)</f>
        <v/>
      </c>
      <c r="L101" s="50" t="str">
        <f t="shared" ca="1" si="10"/>
        <v/>
      </c>
      <c r="M101" s="66" t="str">
        <f ca="1">OFFSET(dummy2!BC99,0,dummy2!$AT$3)</f>
        <v/>
      </c>
      <c r="N101" s="65" t="str">
        <f ca="1">OFFSET(dummy2!$AZ99,0,dummy2!$AU$3)</f>
        <v/>
      </c>
      <c r="O101" s="54" t="str">
        <f ca="1">OFFSET(dummy2!$BA99,0,dummy2!$AU$3)</f>
        <v/>
      </c>
      <c r="P101" s="61" t="str">
        <f ca="1">OFFSET(dummy2!$BB99,0,dummy2!$AU$3)</f>
        <v/>
      </c>
      <c r="Q101" s="50" t="str">
        <f t="shared" ca="1" si="11"/>
        <v/>
      </c>
      <c r="R101" s="72" t="str">
        <f ca="1">OFFSET(dummy2!$BC99,0,dummy2!$AU$3)</f>
        <v/>
      </c>
      <c r="S101" s="65" t="str">
        <f ca="1">OFFSET(dummy2!$AZ99,0,dummy2!$AV$3)</f>
        <v/>
      </c>
      <c r="T101" s="54" t="str">
        <f ca="1">OFFSET(dummy2!$BA99,0,dummy2!$AV$3)</f>
        <v/>
      </c>
      <c r="U101" s="61" t="str">
        <f ca="1">OFFSET(dummy2!$BB99,0,dummy2!$AV$3)</f>
        <v/>
      </c>
      <c r="V101" s="50" t="str">
        <f t="shared" ca="1" si="12"/>
        <v/>
      </c>
      <c r="W101" s="72" t="str">
        <f ca="1">OFFSET(dummy2!$BC99,0,dummy2!$AV$3)</f>
        <v/>
      </c>
      <c r="X101" s="65" t="str">
        <f ca="1">OFFSET(dummy2!$AZ99,0,dummy2!$AW$3)</f>
        <v/>
      </c>
      <c r="Y101" s="54" t="str">
        <f ca="1">OFFSET(dummy2!$BA99,0,dummy2!$AW$3)</f>
        <v/>
      </c>
      <c r="Z101" s="61" t="str">
        <f ca="1">OFFSET(dummy2!$BB99,0,dummy2!$AW$3)</f>
        <v/>
      </c>
      <c r="AA101" s="50" t="str">
        <f t="shared" ca="1" si="13"/>
        <v/>
      </c>
      <c r="AB101" s="72" t="str">
        <f ca="1">OFFSET(dummy2!$BC99,0,dummy2!$AW$3)</f>
        <v/>
      </c>
      <c r="AC101" s="65" t="str">
        <f ca="1">OFFSET(dummy2!$AZ99,0,dummy2!$AX$3)</f>
        <v/>
      </c>
      <c r="AD101" s="54" t="str">
        <f ca="1">OFFSET(dummy2!$BA99,0,dummy2!$AX$3)</f>
        <v/>
      </c>
      <c r="AE101" s="61" t="str">
        <f ca="1">OFFSET(dummy2!$BB99,0,dummy2!$AX$3)</f>
        <v/>
      </c>
      <c r="AF101" s="50" t="str">
        <f t="shared" ca="1" si="14"/>
        <v/>
      </c>
      <c r="AG101" s="72" t="str">
        <f ca="1">OFFSET(dummy2!$BC99,0,dummy2!$AX$3)</f>
        <v/>
      </c>
      <c r="AH101" s="65" t="str">
        <f ca="1">OFFSET(dummy2!$AZ99,0,dummy2!$AY$3)</f>
        <v/>
      </c>
      <c r="AI101" s="54" t="str">
        <f ca="1">OFFSET(dummy2!$BA99,0,dummy2!$AY$3)</f>
        <v/>
      </c>
      <c r="AJ101" s="61" t="str">
        <f ca="1">OFFSET(dummy2!$BB99,0,dummy2!$AY$3)</f>
        <v/>
      </c>
      <c r="AK101" s="50" t="str">
        <f t="shared" ca="1" si="15"/>
        <v/>
      </c>
      <c r="AL101" s="72" t="str">
        <f ca="1">OFFSET(dummy2!$BC99,0,dummy2!$AY$3)</f>
        <v/>
      </c>
      <c r="AM101" s="60"/>
      <c r="AN101" s="60"/>
      <c r="AO101" s="60"/>
      <c r="AP101" s="60"/>
      <c r="AQ101" s="60"/>
    </row>
    <row r="102" spans="1:43" ht="15" customHeight="1" thickBot="1" x14ac:dyDescent="0.3">
      <c r="A102" s="87">
        <f t="shared" si="16"/>
        <v>12</v>
      </c>
      <c r="B102" s="76"/>
      <c r="C102" s="60">
        <f t="shared" si="17"/>
        <v>8</v>
      </c>
      <c r="D102" s="67" t="str">
        <f ca="1">OFFSET(dummy2!AZ100,0,dummy2!$AS$3)</f>
        <v/>
      </c>
      <c r="E102" s="68" t="str">
        <f ca="1">OFFSET(dummy2!BA100,0,dummy2!$AS$3)</f>
        <v/>
      </c>
      <c r="F102" s="69" t="str">
        <f ca="1">OFFSET(dummy2!BB100,0,dummy2!$AS$3)</f>
        <v/>
      </c>
      <c r="G102" s="70" t="str">
        <f t="shared" ca="1" si="9"/>
        <v/>
      </c>
      <c r="H102" s="71" t="str">
        <f ca="1">OFFSET(dummy2!BC100,0,dummy2!$AS$3)</f>
        <v/>
      </c>
      <c r="I102" s="67" t="str">
        <f ca="1">OFFSET(dummy2!AZ100,0,dummy2!$AT$3)</f>
        <v/>
      </c>
      <c r="J102" s="68" t="str">
        <f ca="1">OFFSET(dummy2!$BA100,0,dummy2!$AT$3)</f>
        <v/>
      </c>
      <c r="K102" s="69" t="str">
        <f ca="1">OFFSET(dummy2!BB100,0,dummy2!$AT$3)</f>
        <v/>
      </c>
      <c r="L102" s="70" t="str">
        <f t="shared" ca="1" si="10"/>
        <v/>
      </c>
      <c r="M102" s="71" t="str">
        <f ca="1">OFFSET(dummy2!BC100,0,dummy2!$AT$3)</f>
        <v/>
      </c>
      <c r="N102" s="67" t="str">
        <f ca="1">OFFSET(dummy2!$AZ100,0,dummy2!$AU$3)</f>
        <v/>
      </c>
      <c r="O102" s="68" t="str">
        <f ca="1">OFFSET(dummy2!$BA100,0,dummy2!$AU$3)</f>
        <v/>
      </c>
      <c r="P102" s="69" t="str">
        <f ca="1">OFFSET(dummy2!$BB100,0,dummy2!$AU$3)</f>
        <v/>
      </c>
      <c r="Q102" s="70" t="str">
        <f t="shared" ca="1" si="11"/>
        <v/>
      </c>
      <c r="R102" s="73" t="str">
        <f ca="1">OFFSET(dummy2!$BC100,0,dummy2!$AU$3)</f>
        <v/>
      </c>
      <c r="S102" s="67" t="str">
        <f ca="1">OFFSET(dummy2!$AZ100,0,dummy2!$AV$3)</f>
        <v/>
      </c>
      <c r="T102" s="68" t="str">
        <f ca="1">OFFSET(dummy2!$BA100,0,dummy2!$AV$3)</f>
        <v/>
      </c>
      <c r="U102" s="69" t="str">
        <f ca="1">OFFSET(dummy2!$BB100,0,dummy2!$AV$3)</f>
        <v/>
      </c>
      <c r="V102" s="70" t="str">
        <f t="shared" ca="1" si="12"/>
        <v/>
      </c>
      <c r="W102" s="73" t="str">
        <f ca="1">OFFSET(dummy2!$BC100,0,dummy2!$AV$3)</f>
        <v/>
      </c>
      <c r="X102" s="67" t="str">
        <f ca="1">OFFSET(dummy2!$AZ100,0,dummy2!$AW$3)</f>
        <v/>
      </c>
      <c r="Y102" s="68" t="str">
        <f ca="1">OFFSET(dummy2!$BA100,0,dummy2!$AW$3)</f>
        <v/>
      </c>
      <c r="Z102" s="69" t="str">
        <f ca="1">OFFSET(dummy2!$BB100,0,dummy2!$AW$3)</f>
        <v/>
      </c>
      <c r="AA102" s="70" t="str">
        <f t="shared" ca="1" si="13"/>
        <v/>
      </c>
      <c r="AB102" s="73" t="str">
        <f ca="1">OFFSET(dummy2!$BC100,0,dummy2!$AW$3)</f>
        <v/>
      </c>
      <c r="AC102" s="67" t="str">
        <f ca="1">OFFSET(dummy2!$AZ100,0,dummy2!$AX$3)</f>
        <v/>
      </c>
      <c r="AD102" s="68" t="str">
        <f ca="1">OFFSET(dummy2!$BA100,0,dummy2!$AX$3)</f>
        <v/>
      </c>
      <c r="AE102" s="69" t="str">
        <f ca="1">OFFSET(dummy2!$BB100,0,dummy2!$AX$3)</f>
        <v/>
      </c>
      <c r="AF102" s="70" t="str">
        <f t="shared" ca="1" si="14"/>
        <v/>
      </c>
      <c r="AG102" s="73" t="str">
        <f ca="1">OFFSET(dummy2!$BC100,0,dummy2!$AX$3)</f>
        <v/>
      </c>
      <c r="AH102" s="67" t="str">
        <f ca="1">OFFSET(dummy2!$AZ100,0,dummy2!$AY$3)</f>
        <v/>
      </c>
      <c r="AI102" s="68" t="str">
        <f ca="1">OFFSET(dummy2!$BA100,0,dummy2!$AY$3)</f>
        <v/>
      </c>
      <c r="AJ102" s="69" t="str">
        <f ca="1">OFFSET(dummy2!$BB100,0,dummy2!$AY$3)</f>
        <v/>
      </c>
      <c r="AK102" s="70" t="str">
        <f t="shared" ca="1" si="15"/>
        <v/>
      </c>
      <c r="AL102" s="73" t="str">
        <f ca="1">OFFSET(dummy2!$BC100,0,dummy2!$AY$3)</f>
        <v/>
      </c>
      <c r="AM102" s="60"/>
      <c r="AN102" s="60"/>
      <c r="AO102" s="60"/>
      <c r="AP102" s="60"/>
      <c r="AQ102" s="60"/>
    </row>
    <row r="103" spans="1:43" ht="15" customHeight="1" x14ac:dyDescent="0.25">
      <c r="A103" s="87">
        <f t="shared" si="16"/>
        <v>13</v>
      </c>
      <c r="B103" s="74" t="str">
        <f>dummy1!L27</f>
        <v>Court 13</v>
      </c>
      <c r="C103" s="60">
        <f t="shared" si="17"/>
        <v>1</v>
      </c>
      <c r="D103" s="81">
        <f ca="1">OFFSET(dummy2!AZ101,0,dummy2!$AS$3)</f>
        <v>0.625</v>
      </c>
      <c r="E103" s="82">
        <f ca="1">OFFSET(dummy2!BA101,0,dummy2!$AS$3)</f>
        <v>13</v>
      </c>
      <c r="F103" s="83" t="str">
        <f ca="1">OFFSET(dummy2!BB101,0,dummy2!$AS$3)</f>
        <v>Winner Match 1</v>
      </c>
      <c r="G103" s="84" t="str">
        <f t="shared" ca="1" si="9"/>
        <v>vs</v>
      </c>
      <c r="H103" s="85" t="str">
        <f ca="1">OFFSET(dummy2!BC101,0,dummy2!$AS$3)</f>
        <v>Winner Match 2</v>
      </c>
      <c r="I103" s="81" t="str">
        <f ca="1">OFFSET(dummy2!AZ101,0,dummy2!$AT$3)</f>
        <v/>
      </c>
      <c r="J103" s="82" t="str">
        <f ca="1">OFFSET(dummy2!$BA101,0,dummy2!$AT$3)</f>
        <v/>
      </c>
      <c r="K103" s="83" t="str">
        <f ca="1">OFFSET(dummy2!BB101,0,dummy2!$AT$3)</f>
        <v/>
      </c>
      <c r="L103" s="84" t="str">
        <f t="shared" ca="1" si="10"/>
        <v/>
      </c>
      <c r="M103" s="85" t="str">
        <f ca="1">OFFSET(dummy2!BC101,0,dummy2!$AT$3)</f>
        <v/>
      </c>
      <c r="N103" s="81" t="str">
        <f ca="1">OFFSET(dummy2!$AZ101,0,dummy2!$AU$3)</f>
        <v/>
      </c>
      <c r="O103" s="82" t="str">
        <f ca="1">OFFSET(dummy2!$BA101,0,dummy2!$AU$3)</f>
        <v/>
      </c>
      <c r="P103" s="83" t="str">
        <f ca="1">OFFSET(dummy2!$BB101,0,dummy2!$AU$3)</f>
        <v/>
      </c>
      <c r="Q103" s="84" t="str">
        <f t="shared" ca="1" si="11"/>
        <v/>
      </c>
      <c r="R103" s="86" t="str">
        <f ca="1">OFFSET(dummy2!$BC101,0,dummy2!$AU$3)</f>
        <v/>
      </c>
      <c r="S103" s="81" t="str">
        <f ca="1">OFFSET(dummy2!$AZ101,0,dummy2!$AV$3)</f>
        <v/>
      </c>
      <c r="T103" s="82" t="str">
        <f ca="1">OFFSET(dummy2!$BA101,0,dummy2!$AV$3)</f>
        <v/>
      </c>
      <c r="U103" s="83" t="str">
        <f ca="1">OFFSET(dummy2!$BB101,0,dummy2!$AV$3)</f>
        <v/>
      </c>
      <c r="V103" s="84" t="str">
        <f t="shared" ca="1" si="12"/>
        <v/>
      </c>
      <c r="W103" s="86" t="str">
        <f ca="1">OFFSET(dummy2!$BC101,0,dummy2!$AV$3)</f>
        <v/>
      </c>
      <c r="X103" s="81" t="str">
        <f ca="1">OFFSET(dummy2!$AZ101,0,dummy2!$AW$3)</f>
        <v/>
      </c>
      <c r="Y103" s="82" t="str">
        <f ca="1">OFFSET(dummy2!$BA101,0,dummy2!$AW$3)</f>
        <v/>
      </c>
      <c r="Z103" s="83" t="str">
        <f ca="1">OFFSET(dummy2!$BB101,0,dummy2!$AW$3)</f>
        <v/>
      </c>
      <c r="AA103" s="84" t="str">
        <f t="shared" ca="1" si="13"/>
        <v/>
      </c>
      <c r="AB103" s="86" t="str">
        <f ca="1">OFFSET(dummy2!$BC101,0,dummy2!$AW$3)</f>
        <v/>
      </c>
      <c r="AC103" s="81" t="str">
        <f ca="1">OFFSET(dummy2!$AZ101,0,dummy2!$AX$3)</f>
        <v/>
      </c>
      <c r="AD103" s="82" t="str">
        <f ca="1">OFFSET(dummy2!$BA101,0,dummy2!$AX$3)</f>
        <v/>
      </c>
      <c r="AE103" s="83" t="str">
        <f ca="1">OFFSET(dummy2!$BB101,0,dummy2!$AX$3)</f>
        <v/>
      </c>
      <c r="AF103" s="84" t="str">
        <f t="shared" ca="1" si="14"/>
        <v/>
      </c>
      <c r="AG103" s="86" t="str">
        <f ca="1">OFFSET(dummy2!$BC101,0,dummy2!$AX$3)</f>
        <v/>
      </c>
      <c r="AH103" s="81" t="str">
        <f ca="1">OFFSET(dummy2!$AZ101,0,dummy2!$AY$3)</f>
        <v/>
      </c>
      <c r="AI103" s="82" t="str">
        <f ca="1">OFFSET(dummy2!$BA101,0,dummy2!$AY$3)</f>
        <v/>
      </c>
      <c r="AJ103" s="83" t="str">
        <f ca="1">OFFSET(dummy2!$BB101,0,dummy2!$AY$3)</f>
        <v/>
      </c>
      <c r="AK103" s="84" t="str">
        <f t="shared" ca="1" si="15"/>
        <v/>
      </c>
      <c r="AL103" s="86" t="str">
        <f ca="1">OFFSET(dummy2!$BC101,0,dummy2!$AY$3)</f>
        <v/>
      </c>
      <c r="AM103" s="60"/>
      <c r="AN103" s="60"/>
      <c r="AO103" s="60"/>
      <c r="AP103" s="60"/>
      <c r="AQ103" s="60"/>
    </row>
    <row r="104" spans="1:43" ht="15" customHeight="1" x14ac:dyDescent="0.25">
      <c r="A104" s="87">
        <f t="shared" si="16"/>
        <v>13</v>
      </c>
      <c r="B104" s="75"/>
      <c r="C104" s="60">
        <f t="shared" si="17"/>
        <v>2</v>
      </c>
      <c r="D104" s="65">
        <f ca="1">OFFSET(dummy2!AZ102,0,dummy2!$AS$3)</f>
        <v>0.70833333333333337</v>
      </c>
      <c r="E104" s="54">
        <f ca="1">OFFSET(dummy2!BA102,0,dummy2!$AS$3)</f>
        <v>29</v>
      </c>
      <c r="F104" s="61" t="str">
        <f ca="1">OFFSET(dummy2!BB102,0,dummy2!$AS$3)</f>
        <v>Loser Match 25</v>
      </c>
      <c r="G104" s="50" t="str">
        <f t="shared" ca="1" si="9"/>
        <v>vs</v>
      </c>
      <c r="H104" s="66" t="str">
        <f ca="1">OFFSET(dummy2!BC102,0,dummy2!$AS$3)</f>
        <v>Winner Match 28</v>
      </c>
      <c r="I104" s="65" t="str">
        <f ca="1">OFFSET(dummy2!AZ102,0,dummy2!$AT$3)</f>
        <v/>
      </c>
      <c r="J104" s="54" t="str">
        <f ca="1">OFFSET(dummy2!$BA102,0,dummy2!$AT$3)</f>
        <v/>
      </c>
      <c r="K104" s="61" t="str">
        <f ca="1">OFFSET(dummy2!BB102,0,dummy2!$AT$3)</f>
        <v/>
      </c>
      <c r="L104" s="50" t="str">
        <f t="shared" ca="1" si="10"/>
        <v/>
      </c>
      <c r="M104" s="66" t="str">
        <f ca="1">OFFSET(dummy2!BC102,0,dummy2!$AT$3)</f>
        <v/>
      </c>
      <c r="N104" s="65" t="str">
        <f ca="1">OFFSET(dummy2!$AZ102,0,dummy2!$AU$3)</f>
        <v/>
      </c>
      <c r="O104" s="54" t="str">
        <f ca="1">OFFSET(dummy2!$BA102,0,dummy2!$AU$3)</f>
        <v/>
      </c>
      <c r="P104" s="61" t="str">
        <f ca="1">OFFSET(dummy2!$BB102,0,dummy2!$AU$3)</f>
        <v/>
      </c>
      <c r="Q104" s="50" t="str">
        <f t="shared" ca="1" si="11"/>
        <v/>
      </c>
      <c r="R104" s="72" t="str">
        <f ca="1">OFFSET(dummy2!$BC102,0,dummy2!$AU$3)</f>
        <v/>
      </c>
      <c r="S104" s="65" t="str">
        <f ca="1">OFFSET(dummy2!$AZ102,0,dummy2!$AV$3)</f>
        <v/>
      </c>
      <c r="T104" s="54" t="str">
        <f ca="1">OFFSET(dummy2!$BA102,0,dummy2!$AV$3)</f>
        <v/>
      </c>
      <c r="U104" s="61" t="str">
        <f ca="1">OFFSET(dummy2!$BB102,0,dummy2!$AV$3)</f>
        <v/>
      </c>
      <c r="V104" s="50" t="str">
        <f t="shared" ca="1" si="12"/>
        <v/>
      </c>
      <c r="W104" s="72" t="str">
        <f ca="1">OFFSET(dummy2!$BC102,0,dummy2!$AV$3)</f>
        <v/>
      </c>
      <c r="X104" s="65" t="str">
        <f ca="1">OFFSET(dummy2!$AZ102,0,dummy2!$AW$3)</f>
        <v/>
      </c>
      <c r="Y104" s="54" t="str">
        <f ca="1">OFFSET(dummy2!$BA102,0,dummy2!$AW$3)</f>
        <v/>
      </c>
      <c r="Z104" s="61" t="str">
        <f ca="1">OFFSET(dummy2!$BB102,0,dummy2!$AW$3)</f>
        <v/>
      </c>
      <c r="AA104" s="50" t="str">
        <f t="shared" ca="1" si="13"/>
        <v/>
      </c>
      <c r="AB104" s="72" t="str">
        <f ca="1">OFFSET(dummy2!$BC102,0,dummy2!$AW$3)</f>
        <v/>
      </c>
      <c r="AC104" s="65" t="str">
        <f ca="1">OFFSET(dummy2!$AZ102,0,dummy2!$AX$3)</f>
        <v/>
      </c>
      <c r="AD104" s="54" t="str">
        <f ca="1">OFFSET(dummy2!$BA102,0,dummy2!$AX$3)</f>
        <v/>
      </c>
      <c r="AE104" s="61" t="str">
        <f ca="1">OFFSET(dummy2!$BB102,0,dummy2!$AX$3)</f>
        <v/>
      </c>
      <c r="AF104" s="50" t="str">
        <f t="shared" ca="1" si="14"/>
        <v/>
      </c>
      <c r="AG104" s="72" t="str">
        <f ca="1">OFFSET(dummy2!$BC102,0,dummy2!$AX$3)</f>
        <v/>
      </c>
      <c r="AH104" s="65" t="str">
        <f ca="1">OFFSET(dummy2!$AZ102,0,dummy2!$AY$3)</f>
        <v/>
      </c>
      <c r="AI104" s="54" t="str">
        <f ca="1">OFFSET(dummy2!$BA102,0,dummy2!$AY$3)</f>
        <v/>
      </c>
      <c r="AJ104" s="61" t="str">
        <f ca="1">OFFSET(dummy2!$BB102,0,dummy2!$AY$3)</f>
        <v/>
      </c>
      <c r="AK104" s="50" t="str">
        <f t="shared" ca="1" si="15"/>
        <v/>
      </c>
      <c r="AL104" s="72" t="str">
        <f ca="1">OFFSET(dummy2!$BC102,0,dummy2!$AY$3)</f>
        <v/>
      </c>
      <c r="AM104" s="60"/>
      <c r="AN104" s="60"/>
      <c r="AO104" s="60"/>
      <c r="AP104" s="60"/>
      <c r="AQ104" s="60"/>
    </row>
    <row r="105" spans="1:43" ht="15" customHeight="1" x14ac:dyDescent="0.25">
      <c r="A105" s="87">
        <f t="shared" si="16"/>
        <v>13</v>
      </c>
      <c r="B105" s="75"/>
      <c r="C105" s="60">
        <f t="shared" si="17"/>
        <v>3</v>
      </c>
      <c r="D105" s="65" t="str">
        <f ca="1">OFFSET(dummy2!AZ103,0,dummy2!$AS$3)</f>
        <v/>
      </c>
      <c r="E105" s="54" t="str">
        <f ca="1">OFFSET(dummy2!BA103,0,dummy2!$AS$3)</f>
        <v/>
      </c>
      <c r="F105" s="61" t="str">
        <f ca="1">OFFSET(dummy2!BB103,0,dummy2!$AS$3)</f>
        <v/>
      </c>
      <c r="G105" s="50" t="str">
        <f t="shared" ca="1" si="9"/>
        <v/>
      </c>
      <c r="H105" s="66" t="str">
        <f ca="1">OFFSET(dummy2!BC103,0,dummy2!$AS$3)</f>
        <v/>
      </c>
      <c r="I105" s="65" t="str">
        <f ca="1">OFFSET(dummy2!AZ103,0,dummy2!$AT$3)</f>
        <v/>
      </c>
      <c r="J105" s="54" t="str">
        <f ca="1">OFFSET(dummy2!$BA103,0,dummy2!$AT$3)</f>
        <v/>
      </c>
      <c r="K105" s="61" t="str">
        <f ca="1">OFFSET(dummy2!BB103,0,dummy2!$AT$3)</f>
        <v/>
      </c>
      <c r="L105" s="50" t="str">
        <f t="shared" ca="1" si="10"/>
        <v/>
      </c>
      <c r="M105" s="66" t="str">
        <f ca="1">OFFSET(dummy2!BC103,0,dummy2!$AT$3)</f>
        <v/>
      </c>
      <c r="N105" s="65" t="str">
        <f ca="1">OFFSET(dummy2!$AZ103,0,dummy2!$AU$3)</f>
        <v/>
      </c>
      <c r="O105" s="54" t="str">
        <f ca="1">OFFSET(dummy2!$BA103,0,dummy2!$AU$3)</f>
        <v/>
      </c>
      <c r="P105" s="61" t="str">
        <f ca="1">OFFSET(dummy2!$BB103,0,dummy2!$AU$3)</f>
        <v/>
      </c>
      <c r="Q105" s="50" t="str">
        <f t="shared" ca="1" si="11"/>
        <v/>
      </c>
      <c r="R105" s="72" t="str">
        <f ca="1">OFFSET(dummy2!$BC103,0,dummy2!$AU$3)</f>
        <v/>
      </c>
      <c r="S105" s="65" t="str">
        <f ca="1">OFFSET(dummy2!$AZ103,0,dummy2!$AV$3)</f>
        <v/>
      </c>
      <c r="T105" s="54" t="str">
        <f ca="1">OFFSET(dummy2!$BA103,0,dummy2!$AV$3)</f>
        <v/>
      </c>
      <c r="U105" s="61" t="str">
        <f ca="1">OFFSET(dummy2!$BB103,0,dummy2!$AV$3)</f>
        <v/>
      </c>
      <c r="V105" s="50" t="str">
        <f t="shared" ca="1" si="12"/>
        <v/>
      </c>
      <c r="W105" s="72" t="str">
        <f ca="1">OFFSET(dummy2!$BC103,0,dummy2!$AV$3)</f>
        <v/>
      </c>
      <c r="X105" s="65" t="str">
        <f ca="1">OFFSET(dummy2!$AZ103,0,dummy2!$AW$3)</f>
        <v/>
      </c>
      <c r="Y105" s="54" t="str">
        <f ca="1">OFFSET(dummy2!$BA103,0,dummy2!$AW$3)</f>
        <v/>
      </c>
      <c r="Z105" s="61" t="str">
        <f ca="1">OFFSET(dummy2!$BB103,0,dummy2!$AW$3)</f>
        <v/>
      </c>
      <c r="AA105" s="50" t="str">
        <f t="shared" ca="1" si="13"/>
        <v/>
      </c>
      <c r="AB105" s="72" t="str">
        <f ca="1">OFFSET(dummy2!$BC103,0,dummy2!$AW$3)</f>
        <v/>
      </c>
      <c r="AC105" s="65" t="str">
        <f ca="1">OFFSET(dummy2!$AZ103,0,dummy2!$AX$3)</f>
        <v/>
      </c>
      <c r="AD105" s="54" t="str">
        <f ca="1">OFFSET(dummy2!$BA103,0,dummy2!$AX$3)</f>
        <v/>
      </c>
      <c r="AE105" s="61" t="str">
        <f ca="1">OFFSET(dummy2!$BB103,0,dummy2!$AX$3)</f>
        <v/>
      </c>
      <c r="AF105" s="50" t="str">
        <f t="shared" ca="1" si="14"/>
        <v/>
      </c>
      <c r="AG105" s="72" t="str">
        <f ca="1">OFFSET(dummy2!$BC103,0,dummy2!$AX$3)</f>
        <v/>
      </c>
      <c r="AH105" s="65" t="str">
        <f ca="1">OFFSET(dummy2!$AZ103,0,dummy2!$AY$3)</f>
        <v/>
      </c>
      <c r="AI105" s="54" t="str">
        <f ca="1">OFFSET(dummy2!$BA103,0,dummy2!$AY$3)</f>
        <v/>
      </c>
      <c r="AJ105" s="61" t="str">
        <f ca="1">OFFSET(dummy2!$BB103,0,dummy2!$AY$3)</f>
        <v/>
      </c>
      <c r="AK105" s="50" t="str">
        <f t="shared" ca="1" si="15"/>
        <v/>
      </c>
      <c r="AL105" s="72" t="str">
        <f ca="1">OFFSET(dummy2!$BC103,0,dummy2!$AY$3)</f>
        <v/>
      </c>
      <c r="AM105" s="60"/>
      <c r="AN105" s="60"/>
      <c r="AO105" s="60"/>
      <c r="AP105" s="60"/>
      <c r="AQ105" s="60"/>
    </row>
    <row r="106" spans="1:43" ht="15" customHeight="1" x14ac:dyDescent="0.25">
      <c r="A106" s="87">
        <f t="shared" si="16"/>
        <v>13</v>
      </c>
      <c r="B106" s="75"/>
      <c r="C106" s="60">
        <f t="shared" si="17"/>
        <v>4</v>
      </c>
      <c r="D106" s="65" t="str">
        <f ca="1">OFFSET(dummy2!AZ104,0,dummy2!$AS$3)</f>
        <v/>
      </c>
      <c r="E106" s="54" t="str">
        <f ca="1">OFFSET(dummy2!BA104,0,dummy2!$AS$3)</f>
        <v/>
      </c>
      <c r="F106" s="61" t="str">
        <f ca="1">OFFSET(dummy2!BB104,0,dummy2!$AS$3)</f>
        <v/>
      </c>
      <c r="G106" s="50" t="str">
        <f t="shared" ca="1" si="9"/>
        <v/>
      </c>
      <c r="H106" s="66" t="str">
        <f ca="1">OFFSET(dummy2!BC104,0,dummy2!$AS$3)</f>
        <v/>
      </c>
      <c r="I106" s="65" t="str">
        <f ca="1">OFFSET(dummy2!AZ104,0,dummy2!$AT$3)</f>
        <v/>
      </c>
      <c r="J106" s="54" t="str">
        <f ca="1">OFFSET(dummy2!$BA104,0,dummy2!$AT$3)</f>
        <v/>
      </c>
      <c r="K106" s="61" t="str">
        <f ca="1">OFFSET(dummy2!BB104,0,dummy2!$AT$3)</f>
        <v/>
      </c>
      <c r="L106" s="50" t="str">
        <f t="shared" ca="1" si="10"/>
        <v/>
      </c>
      <c r="M106" s="66" t="str">
        <f ca="1">OFFSET(dummy2!BC104,0,dummy2!$AT$3)</f>
        <v/>
      </c>
      <c r="N106" s="65" t="str">
        <f ca="1">OFFSET(dummy2!$AZ104,0,dummy2!$AU$3)</f>
        <v/>
      </c>
      <c r="O106" s="54" t="str">
        <f ca="1">OFFSET(dummy2!$BA104,0,dummy2!$AU$3)</f>
        <v/>
      </c>
      <c r="P106" s="61" t="str">
        <f ca="1">OFFSET(dummy2!$BB104,0,dummy2!$AU$3)</f>
        <v/>
      </c>
      <c r="Q106" s="50" t="str">
        <f t="shared" ca="1" si="11"/>
        <v/>
      </c>
      <c r="R106" s="72" t="str">
        <f ca="1">OFFSET(dummy2!$BC104,0,dummy2!$AU$3)</f>
        <v/>
      </c>
      <c r="S106" s="65" t="str">
        <f ca="1">OFFSET(dummy2!$AZ104,0,dummy2!$AV$3)</f>
        <v/>
      </c>
      <c r="T106" s="54" t="str">
        <f ca="1">OFFSET(dummy2!$BA104,0,dummy2!$AV$3)</f>
        <v/>
      </c>
      <c r="U106" s="61" t="str">
        <f ca="1">OFFSET(dummy2!$BB104,0,dummy2!$AV$3)</f>
        <v/>
      </c>
      <c r="V106" s="50" t="str">
        <f t="shared" ca="1" si="12"/>
        <v/>
      </c>
      <c r="W106" s="72" t="str">
        <f ca="1">OFFSET(dummy2!$BC104,0,dummy2!$AV$3)</f>
        <v/>
      </c>
      <c r="X106" s="65" t="str">
        <f ca="1">OFFSET(dummy2!$AZ104,0,dummy2!$AW$3)</f>
        <v/>
      </c>
      <c r="Y106" s="54" t="str">
        <f ca="1">OFFSET(dummy2!$BA104,0,dummy2!$AW$3)</f>
        <v/>
      </c>
      <c r="Z106" s="61" t="str">
        <f ca="1">OFFSET(dummy2!$BB104,0,dummy2!$AW$3)</f>
        <v/>
      </c>
      <c r="AA106" s="50" t="str">
        <f t="shared" ca="1" si="13"/>
        <v/>
      </c>
      <c r="AB106" s="72" t="str">
        <f ca="1">OFFSET(dummy2!$BC104,0,dummy2!$AW$3)</f>
        <v/>
      </c>
      <c r="AC106" s="65" t="str">
        <f ca="1">OFFSET(dummy2!$AZ104,0,dummy2!$AX$3)</f>
        <v/>
      </c>
      <c r="AD106" s="54" t="str">
        <f ca="1">OFFSET(dummy2!$BA104,0,dummy2!$AX$3)</f>
        <v/>
      </c>
      <c r="AE106" s="61" t="str">
        <f ca="1">OFFSET(dummy2!$BB104,0,dummy2!$AX$3)</f>
        <v/>
      </c>
      <c r="AF106" s="50" t="str">
        <f t="shared" ca="1" si="14"/>
        <v/>
      </c>
      <c r="AG106" s="72" t="str">
        <f ca="1">OFFSET(dummy2!$BC104,0,dummy2!$AX$3)</f>
        <v/>
      </c>
      <c r="AH106" s="65" t="str">
        <f ca="1">OFFSET(dummy2!$AZ104,0,dummy2!$AY$3)</f>
        <v/>
      </c>
      <c r="AI106" s="54" t="str">
        <f ca="1">OFFSET(dummy2!$BA104,0,dummy2!$AY$3)</f>
        <v/>
      </c>
      <c r="AJ106" s="61" t="str">
        <f ca="1">OFFSET(dummy2!$BB104,0,dummy2!$AY$3)</f>
        <v/>
      </c>
      <c r="AK106" s="50" t="str">
        <f t="shared" ca="1" si="15"/>
        <v/>
      </c>
      <c r="AL106" s="72" t="str">
        <f ca="1">OFFSET(dummy2!$BC104,0,dummy2!$AY$3)</f>
        <v/>
      </c>
      <c r="AM106" s="60"/>
      <c r="AN106" s="60"/>
      <c r="AO106" s="60"/>
      <c r="AP106" s="60"/>
      <c r="AQ106" s="60"/>
    </row>
    <row r="107" spans="1:43" ht="15" customHeight="1" x14ac:dyDescent="0.25">
      <c r="A107" s="87">
        <f t="shared" si="16"/>
        <v>13</v>
      </c>
      <c r="B107" s="75"/>
      <c r="C107" s="60">
        <f t="shared" si="17"/>
        <v>5</v>
      </c>
      <c r="D107" s="65" t="str">
        <f ca="1">OFFSET(dummy2!AZ105,0,dummy2!$AS$3)</f>
        <v/>
      </c>
      <c r="E107" s="54" t="str">
        <f ca="1">OFFSET(dummy2!BA105,0,dummy2!$AS$3)</f>
        <v/>
      </c>
      <c r="F107" s="61" t="str">
        <f ca="1">OFFSET(dummy2!BB105,0,dummy2!$AS$3)</f>
        <v/>
      </c>
      <c r="G107" s="50" t="str">
        <f t="shared" ca="1" si="9"/>
        <v/>
      </c>
      <c r="H107" s="66" t="str">
        <f ca="1">OFFSET(dummy2!BC105,0,dummy2!$AS$3)</f>
        <v/>
      </c>
      <c r="I107" s="65" t="str">
        <f ca="1">OFFSET(dummy2!AZ105,0,dummy2!$AT$3)</f>
        <v/>
      </c>
      <c r="J107" s="54" t="str">
        <f ca="1">OFFSET(dummy2!$BA105,0,dummy2!$AT$3)</f>
        <v/>
      </c>
      <c r="K107" s="61" t="str">
        <f ca="1">OFFSET(dummy2!BB105,0,dummy2!$AT$3)</f>
        <v/>
      </c>
      <c r="L107" s="50" t="str">
        <f t="shared" ca="1" si="10"/>
        <v/>
      </c>
      <c r="M107" s="66" t="str">
        <f ca="1">OFFSET(dummy2!BC105,0,dummy2!$AT$3)</f>
        <v/>
      </c>
      <c r="N107" s="65" t="str">
        <f ca="1">OFFSET(dummy2!$AZ105,0,dummy2!$AU$3)</f>
        <v/>
      </c>
      <c r="O107" s="54" t="str">
        <f ca="1">OFFSET(dummy2!$BA105,0,dummy2!$AU$3)</f>
        <v/>
      </c>
      <c r="P107" s="61" t="str">
        <f ca="1">OFFSET(dummy2!$BB105,0,dummy2!$AU$3)</f>
        <v/>
      </c>
      <c r="Q107" s="50" t="str">
        <f t="shared" ca="1" si="11"/>
        <v/>
      </c>
      <c r="R107" s="72" t="str">
        <f ca="1">OFFSET(dummy2!$BC105,0,dummy2!$AU$3)</f>
        <v/>
      </c>
      <c r="S107" s="65" t="str">
        <f ca="1">OFFSET(dummy2!$AZ105,0,dummy2!$AV$3)</f>
        <v/>
      </c>
      <c r="T107" s="54" t="str">
        <f ca="1">OFFSET(dummy2!$BA105,0,dummy2!$AV$3)</f>
        <v/>
      </c>
      <c r="U107" s="61" t="str">
        <f ca="1">OFFSET(dummy2!$BB105,0,dummy2!$AV$3)</f>
        <v/>
      </c>
      <c r="V107" s="50" t="str">
        <f t="shared" ca="1" si="12"/>
        <v/>
      </c>
      <c r="W107" s="72" t="str">
        <f ca="1">OFFSET(dummy2!$BC105,0,dummy2!$AV$3)</f>
        <v/>
      </c>
      <c r="X107" s="65" t="str">
        <f ca="1">OFFSET(dummy2!$AZ105,0,dummy2!$AW$3)</f>
        <v/>
      </c>
      <c r="Y107" s="54" t="str">
        <f ca="1">OFFSET(dummy2!$BA105,0,dummy2!$AW$3)</f>
        <v/>
      </c>
      <c r="Z107" s="61" t="str">
        <f ca="1">OFFSET(dummy2!$BB105,0,dummy2!$AW$3)</f>
        <v/>
      </c>
      <c r="AA107" s="50" t="str">
        <f t="shared" ca="1" si="13"/>
        <v/>
      </c>
      <c r="AB107" s="72" t="str">
        <f ca="1">OFFSET(dummy2!$BC105,0,dummy2!$AW$3)</f>
        <v/>
      </c>
      <c r="AC107" s="65" t="str">
        <f ca="1">OFFSET(dummy2!$AZ105,0,dummy2!$AX$3)</f>
        <v/>
      </c>
      <c r="AD107" s="54" t="str">
        <f ca="1">OFFSET(dummy2!$BA105,0,dummy2!$AX$3)</f>
        <v/>
      </c>
      <c r="AE107" s="61" t="str">
        <f ca="1">OFFSET(dummy2!$BB105,0,dummy2!$AX$3)</f>
        <v/>
      </c>
      <c r="AF107" s="50" t="str">
        <f t="shared" ca="1" si="14"/>
        <v/>
      </c>
      <c r="AG107" s="72" t="str">
        <f ca="1">OFFSET(dummy2!$BC105,0,dummy2!$AX$3)</f>
        <v/>
      </c>
      <c r="AH107" s="65" t="str">
        <f ca="1">OFFSET(dummy2!$AZ105,0,dummy2!$AY$3)</f>
        <v/>
      </c>
      <c r="AI107" s="54" t="str">
        <f ca="1">OFFSET(dummy2!$BA105,0,dummy2!$AY$3)</f>
        <v/>
      </c>
      <c r="AJ107" s="61" t="str">
        <f ca="1">OFFSET(dummy2!$BB105,0,dummy2!$AY$3)</f>
        <v/>
      </c>
      <c r="AK107" s="50" t="str">
        <f t="shared" ca="1" si="15"/>
        <v/>
      </c>
      <c r="AL107" s="72" t="str">
        <f ca="1">OFFSET(dummy2!$BC105,0,dummy2!$AY$3)</f>
        <v/>
      </c>
      <c r="AM107" s="60"/>
      <c r="AN107" s="60"/>
      <c r="AO107" s="60"/>
      <c r="AP107" s="60"/>
      <c r="AQ107" s="60"/>
    </row>
    <row r="108" spans="1:43" ht="15" customHeight="1" x14ac:dyDescent="0.25">
      <c r="A108" s="87">
        <f t="shared" si="16"/>
        <v>13</v>
      </c>
      <c r="B108" s="75"/>
      <c r="C108" s="60">
        <f t="shared" si="17"/>
        <v>6</v>
      </c>
      <c r="D108" s="65" t="str">
        <f ca="1">OFFSET(dummy2!AZ106,0,dummy2!$AS$3)</f>
        <v/>
      </c>
      <c r="E108" s="54" t="str">
        <f ca="1">OFFSET(dummy2!BA106,0,dummy2!$AS$3)</f>
        <v/>
      </c>
      <c r="F108" s="61" t="str">
        <f ca="1">OFFSET(dummy2!BB106,0,dummy2!$AS$3)</f>
        <v/>
      </c>
      <c r="G108" s="50" t="str">
        <f t="shared" ca="1" si="9"/>
        <v/>
      </c>
      <c r="H108" s="66" t="str">
        <f ca="1">OFFSET(dummy2!BC106,0,dummy2!$AS$3)</f>
        <v/>
      </c>
      <c r="I108" s="65" t="str">
        <f ca="1">OFFSET(dummy2!AZ106,0,dummy2!$AT$3)</f>
        <v/>
      </c>
      <c r="J108" s="54" t="str">
        <f ca="1">OFFSET(dummy2!$BA106,0,dummy2!$AT$3)</f>
        <v/>
      </c>
      <c r="K108" s="61" t="str">
        <f ca="1">OFFSET(dummy2!BB106,0,dummy2!$AT$3)</f>
        <v/>
      </c>
      <c r="L108" s="50" t="str">
        <f t="shared" ca="1" si="10"/>
        <v/>
      </c>
      <c r="M108" s="66" t="str">
        <f ca="1">OFFSET(dummy2!BC106,0,dummy2!$AT$3)</f>
        <v/>
      </c>
      <c r="N108" s="65" t="str">
        <f ca="1">OFFSET(dummy2!$AZ106,0,dummy2!$AU$3)</f>
        <v/>
      </c>
      <c r="O108" s="54" t="str">
        <f ca="1">OFFSET(dummy2!$BA106,0,dummy2!$AU$3)</f>
        <v/>
      </c>
      <c r="P108" s="61" t="str">
        <f ca="1">OFFSET(dummy2!$BB106,0,dummy2!$AU$3)</f>
        <v/>
      </c>
      <c r="Q108" s="50" t="str">
        <f t="shared" ca="1" si="11"/>
        <v/>
      </c>
      <c r="R108" s="72" t="str">
        <f ca="1">OFFSET(dummy2!$BC106,0,dummy2!$AU$3)</f>
        <v/>
      </c>
      <c r="S108" s="65" t="str">
        <f ca="1">OFFSET(dummy2!$AZ106,0,dummy2!$AV$3)</f>
        <v/>
      </c>
      <c r="T108" s="54" t="str">
        <f ca="1">OFFSET(dummy2!$BA106,0,dummy2!$AV$3)</f>
        <v/>
      </c>
      <c r="U108" s="61" t="str">
        <f ca="1">OFFSET(dummy2!$BB106,0,dummy2!$AV$3)</f>
        <v/>
      </c>
      <c r="V108" s="50" t="str">
        <f t="shared" ca="1" si="12"/>
        <v/>
      </c>
      <c r="W108" s="72" t="str">
        <f ca="1">OFFSET(dummy2!$BC106,0,dummy2!$AV$3)</f>
        <v/>
      </c>
      <c r="X108" s="65" t="str">
        <f ca="1">OFFSET(dummy2!$AZ106,0,dummy2!$AW$3)</f>
        <v/>
      </c>
      <c r="Y108" s="54" t="str">
        <f ca="1">OFFSET(dummy2!$BA106,0,dummy2!$AW$3)</f>
        <v/>
      </c>
      <c r="Z108" s="61" t="str">
        <f ca="1">OFFSET(dummy2!$BB106,0,dummy2!$AW$3)</f>
        <v/>
      </c>
      <c r="AA108" s="50" t="str">
        <f t="shared" ca="1" si="13"/>
        <v/>
      </c>
      <c r="AB108" s="72" t="str">
        <f ca="1">OFFSET(dummy2!$BC106,0,dummy2!$AW$3)</f>
        <v/>
      </c>
      <c r="AC108" s="65" t="str">
        <f ca="1">OFFSET(dummy2!$AZ106,0,dummy2!$AX$3)</f>
        <v/>
      </c>
      <c r="AD108" s="54" t="str">
        <f ca="1">OFFSET(dummy2!$BA106,0,dummy2!$AX$3)</f>
        <v/>
      </c>
      <c r="AE108" s="61" t="str">
        <f ca="1">OFFSET(dummy2!$BB106,0,dummy2!$AX$3)</f>
        <v/>
      </c>
      <c r="AF108" s="50" t="str">
        <f t="shared" ca="1" si="14"/>
        <v/>
      </c>
      <c r="AG108" s="72" t="str">
        <f ca="1">OFFSET(dummy2!$BC106,0,dummy2!$AX$3)</f>
        <v/>
      </c>
      <c r="AH108" s="65" t="str">
        <f ca="1">OFFSET(dummy2!$AZ106,0,dummy2!$AY$3)</f>
        <v/>
      </c>
      <c r="AI108" s="54" t="str">
        <f ca="1">OFFSET(dummy2!$BA106,0,dummy2!$AY$3)</f>
        <v/>
      </c>
      <c r="AJ108" s="61" t="str">
        <f ca="1">OFFSET(dummy2!$BB106,0,dummy2!$AY$3)</f>
        <v/>
      </c>
      <c r="AK108" s="50" t="str">
        <f t="shared" ca="1" si="15"/>
        <v/>
      </c>
      <c r="AL108" s="72" t="str">
        <f ca="1">OFFSET(dummy2!$BC106,0,dummy2!$AY$3)</f>
        <v/>
      </c>
      <c r="AM108" s="60"/>
      <c r="AN108" s="60"/>
      <c r="AO108" s="60"/>
      <c r="AP108" s="60"/>
      <c r="AQ108" s="60"/>
    </row>
    <row r="109" spans="1:43" ht="15" customHeight="1" x14ac:dyDescent="0.25">
      <c r="A109" s="87">
        <f t="shared" si="16"/>
        <v>13</v>
      </c>
      <c r="B109" s="75"/>
      <c r="C109" s="60">
        <f t="shared" si="17"/>
        <v>7</v>
      </c>
      <c r="D109" s="65" t="str">
        <f ca="1">OFFSET(dummy2!AZ107,0,dummy2!$AS$3)</f>
        <v/>
      </c>
      <c r="E109" s="54" t="str">
        <f ca="1">OFFSET(dummy2!BA107,0,dummy2!$AS$3)</f>
        <v/>
      </c>
      <c r="F109" s="61" t="str">
        <f ca="1">OFFSET(dummy2!BB107,0,dummy2!$AS$3)</f>
        <v/>
      </c>
      <c r="G109" s="50" t="str">
        <f t="shared" ca="1" si="9"/>
        <v/>
      </c>
      <c r="H109" s="66" t="str">
        <f ca="1">OFFSET(dummy2!BC107,0,dummy2!$AS$3)</f>
        <v/>
      </c>
      <c r="I109" s="65" t="str">
        <f ca="1">OFFSET(dummy2!AZ107,0,dummy2!$AT$3)</f>
        <v/>
      </c>
      <c r="J109" s="54" t="str">
        <f ca="1">OFFSET(dummy2!$BA107,0,dummy2!$AT$3)</f>
        <v/>
      </c>
      <c r="K109" s="61" t="str">
        <f ca="1">OFFSET(dummy2!BB107,0,dummy2!$AT$3)</f>
        <v/>
      </c>
      <c r="L109" s="50" t="str">
        <f t="shared" ca="1" si="10"/>
        <v/>
      </c>
      <c r="M109" s="66" t="str">
        <f ca="1">OFFSET(dummy2!BC107,0,dummy2!$AT$3)</f>
        <v/>
      </c>
      <c r="N109" s="65" t="str">
        <f ca="1">OFFSET(dummy2!$AZ107,0,dummy2!$AU$3)</f>
        <v/>
      </c>
      <c r="O109" s="54" t="str">
        <f ca="1">OFFSET(dummy2!$BA107,0,dummy2!$AU$3)</f>
        <v/>
      </c>
      <c r="P109" s="61" t="str">
        <f ca="1">OFFSET(dummy2!$BB107,0,dummy2!$AU$3)</f>
        <v/>
      </c>
      <c r="Q109" s="50" t="str">
        <f t="shared" ca="1" si="11"/>
        <v/>
      </c>
      <c r="R109" s="72" t="str">
        <f ca="1">OFFSET(dummy2!$BC107,0,dummy2!$AU$3)</f>
        <v/>
      </c>
      <c r="S109" s="65" t="str">
        <f ca="1">OFFSET(dummy2!$AZ107,0,dummy2!$AV$3)</f>
        <v/>
      </c>
      <c r="T109" s="54" t="str">
        <f ca="1">OFFSET(dummy2!$BA107,0,dummy2!$AV$3)</f>
        <v/>
      </c>
      <c r="U109" s="61" t="str">
        <f ca="1">OFFSET(dummy2!$BB107,0,dummy2!$AV$3)</f>
        <v/>
      </c>
      <c r="V109" s="50" t="str">
        <f t="shared" ca="1" si="12"/>
        <v/>
      </c>
      <c r="W109" s="72" t="str">
        <f ca="1">OFFSET(dummy2!$BC107,0,dummy2!$AV$3)</f>
        <v/>
      </c>
      <c r="X109" s="65" t="str">
        <f ca="1">OFFSET(dummy2!$AZ107,0,dummy2!$AW$3)</f>
        <v/>
      </c>
      <c r="Y109" s="54" t="str">
        <f ca="1">OFFSET(dummy2!$BA107,0,dummy2!$AW$3)</f>
        <v/>
      </c>
      <c r="Z109" s="61" t="str">
        <f ca="1">OFFSET(dummy2!$BB107,0,dummy2!$AW$3)</f>
        <v/>
      </c>
      <c r="AA109" s="50" t="str">
        <f t="shared" ca="1" si="13"/>
        <v/>
      </c>
      <c r="AB109" s="72" t="str">
        <f ca="1">OFFSET(dummy2!$BC107,0,dummy2!$AW$3)</f>
        <v/>
      </c>
      <c r="AC109" s="65" t="str">
        <f ca="1">OFFSET(dummy2!$AZ107,0,dummy2!$AX$3)</f>
        <v/>
      </c>
      <c r="AD109" s="54" t="str">
        <f ca="1">OFFSET(dummy2!$BA107,0,dummy2!$AX$3)</f>
        <v/>
      </c>
      <c r="AE109" s="61" t="str">
        <f ca="1">OFFSET(dummy2!$BB107,0,dummy2!$AX$3)</f>
        <v/>
      </c>
      <c r="AF109" s="50" t="str">
        <f t="shared" ca="1" si="14"/>
        <v/>
      </c>
      <c r="AG109" s="72" t="str">
        <f ca="1">OFFSET(dummy2!$BC107,0,dummy2!$AX$3)</f>
        <v/>
      </c>
      <c r="AH109" s="65" t="str">
        <f ca="1">OFFSET(dummy2!$AZ107,0,dummy2!$AY$3)</f>
        <v/>
      </c>
      <c r="AI109" s="54" t="str">
        <f ca="1">OFFSET(dummy2!$BA107,0,dummy2!$AY$3)</f>
        <v/>
      </c>
      <c r="AJ109" s="61" t="str">
        <f ca="1">OFFSET(dummy2!$BB107,0,dummy2!$AY$3)</f>
        <v/>
      </c>
      <c r="AK109" s="50" t="str">
        <f t="shared" ca="1" si="15"/>
        <v/>
      </c>
      <c r="AL109" s="72" t="str">
        <f ca="1">OFFSET(dummy2!$BC107,0,dummy2!$AY$3)</f>
        <v/>
      </c>
      <c r="AM109" s="60"/>
      <c r="AN109" s="60"/>
      <c r="AO109" s="60"/>
      <c r="AP109" s="60"/>
      <c r="AQ109" s="60"/>
    </row>
    <row r="110" spans="1:43" ht="15" customHeight="1" thickBot="1" x14ac:dyDescent="0.3">
      <c r="A110" s="87">
        <f t="shared" si="16"/>
        <v>13</v>
      </c>
      <c r="B110" s="76"/>
      <c r="C110" s="60">
        <f t="shared" si="17"/>
        <v>8</v>
      </c>
      <c r="D110" s="67" t="str">
        <f ca="1">OFFSET(dummy2!AZ108,0,dummy2!$AS$3)</f>
        <v/>
      </c>
      <c r="E110" s="68" t="str">
        <f ca="1">OFFSET(dummy2!BA108,0,dummy2!$AS$3)</f>
        <v/>
      </c>
      <c r="F110" s="69" t="str">
        <f ca="1">OFFSET(dummy2!BB108,0,dummy2!$AS$3)</f>
        <v/>
      </c>
      <c r="G110" s="70" t="str">
        <f t="shared" ca="1" si="9"/>
        <v/>
      </c>
      <c r="H110" s="71" t="str">
        <f ca="1">OFFSET(dummy2!BC108,0,dummy2!$AS$3)</f>
        <v/>
      </c>
      <c r="I110" s="67" t="str">
        <f ca="1">OFFSET(dummy2!AZ108,0,dummy2!$AT$3)</f>
        <v/>
      </c>
      <c r="J110" s="68" t="str">
        <f ca="1">OFFSET(dummy2!$BA108,0,dummy2!$AT$3)</f>
        <v/>
      </c>
      <c r="K110" s="69" t="str">
        <f ca="1">OFFSET(dummy2!BB108,0,dummy2!$AT$3)</f>
        <v/>
      </c>
      <c r="L110" s="70" t="str">
        <f t="shared" ca="1" si="10"/>
        <v/>
      </c>
      <c r="M110" s="71" t="str">
        <f ca="1">OFFSET(dummy2!BC108,0,dummy2!$AT$3)</f>
        <v/>
      </c>
      <c r="N110" s="67" t="str">
        <f ca="1">OFFSET(dummy2!$AZ108,0,dummy2!$AU$3)</f>
        <v/>
      </c>
      <c r="O110" s="68" t="str">
        <f ca="1">OFFSET(dummy2!$BA108,0,dummy2!$AU$3)</f>
        <v/>
      </c>
      <c r="P110" s="69" t="str">
        <f ca="1">OFFSET(dummy2!$BB108,0,dummy2!$AU$3)</f>
        <v/>
      </c>
      <c r="Q110" s="70" t="str">
        <f t="shared" ca="1" si="11"/>
        <v/>
      </c>
      <c r="R110" s="73" t="str">
        <f ca="1">OFFSET(dummy2!$BC108,0,dummy2!$AU$3)</f>
        <v/>
      </c>
      <c r="S110" s="67" t="str">
        <f ca="1">OFFSET(dummy2!$AZ108,0,dummy2!$AV$3)</f>
        <v/>
      </c>
      <c r="T110" s="68" t="str">
        <f ca="1">OFFSET(dummy2!$BA108,0,dummy2!$AV$3)</f>
        <v/>
      </c>
      <c r="U110" s="69" t="str">
        <f ca="1">OFFSET(dummy2!$BB108,0,dummy2!$AV$3)</f>
        <v/>
      </c>
      <c r="V110" s="70" t="str">
        <f t="shared" ca="1" si="12"/>
        <v/>
      </c>
      <c r="W110" s="73" t="str">
        <f ca="1">OFFSET(dummy2!$BC108,0,dummy2!$AV$3)</f>
        <v/>
      </c>
      <c r="X110" s="67" t="str">
        <f ca="1">OFFSET(dummy2!$AZ108,0,dummy2!$AW$3)</f>
        <v/>
      </c>
      <c r="Y110" s="68" t="str">
        <f ca="1">OFFSET(dummy2!$BA108,0,dummy2!$AW$3)</f>
        <v/>
      </c>
      <c r="Z110" s="69" t="str">
        <f ca="1">OFFSET(dummy2!$BB108,0,dummy2!$AW$3)</f>
        <v/>
      </c>
      <c r="AA110" s="70" t="str">
        <f t="shared" ca="1" si="13"/>
        <v/>
      </c>
      <c r="AB110" s="73" t="str">
        <f ca="1">OFFSET(dummy2!$BC108,0,dummy2!$AW$3)</f>
        <v/>
      </c>
      <c r="AC110" s="67" t="str">
        <f ca="1">OFFSET(dummy2!$AZ108,0,dummy2!$AX$3)</f>
        <v/>
      </c>
      <c r="AD110" s="68" t="str">
        <f ca="1">OFFSET(dummy2!$BA108,0,dummy2!$AX$3)</f>
        <v/>
      </c>
      <c r="AE110" s="69" t="str">
        <f ca="1">OFFSET(dummy2!$BB108,0,dummy2!$AX$3)</f>
        <v/>
      </c>
      <c r="AF110" s="70" t="str">
        <f t="shared" ca="1" si="14"/>
        <v/>
      </c>
      <c r="AG110" s="73" t="str">
        <f ca="1">OFFSET(dummy2!$BC108,0,dummy2!$AX$3)</f>
        <v/>
      </c>
      <c r="AH110" s="67" t="str">
        <f ca="1">OFFSET(dummy2!$AZ108,0,dummy2!$AY$3)</f>
        <v/>
      </c>
      <c r="AI110" s="68" t="str">
        <f ca="1">OFFSET(dummy2!$BA108,0,dummy2!$AY$3)</f>
        <v/>
      </c>
      <c r="AJ110" s="69" t="str">
        <f ca="1">OFFSET(dummy2!$BB108,0,dummy2!$AY$3)</f>
        <v/>
      </c>
      <c r="AK110" s="70" t="str">
        <f t="shared" ca="1" si="15"/>
        <v/>
      </c>
      <c r="AL110" s="73" t="str">
        <f ca="1">OFFSET(dummy2!$BC108,0,dummy2!$AY$3)</f>
        <v/>
      </c>
      <c r="AM110" s="60"/>
      <c r="AN110" s="60"/>
      <c r="AO110" s="60"/>
      <c r="AP110" s="60"/>
      <c r="AQ110" s="60"/>
    </row>
    <row r="111" spans="1:43" ht="15" customHeight="1" x14ac:dyDescent="0.25">
      <c r="A111" s="87">
        <f t="shared" si="16"/>
        <v>14</v>
      </c>
      <c r="B111" s="74" t="str">
        <f>dummy1!L28</f>
        <v>Court 14</v>
      </c>
      <c r="C111" s="60">
        <f t="shared" si="17"/>
        <v>1</v>
      </c>
      <c r="D111" s="81">
        <f ca="1">OFFSET(dummy2!AZ109,0,dummy2!$AS$3)</f>
        <v>0.625</v>
      </c>
      <c r="E111" s="82">
        <f ca="1">OFFSET(dummy2!BA109,0,dummy2!$AS$3)</f>
        <v>14</v>
      </c>
      <c r="F111" s="83" t="str">
        <f ca="1">OFFSET(dummy2!BB109,0,dummy2!$AS$3)</f>
        <v>Winner Match 3</v>
      </c>
      <c r="G111" s="84" t="str">
        <f t="shared" ca="1" si="9"/>
        <v>vs</v>
      </c>
      <c r="H111" s="85" t="str">
        <f ca="1">OFFSET(dummy2!BC109,0,dummy2!$AS$3)</f>
        <v>Winner Match 4</v>
      </c>
      <c r="I111" s="81" t="str">
        <f ca="1">OFFSET(dummy2!AZ109,0,dummy2!$AT$3)</f>
        <v/>
      </c>
      <c r="J111" s="82" t="str">
        <f ca="1">OFFSET(dummy2!$BA109,0,dummy2!$AT$3)</f>
        <v/>
      </c>
      <c r="K111" s="83" t="str">
        <f ca="1">OFFSET(dummy2!BB109,0,dummy2!$AT$3)</f>
        <v/>
      </c>
      <c r="L111" s="84" t="str">
        <f t="shared" ca="1" si="10"/>
        <v/>
      </c>
      <c r="M111" s="85" t="str">
        <f ca="1">OFFSET(dummy2!BC109,0,dummy2!$AT$3)</f>
        <v/>
      </c>
      <c r="N111" s="81" t="str">
        <f ca="1">OFFSET(dummy2!$AZ109,0,dummy2!$AU$3)</f>
        <v/>
      </c>
      <c r="O111" s="82" t="str">
        <f ca="1">OFFSET(dummy2!$BA109,0,dummy2!$AU$3)</f>
        <v/>
      </c>
      <c r="P111" s="83" t="str">
        <f ca="1">OFFSET(dummy2!$BB109,0,dummy2!$AU$3)</f>
        <v/>
      </c>
      <c r="Q111" s="84" t="str">
        <f t="shared" ca="1" si="11"/>
        <v/>
      </c>
      <c r="R111" s="86" t="str">
        <f ca="1">OFFSET(dummy2!$BC109,0,dummy2!$AU$3)</f>
        <v/>
      </c>
      <c r="S111" s="81" t="str">
        <f ca="1">OFFSET(dummy2!$AZ109,0,dummy2!$AV$3)</f>
        <v/>
      </c>
      <c r="T111" s="82" t="str">
        <f ca="1">OFFSET(dummy2!$BA109,0,dummy2!$AV$3)</f>
        <v/>
      </c>
      <c r="U111" s="83" t="str">
        <f ca="1">OFFSET(dummy2!$BB109,0,dummy2!$AV$3)</f>
        <v/>
      </c>
      <c r="V111" s="84" t="str">
        <f t="shared" ca="1" si="12"/>
        <v/>
      </c>
      <c r="W111" s="86" t="str">
        <f ca="1">OFFSET(dummy2!$BC109,0,dummy2!$AV$3)</f>
        <v/>
      </c>
      <c r="X111" s="81" t="str">
        <f ca="1">OFFSET(dummy2!$AZ109,0,dummy2!$AW$3)</f>
        <v/>
      </c>
      <c r="Y111" s="82" t="str">
        <f ca="1">OFFSET(dummy2!$BA109,0,dummy2!$AW$3)</f>
        <v/>
      </c>
      <c r="Z111" s="83" t="str">
        <f ca="1">OFFSET(dummy2!$BB109,0,dummy2!$AW$3)</f>
        <v/>
      </c>
      <c r="AA111" s="84" t="str">
        <f t="shared" ca="1" si="13"/>
        <v/>
      </c>
      <c r="AB111" s="86" t="str">
        <f ca="1">OFFSET(dummy2!$BC109,0,dummy2!$AW$3)</f>
        <v/>
      </c>
      <c r="AC111" s="81" t="str">
        <f ca="1">OFFSET(dummy2!$AZ109,0,dummy2!$AX$3)</f>
        <v/>
      </c>
      <c r="AD111" s="82" t="str">
        <f ca="1">OFFSET(dummy2!$BA109,0,dummy2!$AX$3)</f>
        <v/>
      </c>
      <c r="AE111" s="83" t="str">
        <f ca="1">OFFSET(dummy2!$BB109,0,dummy2!$AX$3)</f>
        <v/>
      </c>
      <c r="AF111" s="84" t="str">
        <f t="shared" ca="1" si="14"/>
        <v/>
      </c>
      <c r="AG111" s="86" t="str">
        <f ca="1">OFFSET(dummy2!$BC109,0,dummy2!$AX$3)</f>
        <v/>
      </c>
      <c r="AH111" s="81" t="str">
        <f ca="1">OFFSET(dummy2!$AZ109,0,dummy2!$AY$3)</f>
        <v/>
      </c>
      <c r="AI111" s="82" t="str">
        <f ca="1">OFFSET(dummy2!$BA109,0,dummy2!$AY$3)</f>
        <v/>
      </c>
      <c r="AJ111" s="83" t="str">
        <f ca="1">OFFSET(dummy2!$BB109,0,dummy2!$AY$3)</f>
        <v/>
      </c>
      <c r="AK111" s="84" t="str">
        <f t="shared" ca="1" si="15"/>
        <v/>
      </c>
      <c r="AL111" s="86" t="str">
        <f ca="1">OFFSET(dummy2!$BC109,0,dummy2!$AY$3)</f>
        <v/>
      </c>
      <c r="AM111" s="60"/>
      <c r="AN111" s="60"/>
      <c r="AO111" s="60"/>
      <c r="AP111" s="60"/>
      <c r="AQ111" s="60"/>
    </row>
    <row r="112" spans="1:43" ht="15" customHeight="1" x14ac:dyDescent="0.25">
      <c r="A112" s="87">
        <f t="shared" si="16"/>
        <v>14</v>
      </c>
      <c r="B112" s="75"/>
      <c r="C112" s="60">
        <f t="shared" si="17"/>
        <v>2</v>
      </c>
      <c r="D112" s="65">
        <f ca="1">OFFSET(dummy2!AZ110,0,dummy2!$AS$3)</f>
        <v>0.70833333333333337</v>
      </c>
      <c r="E112" s="54">
        <f ca="1">OFFSET(dummy2!BA110,0,dummy2!$AS$3)</f>
        <v>30</v>
      </c>
      <c r="F112" s="61" t="str">
        <f ca="1">OFFSET(dummy2!BB110,0,dummy2!$AS$3)</f>
        <v>Winner Match 25</v>
      </c>
      <c r="G112" s="50" t="str">
        <f t="shared" ca="1" si="9"/>
        <v>vs</v>
      </c>
      <c r="H112" s="66" t="str">
        <f ca="1">OFFSET(dummy2!BC110,0,dummy2!$AS$3)</f>
        <v>Winner Match 29</v>
      </c>
      <c r="I112" s="65" t="str">
        <f ca="1">OFFSET(dummy2!AZ110,0,dummy2!$AT$3)</f>
        <v/>
      </c>
      <c r="J112" s="54" t="str">
        <f ca="1">OFFSET(dummy2!$BA110,0,dummy2!$AT$3)</f>
        <v/>
      </c>
      <c r="K112" s="61" t="str">
        <f ca="1">OFFSET(dummy2!BB110,0,dummy2!$AT$3)</f>
        <v/>
      </c>
      <c r="L112" s="50" t="str">
        <f t="shared" ca="1" si="10"/>
        <v/>
      </c>
      <c r="M112" s="66" t="str">
        <f ca="1">OFFSET(dummy2!BC110,0,dummy2!$AT$3)</f>
        <v/>
      </c>
      <c r="N112" s="65" t="str">
        <f ca="1">OFFSET(dummy2!$AZ110,0,dummy2!$AU$3)</f>
        <v/>
      </c>
      <c r="O112" s="54" t="str">
        <f ca="1">OFFSET(dummy2!$BA110,0,dummy2!$AU$3)</f>
        <v/>
      </c>
      <c r="P112" s="61" t="str">
        <f ca="1">OFFSET(dummy2!$BB110,0,dummy2!$AU$3)</f>
        <v/>
      </c>
      <c r="Q112" s="50" t="str">
        <f t="shared" ca="1" si="11"/>
        <v/>
      </c>
      <c r="R112" s="72" t="str">
        <f ca="1">OFFSET(dummy2!$BC110,0,dummy2!$AU$3)</f>
        <v/>
      </c>
      <c r="S112" s="65" t="str">
        <f ca="1">OFFSET(dummy2!$AZ110,0,dummy2!$AV$3)</f>
        <v/>
      </c>
      <c r="T112" s="54" t="str">
        <f ca="1">OFFSET(dummy2!$BA110,0,dummy2!$AV$3)</f>
        <v/>
      </c>
      <c r="U112" s="61" t="str">
        <f ca="1">OFFSET(dummy2!$BB110,0,dummy2!$AV$3)</f>
        <v/>
      </c>
      <c r="V112" s="50" t="str">
        <f t="shared" ca="1" si="12"/>
        <v/>
      </c>
      <c r="W112" s="72" t="str">
        <f ca="1">OFFSET(dummy2!$BC110,0,dummy2!$AV$3)</f>
        <v/>
      </c>
      <c r="X112" s="65" t="str">
        <f ca="1">OFFSET(dummy2!$AZ110,0,dummy2!$AW$3)</f>
        <v/>
      </c>
      <c r="Y112" s="54" t="str">
        <f ca="1">OFFSET(dummy2!$BA110,0,dummy2!$AW$3)</f>
        <v/>
      </c>
      <c r="Z112" s="61" t="str">
        <f ca="1">OFFSET(dummy2!$BB110,0,dummy2!$AW$3)</f>
        <v/>
      </c>
      <c r="AA112" s="50" t="str">
        <f t="shared" ca="1" si="13"/>
        <v/>
      </c>
      <c r="AB112" s="72" t="str">
        <f ca="1">OFFSET(dummy2!$BC110,0,dummy2!$AW$3)</f>
        <v/>
      </c>
      <c r="AC112" s="65" t="str">
        <f ca="1">OFFSET(dummy2!$AZ110,0,dummy2!$AX$3)</f>
        <v/>
      </c>
      <c r="AD112" s="54" t="str">
        <f ca="1">OFFSET(dummy2!$BA110,0,dummy2!$AX$3)</f>
        <v/>
      </c>
      <c r="AE112" s="61" t="str">
        <f ca="1">OFFSET(dummy2!$BB110,0,dummy2!$AX$3)</f>
        <v/>
      </c>
      <c r="AF112" s="50" t="str">
        <f t="shared" ca="1" si="14"/>
        <v/>
      </c>
      <c r="AG112" s="72" t="str">
        <f ca="1">OFFSET(dummy2!$BC110,0,dummy2!$AX$3)</f>
        <v/>
      </c>
      <c r="AH112" s="65" t="str">
        <f ca="1">OFFSET(dummy2!$AZ110,0,dummy2!$AY$3)</f>
        <v/>
      </c>
      <c r="AI112" s="54" t="str">
        <f ca="1">OFFSET(dummy2!$BA110,0,dummy2!$AY$3)</f>
        <v/>
      </c>
      <c r="AJ112" s="61" t="str">
        <f ca="1">OFFSET(dummy2!$BB110,0,dummy2!$AY$3)</f>
        <v/>
      </c>
      <c r="AK112" s="50" t="str">
        <f t="shared" ca="1" si="15"/>
        <v/>
      </c>
      <c r="AL112" s="72" t="str">
        <f ca="1">OFFSET(dummy2!$BC110,0,dummy2!$AY$3)</f>
        <v/>
      </c>
      <c r="AM112" s="60"/>
      <c r="AN112" s="60"/>
      <c r="AO112" s="60"/>
      <c r="AP112" s="60"/>
      <c r="AQ112" s="60"/>
    </row>
    <row r="113" spans="1:43" ht="15" customHeight="1" x14ac:dyDescent="0.25">
      <c r="A113" s="87">
        <f t="shared" si="16"/>
        <v>14</v>
      </c>
      <c r="B113" s="75"/>
      <c r="C113" s="60">
        <f t="shared" si="17"/>
        <v>3</v>
      </c>
      <c r="D113" s="65" t="str">
        <f ca="1">OFFSET(dummy2!AZ111,0,dummy2!$AS$3)</f>
        <v/>
      </c>
      <c r="E113" s="54" t="str">
        <f ca="1">OFFSET(dummy2!BA111,0,dummy2!$AS$3)</f>
        <v/>
      </c>
      <c r="F113" s="61" t="str">
        <f ca="1">OFFSET(dummy2!BB111,0,dummy2!$AS$3)</f>
        <v/>
      </c>
      <c r="G113" s="50" t="str">
        <f t="shared" ca="1" si="9"/>
        <v/>
      </c>
      <c r="H113" s="66" t="str">
        <f ca="1">OFFSET(dummy2!BC111,0,dummy2!$AS$3)</f>
        <v/>
      </c>
      <c r="I113" s="65" t="str">
        <f ca="1">OFFSET(dummy2!AZ111,0,dummy2!$AT$3)</f>
        <v/>
      </c>
      <c r="J113" s="54" t="str">
        <f ca="1">OFFSET(dummy2!$BA111,0,dummy2!$AT$3)</f>
        <v/>
      </c>
      <c r="K113" s="61" t="str">
        <f ca="1">OFFSET(dummy2!BB111,0,dummy2!$AT$3)</f>
        <v/>
      </c>
      <c r="L113" s="50" t="str">
        <f t="shared" ca="1" si="10"/>
        <v/>
      </c>
      <c r="M113" s="66" t="str">
        <f ca="1">OFFSET(dummy2!BC111,0,dummy2!$AT$3)</f>
        <v/>
      </c>
      <c r="N113" s="65" t="str">
        <f ca="1">OFFSET(dummy2!$AZ111,0,dummy2!$AU$3)</f>
        <v/>
      </c>
      <c r="O113" s="54" t="str">
        <f ca="1">OFFSET(dummy2!$BA111,0,dummy2!$AU$3)</f>
        <v/>
      </c>
      <c r="P113" s="61" t="str">
        <f ca="1">OFFSET(dummy2!$BB111,0,dummy2!$AU$3)</f>
        <v/>
      </c>
      <c r="Q113" s="50" t="str">
        <f t="shared" ca="1" si="11"/>
        <v/>
      </c>
      <c r="R113" s="72" t="str">
        <f ca="1">OFFSET(dummy2!$BC111,0,dummy2!$AU$3)</f>
        <v/>
      </c>
      <c r="S113" s="65" t="str">
        <f ca="1">OFFSET(dummy2!$AZ111,0,dummy2!$AV$3)</f>
        <v/>
      </c>
      <c r="T113" s="54" t="str">
        <f ca="1">OFFSET(dummy2!$BA111,0,dummy2!$AV$3)</f>
        <v/>
      </c>
      <c r="U113" s="61" t="str">
        <f ca="1">OFFSET(dummy2!$BB111,0,dummy2!$AV$3)</f>
        <v/>
      </c>
      <c r="V113" s="50" t="str">
        <f t="shared" ca="1" si="12"/>
        <v/>
      </c>
      <c r="W113" s="72" t="str">
        <f ca="1">OFFSET(dummy2!$BC111,0,dummy2!$AV$3)</f>
        <v/>
      </c>
      <c r="X113" s="65" t="str">
        <f ca="1">OFFSET(dummy2!$AZ111,0,dummy2!$AW$3)</f>
        <v/>
      </c>
      <c r="Y113" s="54" t="str">
        <f ca="1">OFFSET(dummy2!$BA111,0,dummy2!$AW$3)</f>
        <v/>
      </c>
      <c r="Z113" s="61" t="str">
        <f ca="1">OFFSET(dummy2!$BB111,0,dummy2!$AW$3)</f>
        <v/>
      </c>
      <c r="AA113" s="50" t="str">
        <f t="shared" ca="1" si="13"/>
        <v/>
      </c>
      <c r="AB113" s="72" t="str">
        <f ca="1">OFFSET(dummy2!$BC111,0,dummy2!$AW$3)</f>
        <v/>
      </c>
      <c r="AC113" s="65" t="str">
        <f ca="1">OFFSET(dummy2!$AZ111,0,dummy2!$AX$3)</f>
        <v/>
      </c>
      <c r="AD113" s="54" t="str">
        <f ca="1">OFFSET(dummy2!$BA111,0,dummy2!$AX$3)</f>
        <v/>
      </c>
      <c r="AE113" s="61" t="str">
        <f ca="1">OFFSET(dummy2!$BB111,0,dummy2!$AX$3)</f>
        <v/>
      </c>
      <c r="AF113" s="50" t="str">
        <f t="shared" ca="1" si="14"/>
        <v/>
      </c>
      <c r="AG113" s="72" t="str">
        <f ca="1">OFFSET(dummy2!$BC111,0,dummy2!$AX$3)</f>
        <v/>
      </c>
      <c r="AH113" s="65" t="str">
        <f ca="1">OFFSET(dummy2!$AZ111,0,dummy2!$AY$3)</f>
        <v/>
      </c>
      <c r="AI113" s="54" t="str">
        <f ca="1">OFFSET(dummy2!$BA111,0,dummy2!$AY$3)</f>
        <v/>
      </c>
      <c r="AJ113" s="61" t="str">
        <f ca="1">OFFSET(dummy2!$BB111,0,dummy2!$AY$3)</f>
        <v/>
      </c>
      <c r="AK113" s="50" t="str">
        <f t="shared" ca="1" si="15"/>
        <v/>
      </c>
      <c r="AL113" s="72" t="str">
        <f ca="1">OFFSET(dummy2!$BC111,0,dummy2!$AY$3)</f>
        <v/>
      </c>
      <c r="AM113" s="60"/>
      <c r="AN113" s="60"/>
      <c r="AO113" s="60"/>
      <c r="AP113" s="60"/>
      <c r="AQ113" s="60"/>
    </row>
    <row r="114" spans="1:43" ht="15" customHeight="1" x14ac:dyDescent="0.25">
      <c r="A114" s="87">
        <f t="shared" si="16"/>
        <v>14</v>
      </c>
      <c r="B114" s="75"/>
      <c r="C114" s="60">
        <f t="shared" si="17"/>
        <v>4</v>
      </c>
      <c r="D114" s="65" t="str">
        <f ca="1">OFFSET(dummy2!AZ112,0,dummy2!$AS$3)</f>
        <v/>
      </c>
      <c r="E114" s="54" t="str">
        <f ca="1">OFFSET(dummy2!BA112,0,dummy2!$AS$3)</f>
        <v/>
      </c>
      <c r="F114" s="61" t="str">
        <f ca="1">OFFSET(dummy2!BB112,0,dummy2!$AS$3)</f>
        <v/>
      </c>
      <c r="G114" s="50" t="str">
        <f t="shared" ca="1" si="9"/>
        <v/>
      </c>
      <c r="H114" s="66" t="str">
        <f ca="1">OFFSET(dummy2!BC112,0,dummy2!$AS$3)</f>
        <v/>
      </c>
      <c r="I114" s="65" t="str">
        <f ca="1">OFFSET(dummy2!AZ112,0,dummy2!$AT$3)</f>
        <v/>
      </c>
      <c r="J114" s="54" t="str">
        <f ca="1">OFFSET(dummy2!$BA112,0,dummy2!$AT$3)</f>
        <v/>
      </c>
      <c r="K114" s="61" t="str">
        <f ca="1">OFFSET(dummy2!BB112,0,dummy2!$AT$3)</f>
        <v/>
      </c>
      <c r="L114" s="50" t="str">
        <f t="shared" ca="1" si="10"/>
        <v/>
      </c>
      <c r="M114" s="66" t="str">
        <f ca="1">OFFSET(dummy2!BC112,0,dummy2!$AT$3)</f>
        <v/>
      </c>
      <c r="N114" s="65" t="str">
        <f ca="1">OFFSET(dummy2!$AZ112,0,dummy2!$AU$3)</f>
        <v/>
      </c>
      <c r="O114" s="54" t="str">
        <f ca="1">OFFSET(dummy2!$BA112,0,dummy2!$AU$3)</f>
        <v/>
      </c>
      <c r="P114" s="61" t="str">
        <f ca="1">OFFSET(dummy2!$BB112,0,dummy2!$AU$3)</f>
        <v/>
      </c>
      <c r="Q114" s="50" t="str">
        <f t="shared" ca="1" si="11"/>
        <v/>
      </c>
      <c r="R114" s="72" t="str">
        <f ca="1">OFFSET(dummy2!$BC112,0,dummy2!$AU$3)</f>
        <v/>
      </c>
      <c r="S114" s="65" t="str">
        <f ca="1">OFFSET(dummy2!$AZ112,0,dummy2!$AV$3)</f>
        <v/>
      </c>
      <c r="T114" s="54" t="str">
        <f ca="1">OFFSET(dummy2!$BA112,0,dummy2!$AV$3)</f>
        <v/>
      </c>
      <c r="U114" s="61" t="str">
        <f ca="1">OFFSET(dummy2!$BB112,0,dummy2!$AV$3)</f>
        <v/>
      </c>
      <c r="V114" s="50" t="str">
        <f t="shared" ca="1" si="12"/>
        <v/>
      </c>
      <c r="W114" s="72" t="str">
        <f ca="1">OFFSET(dummy2!$BC112,0,dummy2!$AV$3)</f>
        <v/>
      </c>
      <c r="X114" s="65" t="str">
        <f ca="1">OFFSET(dummy2!$AZ112,0,dummy2!$AW$3)</f>
        <v/>
      </c>
      <c r="Y114" s="54" t="str">
        <f ca="1">OFFSET(dummy2!$BA112,0,dummy2!$AW$3)</f>
        <v/>
      </c>
      <c r="Z114" s="61" t="str">
        <f ca="1">OFFSET(dummy2!$BB112,0,dummy2!$AW$3)</f>
        <v/>
      </c>
      <c r="AA114" s="50" t="str">
        <f t="shared" ca="1" si="13"/>
        <v/>
      </c>
      <c r="AB114" s="72" t="str">
        <f ca="1">OFFSET(dummy2!$BC112,0,dummy2!$AW$3)</f>
        <v/>
      </c>
      <c r="AC114" s="65" t="str">
        <f ca="1">OFFSET(dummy2!$AZ112,0,dummy2!$AX$3)</f>
        <v/>
      </c>
      <c r="AD114" s="54" t="str">
        <f ca="1">OFFSET(dummy2!$BA112,0,dummy2!$AX$3)</f>
        <v/>
      </c>
      <c r="AE114" s="61" t="str">
        <f ca="1">OFFSET(dummy2!$BB112,0,dummy2!$AX$3)</f>
        <v/>
      </c>
      <c r="AF114" s="50" t="str">
        <f t="shared" ca="1" si="14"/>
        <v/>
      </c>
      <c r="AG114" s="72" t="str">
        <f ca="1">OFFSET(dummy2!$BC112,0,dummy2!$AX$3)</f>
        <v/>
      </c>
      <c r="AH114" s="65" t="str">
        <f ca="1">OFFSET(dummy2!$AZ112,0,dummy2!$AY$3)</f>
        <v/>
      </c>
      <c r="AI114" s="54" t="str">
        <f ca="1">OFFSET(dummy2!$BA112,0,dummy2!$AY$3)</f>
        <v/>
      </c>
      <c r="AJ114" s="61" t="str">
        <f ca="1">OFFSET(dummy2!$BB112,0,dummy2!$AY$3)</f>
        <v/>
      </c>
      <c r="AK114" s="50" t="str">
        <f t="shared" ca="1" si="15"/>
        <v/>
      </c>
      <c r="AL114" s="72" t="str">
        <f ca="1">OFFSET(dummy2!$BC112,0,dummy2!$AY$3)</f>
        <v/>
      </c>
      <c r="AM114" s="60"/>
      <c r="AN114" s="60"/>
      <c r="AO114" s="60"/>
      <c r="AP114" s="60"/>
      <c r="AQ114" s="60"/>
    </row>
    <row r="115" spans="1:43" ht="15" customHeight="1" x14ac:dyDescent="0.25">
      <c r="A115" s="87">
        <f t="shared" si="16"/>
        <v>14</v>
      </c>
      <c r="B115" s="75"/>
      <c r="C115" s="60">
        <f t="shared" si="17"/>
        <v>5</v>
      </c>
      <c r="D115" s="65" t="str">
        <f ca="1">OFFSET(dummy2!AZ113,0,dummy2!$AS$3)</f>
        <v/>
      </c>
      <c r="E115" s="54" t="str">
        <f ca="1">OFFSET(dummy2!BA113,0,dummy2!$AS$3)</f>
        <v/>
      </c>
      <c r="F115" s="61" t="str">
        <f ca="1">OFFSET(dummy2!BB113,0,dummy2!$AS$3)</f>
        <v/>
      </c>
      <c r="G115" s="50" t="str">
        <f t="shared" ca="1" si="9"/>
        <v/>
      </c>
      <c r="H115" s="66" t="str">
        <f ca="1">OFFSET(dummy2!BC113,0,dummy2!$AS$3)</f>
        <v/>
      </c>
      <c r="I115" s="65" t="str">
        <f ca="1">OFFSET(dummy2!AZ113,0,dummy2!$AT$3)</f>
        <v/>
      </c>
      <c r="J115" s="54" t="str">
        <f ca="1">OFFSET(dummy2!$BA113,0,dummy2!$AT$3)</f>
        <v/>
      </c>
      <c r="K115" s="61" t="str">
        <f ca="1">OFFSET(dummy2!BB113,0,dummy2!$AT$3)</f>
        <v/>
      </c>
      <c r="L115" s="50" t="str">
        <f t="shared" ca="1" si="10"/>
        <v/>
      </c>
      <c r="M115" s="66" t="str">
        <f ca="1">OFFSET(dummy2!BC113,0,dummy2!$AT$3)</f>
        <v/>
      </c>
      <c r="N115" s="65" t="str">
        <f ca="1">OFFSET(dummy2!$AZ113,0,dummy2!$AU$3)</f>
        <v/>
      </c>
      <c r="O115" s="54" t="str">
        <f ca="1">OFFSET(dummy2!$BA113,0,dummy2!$AU$3)</f>
        <v/>
      </c>
      <c r="P115" s="61" t="str">
        <f ca="1">OFFSET(dummy2!$BB113,0,dummy2!$AU$3)</f>
        <v/>
      </c>
      <c r="Q115" s="50" t="str">
        <f t="shared" ca="1" si="11"/>
        <v/>
      </c>
      <c r="R115" s="72" t="str">
        <f ca="1">OFFSET(dummy2!$BC113,0,dummy2!$AU$3)</f>
        <v/>
      </c>
      <c r="S115" s="65" t="str">
        <f ca="1">OFFSET(dummy2!$AZ113,0,dummy2!$AV$3)</f>
        <v/>
      </c>
      <c r="T115" s="54" t="str">
        <f ca="1">OFFSET(dummy2!$BA113,0,dummy2!$AV$3)</f>
        <v/>
      </c>
      <c r="U115" s="61" t="str">
        <f ca="1">OFFSET(dummy2!$BB113,0,dummy2!$AV$3)</f>
        <v/>
      </c>
      <c r="V115" s="50" t="str">
        <f t="shared" ca="1" si="12"/>
        <v/>
      </c>
      <c r="W115" s="72" t="str">
        <f ca="1">OFFSET(dummy2!$BC113,0,dummy2!$AV$3)</f>
        <v/>
      </c>
      <c r="X115" s="65" t="str">
        <f ca="1">OFFSET(dummy2!$AZ113,0,dummy2!$AW$3)</f>
        <v/>
      </c>
      <c r="Y115" s="54" t="str">
        <f ca="1">OFFSET(dummy2!$BA113,0,dummy2!$AW$3)</f>
        <v/>
      </c>
      <c r="Z115" s="61" t="str">
        <f ca="1">OFFSET(dummy2!$BB113,0,dummy2!$AW$3)</f>
        <v/>
      </c>
      <c r="AA115" s="50" t="str">
        <f t="shared" ca="1" si="13"/>
        <v/>
      </c>
      <c r="AB115" s="72" t="str">
        <f ca="1">OFFSET(dummy2!$BC113,0,dummy2!$AW$3)</f>
        <v/>
      </c>
      <c r="AC115" s="65" t="str">
        <f ca="1">OFFSET(dummy2!$AZ113,0,dummy2!$AX$3)</f>
        <v/>
      </c>
      <c r="AD115" s="54" t="str">
        <f ca="1">OFFSET(dummy2!$BA113,0,dummy2!$AX$3)</f>
        <v/>
      </c>
      <c r="AE115" s="61" t="str">
        <f ca="1">OFFSET(dummy2!$BB113,0,dummy2!$AX$3)</f>
        <v/>
      </c>
      <c r="AF115" s="50" t="str">
        <f t="shared" ca="1" si="14"/>
        <v/>
      </c>
      <c r="AG115" s="72" t="str">
        <f ca="1">OFFSET(dummy2!$BC113,0,dummy2!$AX$3)</f>
        <v/>
      </c>
      <c r="AH115" s="65" t="str">
        <f ca="1">OFFSET(dummy2!$AZ113,0,dummy2!$AY$3)</f>
        <v/>
      </c>
      <c r="AI115" s="54" t="str">
        <f ca="1">OFFSET(dummy2!$BA113,0,dummy2!$AY$3)</f>
        <v/>
      </c>
      <c r="AJ115" s="61" t="str">
        <f ca="1">OFFSET(dummy2!$BB113,0,dummy2!$AY$3)</f>
        <v/>
      </c>
      <c r="AK115" s="50" t="str">
        <f t="shared" ca="1" si="15"/>
        <v/>
      </c>
      <c r="AL115" s="72" t="str">
        <f ca="1">OFFSET(dummy2!$BC113,0,dummy2!$AY$3)</f>
        <v/>
      </c>
      <c r="AM115" s="60"/>
      <c r="AN115" s="60"/>
      <c r="AO115" s="60"/>
      <c r="AP115" s="60"/>
      <c r="AQ115" s="60"/>
    </row>
    <row r="116" spans="1:43" ht="15" customHeight="1" x14ac:dyDescent="0.25">
      <c r="A116" s="87">
        <f t="shared" si="16"/>
        <v>14</v>
      </c>
      <c r="B116" s="75"/>
      <c r="C116" s="60">
        <f t="shared" si="17"/>
        <v>6</v>
      </c>
      <c r="D116" s="65" t="str">
        <f ca="1">OFFSET(dummy2!AZ114,0,dummy2!$AS$3)</f>
        <v/>
      </c>
      <c r="E116" s="54" t="str">
        <f ca="1">OFFSET(dummy2!BA114,0,dummy2!$AS$3)</f>
        <v/>
      </c>
      <c r="F116" s="61" t="str">
        <f ca="1">OFFSET(dummy2!BB114,0,dummy2!$AS$3)</f>
        <v/>
      </c>
      <c r="G116" s="50" t="str">
        <f t="shared" ca="1" si="9"/>
        <v/>
      </c>
      <c r="H116" s="66" t="str">
        <f ca="1">OFFSET(dummy2!BC114,0,dummy2!$AS$3)</f>
        <v/>
      </c>
      <c r="I116" s="65" t="str">
        <f ca="1">OFFSET(dummy2!AZ114,0,dummy2!$AT$3)</f>
        <v/>
      </c>
      <c r="J116" s="54" t="str">
        <f ca="1">OFFSET(dummy2!$BA114,0,dummy2!$AT$3)</f>
        <v/>
      </c>
      <c r="K116" s="61" t="str">
        <f ca="1">OFFSET(dummy2!BB114,0,dummy2!$AT$3)</f>
        <v/>
      </c>
      <c r="L116" s="50" t="str">
        <f t="shared" ca="1" si="10"/>
        <v/>
      </c>
      <c r="M116" s="66" t="str">
        <f ca="1">OFFSET(dummy2!BC114,0,dummy2!$AT$3)</f>
        <v/>
      </c>
      <c r="N116" s="65" t="str">
        <f ca="1">OFFSET(dummy2!$AZ114,0,dummy2!$AU$3)</f>
        <v/>
      </c>
      <c r="O116" s="54" t="str">
        <f ca="1">OFFSET(dummy2!$BA114,0,dummy2!$AU$3)</f>
        <v/>
      </c>
      <c r="P116" s="61" t="str">
        <f ca="1">OFFSET(dummy2!$BB114,0,dummy2!$AU$3)</f>
        <v/>
      </c>
      <c r="Q116" s="50" t="str">
        <f t="shared" ca="1" si="11"/>
        <v/>
      </c>
      <c r="R116" s="72" t="str">
        <f ca="1">OFFSET(dummy2!$BC114,0,dummy2!$AU$3)</f>
        <v/>
      </c>
      <c r="S116" s="65" t="str">
        <f ca="1">OFFSET(dummy2!$AZ114,0,dummy2!$AV$3)</f>
        <v/>
      </c>
      <c r="T116" s="54" t="str">
        <f ca="1">OFFSET(dummy2!$BA114,0,dummy2!$AV$3)</f>
        <v/>
      </c>
      <c r="U116" s="61" t="str">
        <f ca="1">OFFSET(dummy2!$BB114,0,dummy2!$AV$3)</f>
        <v/>
      </c>
      <c r="V116" s="50" t="str">
        <f t="shared" ca="1" si="12"/>
        <v/>
      </c>
      <c r="W116" s="72" t="str">
        <f ca="1">OFFSET(dummy2!$BC114,0,dummy2!$AV$3)</f>
        <v/>
      </c>
      <c r="X116" s="65" t="str">
        <f ca="1">OFFSET(dummy2!$AZ114,0,dummy2!$AW$3)</f>
        <v/>
      </c>
      <c r="Y116" s="54" t="str">
        <f ca="1">OFFSET(dummy2!$BA114,0,dummy2!$AW$3)</f>
        <v/>
      </c>
      <c r="Z116" s="61" t="str">
        <f ca="1">OFFSET(dummy2!$BB114,0,dummy2!$AW$3)</f>
        <v/>
      </c>
      <c r="AA116" s="50" t="str">
        <f t="shared" ca="1" si="13"/>
        <v/>
      </c>
      <c r="AB116" s="72" t="str">
        <f ca="1">OFFSET(dummy2!$BC114,0,dummy2!$AW$3)</f>
        <v/>
      </c>
      <c r="AC116" s="65" t="str">
        <f ca="1">OFFSET(dummy2!$AZ114,0,dummy2!$AX$3)</f>
        <v/>
      </c>
      <c r="AD116" s="54" t="str">
        <f ca="1">OFFSET(dummy2!$BA114,0,dummy2!$AX$3)</f>
        <v/>
      </c>
      <c r="AE116" s="61" t="str">
        <f ca="1">OFFSET(dummy2!$BB114,0,dummy2!$AX$3)</f>
        <v/>
      </c>
      <c r="AF116" s="50" t="str">
        <f t="shared" ca="1" si="14"/>
        <v/>
      </c>
      <c r="AG116" s="72" t="str">
        <f ca="1">OFFSET(dummy2!$BC114,0,dummy2!$AX$3)</f>
        <v/>
      </c>
      <c r="AH116" s="65" t="str">
        <f ca="1">OFFSET(dummy2!$AZ114,0,dummy2!$AY$3)</f>
        <v/>
      </c>
      <c r="AI116" s="54" t="str">
        <f ca="1">OFFSET(dummy2!$BA114,0,dummy2!$AY$3)</f>
        <v/>
      </c>
      <c r="AJ116" s="61" t="str">
        <f ca="1">OFFSET(dummy2!$BB114,0,dummy2!$AY$3)</f>
        <v/>
      </c>
      <c r="AK116" s="50" t="str">
        <f t="shared" ca="1" si="15"/>
        <v/>
      </c>
      <c r="AL116" s="72" t="str">
        <f ca="1">OFFSET(dummy2!$BC114,0,dummy2!$AY$3)</f>
        <v/>
      </c>
      <c r="AM116" s="60"/>
      <c r="AN116" s="60"/>
      <c r="AO116" s="60"/>
      <c r="AP116" s="60"/>
      <c r="AQ116" s="60"/>
    </row>
    <row r="117" spans="1:43" ht="15" customHeight="1" x14ac:dyDescent="0.25">
      <c r="A117" s="87">
        <f t="shared" si="16"/>
        <v>14</v>
      </c>
      <c r="B117" s="75"/>
      <c r="C117" s="60">
        <f t="shared" si="17"/>
        <v>7</v>
      </c>
      <c r="D117" s="65" t="str">
        <f ca="1">OFFSET(dummy2!AZ115,0,dummy2!$AS$3)</f>
        <v/>
      </c>
      <c r="E117" s="54" t="str">
        <f ca="1">OFFSET(dummy2!BA115,0,dummy2!$AS$3)</f>
        <v/>
      </c>
      <c r="F117" s="61" t="str">
        <f ca="1">OFFSET(dummy2!BB115,0,dummy2!$AS$3)</f>
        <v/>
      </c>
      <c r="G117" s="50" t="str">
        <f t="shared" ca="1" si="9"/>
        <v/>
      </c>
      <c r="H117" s="66" t="str">
        <f ca="1">OFFSET(dummy2!BC115,0,dummy2!$AS$3)</f>
        <v/>
      </c>
      <c r="I117" s="65" t="str">
        <f ca="1">OFFSET(dummy2!AZ115,0,dummy2!$AT$3)</f>
        <v/>
      </c>
      <c r="J117" s="54" t="str">
        <f ca="1">OFFSET(dummy2!$BA115,0,dummy2!$AT$3)</f>
        <v/>
      </c>
      <c r="K117" s="61" t="str">
        <f ca="1">OFFSET(dummy2!BB115,0,dummy2!$AT$3)</f>
        <v/>
      </c>
      <c r="L117" s="50" t="str">
        <f t="shared" ca="1" si="10"/>
        <v/>
      </c>
      <c r="M117" s="66" t="str">
        <f ca="1">OFFSET(dummy2!BC115,0,dummy2!$AT$3)</f>
        <v/>
      </c>
      <c r="N117" s="65" t="str">
        <f ca="1">OFFSET(dummy2!$AZ115,0,dummy2!$AU$3)</f>
        <v/>
      </c>
      <c r="O117" s="54" t="str">
        <f ca="1">OFFSET(dummy2!$BA115,0,dummy2!$AU$3)</f>
        <v/>
      </c>
      <c r="P117" s="61" t="str">
        <f ca="1">OFFSET(dummy2!$BB115,0,dummy2!$AU$3)</f>
        <v/>
      </c>
      <c r="Q117" s="50" t="str">
        <f t="shared" ca="1" si="11"/>
        <v/>
      </c>
      <c r="R117" s="72" t="str">
        <f ca="1">OFFSET(dummy2!$BC115,0,dummy2!$AU$3)</f>
        <v/>
      </c>
      <c r="S117" s="65" t="str">
        <f ca="1">OFFSET(dummy2!$AZ115,0,dummy2!$AV$3)</f>
        <v/>
      </c>
      <c r="T117" s="54" t="str">
        <f ca="1">OFFSET(dummy2!$BA115,0,dummy2!$AV$3)</f>
        <v/>
      </c>
      <c r="U117" s="61" t="str">
        <f ca="1">OFFSET(dummy2!$BB115,0,dummy2!$AV$3)</f>
        <v/>
      </c>
      <c r="V117" s="50" t="str">
        <f t="shared" ca="1" si="12"/>
        <v/>
      </c>
      <c r="W117" s="72" t="str">
        <f ca="1">OFFSET(dummy2!$BC115,0,dummy2!$AV$3)</f>
        <v/>
      </c>
      <c r="X117" s="65" t="str">
        <f ca="1">OFFSET(dummy2!$AZ115,0,dummy2!$AW$3)</f>
        <v/>
      </c>
      <c r="Y117" s="54" t="str">
        <f ca="1">OFFSET(dummy2!$BA115,0,dummy2!$AW$3)</f>
        <v/>
      </c>
      <c r="Z117" s="61" t="str">
        <f ca="1">OFFSET(dummy2!$BB115,0,dummy2!$AW$3)</f>
        <v/>
      </c>
      <c r="AA117" s="50" t="str">
        <f t="shared" ca="1" si="13"/>
        <v/>
      </c>
      <c r="AB117" s="72" t="str">
        <f ca="1">OFFSET(dummy2!$BC115,0,dummy2!$AW$3)</f>
        <v/>
      </c>
      <c r="AC117" s="65" t="str">
        <f ca="1">OFFSET(dummy2!$AZ115,0,dummy2!$AX$3)</f>
        <v/>
      </c>
      <c r="AD117" s="54" t="str">
        <f ca="1">OFFSET(dummy2!$BA115,0,dummy2!$AX$3)</f>
        <v/>
      </c>
      <c r="AE117" s="61" t="str">
        <f ca="1">OFFSET(dummy2!$BB115,0,dummy2!$AX$3)</f>
        <v/>
      </c>
      <c r="AF117" s="50" t="str">
        <f t="shared" ca="1" si="14"/>
        <v/>
      </c>
      <c r="AG117" s="72" t="str">
        <f ca="1">OFFSET(dummy2!$BC115,0,dummy2!$AX$3)</f>
        <v/>
      </c>
      <c r="AH117" s="65" t="str">
        <f ca="1">OFFSET(dummy2!$AZ115,0,dummy2!$AY$3)</f>
        <v/>
      </c>
      <c r="AI117" s="54" t="str">
        <f ca="1">OFFSET(dummy2!$BA115,0,dummy2!$AY$3)</f>
        <v/>
      </c>
      <c r="AJ117" s="61" t="str">
        <f ca="1">OFFSET(dummy2!$BB115,0,dummy2!$AY$3)</f>
        <v/>
      </c>
      <c r="AK117" s="50" t="str">
        <f t="shared" ca="1" si="15"/>
        <v/>
      </c>
      <c r="AL117" s="72" t="str">
        <f ca="1">OFFSET(dummy2!$BC115,0,dummy2!$AY$3)</f>
        <v/>
      </c>
      <c r="AM117" s="60"/>
      <c r="AN117" s="60"/>
      <c r="AO117" s="60"/>
      <c r="AP117" s="60"/>
      <c r="AQ117" s="60"/>
    </row>
    <row r="118" spans="1:43" ht="15" customHeight="1" thickBot="1" x14ac:dyDescent="0.3">
      <c r="A118" s="87">
        <f t="shared" si="16"/>
        <v>14</v>
      </c>
      <c r="B118" s="76"/>
      <c r="C118" s="60">
        <f t="shared" si="17"/>
        <v>8</v>
      </c>
      <c r="D118" s="67" t="str">
        <f ca="1">OFFSET(dummy2!AZ116,0,dummy2!$AS$3)</f>
        <v/>
      </c>
      <c r="E118" s="68" t="str">
        <f ca="1">OFFSET(dummy2!BA116,0,dummy2!$AS$3)</f>
        <v/>
      </c>
      <c r="F118" s="69" t="str">
        <f ca="1">OFFSET(dummy2!BB116,0,dummy2!$AS$3)</f>
        <v/>
      </c>
      <c r="G118" s="70" t="str">
        <f t="shared" ca="1" si="9"/>
        <v/>
      </c>
      <c r="H118" s="71" t="str">
        <f ca="1">OFFSET(dummy2!BC116,0,dummy2!$AS$3)</f>
        <v/>
      </c>
      <c r="I118" s="67" t="str">
        <f ca="1">OFFSET(dummy2!AZ116,0,dummy2!$AT$3)</f>
        <v/>
      </c>
      <c r="J118" s="68" t="str">
        <f ca="1">OFFSET(dummy2!$BA116,0,dummy2!$AT$3)</f>
        <v/>
      </c>
      <c r="K118" s="69" t="str">
        <f ca="1">OFFSET(dummy2!BB116,0,dummy2!$AT$3)</f>
        <v/>
      </c>
      <c r="L118" s="70" t="str">
        <f t="shared" ca="1" si="10"/>
        <v/>
      </c>
      <c r="M118" s="71" t="str">
        <f ca="1">OFFSET(dummy2!BC116,0,dummy2!$AT$3)</f>
        <v/>
      </c>
      <c r="N118" s="67" t="str">
        <f ca="1">OFFSET(dummy2!$AZ116,0,dummy2!$AU$3)</f>
        <v/>
      </c>
      <c r="O118" s="68" t="str">
        <f ca="1">OFFSET(dummy2!$BA116,0,dummy2!$AU$3)</f>
        <v/>
      </c>
      <c r="P118" s="69" t="str">
        <f ca="1">OFFSET(dummy2!$BB116,0,dummy2!$AU$3)</f>
        <v/>
      </c>
      <c r="Q118" s="70" t="str">
        <f t="shared" ca="1" si="11"/>
        <v/>
      </c>
      <c r="R118" s="73" t="str">
        <f ca="1">OFFSET(dummy2!$BC116,0,dummy2!$AU$3)</f>
        <v/>
      </c>
      <c r="S118" s="67" t="str">
        <f ca="1">OFFSET(dummy2!$AZ116,0,dummy2!$AV$3)</f>
        <v/>
      </c>
      <c r="T118" s="68" t="str">
        <f ca="1">OFFSET(dummy2!$BA116,0,dummy2!$AV$3)</f>
        <v/>
      </c>
      <c r="U118" s="69" t="str">
        <f ca="1">OFFSET(dummy2!$BB116,0,dummy2!$AV$3)</f>
        <v/>
      </c>
      <c r="V118" s="70" t="str">
        <f t="shared" ca="1" si="12"/>
        <v/>
      </c>
      <c r="W118" s="73" t="str">
        <f ca="1">OFFSET(dummy2!$BC116,0,dummy2!$AV$3)</f>
        <v/>
      </c>
      <c r="X118" s="67" t="str">
        <f ca="1">OFFSET(dummy2!$AZ116,0,dummy2!$AW$3)</f>
        <v/>
      </c>
      <c r="Y118" s="68" t="str">
        <f ca="1">OFFSET(dummy2!$BA116,0,dummy2!$AW$3)</f>
        <v/>
      </c>
      <c r="Z118" s="69" t="str">
        <f ca="1">OFFSET(dummy2!$BB116,0,dummy2!$AW$3)</f>
        <v/>
      </c>
      <c r="AA118" s="70" t="str">
        <f t="shared" ca="1" si="13"/>
        <v/>
      </c>
      <c r="AB118" s="73" t="str">
        <f ca="1">OFFSET(dummy2!$BC116,0,dummy2!$AW$3)</f>
        <v/>
      </c>
      <c r="AC118" s="67" t="str">
        <f ca="1">OFFSET(dummy2!$AZ116,0,dummy2!$AX$3)</f>
        <v/>
      </c>
      <c r="AD118" s="68" t="str">
        <f ca="1">OFFSET(dummy2!$BA116,0,dummy2!$AX$3)</f>
        <v/>
      </c>
      <c r="AE118" s="69" t="str">
        <f ca="1">OFFSET(dummy2!$BB116,0,dummy2!$AX$3)</f>
        <v/>
      </c>
      <c r="AF118" s="70" t="str">
        <f t="shared" ca="1" si="14"/>
        <v/>
      </c>
      <c r="AG118" s="73" t="str">
        <f ca="1">OFFSET(dummy2!$BC116,0,dummy2!$AX$3)</f>
        <v/>
      </c>
      <c r="AH118" s="67" t="str">
        <f ca="1">OFFSET(dummy2!$AZ116,0,dummy2!$AY$3)</f>
        <v/>
      </c>
      <c r="AI118" s="68" t="str">
        <f ca="1">OFFSET(dummy2!$BA116,0,dummy2!$AY$3)</f>
        <v/>
      </c>
      <c r="AJ118" s="69" t="str">
        <f ca="1">OFFSET(dummy2!$BB116,0,dummy2!$AY$3)</f>
        <v/>
      </c>
      <c r="AK118" s="70" t="str">
        <f t="shared" ca="1" si="15"/>
        <v/>
      </c>
      <c r="AL118" s="73" t="str">
        <f ca="1">OFFSET(dummy2!$BC116,0,dummy2!$AY$3)</f>
        <v/>
      </c>
      <c r="AM118" s="60"/>
      <c r="AN118" s="60"/>
      <c r="AO118" s="60"/>
      <c r="AP118" s="60"/>
      <c r="AQ118" s="60"/>
    </row>
    <row r="119" spans="1:43" ht="15" customHeight="1" x14ac:dyDescent="0.25">
      <c r="A119" s="87">
        <f t="shared" si="16"/>
        <v>15</v>
      </c>
      <c r="B119" s="74" t="str">
        <f>dummy1!L29</f>
        <v>Court 15</v>
      </c>
      <c r="C119" s="60">
        <f t="shared" si="17"/>
        <v>1</v>
      </c>
      <c r="D119" s="81">
        <f ca="1">OFFSET(dummy2!AZ117,0,dummy2!$AS$3)</f>
        <v>0.625</v>
      </c>
      <c r="E119" s="82">
        <f ca="1">OFFSET(dummy2!BA117,0,dummy2!$AS$3)</f>
        <v>15</v>
      </c>
      <c r="F119" s="83" t="str">
        <f ca="1">OFFSET(dummy2!BB117,0,dummy2!$AS$3)</f>
        <v>Winner Match 5</v>
      </c>
      <c r="G119" s="84" t="str">
        <f t="shared" ca="1" si="9"/>
        <v>vs</v>
      </c>
      <c r="H119" s="85" t="str">
        <f ca="1">OFFSET(dummy2!BC117,0,dummy2!$AS$3)</f>
        <v>Winner Match 6</v>
      </c>
      <c r="I119" s="81" t="str">
        <f ca="1">OFFSET(dummy2!AZ117,0,dummy2!$AT$3)</f>
        <v/>
      </c>
      <c r="J119" s="82" t="str">
        <f ca="1">OFFSET(dummy2!$BA117,0,dummy2!$AT$3)</f>
        <v/>
      </c>
      <c r="K119" s="83" t="str">
        <f ca="1">OFFSET(dummy2!BB117,0,dummy2!$AT$3)</f>
        <v/>
      </c>
      <c r="L119" s="84" t="str">
        <f t="shared" ca="1" si="10"/>
        <v/>
      </c>
      <c r="M119" s="85" t="str">
        <f ca="1">OFFSET(dummy2!BC117,0,dummy2!$AT$3)</f>
        <v/>
      </c>
      <c r="N119" s="81" t="str">
        <f ca="1">OFFSET(dummy2!$AZ117,0,dummy2!$AU$3)</f>
        <v/>
      </c>
      <c r="O119" s="82" t="str">
        <f ca="1">OFFSET(dummy2!$BA117,0,dummy2!$AU$3)</f>
        <v/>
      </c>
      <c r="P119" s="83" t="str">
        <f ca="1">OFFSET(dummy2!$BB117,0,dummy2!$AU$3)</f>
        <v/>
      </c>
      <c r="Q119" s="84" t="str">
        <f t="shared" ca="1" si="11"/>
        <v/>
      </c>
      <c r="R119" s="86" t="str">
        <f ca="1">OFFSET(dummy2!$BC117,0,dummy2!$AU$3)</f>
        <v/>
      </c>
      <c r="S119" s="81" t="str">
        <f ca="1">OFFSET(dummy2!$AZ117,0,dummy2!$AV$3)</f>
        <v/>
      </c>
      <c r="T119" s="82" t="str">
        <f ca="1">OFFSET(dummy2!$BA117,0,dummy2!$AV$3)</f>
        <v/>
      </c>
      <c r="U119" s="83" t="str">
        <f ca="1">OFFSET(dummy2!$BB117,0,dummy2!$AV$3)</f>
        <v/>
      </c>
      <c r="V119" s="84" t="str">
        <f t="shared" ca="1" si="12"/>
        <v/>
      </c>
      <c r="W119" s="86" t="str">
        <f ca="1">OFFSET(dummy2!$BC117,0,dummy2!$AV$3)</f>
        <v/>
      </c>
      <c r="X119" s="81" t="str">
        <f ca="1">OFFSET(dummy2!$AZ117,0,dummy2!$AW$3)</f>
        <v/>
      </c>
      <c r="Y119" s="82" t="str">
        <f ca="1">OFFSET(dummy2!$BA117,0,dummy2!$AW$3)</f>
        <v/>
      </c>
      <c r="Z119" s="83" t="str">
        <f ca="1">OFFSET(dummy2!$BB117,0,dummy2!$AW$3)</f>
        <v/>
      </c>
      <c r="AA119" s="84" t="str">
        <f t="shared" ca="1" si="13"/>
        <v/>
      </c>
      <c r="AB119" s="86" t="str">
        <f ca="1">OFFSET(dummy2!$BC117,0,dummy2!$AW$3)</f>
        <v/>
      </c>
      <c r="AC119" s="81" t="str">
        <f ca="1">OFFSET(dummy2!$AZ117,0,dummy2!$AX$3)</f>
        <v/>
      </c>
      <c r="AD119" s="82" t="str">
        <f ca="1">OFFSET(dummy2!$BA117,0,dummy2!$AX$3)</f>
        <v/>
      </c>
      <c r="AE119" s="83" t="str">
        <f ca="1">OFFSET(dummy2!$BB117,0,dummy2!$AX$3)</f>
        <v/>
      </c>
      <c r="AF119" s="84" t="str">
        <f t="shared" ca="1" si="14"/>
        <v/>
      </c>
      <c r="AG119" s="86" t="str">
        <f ca="1">OFFSET(dummy2!$BC117,0,dummy2!$AX$3)</f>
        <v/>
      </c>
      <c r="AH119" s="81" t="str">
        <f ca="1">OFFSET(dummy2!$AZ117,0,dummy2!$AY$3)</f>
        <v/>
      </c>
      <c r="AI119" s="82" t="str">
        <f ca="1">OFFSET(dummy2!$BA117,0,dummy2!$AY$3)</f>
        <v/>
      </c>
      <c r="AJ119" s="83" t="str">
        <f ca="1">OFFSET(dummy2!$BB117,0,dummy2!$AY$3)</f>
        <v/>
      </c>
      <c r="AK119" s="84" t="str">
        <f t="shared" ca="1" si="15"/>
        <v/>
      </c>
      <c r="AL119" s="86" t="str">
        <f ca="1">OFFSET(dummy2!$BC117,0,dummy2!$AY$3)</f>
        <v/>
      </c>
      <c r="AM119" s="60"/>
      <c r="AN119" s="60"/>
      <c r="AO119" s="60"/>
      <c r="AP119" s="60"/>
      <c r="AQ119" s="60"/>
    </row>
    <row r="120" spans="1:43" ht="15" customHeight="1" x14ac:dyDescent="0.25">
      <c r="A120" s="87">
        <f t="shared" si="16"/>
        <v>15</v>
      </c>
      <c r="B120" s="75"/>
      <c r="C120" s="60">
        <f t="shared" si="17"/>
        <v>2</v>
      </c>
      <c r="D120" s="65">
        <f ca="1">OFFSET(dummy2!AZ118,0,dummy2!$AS$3)</f>
        <v>0.70833333333333337</v>
      </c>
      <c r="E120" s="54">
        <f ca="1">OFFSET(dummy2!BA118,0,dummy2!$AS$3)</f>
        <v>31</v>
      </c>
      <c r="F120" s="61" t="str">
        <f ca="1">OFFSET(dummy2!BB118,0,dummy2!$AS$3)</f>
        <v>Loser Match 30 - First Lose</v>
      </c>
      <c r="G120" s="50" t="str">
        <f t="shared" ca="1" si="9"/>
        <v>vs</v>
      </c>
      <c r="H120" s="66" t="str">
        <f ca="1">OFFSET(dummy2!BC118,0,dummy2!$AS$3)</f>
        <v>Winner Match 30</v>
      </c>
      <c r="I120" s="65" t="str">
        <f ca="1">OFFSET(dummy2!AZ118,0,dummy2!$AT$3)</f>
        <v/>
      </c>
      <c r="J120" s="54" t="str">
        <f ca="1">OFFSET(dummy2!$BA118,0,dummy2!$AT$3)</f>
        <v/>
      </c>
      <c r="K120" s="61" t="str">
        <f ca="1">OFFSET(dummy2!BB118,0,dummy2!$AT$3)</f>
        <v/>
      </c>
      <c r="L120" s="50" t="str">
        <f t="shared" ca="1" si="10"/>
        <v/>
      </c>
      <c r="M120" s="66" t="str">
        <f ca="1">OFFSET(dummy2!BC118,0,dummy2!$AT$3)</f>
        <v/>
      </c>
      <c r="N120" s="65" t="str">
        <f ca="1">OFFSET(dummy2!$AZ118,0,dummy2!$AU$3)</f>
        <v/>
      </c>
      <c r="O120" s="54" t="str">
        <f ca="1">OFFSET(dummy2!$BA118,0,dummy2!$AU$3)</f>
        <v/>
      </c>
      <c r="P120" s="61" t="str">
        <f ca="1">OFFSET(dummy2!$BB118,0,dummy2!$AU$3)</f>
        <v/>
      </c>
      <c r="Q120" s="50" t="str">
        <f t="shared" ca="1" si="11"/>
        <v/>
      </c>
      <c r="R120" s="72" t="str">
        <f ca="1">OFFSET(dummy2!$BC118,0,dummy2!$AU$3)</f>
        <v/>
      </c>
      <c r="S120" s="65" t="str">
        <f ca="1">OFFSET(dummy2!$AZ118,0,dummy2!$AV$3)</f>
        <v/>
      </c>
      <c r="T120" s="54" t="str">
        <f ca="1">OFFSET(dummy2!$BA118,0,dummy2!$AV$3)</f>
        <v/>
      </c>
      <c r="U120" s="61" t="str">
        <f ca="1">OFFSET(dummy2!$BB118,0,dummy2!$AV$3)</f>
        <v/>
      </c>
      <c r="V120" s="50" t="str">
        <f t="shared" ca="1" si="12"/>
        <v/>
      </c>
      <c r="W120" s="72" t="str">
        <f ca="1">OFFSET(dummy2!$BC118,0,dummy2!$AV$3)</f>
        <v/>
      </c>
      <c r="X120" s="65" t="str">
        <f ca="1">OFFSET(dummy2!$AZ118,0,dummy2!$AW$3)</f>
        <v/>
      </c>
      <c r="Y120" s="54" t="str">
        <f ca="1">OFFSET(dummy2!$BA118,0,dummy2!$AW$3)</f>
        <v/>
      </c>
      <c r="Z120" s="61" t="str">
        <f ca="1">OFFSET(dummy2!$BB118,0,dummy2!$AW$3)</f>
        <v/>
      </c>
      <c r="AA120" s="50" t="str">
        <f t="shared" ca="1" si="13"/>
        <v/>
      </c>
      <c r="AB120" s="72" t="str">
        <f ca="1">OFFSET(dummy2!$BC118,0,dummy2!$AW$3)</f>
        <v/>
      </c>
      <c r="AC120" s="65" t="str">
        <f ca="1">OFFSET(dummy2!$AZ118,0,dummy2!$AX$3)</f>
        <v/>
      </c>
      <c r="AD120" s="54" t="str">
        <f ca="1">OFFSET(dummy2!$BA118,0,dummy2!$AX$3)</f>
        <v/>
      </c>
      <c r="AE120" s="61" t="str">
        <f ca="1">OFFSET(dummy2!$BB118,0,dummy2!$AX$3)</f>
        <v/>
      </c>
      <c r="AF120" s="50" t="str">
        <f t="shared" ca="1" si="14"/>
        <v/>
      </c>
      <c r="AG120" s="72" t="str">
        <f ca="1">OFFSET(dummy2!$BC118,0,dummy2!$AX$3)</f>
        <v/>
      </c>
      <c r="AH120" s="65" t="str">
        <f ca="1">OFFSET(dummy2!$AZ118,0,dummy2!$AY$3)</f>
        <v/>
      </c>
      <c r="AI120" s="54" t="str">
        <f ca="1">OFFSET(dummy2!$BA118,0,dummy2!$AY$3)</f>
        <v/>
      </c>
      <c r="AJ120" s="61" t="str">
        <f ca="1">OFFSET(dummy2!$BB118,0,dummy2!$AY$3)</f>
        <v/>
      </c>
      <c r="AK120" s="50" t="str">
        <f t="shared" ca="1" si="15"/>
        <v/>
      </c>
      <c r="AL120" s="72" t="str">
        <f ca="1">OFFSET(dummy2!$BC118,0,dummy2!$AY$3)</f>
        <v/>
      </c>
      <c r="AM120" s="60"/>
      <c r="AN120" s="60"/>
      <c r="AO120" s="60"/>
      <c r="AP120" s="60"/>
      <c r="AQ120" s="60"/>
    </row>
    <row r="121" spans="1:43" ht="15" customHeight="1" x14ac:dyDescent="0.25">
      <c r="A121" s="87">
        <f t="shared" si="16"/>
        <v>15</v>
      </c>
      <c r="B121" s="75"/>
      <c r="C121" s="60">
        <f t="shared" si="17"/>
        <v>3</v>
      </c>
      <c r="D121" s="65" t="str">
        <f ca="1">OFFSET(dummy2!AZ119,0,dummy2!$AS$3)</f>
        <v/>
      </c>
      <c r="E121" s="54" t="str">
        <f ca="1">OFFSET(dummy2!BA119,0,dummy2!$AS$3)</f>
        <v/>
      </c>
      <c r="F121" s="61" t="str">
        <f ca="1">OFFSET(dummy2!BB119,0,dummy2!$AS$3)</f>
        <v/>
      </c>
      <c r="G121" s="50" t="str">
        <f t="shared" ca="1" si="9"/>
        <v/>
      </c>
      <c r="H121" s="66" t="str">
        <f ca="1">OFFSET(dummy2!BC119,0,dummy2!$AS$3)</f>
        <v/>
      </c>
      <c r="I121" s="65" t="str">
        <f ca="1">OFFSET(dummy2!AZ119,0,dummy2!$AT$3)</f>
        <v/>
      </c>
      <c r="J121" s="54" t="str">
        <f ca="1">OFFSET(dummy2!$BA119,0,dummy2!$AT$3)</f>
        <v/>
      </c>
      <c r="K121" s="61" t="str">
        <f ca="1">OFFSET(dummy2!BB119,0,dummy2!$AT$3)</f>
        <v/>
      </c>
      <c r="L121" s="50" t="str">
        <f t="shared" ca="1" si="10"/>
        <v/>
      </c>
      <c r="M121" s="66" t="str">
        <f ca="1">OFFSET(dummy2!BC119,0,dummy2!$AT$3)</f>
        <v/>
      </c>
      <c r="N121" s="65" t="str">
        <f ca="1">OFFSET(dummy2!$AZ119,0,dummy2!$AU$3)</f>
        <v/>
      </c>
      <c r="O121" s="54" t="str">
        <f ca="1">OFFSET(dummy2!$BA119,0,dummy2!$AU$3)</f>
        <v/>
      </c>
      <c r="P121" s="61" t="str">
        <f ca="1">OFFSET(dummy2!$BB119,0,dummy2!$AU$3)</f>
        <v/>
      </c>
      <c r="Q121" s="50" t="str">
        <f t="shared" ca="1" si="11"/>
        <v/>
      </c>
      <c r="R121" s="72" t="str">
        <f ca="1">OFFSET(dummy2!$BC119,0,dummy2!$AU$3)</f>
        <v/>
      </c>
      <c r="S121" s="65" t="str">
        <f ca="1">OFFSET(dummy2!$AZ119,0,dummy2!$AV$3)</f>
        <v/>
      </c>
      <c r="T121" s="54" t="str">
        <f ca="1">OFFSET(dummy2!$BA119,0,dummy2!$AV$3)</f>
        <v/>
      </c>
      <c r="U121" s="61" t="str">
        <f ca="1">OFFSET(dummy2!$BB119,0,dummy2!$AV$3)</f>
        <v/>
      </c>
      <c r="V121" s="50" t="str">
        <f t="shared" ca="1" si="12"/>
        <v/>
      </c>
      <c r="W121" s="72" t="str">
        <f ca="1">OFFSET(dummy2!$BC119,0,dummy2!$AV$3)</f>
        <v/>
      </c>
      <c r="X121" s="65" t="str">
        <f ca="1">OFFSET(dummy2!$AZ119,0,dummy2!$AW$3)</f>
        <v/>
      </c>
      <c r="Y121" s="54" t="str">
        <f ca="1">OFFSET(dummy2!$BA119,0,dummy2!$AW$3)</f>
        <v/>
      </c>
      <c r="Z121" s="61" t="str">
        <f ca="1">OFFSET(dummy2!$BB119,0,dummy2!$AW$3)</f>
        <v/>
      </c>
      <c r="AA121" s="50" t="str">
        <f t="shared" ca="1" si="13"/>
        <v/>
      </c>
      <c r="AB121" s="72" t="str">
        <f ca="1">OFFSET(dummy2!$BC119,0,dummy2!$AW$3)</f>
        <v/>
      </c>
      <c r="AC121" s="65" t="str">
        <f ca="1">OFFSET(dummy2!$AZ119,0,dummy2!$AX$3)</f>
        <v/>
      </c>
      <c r="AD121" s="54" t="str">
        <f ca="1">OFFSET(dummy2!$BA119,0,dummy2!$AX$3)</f>
        <v/>
      </c>
      <c r="AE121" s="61" t="str">
        <f ca="1">OFFSET(dummy2!$BB119,0,dummy2!$AX$3)</f>
        <v/>
      </c>
      <c r="AF121" s="50" t="str">
        <f t="shared" ca="1" si="14"/>
        <v/>
      </c>
      <c r="AG121" s="72" t="str">
        <f ca="1">OFFSET(dummy2!$BC119,0,dummy2!$AX$3)</f>
        <v/>
      </c>
      <c r="AH121" s="65" t="str">
        <f ca="1">OFFSET(dummy2!$AZ119,0,dummy2!$AY$3)</f>
        <v/>
      </c>
      <c r="AI121" s="54" t="str">
        <f ca="1">OFFSET(dummy2!$BA119,0,dummy2!$AY$3)</f>
        <v/>
      </c>
      <c r="AJ121" s="61" t="str">
        <f ca="1">OFFSET(dummy2!$BB119,0,dummy2!$AY$3)</f>
        <v/>
      </c>
      <c r="AK121" s="50" t="str">
        <f t="shared" ca="1" si="15"/>
        <v/>
      </c>
      <c r="AL121" s="72" t="str">
        <f ca="1">OFFSET(dummy2!$BC119,0,dummy2!$AY$3)</f>
        <v/>
      </c>
      <c r="AM121" s="60"/>
      <c r="AN121" s="60"/>
      <c r="AO121" s="60"/>
      <c r="AP121" s="60"/>
      <c r="AQ121" s="60"/>
    </row>
    <row r="122" spans="1:43" ht="15" customHeight="1" x14ac:dyDescent="0.25">
      <c r="A122" s="87">
        <f t="shared" si="16"/>
        <v>15</v>
      </c>
      <c r="B122" s="75"/>
      <c r="C122" s="60">
        <f t="shared" si="17"/>
        <v>4</v>
      </c>
      <c r="D122" s="65" t="str">
        <f ca="1">OFFSET(dummy2!AZ120,0,dummy2!$AS$3)</f>
        <v/>
      </c>
      <c r="E122" s="54" t="str">
        <f ca="1">OFFSET(dummy2!BA120,0,dummy2!$AS$3)</f>
        <v/>
      </c>
      <c r="F122" s="61" t="str">
        <f ca="1">OFFSET(dummy2!BB120,0,dummy2!$AS$3)</f>
        <v/>
      </c>
      <c r="G122" s="50" t="str">
        <f t="shared" ca="1" si="9"/>
        <v/>
      </c>
      <c r="H122" s="66" t="str">
        <f ca="1">OFFSET(dummy2!BC120,0,dummy2!$AS$3)</f>
        <v/>
      </c>
      <c r="I122" s="65" t="str">
        <f ca="1">OFFSET(dummy2!AZ120,0,dummy2!$AT$3)</f>
        <v/>
      </c>
      <c r="J122" s="54" t="str">
        <f ca="1">OFFSET(dummy2!$BA120,0,dummy2!$AT$3)</f>
        <v/>
      </c>
      <c r="K122" s="61" t="str">
        <f ca="1">OFFSET(dummy2!BB120,0,dummy2!$AT$3)</f>
        <v/>
      </c>
      <c r="L122" s="50" t="str">
        <f t="shared" ca="1" si="10"/>
        <v/>
      </c>
      <c r="M122" s="66" t="str">
        <f ca="1">OFFSET(dummy2!BC120,0,dummy2!$AT$3)</f>
        <v/>
      </c>
      <c r="N122" s="65" t="str">
        <f ca="1">OFFSET(dummy2!$AZ120,0,dummy2!$AU$3)</f>
        <v/>
      </c>
      <c r="O122" s="54" t="str">
        <f ca="1">OFFSET(dummy2!$BA120,0,dummy2!$AU$3)</f>
        <v/>
      </c>
      <c r="P122" s="61" t="str">
        <f ca="1">OFFSET(dummy2!$BB120,0,dummy2!$AU$3)</f>
        <v/>
      </c>
      <c r="Q122" s="50" t="str">
        <f t="shared" ca="1" si="11"/>
        <v/>
      </c>
      <c r="R122" s="72" t="str">
        <f ca="1">OFFSET(dummy2!$BC120,0,dummy2!$AU$3)</f>
        <v/>
      </c>
      <c r="S122" s="65" t="str">
        <f ca="1">OFFSET(dummy2!$AZ120,0,dummy2!$AV$3)</f>
        <v/>
      </c>
      <c r="T122" s="54" t="str">
        <f ca="1">OFFSET(dummy2!$BA120,0,dummy2!$AV$3)</f>
        <v/>
      </c>
      <c r="U122" s="61" t="str">
        <f ca="1">OFFSET(dummy2!$BB120,0,dummy2!$AV$3)</f>
        <v/>
      </c>
      <c r="V122" s="50" t="str">
        <f t="shared" ca="1" si="12"/>
        <v/>
      </c>
      <c r="W122" s="72" t="str">
        <f ca="1">OFFSET(dummy2!$BC120,0,dummy2!$AV$3)</f>
        <v/>
      </c>
      <c r="X122" s="65" t="str">
        <f ca="1">OFFSET(dummy2!$AZ120,0,dummy2!$AW$3)</f>
        <v/>
      </c>
      <c r="Y122" s="54" t="str">
        <f ca="1">OFFSET(dummy2!$BA120,0,dummy2!$AW$3)</f>
        <v/>
      </c>
      <c r="Z122" s="61" t="str">
        <f ca="1">OFFSET(dummy2!$BB120,0,dummy2!$AW$3)</f>
        <v/>
      </c>
      <c r="AA122" s="50" t="str">
        <f t="shared" ca="1" si="13"/>
        <v/>
      </c>
      <c r="AB122" s="72" t="str">
        <f ca="1">OFFSET(dummy2!$BC120,0,dummy2!$AW$3)</f>
        <v/>
      </c>
      <c r="AC122" s="65" t="str">
        <f ca="1">OFFSET(dummy2!$AZ120,0,dummy2!$AX$3)</f>
        <v/>
      </c>
      <c r="AD122" s="54" t="str">
        <f ca="1">OFFSET(dummy2!$BA120,0,dummy2!$AX$3)</f>
        <v/>
      </c>
      <c r="AE122" s="61" t="str">
        <f ca="1">OFFSET(dummy2!$BB120,0,dummy2!$AX$3)</f>
        <v/>
      </c>
      <c r="AF122" s="50" t="str">
        <f t="shared" ca="1" si="14"/>
        <v/>
      </c>
      <c r="AG122" s="72" t="str">
        <f ca="1">OFFSET(dummy2!$BC120,0,dummy2!$AX$3)</f>
        <v/>
      </c>
      <c r="AH122" s="65" t="str">
        <f ca="1">OFFSET(dummy2!$AZ120,0,dummy2!$AY$3)</f>
        <v/>
      </c>
      <c r="AI122" s="54" t="str">
        <f ca="1">OFFSET(dummy2!$BA120,0,dummy2!$AY$3)</f>
        <v/>
      </c>
      <c r="AJ122" s="61" t="str">
        <f ca="1">OFFSET(dummy2!$BB120,0,dummy2!$AY$3)</f>
        <v/>
      </c>
      <c r="AK122" s="50" t="str">
        <f t="shared" ca="1" si="15"/>
        <v/>
      </c>
      <c r="AL122" s="72" t="str">
        <f ca="1">OFFSET(dummy2!$BC120,0,dummy2!$AY$3)</f>
        <v/>
      </c>
      <c r="AM122" s="60"/>
      <c r="AN122" s="60"/>
      <c r="AO122" s="60"/>
      <c r="AP122" s="60"/>
      <c r="AQ122" s="60"/>
    </row>
    <row r="123" spans="1:43" ht="15" customHeight="1" x14ac:dyDescent="0.25">
      <c r="A123" s="87">
        <f t="shared" si="16"/>
        <v>15</v>
      </c>
      <c r="B123" s="75"/>
      <c r="C123" s="60">
        <f t="shared" si="17"/>
        <v>5</v>
      </c>
      <c r="D123" s="65" t="str">
        <f ca="1">OFFSET(dummy2!AZ121,0,dummy2!$AS$3)</f>
        <v/>
      </c>
      <c r="E123" s="54" t="str">
        <f ca="1">OFFSET(dummy2!BA121,0,dummy2!$AS$3)</f>
        <v/>
      </c>
      <c r="F123" s="61" t="str">
        <f ca="1">OFFSET(dummy2!BB121,0,dummy2!$AS$3)</f>
        <v/>
      </c>
      <c r="G123" s="50" t="str">
        <f t="shared" ca="1" si="9"/>
        <v/>
      </c>
      <c r="H123" s="66" t="str">
        <f ca="1">OFFSET(dummy2!BC121,0,dummy2!$AS$3)</f>
        <v/>
      </c>
      <c r="I123" s="65" t="str">
        <f ca="1">OFFSET(dummy2!AZ121,0,dummy2!$AT$3)</f>
        <v/>
      </c>
      <c r="J123" s="54" t="str">
        <f ca="1">OFFSET(dummy2!$BA121,0,dummy2!$AT$3)</f>
        <v/>
      </c>
      <c r="K123" s="61" t="str">
        <f ca="1">OFFSET(dummy2!BB121,0,dummy2!$AT$3)</f>
        <v/>
      </c>
      <c r="L123" s="50" t="str">
        <f t="shared" ca="1" si="10"/>
        <v/>
      </c>
      <c r="M123" s="66" t="str">
        <f ca="1">OFFSET(dummy2!BC121,0,dummy2!$AT$3)</f>
        <v/>
      </c>
      <c r="N123" s="65" t="str">
        <f ca="1">OFFSET(dummy2!$AZ121,0,dummy2!$AU$3)</f>
        <v/>
      </c>
      <c r="O123" s="54" t="str">
        <f ca="1">OFFSET(dummy2!$BA121,0,dummy2!$AU$3)</f>
        <v/>
      </c>
      <c r="P123" s="61" t="str">
        <f ca="1">OFFSET(dummy2!$BB121,0,dummy2!$AU$3)</f>
        <v/>
      </c>
      <c r="Q123" s="50" t="str">
        <f t="shared" ca="1" si="11"/>
        <v/>
      </c>
      <c r="R123" s="72" t="str">
        <f ca="1">OFFSET(dummy2!$BC121,0,dummy2!$AU$3)</f>
        <v/>
      </c>
      <c r="S123" s="65" t="str">
        <f ca="1">OFFSET(dummy2!$AZ121,0,dummy2!$AV$3)</f>
        <v/>
      </c>
      <c r="T123" s="54" t="str">
        <f ca="1">OFFSET(dummy2!$BA121,0,dummy2!$AV$3)</f>
        <v/>
      </c>
      <c r="U123" s="61" t="str">
        <f ca="1">OFFSET(dummy2!$BB121,0,dummy2!$AV$3)</f>
        <v/>
      </c>
      <c r="V123" s="50" t="str">
        <f t="shared" ca="1" si="12"/>
        <v/>
      </c>
      <c r="W123" s="72" t="str">
        <f ca="1">OFFSET(dummy2!$BC121,0,dummy2!$AV$3)</f>
        <v/>
      </c>
      <c r="X123" s="65" t="str">
        <f ca="1">OFFSET(dummy2!$AZ121,0,dummy2!$AW$3)</f>
        <v/>
      </c>
      <c r="Y123" s="54" t="str">
        <f ca="1">OFFSET(dummy2!$BA121,0,dummy2!$AW$3)</f>
        <v/>
      </c>
      <c r="Z123" s="61" t="str">
        <f ca="1">OFFSET(dummy2!$BB121,0,dummy2!$AW$3)</f>
        <v/>
      </c>
      <c r="AA123" s="50" t="str">
        <f t="shared" ca="1" si="13"/>
        <v/>
      </c>
      <c r="AB123" s="72" t="str">
        <f ca="1">OFFSET(dummy2!$BC121,0,dummy2!$AW$3)</f>
        <v/>
      </c>
      <c r="AC123" s="65" t="str">
        <f ca="1">OFFSET(dummy2!$AZ121,0,dummy2!$AX$3)</f>
        <v/>
      </c>
      <c r="AD123" s="54" t="str">
        <f ca="1">OFFSET(dummy2!$BA121,0,dummy2!$AX$3)</f>
        <v/>
      </c>
      <c r="AE123" s="61" t="str">
        <f ca="1">OFFSET(dummy2!$BB121,0,dummy2!$AX$3)</f>
        <v/>
      </c>
      <c r="AF123" s="50" t="str">
        <f t="shared" ca="1" si="14"/>
        <v/>
      </c>
      <c r="AG123" s="72" t="str">
        <f ca="1">OFFSET(dummy2!$BC121,0,dummy2!$AX$3)</f>
        <v/>
      </c>
      <c r="AH123" s="65" t="str">
        <f ca="1">OFFSET(dummy2!$AZ121,0,dummy2!$AY$3)</f>
        <v/>
      </c>
      <c r="AI123" s="54" t="str">
        <f ca="1">OFFSET(dummy2!$BA121,0,dummy2!$AY$3)</f>
        <v/>
      </c>
      <c r="AJ123" s="61" t="str">
        <f ca="1">OFFSET(dummy2!$BB121,0,dummy2!$AY$3)</f>
        <v/>
      </c>
      <c r="AK123" s="50" t="str">
        <f t="shared" ca="1" si="15"/>
        <v/>
      </c>
      <c r="AL123" s="72" t="str">
        <f ca="1">OFFSET(dummy2!$BC121,0,dummy2!$AY$3)</f>
        <v/>
      </c>
      <c r="AM123" s="60"/>
      <c r="AN123" s="60"/>
      <c r="AO123" s="60"/>
      <c r="AP123" s="60"/>
      <c r="AQ123" s="60"/>
    </row>
    <row r="124" spans="1:43" ht="15" customHeight="1" x14ac:dyDescent="0.25">
      <c r="A124" s="87">
        <f t="shared" si="16"/>
        <v>15</v>
      </c>
      <c r="B124" s="75"/>
      <c r="C124" s="60">
        <f t="shared" si="17"/>
        <v>6</v>
      </c>
      <c r="D124" s="65" t="str">
        <f ca="1">OFFSET(dummy2!AZ122,0,dummy2!$AS$3)</f>
        <v/>
      </c>
      <c r="E124" s="54" t="str">
        <f ca="1">OFFSET(dummy2!BA122,0,dummy2!$AS$3)</f>
        <v/>
      </c>
      <c r="F124" s="61" t="str">
        <f ca="1">OFFSET(dummy2!BB122,0,dummy2!$AS$3)</f>
        <v/>
      </c>
      <c r="G124" s="50" t="str">
        <f t="shared" ca="1" si="9"/>
        <v/>
      </c>
      <c r="H124" s="66" t="str">
        <f ca="1">OFFSET(dummy2!BC122,0,dummy2!$AS$3)</f>
        <v/>
      </c>
      <c r="I124" s="65" t="str">
        <f ca="1">OFFSET(dummy2!AZ122,0,dummy2!$AT$3)</f>
        <v/>
      </c>
      <c r="J124" s="54" t="str">
        <f ca="1">OFFSET(dummy2!$BA122,0,dummy2!$AT$3)</f>
        <v/>
      </c>
      <c r="K124" s="61" t="str">
        <f ca="1">OFFSET(dummy2!BB122,0,dummy2!$AT$3)</f>
        <v/>
      </c>
      <c r="L124" s="50" t="str">
        <f t="shared" ca="1" si="10"/>
        <v/>
      </c>
      <c r="M124" s="66" t="str">
        <f ca="1">OFFSET(dummy2!BC122,0,dummy2!$AT$3)</f>
        <v/>
      </c>
      <c r="N124" s="65" t="str">
        <f ca="1">OFFSET(dummy2!$AZ122,0,dummy2!$AU$3)</f>
        <v/>
      </c>
      <c r="O124" s="54" t="str">
        <f ca="1">OFFSET(dummy2!$BA122,0,dummy2!$AU$3)</f>
        <v/>
      </c>
      <c r="P124" s="61" t="str">
        <f ca="1">OFFSET(dummy2!$BB122,0,dummy2!$AU$3)</f>
        <v/>
      </c>
      <c r="Q124" s="50" t="str">
        <f t="shared" ca="1" si="11"/>
        <v/>
      </c>
      <c r="R124" s="72" t="str">
        <f ca="1">OFFSET(dummy2!$BC122,0,dummy2!$AU$3)</f>
        <v/>
      </c>
      <c r="S124" s="65" t="str">
        <f ca="1">OFFSET(dummy2!$AZ122,0,dummy2!$AV$3)</f>
        <v/>
      </c>
      <c r="T124" s="54" t="str">
        <f ca="1">OFFSET(dummy2!$BA122,0,dummy2!$AV$3)</f>
        <v/>
      </c>
      <c r="U124" s="61" t="str">
        <f ca="1">OFFSET(dummy2!$BB122,0,dummy2!$AV$3)</f>
        <v/>
      </c>
      <c r="V124" s="50" t="str">
        <f t="shared" ca="1" si="12"/>
        <v/>
      </c>
      <c r="W124" s="72" t="str">
        <f ca="1">OFFSET(dummy2!$BC122,0,dummy2!$AV$3)</f>
        <v/>
      </c>
      <c r="X124" s="65" t="str">
        <f ca="1">OFFSET(dummy2!$AZ122,0,dummy2!$AW$3)</f>
        <v/>
      </c>
      <c r="Y124" s="54" t="str">
        <f ca="1">OFFSET(dummy2!$BA122,0,dummy2!$AW$3)</f>
        <v/>
      </c>
      <c r="Z124" s="61" t="str">
        <f ca="1">OFFSET(dummy2!$BB122,0,dummy2!$AW$3)</f>
        <v/>
      </c>
      <c r="AA124" s="50" t="str">
        <f t="shared" ca="1" si="13"/>
        <v/>
      </c>
      <c r="AB124" s="72" t="str">
        <f ca="1">OFFSET(dummy2!$BC122,0,dummy2!$AW$3)</f>
        <v/>
      </c>
      <c r="AC124" s="65" t="str">
        <f ca="1">OFFSET(dummy2!$AZ122,0,dummy2!$AX$3)</f>
        <v/>
      </c>
      <c r="AD124" s="54" t="str">
        <f ca="1">OFFSET(dummy2!$BA122,0,dummy2!$AX$3)</f>
        <v/>
      </c>
      <c r="AE124" s="61" t="str">
        <f ca="1">OFFSET(dummy2!$BB122,0,dummy2!$AX$3)</f>
        <v/>
      </c>
      <c r="AF124" s="50" t="str">
        <f t="shared" ca="1" si="14"/>
        <v/>
      </c>
      <c r="AG124" s="72" t="str">
        <f ca="1">OFFSET(dummy2!$BC122,0,dummy2!$AX$3)</f>
        <v/>
      </c>
      <c r="AH124" s="65" t="str">
        <f ca="1">OFFSET(dummy2!$AZ122,0,dummy2!$AY$3)</f>
        <v/>
      </c>
      <c r="AI124" s="54" t="str">
        <f ca="1">OFFSET(dummy2!$BA122,0,dummy2!$AY$3)</f>
        <v/>
      </c>
      <c r="AJ124" s="61" t="str">
        <f ca="1">OFFSET(dummy2!$BB122,0,dummy2!$AY$3)</f>
        <v/>
      </c>
      <c r="AK124" s="50" t="str">
        <f t="shared" ca="1" si="15"/>
        <v/>
      </c>
      <c r="AL124" s="72" t="str">
        <f ca="1">OFFSET(dummy2!$BC122,0,dummy2!$AY$3)</f>
        <v/>
      </c>
      <c r="AM124" s="60"/>
      <c r="AN124" s="60"/>
      <c r="AO124" s="60"/>
      <c r="AP124" s="60"/>
      <c r="AQ124" s="60"/>
    </row>
    <row r="125" spans="1:43" ht="15" customHeight="1" x14ac:dyDescent="0.25">
      <c r="A125" s="87">
        <f t="shared" si="16"/>
        <v>15</v>
      </c>
      <c r="B125" s="75"/>
      <c r="C125" s="60">
        <f t="shared" si="17"/>
        <v>7</v>
      </c>
      <c r="D125" s="65" t="str">
        <f ca="1">OFFSET(dummy2!AZ123,0,dummy2!$AS$3)</f>
        <v/>
      </c>
      <c r="E125" s="54" t="str">
        <f ca="1">OFFSET(dummy2!BA123,0,dummy2!$AS$3)</f>
        <v/>
      </c>
      <c r="F125" s="61" t="str">
        <f ca="1">OFFSET(dummy2!BB123,0,dummy2!$AS$3)</f>
        <v/>
      </c>
      <c r="G125" s="50" t="str">
        <f t="shared" ca="1" si="9"/>
        <v/>
      </c>
      <c r="H125" s="66" t="str">
        <f ca="1">OFFSET(dummy2!BC123,0,dummy2!$AS$3)</f>
        <v/>
      </c>
      <c r="I125" s="65" t="str">
        <f ca="1">OFFSET(dummy2!AZ123,0,dummy2!$AT$3)</f>
        <v/>
      </c>
      <c r="J125" s="54" t="str">
        <f ca="1">OFFSET(dummy2!$BA123,0,dummy2!$AT$3)</f>
        <v/>
      </c>
      <c r="K125" s="61" t="str">
        <f ca="1">OFFSET(dummy2!BB123,0,dummy2!$AT$3)</f>
        <v/>
      </c>
      <c r="L125" s="50" t="str">
        <f t="shared" ca="1" si="10"/>
        <v/>
      </c>
      <c r="M125" s="66" t="str">
        <f ca="1">OFFSET(dummy2!BC123,0,dummy2!$AT$3)</f>
        <v/>
      </c>
      <c r="N125" s="65" t="str">
        <f ca="1">OFFSET(dummy2!$AZ123,0,dummy2!$AU$3)</f>
        <v/>
      </c>
      <c r="O125" s="54" t="str">
        <f ca="1">OFFSET(dummy2!$BA123,0,dummy2!$AU$3)</f>
        <v/>
      </c>
      <c r="P125" s="61" t="str">
        <f ca="1">OFFSET(dummy2!$BB123,0,dummy2!$AU$3)</f>
        <v/>
      </c>
      <c r="Q125" s="50" t="str">
        <f t="shared" ca="1" si="11"/>
        <v/>
      </c>
      <c r="R125" s="72" t="str">
        <f ca="1">OFFSET(dummy2!$BC123,0,dummy2!$AU$3)</f>
        <v/>
      </c>
      <c r="S125" s="65" t="str">
        <f ca="1">OFFSET(dummy2!$AZ123,0,dummy2!$AV$3)</f>
        <v/>
      </c>
      <c r="T125" s="54" t="str">
        <f ca="1">OFFSET(dummy2!$BA123,0,dummy2!$AV$3)</f>
        <v/>
      </c>
      <c r="U125" s="61" t="str">
        <f ca="1">OFFSET(dummy2!$BB123,0,dummy2!$AV$3)</f>
        <v/>
      </c>
      <c r="V125" s="50" t="str">
        <f t="shared" ca="1" si="12"/>
        <v/>
      </c>
      <c r="W125" s="72" t="str">
        <f ca="1">OFFSET(dummy2!$BC123,0,dummy2!$AV$3)</f>
        <v/>
      </c>
      <c r="X125" s="65" t="str">
        <f ca="1">OFFSET(dummy2!$AZ123,0,dummy2!$AW$3)</f>
        <v/>
      </c>
      <c r="Y125" s="54" t="str">
        <f ca="1">OFFSET(dummy2!$BA123,0,dummy2!$AW$3)</f>
        <v/>
      </c>
      <c r="Z125" s="61" t="str">
        <f ca="1">OFFSET(dummy2!$BB123,0,dummy2!$AW$3)</f>
        <v/>
      </c>
      <c r="AA125" s="50" t="str">
        <f t="shared" ca="1" si="13"/>
        <v/>
      </c>
      <c r="AB125" s="72" t="str">
        <f ca="1">OFFSET(dummy2!$BC123,0,dummy2!$AW$3)</f>
        <v/>
      </c>
      <c r="AC125" s="65" t="str">
        <f ca="1">OFFSET(dummy2!$AZ123,0,dummy2!$AX$3)</f>
        <v/>
      </c>
      <c r="AD125" s="54" t="str">
        <f ca="1">OFFSET(dummy2!$BA123,0,dummy2!$AX$3)</f>
        <v/>
      </c>
      <c r="AE125" s="61" t="str">
        <f ca="1">OFFSET(dummy2!$BB123,0,dummy2!$AX$3)</f>
        <v/>
      </c>
      <c r="AF125" s="50" t="str">
        <f t="shared" ca="1" si="14"/>
        <v/>
      </c>
      <c r="AG125" s="72" t="str">
        <f ca="1">OFFSET(dummy2!$BC123,0,dummy2!$AX$3)</f>
        <v/>
      </c>
      <c r="AH125" s="65" t="str">
        <f ca="1">OFFSET(dummy2!$AZ123,0,dummy2!$AY$3)</f>
        <v/>
      </c>
      <c r="AI125" s="54" t="str">
        <f ca="1">OFFSET(dummy2!$BA123,0,dummy2!$AY$3)</f>
        <v/>
      </c>
      <c r="AJ125" s="61" t="str">
        <f ca="1">OFFSET(dummy2!$BB123,0,dummy2!$AY$3)</f>
        <v/>
      </c>
      <c r="AK125" s="50" t="str">
        <f t="shared" ca="1" si="15"/>
        <v/>
      </c>
      <c r="AL125" s="72" t="str">
        <f ca="1">OFFSET(dummy2!$BC123,0,dummy2!$AY$3)</f>
        <v/>
      </c>
      <c r="AM125" s="60"/>
      <c r="AN125" s="60"/>
      <c r="AO125" s="60"/>
      <c r="AP125" s="60"/>
      <c r="AQ125" s="60"/>
    </row>
    <row r="126" spans="1:43" ht="15" customHeight="1" thickBot="1" x14ac:dyDescent="0.3">
      <c r="A126" s="87">
        <f t="shared" si="16"/>
        <v>15</v>
      </c>
      <c r="B126" s="76"/>
      <c r="C126" s="60">
        <f t="shared" si="17"/>
        <v>8</v>
      </c>
      <c r="D126" s="67" t="str">
        <f ca="1">OFFSET(dummy2!AZ124,0,dummy2!$AS$3)</f>
        <v/>
      </c>
      <c r="E126" s="68" t="str">
        <f ca="1">OFFSET(dummy2!BA124,0,dummy2!$AS$3)</f>
        <v/>
      </c>
      <c r="F126" s="69" t="str">
        <f ca="1">OFFSET(dummy2!BB124,0,dummy2!$AS$3)</f>
        <v/>
      </c>
      <c r="G126" s="70" t="str">
        <f t="shared" ca="1" si="9"/>
        <v/>
      </c>
      <c r="H126" s="71" t="str">
        <f ca="1">OFFSET(dummy2!BC124,0,dummy2!$AS$3)</f>
        <v/>
      </c>
      <c r="I126" s="67" t="str">
        <f ca="1">OFFSET(dummy2!AZ124,0,dummy2!$AT$3)</f>
        <v/>
      </c>
      <c r="J126" s="68" t="str">
        <f ca="1">OFFSET(dummy2!$BA124,0,dummy2!$AT$3)</f>
        <v/>
      </c>
      <c r="K126" s="69" t="str">
        <f ca="1">OFFSET(dummy2!BB124,0,dummy2!$AT$3)</f>
        <v/>
      </c>
      <c r="L126" s="70" t="str">
        <f t="shared" ca="1" si="10"/>
        <v/>
      </c>
      <c r="M126" s="71" t="str">
        <f ca="1">OFFSET(dummy2!BC124,0,dummy2!$AT$3)</f>
        <v/>
      </c>
      <c r="N126" s="67" t="str">
        <f ca="1">OFFSET(dummy2!$AZ124,0,dummy2!$AU$3)</f>
        <v/>
      </c>
      <c r="O126" s="68" t="str">
        <f ca="1">OFFSET(dummy2!$BA124,0,dummy2!$AU$3)</f>
        <v/>
      </c>
      <c r="P126" s="69" t="str">
        <f ca="1">OFFSET(dummy2!$BB124,0,dummy2!$AU$3)</f>
        <v/>
      </c>
      <c r="Q126" s="70" t="str">
        <f t="shared" ca="1" si="11"/>
        <v/>
      </c>
      <c r="R126" s="73" t="str">
        <f ca="1">OFFSET(dummy2!$BC124,0,dummy2!$AU$3)</f>
        <v/>
      </c>
      <c r="S126" s="67" t="str">
        <f ca="1">OFFSET(dummy2!$AZ124,0,dummy2!$AV$3)</f>
        <v/>
      </c>
      <c r="T126" s="68" t="str">
        <f ca="1">OFFSET(dummy2!$BA124,0,dummy2!$AV$3)</f>
        <v/>
      </c>
      <c r="U126" s="69" t="str">
        <f ca="1">OFFSET(dummy2!$BB124,0,dummy2!$AV$3)</f>
        <v/>
      </c>
      <c r="V126" s="70" t="str">
        <f t="shared" ca="1" si="12"/>
        <v/>
      </c>
      <c r="W126" s="73" t="str">
        <f ca="1">OFFSET(dummy2!$BC124,0,dummy2!$AV$3)</f>
        <v/>
      </c>
      <c r="X126" s="67" t="str">
        <f ca="1">OFFSET(dummy2!$AZ124,0,dummy2!$AW$3)</f>
        <v/>
      </c>
      <c r="Y126" s="68" t="str">
        <f ca="1">OFFSET(dummy2!$BA124,0,dummy2!$AW$3)</f>
        <v/>
      </c>
      <c r="Z126" s="69" t="str">
        <f ca="1">OFFSET(dummy2!$BB124,0,dummy2!$AW$3)</f>
        <v/>
      </c>
      <c r="AA126" s="70" t="str">
        <f t="shared" ca="1" si="13"/>
        <v/>
      </c>
      <c r="AB126" s="73" t="str">
        <f ca="1">OFFSET(dummy2!$BC124,0,dummy2!$AW$3)</f>
        <v/>
      </c>
      <c r="AC126" s="67" t="str">
        <f ca="1">OFFSET(dummy2!$AZ124,0,dummy2!$AX$3)</f>
        <v/>
      </c>
      <c r="AD126" s="68" t="str">
        <f ca="1">OFFSET(dummy2!$BA124,0,dummy2!$AX$3)</f>
        <v/>
      </c>
      <c r="AE126" s="69" t="str">
        <f ca="1">OFFSET(dummy2!$BB124,0,dummy2!$AX$3)</f>
        <v/>
      </c>
      <c r="AF126" s="70" t="str">
        <f t="shared" ca="1" si="14"/>
        <v/>
      </c>
      <c r="AG126" s="73" t="str">
        <f ca="1">OFFSET(dummy2!$BC124,0,dummy2!$AX$3)</f>
        <v/>
      </c>
      <c r="AH126" s="67" t="str">
        <f ca="1">OFFSET(dummy2!$AZ124,0,dummy2!$AY$3)</f>
        <v/>
      </c>
      <c r="AI126" s="68" t="str">
        <f ca="1">OFFSET(dummy2!$BA124,0,dummy2!$AY$3)</f>
        <v/>
      </c>
      <c r="AJ126" s="69" t="str">
        <f ca="1">OFFSET(dummy2!$BB124,0,dummy2!$AY$3)</f>
        <v/>
      </c>
      <c r="AK126" s="70" t="str">
        <f t="shared" ca="1" si="15"/>
        <v/>
      </c>
      <c r="AL126" s="73" t="str">
        <f ca="1">OFFSET(dummy2!$BC124,0,dummy2!$AY$3)</f>
        <v/>
      </c>
      <c r="AM126" s="60"/>
      <c r="AN126" s="60"/>
      <c r="AO126" s="60"/>
      <c r="AP126" s="60"/>
      <c r="AQ126" s="60"/>
    </row>
    <row r="127" spans="1:43" ht="15" customHeight="1" x14ac:dyDescent="0.25">
      <c r="A127" s="87">
        <f t="shared" si="16"/>
        <v>16</v>
      </c>
      <c r="B127" s="74" t="str">
        <f>dummy1!L30</f>
        <v>Court 16</v>
      </c>
      <c r="C127" s="60">
        <f t="shared" si="17"/>
        <v>1</v>
      </c>
      <c r="D127" s="65">
        <f ca="1">OFFSET(dummy2!AZ125,0,dummy2!$AS$3)</f>
        <v>0.625</v>
      </c>
      <c r="E127" s="54">
        <f ca="1">OFFSET(dummy2!BA125,0,dummy2!$AS$3)</f>
        <v>16</v>
      </c>
      <c r="F127" s="61" t="str">
        <f ca="1">OFFSET(dummy2!BB125,0,dummy2!$AS$3)</f>
        <v>Winner Match 7</v>
      </c>
      <c r="G127" s="50" t="str">
        <f t="shared" ca="1" si="9"/>
        <v>vs</v>
      </c>
      <c r="H127" s="66" t="str">
        <f ca="1">OFFSET(dummy2!BC125,0,dummy2!$AS$3)</f>
        <v>Winner Match 8</v>
      </c>
      <c r="I127" s="65" t="str">
        <f ca="1">OFFSET(dummy2!AZ125,0,dummy2!$AT$3)</f>
        <v/>
      </c>
      <c r="J127" s="54" t="str">
        <f ca="1">OFFSET(dummy2!$BA125,0,dummy2!$AT$3)</f>
        <v/>
      </c>
      <c r="K127" s="61" t="str">
        <f ca="1">OFFSET(dummy2!BB125,0,dummy2!$AT$3)</f>
        <v/>
      </c>
      <c r="L127" s="50" t="str">
        <f t="shared" ca="1" si="10"/>
        <v/>
      </c>
      <c r="M127" s="66" t="str">
        <f ca="1">OFFSET(dummy2!BC125,0,dummy2!$AT$3)</f>
        <v/>
      </c>
      <c r="N127" s="65" t="str">
        <f ca="1">OFFSET(dummy2!$AZ125,0,dummy2!$AU$3)</f>
        <v/>
      </c>
      <c r="O127" s="54" t="str">
        <f ca="1">OFFSET(dummy2!$BA125,0,dummy2!$AU$3)</f>
        <v/>
      </c>
      <c r="P127" s="61" t="str">
        <f ca="1">OFFSET(dummy2!$BB125,0,dummy2!$AU$3)</f>
        <v/>
      </c>
      <c r="Q127" s="50" t="str">
        <f t="shared" ca="1" si="11"/>
        <v/>
      </c>
      <c r="R127" s="72" t="str">
        <f ca="1">OFFSET(dummy2!$BC125,0,dummy2!$AU$3)</f>
        <v/>
      </c>
      <c r="S127" s="65" t="str">
        <f ca="1">OFFSET(dummy2!$AZ125,0,dummy2!$AV$3)</f>
        <v/>
      </c>
      <c r="T127" s="54" t="str">
        <f ca="1">OFFSET(dummy2!$BA125,0,dummy2!$AV$3)</f>
        <v/>
      </c>
      <c r="U127" s="61" t="str">
        <f ca="1">OFFSET(dummy2!$BB125,0,dummy2!$AV$3)</f>
        <v/>
      </c>
      <c r="V127" s="50" t="str">
        <f t="shared" ca="1" si="12"/>
        <v/>
      </c>
      <c r="W127" s="72" t="str">
        <f ca="1">OFFSET(dummy2!$BC125,0,dummy2!$AV$3)</f>
        <v/>
      </c>
      <c r="X127" s="65" t="str">
        <f ca="1">OFFSET(dummy2!$AZ125,0,dummy2!$AW$3)</f>
        <v/>
      </c>
      <c r="Y127" s="54" t="str">
        <f ca="1">OFFSET(dummy2!$BA125,0,dummy2!$AW$3)</f>
        <v/>
      </c>
      <c r="Z127" s="61" t="str">
        <f ca="1">OFFSET(dummy2!$BB125,0,dummy2!$AW$3)</f>
        <v/>
      </c>
      <c r="AA127" s="50" t="str">
        <f t="shared" ca="1" si="13"/>
        <v/>
      </c>
      <c r="AB127" s="72" t="str">
        <f ca="1">OFFSET(dummy2!$BC125,0,dummy2!$AW$3)</f>
        <v/>
      </c>
      <c r="AC127" s="65" t="str">
        <f ca="1">OFFSET(dummy2!$AZ125,0,dummy2!$AX$3)</f>
        <v/>
      </c>
      <c r="AD127" s="54" t="str">
        <f ca="1">OFFSET(dummy2!$BA125,0,dummy2!$AX$3)</f>
        <v/>
      </c>
      <c r="AE127" s="61" t="str">
        <f ca="1">OFFSET(dummy2!$BB125,0,dummy2!$AX$3)</f>
        <v/>
      </c>
      <c r="AF127" s="50" t="str">
        <f t="shared" ca="1" si="14"/>
        <v/>
      </c>
      <c r="AG127" s="72" t="str">
        <f ca="1">OFFSET(dummy2!$BC125,0,dummy2!$AX$3)</f>
        <v/>
      </c>
      <c r="AH127" s="65" t="str">
        <f ca="1">OFFSET(dummy2!$AZ125,0,dummy2!$AY$3)</f>
        <v/>
      </c>
      <c r="AI127" s="54" t="str">
        <f ca="1">OFFSET(dummy2!$BA125,0,dummy2!$AY$3)</f>
        <v/>
      </c>
      <c r="AJ127" s="61" t="str">
        <f ca="1">OFFSET(dummy2!$BB125,0,dummy2!$AY$3)</f>
        <v/>
      </c>
      <c r="AK127" s="50" t="str">
        <f t="shared" ca="1" si="15"/>
        <v/>
      </c>
      <c r="AL127" s="72" t="str">
        <f ca="1">OFFSET(dummy2!$BC125,0,dummy2!$AY$3)</f>
        <v/>
      </c>
      <c r="AM127" s="60"/>
      <c r="AN127" s="60"/>
      <c r="AO127" s="60"/>
      <c r="AP127" s="60"/>
      <c r="AQ127" s="60"/>
    </row>
    <row r="128" spans="1:43" ht="15" customHeight="1" x14ac:dyDescent="0.25">
      <c r="A128" s="87">
        <f t="shared" si="16"/>
        <v>16</v>
      </c>
      <c r="B128" s="75"/>
      <c r="C128" s="60">
        <f t="shared" si="17"/>
        <v>2</v>
      </c>
      <c r="D128" s="65" t="str">
        <f ca="1">OFFSET(dummy2!AZ126,0,dummy2!$AS$3)</f>
        <v/>
      </c>
      <c r="E128" s="54" t="str">
        <f ca="1">OFFSET(dummy2!BA126,0,dummy2!$AS$3)</f>
        <v/>
      </c>
      <c r="F128" s="61" t="str">
        <f ca="1">OFFSET(dummy2!BB126,0,dummy2!$AS$3)</f>
        <v/>
      </c>
      <c r="G128" s="50" t="str">
        <f t="shared" ca="1" si="9"/>
        <v/>
      </c>
      <c r="H128" s="66" t="str">
        <f ca="1">OFFSET(dummy2!BC126,0,dummy2!$AS$3)</f>
        <v/>
      </c>
      <c r="I128" s="65" t="str">
        <f ca="1">OFFSET(dummy2!AZ126,0,dummy2!$AT$3)</f>
        <v/>
      </c>
      <c r="J128" s="54" t="str">
        <f ca="1">OFFSET(dummy2!$BA126,0,dummy2!$AT$3)</f>
        <v/>
      </c>
      <c r="K128" s="61" t="str">
        <f ca="1">OFFSET(dummy2!BB126,0,dummy2!$AT$3)</f>
        <v/>
      </c>
      <c r="L128" s="50" t="str">
        <f t="shared" ca="1" si="10"/>
        <v/>
      </c>
      <c r="M128" s="66" t="str">
        <f ca="1">OFFSET(dummy2!BC126,0,dummy2!$AT$3)</f>
        <v/>
      </c>
      <c r="N128" s="65" t="str">
        <f ca="1">OFFSET(dummy2!$AZ126,0,dummy2!$AU$3)</f>
        <v/>
      </c>
      <c r="O128" s="54" t="str">
        <f ca="1">OFFSET(dummy2!$BA126,0,dummy2!$AU$3)</f>
        <v/>
      </c>
      <c r="P128" s="61" t="str">
        <f ca="1">OFFSET(dummy2!$BB126,0,dummy2!$AU$3)</f>
        <v/>
      </c>
      <c r="Q128" s="50" t="str">
        <f t="shared" ca="1" si="11"/>
        <v/>
      </c>
      <c r="R128" s="72" t="str">
        <f ca="1">OFFSET(dummy2!$BC126,0,dummy2!$AU$3)</f>
        <v/>
      </c>
      <c r="S128" s="65" t="str">
        <f ca="1">OFFSET(dummy2!$AZ126,0,dummy2!$AV$3)</f>
        <v/>
      </c>
      <c r="T128" s="54" t="str">
        <f ca="1">OFFSET(dummy2!$BA126,0,dummy2!$AV$3)</f>
        <v/>
      </c>
      <c r="U128" s="61" t="str">
        <f ca="1">OFFSET(dummy2!$BB126,0,dummy2!$AV$3)</f>
        <v/>
      </c>
      <c r="V128" s="50" t="str">
        <f t="shared" ca="1" si="12"/>
        <v/>
      </c>
      <c r="W128" s="72" t="str">
        <f ca="1">OFFSET(dummy2!$BC126,0,dummy2!$AV$3)</f>
        <v/>
      </c>
      <c r="X128" s="65" t="str">
        <f ca="1">OFFSET(dummy2!$AZ126,0,dummy2!$AW$3)</f>
        <v/>
      </c>
      <c r="Y128" s="54" t="str">
        <f ca="1">OFFSET(dummy2!$BA126,0,dummy2!$AW$3)</f>
        <v/>
      </c>
      <c r="Z128" s="61" t="str">
        <f ca="1">OFFSET(dummy2!$BB126,0,dummy2!$AW$3)</f>
        <v/>
      </c>
      <c r="AA128" s="50" t="str">
        <f t="shared" ca="1" si="13"/>
        <v/>
      </c>
      <c r="AB128" s="72" t="str">
        <f ca="1">OFFSET(dummy2!$BC126,0,dummy2!$AW$3)</f>
        <v/>
      </c>
      <c r="AC128" s="65" t="str">
        <f ca="1">OFFSET(dummy2!$AZ126,0,dummy2!$AX$3)</f>
        <v/>
      </c>
      <c r="AD128" s="54" t="str">
        <f ca="1">OFFSET(dummy2!$BA126,0,dummy2!$AX$3)</f>
        <v/>
      </c>
      <c r="AE128" s="61" t="str">
        <f ca="1">OFFSET(dummy2!$BB126,0,dummy2!$AX$3)</f>
        <v/>
      </c>
      <c r="AF128" s="50" t="str">
        <f t="shared" ca="1" si="14"/>
        <v/>
      </c>
      <c r="AG128" s="72" t="str">
        <f ca="1">OFFSET(dummy2!$BC126,0,dummy2!$AX$3)</f>
        <v/>
      </c>
      <c r="AH128" s="65" t="str">
        <f ca="1">OFFSET(dummy2!$AZ126,0,dummy2!$AY$3)</f>
        <v/>
      </c>
      <c r="AI128" s="54" t="str">
        <f ca="1">OFFSET(dummy2!$BA126,0,dummy2!$AY$3)</f>
        <v/>
      </c>
      <c r="AJ128" s="61" t="str">
        <f ca="1">OFFSET(dummy2!$BB126,0,dummy2!$AY$3)</f>
        <v/>
      </c>
      <c r="AK128" s="50" t="str">
        <f t="shared" ca="1" si="15"/>
        <v/>
      </c>
      <c r="AL128" s="72" t="str">
        <f ca="1">OFFSET(dummy2!$BC126,0,dummy2!$AY$3)</f>
        <v/>
      </c>
      <c r="AM128" s="60"/>
      <c r="AN128" s="60"/>
      <c r="AO128" s="60"/>
      <c r="AP128" s="60"/>
      <c r="AQ128" s="60"/>
    </row>
    <row r="129" spans="1:43" ht="15" customHeight="1" x14ac:dyDescent="0.25">
      <c r="A129" s="87">
        <f t="shared" si="16"/>
        <v>16</v>
      </c>
      <c r="B129" s="75"/>
      <c r="C129" s="60">
        <f t="shared" si="17"/>
        <v>3</v>
      </c>
      <c r="D129" s="65" t="str">
        <f ca="1">OFFSET(dummy2!AZ127,0,dummy2!$AS$3)</f>
        <v/>
      </c>
      <c r="E129" s="54" t="str">
        <f ca="1">OFFSET(dummy2!BA127,0,dummy2!$AS$3)</f>
        <v/>
      </c>
      <c r="F129" s="61" t="str">
        <f ca="1">OFFSET(dummy2!BB127,0,dummy2!$AS$3)</f>
        <v/>
      </c>
      <c r="G129" s="50" t="str">
        <f t="shared" ca="1" si="9"/>
        <v/>
      </c>
      <c r="H129" s="66" t="str">
        <f ca="1">OFFSET(dummy2!BC127,0,dummy2!$AS$3)</f>
        <v/>
      </c>
      <c r="I129" s="65" t="str">
        <f ca="1">OFFSET(dummy2!AZ127,0,dummy2!$AT$3)</f>
        <v/>
      </c>
      <c r="J129" s="54" t="str">
        <f ca="1">OFFSET(dummy2!$BA127,0,dummy2!$AT$3)</f>
        <v/>
      </c>
      <c r="K129" s="61" t="str">
        <f ca="1">OFFSET(dummy2!BB127,0,dummy2!$AT$3)</f>
        <v/>
      </c>
      <c r="L129" s="50" t="str">
        <f t="shared" ca="1" si="10"/>
        <v/>
      </c>
      <c r="M129" s="66" t="str">
        <f ca="1">OFFSET(dummy2!BC127,0,dummy2!$AT$3)</f>
        <v/>
      </c>
      <c r="N129" s="65" t="str">
        <f ca="1">OFFSET(dummy2!$AZ127,0,dummy2!$AU$3)</f>
        <v/>
      </c>
      <c r="O129" s="54" t="str">
        <f ca="1">OFFSET(dummy2!$BA127,0,dummy2!$AU$3)</f>
        <v/>
      </c>
      <c r="P129" s="61" t="str">
        <f ca="1">OFFSET(dummy2!$BB127,0,dummy2!$AU$3)</f>
        <v/>
      </c>
      <c r="Q129" s="50" t="str">
        <f t="shared" ca="1" si="11"/>
        <v/>
      </c>
      <c r="R129" s="72" t="str">
        <f ca="1">OFFSET(dummy2!$BC127,0,dummy2!$AU$3)</f>
        <v/>
      </c>
      <c r="S129" s="65" t="str">
        <f ca="1">OFFSET(dummy2!$AZ127,0,dummy2!$AV$3)</f>
        <v/>
      </c>
      <c r="T129" s="54" t="str">
        <f ca="1">OFFSET(dummy2!$BA127,0,dummy2!$AV$3)</f>
        <v/>
      </c>
      <c r="U129" s="61" t="str">
        <f ca="1">OFFSET(dummy2!$BB127,0,dummy2!$AV$3)</f>
        <v/>
      </c>
      <c r="V129" s="50" t="str">
        <f t="shared" ca="1" si="12"/>
        <v/>
      </c>
      <c r="W129" s="72" t="str">
        <f ca="1">OFFSET(dummy2!$BC127,0,dummy2!$AV$3)</f>
        <v/>
      </c>
      <c r="X129" s="65" t="str">
        <f ca="1">OFFSET(dummy2!$AZ127,0,dummy2!$AW$3)</f>
        <v/>
      </c>
      <c r="Y129" s="54" t="str">
        <f ca="1">OFFSET(dummy2!$BA127,0,dummy2!$AW$3)</f>
        <v/>
      </c>
      <c r="Z129" s="61" t="str">
        <f ca="1">OFFSET(dummy2!$BB127,0,dummy2!$AW$3)</f>
        <v/>
      </c>
      <c r="AA129" s="50" t="str">
        <f t="shared" ca="1" si="13"/>
        <v/>
      </c>
      <c r="AB129" s="72" t="str">
        <f ca="1">OFFSET(dummy2!$BC127,0,dummy2!$AW$3)</f>
        <v/>
      </c>
      <c r="AC129" s="65" t="str">
        <f ca="1">OFFSET(dummy2!$AZ127,0,dummy2!$AX$3)</f>
        <v/>
      </c>
      <c r="AD129" s="54" t="str">
        <f ca="1">OFFSET(dummy2!$BA127,0,dummy2!$AX$3)</f>
        <v/>
      </c>
      <c r="AE129" s="61" t="str">
        <f ca="1">OFFSET(dummy2!$BB127,0,dummy2!$AX$3)</f>
        <v/>
      </c>
      <c r="AF129" s="50" t="str">
        <f t="shared" ca="1" si="14"/>
        <v/>
      </c>
      <c r="AG129" s="72" t="str">
        <f ca="1">OFFSET(dummy2!$BC127,0,dummy2!$AX$3)</f>
        <v/>
      </c>
      <c r="AH129" s="65" t="str">
        <f ca="1">OFFSET(dummy2!$AZ127,0,dummy2!$AY$3)</f>
        <v/>
      </c>
      <c r="AI129" s="54" t="str">
        <f ca="1">OFFSET(dummy2!$BA127,0,dummy2!$AY$3)</f>
        <v/>
      </c>
      <c r="AJ129" s="61" t="str">
        <f ca="1">OFFSET(dummy2!$BB127,0,dummy2!$AY$3)</f>
        <v/>
      </c>
      <c r="AK129" s="50" t="str">
        <f t="shared" ca="1" si="15"/>
        <v/>
      </c>
      <c r="AL129" s="72" t="str">
        <f ca="1">OFFSET(dummy2!$BC127,0,dummy2!$AY$3)</f>
        <v/>
      </c>
      <c r="AM129" s="60"/>
      <c r="AN129" s="60"/>
      <c r="AO129" s="60"/>
      <c r="AP129" s="60"/>
      <c r="AQ129" s="60"/>
    </row>
    <row r="130" spans="1:43" ht="15" customHeight="1" x14ac:dyDescent="0.25">
      <c r="A130" s="87">
        <f t="shared" si="16"/>
        <v>16</v>
      </c>
      <c r="B130" s="75"/>
      <c r="C130" s="60">
        <f t="shared" si="17"/>
        <v>4</v>
      </c>
      <c r="D130" s="65" t="str">
        <f ca="1">OFFSET(dummy2!AZ128,0,dummy2!$AS$3)</f>
        <v/>
      </c>
      <c r="E130" s="54" t="str">
        <f ca="1">OFFSET(dummy2!BA128,0,dummy2!$AS$3)</f>
        <v/>
      </c>
      <c r="F130" s="61" t="str">
        <f ca="1">OFFSET(dummy2!BB128,0,dummy2!$AS$3)</f>
        <v/>
      </c>
      <c r="G130" s="50" t="str">
        <f t="shared" ca="1" si="9"/>
        <v/>
      </c>
      <c r="H130" s="66" t="str">
        <f ca="1">OFFSET(dummy2!BC128,0,dummy2!$AS$3)</f>
        <v/>
      </c>
      <c r="I130" s="65" t="str">
        <f ca="1">OFFSET(dummy2!AZ128,0,dummy2!$AT$3)</f>
        <v/>
      </c>
      <c r="J130" s="54" t="str">
        <f ca="1">OFFSET(dummy2!$BA128,0,dummy2!$AT$3)</f>
        <v/>
      </c>
      <c r="K130" s="61" t="str">
        <f ca="1">OFFSET(dummy2!BB128,0,dummy2!$AT$3)</f>
        <v/>
      </c>
      <c r="L130" s="50" t="str">
        <f t="shared" ca="1" si="10"/>
        <v/>
      </c>
      <c r="M130" s="66" t="str">
        <f ca="1">OFFSET(dummy2!BC128,0,dummy2!$AT$3)</f>
        <v/>
      </c>
      <c r="N130" s="65" t="str">
        <f ca="1">OFFSET(dummy2!$AZ128,0,dummy2!$AU$3)</f>
        <v/>
      </c>
      <c r="O130" s="54" t="str">
        <f ca="1">OFFSET(dummy2!$BA128,0,dummy2!$AU$3)</f>
        <v/>
      </c>
      <c r="P130" s="61" t="str">
        <f ca="1">OFFSET(dummy2!$BB128,0,dummy2!$AU$3)</f>
        <v/>
      </c>
      <c r="Q130" s="50" t="str">
        <f t="shared" ca="1" si="11"/>
        <v/>
      </c>
      <c r="R130" s="72" t="str">
        <f ca="1">OFFSET(dummy2!$BC128,0,dummy2!$AU$3)</f>
        <v/>
      </c>
      <c r="S130" s="65" t="str">
        <f ca="1">OFFSET(dummy2!$AZ128,0,dummy2!$AV$3)</f>
        <v/>
      </c>
      <c r="T130" s="54" t="str">
        <f ca="1">OFFSET(dummy2!$BA128,0,dummy2!$AV$3)</f>
        <v/>
      </c>
      <c r="U130" s="61" t="str">
        <f ca="1">OFFSET(dummy2!$BB128,0,dummy2!$AV$3)</f>
        <v/>
      </c>
      <c r="V130" s="50" t="str">
        <f t="shared" ca="1" si="12"/>
        <v/>
      </c>
      <c r="W130" s="72" t="str">
        <f ca="1">OFFSET(dummy2!$BC128,0,dummy2!$AV$3)</f>
        <v/>
      </c>
      <c r="X130" s="65" t="str">
        <f ca="1">OFFSET(dummy2!$AZ128,0,dummy2!$AW$3)</f>
        <v/>
      </c>
      <c r="Y130" s="54" t="str">
        <f ca="1">OFFSET(dummy2!$BA128,0,dummy2!$AW$3)</f>
        <v/>
      </c>
      <c r="Z130" s="61" t="str">
        <f ca="1">OFFSET(dummy2!$BB128,0,dummy2!$AW$3)</f>
        <v/>
      </c>
      <c r="AA130" s="50" t="str">
        <f t="shared" ca="1" si="13"/>
        <v/>
      </c>
      <c r="AB130" s="72" t="str">
        <f ca="1">OFFSET(dummy2!$BC128,0,dummy2!$AW$3)</f>
        <v/>
      </c>
      <c r="AC130" s="65" t="str">
        <f ca="1">OFFSET(dummy2!$AZ128,0,dummy2!$AX$3)</f>
        <v/>
      </c>
      <c r="AD130" s="54" t="str">
        <f ca="1">OFFSET(dummy2!$BA128,0,dummy2!$AX$3)</f>
        <v/>
      </c>
      <c r="AE130" s="61" t="str">
        <f ca="1">OFFSET(dummy2!$BB128,0,dummy2!$AX$3)</f>
        <v/>
      </c>
      <c r="AF130" s="50" t="str">
        <f t="shared" ca="1" si="14"/>
        <v/>
      </c>
      <c r="AG130" s="72" t="str">
        <f ca="1">OFFSET(dummy2!$BC128,0,dummy2!$AX$3)</f>
        <v/>
      </c>
      <c r="AH130" s="65" t="str">
        <f ca="1">OFFSET(dummy2!$AZ128,0,dummy2!$AY$3)</f>
        <v/>
      </c>
      <c r="AI130" s="54" t="str">
        <f ca="1">OFFSET(dummy2!$BA128,0,dummy2!$AY$3)</f>
        <v/>
      </c>
      <c r="AJ130" s="61" t="str">
        <f ca="1">OFFSET(dummy2!$BB128,0,dummy2!$AY$3)</f>
        <v/>
      </c>
      <c r="AK130" s="50" t="str">
        <f t="shared" ca="1" si="15"/>
        <v/>
      </c>
      <c r="AL130" s="72" t="str">
        <f ca="1">OFFSET(dummy2!$BC128,0,dummy2!$AY$3)</f>
        <v/>
      </c>
      <c r="AM130" s="60"/>
      <c r="AN130" s="60"/>
      <c r="AO130" s="60"/>
      <c r="AP130" s="60"/>
      <c r="AQ130" s="60"/>
    </row>
    <row r="131" spans="1:43" ht="15" customHeight="1" x14ac:dyDescent="0.25">
      <c r="A131" s="87">
        <f t="shared" si="16"/>
        <v>16</v>
      </c>
      <c r="B131" s="75"/>
      <c r="C131" s="60">
        <f t="shared" si="17"/>
        <v>5</v>
      </c>
      <c r="D131" s="65" t="str">
        <f ca="1">OFFSET(dummy2!AZ129,0,dummy2!$AS$3)</f>
        <v/>
      </c>
      <c r="E131" s="54" t="str">
        <f ca="1">OFFSET(dummy2!BA129,0,dummy2!$AS$3)</f>
        <v/>
      </c>
      <c r="F131" s="61" t="str">
        <f ca="1">OFFSET(dummy2!BB129,0,dummy2!$AS$3)</f>
        <v/>
      </c>
      <c r="G131" s="50" t="str">
        <f t="shared" ca="1" si="9"/>
        <v/>
      </c>
      <c r="H131" s="66" t="str">
        <f ca="1">OFFSET(dummy2!BC129,0,dummy2!$AS$3)</f>
        <v/>
      </c>
      <c r="I131" s="65" t="str">
        <f ca="1">OFFSET(dummy2!AZ129,0,dummy2!$AT$3)</f>
        <v/>
      </c>
      <c r="J131" s="54" t="str">
        <f ca="1">OFFSET(dummy2!$BA129,0,dummy2!$AT$3)</f>
        <v/>
      </c>
      <c r="K131" s="61" t="str">
        <f ca="1">OFFSET(dummy2!BB129,0,dummy2!$AT$3)</f>
        <v/>
      </c>
      <c r="L131" s="50" t="str">
        <f t="shared" ca="1" si="10"/>
        <v/>
      </c>
      <c r="M131" s="66" t="str">
        <f ca="1">OFFSET(dummy2!BC129,0,dummy2!$AT$3)</f>
        <v/>
      </c>
      <c r="N131" s="65" t="str">
        <f ca="1">OFFSET(dummy2!$AZ129,0,dummy2!$AU$3)</f>
        <v/>
      </c>
      <c r="O131" s="54" t="str">
        <f ca="1">OFFSET(dummy2!$BA129,0,dummy2!$AU$3)</f>
        <v/>
      </c>
      <c r="P131" s="61" t="str">
        <f ca="1">OFFSET(dummy2!$BB129,0,dummy2!$AU$3)</f>
        <v/>
      </c>
      <c r="Q131" s="50" t="str">
        <f t="shared" ca="1" si="11"/>
        <v/>
      </c>
      <c r="R131" s="72" t="str">
        <f ca="1">OFFSET(dummy2!$BC129,0,dummy2!$AU$3)</f>
        <v/>
      </c>
      <c r="S131" s="65" t="str">
        <f ca="1">OFFSET(dummy2!$AZ129,0,dummy2!$AV$3)</f>
        <v/>
      </c>
      <c r="T131" s="54" t="str">
        <f ca="1">OFFSET(dummy2!$BA129,0,dummy2!$AV$3)</f>
        <v/>
      </c>
      <c r="U131" s="61" t="str">
        <f ca="1">OFFSET(dummy2!$BB129,0,dummy2!$AV$3)</f>
        <v/>
      </c>
      <c r="V131" s="50" t="str">
        <f t="shared" ca="1" si="12"/>
        <v/>
      </c>
      <c r="W131" s="72" t="str">
        <f ca="1">OFFSET(dummy2!$BC129,0,dummy2!$AV$3)</f>
        <v/>
      </c>
      <c r="X131" s="65" t="str">
        <f ca="1">OFFSET(dummy2!$AZ129,0,dummy2!$AW$3)</f>
        <v/>
      </c>
      <c r="Y131" s="54" t="str">
        <f ca="1">OFFSET(dummy2!$BA129,0,dummy2!$AW$3)</f>
        <v/>
      </c>
      <c r="Z131" s="61" t="str">
        <f ca="1">OFFSET(dummy2!$BB129,0,dummy2!$AW$3)</f>
        <v/>
      </c>
      <c r="AA131" s="50" t="str">
        <f t="shared" ca="1" si="13"/>
        <v/>
      </c>
      <c r="AB131" s="72" t="str">
        <f ca="1">OFFSET(dummy2!$BC129,0,dummy2!$AW$3)</f>
        <v/>
      </c>
      <c r="AC131" s="65" t="str">
        <f ca="1">OFFSET(dummy2!$AZ129,0,dummy2!$AX$3)</f>
        <v/>
      </c>
      <c r="AD131" s="54" t="str">
        <f ca="1">OFFSET(dummy2!$BA129,0,dummy2!$AX$3)</f>
        <v/>
      </c>
      <c r="AE131" s="61" t="str">
        <f ca="1">OFFSET(dummy2!$BB129,0,dummy2!$AX$3)</f>
        <v/>
      </c>
      <c r="AF131" s="50" t="str">
        <f t="shared" ca="1" si="14"/>
        <v/>
      </c>
      <c r="AG131" s="72" t="str">
        <f ca="1">OFFSET(dummy2!$BC129,0,dummy2!$AX$3)</f>
        <v/>
      </c>
      <c r="AH131" s="65" t="str">
        <f ca="1">OFFSET(dummy2!$AZ129,0,dummy2!$AY$3)</f>
        <v/>
      </c>
      <c r="AI131" s="54" t="str">
        <f ca="1">OFFSET(dummy2!$BA129,0,dummy2!$AY$3)</f>
        <v/>
      </c>
      <c r="AJ131" s="61" t="str">
        <f ca="1">OFFSET(dummy2!$BB129,0,dummy2!$AY$3)</f>
        <v/>
      </c>
      <c r="AK131" s="50" t="str">
        <f t="shared" ca="1" si="15"/>
        <v/>
      </c>
      <c r="AL131" s="72" t="str">
        <f ca="1">OFFSET(dummy2!$BC129,0,dummy2!$AY$3)</f>
        <v/>
      </c>
      <c r="AM131" s="60"/>
      <c r="AN131" s="60"/>
      <c r="AO131" s="60"/>
      <c r="AP131" s="60"/>
      <c r="AQ131" s="60"/>
    </row>
    <row r="132" spans="1:43" ht="15" customHeight="1" x14ac:dyDescent="0.25">
      <c r="A132" s="87">
        <f t="shared" si="16"/>
        <v>16</v>
      </c>
      <c r="B132" s="75"/>
      <c r="C132" s="60">
        <f t="shared" si="17"/>
        <v>6</v>
      </c>
      <c r="D132" s="65" t="str">
        <f ca="1">OFFSET(dummy2!AZ130,0,dummy2!$AS$3)</f>
        <v/>
      </c>
      <c r="E132" s="54" t="str">
        <f ca="1">OFFSET(dummy2!BA130,0,dummy2!$AS$3)</f>
        <v/>
      </c>
      <c r="F132" s="61" t="str">
        <f ca="1">OFFSET(dummy2!BB130,0,dummy2!$AS$3)</f>
        <v/>
      </c>
      <c r="G132" s="50" t="str">
        <f t="shared" ca="1" si="9"/>
        <v/>
      </c>
      <c r="H132" s="66" t="str">
        <f ca="1">OFFSET(dummy2!BC130,0,dummy2!$AS$3)</f>
        <v/>
      </c>
      <c r="I132" s="65" t="str">
        <f ca="1">OFFSET(dummy2!AZ130,0,dummy2!$AT$3)</f>
        <v/>
      </c>
      <c r="J132" s="54" t="str">
        <f ca="1">OFFSET(dummy2!$BA130,0,dummy2!$AT$3)</f>
        <v/>
      </c>
      <c r="K132" s="61" t="str">
        <f ca="1">OFFSET(dummy2!BB130,0,dummy2!$AT$3)</f>
        <v/>
      </c>
      <c r="L132" s="50" t="str">
        <f t="shared" ca="1" si="10"/>
        <v/>
      </c>
      <c r="M132" s="66" t="str">
        <f ca="1">OFFSET(dummy2!BC130,0,dummy2!$AT$3)</f>
        <v/>
      </c>
      <c r="N132" s="65" t="str">
        <f ca="1">OFFSET(dummy2!$AZ130,0,dummy2!$AU$3)</f>
        <v/>
      </c>
      <c r="O132" s="54" t="str">
        <f ca="1">OFFSET(dummy2!$BA130,0,dummy2!$AU$3)</f>
        <v/>
      </c>
      <c r="P132" s="61" t="str">
        <f ca="1">OFFSET(dummy2!$BB130,0,dummy2!$AU$3)</f>
        <v/>
      </c>
      <c r="Q132" s="50" t="str">
        <f t="shared" ca="1" si="11"/>
        <v/>
      </c>
      <c r="R132" s="72" t="str">
        <f ca="1">OFFSET(dummy2!$BC130,0,dummy2!$AU$3)</f>
        <v/>
      </c>
      <c r="S132" s="65" t="str">
        <f ca="1">OFFSET(dummy2!$AZ130,0,dummy2!$AV$3)</f>
        <v/>
      </c>
      <c r="T132" s="54" t="str">
        <f ca="1">OFFSET(dummy2!$BA130,0,dummy2!$AV$3)</f>
        <v/>
      </c>
      <c r="U132" s="61" t="str">
        <f ca="1">OFFSET(dummy2!$BB130,0,dummy2!$AV$3)</f>
        <v/>
      </c>
      <c r="V132" s="50" t="str">
        <f t="shared" ca="1" si="12"/>
        <v/>
      </c>
      <c r="W132" s="72" t="str">
        <f ca="1">OFFSET(dummy2!$BC130,0,dummy2!$AV$3)</f>
        <v/>
      </c>
      <c r="X132" s="65" t="str">
        <f ca="1">OFFSET(dummy2!$AZ130,0,dummy2!$AW$3)</f>
        <v/>
      </c>
      <c r="Y132" s="54" t="str">
        <f ca="1">OFFSET(dummy2!$BA130,0,dummy2!$AW$3)</f>
        <v/>
      </c>
      <c r="Z132" s="61" t="str">
        <f ca="1">OFFSET(dummy2!$BB130,0,dummy2!$AW$3)</f>
        <v/>
      </c>
      <c r="AA132" s="50" t="str">
        <f t="shared" ca="1" si="13"/>
        <v/>
      </c>
      <c r="AB132" s="72" t="str">
        <f ca="1">OFFSET(dummy2!$BC130,0,dummy2!$AW$3)</f>
        <v/>
      </c>
      <c r="AC132" s="65" t="str">
        <f ca="1">OFFSET(dummy2!$AZ130,0,dummy2!$AX$3)</f>
        <v/>
      </c>
      <c r="AD132" s="54" t="str">
        <f ca="1">OFFSET(dummy2!$BA130,0,dummy2!$AX$3)</f>
        <v/>
      </c>
      <c r="AE132" s="61" t="str">
        <f ca="1">OFFSET(dummy2!$BB130,0,dummy2!$AX$3)</f>
        <v/>
      </c>
      <c r="AF132" s="50" t="str">
        <f t="shared" ca="1" si="14"/>
        <v/>
      </c>
      <c r="AG132" s="72" t="str">
        <f ca="1">OFFSET(dummy2!$BC130,0,dummy2!$AX$3)</f>
        <v/>
      </c>
      <c r="AH132" s="65" t="str">
        <f ca="1">OFFSET(dummy2!$AZ130,0,dummy2!$AY$3)</f>
        <v/>
      </c>
      <c r="AI132" s="54" t="str">
        <f ca="1">OFFSET(dummy2!$BA130,0,dummy2!$AY$3)</f>
        <v/>
      </c>
      <c r="AJ132" s="61" t="str">
        <f ca="1">OFFSET(dummy2!$BB130,0,dummy2!$AY$3)</f>
        <v/>
      </c>
      <c r="AK132" s="50" t="str">
        <f t="shared" ca="1" si="15"/>
        <v/>
      </c>
      <c r="AL132" s="72" t="str">
        <f ca="1">OFFSET(dummy2!$BC130,0,dummy2!$AY$3)</f>
        <v/>
      </c>
      <c r="AM132" s="60"/>
      <c r="AN132" s="60"/>
      <c r="AO132" s="60"/>
      <c r="AP132" s="60"/>
      <c r="AQ132" s="60"/>
    </row>
    <row r="133" spans="1:43" ht="15" customHeight="1" x14ac:dyDescent="0.25">
      <c r="A133" s="87">
        <f t="shared" si="16"/>
        <v>16</v>
      </c>
      <c r="B133" s="75"/>
      <c r="C133" s="60">
        <f t="shared" si="17"/>
        <v>7</v>
      </c>
      <c r="D133" s="65" t="str">
        <f ca="1">OFFSET(dummy2!AZ131,0,dummy2!$AS$3)</f>
        <v/>
      </c>
      <c r="E133" s="54" t="str">
        <f ca="1">OFFSET(dummy2!BA131,0,dummy2!$AS$3)</f>
        <v/>
      </c>
      <c r="F133" s="61" t="str">
        <f ca="1">OFFSET(dummy2!BB131,0,dummy2!$AS$3)</f>
        <v/>
      </c>
      <c r="G133" s="50" t="str">
        <f t="shared" ca="1" si="9"/>
        <v/>
      </c>
      <c r="H133" s="66" t="str">
        <f ca="1">OFFSET(dummy2!BC131,0,dummy2!$AS$3)</f>
        <v/>
      </c>
      <c r="I133" s="65" t="str">
        <f ca="1">OFFSET(dummy2!AZ131,0,dummy2!$AT$3)</f>
        <v/>
      </c>
      <c r="J133" s="54" t="str">
        <f ca="1">OFFSET(dummy2!$BA131,0,dummy2!$AT$3)</f>
        <v/>
      </c>
      <c r="K133" s="61" t="str">
        <f ca="1">OFFSET(dummy2!BB131,0,dummy2!$AT$3)</f>
        <v/>
      </c>
      <c r="L133" s="50" t="str">
        <f t="shared" ca="1" si="10"/>
        <v/>
      </c>
      <c r="M133" s="66" t="str">
        <f ca="1">OFFSET(dummy2!BC131,0,dummy2!$AT$3)</f>
        <v/>
      </c>
      <c r="N133" s="65" t="str">
        <f ca="1">OFFSET(dummy2!$AZ131,0,dummy2!$AU$3)</f>
        <v/>
      </c>
      <c r="O133" s="54" t="str">
        <f ca="1">OFFSET(dummy2!$BA131,0,dummy2!$AU$3)</f>
        <v/>
      </c>
      <c r="P133" s="61" t="str">
        <f ca="1">OFFSET(dummy2!$BB131,0,dummy2!$AU$3)</f>
        <v/>
      </c>
      <c r="Q133" s="50" t="str">
        <f t="shared" ca="1" si="11"/>
        <v/>
      </c>
      <c r="R133" s="72" t="str">
        <f ca="1">OFFSET(dummy2!$BC131,0,dummy2!$AU$3)</f>
        <v/>
      </c>
      <c r="S133" s="65" t="str">
        <f ca="1">OFFSET(dummy2!$AZ131,0,dummy2!$AV$3)</f>
        <v/>
      </c>
      <c r="T133" s="54" t="str">
        <f ca="1">OFFSET(dummy2!$BA131,0,dummy2!$AV$3)</f>
        <v/>
      </c>
      <c r="U133" s="61" t="str">
        <f ca="1">OFFSET(dummy2!$BB131,0,dummy2!$AV$3)</f>
        <v/>
      </c>
      <c r="V133" s="50" t="str">
        <f t="shared" ca="1" si="12"/>
        <v/>
      </c>
      <c r="W133" s="72" t="str">
        <f ca="1">OFFSET(dummy2!$BC131,0,dummy2!$AV$3)</f>
        <v/>
      </c>
      <c r="X133" s="65" t="str">
        <f ca="1">OFFSET(dummy2!$AZ131,0,dummy2!$AW$3)</f>
        <v/>
      </c>
      <c r="Y133" s="54" t="str">
        <f ca="1">OFFSET(dummy2!$BA131,0,dummy2!$AW$3)</f>
        <v/>
      </c>
      <c r="Z133" s="61" t="str">
        <f ca="1">OFFSET(dummy2!$BB131,0,dummy2!$AW$3)</f>
        <v/>
      </c>
      <c r="AA133" s="50" t="str">
        <f t="shared" ca="1" si="13"/>
        <v/>
      </c>
      <c r="AB133" s="72" t="str">
        <f ca="1">OFFSET(dummy2!$BC131,0,dummy2!$AW$3)</f>
        <v/>
      </c>
      <c r="AC133" s="65" t="str">
        <f ca="1">OFFSET(dummy2!$AZ131,0,dummy2!$AX$3)</f>
        <v/>
      </c>
      <c r="AD133" s="54" t="str">
        <f ca="1">OFFSET(dummy2!$BA131,0,dummy2!$AX$3)</f>
        <v/>
      </c>
      <c r="AE133" s="61" t="str">
        <f ca="1">OFFSET(dummy2!$BB131,0,dummy2!$AX$3)</f>
        <v/>
      </c>
      <c r="AF133" s="50" t="str">
        <f t="shared" ca="1" si="14"/>
        <v/>
      </c>
      <c r="AG133" s="72" t="str">
        <f ca="1">OFFSET(dummy2!$BC131,0,dummy2!$AX$3)</f>
        <v/>
      </c>
      <c r="AH133" s="65" t="str">
        <f ca="1">OFFSET(dummy2!$AZ131,0,dummy2!$AY$3)</f>
        <v/>
      </c>
      <c r="AI133" s="54" t="str">
        <f ca="1">OFFSET(dummy2!$BA131,0,dummy2!$AY$3)</f>
        <v/>
      </c>
      <c r="AJ133" s="61" t="str">
        <f ca="1">OFFSET(dummy2!$BB131,0,dummy2!$AY$3)</f>
        <v/>
      </c>
      <c r="AK133" s="50" t="str">
        <f t="shared" ca="1" si="15"/>
        <v/>
      </c>
      <c r="AL133" s="72" t="str">
        <f ca="1">OFFSET(dummy2!$BC131,0,dummy2!$AY$3)</f>
        <v/>
      </c>
      <c r="AM133" s="60"/>
      <c r="AN133" s="60"/>
      <c r="AO133" s="60"/>
      <c r="AP133" s="60"/>
      <c r="AQ133" s="60"/>
    </row>
    <row r="134" spans="1:43" ht="15" customHeight="1" thickBot="1" x14ac:dyDescent="0.3">
      <c r="A134" s="87">
        <f t="shared" si="16"/>
        <v>16</v>
      </c>
      <c r="B134" s="76"/>
      <c r="C134" s="60">
        <f t="shared" si="17"/>
        <v>8</v>
      </c>
      <c r="D134" s="67" t="str">
        <f ca="1">OFFSET(dummy2!AZ132,0,dummy2!$AS$3)</f>
        <v/>
      </c>
      <c r="E134" s="68" t="str">
        <f ca="1">OFFSET(dummy2!BA132,0,dummy2!$AS$3)</f>
        <v/>
      </c>
      <c r="F134" s="69" t="str">
        <f ca="1">OFFSET(dummy2!BB132,0,dummy2!$AS$3)</f>
        <v/>
      </c>
      <c r="G134" s="70" t="str">
        <f t="shared" ca="1" si="9"/>
        <v/>
      </c>
      <c r="H134" s="71" t="str">
        <f ca="1">OFFSET(dummy2!BC132,0,dummy2!$AS$3)</f>
        <v/>
      </c>
      <c r="I134" s="67" t="str">
        <f ca="1">OFFSET(dummy2!AZ132,0,dummy2!$AT$3)</f>
        <v/>
      </c>
      <c r="J134" s="68" t="str">
        <f ca="1">OFFSET(dummy2!$BA132,0,dummy2!$AT$3)</f>
        <v/>
      </c>
      <c r="K134" s="69" t="str">
        <f ca="1">OFFSET(dummy2!BB132,0,dummy2!$AT$3)</f>
        <v/>
      </c>
      <c r="L134" s="70" t="str">
        <f t="shared" ca="1" si="10"/>
        <v/>
      </c>
      <c r="M134" s="71" t="str">
        <f ca="1">OFFSET(dummy2!BC132,0,dummy2!$AT$3)</f>
        <v/>
      </c>
      <c r="N134" s="67" t="str">
        <f ca="1">OFFSET(dummy2!$AZ132,0,dummy2!$AU$3)</f>
        <v/>
      </c>
      <c r="O134" s="68" t="str">
        <f ca="1">OFFSET(dummy2!$BA132,0,dummy2!$AU$3)</f>
        <v/>
      </c>
      <c r="P134" s="69" t="str">
        <f ca="1">OFFSET(dummy2!$BB132,0,dummy2!$AU$3)</f>
        <v/>
      </c>
      <c r="Q134" s="70" t="str">
        <f t="shared" ca="1" si="11"/>
        <v/>
      </c>
      <c r="R134" s="73" t="str">
        <f ca="1">OFFSET(dummy2!$BC132,0,dummy2!$AU$3)</f>
        <v/>
      </c>
      <c r="S134" s="67" t="str">
        <f ca="1">OFFSET(dummy2!$AZ132,0,dummy2!$AV$3)</f>
        <v/>
      </c>
      <c r="T134" s="68" t="str">
        <f ca="1">OFFSET(dummy2!$BA132,0,dummy2!$AV$3)</f>
        <v/>
      </c>
      <c r="U134" s="69" t="str">
        <f ca="1">OFFSET(dummy2!$BB132,0,dummy2!$AV$3)</f>
        <v/>
      </c>
      <c r="V134" s="70" t="str">
        <f t="shared" ca="1" si="12"/>
        <v/>
      </c>
      <c r="W134" s="73" t="str">
        <f ca="1">OFFSET(dummy2!$BC132,0,dummy2!$AV$3)</f>
        <v/>
      </c>
      <c r="X134" s="67" t="str">
        <f ca="1">OFFSET(dummy2!$AZ132,0,dummy2!$AW$3)</f>
        <v/>
      </c>
      <c r="Y134" s="68" t="str">
        <f ca="1">OFFSET(dummy2!$BA132,0,dummy2!$AW$3)</f>
        <v/>
      </c>
      <c r="Z134" s="69" t="str">
        <f ca="1">OFFSET(dummy2!$BB132,0,dummy2!$AW$3)</f>
        <v/>
      </c>
      <c r="AA134" s="70" t="str">
        <f t="shared" ca="1" si="13"/>
        <v/>
      </c>
      <c r="AB134" s="73" t="str">
        <f ca="1">OFFSET(dummy2!$BC132,0,dummy2!$AW$3)</f>
        <v/>
      </c>
      <c r="AC134" s="67" t="str">
        <f ca="1">OFFSET(dummy2!$AZ132,0,dummy2!$AX$3)</f>
        <v/>
      </c>
      <c r="AD134" s="68" t="str">
        <f ca="1">OFFSET(dummy2!$BA132,0,dummy2!$AX$3)</f>
        <v/>
      </c>
      <c r="AE134" s="69" t="str">
        <f ca="1">OFFSET(dummy2!$BB132,0,dummy2!$AX$3)</f>
        <v/>
      </c>
      <c r="AF134" s="70" t="str">
        <f t="shared" ca="1" si="14"/>
        <v/>
      </c>
      <c r="AG134" s="73" t="str">
        <f ca="1">OFFSET(dummy2!$BC132,0,dummy2!$AX$3)</f>
        <v/>
      </c>
      <c r="AH134" s="67" t="str">
        <f ca="1">OFFSET(dummy2!$AZ132,0,dummy2!$AY$3)</f>
        <v/>
      </c>
      <c r="AI134" s="68" t="str">
        <f ca="1">OFFSET(dummy2!$BA132,0,dummy2!$AY$3)</f>
        <v/>
      </c>
      <c r="AJ134" s="69" t="str">
        <f ca="1">OFFSET(dummy2!$BB132,0,dummy2!$AY$3)</f>
        <v/>
      </c>
      <c r="AK134" s="70" t="str">
        <f t="shared" ca="1" si="15"/>
        <v/>
      </c>
      <c r="AL134" s="73" t="str">
        <f ca="1">OFFSET(dummy2!$BC132,0,dummy2!$AY$3)</f>
        <v/>
      </c>
      <c r="AM134" s="60"/>
      <c r="AN134" s="60"/>
      <c r="AO134" s="60"/>
      <c r="AP134" s="60"/>
      <c r="AQ134" s="60"/>
    </row>
    <row r="135" spans="1:43" x14ac:dyDescent="0.25">
      <c r="A135" s="87"/>
      <c r="B135" s="60"/>
      <c r="C135" s="60"/>
      <c r="D135" s="55"/>
      <c r="E135" s="54"/>
      <c r="F135" s="61"/>
      <c r="G135" s="50"/>
      <c r="H135" s="62"/>
      <c r="I135" s="50"/>
      <c r="J135" s="50"/>
      <c r="K135" s="63"/>
      <c r="L135" s="50"/>
      <c r="M135" s="64"/>
      <c r="N135" s="50"/>
      <c r="O135" s="50"/>
      <c r="P135" s="63"/>
      <c r="Q135" s="50"/>
      <c r="R135" s="60"/>
      <c r="S135" s="50"/>
      <c r="T135" s="50"/>
      <c r="U135" s="63"/>
      <c r="V135" s="50"/>
      <c r="W135" s="60"/>
      <c r="X135" s="50"/>
      <c r="Y135" s="50"/>
      <c r="Z135" s="63"/>
      <c r="AA135" s="50"/>
      <c r="AB135" s="60"/>
      <c r="AC135" s="50"/>
      <c r="AD135" s="50"/>
      <c r="AE135" s="63"/>
      <c r="AF135" s="50"/>
      <c r="AG135" s="60"/>
      <c r="AH135" s="50"/>
      <c r="AI135" s="50"/>
      <c r="AJ135" s="63"/>
      <c r="AK135" s="50"/>
      <c r="AL135" s="60"/>
      <c r="AM135" s="60"/>
      <c r="AN135" s="60"/>
      <c r="AO135" s="60"/>
      <c r="AP135" s="60"/>
      <c r="AQ135" s="60"/>
    </row>
    <row r="136" spans="1:43" x14ac:dyDescent="0.25">
      <c r="A136" s="87"/>
      <c r="B136" s="60" t="s">
        <v>51</v>
      </c>
      <c r="C136" s="60"/>
      <c r="D136" s="55"/>
      <c r="E136" s="54"/>
      <c r="F136" s="61"/>
      <c r="G136" s="50"/>
      <c r="H136" s="62"/>
      <c r="I136" s="50"/>
      <c r="J136" s="50"/>
      <c r="K136" s="63"/>
      <c r="L136" s="50"/>
      <c r="M136" s="64"/>
      <c r="N136" s="50"/>
      <c r="O136" s="50"/>
      <c r="P136" s="63"/>
      <c r="Q136" s="50"/>
      <c r="R136" s="60"/>
      <c r="S136" s="50"/>
      <c r="T136" s="50"/>
      <c r="U136" s="63"/>
      <c r="V136" s="50"/>
      <c r="W136" s="60"/>
      <c r="X136" s="50"/>
      <c r="Y136" s="50"/>
      <c r="Z136" s="63"/>
      <c r="AA136" s="50"/>
      <c r="AB136" s="60"/>
      <c r="AC136" s="50"/>
      <c r="AD136" s="50"/>
      <c r="AE136" s="63"/>
      <c r="AF136" s="50"/>
      <c r="AG136" s="60"/>
      <c r="AH136" s="50"/>
      <c r="AI136" s="50"/>
      <c r="AJ136" s="63"/>
      <c r="AK136" s="50"/>
      <c r="AL136" s="60"/>
      <c r="AM136" s="60"/>
      <c r="AN136" s="60"/>
      <c r="AO136" s="60"/>
      <c r="AP136" s="60"/>
      <c r="AQ136" s="60"/>
    </row>
    <row r="137" spans="1:43" x14ac:dyDescent="0.25">
      <c r="A137" s="311"/>
      <c r="B137" s="302"/>
      <c r="C137" s="302"/>
      <c r="D137" s="312"/>
      <c r="E137" s="313"/>
      <c r="F137" s="314"/>
      <c r="G137" s="315"/>
      <c r="H137" s="316"/>
      <c r="I137" s="315"/>
      <c r="J137" s="315"/>
      <c r="K137" s="317"/>
      <c r="L137" s="315"/>
      <c r="M137" s="318"/>
      <c r="N137" s="315"/>
      <c r="O137" s="315"/>
      <c r="P137" s="317"/>
      <c r="Q137" s="315"/>
      <c r="R137" s="302"/>
      <c r="S137" s="315"/>
      <c r="T137" s="315"/>
      <c r="U137" s="317"/>
      <c r="V137" s="315"/>
      <c r="W137" s="302"/>
      <c r="X137" s="315"/>
      <c r="Y137" s="315"/>
      <c r="Z137" s="317"/>
      <c r="AA137" s="315"/>
      <c r="AB137" s="302"/>
      <c r="AC137" s="315"/>
      <c r="AD137" s="315"/>
      <c r="AE137" s="317"/>
      <c r="AF137" s="315"/>
      <c r="AG137" s="302"/>
      <c r="AH137" s="315"/>
      <c r="AI137" s="315"/>
      <c r="AJ137" s="317"/>
      <c r="AK137" s="315"/>
      <c r="AL137" s="302"/>
      <c r="AM137" s="302"/>
      <c r="AN137" s="60"/>
      <c r="AO137" s="60"/>
      <c r="AP137" s="60"/>
      <c r="AQ137" s="60"/>
    </row>
    <row r="138" spans="1:43" hidden="1" x14ac:dyDescent="0.25">
      <c r="A138" s="87"/>
      <c r="B138" s="60"/>
      <c r="C138" s="60"/>
      <c r="D138" s="55"/>
      <c r="E138" s="54"/>
      <c r="F138" s="61"/>
      <c r="G138" s="50"/>
      <c r="H138" s="62"/>
      <c r="I138" s="50"/>
      <c r="J138" s="50"/>
      <c r="K138" s="63"/>
      <c r="L138" s="50"/>
      <c r="M138" s="64"/>
      <c r="N138" s="50"/>
      <c r="O138" s="50"/>
      <c r="P138" s="63"/>
      <c r="Q138" s="50"/>
      <c r="R138" s="60"/>
      <c r="S138" s="50"/>
      <c r="T138" s="50"/>
      <c r="U138" s="63"/>
      <c r="V138" s="50"/>
      <c r="W138" s="60"/>
      <c r="X138" s="50"/>
      <c r="Y138" s="50"/>
      <c r="Z138" s="63"/>
      <c r="AA138" s="50"/>
      <c r="AB138" s="60"/>
      <c r="AC138" s="50"/>
      <c r="AD138" s="50"/>
      <c r="AE138" s="63"/>
      <c r="AF138" s="50"/>
      <c r="AG138" s="60"/>
      <c r="AH138" s="50"/>
      <c r="AI138" s="50"/>
      <c r="AJ138" s="63"/>
      <c r="AK138" s="50"/>
      <c r="AL138" s="60"/>
      <c r="AM138" s="60"/>
      <c r="AN138" s="60"/>
      <c r="AO138" s="60"/>
      <c r="AP138" s="60"/>
      <c r="AQ138" s="60"/>
    </row>
    <row r="139" spans="1:43" hidden="1" x14ac:dyDescent="0.25">
      <c r="A139" s="87"/>
      <c r="B139" s="60"/>
      <c r="C139" s="60"/>
      <c r="D139" s="55"/>
      <c r="E139" s="54"/>
      <c r="F139" s="61"/>
      <c r="G139" s="50"/>
      <c r="H139" s="62"/>
      <c r="I139" s="50"/>
      <c r="J139" s="50"/>
      <c r="K139" s="63"/>
      <c r="L139" s="50"/>
      <c r="M139" s="64"/>
      <c r="N139" s="50"/>
      <c r="O139" s="50"/>
      <c r="P139" s="63"/>
      <c r="Q139" s="50"/>
      <c r="R139" s="60"/>
      <c r="S139" s="50"/>
      <c r="T139" s="50"/>
      <c r="U139" s="63"/>
      <c r="V139" s="50"/>
      <c r="W139" s="60"/>
      <c r="X139" s="50"/>
      <c r="Y139" s="50"/>
      <c r="Z139" s="63"/>
      <c r="AA139" s="50"/>
      <c r="AB139" s="60"/>
      <c r="AC139" s="50"/>
      <c r="AD139" s="50"/>
      <c r="AE139" s="63"/>
      <c r="AF139" s="50"/>
      <c r="AG139" s="60"/>
      <c r="AH139" s="50"/>
      <c r="AI139" s="50"/>
      <c r="AJ139" s="63"/>
      <c r="AK139" s="50"/>
      <c r="AL139" s="60"/>
      <c r="AM139" s="60"/>
      <c r="AN139" s="60"/>
      <c r="AO139" s="60"/>
      <c r="AP139" s="60"/>
      <c r="AQ139" s="60"/>
    </row>
    <row r="140" spans="1:43" hidden="1" x14ac:dyDescent="0.25">
      <c r="A140" s="87"/>
      <c r="B140" s="60"/>
      <c r="C140" s="60"/>
      <c r="D140" s="55"/>
      <c r="E140" s="54"/>
      <c r="F140" s="61"/>
      <c r="G140" s="50"/>
      <c r="H140" s="62"/>
      <c r="I140" s="50"/>
      <c r="J140" s="50"/>
      <c r="K140" s="63"/>
      <c r="L140" s="50"/>
      <c r="M140" s="64"/>
      <c r="N140" s="50"/>
      <c r="O140" s="50"/>
      <c r="P140" s="63"/>
      <c r="Q140" s="50"/>
      <c r="R140" s="60"/>
      <c r="S140" s="50"/>
      <c r="T140" s="50"/>
      <c r="U140" s="63"/>
      <c r="V140" s="50"/>
      <c r="W140" s="60"/>
      <c r="X140" s="50"/>
      <c r="Y140" s="50"/>
      <c r="Z140" s="63"/>
      <c r="AA140" s="50"/>
      <c r="AB140" s="60"/>
      <c r="AC140" s="50"/>
      <c r="AD140" s="50"/>
      <c r="AE140" s="63"/>
      <c r="AF140" s="50"/>
      <c r="AG140" s="60"/>
      <c r="AH140" s="50"/>
      <c r="AI140" s="50"/>
      <c r="AJ140" s="63"/>
      <c r="AK140" s="50"/>
      <c r="AL140" s="60"/>
      <c r="AM140" s="60"/>
      <c r="AN140" s="60"/>
      <c r="AO140" s="60"/>
      <c r="AP140" s="60"/>
      <c r="AQ140" s="60"/>
    </row>
    <row r="141" spans="1:43" hidden="1" x14ac:dyDescent="0.25">
      <c r="A141" s="87"/>
      <c r="B141" s="60"/>
      <c r="C141" s="60"/>
      <c r="D141" s="55"/>
      <c r="E141" s="54"/>
      <c r="F141" s="61"/>
      <c r="G141" s="50"/>
      <c r="H141" s="62"/>
      <c r="I141" s="50"/>
      <c r="J141" s="50"/>
      <c r="K141" s="63"/>
      <c r="L141" s="50"/>
      <c r="M141" s="64"/>
      <c r="N141" s="50"/>
      <c r="O141" s="50"/>
      <c r="P141" s="63"/>
      <c r="Q141" s="50"/>
      <c r="R141" s="60"/>
      <c r="S141" s="50"/>
      <c r="T141" s="50"/>
      <c r="U141" s="63"/>
      <c r="V141" s="50"/>
      <c r="W141" s="60"/>
      <c r="X141" s="50"/>
      <c r="Y141" s="50"/>
      <c r="Z141" s="63"/>
      <c r="AA141" s="50"/>
      <c r="AB141" s="60"/>
      <c r="AC141" s="50"/>
      <c r="AD141" s="50"/>
      <c r="AE141" s="63"/>
      <c r="AF141" s="50"/>
      <c r="AG141" s="60"/>
      <c r="AH141" s="50"/>
      <c r="AI141" s="50"/>
      <c r="AJ141" s="63"/>
      <c r="AK141" s="50"/>
      <c r="AL141" s="60"/>
      <c r="AM141" s="60"/>
      <c r="AN141" s="60"/>
      <c r="AO141" s="60"/>
      <c r="AP141" s="60"/>
      <c r="AQ141" s="60"/>
    </row>
    <row r="142" spans="1:43" hidden="1" x14ac:dyDescent="0.25">
      <c r="A142" s="87"/>
      <c r="B142" s="60"/>
      <c r="C142" s="60"/>
      <c r="D142" s="55"/>
      <c r="E142" s="54"/>
      <c r="F142" s="61"/>
      <c r="G142" s="50"/>
      <c r="H142" s="62"/>
      <c r="I142" s="50"/>
      <c r="J142" s="50"/>
      <c r="K142" s="63"/>
      <c r="L142" s="50"/>
      <c r="M142" s="64"/>
      <c r="N142" s="50"/>
      <c r="O142" s="50"/>
      <c r="P142" s="63"/>
      <c r="Q142" s="50"/>
      <c r="R142" s="60"/>
      <c r="S142" s="50"/>
      <c r="T142" s="50"/>
      <c r="U142" s="63"/>
      <c r="V142" s="50"/>
      <c r="W142" s="60"/>
      <c r="X142" s="50"/>
      <c r="Y142" s="50"/>
      <c r="Z142" s="63"/>
      <c r="AA142" s="50"/>
      <c r="AB142" s="60"/>
      <c r="AC142" s="50"/>
      <c r="AD142" s="50"/>
      <c r="AE142" s="63"/>
      <c r="AF142" s="50"/>
      <c r="AG142" s="60"/>
      <c r="AH142" s="50"/>
      <c r="AI142" s="50"/>
      <c r="AJ142" s="63"/>
      <c r="AK142" s="50"/>
      <c r="AL142" s="60"/>
      <c r="AM142" s="60"/>
      <c r="AN142" s="60"/>
      <c r="AO142" s="60"/>
      <c r="AP142" s="60"/>
      <c r="AQ142" s="60"/>
    </row>
    <row r="143" spans="1:43" hidden="1" x14ac:dyDescent="0.25">
      <c r="A143" s="87"/>
      <c r="B143" s="60"/>
      <c r="C143" s="60"/>
      <c r="D143" s="50"/>
      <c r="E143" s="54"/>
      <c r="F143" s="63"/>
      <c r="G143" s="50"/>
      <c r="H143" s="64"/>
      <c r="I143" s="50"/>
      <c r="J143" s="50"/>
      <c r="K143" s="63"/>
      <c r="L143" s="50"/>
      <c r="M143" s="64"/>
      <c r="N143" s="50"/>
      <c r="O143" s="50"/>
      <c r="P143" s="63"/>
      <c r="Q143" s="50"/>
      <c r="R143" s="60"/>
      <c r="S143" s="50"/>
      <c r="T143" s="50"/>
      <c r="U143" s="63"/>
      <c r="V143" s="50"/>
      <c r="W143" s="60"/>
      <c r="X143" s="50"/>
      <c r="Y143" s="50"/>
      <c r="Z143" s="63"/>
      <c r="AA143" s="50"/>
      <c r="AB143" s="60"/>
      <c r="AC143" s="50"/>
      <c r="AD143" s="50"/>
      <c r="AE143" s="63"/>
      <c r="AF143" s="50"/>
      <c r="AG143" s="60"/>
      <c r="AH143" s="50"/>
      <c r="AI143" s="50"/>
      <c r="AJ143" s="63"/>
      <c r="AK143" s="50"/>
      <c r="AL143" s="60"/>
      <c r="AM143" s="60"/>
      <c r="AN143" s="60"/>
      <c r="AO143" s="60"/>
      <c r="AP143" s="60"/>
      <c r="AQ143" s="60"/>
    </row>
    <row r="144" spans="1:43" hidden="1" x14ac:dyDescent="0.25">
      <c r="A144" s="87"/>
      <c r="B144" s="60"/>
      <c r="C144" s="60"/>
      <c r="D144" s="50"/>
      <c r="E144" s="54"/>
      <c r="F144" s="63"/>
      <c r="G144" s="50"/>
      <c r="H144" s="64"/>
      <c r="I144" s="50"/>
      <c r="J144" s="50"/>
      <c r="K144" s="63"/>
      <c r="L144" s="50"/>
      <c r="M144" s="64"/>
      <c r="N144" s="50"/>
      <c r="O144" s="50"/>
      <c r="P144" s="63"/>
      <c r="Q144" s="50"/>
      <c r="R144" s="60"/>
      <c r="S144" s="50"/>
      <c r="T144" s="50"/>
      <c r="U144" s="63"/>
      <c r="V144" s="50"/>
      <c r="W144" s="60"/>
      <c r="X144" s="50"/>
      <c r="Y144" s="50"/>
      <c r="Z144" s="63"/>
      <c r="AA144" s="50"/>
      <c r="AB144" s="60"/>
      <c r="AC144" s="50"/>
      <c r="AD144" s="50"/>
      <c r="AE144" s="63"/>
      <c r="AF144" s="50"/>
      <c r="AG144" s="60"/>
      <c r="AH144" s="50"/>
      <c r="AI144" s="50"/>
      <c r="AJ144" s="63"/>
      <c r="AK144" s="50"/>
      <c r="AL144" s="60"/>
      <c r="AM144" s="60"/>
      <c r="AN144" s="60"/>
      <c r="AO144" s="60"/>
      <c r="AP144" s="60"/>
      <c r="AQ144" s="60"/>
    </row>
    <row r="145" spans="1:43" hidden="1" x14ac:dyDescent="0.25">
      <c r="A145" s="87"/>
      <c r="B145" s="60"/>
      <c r="C145" s="60"/>
      <c r="D145" s="50"/>
      <c r="E145" s="54"/>
      <c r="F145" s="63"/>
      <c r="G145" s="50"/>
      <c r="H145" s="64"/>
      <c r="I145" s="50"/>
      <c r="J145" s="50"/>
      <c r="K145" s="63"/>
      <c r="L145" s="50"/>
      <c r="M145" s="64"/>
      <c r="N145" s="50"/>
      <c r="O145" s="50"/>
      <c r="P145" s="63"/>
      <c r="Q145" s="50"/>
      <c r="R145" s="60"/>
      <c r="S145" s="50"/>
      <c r="T145" s="50"/>
      <c r="U145" s="63"/>
      <c r="V145" s="50"/>
      <c r="W145" s="60"/>
      <c r="X145" s="50"/>
      <c r="Y145" s="50"/>
      <c r="Z145" s="63"/>
      <c r="AA145" s="50"/>
      <c r="AB145" s="60"/>
      <c r="AC145" s="50"/>
      <c r="AD145" s="50"/>
      <c r="AE145" s="63"/>
      <c r="AF145" s="50"/>
      <c r="AG145" s="60"/>
      <c r="AH145" s="50"/>
      <c r="AI145" s="50"/>
      <c r="AJ145" s="63"/>
      <c r="AK145" s="50"/>
      <c r="AL145" s="60"/>
      <c r="AM145" s="60"/>
      <c r="AN145" s="60"/>
      <c r="AO145" s="60"/>
      <c r="AP145" s="60"/>
      <c r="AQ145" s="60"/>
    </row>
    <row r="146" spans="1:43" hidden="1" x14ac:dyDescent="0.25">
      <c r="A146" s="87"/>
      <c r="B146" s="60"/>
      <c r="C146" s="60"/>
      <c r="D146" s="50"/>
      <c r="E146" s="54"/>
      <c r="F146" s="63"/>
      <c r="G146" s="50"/>
      <c r="H146" s="64"/>
      <c r="I146" s="50"/>
      <c r="J146" s="50"/>
      <c r="K146" s="63"/>
      <c r="L146" s="50"/>
      <c r="M146" s="64"/>
      <c r="N146" s="50"/>
      <c r="O146" s="50"/>
      <c r="P146" s="63"/>
      <c r="Q146" s="50"/>
      <c r="R146" s="60"/>
      <c r="S146" s="50"/>
      <c r="T146" s="50"/>
      <c r="U146" s="63"/>
      <c r="V146" s="50"/>
      <c r="W146" s="60"/>
      <c r="X146" s="50"/>
      <c r="Y146" s="50"/>
      <c r="Z146" s="63"/>
      <c r="AA146" s="50"/>
      <c r="AB146" s="60"/>
      <c r="AC146" s="50"/>
      <c r="AD146" s="50"/>
      <c r="AE146" s="63"/>
      <c r="AF146" s="50"/>
      <c r="AG146" s="60"/>
      <c r="AH146" s="50"/>
      <c r="AI146" s="50"/>
      <c r="AJ146" s="63"/>
      <c r="AK146" s="50"/>
      <c r="AL146" s="60"/>
      <c r="AM146" s="60"/>
      <c r="AN146" s="60"/>
      <c r="AO146" s="60"/>
      <c r="AP146" s="60"/>
      <c r="AQ146" s="60"/>
    </row>
    <row r="147" spans="1:43" hidden="1" x14ac:dyDescent="0.25">
      <c r="A147" s="87"/>
      <c r="B147" s="60"/>
      <c r="C147" s="60"/>
      <c r="D147" s="50"/>
      <c r="E147" s="54"/>
      <c r="F147" s="63"/>
      <c r="G147" s="50"/>
      <c r="H147" s="64"/>
      <c r="I147" s="50"/>
      <c r="J147" s="50"/>
      <c r="K147" s="63"/>
      <c r="L147" s="50"/>
      <c r="M147" s="64"/>
      <c r="N147" s="50"/>
      <c r="O147" s="50"/>
      <c r="P147" s="63"/>
      <c r="Q147" s="50"/>
      <c r="R147" s="60"/>
      <c r="S147" s="50"/>
      <c r="T147" s="50"/>
      <c r="U147" s="63"/>
      <c r="V147" s="50"/>
      <c r="W147" s="60"/>
      <c r="X147" s="50"/>
      <c r="Y147" s="50"/>
      <c r="Z147" s="63"/>
      <c r="AA147" s="50"/>
      <c r="AB147" s="60"/>
      <c r="AC147" s="50"/>
      <c r="AD147" s="50"/>
      <c r="AE147" s="63"/>
      <c r="AF147" s="50"/>
      <c r="AG147" s="60"/>
      <c r="AH147" s="50"/>
      <c r="AI147" s="50"/>
      <c r="AJ147" s="63"/>
      <c r="AK147" s="50"/>
      <c r="AL147" s="60"/>
      <c r="AM147" s="60"/>
      <c r="AN147" s="60"/>
      <c r="AO147" s="60"/>
      <c r="AP147" s="60"/>
      <c r="AQ147" s="60"/>
    </row>
    <row r="148" spans="1:43" hidden="1" x14ac:dyDescent="0.25">
      <c r="A148" s="87"/>
      <c r="B148" s="60"/>
      <c r="C148" s="60"/>
      <c r="D148" s="50"/>
      <c r="E148" s="54"/>
      <c r="F148" s="63"/>
      <c r="G148" s="50"/>
      <c r="H148" s="64"/>
      <c r="I148" s="50"/>
      <c r="J148" s="50"/>
      <c r="K148" s="63"/>
      <c r="L148" s="50"/>
      <c r="M148" s="64"/>
      <c r="N148" s="50"/>
      <c r="O148" s="50"/>
      <c r="P148" s="63"/>
      <c r="Q148" s="50"/>
      <c r="R148" s="60"/>
      <c r="S148" s="50"/>
      <c r="T148" s="50"/>
      <c r="U148" s="63"/>
      <c r="V148" s="50"/>
      <c r="W148" s="60"/>
      <c r="X148" s="50"/>
      <c r="Y148" s="50"/>
      <c r="Z148" s="63"/>
      <c r="AA148" s="50"/>
      <c r="AB148" s="60"/>
      <c r="AC148" s="50"/>
      <c r="AD148" s="50"/>
      <c r="AE148" s="63"/>
      <c r="AF148" s="50"/>
      <c r="AG148" s="60"/>
      <c r="AH148" s="50"/>
      <c r="AI148" s="50"/>
      <c r="AJ148" s="63"/>
      <c r="AK148" s="50"/>
      <c r="AL148" s="60"/>
      <c r="AM148" s="60"/>
      <c r="AN148" s="60"/>
      <c r="AO148" s="60"/>
      <c r="AP148" s="60"/>
      <c r="AQ148" s="60"/>
    </row>
    <row r="149" spans="1:43" hidden="1" x14ac:dyDescent="0.25">
      <c r="A149" s="87"/>
      <c r="B149" s="60"/>
      <c r="C149" s="60"/>
      <c r="D149" s="50"/>
      <c r="E149" s="54"/>
      <c r="F149" s="63"/>
      <c r="G149" s="50"/>
      <c r="H149" s="64"/>
      <c r="I149" s="50"/>
      <c r="J149" s="50"/>
      <c r="K149" s="63"/>
      <c r="L149" s="50"/>
      <c r="M149" s="64"/>
      <c r="N149" s="50"/>
      <c r="O149" s="50"/>
      <c r="P149" s="63"/>
      <c r="Q149" s="50"/>
      <c r="R149" s="60"/>
      <c r="S149" s="50"/>
      <c r="T149" s="50"/>
      <c r="U149" s="63"/>
      <c r="V149" s="50"/>
      <c r="W149" s="60"/>
      <c r="X149" s="50"/>
      <c r="Y149" s="50"/>
      <c r="Z149" s="63"/>
      <c r="AA149" s="50"/>
      <c r="AB149" s="60"/>
      <c r="AC149" s="50"/>
      <c r="AD149" s="50"/>
      <c r="AE149" s="63"/>
      <c r="AF149" s="50"/>
      <c r="AG149" s="60"/>
      <c r="AH149" s="50"/>
      <c r="AI149" s="50"/>
      <c r="AJ149" s="63"/>
      <c r="AK149" s="50"/>
      <c r="AL149" s="60"/>
      <c r="AM149" s="60"/>
      <c r="AN149" s="60"/>
      <c r="AO149" s="60"/>
      <c r="AP149" s="60"/>
      <c r="AQ149" s="60"/>
    </row>
    <row r="150" spans="1:43" hidden="1" x14ac:dyDescent="0.25">
      <c r="A150" s="87"/>
      <c r="B150" s="60"/>
      <c r="C150" s="60"/>
      <c r="D150" s="50"/>
      <c r="E150" s="54"/>
      <c r="F150" s="63"/>
      <c r="G150" s="50"/>
      <c r="H150" s="64"/>
      <c r="I150" s="50"/>
      <c r="J150" s="50"/>
      <c r="K150" s="63"/>
      <c r="L150" s="50"/>
      <c r="M150" s="64"/>
      <c r="N150" s="50"/>
      <c r="O150" s="50"/>
      <c r="P150" s="63"/>
      <c r="Q150" s="50"/>
      <c r="R150" s="60"/>
      <c r="S150" s="50"/>
      <c r="T150" s="50"/>
      <c r="U150" s="63"/>
      <c r="V150" s="50"/>
      <c r="W150" s="60"/>
      <c r="X150" s="50"/>
      <c r="Y150" s="50"/>
      <c r="Z150" s="63"/>
      <c r="AA150" s="50"/>
      <c r="AB150" s="60"/>
      <c r="AC150" s="50"/>
      <c r="AD150" s="50"/>
      <c r="AE150" s="63"/>
      <c r="AF150" s="50"/>
      <c r="AG150" s="60"/>
      <c r="AH150" s="50"/>
      <c r="AI150" s="50"/>
      <c r="AJ150" s="63"/>
      <c r="AK150" s="50"/>
      <c r="AL150" s="60"/>
      <c r="AM150" s="60"/>
      <c r="AN150" s="60"/>
      <c r="AO150" s="60"/>
      <c r="AP150" s="60"/>
      <c r="AQ150" s="60"/>
    </row>
    <row r="151" spans="1:43" hidden="1" x14ac:dyDescent="0.25">
      <c r="A151" s="87"/>
      <c r="B151" s="60"/>
      <c r="C151" s="60"/>
      <c r="D151" s="50"/>
      <c r="E151" s="54"/>
      <c r="F151" s="63"/>
      <c r="G151" s="50"/>
      <c r="H151" s="64"/>
      <c r="I151" s="50"/>
      <c r="J151" s="50"/>
      <c r="K151" s="63"/>
      <c r="L151" s="50"/>
      <c r="M151" s="64"/>
      <c r="N151" s="50"/>
      <c r="O151" s="50"/>
      <c r="P151" s="63"/>
      <c r="Q151" s="50"/>
      <c r="R151" s="60"/>
      <c r="S151" s="50"/>
      <c r="T151" s="50"/>
      <c r="U151" s="63"/>
      <c r="V151" s="50"/>
      <c r="W151" s="60"/>
      <c r="X151" s="50"/>
      <c r="Y151" s="50"/>
      <c r="Z151" s="63"/>
      <c r="AA151" s="50"/>
      <c r="AB151" s="60"/>
      <c r="AC151" s="50"/>
      <c r="AD151" s="50"/>
      <c r="AE151" s="63"/>
      <c r="AF151" s="50"/>
      <c r="AG151" s="60"/>
      <c r="AH151" s="50"/>
      <c r="AI151" s="50"/>
      <c r="AJ151" s="63"/>
      <c r="AK151" s="50"/>
      <c r="AL151" s="60"/>
      <c r="AM151" s="60"/>
      <c r="AN151" s="60"/>
      <c r="AO151" s="60"/>
      <c r="AP151" s="60"/>
      <c r="AQ151" s="60"/>
    </row>
    <row r="152" spans="1:43" hidden="1" x14ac:dyDescent="0.25">
      <c r="A152" s="87"/>
      <c r="B152" s="60"/>
      <c r="C152" s="60"/>
      <c r="D152" s="50"/>
      <c r="E152" s="54"/>
      <c r="F152" s="63"/>
      <c r="G152" s="50"/>
      <c r="H152" s="64"/>
      <c r="I152" s="50"/>
      <c r="J152" s="50"/>
      <c r="K152" s="63"/>
      <c r="L152" s="50"/>
      <c r="M152" s="64"/>
      <c r="N152" s="50"/>
      <c r="O152" s="50"/>
      <c r="P152" s="63"/>
      <c r="Q152" s="50"/>
      <c r="R152" s="60"/>
      <c r="S152" s="50"/>
      <c r="T152" s="50"/>
      <c r="U152" s="63"/>
      <c r="V152" s="50"/>
      <c r="W152" s="60"/>
      <c r="X152" s="50"/>
      <c r="Y152" s="50"/>
      <c r="Z152" s="63"/>
      <c r="AA152" s="50"/>
      <c r="AB152" s="60"/>
      <c r="AC152" s="50"/>
      <c r="AD152" s="50"/>
      <c r="AE152" s="63"/>
      <c r="AF152" s="50"/>
      <c r="AG152" s="60"/>
      <c r="AH152" s="50"/>
      <c r="AI152" s="50"/>
      <c r="AJ152" s="63"/>
      <c r="AK152" s="50"/>
      <c r="AL152" s="60"/>
      <c r="AM152" s="60"/>
      <c r="AN152" s="60"/>
      <c r="AO152" s="60"/>
      <c r="AP152" s="60"/>
      <c r="AQ152" s="60"/>
    </row>
    <row r="153" spans="1:43" hidden="1" x14ac:dyDescent="0.25">
      <c r="A153" s="87"/>
      <c r="B153" s="60"/>
      <c r="C153" s="60"/>
      <c r="D153" s="50"/>
      <c r="E153" s="54"/>
      <c r="F153" s="63"/>
      <c r="G153" s="50"/>
      <c r="H153" s="64"/>
      <c r="I153" s="50"/>
      <c r="J153" s="50"/>
      <c r="K153" s="63"/>
      <c r="L153" s="50"/>
      <c r="M153" s="64"/>
      <c r="N153" s="50"/>
      <c r="O153" s="50"/>
      <c r="P153" s="63"/>
      <c r="Q153" s="50"/>
      <c r="R153" s="60"/>
      <c r="S153" s="50"/>
      <c r="T153" s="50"/>
      <c r="U153" s="63"/>
      <c r="V153" s="50"/>
      <c r="W153" s="60"/>
      <c r="X153" s="50"/>
      <c r="Y153" s="50"/>
      <c r="Z153" s="63"/>
      <c r="AA153" s="50"/>
      <c r="AB153" s="60"/>
      <c r="AC153" s="50"/>
      <c r="AD153" s="50"/>
      <c r="AE153" s="63"/>
      <c r="AF153" s="50"/>
      <c r="AG153" s="60"/>
      <c r="AH153" s="50"/>
      <c r="AI153" s="50"/>
      <c r="AJ153" s="63"/>
      <c r="AK153" s="50"/>
      <c r="AL153" s="60"/>
      <c r="AM153" s="60"/>
      <c r="AN153" s="60"/>
      <c r="AO153" s="60"/>
      <c r="AP153" s="60"/>
      <c r="AQ153" s="60"/>
    </row>
    <row r="154" spans="1:43" hidden="1" x14ac:dyDescent="0.25">
      <c r="A154" s="87"/>
      <c r="B154" s="60"/>
      <c r="C154" s="60"/>
      <c r="D154" s="50"/>
      <c r="E154" s="54"/>
      <c r="F154" s="63"/>
      <c r="G154" s="50"/>
      <c r="H154" s="64"/>
      <c r="I154" s="50"/>
      <c r="J154" s="50"/>
      <c r="K154" s="63"/>
      <c r="L154" s="50"/>
      <c r="M154" s="64"/>
      <c r="N154" s="50"/>
      <c r="O154" s="50"/>
      <c r="P154" s="63"/>
      <c r="Q154" s="50"/>
      <c r="R154" s="60"/>
      <c r="S154" s="50"/>
      <c r="T154" s="50"/>
      <c r="U154" s="63"/>
      <c r="V154" s="50"/>
      <c r="W154" s="60"/>
      <c r="X154" s="50"/>
      <c r="Y154" s="50"/>
      <c r="Z154" s="63"/>
      <c r="AA154" s="50"/>
      <c r="AB154" s="60"/>
      <c r="AC154" s="50"/>
      <c r="AD154" s="50"/>
      <c r="AE154" s="63"/>
      <c r="AF154" s="50"/>
      <c r="AG154" s="60"/>
      <c r="AH154" s="50"/>
      <c r="AI154" s="50"/>
      <c r="AJ154" s="63"/>
      <c r="AK154" s="50"/>
      <c r="AL154" s="60"/>
      <c r="AM154" s="60"/>
      <c r="AN154" s="60"/>
      <c r="AO154" s="60"/>
      <c r="AP154" s="60"/>
      <c r="AQ154" s="60"/>
    </row>
    <row r="155" spans="1:43" hidden="1" x14ac:dyDescent="0.25">
      <c r="A155" s="87"/>
      <c r="B155" s="60"/>
      <c r="C155" s="60"/>
      <c r="D155" s="50"/>
      <c r="E155" s="54"/>
      <c r="F155" s="63"/>
      <c r="G155" s="50"/>
      <c r="H155" s="64"/>
      <c r="I155" s="50"/>
      <c r="J155" s="50"/>
      <c r="K155" s="63"/>
      <c r="L155" s="50"/>
      <c r="M155" s="64"/>
      <c r="N155" s="50"/>
      <c r="O155" s="50"/>
      <c r="P155" s="63"/>
      <c r="Q155" s="50"/>
      <c r="R155" s="60"/>
      <c r="S155" s="50"/>
      <c r="T155" s="50"/>
      <c r="U155" s="63"/>
      <c r="V155" s="50"/>
      <c r="W155" s="60"/>
      <c r="X155" s="50"/>
      <c r="Y155" s="50"/>
      <c r="Z155" s="63"/>
      <c r="AA155" s="50"/>
      <c r="AB155" s="60"/>
      <c r="AC155" s="50"/>
      <c r="AD155" s="50"/>
      <c r="AE155" s="63"/>
      <c r="AF155" s="50"/>
      <c r="AG155" s="60"/>
      <c r="AH155" s="50"/>
      <c r="AI155" s="50"/>
      <c r="AJ155" s="63"/>
      <c r="AK155" s="50"/>
      <c r="AL155" s="60"/>
      <c r="AM155" s="60"/>
      <c r="AN155" s="60"/>
      <c r="AO155" s="60"/>
      <c r="AP155" s="60"/>
      <c r="AQ155" s="60"/>
    </row>
    <row r="156" spans="1:43" hidden="1" x14ac:dyDescent="0.25">
      <c r="A156" s="87"/>
      <c r="B156" s="60"/>
      <c r="C156" s="60"/>
      <c r="D156" s="50"/>
      <c r="E156" s="54"/>
      <c r="F156" s="63"/>
      <c r="G156" s="50"/>
      <c r="H156" s="64"/>
      <c r="I156" s="50"/>
      <c r="J156" s="50"/>
      <c r="K156" s="63"/>
      <c r="L156" s="50"/>
      <c r="M156" s="64"/>
      <c r="N156" s="50"/>
      <c r="O156" s="50"/>
      <c r="P156" s="63"/>
      <c r="Q156" s="50"/>
      <c r="R156" s="60"/>
      <c r="S156" s="50"/>
      <c r="T156" s="50"/>
      <c r="U156" s="63"/>
      <c r="V156" s="50"/>
      <c r="W156" s="60"/>
      <c r="X156" s="50"/>
      <c r="Y156" s="50"/>
      <c r="Z156" s="63"/>
      <c r="AA156" s="50"/>
      <c r="AB156" s="60"/>
      <c r="AC156" s="50"/>
      <c r="AD156" s="50"/>
      <c r="AE156" s="63"/>
      <c r="AF156" s="50"/>
      <c r="AG156" s="60"/>
      <c r="AH156" s="50"/>
      <c r="AI156" s="50"/>
      <c r="AJ156" s="63"/>
      <c r="AK156" s="50"/>
      <c r="AL156" s="60"/>
      <c r="AM156" s="60"/>
      <c r="AN156" s="60"/>
      <c r="AO156" s="60"/>
      <c r="AP156" s="60"/>
      <c r="AQ156" s="60"/>
    </row>
    <row r="157" spans="1:43" hidden="1" x14ac:dyDescent="0.25">
      <c r="A157" s="87"/>
      <c r="B157" s="60"/>
      <c r="C157" s="60"/>
      <c r="D157" s="50"/>
      <c r="E157" s="54"/>
      <c r="F157" s="63"/>
      <c r="G157" s="50"/>
      <c r="H157" s="64"/>
      <c r="I157" s="50"/>
      <c r="J157" s="50"/>
      <c r="K157" s="63"/>
      <c r="L157" s="50"/>
      <c r="M157" s="64"/>
      <c r="N157" s="50"/>
      <c r="O157" s="50"/>
      <c r="P157" s="63"/>
      <c r="Q157" s="50"/>
      <c r="R157" s="60"/>
      <c r="S157" s="50"/>
      <c r="T157" s="50"/>
      <c r="U157" s="63"/>
      <c r="V157" s="50"/>
      <c r="W157" s="60"/>
      <c r="X157" s="50"/>
      <c r="Y157" s="50"/>
      <c r="Z157" s="63"/>
      <c r="AA157" s="50"/>
      <c r="AB157" s="60"/>
      <c r="AC157" s="50"/>
      <c r="AD157" s="50"/>
      <c r="AE157" s="63"/>
      <c r="AF157" s="50"/>
      <c r="AG157" s="60"/>
      <c r="AH157" s="50"/>
      <c r="AI157" s="50"/>
      <c r="AJ157" s="63"/>
      <c r="AK157" s="50"/>
      <c r="AL157" s="60"/>
      <c r="AM157" s="60"/>
      <c r="AN157" s="60"/>
      <c r="AO157" s="60"/>
      <c r="AP157" s="60"/>
      <c r="AQ157" s="60"/>
    </row>
    <row r="158" spans="1:43" hidden="1" x14ac:dyDescent="0.25">
      <c r="A158" s="87"/>
      <c r="B158" s="60"/>
      <c r="C158" s="60"/>
      <c r="D158" s="50"/>
      <c r="E158" s="54"/>
      <c r="F158" s="63"/>
      <c r="G158" s="50"/>
      <c r="H158" s="64"/>
      <c r="I158" s="50"/>
      <c r="J158" s="50"/>
      <c r="K158" s="63"/>
      <c r="L158" s="50"/>
      <c r="M158" s="64"/>
      <c r="N158" s="50"/>
      <c r="O158" s="50"/>
      <c r="P158" s="63"/>
      <c r="Q158" s="50"/>
      <c r="R158" s="60"/>
      <c r="S158" s="50"/>
      <c r="T158" s="50"/>
      <c r="U158" s="63"/>
      <c r="V158" s="50"/>
      <c r="W158" s="60"/>
      <c r="X158" s="50"/>
      <c r="Y158" s="50"/>
      <c r="Z158" s="63"/>
      <c r="AA158" s="50"/>
      <c r="AB158" s="60"/>
      <c r="AC158" s="50"/>
      <c r="AD158" s="50"/>
      <c r="AE158" s="63"/>
      <c r="AF158" s="50"/>
      <c r="AG158" s="60"/>
      <c r="AH158" s="50"/>
      <c r="AI158" s="50"/>
      <c r="AJ158" s="63"/>
      <c r="AK158" s="50"/>
      <c r="AL158" s="60"/>
      <c r="AM158" s="60"/>
      <c r="AN158" s="60"/>
      <c r="AO158" s="60"/>
      <c r="AP158" s="60"/>
      <c r="AQ158" s="60"/>
    </row>
    <row r="159" spans="1:43" hidden="1" x14ac:dyDescent="0.25">
      <c r="A159" s="87"/>
    </row>
    <row r="160" spans="1:43" hidden="1" x14ac:dyDescent="0.25">
      <c r="A160" s="87"/>
    </row>
    <row r="161" spans="1:1" hidden="1" x14ac:dyDescent="0.25">
      <c r="A161" s="87"/>
    </row>
    <row r="162" spans="1:1" hidden="1" x14ac:dyDescent="0.25">
      <c r="A162" s="87"/>
    </row>
    <row r="163" spans="1:1" hidden="1" x14ac:dyDescent="0.25">
      <c r="A163" s="87"/>
    </row>
    <row r="164" spans="1:1" hidden="1" x14ac:dyDescent="0.25">
      <c r="A164" s="87"/>
    </row>
    <row r="165" spans="1:1" hidden="1" x14ac:dyDescent="0.25">
      <c r="A165" s="87"/>
    </row>
    <row r="166" spans="1:1" hidden="1" x14ac:dyDescent="0.25">
      <c r="A166" s="87"/>
    </row>
    <row r="167" spans="1:1" hidden="1" x14ac:dyDescent="0.25">
      <c r="A167" s="87"/>
    </row>
    <row r="168" spans="1:1" hidden="1" x14ac:dyDescent="0.25">
      <c r="A168" s="87"/>
    </row>
    <row r="169" spans="1:1" hidden="1" x14ac:dyDescent="0.25">
      <c r="A169" s="87"/>
    </row>
    <row r="170" spans="1:1" hidden="1" x14ac:dyDescent="0.25">
      <c r="A170" s="87"/>
    </row>
    <row r="171" spans="1:1" hidden="1" x14ac:dyDescent="0.25">
      <c r="A171" s="87"/>
    </row>
    <row r="172" spans="1:1" hidden="1" x14ac:dyDescent="0.25">
      <c r="A172" s="87"/>
    </row>
    <row r="173" spans="1:1" hidden="1" x14ac:dyDescent="0.25">
      <c r="A173" s="87"/>
    </row>
    <row r="174" spans="1:1" hidden="1" x14ac:dyDescent="0.25">
      <c r="A174" s="87"/>
    </row>
    <row r="175" spans="1:1" hidden="1" x14ac:dyDescent="0.25">
      <c r="A175" s="87"/>
    </row>
    <row r="176" spans="1:1" hidden="1" x14ac:dyDescent="0.25">
      <c r="A176" s="87"/>
    </row>
    <row r="177" spans="1:1" hidden="1" x14ac:dyDescent="0.25">
      <c r="A177" s="87"/>
    </row>
    <row r="178" spans="1:1" hidden="1" x14ac:dyDescent="0.25">
      <c r="A178" s="87"/>
    </row>
    <row r="179" spans="1:1" hidden="1" x14ac:dyDescent="0.25">
      <c r="A179" s="87"/>
    </row>
    <row r="180" spans="1:1" hidden="1" x14ac:dyDescent="0.25">
      <c r="A180" s="87"/>
    </row>
    <row r="181" spans="1:1" hidden="1" x14ac:dyDescent="0.25">
      <c r="A181" s="87"/>
    </row>
    <row r="182" spans="1:1" hidden="1" x14ac:dyDescent="0.25">
      <c r="A182" s="87"/>
    </row>
    <row r="183" spans="1:1" hidden="1" x14ac:dyDescent="0.25">
      <c r="A183" s="87"/>
    </row>
    <row r="184" spans="1:1" hidden="1" x14ac:dyDescent="0.25">
      <c r="A184" s="87"/>
    </row>
  </sheetData>
  <mergeCells count="15">
    <mergeCell ref="AE6:AG6"/>
    <mergeCell ref="AJ6:AL6"/>
    <mergeCell ref="B5:B6"/>
    <mergeCell ref="F6:H6"/>
    <mergeCell ref="K6:M6"/>
    <mergeCell ref="P6:R6"/>
    <mergeCell ref="U6:W6"/>
    <mergeCell ref="Z6:AB6"/>
    <mergeCell ref="AH5:AL5"/>
    <mergeCell ref="D5:H5"/>
    <mergeCell ref="I5:M5"/>
    <mergeCell ref="N5:R5"/>
    <mergeCell ref="S5:W5"/>
    <mergeCell ref="X5:AB5"/>
    <mergeCell ref="AC5:AG5"/>
  </mergeCells>
  <conditionalFormatting sqref="D7:AL134">
    <cfRule type="expression" dxfId="1081" priority="2">
      <formula>D7&lt;&gt;""</formula>
    </cfRule>
  </conditionalFormatting>
  <conditionalFormatting sqref="B7:AL134">
    <cfRule type="expression" dxfId="1080" priority="1">
      <formula>$A7=""</formula>
    </cfRule>
  </conditionalFormatting>
  <pageMargins left="0.19685039370078741" right="0.19685039370078741" top="0.39370078740157483" bottom="0.62992125984251968" header="0.23622047244094488" footer="0.51181102362204722"/>
  <pageSetup paperSize="8" scale="47"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FG258"/>
  <sheetViews>
    <sheetView showGridLines="0" topLeftCell="AC115" zoomScale="90" zoomScaleNormal="90" workbookViewId="0">
      <selection activeCell="AG136" sqref="AG136"/>
    </sheetView>
  </sheetViews>
  <sheetFormatPr defaultColWidth="8.77734375" defaultRowHeight="13.2" x14ac:dyDescent="0.25"/>
  <cols>
    <col min="1" max="1" width="8.77734375" style="295"/>
    <col min="2" max="2" width="11.33203125" style="295" bestFit="1" customWidth="1"/>
    <col min="3" max="3" width="7.109375" style="296" bestFit="1" customWidth="1"/>
    <col min="4" max="4" width="12" style="297" bestFit="1" customWidth="1"/>
    <col min="5" max="5" width="7" style="295" bestFit="1" customWidth="1"/>
    <col min="6" max="6" width="7" style="295" customWidth="1"/>
    <col min="7" max="7" width="17.6640625" style="295" bestFit="1" customWidth="1"/>
    <col min="8" max="8" width="19.33203125" style="295" bestFit="1" customWidth="1"/>
    <col min="9" max="11" width="19.33203125" style="295" customWidth="1"/>
    <col min="12" max="12" width="22.6640625" style="295" bestFit="1" customWidth="1"/>
    <col min="13" max="13" width="19.33203125" style="295" customWidth="1"/>
    <col min="14" max="14" width="7" style="295" bestFit="1" customWidth="1"/>
    <col min="15" max="15" width="19.33203125" style="295" bestFit="1" customWidth="1"/>
    <col min="16" max="16" width="20.77734375" style="295" bestFit="1" customWidth="1"/>
    <col min="17" max="21" width="20.77734375" style="295" customWidth="1"/>
    <col min="22" max="22" width="5.109375" style="295" customWidth="1"/>
    <col min="23" max="23" width="19.33203125" style="296" bestFit="1" customWidth="1"/>
    <col min="24" max="27" width="19.77734375" style="297" customWidth="1"/>
    <col min="28" max="28" width="23.6640625" style="295" bestFit="1" customWidth="1"/>
    <col min="29" max="29" width="20.77734375" style="295" bestFit="1" customWidth="1"/>
    <col min="30" max="30" width="4.44140625" style="295" customWidth="1"/>
    <col min="31" max="37" width="20.77734375" style="295" customWidth="1"/>
    <col min="38" max="39" width="8.77734375" style="295"/>
    <col min="40" max="41" width="11.33203125" style="295" bestFit="1" customWidth="1"/>
    <col min="42" max="42" width="13.109375" style="295" bestFit="1" customWidth="1"/>
    <col min="43" max="43" width="8" style="295" bestFit="1" customWidth="1"/>
    <col min="44" max="53" width="8.77734375" style="295"/>
    <col min="54" max="54" width="17.6640625" style="295" bestFit="1" customWidth="1"/>
    <col min="55" max="55" width="19.33203125" style="295" bestFit="1" customWidth="1"/>
    <col min="56" max="81" width="8.77734375" style="295"/>
    <col min="82" max="82" width="23.6640625" style="295" bestFit="1" customWidth="1"/>
    <col min="83" max="135" width="8.77734375" style="295"/>
    <col min="136" max="139" width="10.77734375" style="295" customWidth="1"/>
    <col min="140" max="140" width="8.77734375" style="295"/>
    <col min="141" max="141" width="10.77734375" style="295" customWidth="1"/>
    <col min="142" max="144" width="8.77734375" style="295"/>
    <col min="145" max="145" width="10.77734375" style="295" customWidth="1"/>
    <col min="146" max="148" width="8.77734375" style="295"/>
    <col min="149" max="149" width="10.77734375" style="295" customWidth="1"/>
    <col min="150" max="151" width="15.109375" style="295" bestFit="1" customWidth="1"/>
    <col min="152" max="152" width="8.77734375" style="295"/>
    <col min="153" max="153" width="10.77734375" style="295" customWidth="1"/>
    <col min="154" max="156" width="8.77734375" style="295"/>
    <col min="157" max="157" width="10.77734375" style="295" customWidth="1"/>
    <col min="158" max="160" width="8.77734375" style="295"/>
    <col min="161" max="161" width="10.77734375" style="295" customWidth="1"/>
    <col min="162" max="16384" width="8.77734375" style="295"/>
  </cols>
  <sheetData>
    <row r="1" spans="2:163" x14ac:dyDescent="0.25">
      <c r="G1" s="295" t="s">
        <v>38</v>
      </c>
      <c r="L1" s="295" t="s">
        <v>39</v>
      </c>
      <c r="O1" s="295" t="s">
        <v>38</v>
      </c>
      <c r="U1" s="295" t="s">
        <v>39</v>
      </c>
      <c r="W1" s="296" t="s">
        <v>38</v>
      </c>
      <c r="AB1" s="295" t="s">
        <v>39</v>
      </c>
      <c r="AS1" s="295">
        <f>dummy1!I9</f>
        <v>32</v>
      </c>
      <c r="AZ1" s="295">
        <v>0</v>
      </c>
      <c r="BA1" s="295">
        <v>1</v>
      </c>
      <c r="BB1" s="295">
        <f>BA1+1</f>
        <v>2</v>
      </c>
      <c r="BC1" s="295">
        <f t="shared" ref="BC1:DN1" si="0">BB1+1</f>
        <v>3</v>
      </c>
      <c r="BD1" s="295">
        <f t="shared" si="0"/>
        <v>4</v>
      </c>
      <c r="BE1" s="295">
        <f t="shared" si="0"/>
        <v>5</v>
      </c>
      <c r="BF1" s="295">
        <f t="shared" si="0"/>
        <v>6</v>
      </c>
      <c r="BG1" s="295">
        <f t="shared" si="0"/>
        <v>7</v>
      </c>
      <c r="BH1" s="295">
        <f t="shared" si="0"/>
        <v>8</v>
      </c>
      <c r="BI1" s="295">
        <f t="shared" si="0"/>
        <v>9</v>
      </c>
      <c r="BJ1" s="295">
        <f t="shared" si="0"/>
        <v>10</v>
      </c>
      <c r="BK1" s="295">
        <f t="shared" si="0"/>
        <v>11</v>
      </c>
      <c r="BL1" s="295">
        <f t="shared" si="0"/>
        <v>12</v>
      </c>
      <c r="BM1" s="295">
        <f t="shared" si="0"/>
        <v>13</v>
      </c>
      <c r="BN1" s="295">
        <f t="shared" si="0"/>
        <v>14</v>
      </c>
      <c r="BO1" s="295">
        <f t="shared" si="0"/>
        <v>15</v>
      </c>
      <c r="BP1" s="295">
        <f t="shared" si="0"/>
        <v>16</v>
      </c>
      <c r="BQ1" s="295">
        <f t="shared" si="0"/>
        <v>17</v>
      </c>
      <c r="BR1" s="295">
        <f t="shared" si="0"/>
        <v>18</v>
      </c>
      <c r="BS1" s="295">
        <f t="shared" si="0"/>
        <v>19</v>
      </c>
      <c r="BT1" s="295">
        <f t="shared" si="0"/>
        <v>20</v>
      </c>
      <c r="BU1" s="295">
        <f t="shared" si="0"/>
        <v>21</v>
      </c>
      <c r="BV1" s="295">
        <f t="shared" si="0"/>
        <v>22</v>
      </c>
      <c r="BW1" s="295">
        <f t="shared" si="0"/>
        <v>23</v>
      </c>
      <c r="BX1" s="295">
        <f t="shared" si="0"/>
        <v>24</v>
      </c>
      <c r="BY1" s="295">
        <f t="shared" si="0"/>
        <v>25</v>
      </c>
      <c r="BZ1" s="295">
        <f t="shared" si="0"/>
        <v>26</v>
      </c>
      <c r="CA1" s="295">
        <f t="shared" si="0"/>
        <v>27</v>
      </c>
      <c r="CB1" s="295">
        <f t="shared" si="0"/>
        <v>28</v>
      </c>
      <c r="CC1" s="295">
        <f t="shared" si="0"/>
        <v>29</v>
      </c>
      <c r="CD1" s="295">
        <f t="shared" si="0"/>
        <v>30</v>
      </c>
      <c r="CE1" s="295">
        <f t="shared" si="0"/>
        <v>31</v>
      </c>
      <c r="CF1" s="295">
        <f t="shared" si="0"/>
        <v>32</v>
      </c>
      <c r="CG1" s="295">
        <f t="shared" si="0"/>
        <v>33</v>
      </c>
      <c r="CH1" s="295">
        <f t="shared" si="0"/>
        <v>34</v>
      </c>
      <c r="CI1" s="295">
        <f t="shared" si="0"/>
        <v>35</v>
      </c>
      <c r="CJ1" s="295">
        <f t="shared" si="0"/>
        <v>36</v>
      </c>
      <c r="CK1" s="295">
        <f t="shared" si="0"/>
        <v>37</v>
      </c>
      <c r="CL1" s="295">
        <f t="shared" si="0"/>
        <v>38</v>
      </c>
      <c r="CM1" s="295">
        <f t="shared" si="0"/>
        <v>39</v>
      </c>
      <c r="CN1" s="295">
        <f t="shared" si="0"/>
        <v>40</v>
      </c>
      <c r="CO1" s="295">
        <f t="shared" si="0"/>
        <v>41</v>
      </c>
      <c r="CP1" s="295">
        <f t="shared" si="0"/>
        <v>42</v>
      </c>
      <c r="CQ1" s="295">
        <f t="shared" si="0"/>
        <v>43</v>
      </c>
      <c r="CR1" s="295">
        <f t="shared" si="0"/>
        <v>44</v>
      </c>
      <c r="CS1" s="295">
        <f t="shared" si="0"/>
        <v>45</v>
      </c>
      <c r="CT1" s="295">
        <f t="shared" si="0"/>
        <v>46</v>
      </c>
      <c r="CU1" s="295">
        <f t="shared" si="0"/>
        <v>47</v>
      </c>
      <c r="CV1" s="295">
        <f t="shared" si="0"/>
        <v>48</v>
      </c>
      <c r="CW1" s="295">
        <f t="shared" si="0"/>
        <v>49</v>
      </c>
      <c r="CX1" s="295">
        <f t="shared" si="0"/>
        <v>50</v>
      </c>
      <c r="CY1" s="295">
        <f t="shared" si="0"/>
        <v>51</v>
      </c>
      <c r="CZ1" s="295">
        <f t="shared" si="0"/>
        <v>52</v>
      </c>
      <c r="DA1" s="295">
        <f t="shared" si="0"/>
        <v>53</v>
      </c>
      <c r="DB1" s="295">
        <f t="shared" si="0"/>
        <v>54</v>
      </c>
      <c r="DC1" s="295">
        <f t="shared" si="0"/>
        <v>55</v>
      </c>
      <c r="DD1" s="295">
        <f t="shared" si="0"/>
        <v>56</v>
      </c>
      <c r="DE1" s="295">
        <f t="shared" si="0"/>
        <v>57</v>
      </c>
      <c r="DF1" s="295">
        <f t="shared" si="0"/>
        <v>58</v>
      </c>
      <c r="DG1" s="295">
        <f t="shared" si="0"/>
        <v>59</v>
      </c>
      <c r="DH1" s="295">
        <f t="shared" si="0"/>
        <v>60</v>
      </c>
      <c r="DI1" s="295">
        <f t="shared" si="0"/>
        <v>61</v>
      </c>
      <c r="DJ1" s="295">
        <f t="shared" si="0"/>
        <v>62</v>
      </c>
      <c r="DK1" s="295">
        <f t="shared" si="0"/>
        <v>63</v>
      </c>
      <c r="DL1" s="295">
        <f t="shared" si="0"/>
        <v>64</v>
      </c>
      <c r="DM1" s="295">
        <f t="shared" si="0"/>
        <v>65</v>
      </c>
      <c r="DN1" s="295">
        <f t="shared" si="0"/>
        <v>66</v>
      </c>
      <c r="DO1" s="295">
        <f t="shared" ref="DO1:FG1" si="1">DN1+1</f>
        <v>67</v>
      </c>
      <c r="DP1" s="295">
        <f t="shared" si="1"/>
        <v>68</v>
      </c>
      <c r="DQ1" s="295">
        <f t="shared" si="1"/>
        <v>69</v>
      </c>
      <c r="DR1" s="295">
        <f t="shared" si="1"/>
        <v>70</v>
      </c>
      <c r="DS1" s="295">
        <f t="shared" si="1"/>
        <v>71</v>
      </c>
      <c r="DT1" s="295">
        <f t="shared" si="1"/>
        <v>72</v>
      </c>
      <c r="DU1" s="295">
        <f t="shared" si="1"/>
        <v>73</v>
      </c>
      <c r="DV1" s="295">
        <f t="shared" si="1"/>
        <v>74</v>
      </c>
      <c r="DW1" s="295">
        <f t="shared" si="1"/>
        <v>75</v>
      </c>
      <c r="DX1" s="295">
        <f t="shared" si="1"/>
        <v>76</v>
      </c>
      <c r="DY1" s="295">
        <f t="shared" si="1"/>
        <v>77</v>
      </c>
      <c r="DZ1" s="295">
        <f t="shared" si="1"/>
        <v>78</v>
      </c>
      <c r="EA1" s="295">
        <f t="shared" si="1"/>
        <v>79</v>
      </c>
      <c r="EB1" s="295">
        <f t="shared" si="1"/>
        <v>80</v>
      </c>
      <c r="EC1" s="295">
        <f t="shared" si="1"/>
        <v>81</v>
      </c>
      <c r="ED1" s="295">
        <f t="shared" si="1"/>
        <v>82</v>
      </c>
      <c r="EE1" s="295">
        <f t="shared" si="1"/>
        <v>83</v>
      </c>
      <c r="EF1" s="295">
        <f t="shared" si="1"/>
        <v>84</v>
      </c>
      <c r="EG1" s="295">
        <f t="shared" si="1"/>
        <v>85</v>
      </c>
      <c r="EH1" s="295">
        <f t="shared" si="1"/>
        <v>86</v>
      </c>
      <c r="EI1" s="295">
        <f t="shared" si="1"/>
        <v>87</v>
      </c>
      <c r="EJ1" s="295">
        <f t="shared" si="1"/>
        <v>88</v>
      </c>
      <c r="EK1" s="295">
        <f t="shared" si="1"/>
        <v>89</v>
      </c>
      <c r="EL1" s="295">
        <f t="shared" si="1"/>
        <v>90</v>
      </c>
      <c r="EM1" s="295">
        <f t="shared" si="1"/>
        <v>91</v>
      </c>
      <c r="EN1" s="295">
        <f t="shared" si="1"/>
        <v>92</v>
      </c>
      <c r="EO1" s="295">
        <f t="shared" si="1"/>
        <v>93</v>
      </c>
      <c r="EP1" s="295">
        <f t="shared" si="1"/>
        <v>94</v>
      </c>
      <c r="EQ1" s="295">
        <f t="shared" si="1"/>
        <v>95</v>
      </c>
      <c r="ER1" s="295">
        <f t="shared" si="1"/>
        <v>96</v>
      </c>
      <c r="ES1" s="295">
        <f t="shared" si="1"/>
        <v>97</v>
      </c>
      <c r="ET1" s="295">
        <f t="shared" si="1"/>
        <v>98</v>
      </c>
      <c r="EU1" s="295">
        <f t="shared" si="1"/>
        <v>99</v>
      </c>
      <c r="EV1" s="295">
        <f t="shared" si="1"/>
        <v>100</v>
      </c>
      <c r="EW1" s="295">
        <f t="shared" si="1"/>
        <v>101</v>
      </c>
      <c r="EX1" s="295">
        <f t="shared" si="1"/>
        <v>102</v>
      </c>
      <c r="EY1" s="295">
        <f t="shared" si="1"/>
        <v>103</v>
      </c>
      <c r="EZ1" s="295">
        <f t="shared" si="1"/>
        <v>104</v>
      </c>
      <c r="FA1" s="295">
        <f t="shared" si="1"/>
        <v>105</v>
      </c>
      <c r="FB1" s="295">
        <f t="shared" si="1"/>
        <v>106</v>
      </c>
      <c r="FC1" s="295">
        <f t="shared" si="1"/>
        <v>107</v>
      </c>
      <c r="FD1" s="295">
        <f t="shared" si="1"/>
        <v>108</v>
      </c>
      <c r="FE1" s="295">
        <f t="shared" si="1"/>
        <v>109</v>
      </c>
      <c r="FF1" s="295">
        <f t="shared" si="1"/>
        <v>110</v>
      </c>
      <c r="FG1" s="295">
        <f t="shared" si="1"/>
        <v>111</v>
      </c>
    </row>
    <row r="2" spans="2:163" x14ac:dyDescent="0.25">
      <c r="L2" s="295">
        <v>0</v>
      </c>
      <c r="M2" s="295">
        <v>1</v>
      </c>
      <c r="N2" s="295">
        <v>2</v>
      </c>
      <c r="O2" s="295">
        <v>3</v>
      </c>
      <c r="P2" s="295">
        <v>4</v>
      </c>
      <c r="Q2" s="295">
        <v>5</v>
      </c>
      <c r="R2" s="295">
        <v>6</v>
      </c>
      <c r="S2" s="295">
        <v>7</v>
      </c>
      <c r="T2" s="298">
        <v>8</v>
      </c>
      <c r="U2" s="295">
        <v>9</v>
      </c>
      <c r="V2" s="295">
        <v>10</v>
      </c>
      <c r="W2" s="296">
        <v>11</v>
      </c>
      <c r="X2" s="297">
        <v>12</v>
      </c>
      <c r="Y2" s="297">
        <v>13</v>
      </c>
      <c r="Z2" s="297">
        <v>14</v>
      </c>
      <c r="AA2" s="297">
        <v>15</v>
      </c>
      <c r="AB2" s="297">
        <v>16</v>
      </c>
      <c r="AM2" s="295">
        <v>16</v>
      </c>
      <c r="AN2" s="295">
        <v>32</v>
      </c>
      <c r="AO2" s="295">
        <v>64</v>
      </c>
      <c r="AP2" s="295">
        <v>128</v>
      </c>
      <c r="AZ2" s="295">
        <v>16</v>
      </c>
      <c r="CB2" s="295">
        <v>32</v>
      </c>
      <c r="DD2" s="295">
        <v>64</v>
      </c>
      <c r="EF2" s="295">
        <v>128</v>
      </c>
    </row>
    <row r="3" spans="2:163" ht="13.8" x14ac:dyDescent="0.25">
      <c r="B3" s="295">
        <f>dummy1!O9</f>
        <v>1</v>
      </c>
      <c r="C3" s="296">
        <f>dummy1!P9</f>
        <v>42040</v>
      </c>
      <c r="D3" s="297">
        <f>dummy1!Q9</f>
        <v>0.625</v>
      </c>
      <c r="E3" s="295" t="str">
        <f>dummy1!R9</f>
        <v>Court 1</v>
      </c>
      <c r="F3" s="295">
        <f ca="1">'Bracket 5 - 8'!C12</f>
        <v>1</v>
      </c>
      <c r="G3" s="295" t="str">
        <f ca="1">IFERROR(VLOOKUP(dummy1!S9,dummy1!$K$45:$L$172,2,FALSE),"")</f>
        <v>Player 1</v>
      </c>
      <c r="H3" s="295" t="str">
        <f ca="1">IFERROR(VLOOKUP(dummy1!T9,dummy1!$K$45:$L$172,2,FALSE),"")</f>
        <v>Player 16</v>
      </c>
      <c r="I3" s="295">
        <f ca="1">IF(L3&lt;&gt;"",$B3,"")</f>
        <v>1</v>
      </c>
      <c r="J3" s="295">
        <f ca="1">IF(L3&lt;&gt;"",$C3,"")</f>
        <v>42040</v>
      </c>
      <c r="K3" s="295">
        <f ca="1">IF(L3&lt;&gt;"",$D3,"")</f>
        <v>0.625</v>
      </c>
      <c r="L3" s="295" t="str">
        <f ca="1">IFERROR(VLOOKUP($B3,$F$3:$H$18,2,FALSE),"")</f>
        <v>Player 1</v>
      </c>
      <c r="M3" s="295" t="str">
        <f ca="1">IFERROR(VLOOKUP($B3,$F$3:$H$18,3,FALSE),"")</f>
        <v>Player 16</v>
      </c>
      <c r="N3" s="295">
        <f ca="1">'Bracket 9 - 16'!C12</f>
        <v>1</v>
      </c>
      <c r="O3" s="295" t="str">
        <f ca="1">IFERROR(VLOOKUP(dummy1!S9,dummy1!$K$45:$L$172,2,FALSE),"")</f>
        <v>Player 1</v>
      </c>
      <c r="P3" s="295" t="str">
        <f ca="1">IFERROR(VLOOKUP(dummy1!T9,dummy1!$K$45:$L$172,2,FALSE),"")</f>
        <v>Player 16</v>
      </c>
      <c r="Q3" s="295">
        <f ca="1">IF(T3&lt;&gt;"",$B3,"")</f>
        <v>1</v>
      </c>
      <c r="R3" s="295">
        <f ca="1">IF(T3&lt;&gt;"",$C3,"")</f>
        <v>42040</v>
      </c>
      <c r="S3" s="295">
        <f ca="1">IF(T3&lt;&gt;"",$D3,"")</f>
        <v>0.625</v>
      </c>
      <c r="T3" s="295" t="str">
        <f ca="1">IFERROR(VLOOKUP($B3,$N$3:$P$33,2,FALSE),"")</f>
        <v>Player 1</v>
      </c>
      <c r="U3" s="295" t="str">
        <f ca="1">IFERROR(VLOOKUP($B3,$N$3:$P$33,3,FALSE),"")</f>
        <v>Player 16</v>
      </c>
      <c r="V3" s="295">
        <f ca="1">'Bracket 17 - 32'!C12</f>
        <v>1</v>
      </c>
      <c r="W3" s="295" t="str">
        <f ca="1">IFERROR(VLOOKUP(dummy1!S9,dummy1!$K$45:$L$172,2,FALSE),"")</f>
        <v>Player 1</v>
      </c>
      <c r="X3" s="295" t="str">
        <f ca="1">IFERROR(VLOOKUP(dummy1!T9,dummy1!$K$45:$L$172,2,FALSE),"")</f>
        <v>Player 16</v>
      </c>
      <c r="Y3" s="295">
        <f ca="1">IF(AB3&lt;&gt;"",$B3,"")</f>
        <v>1</v>
      </c>
      <c r="Z3" s="295">
        <f t="shared" ref="Z3:Z59" ca="1" si="2">IF(AB3&lt;&gt;"",$C3,"")</f>
        <v>42040</v>
      </c>
      <c r="AA3" s="295">
        <f t="shared" ref="AA3:AA65" ca="1" si="3">IF(AB3&lt;&gt;"",$D3,"")</f>
        <v>0.625</v>
      </c>
      <c r="AB3" s="295" t="str">
        <f ca="1">IFERROR(VLOOKUP($B3,$V$3:$X$65,2,FALSE),"")</f>
        <v>Player 1</v>
      </c>
      <c r="AC3" s="295" t="str">
        <f ca="1">IFERROR(VLOOKUP($B3,$V$3:$X$65,3,FALSE),"")</f>
        <v>Player 16</v>
      </c>
      <c r="AD3" s="295">
        <f ca="1">'Bracket 33 - 64'!C12</f>
        <v>1</v>
      </c>
      <c r="AE3" s="295" t="str">
        <f ca="1">IFERROR(VLOOKUP(dummy1!S9,dummy1!$K$45:$L$172,2,FALSE),"")</f>
        <v>Player 1</v>
      </c>
      <c r="AF3" s="295" t="str">
        <f ca="1">IFERROR(VLOOKUP(dummy1!T9,dummy1!$K$45:$L$172,2,FALSE),"")</f>
        <v>Player 16</v>
      </c>
      <c r="AG3" s="295">
        <f ca="1">IF(AJ3&lt;&gt;"",$B3,"")</f>
        <v>1</v>
      </c>
      <c r="AH3" s="295">
        <f t="shared" ref="AH3" ca="1" si="4">IF(AJ3&lt;&gt;"",$C3,"")</f>
        <v>42040</v>
      </c>
      <c r="AI3" s="295">
        <f t="shared" ref="AI3" ca="1" si="5">IF(AJ3&lt;&gt;"",$D3,"")</f>
        <v>0.625</v>
      </c>
      <c r="AJ3" s="295" t="str">
        <f ca="1">IFERROR(VLOOKUP($B3,$AD$3:$AF$128,2,FALSE),"")</f>
        <v>Player 1</v>
      </c>
      <c r="AK3" s="295" t="str">
        <f ca="1">IFERROR(VLOOKUP($B3,$AD$3:$AF$128,3,FALSE),"")</f>
        <v>Player 16</v>
      </c>
      <c r="AL3" s="294">
        <f>dummy1!C10</f>
        <v>1</v>
      </c>
      <c r="AM3" s="295" t="str">
        <f>AL3&amp;E3</f>
        <v>1Court 1</v>
      </c>
      <c r="AN3" s="295" t="str">
        <f>AL3&amp;E3</f>
        <v>1Court 1</v>
      </c>
      <c r="AO3" s="295" t="str">
        <f>AL3&amp;E3</f>
        <v>1Court 1</v>
      </c>
      <c r="AP3" s="295" t="str">
        <f>AL3&amp;E3</f>
        <v>1Court 1</v>
      </c>
      <c r="AS3" s="295">
        <f>IF(AS1=16,0,IF(AS1=32,28,IF(AS1=64,56,84)))</f>
        <v>28</v>
      </c>
      <c r="AT3" s="295">
        <f>AS3+4</f>
        <v>32</v>
      </c>
      <c r="AU3" s="295">
        <f t="shared" ref="AU3:AY3" si="6">AT3+4</f>
        <v>36</v>
      </c>
      <c r="AV3" s="295">
        <f t="shared" si="6"/>
        <v>40</v>
      </c>
      <c r="AW3" s="295">
        <f t="shared" si="6"/>
        <v>44</v>
      </c>
      <c r="AX3" s="295">
        <f t="shared" si="6"/>
        <v>48</v>
      </c>
      <c r="AY3" s="295">
        <f t="shared" si="6"/>
        <v>52</v>
      </c>
      <c r="AZ3" s="296">
        <f>dummy1!I11</f>
        <v>42040</v>
      </c>
      <c r="BA3" s="296">
        <f>AZ3</f>
        <v>42040</v>
      </c>
      <c r="BB3" s="296">
        <f>BA3</f>
        <v>42040</v>
      </c>
      <c r="BC3" s="296">
        <f>BA3</f>
        <v>42040</v>
      </c>
      <c r="BD3" s="296">
        <f t="shared" ref="BD3" si="7">BA3+1</f>
        <v>42041</v>
      </c>
      <c r="BE3" s="296">
        <f>AZ3+1</f>
        <v>42041</v>
      </c>
      <c r="BF3" s="296">
        <f>BB3+1</f>
        <v>42041</v>
      </c>
      <c r="BG3" s="296">
        <f>BC3+1</f>
        <v>42041</v>
      </c>
      <c r="BH3" s="296">
        <f>BD3+1</f>
        <v>42042</v>
      </c>
      <c r="BI3" s="296">
        <f>BE3+1</f>
        <v>42042</v>
      </c>
      <c r="BJ3" s="296">
        <f>BH3</f>
        <v>42042</v>
      </c>
      <c r="BK3" s="296">
        <f t="shared" ref="BK3" si="8">BJ3</f>
        <v>42042</v>
      </c>
      <c r="BL3" s="296">
        <f>BH3+1</f>
        <v>42043</v>
      </c>
      <c r="BM3" s="296">
        <f>BI3+1</f>
        <v>42043</v>
      </c>
      <c r="BN3" s="296">
        <f>BL3</f>
        <v>42043</v>
      </c>
      <c r="BO3" s="296">
        <f t="shared" ref="BO3" si="9">BN3</f>
        <v>42043</v>
      </c>
      <c r="BP3" s="296">
        <f>BL3+1</f>
        <v>42044</v>
      </c>
      <c r="BQ3" s="296">
        <f>BM3+1</f>
        <v>42044</v>
      </c>
      <c r="BR3" s="296">
        <f>BP3</f>
        <v>42044</v>
      </c>
      <c r="BS3" s="296">
        <f t="shared" ref="BS3" si="10">BR3</f>
        <v>42044</v>
      </c>
      <c r="BT3" s="296">
        <f>BP3+1</f>
        <v>42045</v>
      </c>
      <c r="BU3" s="296">
        <f>BQ3+1</f>
        <v>42045</v>
      </c>
      <c r="BV3" s="296">
        <f>BT3</f>
        <v>42045</v>
      </c>
      <c r="BW3" s="296">
        <f t="shared" ref="BW3" si="11">BV3</f>
        <v>42045</v>
      </c>
      <c r="BX3" s="296">
        <f>BT3+1</f>
        <v>42046</v>
      </c>
      <c r="BY3" s="296">
        <f>BU3+1</f>
        <v>42046</v>
      </c>
      <c r="BZ3" s="296">
        <f>BX3</f>
        <v>42046</v>
      </c>
      <c r="CA3" s="296">
        <f t="shared" ref="CA3" si="12">BZ3</f>
        <v>42046</v>
      </c>
      <c r="CB3" s="296">
        <f>AZ3</f>
        <v>42040</v>
      </c>
      <c r="CC3" s="296">
        <f>CB3</f>
        <v>42040</v>
      </c>
      <c r="CD3" s="296">
        <f>CB3</f>
        <v>42040</v>
      </c>
      <c r="CE3" s="296">
        <f>CD3</f>
        <v>42040</v>
      </c>
      <c r="CF3" s="296">
        <f>CB3+1</f>
        <v>42041</v>
      </c>
      <c r="CG3" s="296">
        <f>CF3</f>
        <v>42041</v>
      </c>
      <c r="CH3" s="296">
        <f>CF3</f>
        <v>42041</v>
      </c>
      <c r="CI3" s="296">
        <f t="shared" ref="CI3" si="13">CH3</f>
        <v>42041</v>
      </c>
      <c r="CJ3" s="296">
        <f>CF3+1</f>
        <v>42042</v>
      </c>
      <c r="CK3" s="296">
        <f>CJ3</f>
        <v>42042</v>
      </c>
      <c r="CL3" s="296">
        <f>CJ3</f>
        <v>42042</v>
      </c>
      <c r="CM3" s="296">
        <f t="shared" ref="CM3" si="14">CL3</f>
        <v>42042</v>
      </c>
      <c r="CN3" s="296">
        <f>CJ3+1</f>
        <v>42043</v>
      </c>
      <c r="CO3" s="296">
        <f>CN3</f>
        <v>42043</v>
      </c>
      <c r="CP3" s="296">
        <f>CN3</f>
        <v>42043</v>
      </c>
      <c r="CQ3" s="296">
        <f t="shared" ref="CQ3" si="15">CP3</f>
        <v>42043</v>
      </c>
      <c r="CR3" s="296">
        <f>CN3+1</f>
        <v>42044</v>
      </c>
      <c r="CS3" s="296">
        <f>CR3</f>
        <v>42044</v>
      </c>
      <c r="CT3" s="296">
        <f>CR3</f>
        <v>42044</v>
      </c>
      <c r="CU3" s="296">
        <f t="shared" ref="CU3" si="16">CT3</f>
        <v>42044</v>
      </c>
      <c r="CV3" s="296">
        <f>CR3+1</f>
        <v>42045</v>
      </c>
      <c r="CW3" s="296">
        <f>CV3</f>
        <v>42045</v>
      </c>
      <c r="CX3" s="296">
        <f>CV3</f>
        <v>42045</v>
      </c>
      <c r="CY3" s="296">
        <f t="shared" ref="CY3" si="17">CX3</f>
        <v>42045</v>
      </c>
      <c r="CZ3" s="296">
        <f>CV3+1</f>
        <v>42046</v>
      </c>
      <c r="DA3" s="296">
        <f>CZ3</f>
        <v>42046</v>
      </c>
      <c r="DB3" s="296">
        <f>CZ3</f>
        <v>42046</v>
      </c>
      <c r="DC3" s="296">
        <f t="shared" ref="DC3" si="18">DB3</f>
        <v>42046</v>
      </c>
      <c r="DD3" s="296">
        <f>CB3</f>
        <v>42040</v>
      </c>
      <c r="DE3" s="296">
        <f>DD3</f>
        <v>42040</v>
      </c>
      <c r="DF3" s="296">
        <f>DD3</f>
        <v>42040</v>
      </c>
      <c r="DG3" s="296">
        <f>DF3</f>
        <v>42040</v>
      </c>
      <c r="DH3" s="296">
        <f>DD3+1</f>
        <v>42041</v>
      </c>
      <c r="DI3" s="296">
        <f>DH3</f>
        <v>42041</v>
      </c>
      <c r="DJ3" s="296">
        <f>DH3</f>
        <v>42041</v>
      </c>
      <c r="DK3" s="296">
        <f t="shared" ref="DK3" si="19">DJ3</f>
        <v>42041</v>
      </c>
      <c r="DL3" s="296">
        <f>DH3+1</f>
        <v>42042</v>
      </c>
      <c r="DM3" s="296">
        <f>DL3</f>
        <v>42042</v>
      </c>
      <c r="DN3" s="296">
        <f>DL3</f>
        <v>42042</v>
      </c>
      <c r="DO3" s="296">
        <f t="shared" ref="DO3" si="20">DN3</f>
        <v>42042</v>
      </c>
      <c r="DP3" s="296">
        <f>DL3+1</f>
        <v>42043</v>
      </c>
      <c r="DQ3" s="296">
        <f>DP3</f>
        <v>42043</v>
      </c>
      <c r="DR3" s="296">
        <f>DP3</f>
        <v>42043</v>
      </c>
      <c r="DS3" s="296">
        <f t="shared" ref="DS3" si="21">DR3</f>
        <v>42043</v>
      </c>
      <c r="DT3" s="296">
        <f>DP3+1</f>
        <v>42044</v>
      </c>
      <c r="DU3" s="296">
        <f>DT3</f>
        <v>42044</v>
      </c>
      <c r="DV3" s="296">
        <f>DT3</f>
        <v>42044</v>
      </c>
      <c r="DW3" s="296">
        <f t="shared" ref="DW3" si="22">DV3</f>
        <v>42044</v>
      </c>
      <c r="DX3" s="296">
        <f>DT3+1</f>
        <v>42045</v>
      </c>
      <c r="DY3" s="296">
        <f>DX3</f>
        <v>42045</v>
      </c>
      <c r="DZ3" s="296">
        <f>DX3</f>
        <v>42045</v>
      </c>
      <c r="EA3" s="296">
        <f t="shared" ref="EA3" si="23">DZ3</f>
        <v>42045</v>
      </c>
      <c r="EB3" s="296">
        <f>DX3+1</f>
        <v>42046</v>
      </c>
      <c r="EC3" s="296">
        <f>EB3</f>
        <v>42046</v>
      </c>
      <c r="ED3" s="296">
        <f>EB3</f>
        <v>42046</v>
      </c>
      <c r="EE3" s="296">
        <f t="shared" ref="EE3" si="24">ED3</f>
        <v>42046</v>
      </c>
      <c r="EF3" s="296">
        <f>AZ3</f>
        <v>42040</v>
      </c>
      <c r="EG3" s="296">
        <f>EF3</f>
        <v>42040</v>
      </c>
      <c r="EH3" s="296">
        <f>EF3</f>
        <v>42040</v>
      </c>
      <c r="EI3" s="296">
        <f>EH3</f>
        <v>42040</v>
      </c>
      <c r="EJ3" s="296">
        <f>EF3+1</f>
        <v>42041</v>
      </c>
      <c r="EK3" s="296">
        <f>EJ3</f>
        <v>42041</v>
      </c>
      <c r="EL3" s="296">
        <f>EJ3</f>
        <v>42041</v>
      </c>
      <c r="EM3" s="296">
        <f t="shared" ref="EM3" si="25">EL3</f>
        <v>42041</v>
      </c>
      <c r="EN3" s="296">
        <f>EJ3+1</f>
        <v>42042</v>
      </c>
      <c r="EO3" s="296">
        <f>EN3</f>
        <v>42042</v>
      </c>
      <c r="EP3" s="296">
        <f>EN3</f>
        <v>42042</v>
      </c>
      <c r="EQ3" s="296">
        <f t="shared" ref="EQ3" si="26">EP3</f>
        <v>42042</v>
      </c>
      <c r="ER3" s="296">
        <f>EN3+1</f>
        <v>42043</v>
      </c>
      <c r="ES3" s="296">
        <f>ER3</f>
        <v>42043</v>
      </c>
      <c r="ET3" s="296">
        <f>ER3</f>
        <v>42043</v>
      </c>
      <c r="EU3" s="296">
        <f t="shared" ref="EU3" si="27">ET3</f>
        <v>42043</v>
      </c>
      <c r="EV3" s="296">
        <f>ER3+1</f>
        <v>42044</v>
      </c>
      <c r="EW3" s="296">
        <f>EV3</f>
        <v>42044</v>
      </c>
      <c r="EX3" s="296">
        <f>EV3</f>
        <v>42044</v>
      </c>
      <c r="EY3" s="296">
        <f t="shared" ref="EY3" si="28">EX3</f>
        <v>42044</v>
      </c>
      <c r="EZ3" s="296">
        <f>EV3+1</f>
        <v>42045</v>
      </c>
      <c r="FA3" s="296">
        <f>EZ3</f>
        <v>42045</v>
      </c>
      <c r="FB3" s="296">
        <f>EZ3</f>
        <v>42045</v>
      </c>
      <c r="FC3" s="296">
        <f t="shared" ref="FC3" si="29">FB3</f>
        <v>42045</v>
      </c>
      <c r="FD3" s="296">
        <f>EZ3+1</f>
        <v>42046</v>
      </c>
      <c r="FE3" s="296">
        <f>FD3</f>
        <v>42046</v>
      </c>
      <c r="FF3" s="296">
        <f>FD3</f>
        <v>42046</v>
      </c>
      <c r="FG3" s="296">
        <f t="shared" ref="FG3" si="30">FF3</f>
        <v>42046</v>
      </c>
    </row>
    <row r="4" spans="2:163" ht="13.8" x14ac:dyDescent="0.25">
      <c r="B4" s="295">
        <f>dummy1!O10</f>
        <v>2</v>
      </c>
      <c r="C4" s="296">
        <f>dummy1!P10</f>
        <v>42040</v>
      </c>
      <c r="D4" s="297">
        <f>dummy1!Q10</f>
        <v>0.625</v>
      </c>
      <c r="E4" s="295" t="str">
        <f>dummy1!R10</f>
        <v>Court 2</v>
      </c>
      <c r="F4" s="295">
        <f ca="1">'Bracket 5 - 8'!C22</f>
        <v>2</v>
      </c>
      <c r="G4" s="295" t="str">
        <f ca="1">IFERROR(VLOOKUP(dummy1!S10,dummy1!$K$45:$L$172,2,FALSE),"")</f>
        <v>Player 8</v>
      </c>
      <c r="H4" s="295" t="str">
        <f ca="1">IFERROR(VLOOKUP(dummy1!T10,dummy1!$K$45:$L$172,2,FALSE),"")</f>
        <v>Player 9</v>
      </c>
      <c r="I4" s="295">
        <f t="shared" ref="I4:I17" ca="1" si="31">IF(L4&lt;&gt;"",$B4,"")</f>
        <v>2</v>
      </c>
      <c r="J4" s="295">
        <f t="shared" ref="J4:J17" ca="1" si="32">IF(L4&lt;&gt;"",$C4,"")</f>
        <v>42040</v>
      </c>
      <c r="K4" s="295">
        <f t="shared" ref="K4:K17" ca="1" si="33">IF(L4&lt;&gt;"",$D4,"")</f>
        <v>0.625</v>
      </c>
      <c r="L4" s="295" t="str">
        <f t="shared" ref="L4:L17" ca="1" si="34">IFERROR(VLOOKUP($B4,$F$3:$H$18,2,FALSE),"")</f>
        <v>Player 8</v>
      </c>
      <c r="M4" s="295" t="str">
        <f t="shared" ref="M4:M17" ca="1" si="35">IFERROR(VLOOKUP($B4,$F$3:$H$18,3,FALSE),"")</f>
        <v>Player 9</v>
      </c>
      <c r="N4" s="295">
        <f ca="1">'Bracket 9 - 16'!C18</f>
        <v>2</v>
      </c>
      <c r="O4" s="295" t="str">
        <f ca="1">IFERROR(VLOOKUP(dummy1!S10,dummy1!$K$45:$L$172,2,FALSE),"")</f>
        <v>Player 8</v>
      </c>
      <c r="P4" s="295" t="str">
        <f ca="1">IFERROR(VLOOKUP(dummy1!T10,dummy1!$K$45:$L$172,2,FALSE),"")</f>
        <v>Player 9</v>
      </c>
      <c r="Q4" s="295">
        <f t="shared" ref="Q4:Q33" ca="1" si="36">IF(T4&lt;&gt;"",$B4,"")</f>
        <v>2</v>
      </c>
      <c r="R4" s="295">
        <f t="shared" ref="R4:R33" ca="1" si="37">IF(T4&lt;&gt;"",$C4,"")</f>
        <v>42040</v>
      </c>
      <c r="S4" s="295">
        <f t="shared" ref="S4:S33" ca="1" si="38">IF(T4&lt;&gt;"",$D4,"")</f>
        <v>0.625</v>
      </c>
      <c r="T4" s="295" t="str">
        <f t="shared" ref="T4:T33" ca="1" si="39">IFERROR(VLOOKUP($B4,$N$3:$P$33,2,FALSE),"")</f>
        <v>Player 8</v>
      </c>
      <c r="U4" s="295" t="str">
        <f t="shared" ref="U4:U33" ca="1" si="40">IFERROR(VLOOKUP($B4,$N$3:$P$33,3,FALSE),"")</f>
        <v>Player 9</v>
      </c>
      <c r="V4" s="295">
        <f ca="1">'Bracket 17 - 32'!C18</f>
        <v>2</v>
      </c>
      <c r="W4" s="295" t="str">
        <f ca="1">IFERROR(VLOOKUP(dummy1!S10,dummy1!$K$45:$L$172,2,FALSE),"")</f>
        <v>Player 8</v>
      </c>
      <c r="X4" s="295" t="str">
        <f ca="1">IFERROR(VLOOKUP(dummy1!T10,dummy1!$K$45:$L$172,2,FALSE),"")</f>
        <v>Player 9</v>
      </c>
      <c r="Y4" s="295">
        <f t="shared" ref="Y4:Y59" ca="1" si="41">IF(AB4&lt;&gt;"",$B4,"")</f>
        <v>2</v>
      </c>
      <c r="Z4" s="295">
        <f t="shared" ca="1" si="2"/>
        <v>42040</v>
      </c>
      <c r="AA4" s="295">
        <f t="shared" ca="1" si="3"/>
        <v>0.625</v>
      </c>
      <c r="AB4" s="295" t="str">
        <f t="shared" ref="AB4:AB64" ca="1" si="42">IFERROR(VLOOKUP($B4,$V$3:$X$65,2,FALSE),"")</f>
        <v>Player 8</v>
      </c>
      <c r="AC4" s="295" t="str">
        <f t="shared" ref="AC4:AC65" ca="1" si="43">IFERROR(VLOOKUP($B4,$V$3:$X$65,3,FALSE),"")</f>
        <v>Player 9</v>
      </c>
      <c r="AD4" s="295">
        <f ca="1">'Bracket 33 - 64'!C18</f>
        <v>2</v>
      </c>
      <c r="AE4" s="295" t="str">
        <f ca="1">IFERROR(VLOOKUP(dummy1!S10,dummy1!$K$45:$L$172,2,FALSE),"")</f>
        <v>Player 8</v>
      </c>
      <c r="AF4" s="295" t="str">
        <f ca="1">IFERROR(VLOOKUP(dummy1!T10,dummy1!$K$45:$L$172,2,FALSE),"")</f>
        <v>Player 9</v>
      </c>
      <c r="AG4" s="295">
        <f t="shared" ref="AG4:AG67" ca="1" si="44">IF(AJ4&lt;&gt;"",$B4,"")</f>
        <v>2</v>
      </c>
      <c r="AH4" s="295">
        <f t="shared" ref="AH4:AH67" ca="1" si="45">IF(AJ4&lt;&gt;"",$C4,"")</f>
        <v>42040</v>
      </c>
      <c r="AI4" s="295">
        <f t="shared" ref="AI4:AI67" ca="1" si="46">IF(AJ4&lt;&gt;"",$D4,"")</f>
        <v>0.625</v>
      </c>
      <c r="AJ4" s="295" t="str">
        <f t="shared" ref="AJ4:AJ67" ca="1" si="47">IFERROR(VLOOKUP($B4,$AD$3:$AF$128,2,FALSE),"")</f>
        <v>Player 8</v>
      </c>
      <c r="AK4" s="295" t="str">
        <f t="shared" ref="AK4:AK67" ca="1" si="48">IFERROR(VLOOKUP($B4,$AD$3:$AF$128,3,FALSE),"")</f>
        <v>Player 9</v>
      </c>
      <c r="AL4" s="294">
        <f>IF(dummy1!B11=dummy1!B10,IF(dummy1!C11&gt;1,AL3,AL3+1),1)</f>
        <v>1</v>
      </c>
      <c r="AM4" s="295" t="str">
        <f t="shared" ref="AM4:AM17" si="49">AL4&amp;E4</f>
        <v>1Court 2</v>
      </c>
      <c r="AN4" s="295" t="str">
        <f t="shared" ref="AN4:AN33" si="50">AL4&amp;E4</f>
        <v>1Court 2</v>
      </c>
      <c r="AO4" s="295" t="str">
        <f t="shared" ref="AO4:AO65" si="51">AL4&amp;E4</f>
        <v>1Court 2</v>
      </c>
      <c r="AP4" s="295" t="str">
        <f t="shared" ref="AP4:AP67" si="52">AL4&amp;E4</f>
        <v>1Court 2</v>
      </c>
      <c r="AS4" s="295">
        <v>0</v>
      </c>
      <c r="AT4" s="295">
        <v>0</v>
      </c>
      <c r="AU4" s="295">
        <v>0</v>
      </c>
      <c r="AV4" s="295">
        <v>0</v>
      </c>
      <c r="AW4" s="295">
        <v>0</v>
      </c>
      <c r="AX4" s="295">
        <v>0</v>
      </c>
      <c r="AY4" s="295">
        <v>0</v>
      </c>
    </row>
    <row r="5" spans="2:163" ht="13.8" x14ac:dyDescent="0.25">
      <c r="B5" s="295">
        <f>dummy1!O11</f>
        <v>3</v>
      </c>
      <c r="C5" s="296">
        <f>dummy1!P11</f>
        <v>42040</v>
      </c>
      <c r="D5" s="297">
        <f>dummy1!Q11</f>
        <v>0.625</v>
      </c>
      <c r="E5" s="295" t="str">
        <f>dummy1!R11</f>
        <v>Court 3</v>
      </c>
      <c r="F5" s="295">
        <f ca="1">'Bracket 5 - 8'!C32</f>
        <v>3</v>
      </c>
      <c r="G5" s="295" t="str">
        <f ca="1">IFERROR(VLOOKUP(dummy1!S11,dummy1!$K$45:$L$172,2,FALSE),"")</f>
        <v>Player 4</v>
      </c>
      <c r="H5" s="295" t="str">
        <f ca="1">IFERROR(VLOOKUP(dummy1!T11,dummy1!$K$45:$L$172,2,FALSE),"")</f>
        <v>Player 13</v>
      </c>
      <c r="I5" s="295">
        <f t="shared" ca="1" si="31"/>
        <v>3</v>
      </c>
      <c r="J5" s="295">
        <f t="shared" ca="1" si="32"/>
        <v>42040</v>
      </c>
      <c r="K5" s="295">
        <f t="shared" ca="1" si="33"/>
        <v>0.625</v>
      </c>
      <c r="L5" s="295" t="str">
        <f t="shared" ca="1" si="34"/>
        <v>Player 4</v>
      </c>
      <c r="M5" s="295" t="str">
        <f t="shared" ca="1" si="35"/>
        <v>Player 13</v>
      </c>
      <c r="N5" s="295">
        <f ca="1">'Bracket 9 - 16'!C24</f>
        <v>3</v>
      </c>
      <c r="O5" s="295" t="str">
        <f ca="1">IFERROR(VLOOKUP(dummy1!S11,dummy1!$K$45:$L$172,2,FALSE),"")</f>
        <v>Player 4</v>
      </c>
      <c r="P5" s="295" t="str">
        <f ca="1">IFERROR(VLOOKUP(dummy1!T11,dummy1!$K$45:$L$172,2,FALSE),"")</f>
        <v>Player 13</v>
      </c>
      <c r="Q5" s="295">
        <f t="shared" ca="1" si="36"/>
        <v>3</v>
      </c>
      <c r="R5" s="295">
        <f t="shared" ca="1" si="37"/>
        <v>42040</v>
      </c>
      <c r="S5" s="295">
        <f t="shared" ca="1" si="38"/>
        <v>0.625</v>
      </c>
      <c r="T5" s="295" t="str">
        <f t="shared" ca="1" si="39"/>
        <v>Player 4</v>
      </c>
      <c r="U5" s="295" t="str">
        <f t="shared" ca="1" si="40"/>
        <v>Player 13</v>
      </c>
      <c r="V5" s="295">
        <f ca="1">'Bracket 17 - 32'!C24</f>
        <v>3</v>
      </c>
      <c r="W5" s="295" t="str">
        <f ca="1">IFERROR(VLOOKUP(dummy1!S11,dummy1!$K$45:$L$172,2,FALSE),"")</f>
        <v>Player 4</v>
      </c>
      <c r="X5" s="295" t="str">
        <f ca="1">IFERROR(VLOOKUP(dummy1!T11,dummy1!$K$45:$L$172,2,FALSE),"")</f>
        <v>Player 13</v>
      </c>
      <c r="Y5" s="295">
        <f t="shared" ca="1" si="41"/>
        <v>3</v>
      </c>
      <c r="Z5" s="295">
        <f t="shared" ca="1" si="2"/>
        <v>42040</v>
      </c>
      <c r="AA5" s="295">
        <f t="shared" ca="1" si="3"/>
        <v>0.625</v>
      </c>
      <c r="AB5" s="295" t="str">
        <f t="shared" ca="1" si="42"/>
        <v>Player 4</v>
      </c>
      <c r="AC5" s="295" t="str">
        <f t="shared" ca="1" si="43"/>
        <v>Player 13</v>
      </c>
      <c r="AD5" s="295">
        <f ca="1">'Bracket 33 - 64'!C24</f>
        <v>3</v>
      </c>
      <c r="AE5" s="295" t="str">
        <f ca="1">IFERROR(VLOOKUP(dummy1!S11,dummy1!$K$45:$L$172,2,FALSE),"")</f>
        <v>Player 4</v>
      </c>
      <c r="AF5" s="295" t="str">
        <f ca="1">IFERROR(VLOOKUP(dummy1!T11,dummy1!$K$45:$L$172,2,FALSE),"")</f>
        <v>Player 13</v>
      </c>
      <c r="AG5" s="295">
        <f t="shared" ca="1" si="44"/>
        <v>3</v>
      </c>
      <c r="AH5" s="295">
        <f t="shared" ca="1" si="45"/>
        <v>42040</v>
      </c>
      <c r="AI5" s="295">
        <f t="shared" ca="1" si="46"/>
        <v>0.625</v>
      </c>
      <c r="AJ5" s="295" t="str">
        <f t="shared" ca="1" si="47"/>
        <v>Player 4</v>
      </c>
      <c r="AK5" s="295" t="str">
        <f t="shared" ca="1" si="48"/>
        <v>Player 13</v>
      </c>
      <c r="AL5" s="294">
        <f>IF(dummy1!B12=dummy1!B11,IF(dummy1!C12&gt;1,AL4,AL4+1),1)</f>
        <v>1</v>
      </c>
      <c r="AM5" s="295" t="str">
        <f t="shared" si="49"/>
        <v>1Court 3</v>
      </c>
      <c r="AN5" s="295" t="str">
        <f t="shared" si="50"/>
        <v>1Court 3</v>
      </c>
      <c r="AO5" s="295" t="str">
        <f t="shared" si="51"/>
        <v>1Court 3</v>
      </c>
      <c r="AP5" s="295" t="str">
        <f t="shared" si="52"/>
        <v>1Court 3</v>
      </c>
      <c r="AQ5" s="295" t="str">
        <f>dummy1!L15</f>
        <v>Court 1</v>
      </c>
      <c r="AR5" s="295">
        <v>1</v>
      </c>
      <c r="AS5" s="295">
        <f ca="1">IF(OFFSET($AZ5,0,AS$3)&lt;&gt;"",AS4+1,AS4)</f>
        <v>1</v>
      </c>
      <c r="AT5" s="295">
        <f t="shared" ref="AT5:AT6" ca="1" si="53">IF(OFFSET($AZ5,0,AT$3)&lt;&gt;"",AT4+1,AT4)</f>
        <v>0</v>
      </c>
      <c r="AU5" s="295">
        <f t="shared" ref="AU5:AU6" ca="1" si="54">IF(OFFSET($AZ5,0,AU$3)&lt;&gt;"",AU4+1,AU4)</f>
        <v>0</v>
      </c>
      <c r="AV5" s="295">
        <f t="shared" ref="AV5:AV6" ca="1" si="55">IF(OFFSET($AZ5,0,AV$3)&lt;&gt;"",AV4+1,AV4)</f>
        <v>0</v>
      </c>
      <c r="AW5" s="295">
        <f t="shared" ref="AW5:AW6" ca="1" si="56">IF(OFFSET($AZ5,0,AW$3)&lt;&gt;"",AW4+1,AW4)</f>
        <v>0</v>
      </c>
      <c r="AX5" s="295">
        <f t="shared" ref="AX5:AX6" ca="1" si="57">IF(OFFSET($AZ5,0,AX$3)&lt;&gt;"",AX4+1,AX4)</f>
        <v>0</v>
      </c>
      <c r="AY5" s="295">
        <f t="shared" ref="AY5:AY6" ca="1" si="58">IF(OFFSET($AZ5,0,AY$3)&lt;&gt;"",AY4+1,AY4)</f>
        <v>0</v>
      </c>
      <c r="AZ5" s="297">
        <f t="array" aca="1" ref="AZ5" ca="1">IFERROR(INDEX($K$3:$K$18,MATCH(1,($AM$3:$AM$18=$AR5&amp;$AQ5)*($J$3:$J$18=AZ$3),0),0),"")</f>
        <v>0.625</v>
      </c>
      <c r="BA5" s="299">
        <f t="array" aca="1" ref="BA5" ca="1">IFERROR(INDEX($I$3:$I$18,MATCH(1,($AM$3:$AM$18=$AR5&amp;$AQ5)*($J$3:$J$18=BA$3),0),0),"")</f>
        <v>1</v>
      </c>
      <c r="BB5" s="297" t="str">
        <f t="array" aca="1" ref="BB5" ca="1">IFERROR(INDEX($L$3:$L$18,MATCH(1,($AM$3:$AM$18=$AR5&amp;$AQ5)*($J$3:$J$18=BB$3),0),0),"")</f>
        <v>Player 1</v>
      </c>
      <c r="BC5" s="297" t="str">
        <f t="array" aca="1" ref="BC5" ca="1">IFERROR(INDEX($M$3:$M$18,MATCH(1,($AM$3:$AM$18=$AR5&amp;$AQ5)*($J$3:$J$18=BC$3),0),0),"")</f>
        <v>Player 16</v>
      </c>
      <c r="BD5" s="297" t="str">
        <f t="array" aca="1" ref="BD5" ca="1">IFERROR(INDEX($K$3:$K$18,MATCH(1,($AM$3:$AM$18=$AR5&amp;$AQ5)*($J$3:$J$18=BD$3),0),0),"")</f>
        <v/>
      </c>
      <c r="BE5" s="299" t="str">
        <f t="array" aca="1" ref="BE5" ca="1">IFERROR(INDEX($I$3:$I$18,MATCH(1,($AM$3:$AM$18=$AR5&amp;$AQ5)*($J$3:$J$18=BE$3),0),0),"")</f>
        <v/>
      </c>
      <c r="BF5" s="297" t="str">
        <f t="array" aca="1" ref="BF5" ca="1">IFERROR(INDEX($L$3:$L$18,MATCH(1,($AM$3:$AM$18=$AR5&amp;$AQ5)*($J$3:$J$18=BF$3),0),0),"")</f>
        <v/>
      </c>
      <c r="BG5" s="297" t="str">
        <f t="array" aca="1" ref="BG5" ca="1">IFERROR(INDEX($M$3:$M$18,MATCH(1,($AM$3:$AM$18=$AR5&amp;$AQ5)*($J$3:$J$18=BG$3),0),0),"")</f>
        <v/>
      </c>
      <c r="BH5" s="297" t="str">
        <f t="array" aca="1" ref="BH5" ca="1">IFERROR(INDEX($K$3:$K$18,MATCH(1,($AM$3:$AM$18=$AR5&amp;$AQ5)*($J$3:$J$18=BH$3),0),0),"")</f>
        <v/>
      </c>
      <c r="BI5" s="299" t="str">
        <f t="array" aca="1" ref="BI5" ca="1">IFERROR(INDEX($I$3:$I$18,MATCH(1,($AM$3:$AM$18=$AR5&amp;$AQ5)*($J$3:$J$18=BI$3),0),0),"")</f>
        <v/>
      </c>
      <c r="BJ5" s="297" t="str">
        <f t="array" aca="1" ref="BJ5" ca="1">IFERROR(INDEX($L$3:$L$18,MATCH(1,($AM$3:$AM$18=$AR5&amp;$AQ5)*($J$3:$J$18=BJ$3),0),0),"")</f>
        <v/>
      </c>
      <c r="BK5" s="297" t="str">
        <f t="array" aca="1" ref="BK5" ca="1">IFERROR(INDEX($M$3:$M$18,MATCH(1,($AM$3:$AM$18=$AR5&amp;$AQ5)*($J$3:$J$18=BK$3),0),0),"")</f>
        <v/>
      </c>
      <c r="BL5" s="297" t="str">
        <f t="array" aca="1" ref="BL5" ca="1">IFERROR(INDEX($K$3:$K$18,MATCH(1,($AM$3:$AM$18=$AR5&amp;$AQ5)*($J$3:$J$18=BL$3),0),0),"")</f>
        <v/>
      </c>
      <c r="BM5" s="299" t="str">
        <f t="array" aca="1" ref="BM5" ca="1">IFERROR(INDEX($I$3:$I$18,MATCH(1,($AM$3:$AM$18=$AR5&amp;$AQ5)*($J$3:$J$18=BM$3),0),0),"")</f>
        <v/>
      </c>
      <c r="BN5" s="297" t="str">
        <f t="array" aca="1" ref="BN5" ca="1">IFERROR(INDEX($L$3:$L$18,MATCH(1,($AM$3:$AM$18=$AR5&amp;$AQ5)*($J$3:$J$18=BN$3),0),0),"")</f>
        <v/>
      </c>
      <c r="BO5" s="297" t="str">
        <f t="array" aca="1" ref="BO5" ca="1">IFERROR(INDEX($M$3:$M$18,MATCH(1,($AM$3:$AM$18=$AR5&amp;$AQ5)*($J$3:$J$18=BO$3),0),0),"")</f>
        <v/>
      </c>
      <c r="BP5" s="297" t="str">
        <f t="array" aca="1" ref="BP5" ca="1">IFERROR(INDEX($K$3:$K$18,MATCH(1,($AM$3:$AM$18=$AR5&amp;$AQ5)*($J$3:$J$18=BP$3),0),0),"")</f>
        <v/>
      </c>
      <c r="BQ5" s="299" t="str">
        <f t="array" aca="1" ref="BQ5" ca="1">IFERROR(INDEX($I$3:$I$18,MATCH(1,($AM$3:$AM$18=$AR5&amp;$AQ5)*($J$3:$J$18=BQ$3),0),0),"")</f>
        <v/>
      </c>
      <c r="BR5" s="297" t="str">
        <f t="array" aca="1" ref="BR5" ca="1">IFERROR(INDEX($L$3:$L$18,MATCH(1,($AM$3:$AM$18=$AR5&amp;$AQ5)*($J$3:$J$18=BR$3),0),0),"")</f>
        <v/>
      </c>
      <c r="BS5" s="297" t="str">
        <f t="array" aca="1" ref="BS5" ca="1">IFERROR(INDEX($M$3:$M$18,MATCH(1,($AM$3:$AM$18=$AR5&amp;$AQ5)*($J$3:$J$18=BS$3),0),0),"")</f>
        <v/>
      </c>
      <c r="BT5" s="297" t="str">
        <f t="array" aca="1" ref="BT5" ca="1">IFERROR(INDEX($K$3:$K$18,MATCH(1,($AM$3:$AM$18=$AR5&amp;$AQ5)*($J$3:$J$18=BT$3),0),0),"")</f>
        <v/>
      </c>
      <c r="BU5" s="299" t="str">
        <f t="array" aca="1" ref="BU5" ca="1">IFERROR(INDEX($I$3:$I$18,MATCH(1,($AM$3:$AM$18=$AR5&amp;$AQ5)*($J$3:$J$18=BU$3),0),0),"")</f>
        <v/>
      </c>
      <c r="BV5" s="297" t="str">
        <f t="array" aca="1" ref="BV5" ca="1">IFERROR(INDEX($L$3:$L$18,MATCH(1,($AM$3:$AM$18=$AR5&amp;$AQ5)*($J$3:$J$18=BV$3),0),0),"")</f>
        <v/>
      </c>
      <c r="BW5" s="297" t="str">
        <f t="array" aca="1" ref="BW5" ca="1">IFERROR(INDEX($M$3:$M$18,MATCH(1,($AM$3:$AM$18=$AR5&amp;$AQ5)*($J$3:$J$18=BW$3),0),0),"")</f>
        <v/>
      </c>
      <c r="BX5" s="297" t="str">
        <f t="array" aca="1" ref="BX5" ca="1">IFERROR(INDEX($K$3:$K$18,MATCH(1,($AM$3:$AM$18=$AR5&amp;$AQ5)*($J$3:$J$18=BX$3),0),0),"")</f>
        <v/>
      </c>
      <c r="BY5" s="299" t="str">
        <f t="array" aca="1" ref="BY5" ca="1">IFERROR(INDEX($I$3:$I$18,MATCH(1,($AM$3:$AM$18=$AR5&amp;$AQ5)*($J$3:$J$18=BY$3),0),0),"")</f>
        <v/>
      </c>
      <c r="BZ5" s="297" t="str">
        <f t="array" aca="1" ref="BZ5" ca="1">IFERROR(INDEX($L$3:$L$18,MATCH(1,($AM$3:$AM$18=$AR5&amp;$AQ5)*($J$3:$J$18=BZ$3),0),0),"")</f>
        <v/>
      </c>
      <c r="CA5" s="297" t="str">
        <f t="array" aca="1" ref="CA5" ca="1">IFERROR(INDEX($M$3:$M$18,MATCH(1,($AM$3:$AM$18=$AR5&amp;$AQ5)*($J$3:$J$18=CA$3),0),0),"")</f>
        <v/>
      </c>
      <c r="CB5" s="297">
        <f t="array" aca="1" ref="CB5" ca="1">IFERROR(INDEX($S$3:$S$33,MATCH(1,($AN$3:$AN$33=$AR5&amp;$AQ5)*($R$3:$R$33=CB$3),0),0),"")</f>
        <v>0.625</v>
      </c>
      <c r="CC5" s="299">
        <f t="array" aca="1" ref="CC5" ca="1">IFERROR(INDEX($Q$3:$Q$33,MATCH(1,($AN$3:$AN$33=$AR5&amp;$AQ5)*($R$3:$R$33=CC$3),0),0),"")</f>
        <v>1</v>
      </c>
      <c r="CD5" s="297" t="str">
        <f t="array" aca="1" ref="CD5" ca="1">IFERROR(INDEX($T$3:$T$33,MATCH(1,($AN$3:$AN$33=$AR5&amp;$AQ5)*($R$3:$R$33=CD$3),0),0),"")</f>
        <v>Player 1</v>
      </c>
      <c r="CE5" s="297" t="str">
        <f t="array" aca="1" ref="CE5" ca="1">IFERROR(INDEX($U$3:$U$33,MATCH(1,($AN$3:$AN$33=$AR5&amp;$AQ5)*($R$3:$R$33=CE$3),0),0),"")</f>
        <v>Player 16</v>
      </c>
      <c r="CF5" s="297" t="str">
        <f t="array" aca="1" ref="CF5" ca="1">IFERROR(INDEX($S$3:$S$33,MATCH(1,($AN$3:$AN$33=$AR5&amp;$AQ5)*($R$3:$R$33=CF$3),0),0),"")</f>
        <v/>
      </c>
      <c r="CG5" s="299" t="str">
        <f t="array" aca="1" ref="CG5" ca="1">IFERROR(INDEX($Q$3:$Q$33,MATCH(1,($AN$3:$AN$33=$AR5&amp;$AQ5)*($R$3:$R$33=CG$3),0),0),"")</f>
        <v/>
      </c>
      <c r="CH5" s="297" t="str">
        <f t="array" aca="1" ref="CH5" ca="1">IFERROR(INDEX($T$3:$T$33,MATCH(1,($AN$3:$AN$33=$AR5&amp;$AQ5)*($R$3:$R$33=CH$3),0),0),"")</f>
        <v/>
      </c>
      <c r="CI5" s="297" t="str">
        <f t="array" aca="1" ref="CI5" ca="1">IFERROR(INDEX($U$3:$U$33,MATCH(1,($AN$3:$AN$33=$AR5&amp;$AQ5)*($R$3:$R$33=CI$3),0),0),"")</f>
        <v/>
      </c>
      <c r="CJ5" s="297" t="str">
        <f t="array" aca="1" ref="CJ5" ca="1">IFERROR(INDEX($S$3:$S$33,MATCH(1,($AN$3:$AN$33=$AR5&amp;$AQ5)*($R$3:$R$33=CJ$3),0),0),"")</f>
        <v/>
      </c>
      <c r="CK5" s="299" t="str">
        <f t="array" aca="1" ref="CK5" ca="1">IFERROR(INDEX($Q$3:$Q$33,MATCH(1,($AN$3:$AN$33=$AR5&amp;$AQ5)*($R$3:$R$33=CK$3),0),0),"")</f>
        <v/>
      </c>
      <c r="CL5" s="297" t="str">
        <f t="array" aca="1" ref="CL5" ca="1">IFERROR(INDEX($T$3:$T$33,MATCH(1,($AN$3:$AN$33=$AR5&amp;$AQ5)*($R$3:$R$33=CL$3),0),0),"")</f>
        <v/>
      </c>
      <c r="CM5" s="297" t="str">
        <f t="array" aca="1" ref="CM5" ca="1">IFERROR(INDEX($U$3:$U$33,MATCH(1,($AN$3:$AN$33=$AR5&amp;$AQ5)*($R$3:$R$33=CM$3),0),0),"")</f>
        <v/>
      </c>
      <c r="CN5" s="297" t="str">
        <f t="array" aca="1" ref="CN5" ca="1">IFERROR(INDEX($S$3:$S$33,MATCH(1,($AN$3:$AN$33=$AR5&amp;$AQ5)*($R$3:$R$33=CN$3),0),0),"")</f>
        <v/>
      </c>
      <c r="CO5" s="299" t="str">
        <f t="array" aca="1" ref="CO5" ca="1">IFERROR(INDEX($Q$3:$Q$33,MATCH(1,($AN$3:$AN$33=$AR5&amp;$AQ5)*($R$3:$R$33=CO$3),0),0),"")</f>
        <v/>
      </c>
      <c r="CP5" s="297" t="str">
        <f t="array" aca="1" ref="CP5" ca="1">IFERROR(INDEX($T$3:$T$33,MATCH(1,($AN$3:$AN$33=$AR5&amp;$AQ5)*($R$3:$R$33=CP$3),0),0),"")</f>
        <v/>
      </c>
      <c r="CQ5" s="297" t="str">
        <f t="array" aca="1" ref="CQ5" ca="1">IFERROR(INDEX($U$3:$U$33,MATCH(1,($AN$3:$AN$33=$AR5&amp;$AQ5)*($R$3:$R$33=CQ$3),0),0),"")</f>
        <v/>
      </c>
      <c r="CR5" s="297" t="str">
        <f t="array" aca="1" ref="CR5" ca="1">IFERROR(INDEX($S$3:$S$33,MATCH(1,($AN$3:$AN$33=$AR5&amp;$AQ5)*($R$3:$R$33=CR$3),0),0),"")</f>
        <v/>
      </c>
      <c r="CS5" s="299" t="str">
        <f t="array" aca="1" ref="CS5" ca="1">IFERROR(INDEX($Q$3:$Q$33,MATCH(1,($AN$3:$AN$33=$AR5&amp;$AQ5)*($R$3:$R$33=CS$3),0),0),"")</f>
        <v/>
      </c>
      <c r="CT5" s="297" t="str">
        <f t="array" aca="1" ref="CT5" ca="1">IFERROR(INDEX($T$3:$T$33,MATCH(1,($AN$3:$AN$33=$AR5&amp;$AQ5)*($R$3:$R$33=CT$3),0),0),"")</f>
        <v/>
      </c>
      <c r="CU5" s="297" t="str">
        <f t="array" aca="1" ref="CU5" ca="1">IFERROR(INDEX($U$3:$U$33,MATCH(1,($AN$3:$AN$33=$AR5&amp;$AQ5)*($R$3:$R$33=CU$3),0),0),"")</f>
        <v/>
      </c>
      <c r="CV5" s="297" t="str">
        <f t="array" aca="1" ref="CV5" ca="1">IFERROR(INDEX($S$3:$S$33,MATCH(1,($AN$3:$AN$33=$AR5&amp;$AQ5)*($R$3:$R$33=CV$3),0),0),"")</f>
        <v/>
      </c>
      <c r="CW5" s="299" t="str">
        <f t="array" aca="1" ref="CW5" ca="1">IFERROR(INDEX($Q$3:$Q$33,MATCH(1,($AN$3:$AN$33=$AR5&amp;$AQ5)*($R$3:$R$33=CW$3),0),0),"")</f>
        <v/>
      </c>
      <c r="CX5" s="297" t="str">
        <f t="array" aca="1" ref="CX5" ca="1">IFERROR(INDEX($T$3:$T$33,MATCH(1,($AN$3:$AN$33=$AR5&amp;$AQ5)*($R$3:$R$33=CX$3),0),0),"")</f>
        <v/>
      </c>
      <c r="CY5" s="297" t="str">
        <f t="array" aca="1" ref="CY5" ca="1">IFERROR(INDEX($U$3:$U$33,MATCH(1,($AN$3:$AN$33=$AR5&amp;$AQ5)*($R$3:$R$33=CY$3),0),0),"")</f>
        <v/>
      </c>
      <c r="CZ5" s="297" t="str">
        <f t="array" aca="1" ref="CZ5" ca="1">IFERROR(INDEX($S$3:$S$33,MATCH(1,($AN$3:$AN$33=$AR5&amp;$AQ5)*($R$3:$R$33=CZ$3),0),0),"")</f>
        <v/>
      </c>
      <c r="DA5" s="299" t="str">
        <f t="array" aca="1" ref="DA5" ca="1">IFERROR(INDEX($Q$3:$Q$33,MATCH(1,($AN$3:$AN$33=$AR5&amp;$AQ5)*($R$3:$R$33=DA$3),0),0),"")</f>
        <v/>
      </c>
      <c r="DB5" s="297" t="str">
        <f t="array" aca="1" ref="DB5" ca="1">IFERROR(INDEX($T$3:$T$33,MATCH(1,($AN$3:$AN$33=$AR5&amp;$AQ5)*($R$3:$R$33=DB$3),0),0),"")</f>
        <v/>
      </c>
      <c r="DC5" s="297" t="str">
        <f t="array" aca="1" ref="DC5" ca="1">IFERROR(INDEX($U$3:$U$33,MATCH(1,($AN$3:$AN$33=$AR5&amp;$AQ5)*($R$3:$R$33=DC$3),0),0),"")</f>
        <v/>
      </c>
      <c r="DD5" s="297">
        <f t="array" aca="1" ref="DD5" ca="1">IFERROR(INDEX($AA$3:$AA$65,MATCH(1,($AO$3:$AO$65=$AR5&amp;$AQ5)*($Z$3:$Z$65=DD$3),0),0),"")</f>
        <v>0.625</v>
      </c>
      <c r="DE5" s="299">
        <f t="array" aca="1" ref="DE5" ca="1">IFERROR(INDEX($Y$3:$Y$65,MATCH(1,($AO$3:$AO$65=$AR5&amp;$AQ5)*($Z$3:$Z$65=DE$3),0),0),"")</f>
        <v>1</v>
      </c>
      <c r="DF5" s="297" t="str">
        <f t="array" aca="1" ref="DF5" ca="1">IFERROR(INDEX($AB$3:$AB$65,MATCH(1,($AO$3:$AO$65=$AR5&amp;$AQ5)*($Z$3:$Z$65=DF$3),0),0),"")</f>
        <v>Player 1</v>
      </c>
      <c r="DG5" s="297" t="str">
        <f t="array" aca="1" ref="DG5" ca="1">IFERROR(INDEX($AC$3:$AC$65,MATCH(1,($AO$3:$AO$65=$AR5&amp;$AQ5)*($Z$3:$Z$65=DG$3),0),0),"")</f>
        <v>Player 16</v>
      </c>
      <c r="DH5" s="297" t="str">
        <f t="array" aca="1" ref="DH5" ca="1">IFERROR(INDEX($AA$3:$AA$65,MATCH(1,($AO$3:$AO$65=$AR5&amp;$AQ5)*($Z$3:$Z$65=DH$3),0),0),"")</f>
        <v/>
      </c>
      <c r="DI5" s="299" t="str">
        <f t="array" aca="1" ref="DI5" ca="1">IFERROR(INDEX($Y$3:$Y$65,MATCH(1,($AO$3:$AO$65=$AR5&amp;$AQ5)*($Z$3:$Z$65=DI$3),0),0),"")</f>
        <v/>
      </c>
      <c r="DJ5" s="297" t="str">
        <f t="array" aca="1" ref="DJ5" ca="1">IFERROR(INDEX($AB$3:$AB$65,MATCH(1,($AO$3:$AO$65=$AR5&amp;$AQ5)*($Z$3:$Z$65=DJ$3),0),0),"")</f>
        <v/>
      </c>
      <c r="DK5" s="297" t="str">
        <f t="array" aca="1" ref="DK5" ca="1">IFERROR(INDEX($AC$3:$AC$65,MATCH(1,($AO$3:$AO$65=$AR5&amp;$AQ5)*($Z$3:$Z$65=DK$3),0),0),"")</f>
        <v/>
      </c>
      <c r="DL5" s="297" t="str">
        <f t="array" aca="1" ref="DL5" ca="1">IFERROR(INDEX($AA$3:$AA$65,MATCH(1,($AO$3:$AO$65=$AR5&amp;$AQ5)*($Z$3:$Z$65=DL$3),0),0),"")</f>
        <v/>
      </c>
      <c r="DM5" s="299" t="str">
        <f t="array" aca="1" ref="DM5" ca="1">IFERROR(INDEX($Y$3:$Y$65,MATCH(1,($AO$3:$AO$65=$AR5&amp;$AQ5)*($Z$3:$Z$65=DM$3),0),0),"")</f>
        <v/>
      </c>
      <c r="DN5" s="297" t="str">
        <f t="array" aca="1" ref="DN5" ca="1">IFERROR(INDEX($AB$3:$AB$65,MATCH(1,($AO$3:$AO$65=$AR5&amp;$AQ5)*($Z$3:$Z$65=DN$3),0),0),"")</f>
        <v/>
      </c>
      <c r="DO5" s="297" t="str">
        <f t="array" aca="1" ref="DO5" ca="1">IFERROR(INDEX($AC$3:$AC$65,MATCH(1,($AO$3:$AO$65=$AR5&amp;$AQ5)*($Z$3:$Z$65=DO$3),0),0),"")</f>
        <v/>
      </c>
      <c r="DP5" s="297" t="str">
        <f t="array" aca="1" ref="DP5" ca="1">IFERROR(INDEX($AA$3:$AA$65,MATCH(1,($AO$3:$AO$65=$AR5&amp;$AQ5)*($Z$3:$Z$65=DP$3),0),0),"")</f>
        <v/>
      </c>
      <c r="DQ5" s="299" t="str">
        <f t="array" aca="1" ref="DQ5" ca="1">IFERROR(INDEX($Y$3:$Y$65,MATCH(1,($AO$3:$AO$65=$AR5&amp;$AQ5)*($Z$3:$Z$65=DQ$3),0),0),"")</f>
        <v/>
      </c>
      <c r="DR5" s="297" t="str">
        <f t="array" aca="1" ref="DR5" ca="1">IFERROR(INDEX($AB$3:$AB$65,MATCH(1,($AO$3:$AO$65=$AR5&amp;$AQ5)*($Z$3:$Z$65=DR$3),0),0),"")</f>
        <v/>
      </c>
      <c r="DS5" s="297" t="str">
        <f t="array" aca="1" ref="DS5" ca="1">IFERROR(INDEX($AC$3:$AC$65,MATCH(1,($AO$3:$AO$65=$AR5&amp;$AQ5)*($Z$3:$Z$65=DS$3),0),0),"")</f>
        <v/>
      </c>
      <c r="DT5" s="297" t="str">
        <f t="array" aca="1" ref="DT5" ca="1">IFERROR(INDEX($AA$3:$AA$65,MATCH(1,($AO$3:$AO$65=$AR5&amp;$AQ5)*($Z$3:$Z$65=DT$3),0),0),"")</f>
        <v/>
      </c>
      <c r="DU5" s="299" t="str">
        <f t="array" aca="1" ref="DU5" ca="1">IFERROR(INDEX($Y$3:$Y$65,MATCH(1,($AO$3:$AO$65=$AR5&amp;$AQ5)*($Z$3:$Z$65=DU$3),0),0),"")</f>
        <v/>
      </c>
      <c r="DV5" s="297" t="str">
        <f t="array" aca="1" ref="DV5" ca="1">IFERROR(INDEX($AB$3:$AB$65,MATCH(1,($AO$3:$AO$65=$AR5&amp;$AQ5)*($Z$3:$Z$65=DV$3),0),0),"")</f>
        <v/>
      </c>
      <c r="DW5" s="297" t="str">
        <f t="array" aca="1" ref="DW5" ca="1">IFERROR(INDEX($AC$3:$AC$65,MATCH(1,($AO$3:$AO$65=$AR5&amp;$AQ5)*($Z$3:$Z$65=DW$3),0),0),"")</f>
        <v/>
      </c>
      <c r="DX5" s="297" t="str">
        <f t="array" aca="1" ref="DX5" ca="1">IFERROR(INDEX($AA$3:$AA$65,MATCH(1,($AO$3:$AO$65=$AR5&amp;$AQ5)*($Z$3:$Z$65=DX$3),0),0),"")</f>
        <v/>
      </c>
      <c r="DY5" s="299" t="str">
        <f t="array" aca="1" ref="DY5" ca="1">IFERROR(INDEX($Y$3:$Y$65,MATCH(1,($AO$3:$AO$65=$AR5&amp;$AQ5)*($Z$3:$Z$65=DY$3),0),0),"")</f>
        <v/>
      </c>
      <c r="DZ5" s="297" t="str">
        <f t="array" aca="1" ref="DZ5" ca="1">IFERROR(INDEX($AB$3:$AB$65,MATCH(1,($AO$3:$AO$65=$AR5&amp;$AQ5)*($Z$3:$Z$65=DZ$3),0),0),"")</f>
        <v/>
      </c>
      <c r="EA5" s="297" t="str">
        <f t="array" aca="1" ref="EA5" ca="1">IFERROR(INDEX($AC$3:$AC$65,MATCH(1,($AO$3:$AO$65=$AR5&amp;$AQ5)*($Z$3:$Z$65=EA$3),0),0),"")</f>
        <v/>
      </c>
      <c r="EB5" s="297" t="str">
        <f t="array" aca="1" ref="EB5" ca="1">IFERROR(INDEX($AA$3:$AA$65,MATCH(1,($AO$3:$AO$65=$AR5&amp;$AQ5)*($Z$3:$Z$65=EB$3),0),0),"")</f>
        <v/>
      </c>
      <c r="EC5" s="299" t="str">
        <f t="array" aca="1" ref="EC5" ca="1">IFERROR(INDEX($Y$3:$Y$65,MATCH(1,($AO$3:$AO$65=$AR5&amp;$AQ5)*($Z$3:$Z$65=EC$3),0),0),"")</f>
        <v/>
      </c>
      <c r="ED5" s="297" t="str">
        <f t="array" aca="1" ref="ED5" ca="1">IFERROR(INDEX($AB$3:$AB$65,MATCH(1,($AO$3:$AO$65=$AR5&amp;$AQ5)*($Z$3:$Z$65=ED$3),0),0),"")</f>
        <v/>
      </c>
      <c r="EE5" s="297" t="str">
        <f t="array" aca="1" ref="EE5" ca="1">IFERROR(INDEX($AC$3:$AC$65,MATCH(1,($AO$3:$AO$65=$AR5&amp;$AQ5)*($Z$3:$Z$65=EE$3),0),0),"")</f>
        <v/>
      </c>
      <c r="EF5" s="297">
        <f t="array" aca="1" ref="EF5" ca="1">IFERROR(INDEX($AI$3:$AI$129,MATCH(1,($AP$3:$AP$129=$AR5&amp;$AQ5)*($AH$3:$AH$129=EF$3),0),0),"")</f>
        <v>0.625</v>
      </c>
      <c r="EG5" s="299">
        <f t="array" aca="1" ref="EG5" ca="1">IFERROR(INDEX($AG$3:$AG$129,MATCH(1,($AP$3:$AP$129=$AR5&amp;$AQ5)*($AH$3:$AH$129=EG$3),0),0),"")</f>
        <v>1</v>
      </c>
      <c r="EH5" s="297" t="str">
        <f t="array" aca="1" ref="EH5" ca="1">IFERROR(INDEX($AJ$3:$AJ$129,MATCH(1,($AP$3:$AP$129=$AR5&amp;$AQ5)*($AH$3:$AH$129=EH$3),0),0),"")</f>
        <v>Player 1</v>
      </c>
      <c r="EI5" s="297" t="str">
        <f t="array" aca="1" ref="EI5" ca="1">IFERROR(INDEX($AK$3:$AK$129,MATCH(1,($AP$3:$AP$129=$AR5&amp;$AQ5)*($AH$3:$AH$129=EI$3),0),0),"")</f>
        <v>Player 16</v>
      </c>
      <c r="EJ5" s="297">
        <f t="array" aca="1" ref="EJ5" ca="1">IFERROR(INDEX($AI$3:$AI$129,MATCH(1,($AP$3:$AP$129=$AR5&amp;$AQ5)*($AH$3:$AH$129=EJ$3),0),0),"")</f>
        <v>0.625</v>
      </c>
      <c r="EK5" s="299">
        <f t="array" aca="1" ref="EK5" ca="1">IFERROR(INDEX($AG$3:$AG$129,MATCH(1,($AP$3:$AP$129=$AR5&amp;$AQ5)*($AH$3:$AH$129=EK$3),0),0),"")</f>
        <v>65</v>
      </c>
      <c r="EL5" s="297" t="str">
        <f t="array" aca="1" ref="EL5" ca="1">IFERROR(INDEX($AJ$3:$AJ$129,MATCH(1,($AP$3:$AP$129=$AR5&amp;$AQ5)*($AH$3:$AH$129=EL$3),0),0),"")</f>
        <v>Winner Match 57</v>
      </c>
      <c r="EM5" s="297" t="str">
        <f t="array" aca="1" ref="EM5" ca="1">IFERROR(INDEX($AK$3:$AK$129,MATCH(1,($AP$3:$AP$129=$AR5&amp;$AQ5)*($AH$3:$AH$129=EM$3),0),0),"")</f>
        <v>Winner Match 58</v>
      </c>
      <c r="EN5" s="297" t="str">
        <f t="array" aca="1" ref="EN5" ca="1">IFERROR(INDEX($AI$3:$AI$129,MATCH(1,($AP$3:$AP$129=$AR5&amp;$AQ5)*($AH$3:$AH$129=EN$3),0),0),"")</f>
        <v/>
      </c>
      <c r="EO5" s="299" t="str">
        <f t="array" aca="1" ref="EO5" ca="1">IFERROR(INDEX($AG$3:$AG$129,MATCH(1,($AP$3:$AP$129=$AR5&amp;$AQ5)*($AH$3:$AH$129=EO$3),0),0),"")</f>
        <v/>
      </c>
      <c r="EP5" s="297" t="str">
        <f t="array" aca="1" ref="EP5" ca="1">IFERROR(INDEX($AJ$3:$AJ$129,MATCH(1,($AP$3:$AP$129=$AR5&amp;$AQ5)*($AH$3:$AH$129=EP$3),0),0),"")</f>
        <v/>
      </c>
      <c r="EQ5" s="297" t="str">
        <f t="array" aca="1" ref="EQ5" ca="1">IFERROR(INDEX($AK$3:$AK$129,MATCH(1,($AP$3:$AP$129=$AR5&amp;$AQ5)*($AH$3:$AH$129=EQ$3),0),0),"")</f>
        <v/>
      </c>
      <c r="ER5" s="297" t="str">
        <f t="array" aca="1" ref="ER5" ca="1">IFERROR(INDEX($AI$3:$AI$129,MATCH(1,($AP$3:$AP$129=$AR5&amp;$AQ5)*($AH$3:$AH$129=ER$3),0),0),"")</f>
        <v/>
      </c>
      <c r="ES5" s="299" t="str">
        <f t="array" aca="1" ref="ES5" ca="1">IFERROR(INDEX($AG$3:$AG$129,MATCH(1,($AP$3:$AP$129=$AR5&amp;$AQ5)*($AH$3:$AH$129=ES$3),0),0),"")</f>
        <v/>
      </c>
      <c r="ET5" s="297" t="str">
        <f t="array" aca="1" ref="ET5" ca="1">IFERROR(INDEX($AJ$3:$AJ$129,MATCH(1,($AP$3:$AP$129=$AR5&amp;$AQ5)*($AH$3:$AH$129=ET$3),0),0),"")</f>
        <v/>
      </c>
      <c r="EU5" s="297" t="str">
        <f t="array" aca="1" ref="EU5" ca="1">IFERROR(INDEX($AK$3:$AK$129,MATCH(1,($AP$3:$AP$129=$AR5&amp;$AQ5)*($AH$3:$AH$129=EU$3),0),0),"")</f>
        <v/>
      </c>
      <c r="EV5" s="297" t="str">
        <f t="array" aca="1" ref="EV5" ca="1">IFERROR(INDEX($AI$3:$AI$129,MATCH(1,($AP$3:$AP$129=$AR5&amp;$AQ5)*($AH$3:$AH$129=EV$3),0),0),"")</f>
        <v/>
      </c>
      <c r="EW5" s="299" t="str">
        <f t="array" aca="1" ref="EW5" ca="1">IFERROR(INDEX($AG$3:$AG$129,MATCH(1,($AP$3:$AP$129=$AR5&amp;$AQ5)*($AH$3:$AH$129=EW$3),0),0),"")</f>
        <v/>
      </c>
      <c r="EX5" s="297" t="str">
        <f t="array" aca="1" ref="EX5" ca="1">IFERROR(INDEX($AJ$3:$AJ$129,MATCH(1,($AP$3:$AP$129=$AR5&amp;$AQ5)*($AH$3:$AH$129=EX$3),0),0),"")</f>
        <v/>
      </c>
      <c r="EY5" s="297" t="str">
        <f t="array" aca="1" ref="EY5" ca="1">IFERROR(INDEX($AK$3:$AK$129,MATCH(1,($AP$3:$AP$129=$AR5&amp;$AQ5)*($AH$3:$AH$129=EY$3),0),0),"")</f>
        <v/>
      </c>
      <c r="EZ5" s="297" t="str">
        <f t="array" aca="1" ref="EZ5" ca="1">IFERROR(INDEX($AI$3:$AI$129,MATCH(1,($AP$3:$AP$129=$AR5&amp;$AQ5)*($AH$3:$AH$129=EZ$3),0),0),"")</f>
        <v/>
      </c>
      <c r="FA5" s="299" t="str">
        <f t="array" aca="1" ref="FA5" ca="1">IFERROR(INDEX($AG$3:$AG$129,MATCH(1,($AP$3:$AP$129=$AR5&amp;$AQ5)*($AH$3:$AH$129=FA$3),0),0),"")</f>
        <v/>
      </c>
      <c r="FB5" s="297" t="str">
        <f t="array" aca="1" ref="FB5" ca="1">IFERROR(INDEX($AJ$3:$AJ$129,MATCH(1,($AP$3:$AP$129=$AR5&amp;$AQ5)*($AH$3:$AH$129=FB$3),0),0),"")</f>
        <v/>
      </c>
      <c r="FC5" s="297" t="str">
        <f t="array" aca="1" ref="FC5" ca="1">IFERROR(INDEX($AK$3:$AK$129,MATCH(1,($AP$3:$AP$129=$AR5&amp;$AQ5)*($AH$3:$AH$129=FC$3),0),0),"")</f>
        <v/>
      </c>
      <c r="FD5" s="297" t="str">
        <f t="array" aca="1" ref="FD5" ca="1">IFERROR(INDEX($AI$3:$AI$129,MATCH(1,($AP$3:$AP$129=$AR5&amp;$AQ5)*($AH$3:$AH$129=FD$3),0),0),"")</f>
        <v/>
      </c>
      <c r="FE5" s="299" t="str">
        <f t="array" aca="1" ref="FE5" ca="1">IFERROR(INDEX($AG$3:$AG$129,MATCH(1,($AP$3:$AP$129=$AR5&amp;$AQ5)*($AH$3:$AH$129=FE$3),0),0),"")</f>
        <v/>
      </c>
      <c r="FF5" s="297" t="str">
        <f t="array" aca="1" ref="FF5" ca="1">IFERROR(INDEX($AJ$3:$AJ$129,MATCH(1,($AP$3:$AP$129=$AR5&amp;$AQ5)*($AH$3:$AH$129=FF$3),0),0),"")</f>
        <v/>
      </c>
      <c r="FG5" s="297" t="str">
        <f t="array" aca="1" ref="FG5" ca="1">IFERROR(INDEX($AK$3:$AK$129,MATCH(1,($AP$3:$AP$129=$AR5&amp;$AQ5)*($AH$3:$AH$129=FG$3),0),0),"")</f>
        <v/>
      </c>
    </row>
    <row r="6" spans="2:163" ht="13.8" x14ac:dyDescent="0.25">
      <c r="B6" s="295">
        <f>dummy1!O12</f>
        <v>4</v>
      </c>
      <c r="C6" s="296">
        <f>dummy1!P12</f>
        <v>42040</v>
      </c>
      <c r="D6" s="297">
        <f>dummy1!Q12</f>
        <v>0.625</v>
      </c>
      <c r="E6" s="295" t="str">
        <f>dummy1!R12</f>
        <v>Court 4</v>
      </c>
      <c r="F6" s="295">
        <f ca="1">'Bracket 5 - 8'!C42</f>
        <v>4</v>
      </c>
      <c r="G6" s="295" t="str">
        <f ca="1">IFERROR(VLOOKUP(dummy1!S12,dummy1!$K$45:$L$172,2,FALSE),"")</f>
        <v>Player 5</v>
      </c>
      <c r="H6" s="295" t="str">
        <f ca="1">IFERROR(VLOOKUP(dummy1!T12,dummy1!$K$45:$L$172,2,FALSE),"")</f>
        <v>Player 12</v>
      </c>
      <c r="I6" s="295">
        <f t="shared" ca="1" si="31"/>
        <v>4</v>
      </c>
      <c r="J6" s="295">
        <f t="shared" ca="1" si="32"/>
        <v>42040</v>
      </c>
      <c r="K6" s="295">
        <f t="shared" ca="1" si="33"/>
        <v>0.625</v>
      </c>
      <c r="L6" s="295" t="str">
        <f t="shared" ca="1" si="34"/>
        <v>Player 5</v>
      </c>
      <c r="M6" s="295" t="str">
        <f t="shared" ca="1" si="35"/>
        <v>Player 12</v>
      </c>
      <c r="N6" s="295">
        <f ca="1">'Bracket 9 - 16'!C30</f>
        <v>4</v>
      </c>
      <c r="O6" s="295" t="str">
        <f ca="1">IFERROR(VLOOKUP(dummy1!S12,dummy1!$K$45:$L$172,2,FALSE),"")</f>
        <v>Player 5</v>
      </c>
      <c r="P6" s="295" t="str">
        <f ca="1">IFERROR(VLOOKUP(dummy1!T12,dummy1!$K$45:$L$172,2,FALSE),"")</f>
        <v>Player 12</v>
      </c>
      <c r="Q6" s="295">
        <f t="shared" ca="1" si="36"/>
        <v>4</v>
      </c>
      <c r="R6" s="295">
        <f t="shared" ca="1" si="37"/>
        <v>42040</v>
      </c>
      <c r="S6" s="295">
        <f t="shared" ca="1" si="38"/>
        <v>0.625</v>
      </c>
      <c r="T6" s="295" t="str">
        <f t="shared" ca="1" si="39"/>
        <v>Player 5</v>
      </c>
      <c r="U6" s="295" t="str">
        <f t="shared" ca="1" si="40"/>
        <v>Player 12</v>
      </c>
      <c r="V6" s="295">
        <f ca="1">'Bracket 17 - 32'!C30</f>
        <v>4</v>
      </c>
      <c r="W6" s="295" t="str">
        <f ca="1">IFERROR(VLOOKUP(dummy1!S12,dummy1!$K$45:$L$172,2,FALSE),"")</f>
        <v>Player 5</v>
      </c>
      <c r="X6" s="295" t="str">
        <f ca="1">IFERROR(VLOOKUP(dummy1!T12,dummy1!$K$45:$L$172,2,FALSE),"")</f>
        <v>Player 12</v>
      </c>
      <c r="Y6" s="295">
        <f t="shared" ca="1" si="41"/>
        <v>4</v>
      </c>
      <c r="Z6" s="295">
        <f t="shared" ca="1" si="2"/>
        <v>42040</v>
      </c>
      <c r="AA6" s="295">
        <f t="shared" ca="1" si="3"/>
        <v>0.625</v>
      </c>
      <c r="AB6" s="295" t="str">
        <f t="shared" ca="1" si="42"/>
        <v>Player 5</v>
      </c>
      <c r="AC6" s="295" t="str">
        <f t="shared" ca="1" si="43"/>
        <v>Player 12</v>
      </c>
      <c r="AD6" s="295">
        <f ca="1">'Bracket 33 - 64'!C30</f>
        <v>4</v>
      </c>
      <c r="AE6" s="295" t="str">
        <f ca="1">IFERROR(VLOOKUP(dummy1!S12,dummy1!$K$45:$L$172,2,FALSE),"")</f>
        <v>Player 5</v>
      </c>
      <c r="AF6" s="295" t="str">
        <f ca="1">IFERROR(VLOOKUP(dummy1!T12,dummy1!$K$45:$L$172,2,FALSE),"")</f>
        <v>Player 12</v>
      </c>
      <c r="AG6" s="295">
        <f t="shared" ca="1" si="44"/>
        <v>4</v>
      </c>
      <c r="AH6" s="295">
        <f t="shared" ca="1" si="45"/>
        <v>42040</v>
      </c>
      <c r="AI6" s="295">
        <f t="shared" ca="1" si="46"/>
        <v>0.625</v>
      </c>
      <c r="AJ6" s="295" t="str">
        <f t="shared" ca="1" si="47"/>
        <v>Player 5</v>
      </c>
      <c r="AK6" s="295" t="str">
        <f t="shared" ca="1" si="48"/>
        <v>Player 12</v>
      </c>
      <c r="AL6" s="294">
        <f>IF(dummy1!B13=dummy1!B12,IF(dummy1!C13&gt;1,AL5,AL5+1),1)</f>
        <v>1</v>
      </c>
      <c r="AM6" s="295" t="str">
        <f t="shared" si="49"/>
        <v>1Court 4</v>
      </c>
      <c r="AN6" s="295" t="str">
        <f t="shared" si="50"/>
        <v>1Court 4</v>
      </c>
      <c r="AO6" s="295" t="str">
        <f t="shared" si="51"/>
        <v>1Court 4</v>
      </c>
      <c r="AP6" s="295" t="str">
        <f t="shared" si="52"/>
        <v>1Court 4</v>
      </c>
      <c r="AQ6" s="295" t="str">
        <f>AQ5</f>
        <v>Court 1</v>
      </c>
      <c r="AR6" s="295">
        <v>2</v>
      </c>
      <c r="AS6" s="295">
        <f t="shared" ref="AS6" ca="1" si="59">IF(OFFSET($AZ6,0,AS$3)&lt;&gt;"",AS5+1,AS5)</f>
        <v>2</v>
      </c>
      <c r="AT6" s="295">
        <f t="shared" ca="1" si="53"/>
        <v>0</v>
      </c>
      <c r="AU6" s="295">
        <f t="shared" ca="1" si="54"/>
        <v>0</v>
      </c>
      <c r="AV6" s="295">
        <f t="shared" ca="1" si="55"/>
        <v>0</v>
      </c>
      <c r="AW6" s="295">
        <f t="shared" ca="1" si="56"/>
        <v>0</v>
      </c>
      <c r="AX6" s="295">
        <f t="shared" ca="1" si="57"/>
        <v>0</v>
      </c>
      <c r="AY6" s="295">
        <f t="shared" ca="1" si="58"/>
        <v>0</v>
      </c>
      <c r="AZ6" s="297" t="str">
        <f t="array" aca="1" ref="AZ6" ca="1">IFERROR(INDEX($K$3:$K$18,MATCH(1,($AM$3:$AM$18=$AR6&amp;$AQ6)*($J$3:$J$18=AZ$3),0),0),"")</f>
        <v/>
      </c>
      <c r="BA6" s="299" t="str">
        <f t="array" aca="1" ref="BA6" ca="1">IFERROR(INDEX($I$3:$I$18,MATCH(1,($AM$3:$AM$18=$AR6&amp;$AQ6)*($J$3:$J$18=BA$3),0),0),"")</f>
        <v/>
      </c>
      <c r="BB6" s="297" t="str">
        <f t="array" aca="1" ref="BB6" ca="1">IFERROR(INDEX($L$3:$L$18,MATCH(1,($AM$3:$AM$18=$AR6&amp;$AQ6)*($J$3:$J$18=BB$3),0),0),"")</f>
        <v/>
      </c>
      <c r="BC6" s="297" t="str">
        <f t="array" aca="1" ref="BC6" ca="1">IFERROR(INDEX($M$3:$M$18,MATCH(1,($AM$3:$AM$18=$AR6&amp;$AQ6)*($J$3:$J$18=BC$3),0),0),"")</f>
        <v/>
      </c>
      <c r="BD6" s="297" t="str">
        <f t="array" aca="1" ref="BD6" ca="1">IFERROR(INDEX($K$3:$K$18,MATCH(1,($AM$3:$AM$18=$AR6&amp;$AQ6)*($J$3:$J$18=BD$3),0),0),"")</f>
        <v/>
      </c>
      <c r="BE6" s="299" t="str">
        <f t="array" aca="1" ref="BE6" ca="1">IFERROR(INDEX($I$3:$I$18,MATCH(1,($AM$3:$AM$18=$AR6&amp;$AQ6)*($J$3:$J$18=BE$3),0),0),"")</f>
        <v/>
      </c>
      <c r="BF6" s="297" t="str">
        <f t="array" aca="1" ref="BF6" ca="1">IFERROR(INDEX($L$3:$L$18,MATCH(1,($AM$3:$AM$18=$AR6&amp;$AQ6)*($J$3:$J$18=BF$3),0),0),"")</f>
        <v/>
      </c>
      <c r="BG6" s="297" t="str">
        <f t="array" aca="1" ref="BG6" ca="1">IFERROR(INDEX($M$3:$M$18,MATCH(1,($AM$3:$AM$18=$AR6&amp;$AQ6)*($J$3:$J$18=BG$3),0),0),"")</f>
        <v/>
      </c>
      <c r="BH6" s="297" t="str">
        <f t="array" aca="1" ref="BH6" ca="1">IFERROR(INDEX($K$3:$K$18,MATCH(1,($AM$3:$AM$18=$AR6&amp;$AQ6)*($J$3:$J$18=BH$3),0),0),"")</f>
        <v/>
      </c>
      <c r="BI6" s="299" t="str">
        <f t="array" aca="1" ref="BI6" ca="1">IFERROR(INDEX($I$3:$I$18,MATCH(1,($AM$3:$AM$18=$AR6&amp;$AQ6)*($J$3:$J$18=BI$3),0),0),"")</f>
        <v/>
      </c>
      <c r="BJ6" s="297" t="str">
        <f t="array" aca="1" ref="BJ6" ca="1">IFERROR(INDEX($L$3:$L$18,MATCH(1,($AM$3:$AM$18=$AR6&amp;$AQ6)*($J$3:$J$18=BJ$3),0),0),"")</f>
        <v/>
      </c>
      <c r="BK6" s="297" t="str">
        <f t="array" aca="1" ref="BK6" ca="1">IFERROR(INDEX($M$3:$M$18,MATCH(1,($AM$3:$AM$18=$AR6&amp;$AQ6)*($J$3:$J$18=BK$3),0),0),"")</f>
        <v/>
      </c>
      <c r="BL6" s="297" t="str">
        <f t="array" aca="1" ref="BL6" ca="1">IFERROR(INDEX($K$3:$K$18,MATCH(1,($AM$3:$AM$18=$AR6&amp;$AQ6)*($J$3:$J$18=BL$3),0),0),"")</f>
        <v/>
      </c>
      <c r="BM6" s="299" t="str">
        <f t="array" aca="1" ref="BM6" ca="1">IFERROR(INDEX($I$3:$I$18,MATCH(1,($AM$3:$AM$18=$AR6&amp;$AQ6)*($J$3:$J$18=BM$3),0),0),"")</f>
        <v/>
      </c>
      <c r="BN6" s="297" t="str">
        <f t="array" aca="1" ref="BN6" ca="1">IFERROR(INDEX($L$3:$L$18,MATCH(1,($AM$3:$AM$18=$AR6&amp;$AQ6)*($J$3:$J$18=BN$3),0),0),"")</f>
        <v/>
      </c>
      <c r="BO6" s="297" t="str">
        <f t="array" aca="1" ref="BO6" ca="1">IFERROR(INDEX($M$3:$M$18,MATCH(1,($AM$3:$AM$18=$AR6&amp;$AQ6)*($J$3:$J$18=BO$3),0),0),"")</f>
        <v/>
      </c>
      <c r="BP6" s="297" t="str">
        <f t="array" aca="1" ref="BP6" ca="1">IFERROR(INDEX($K$3:$K$18,MATCH(1,($AM$3:$AM$18=$AR6&amp;$AQ6)*($J$3:$J$18=BP$3),0),0),"")</f>
        <v/>
      </c>
      <c r="BQ6" s="299" t="str">
        <f t="array" aca="1" ref="BQ6" ca="1">IFERROR(INDEX($I$3:$I$18,MATCH(1,($AM$3:$AM$18=$AR6&amp;$AQ6)*($J$3:$J$18=BQ$3),0),0),"")</f>
        <v/>
      </c>
      <c r="BR6" s="297" t="str">
        <f t="array" aca="1" ref="BR6" ca="1">IFERROR(INDEX($L$3:$L$18,MATCH(1,($AM$3:$AM$18=$AR6&amp;$AQ6)*($J$3:$J$18=BR$3),0),0),"")</f>
        <v/>
      </c>
      <c r="BS6" s="297" t="str">
        <f t="array" aca="1" ref="BS6" ca="1">IFERROR(INDEX($M$3:$M$18,MATCH(1,($AM$3:$AM$18=$AR6&amp;$AQ6)*($J$3:$J$18=BS$3),0),0),"")</f>
        <v/>
      </c>
      <c r="BT6" s="297" t="str">
        <f t="array" aca="1" ref="BT6" ca="1">IFERROR(INDEX($K$3:$K$18,MATCH(1,($AM$3:$AM$18=$AR6&amp;$AQ6)*($J$3:$J$18=BT$3),0),0),"")</f>
        <v/>
      </c>
      <c r="BU6" s="299" t="str">
        <f t="array" aca="1" ref="BU6" ca="1">IFERROR(INDEX($I$3:$I$18,MATCH(1,($AM$3:$AM$18=$AR6&amp;$AQ6)*($J$3:$J$18=BU$3),0),0),"")</f>
        <v/>
      </c>
      <c r="BV6" s="297" t="str">
        <f t="array" aca="1" ref="BV6" ca="1">IFERROR(INDEX($L$3:$L$18,MATCH(1,($AM$3:$AM$18=$AR6&amp;$AQ6)*($J$3:$J$18=BV$3),0),0),"")</f>
        <v/>
      </c>
      <c r="BW6" s="297" t="str">
        <f t="array" aca="1" ref="BW6" ca="1">IFERROR(INDEX($M$3:$M$18,MATCH(1,($AM$3:$AM$18=$AR6&amp;$AQ6)*($J$3:$J$18=BW$3),0),0),"")</f>
        <v/>
      </c>
      <c r="BX6" s="297" t="str">
        <f t="array" aca="1" ref="BX6" ca="1">IFERROR(INDEX($K$3:$K$18,MATCH(1,($AM$3:$AM$18=$AR6&amp;$AQ6)*($J$3:$J$18=BX$3),0),0),"")</f>
        <v/>
      </c>
      <c r="BY6" s="299" t="str">
        <f t="array" aca="1" ref="BY6" ca="1">IFERROR(INDEX($I$3:$I$18,MATCH(1,($AM$3:$AM$18=$AR6&amp;$AQ6)*($J$3:$J$18=BY$3),0),0),"")</f>
        <v/>
      </c>
      <c r="BZ6" s="297" t="str">
        <f t="array" aca="1" ref="BZ6" ca="1">IFERROR(INDEX($L$3:$L$18,MATCH(1,($AM$3:$AM$18=$AR6&amp;$AQ6)*($J$3:$J$18=BZ$3),0),0),"")</f>
        <v/>
      </c>
      <c r="CA6" s="297" t="str">
        <f t="array" aca="1" ref="CA6" ca="1">IFERROR(INDEX($M$3:$M$18,MATCH(1,($AM$3:$AM$18=$AR6&amp;$AQ6)*($J$3:$J$18=CA$3),0),0),"")</f>
        <v/>
      </c>
      <c r="CB6" s="297">
        <f t="array" aca="1" ref="CB6" ca="1">IFERROR(INDEX($S$3:$S$33,MATCH(1,($AN$3:$AN$33=$AR6&amp;$AQ6)*($R$3:$R$33=CB$3),0),0),"")</f>
        <v>0.70833333333333337</v>
      </c>
      <c r="CC6" s="299">
        <f t="array" aca="1" ref="CC6" ca="1">IFERROR(INDEX($Q$3:$Q$33,MATCH(1,($AN$3:$AN$33=$AR6&amp;$AQ6)*($R$3:$R$33=CC$3),0),0),"")</f>
        <v>17</v>
      </c>
      <c r="CD6" s="297" t="str">
        <f t="array" aca="1" ref="CD6" ca="1">IFERROR(INDEX($T$3:$T$33,MATCH(1,($AN$3:$AN$33=$AR6&amp;$AQ6)*($R$3:$R$33=CD$3),0),0),"")</f>
        <v>Loser Match 14</v>
      </c>
      <c r="CE6" s="297" t="str">
        <f t="array" aca="1" ref="CE6" ca="1">IFERROR(INDEX($U$3:$U$33,MATCH(1,($AN$3:$AN$33=$AR6&amp;$AQ6)*($R$3:$R$33=CE$3),0),0),"")</f>
        <v>Winner Match 9</v>
      </c>
      <c r="CF6" s="297" t="str">
        <f t="array" aca="1" ref="CF6" ca="1">IFERROR(INDEX($S$3:$S$33,MATCH(1,($AN$3:$AN$33=$AR6&amp;$AQ6)*($R$3:$R$33=CF$3),0),0),"")</f>
        <v/>
      </c>
      <c r="CG6" s="299" t="str">
        <f t="array" aca="1" ref="CG6" ca="1">IFERROR(INDEX($Q$3:$Q$33,MATCH(1,($AN$3:$AN$33=$AR6&amp;$AQ6)*($R$3:$R$33=CG$3),0),0),"")</f>
        <v/>
      </c>
      <c r="CH6" s="297" t="str">
        <f t="array" aca="1" ref="CH6" ca="1">IFERROR(INDEX($T$3:$T$33,MATCH(1,($AN$3:$AN$33=$AR6&amp;$AQ6)*($R$3:$R$33=CH$3),0),0),"")</f>
        <v/>
      </c>
      <c r="CI6" s="297" t="str">
        <f t="array" aca="1" ref="CI6" ca="1">IFERROR(INDEX($U$3:$U$33,MATCH(1,($AN$3:$AN$33=$AR6&amp;$AQ6)*($R$3:$R$33=CI$3),0),0),"")</f>
        <v/>
      </c>
      <c r="CJ6" s="297" t="str">
        <f t="array" aca="1" ref="CJ6" ca="1">IFERROR(INDEX($S$3:$S$33,MATCH(1,($AN$3:$AN$33=$AR6&amp;$AQ6)*($R$3:$R$33=CJ$3),0),0),"")</f>
        <v/>
      </c>
      <c r="CK6" s="299" t="str">
        <f t="array" aca="1" ref="CK6" ca="1">IFERROR(INDEX($Q$3:$Q$33,MATCH(1,($AN$3:$AN$33=$AR6&amp;$AQ6)*($R$3:$R$33=CK$3),0),0),"")</f>
        <v/>
      </c>
      <c r="CL6" s="297" t="str">
        <f t="array" aca="1" ref="CL6" ca="1">IFERROR(INDEX($T$3:$T$33,MATCH(1,($AN$3:$AN$33=$AR6&amp;$AQ6)*($R$3:$R$33=CL$3),0),0),"")</f>
        <v/>
      </c>
      <c r="CM6" s="297" t="str">
        <f t="array" aca="1" ref="CM6" ca="1">IFERROR(INDEX($U$3:$U$33,MATCH(1,($AN$3:$AN$33=$AR6&amp;$AQ6)*($R$3:$R$33=CM$3),0),0),"")</f>
        <v/>
      </c>
      <c r="CN6" s="297" t="str">
        <f t="array" aca="1" ref="CN6" ca="1">IFERROR(INDEX($S$3:$S$33,MATCH(1,($AN$3:$AN$33=$AR6&amp;$AQ6)*($R$3:$R$33=CN$3),0),0),"")</f>
        <v/>
      </c>
      <c r="CO6" s="299" t="str">
        <f t="array" aca="1" ref="CO6" ca="1">IFERROR(INDEX($Q$3:$Q$33,MATCH(1,($AN$3:$AN$33=$AR6&amp;$AQ6)*($R$3:$R$33=CO$3),0),0),"")</f>
        <v/>
      </c>
      <c r="CP6" s="297" t="str">
        <f t="array" aca="1" ref="CP6" ca="1">IFERROR(INDEX($T$3:$T$33,MATCH(1,($AN$3:$AN$33=$AR6&amp;$AQ6)*($R$3:$R$33=CP$3),0),0),"")</f>
        <v/>
      </c>
      <c r="CQ6" s="297" t="str">
        <f t="array" aca="1" ref="CQ6" ca="1">IFERROR(INDEX($U$3:$U$33,MATCH(1,($AN$3:$AN$33=$AR6&amp;$AQ6)*($R$3:$R$33=CQ$3),0),0),"")</f>
        <v/>
      </c>
      <c r="CR6" s="297" t="str">
        <f t="array" aca="1" ref="CR6" ca="1">IFERROR(INDEX($S$3:$S$33,MATCH(1,($AN$3:$AN$33=$AR6&amp;$AQ6)*($R$3:$R$33=CR$3),0),0),"")</f>
        <v/>
      </c>
      <c r="CS6" s="299" t="str">
        <f t="array" aca="1" ref="CS6" ca="1">IFERROR(INDEX($Q$3:$Q$33,MATCH(1,($AN$3:$AN$33=$AR6&amp;$AQ6)*($R$3:$R$33=CS$3),0),0),"")</f>
        <v/>
      </c>
      <c r="CT6" s="297" t="str">
        <f t="array" aca="1" ref="CT6" ca="1">IFERROR(INDEX($T$3:$T$33,MATCH(1,($AN$3:$AN$33=$AR6&amp;$AQ6)*($R$3:$R$33=CT$3),0),0),"")</f>
        <v/>
      </c>
      <c r="CU6" s="297" t="str">
        <f t="array" aca="1" ref="CU6" ca="1">IFERROR(INDEX($U$3:$U$33,MATCH(1,($AN$3:$AN$33=$AR6&amp;$AQ6)*($R$3:$R$33=CU$3),0),0),"")</f>
        <v/>
      </c>
      <c r="CV6" s="297" t="str">
        <f t="array" aca="1" ref="CV6" ca="1">IFERROR(INDEX($S$3:$S$33,MATCH(1,($AN$3:$AN$33=$AR6&amp;$AQ6)*($R$3:$R$33=CV$3),0),0),"")</f>
        <v/>
      </c>
      <c r="CW6" s="299" t="str">
        <f t="array" aca="1" ref="CW6" ca="1">IFERROR(INDEX($Q$3:$Q$33,MATCH(1,($AN$3:$AN$33=$AR6&amp;$AQ6)*($R$3:$R$33=CW$3),0),0),"")</f>
        <v/>
      </c>
      <c r="CX6" s="297" t="str">
        <f t="array" aca="1" ref="CX6" ca="1">IFERROR(INDEX($T$3:$T$33,MATCH(1,($AN$3:$AN$33=$AR6&amp;$AQ6)*($R$3:$R$33=CX$3),0),0),"")</f>
        <v/>
      </c>
      <c r="CY6" s="297" t="str">
        <f t="array" aca="1" ref="CY6" ca="1">IFERROR(INDEX($U$3:$U$33,MATCH(1,($AN$3:$AN$33=$AR6&amp;$AQ6)*($R$3:$R$33=CY$3),0),0),"")</f>
        <v/>
      </c>
      <c r="CZ6" s="297" t="str">
        <f t="array" aca="1" ref="CZ6" ca="1">IFERROR(INDEX($S$3:$S$33,MATCH(1,($AN$3:$AN$33=$AR6&amp;$AQ6)*($R$3:$R$33=CZ$3),0),0),"")</f>
        <v/>
      </c>
      <c r="DA6" s="299" t="str">
        <f t="array" aca="1" ref="DA6" ca="1">IFERROR(INDEX($Q$3:$Q$33,MATCH(1,($AN$3:$AN$33=$AR6&amp;$AQ6)*($R$3:$R$33=DA$3),0),0),"")</f>
        <v/>
      </c>
      <c r="DB6" s="297" t="str">
        <f t="array" aca="1" ref="DB6" ca="1">IFERROR(INDEX($T$3:$T$33,MATCH(1,($AN$3:$AN$33=$AR6&amp;$AQ6)*($R$3:$R$33=DB$3),0),0),"")</f>
        <v/>
      </c>
      <c r="DC6" s="297" t="str">
        <f t="array" aca="1" ref="DC6" ca="1">IFERROR(INDEX($U$3:$U$33,MATCH(1,($AN$3:$AN$33=$AR6&amp;$AQ6)*($R$3:$R$33=DC$3),0),0),"")</f>
        <v/>
      </c>
      <c r="DD6" s="297" t="str">
        <f t="array" aca="1" ref="DD6" ca="1">IFERROR(INDEX($AA$3:$AA$65,MATCH(1,($AO$3:$AO$65=$AR6&amp;$AQ6)*($Z$3:$Z$65=DD$3),0),0),"")</f>
        <v/>
      </c>
      <c r="DE6" s="299" t="str">
        <f t="array" aca="1" ref="DE6" ca="1">IFERROR(INDEX($Y$3:$Y$65,MATCH(1,($AO$3:$AO$65=$AR6&amp;$AQ6)*($Z$3:$Z$65=DE$3),0),0),"")</f>
        <v/>
      </c>
      <c r="DF6" s="297" t="str">
        <f t="array" aca="1" ref="DF6" ca="1">IFERROR(INDEX($AB$3:$AB$65,MATCH(1,($AO$3:$AO$65=$AR6&amp;$AQ6)*($Z$3:$Z$65=DF$3),0),0),"")</f>
        <v/>
      </c>
      <c r="DG6" s="297" t="str">
        <f t="array" aca="1" ref="DG6" ca="1">IFERROR(INDEX($AC$3:$AC$65,MATCH(1,($AO$3:$AO$65=$AR6&amp;$AQ6)*($Z$3:$Z$65=DG$3),0),0),"")</f>
        <v/>
      </c>
      <c r="DH6" s="297" t="str">
        <f t="array" aca="1" ref="DH6" ca="1">IFERROR(INDEX($AA$3:$AA$65,MATCH(1,($AO$3:$AO$65=$AR6&amp;$AQ6)*($Z$3:$Z$65=DH$3),0),0),"")</f>
        <v/>
      </c>
      <c r="DI6" s="299" t="str">
        <f t="array" aca="1" ref="DI6" ca="1">IFERROR(INDEX($Y$3:$Y$65,MATCH(1,($AO$3:$AO$65=$AR6&amp;$AQ6)*($Z$3:$Z$65=DI$3),0),0),"")</f>
        <v/>
      </c>
      <c r="DJ6" s="297" t="str">
        <f t="array" aca="1" ref="DJ6" ca="1">IFERROR(INDEX($AB$3:$AB$65,MATCH(1,($AO$3:$AO$65=$AR6&amp;$AQ6)*($Z$3:$Z$65=DJ$3),0),0),"")</f>
        <v/>
      </c>
      <c r="DK6" s="297" t="str">
        <f t="array" aca="1" ref="DK6" ca="1">IFERROR(INDEX($AC$3:$AC$65,MATCH(1,($AO$3:$AO$65=$AR6&amp;$AQ6)*($Z$3:$Z$65=DK$3),0),0),"")</f>
        <v/>
      </c>
      <c r="DL6" s="297" t="str">
        <f t="array" aca="1" ref="DL6" ca="1">IFERROR(INDEX($AA$3:$AA$65,MATCH(1,($AO$3:$AO$65=$AR6&amp;$AQ6)*($Z$3:$Z$65=DL$3),0),0),"")</f>
        <v/>
      </c>
      <c r="DM6" s="299" t="str">
        <f t="array" aca="1" ref="DM6" ca="1">IFERROR(INDEX($Y$3:$Y$65,MATCH(1,($AO$3:$AO$65=$AR6&amp;$AQ6)*($Z$3:$Z$65=DM$3),0),0),"")</f>
        <v/>
      </c>
      <c r="DN6" s="297" t="str">
        <f t="array" aca="1" ref="DN6" ca="1">IFERROR(INDEX($AB$3:$AB$65,MATCH(1,($AO$3:$AO$65=$AR6&amp;$AQ6)*($Z$3:$Z$65=DN$3),0),0),"")</f>
        <v/>
      </c>
      <c r="DO6" s="297" t="str">
        <f t="array" aca="1" ref="DO6" ca="1">IFERROR(INDEX($AC$3:$AC$65,MATCH(1,($AO$3:$AO$65=$AR6&amp;$AQ6)*($Z$3:$Z$65=DO$3),0),0),"")</f>
        <v/>
      </c>
      <c r="DP6" s="297" t="str">
        <f t="array" aca="1" ref="DP6" ca="1">IFERROR(INDEX($AA$3:$AA$65,MATCH(1,($AO$3:$AO$65=$AR6&amp;$AQ6)*($Z$3:$Z$65=DP$3),0),0),"")</f>
        <v/>
      </c>
      <c r="DQ6" s="299" t="str">
        <f t="array" aca="1" ref="DQ6" ca="1">IFERROR(INDEX($Y$3:$Y$65,MATCH(1,($AO$3:$AO$65=$AR6&amp;$AQ6)*($Z$3:$Z$65=DQ$3),0),0),"")</f>
        <v/>
      </c>
      <c r="DR6" s="297" t="str">
        <f t="array" aca="1" ref="DR6" ca="1">IFERROR(INDEX($AB$3:$AB$65,MATCH(1,($AO$3:$AO$65=$AR6&amp;$AQ6)*($Z$3:$Z$65=DR$3),0),0),"")</f>
        <v/>
      </c>
      <c r="DS6" s="297" t="str">
        <f t="array" aca="1" ref="DS6" ca="1">IFERROR(INDEX($AC$3:$AC$65,MATCH(1,($AO$3:$AO$65=$AR6&amp;$AQ6)*($Z$3:$Z$65=DS$3),0),0),"")</f>
        <v/>
      </c>
      <c r="DT6" s="297" t="str">
        <f t="array" aca="1" ref="DT6" ca="1">IFERROR(INDEX($AA$3:$AA$65,MATCH(1,($AO$3:$AO$65=$AR6&amp;$AQ6)*($Z$3:$Z$65=DT$3),0),0),"")</f>
        <v/>
      </c>
      <c r="DU6" s="299" t="str">
        <f t="array" aca="1" ref="DU6" ca="1">IFERROR(INDEX($Y$3:$Y$65,MATCH(1,($AO$3:$AO$65=$AR6&amp;$AQ6)*($Z$3:$Z$65=DU$3),0),0),"")</f>
        <v/>
      </c>
      <c r="DV6" s="297" t="str">
        <f t="array" aca="1" ref="DV6" ca="1">IFERROR(INDEX($AB$3:$AB$65,MATCH(1,($AO$3:$AO$65=$AR6&amp;$AQ6)*($Z$3:$Z$65=DV$3),0),0),"")</f>
        <v/>
      </c>
      <c r="DW6" s="297" t="str">
        <f t="array" aca="1" ref="DW6" ca="1">IFERROR(INDEX($AC$3:$AC$65,MATCH(1,($AO$3:$AO$65=$AR6&amp;$AQ6)*($Z$3:$Z$65=DW$3),0),0),"")</f>
        <v/>
      </c>
      <c r="DX6" s="297" t="str">
        <f t="array" aca="1" ref="DX6" ca="1">IFERROR(INDEX($AA$3:$AA$65,MATCH(1,($AO$3:$AO$65=$AR6&amp;$AQ6)*($Z$3:$Z$65=DX$3),0),0),"")</f>
        <v/>
      </c>
      <c r="DY6" s="299" t="str">
        <f t="array" aca="1" ref="DY6" ca="1">IFERROR(INDEX($Y$3:$Y$65,MATCH(1,($AO$3:$AO$65=$AR6&amp;$AQ6)*($Z$3:$Z$65=DY$3),0),0),"")</f>
        <v/>
      </c>
      <c r="DZ6" s="297" t="str">
        <f t="array" aca="1" ref="DZ6" ca="1">IFERROR(INDEX($AB$3:$AB$65,MATCH(1,($AO$3:$AO$65=$AR6&amp;$AQ6)*($Z$3:$Z$65=DZ$3),0),0),"")</f>
        <v/>
      </c>
      <c r="EA6" s="297" t="str">
        <f t="array" aca="1" ref="EA6" ca="1">IFERROR(INDEX($AC$3:$AC$65,MATCH(1,($AO$3:$AO$65=$AR6&amp;$AQ6)*($Z$3:$Z$65=EA$3),0),0),"")</f>
        <v/>
      </c>
      <c r="EB6" s="297" t="str">
        <f t="array" aca="1" ref="EB6" ca="1">IFERROR(INDEX($AA$3:$AA$65,MATCH(1,($AO$3:$AO$65=$AR6&amp;$AQ6)*($Z$3:$Z$65=EB$3),0),0),"")</f>
        <v/>
      </c>
      <c r="EC6" s="299" t="str">
        <f t="array" aca="1" ref="EC6" ca="1">IFERROR(INDEX($Y$3:$Y$65,MATCH(1,($AO$3:$AO$65=$AR6&amp;$AQ6)*($Z$3:$Z$65=EC$3),0),0),"")</f>
        <v/>
      </c>
      <c r="ED6" s="297" t="str">
        <f t="array" aca="1" ref="ED6" ca="1">IFERROR(INDEX($AB$3:$AB$65,MATCH(1,($AO$3:$AO$65=$AR6&amp;$AQ6)*($Z$3:$Z$65=ED$3),0),0),"")</f>
        <v/>
      </c>
      <c r="EE6" s="297" t="str">
        <f t="array" aca="1" ref="EE6" ca="1">IFERROR(INDEX($AC$3:$AC$65,MATCH(1,($AO$3:$AO$65=$AR6&amp;$AQ6)*($Z$3:$Z$65=EE$3),0),0),"")</f>
        <v/>
      </c>
      <c r="EF6" s="297" t="str">
        <f t="array" aca="1" ref="EF6" ca="1">IFERROR(INDEX($AI$3:$AI$129,MATCH(1,($AP$3:$AP$129=$AR6&amp;$AQ6)*($AH$3:$AH$129=EF$3),0),0),"")</f>
        <v/>
      </c>
      <c r="EG6" s="299" t="str">
        <f t="array" aca="1" ref="EG6" ca="1">IFERROR(INDEX($AG$3:$AG$129,MATCH(1,($AP$3:$AP$129=$AR6&amp;$AQ6)*($AH$3:$AH$129=EG$3),0),0),"")</f>
        <v/>
      </c>
      <c r="EH6" s="297" t="str">
        <f t="array" aca="1" ref="EH6" ca="1">IFERROR(INDEX($AJ$3:$AJ$129,MATCH(1,($AP$3:$AP$129=$AR6&amp;$AQ6)*($AH$3:$AH$129=EH$3),0),0),"")</f>
        <v/>
      </c>
      <c r="EI6" s="297" t="str">
        <f t="array" aca="1" ref="EI6" ca="1">IFERROR(INDEX($AK$3:$AK$129,MATCH(1,($AP$3:$AP$129=$AR6&amp;$AQ6)*($AH$3:$AH$129=EI$3),0),0),"")</f>
        <v/>
      </c>
      <c r="EJ6" s="297" t="str">
        <f t="array" aca="1" ref="EJ6" ca="1">IFERROR(INDEX($AI$3:$AI$129,MATCH(1,($AP$3:$AP$129=$AR6&amp;$AQ6)*($AH$3:$AH$129=EJ$3),0),0),"")</f>
        <v/>
      </c>
      <c r="EK6" s="299" t="str">
        <f t="array" aca="1" ref="EK6" ca="1">IFERROR(INDEX($AG$3:$AG$129,MATCH(1,($AP$3:$AP$129=$AR6&amp;$AQ6)*($AH$3:$AH$129=EK$3),0),0),"")</f>
        <v/>
      </c>
      <c r="EL6" s="297" t="str">
        <f t="array" aca="1" ref="EL6" ca="1">IFERROR(INDEX($AJ$3:$AJ$129,MATCH(1,($AP$3:$AP$129=$AR6&amp;$AQ6)*($AH$3:$AH$129=EL$3),0),0),"")</f>
        <v/>
      </c>
      <c r="EM6" s="297" t="str">
        <f t="array" aca="1" ref="EM6" ca="1">IFERROR(INDEX($AK$3:$AK$129,MATCH(1,($AP$3:$AP$129=$AR6&amp;$AQ6)*($AH$3:$AH$129=EM$3),0),0),"")</f>
        <v/>
      </c>
      <c r="EN6" s="297" t="str">
        <f t="array" aca="1" ref="EN6" ca="1">IFERROR(INDEX($AI$3:$AI$129,MATCH(1,($AP$3:$AP$129=$AR6&amp;$AQ6)*($AH$3:$AH$129=EN$3),0),0),"")</f>
        <v/>
      </c>
      <c r="EO6" s="299" t="str">
        <f t="array" aca="1" ref="EO6" ca="1">IFERROR(INDEX($AG$3:$AG$129,MATCH(1,($AP$3:$AP$129=$AR6&amp;$AQ6)*($AH$3:$AH$129=EO$3),0),0),"")</f>
        <v/>
      </c>
      <c r="EP6" s="297" t="str">
        <f t="array" aca="1" ref="EP6" ca="1">IFERROR(INDEX($AJ$3:$AJ$129,MATCH(1,($AP$3:$AP$129=$AR6&amp;$AQ6)*($AH$3:$AH$129=EP$3),0),0),"")</f>
        <v/>
      </c>
      <c r="EQ6" s="297" t="str">
        <f t="array" aca="1" ref="EQ6" ca="1">IFERROR(INDEX($AK$3:$AK$129,MATCH(1,($AP$3:$AP$129=$AR6&amp;$AQ6)*($AH$3:$AH$129=EQ$3),0),0),"")</f>
        <v/>
      </c>
      <c r="ER6" s="297" t="str">
        <f t="array" aca="1" ref="ER6" ca="1">IFERROR(INDEX($AI$3:$AI$129,MATCH(1,($AP$3:$AP$129=$AR6&amp;$AQ6)*($AH$3:$AH$129=ER$3),0),0),"")</f>
        <v/>
      </c>
      <c r="ES6" s="299" t="str">
        <f t="array" aca="1" ref="ES6" ca="1">IFERROR(INDEX($AG$3:$AG$129,MATCH(1,($AP$3:$AP$129=$AR6&amp;$AQ6)*($AH$3:$AH$129=ES$3),0),0),"")</f>
        <v/>
      </c>
      <c r="ET6" s="297" t="str">
        <f t="array" aca="1" ref="ET6" ca="1">IFERROR(INDEX($AJ$3:$AJ$129,MATCH(1,($AP$3:$AP$129=$AR6&amp;$AQ6)*($AH$3:$AH$129=ET$3),0),0),"")</f>
        <v/>
      </c>
      <c r="EU6" s="297" t="str">
        <f t="array" aca="1" ref="EU6" ca="1">IFERROR(INDEX($AK$3:$AK$129,MATCH(1,($AP$3:$AP$129=$AR6&amp;$AQ6)*($AH$3:$AH$129=EU$3),0),0),"")</f>
        <v/>
      </c>
      <c r="EV6" s="297" t="str">
        <f t="array" aca="1" ref="EV6" ca="1">IFERROR(INDEX($AI$3:$AI$129,MATCH(1,($AP$3:$AP$129=$AR6&amp;$AQ6)*($AH$3:$AH$129=EV$3),0),0),"")</f>
        <v/>
      </c>
      <c r="EW6" s="299" t="str">
        <f t="array" aca="1" ref="EW6" ca="1">IFERROR(INDEX($AG$3:$AG$129,MATCH(1,($AP$3:$AP$129=$AR6&amp;$AQ6)*($AH$3:$AH$129=EW$3),0),0),"")</f>
        <v/>
      </c>
      <c r="EX6" s="297" t="str">
        <f t="array" aca="1" ref="EX6" ca="1">IFERROR(INDEX($AJ$3:$AJ$129,MATCH(1,($AP$3:$AP$129=$AR6&amp;$AQ6)*($AH$3:$AH$129=EX$3),0),0),"")</f>
        <v/>
      </c>
      <c r="EY6" s="297" t="str">
        <f t="array" aca="1" ref="EY6" ca="1">IFERROR(INDEX($AK$3:$AK$129,MATCH(1,($AP$3:$AP$129=$AR6&amp;$AQ6)*($AH$3:$AH$129=EY$3),0),0),"")</f>
        <v/>
      </c>
      <c r="EZ6" s="297" t="str">
        <f t="array" aca="1" ref="EZ6" ca="1">IFERROR(INDEX($AI$3:$AI$129,MATCH(1,($AP$3:$AP$129=$AR6&amp;$AQ6)*($AH$3:$AH$129=EZ$3),0),0),"")</f>
        <v/>
      </c>
      <c r="FA6" s="299" t="str">
        <f t="array" aca="1" ref="FA6" ca="1">IFERROR(INDEX($AG$3:$AG$129,MATCH(1,($AP$3:$AP$129=$AR6&amp;$AQ6)*($AH$3:$AH$129=FA$3),0),0),"")</f>
        <v/>
      </c>
      <c r="FB6" s="297" t="str">
        <f t="array" aca="1" ref="FB6" ca="1">IFERROR(INDEX($AJ$3:$AJ$129,MATCH(1,($AP$3:$AP$129=$AR6&amp;$AQ6)*($AH$3:$AH$129=FB$3),0),0),"")</f>
        <v/>
      </c>
      <c r="FC6" s="297" t="str">
        <f t="array" aca="1" ref="FC6" ca="1">IFERROR(INDEX($AK$3:$AK$129,MATCH(1,($AP$3:$AP$129=$AR6&amp;$AQ6)*($AH$3:$AH$129=FC$3),0),0),"")</f>
        <v/>
      </c>
      <c r="FD6" s="297" t="str">
        <f t="array" aca="1" ref="FD6" ca="1">IFERROR(INDEX($AI$3:$AI$129,MATCH(1,($AP$3:$AP$129=$AR6&amp;$AQ6)*($AH$3:$AH$129=FD$3),0),0),"")</f>
        <v/>
      </c>
      <c r="FE6" s="299" t="str">
        <f t="array" aca="1" ref="FE6" ca="1">IFERROR(INDEX($AG$3:$AG$129,MATCH(1,($AP$3:$AP$129=$AR6&amp;$AQ6)*($AH$3:$AH$129=FE$3),0),0),"")</f>
        <v/>
      </c>
      <c r="FF6" s="297" t="str">
        <f t="array" aca="1" ref="FF6" ca="1">IFERROR(INDEX($AJ$3:$AJ$129,MATCH(1,($AP$3:$AP$129=$AR6&amp;$AQ6)*($AH$3:$AH$129=FF$3),0),0),"")</f>
        <v/>
      </c>
      <c r="FG6" s="297" t="str">
        <f t="array" aca="1" ref="FG6" ca="1">IFERROR(INDEX($AK$3:$AK$129,MATCH(1,($AP$3:$AP$129=$AR6&amp;$AQ6)*($AH$3:$AH$129=FG$3),0),0),"")</f>
        <v/>
      </c>
    </row>
    <row r="7" spans="2:163" ht="13.8" x14ac:dyDescent="0.25">
      <c r="B7" s="295">
        <f>dummy1!O13</f>
        <v>5</v>
      </c>
      <c r="C7" s="296">
        <f>dummy1!P13</f>
        <v>42040</v>
      </c>
      <c r="D7" s="297">
        <f>dummy1!Q13</f>
        <v>0.625</v>
      </c>
      <c r="E7" s="295" t="str">
        <f>dummy1!R13</f>
        <v>Court 5</v>
      </c>
      <c r="F7" s="295">
        <f ca="1">'Bracket 5 - 8'!C72</f>
        <v>5</v>
      </c>
      <c r="G7" s="295" t="str">
        <f ca="1">'Bracket 5 - 8'!D69</f>
        <v>Loser Match 1</v>
      </c>
      <c r="H7" s="295" t="str">
        <f ca="1">'Bracket 5 - 8'!D70</f>
        <v>Loser Match 2</v>
      </c>
      <c r="I7" s="295">
        <f t="shared" ca="1" si="31"/>
        <v>5</v>
      </c>
      <c r="J7" s="295">
        <f t="shared" ca="1" si="32"/>
        <v>42040</v>
      </c>
      <c r="K7" s="295">
        <f t="shared" ca="1" si="33"/>
        <v>0.625</v>
      </c>
      <c r="L7" s="295" t="str">
        <f t="shared" ca="1" si="34"/>
        <v>Loser Match 1</v>
      </c>
      <c r="M7" s="295" t="str">
        <f t="shared" ca="1" si="35"/>
        <v>Loser Match 2</v>
      </c>
      <c r="N7" s="295">
        <f ca="1">'Bracket 9 - 16'!C36</f>
        <v>5</v>
      </c>
      <c r="O7" s="295" t="str">
        <f ca="1">IFERROR(VLOOKUP(dummy1!S13,dummy1!$K$45:$L$172,2,FALSE),"")</f>
        <v>Player 2</v>
      </c>
      <c r="P7" s="295" t="str">
        <f ca="1">IFERROR(VLOOKUP(dummy1!T13,dummy1!$K$45:$L$172,2,FALSE),"")</f>
        <v>Player 15</v>
      </c>
      <c r="Q7" s="295">
        <f t="shared" ca="1" si="36"/>
        <v>5</v>
      </c>
      <c r="R7" s="295">
        <f t="shared" ca="1" si="37"/>
        <v>42040</v>
      </c>
      <c r="S7" s="295">
        <f t="shared" ca="1" si="38"/>
        <v>0.625</v>
      </c>
      <c r="T7" s="295" t="str">
        <f t="shared" ca="1" si="39"/>
        <v>Player 2</v>
      </c>
      <c r="U7" s="295" t="str">
        <f t="shared" ca="1" si="40"/>
        <v>Player 15</v>
      </c>
      <c r="V7" s="295">
        <f ca="1">'Bracket 17 - 32'!C36</f>
        <v>5</v>
      </c>
      <c r="W7" s="295" t="str">
        <f ca="1">IFERROR(VLOOKUP(dummy1!S13,dummy1!$K$45:$L$172,2,FALSE),"")</f>
        <v>Player 2</v>
      </c>
      <c r="X7" s="295" t="str">
        <f ca="1">IFERROR(VLOOKUP(dummy1!T13,dummy1!$K$45:$L$172,2,FALSE),"")</f>
        <v>Player 15</v>
      </c>
      <c r="Y7" s="295">
        <f t="shared" ca="1" si="41"/>
        <v>5</v>
      </c>
      <c r="Z7" s="295">
        <f t="shared" ca="1" si="2"/>
        <v>42040</v>
      </c>
      <c r="AA7" s="295">
        <f t="shared" ca="1" si="3"/>
        <v>0.625</v>
      </c>
      <c r="AB7" s="295" t="str">
        <f t="shared" ca="1" si="42"/>
        <v>Player 2</v>
      </c>
      <c r="AC7" s="295" t="str">
        <f t="shared" ca="1" si="43"/>
        <v>Player 15</v>
      </c>
      <c r="AD7" s="295">
        <f ca="1">'Bracket 33 - 64'!C36</f>
        <v>5</v>
      </c>
      <c r="AE7" s="295" t="str">
        <f ca="1">IFERROR(VLOOKUP(dummy1!S13,dummy1!$K$45:$L$172,2,FALSE),"")</f>
        <v>Player 2</v>
      </c>
      <c r="AF7" s="295" t="str">
        <f ca="1">IFERROR(VLOOKUP(dummy1!T13,dummy1!$K$45:$L$172,2,FALSE),"")</f>
        <v>Player 15</v>
      </c>
      <c r="AG7" s="295">
        <f t="shared" ca="1" si="44"/>
        <v>5</v>
      </c>
      <c r="AH7" s="295">
        <f t="shared" ca="1" si="45"/>
        <v>42040</v>
      </c>
      <c r="AI7" s="295">
        <f t="shared" ca="1" si="46"/>
        <v>0.625</v>
      </c>
      <c r="AJ7" s="295" t="str">
        <f t="shared" ca="1" si="47"/>
        <v>Player 2</v>
      </c>
      <c r="AK7" s="295" t="str">
        <f t="shared" ca="1" si="48"/>
        <v>Player 15</v>
      </c>
      <c r="AL7" s="294">
        <f>IF(dummy1!B14=dummy1!B13,IF(dummy1!C14&gt;1,AL6,AL6+1),1)</f>
        <v>1</v>
      </c>
      <c r="AM7" s="295" t="str">
        <f t="shared" si="49"/>
        <v>1Court 5</v>
      </c>
      <c r="AN7" s="295" t="str">
        <f t="shared" si="50"/>
        <v>1Court 5</v>
      </c>
      <c r="AO7" s="295" t="str">
        <f t="shared" si="51"/>
        <v>1Court 5</v>
      </c>
      <c r="AP7" s="295" t="str">
        <f t="shared" si="52"/>
        <v>1Court 5</v>
      </c>
      <c r="AQ7" s="295" t="str">
        <f t="shared" ref="AQ7:AQ12" si="60">AQ6</f>
        <v>Court 1</v>
      </c>
      <c r="AR7" s="295">
        <v>3</v>
      </c>
      <c r="AS7" s="295">
        <f t="shared" ref="AS7:AS70" ca="1" si="61">IF(OFFSET($AZ7,0,AS$3)&lt;&gt;"",AS6+1,AS6)</f>
        <v>2</v>
      </c>
      <c r="AT7" s="295">
        <f t="shared" ref="AT7:AT70" ca="1" si="62">IF(OFFSET($AZ7,0,AT$3)&lt;&gt;"",AT6+1,AT6)</f>
        <v>0</v>
      </c>
      <c r="AU7" s="295">
        <f t="shared" ref="AU7:AU70" ca="1" si="63">IF(OFFSET($AZ7,0,AU$3)&lt;&gt;"",AU6+1,AU6)</f>
        <v>0</v>
      </c>
      <c r="AV7" s="295">
        <f t="shared" ref="AV7:AV70" ca="1" si="64">IF(OFFSET($AZ7,0,AV$3)&lt;&gt;"",AV6+1,AV6)</f>
        <v>0</v>
      </c>
      <c r="AW7" s="295">
        <f t="shared" ref="AW7:AW70" ca="1" si="65">IF(OFFSET($AZ7,0,AW$3)&lt;&gt;"",AW6+1,AW6)</f>
        <v>0</v>
      </c>
      <c r="AX7" s="295">
        <f t="shared" ref="AX7:AX70" ca="1" si="66">IF(OFFSET($AZ7,0,AX$3)&lt;&gt;"",AX6+1,AX6)</f>
        <v>0</v>
      </c>
      <c r="AY7" s="295">
        <f t="shared" ref="AY7:AY70" ca="1" si="67">IF(OFFSET($AZ7,0,AY$3)&lt;&gt;"",AY6+1,AY6)</f>
        <v>0</v>
      </c>
      <c r="AZ7" s="297" t="str">
        <f t="array" aca="1" ref="AZ7" ca="1">IFERROR(INDEX($K$3:$K$18,MATCH(1,($AM$3:$AM$18=$AR7&amp;$AQ7)*($J$3:$J$18=AZ$3),0),0),"")</f>
        <v/>
      </c>
      <c r="BA7" s="299" t="str">
        <f t="array" aca="1" ref="BA7" ca="1">IFERROR(INDEX($I$3:$I$18,MATCH(1,($AM$3:$AM$18=$AR7&amp;$AQ7)*($J$3:$J$18=BA$3),0),0),"")</f>
        <v/>
      </c>
      <c r="BB7" s="297" t="str">
        <f t="array" aca="1" ref="BB7" ca="1">IFERROR(INDEX($L$3:$L$18,MATCH(1,($AM$3:$AM$18=$AR7&amp;$AQ7)*($J$3:$J$18=BB$3),0),0),"")</f>
        <v/>
      </c>
      <c r="BC7" s="297" t="str">
        <f t="array" aca="1" ref="BC7" ca="1">IFERROR(INDEX($M$3:$M$18,MATCH(1,($AM$3:$AM$18=$AR7&amp;$AQ7)*($J$3:$J$18=BC$3),0),0),"")</f>
        <v/>
      </c>
      <c r="BD7" s="297" t="str">
        <f t="array" aca="1" ref="BD7" ca="1">IFERROR(INDEX($K$3:$K$18,MATCH(1,($AM$3:$AM$18=$AR7&amp;$AQ7)*($J$3:$J$18=BD$3),0),0),"")</f>
        <v/>
      </c>
      <c r="BE7" s="299" t="str">
        <f t="array" aca="1" ref="BE7" ca="1">IFERROR(INDEX($I$3:$I$18,MATCH(1,($AM$3:$AM$18=$AR7&amp;$AQ7)*($J$3:$J$18=BE$3),0),0),"")</f>
        <v/>
      </c>
      <c r="BF7" s="297" t="str">
        <f t="array" aca="1" ref="BF7" ca="1">IFERROR(INDEX($L$3:$L$18,MATCH(1,($AM$3:$AM$18=$AR7&amp;$AQ7)*($J$3:$J$18=BF$3),0),0),"")</f>
        <v/>
      </c>
      <c r="BG7" s="297" t="str">
        <f t="array" aca="1" ref="BG7" ca="1">IFERROR(INDEX($M$3:$M$18,MATCH(1,($AM$3:$AM$18=$AR7&amp;$AQ7)*($J$3:$J$18=BG$3),0),0),"")</f>
        <v/>
      </c>
      <c r="BH7" s="297" t="str">
        <f t="array" aca="1" ref="BH7" ca="1">IFERROR(INDEX($K$3:$K$18,MATCH(1,($AM$3:$AM$18=$AR7&amp;$AQ7)*($J$3:$J$18=BH$3),0),0),"")</f>
        <v/>
      </c>
      <c r="BI7" s="299" t="str">
        <f t="array" aca="1" ref="BI7" ca="1">IFERROR(INDEX($I$3:$I$18,MATCH(1,($AM$3:$AM$18=$AR7&amp;$AQ7)*($J$3:$J$18=BI$3),0),0),"")</f>
        <v/>
      </c>
      <c r="BJ7" s="297" t="str">
        <f t="array" aca="1" ref="BJ7" ca="1">IFERROR(INDEX($L$3:$L$18,MATCH(1,($AM$3:$AM$18=$AR7&amp;$AQ7)*($J$3:$J$18=BJ$3),0),0),"")</f>
        <v/>
      </c>
      <c r="BK7" s="297" t="str">
        <f t="array" aca="1" ref="BK7" ca="1">IFERROR(INDEX($M$3:$M$18,MATCH(1,($AM$3:$AM$18=$AR7&amp;$AQ7)*($J$3:$J$18=BK$3),0),0),"")</f>
        <v/>
      </c>
      <c r="BL7" s="297" t="str">
        <f t="array" aca="1" ref="BL7" ca="1">IFERROR(INDEX($K$3:$K$18,MATCH(1,($AM$3:$AM$18=$AR7&amp;$AQ7)*($J$3:$J$18=BL$3),0),0),"")</f>
        <v/>
      </c>
      <c r="BM7" s="299" t="str">
        <f t="array" aca="1" ref="BM7" ca="1">IFERROR(INDEX($I$3:$I$18,MATCH(1,($AM$3:$AM$18=$AR7&amp;$AQ7)*($J$3:$J$18=BM$3),0),0),"")</f>
        <v/>
      </c>
      <c r="BN7" s="297" t="str">
        <f t="array" aca="1" ref="BN7" ca="1">IFERROR(INDEX($L$3:$L$18,MATCH(1,($AM$3:$AM$18=$AR7&amp;$AQ7)*($J$3:$J$18=BN$3),0),0),"")</f>
        <v/>
      </c>
      <c r="BO7" s="297" t="str">
        <f t="array" aca="1" ref="BO7" ca="1">IFERROR(INDEX($M$3:$M$18,MATCH(1,($AM$3:$AM$18=$AR7&amp;$AQ7)*($J$3:$J$18=BO$3),0),0),"")</f>
        <v/>
      </c>
      <c r="BP7" s="297" t="str">
        <f t="array" aca="1" ref="BP7" ca="1">IFERROR(INDEX($K$3:$K$18,MATCH(1,($AM$3:$AM$18=$AR7&amp;$AQ7)*($J$3:$J$18=BP$3),0),0),"")</f>
        <v/>
      </c>
      <c r="BQ7" s="299" t="str">
        <f t="array" aca="1" ref="BQ7" ca="1">IFERROR(INDEX($I$3:$I$18,MATCH(1,($AM$3:$AM$18=$AR7&amp;$AQ7)*($J$3:$J$18=BQ$3),0),0),"")</f>
        <v/>
      </c>
      <c r="BR7" s="297" t="str">
        <f t="array" aca="1" ref="BR7" ca="1">IFERROR(INDEX($L$3:$L$18,MATCH(1,($AM$3:$AM$18=$AR7&amp;$AQ7)*($J$3:$J$18=BR$3),0),0),"")</f>
        <v/>
      </c>
      <c r="BS7" s="297" t="str">
        <f t="array" aca="1" ref="BS7" ca="1">IFERROR(INDEX($M$3:$M$18,MATCH(1,($AM$3:$AM$18=$AR7&amp;$AQ7)*($J$3:$J$18=BS$3),0),0),"")</f>
        <v/>
      </c>
      <c r="BT7" s="297" t="str">
        <f t="array" aca="1" ref="BT7" ca="1">IFERROR(INDEX($K$3:$K$18,MATCH(1,($AM$3:$AM$18=$AR7&amp;$AQ7)*($J$3:$J$18=BT$3),0),0),"")</f>
        <v/>
      </c>
      <c r="BU7" s="299" t="str">
        <f t="array" aca="1" ref="BU7" ca="1">IFERROR(INDEX($I$3:$I$18,MATCH(1,($AM$3:$AM$18=$AR7&amp;$AQ7)*($J$3:$J$18=BU$3),0),0),"")</f>
        <v/>
      </c>
      <c r="BV7" s="297" t="str">
        <f t="array" aca="1" ref="BV7" ca="1">IFERROR(INDEX($L$3:$L$18,MATCH(1,($AM$3:$AM$18=$AR7&amp;$AQ7)*($J$3:$J$18=BV$3),0),0),"")</f>
        <v/>
      </c>
      <c r="BW7" s="297" t="str">
        <f t="array" aca="1" ref="BW7" ca="1">IFERROR(INDEX($M$3:$M$18,MATCH(1,($AM$3:$AM$18=$AR7&amp;$AQ7)*($J$3:$J$18=BW$3),0),0),"")</f>
        <v/>
      </c>
      <c r="BX7" s="297" t="str">
        <f t="array" aca="1" ref="BX7" ca="1">IFERROR(INDEX($K$3:$K$18,MATCH(1,($AM$3:$AM$18=$AR7&amp;$AQ7)*($J$3:$J$18=BX$3),0),0),"")</f>
        <v/>
      </c>
      <c r="BY7" s="299" t="str">
        <f t="array" aca="1" ref="BY7" ca="1">IFERROR(INDEX($I$3:$I$18,MATCH(1,($AM$3:$AM$18=$AR7&amp;$AQ7)*($J$3:$J$18=BY$3),0),0),"")</f>
        <v/>
      </c>
      <c r="BZ7" s="297" t="str">
        <f t="array" aca="1" ref="BZ7" ca="1">IFERROR(INDEX($L$3:$L$18,MATCH(1,($AM$3:$AM$18=$AR7&amp;$AQ7)*($J$3:$J$18=BZ$3),0),0),"")</f>
        <v/>
      </c>
      <c r="CA7" s="297" t="str">
        <f t="array" aca="1" ref="CA7" ca="1">IFERROR(INDEX($M$3:$M$18,MATCH(1,($AM$3:$AM$18=$AR7&amp;$AQ7)*($J$3:$J$18=CA$3),0),0),"")</f>
        <v/>
      </c>
      <c r="CB7" s="297" t="str">
        <f t="array" aca="1" ref="CB7" ca="1">IFERROR(INDEX($S$3:$S$33,MATCH(1,($AN$3:$AN$33=$AR7&amp;$AQ7)*($R$3:$R$33=CB$3),0),0),"")</f>
        <v/>
      </c>
      <c r="CC7" s="299" t="str">
        <f t="array" aca="1" ref="CC7" ca="1">IFERROR(INDEX($Q$3:$Q$33,MATCH(1,($AN$3:$AN$33=$AR7&amp;$AQ7)*($R$3:$R$33=CC$3),0),0),"")</f>
        <v/>
      </c>
      <c r="CD7" s="297" t="str">
        <f t="array" aca="1" ref="CD7" ca="1">IFERROR(INDEX($T$3:$T$33,MATCH(1,($AN$3:$AN$33=$AR7&amp;$AQ7)*($R$3:$R$33=CD$3),0),0),"")</f>
        <v/>
      </c>
      <c r="CE7" s="297" t="str">
        <f t="array" aca="1" ref="CE7" ca="1">IFERROR(INDEX($U$3:$U$33,MATCH(1,($AN$3:$AN$33=$AR7&amp;$AQ7)*($R$3:$R$33=CE$3),0),0),"")</f>
        <v/>
      </c>
      <c r="CF7" s="297" t="str">
        <f t="array" aca="1" ref="CF7" ca="1">IFERROR(INDEX($S$3:$S$33,MATCH(1,($AN$3:$AN$33=$AR7&amp;$AQ7)*($R$3:$R$33=CF$3),0),0),"")</f>
        <v/>
      </c>
      <c r="CG7" s="299" t="str">
        <f t="array" aca="1" ref="CG7" ca="1">IFERROR(INDEX($Q$3:$Q$33,MATCH(1,($AN$3:$AN$33=$AR7&amp;$AQ7)*($R$3:$R$33=CG$3),0),0),"")</f>
        <v/>
      </c>
      <c r="CH7" s="297" t="str">
        <f t="array" aca="1" ref="CH7" ca="1">IFERROR(INDEX($T$3:$T$33,MATCH(1,($AN$3:$AN$33=$AR7&amp;$AQ7)*($R$3:$R$33=CH$3),0),0),"")</f>
        <v/>
      </c>
      <c r="CI7" s="297" t="str">
        <f t="array" aca="1" ref="CI7" ca="1">IFERROR(INDEX($U$3:$U$33,MATCH(1,($AN$3:$AN$33=$AR7&amp;$AQ7)*($R$3:$R$33=CI$3),0),0),"")</f>
        <v/>
      </c>
      <c r="CJ7" s="297" t="str">
        <f t="array" aca="1" ref="CJ7" ca="1">IFERROR(INDEX($S$3:$S$33,MATCH(1,($AN$3:$AN$33=$AR7&amp;$AQ7)*($R$3:$R$33=CJ$3),0),0),"")</f>
        <v/>
      </c>
      <c r="CK7" s="299" t="str">
        <f t="array" aca="1" ref="CK7" ca="1">IFERROR(INDEX($Q$3:$Q$33,MATCH(1,($AN$3:$AN$33=$AR7&amp;$AQ7)*($R$3:$R$33=CK$3),0),0),"")</f>
        <v/>
      </c>
      <c r="CL7" s="297" t="str">
        <f t="array" aca="1" ref="CL7" ca="1">IFERROR(INDEX($T$3:$T$33,MATCH(1,($AN$3:$AN$33=$AR7&amp;$AQ7)*($R$3:$R$33=CL$3),0),0),"")</f>
        <v/>
      </c>
      <c r="CM7" s="297" t="str">
        <f t="array" aca="1" ref="CM7" ca="1">IFERROR(INDEX($U$3:$U$33,MATCH(1,($AN$3:$AN$33=$AR7&amp;$AQ7)*($R$3:$R$33=CM$3),0),0),"")</f>
        <v/>
      </c>
      <c r="CN7" s="297" t="str">
        <f t="array" aca="1" ref="CN7" ca="1">IFERROR(INDEX($S$3:$S$33,MATCH(1,($AN$3:$AN$33=$AR7&amp;$AQ7)*($R$3:$R$33=CN$3),0),0),"")</f>
        <v/>
      </c>
      <c r="CO7" s="299" t="str">
        <f t="array" aca="1" ref="CO7" ca="1">IFERROR(INDEX($Q$3:$Q$33,MATCH(1,($AN$3:$AN$33=$AR7&amp;$AQ7)*($R$3:$R$33=CO$3),0),0),"")</f>
        <v/>
      </c>
      <c r="CP7" s="297" t="str">
        <f t="array" aca="1" ref="CP7" ca="1">IFERROR(INDEX($T$3:$T$33,MATCH(1,($AN$3:$AN$33=$AR7&amp;$AQ7)*($R$3:$R$33=CP$3),0),0),"")</f>
        <v/>
      </c>
      <c r="CQ7" s="297" t="str">
        <f t="array" aca="1" ref="CQ7" ca="1">IFERROR(INDEX($U$3:$U$33,MATCH(1,($AN$3:$AN$33=$AR7&amp;$AQ7)*($R$3:$R$33=CQ$3),0),0),"")</f>
        <v/>
      </c>
      <c r="CR7" s="297" t="str">
        <f t="array" aca="1" ref="CR7" ca="1">IFERROR(INDEX($S$3:$S$33,MATCH(1,($AN$3:$AN$33=$AR7&amp;$AQ7)*($R$3:$R$33=CR$3),0),0),"")</f>
        <v/>
      </c>
      <c r="CS7" s="299" t="str">
        <f t="array" aca="1" ref="CS7" ca="1">IFERROR(INDEX($Q$3:$Q$33,MATCH(1,($AN$3:$AN$33=$AR7&amp;$AQ7)*($R$3:$R$33=CS$3),0),0),"")</f>
        <v/>
      </c>
      <c r="CT7" s="297" t="str">
        <f t="array" aca="1" ref="CT7" ca="1">IFERROR(INDEX($T$3:$T$33,MATCH(1,($AN$3:$AN$33=$AR7&amp;$AQ7)*($R$3:$R$33=CT$3),0),0),"")</f>
        <v/>
      </c>
      <c r="CU7" s="297" t="str">
        <f t="array" aca="1" ref="CU7" ca="1">IFERROR(INDEX($U$3:$U$33,MATCH(1,($AN$3:$AN$33=$AR7&amp;$AQ7)*($R$3:$R$33=CU$3),0),0),"")</f>
        <v/>
      </c>
      <c r="CV7" s="297" t="str">
        <f t="array" aca="1" ref="CV7" ca="1">IFERROR(INDEX($S$3:$S$33,MATCH(1,($AN$3:$AN$33=$AR7&amp;$AQ7)*($R$3:$R$33=CV$3),0),0),"")</f>
        <v/>
      </c>
      <c r="CW7" s="299" t="str">
        <f t="array" aca="1" ref="CW7" ca="1">IFERROR(INDEX($Q$3:$Q$33,MATCH(1,($AN$3:$AN$33=$AR7&amp;$AQ7)*($R$3:$R$33=CW$3),0),0),"")</f>
        <v/>
      </c>
      <c r="CX7" s="297" t="str">
        <f t="array" aca="1" ref="CX7" ca="1">IFERROR(INDEX($T$3:$T$33,MATCH(1,($AN$3:$AN$33=$AR7&amp;$AQ7)*($R$3:$R$33=CX$3),0),0),"")</f>
        <v/>
      </c>
      <c r="CY7" s="297" t="str">
        <f t="array" aca="1" ref="CY7" ca="1">IFERROR(INDEX($U$3:$U$33,MATCH(1,($AN$3:$AN$33=$AR7&amp;$AQ7)*($R$3:$R$33=CY$3),0),0),"")</f>
        <v/>
      </c>
      <c r="CZ7" s="297" t="str">
        <f t="array" aca="1" ref="CZ7" ca="1">IFERROR(INDEX($S$3:$S$33,MATCH(1,($AN$3:$AN$33=$AR7&amp;$AQ7)*($R$3:$R$33=CZ$3),0),0),"")</f>
        <v/>
      </c>
      <c r="DA7" s="299" t="str">
        <f t="array" aca="1" ref="DA7" ca="1">IFERROR(INDEX($Q$3:$Q$33,MATCH(1,($AN$3:$AN$33=$AR7&amp;$AQ7)*($R$3:$R$33=DA$3),0),0),"")</f>
        <v/>
      </c>
      <c r="DB7" s="297" t="str">
        <f t="array" aca="1" ref="DB7" ca="1">IFERROR(INDEX($T$3:$T$33,MATCH(1,($AN$3:$AN$33=$AR7&amp;$AQ7)*($R$3:$R$33=DB$3),0),0),"")</f>
        <v/>
      </c>
      <c r="DC7" s="297" t="str">
        <f t="array" aca="1" ref="DC7" ca="1">IFERROR(INDEX($U$3:$U$33,MATCH(1,($AN$3:$AN$33=$AR7&amp;$AQ7)*($R$3:$R$33=DC$3),0),0),"")</f>
        <v/>
      </c>
      <c r="DD7" s="297">
        <f t="array" aca="1" ref="DD7" ca="1">IFERROR(INDEX($AA$3:$AA$65,MATCH(1,($AO$3:$AO$65=$AR7&amp;$AQ7)*($Z$3:$Z$65=DD$3),0),0),"")</f>
        <v>0.79166666666666674</v>
      </c>
      <c r="DE7" s="299">
        <f t="array" aca="1" ref="DE7" ca="1">IFERROR(INDEX($Y$3:$Y$65,MATCH(1,($AO$3:$AO$65=$AR7&amp;$AQ7)*($Z$3:$Z$65=DE$3),0),0),"")</f>
        <v>33</v>
      </c>
      <c r="DF7" s="297" t="str">
        <f t="array" aca="1" ref="DF7" ca="1">IFERROR(INDEX($AB$3:$AB$65,MATCH(1,($AO$3:$AO$65=$AR7&amp;$AQ7)*($Z$3:$Z$65=DF$3),0),0),"")</f>
        <v>Winner Match 25</v>
      </c>
      <c r="DG7" s="297" t="str">
        <f t="array" aca="1" ref="DG7" ca="1">IFERROR(INDEX($AC$3:$AC$65,MATCH(1,($AO$3:$AO$65=$AR7&amp;$AQ7)*($Z$3:$Z$65=DG$3),0),0),"")</f>
        <v>Winner Match 26</v>
      </c>
      <c r="DH7" s="297" t="str">
        <f t="array" aca="1" ref="DH7" ca="1">IFERROR(INDEX($AA$3:$AA$65,MATCH(1,($AO$3:$AO$65=$AR7&amp;$AQ7)*($Z$3:$Z$65=DH$3),0),0),"")</f>
        <v/>
      </c>
      <c r="DI7" s="299" t="str">
        <f t="array" aca="1" ref="DI7" ca="1">IFERROR(INDEX($Y$3:$Y$65,MATCH(1,($AO$3:$AO$65=$AR7&amp;$AQ7)*($Z$3:$Z$65=DI$3),0),0),"")</f>
        <v/>
      </c>
      <c r="DJ7" s="297" t="str">
        <f t="array" aca="1" ref="DJ7" ca="1">IFERROR(INDEX($AB$3:$AB$65,MATCH(1,($AO$3:$AO$65=$AR7&amp;$AQ7)*($Z$3:$Z$65=DJ$3),0),0),"")</f>
        <v/>
      </c>
      <c r="DK7" s="297" t="str">
        <f t="array" aca="1" ref="DK7" ca="1">IFERROR(INDEX($AC$3:$AC$65,MATCH(1,($AO$3:$AO$65=$AR7&amp;$AQ7)*($Z$3:$Z$65=DK$3),0),0),"")</f>
        <v/>
      </c>
      <c r="DL7" s="297" t="str">
        <f t="array" aca="1" ref="DL7" ca="1">IFERROR(INDEX($AA$3:$AA$65,MATCH(1,($AO$3:$AO$65=$AR7&amp;$AQ7)*($Z$3:$Z$65=DL$3),0),0),"")</f>
        <v/>
      </c>
      <c r="DM7" s="299" t="str">
        <f t="array" aca="1" ref="DM7" ca="1">IFERROR(INDEX($Y$3:$Y$65,MATCH(1,($AO$3:$AO$65=$AR7&amp;$AQ7)*($Z$3:$Z$65=DM$3),0),0),"")</f>
        <v/>
      </c>
      <c r="DN7" s="297" t="str">
        <f t="array" aca="1" ref="DN7" ca="1">IFERROR(INDEX($AB$3:$AB$65,MATCH(1,($AO$3:$AO$65=$AR7&amp;$AQ7)*($Z$3:$Z$65=DN$3),0),0),"")</f>
        <v/>
      </c>
      <c r="DO7" s="297" t="str">
        <f t="array" aca="1" ref="DO7" ca="1">IFERROR(INDEX($AC$3:$AC$65,MATCH(1,($AO$3:$AO$65=$AR7&amp;$AQ7)*($Z$3:$Z$65=DO$3),0),0),"")</f>
        <v/>
      </c>
      <c r="DP7" s="297" t="str">
        <f t="array" aca="1" ref="DP7" ca="1">IFERROR(INDEX($AA$3:$AA$65,MATCH(1,($AO$3:$AO$65=$AR7&amp;$AQ7)*($Z$3:$Z$65=DP$3),0),0),"")</f>
        <v/>
      </c>
      <c r="DQ7" s="299" t="str">
        <f t="array" aca="1" ref="DQ7" ca="1">IFERROR(INDEX($Y$3:$Y$65,MATCH(1,($AO$3:$AO$65=$AR7&amp;$AQ7)*($Z$3:$Z$65=DQ$3),0),0),"")</f>
        <v/>
      </c>
      <c r="DR7" s="297" t="str">
        <f t="array" aca="1" ref="DR7" ca="1">IFERROR(INDEX($AB$3:$AB$65,MATCH(1,($AO$3:$AO$65=$AR7&amp;$AQ7)*($Z$3:$Z$65=DR$3),0),0),"")</f>
        <v/>
      </c>
      <c r="DS7" s="297" t="str">
        <f t="array" aca="1" ref="DS7" ca="1">IFERROR(INDEX($AC$3:$AC$65,MATCH(1,($AO$3:$AO$65=$AR7&amp;$AQ7)*($Z$3:$Z$65=DS$3),0),0),"")</f>
        <v/>
      </c>
      <c r="DT7" s="297" t="str">
        <f t="array" aca="1" ref="DT7" ca="1">IFERROR(INDEX($AA$3:$AA$65,MATCH(1,($AO$3:$AO$65=$AR7&amp;$AQ7)*($Z$3:$Z$65=DT$3),0),0),"")</f>
        <v/>
      </c>
      <c r="DU7" s="299" t="str">
        <f t="array" aca="1" ref="DU7" ca="1">IFERROR(INDEX($Y$3:$Y$65,MATCH(1,($AO$3:$AO$65=$AR7&amp;$AQ7)*($Z$3:$Z$65=DU$3),0),0),"")</f>
        <v/>
      </c>
      <c r="DV7" s="297" t="str">
        <f t="array" aca="1" ref="DV7" ca="1">IFERROR(INDEX($AB$3:$AB$65,MATCH(1,($AO$3:$AO$65=$AR7&amp;$AQ7)*($Z$3:$Z$65=DV$3),0),0),"")</f>
        <v/>
      </c>
      <c r="DW7" s="297" t="str">
        <f t="array" aca="1" ref="DW7" ca="1">IFERROR(INDEX($AC$3:$AC$65,MATCH(1,($AO$3:$AO$65=$AR7&amp;$AQ7)*($Z$3:$Z$65=DW$3),0),0),"")</f>
        <v/>
      </c>
      <c r="DX7" s="297" t="str">
        <f t="array" aca="1" ref="DX7" ca="1">IFERROR(INDEX($AA$3:$AA$65,MATCH(1,($AO$3:$AO$65=$AR7&amp;$AQ7)*($Z$3:$Z$65=DX$3),0),0),"")</f>
        <v/>
      </c>
      <c r="DY7" s="299" t="str">
        <f t="array" aca="1" ref="DY7" ca="1">IFERROR(INDEX($Y$3:$Y$65,MATCH(1,($AO$3:$AO$65=$AR7&amp;$AQ7)*($Z$3:$Z$65=DY$3),0),0),"")</f>
        <v/>
      </c>
      <c r="DZ7" s="297" t="str">
        <f t="array" aca="1" ref="DZ7" ca="1">IFERROR(INDEX($AB$3:$AB$65,MATCH(1,($AO$3:$AO$65=$AR7&amp;$AQ7)*($Z$3:$Z$65=DZ$3),0),0),"")</f>
        <v/>
      </c>
      <c r="EA7" s="297" t="str">
        <f t="array" aca="1" ref="EA7" ca="1">IFERROR(INDEX($AC$3:$AC$65,MATCH(1,($AO$3:$AO$65=$AR7&amp;$AQ7)*($Z$3:$Z$65=EA$3),0),0),"")</f>
        <v/>
      </c>
      <c r="EB7" s="297" t="str">
        <f t="array" aca="1" ref="EB7" ca="1">IFERROR(INDEX($AA$3:$AA$65,MATCH(1,($AO$3:$AO$65=$AR7&amp;$AQ7)*($Z$3:$Z$65=EB$3),0),0),"")</f>
        <v/>
      </c>
      <c r="EC7" s="299" t="str">
        <f t="array" aca="1" ref="EC7" ca="1">IFERROR(INDEX($Y$3:$Y$65,MATCH(1,($AO$3:$AO$65=$AR7&amp;$AQ7)*($Z$3:$Z$65=EC$3),0),0),"")</f>
        <v/>
      </c>
      <c r="ED7" s="297" t="str">
        <f t="array" aca="1" ref="ED7" ca="1">IFERROR(INDEX($AB$3:$AB$65,MATCH(1,($AO$3:$AO$65=$AR7&amp;$AQ7)*($Z$3:$Z$65=ED$3),0),0),"")</f>
        <v/>
      </c>
      <c r="EE7" s="297" t="str">
        <f t="array" aca="1" ref="EE7" ca="1">IFERROR(INDEX($AC$3:$AC$65,MATCH(1,($AO$3:$AO$65=$AR7&amp;$AQ7)*($Z$3:$Z$65=EE$3),0),0),"")</f>
        <v/>
      </c>
      <c r="EF7" s="297">
        <f t="array" aca="1" ref="EF7" ca="1">IFERROR(INDEX($AI$3:$AI$129,MATCH(1,($AP$3:$AP$129=$AR7&amp;$AQ7)*($AH$3:$AH$129=EF$3),0),0),"")</f>
        <v>0.79166666666666674</v>
      </c>
      <c r="EG7" s="299">
        <f t="array" aca="1" ref="EG7" ca="1">IFERROR(INDEX($AG$3:$AG$129,MATCH(1,($AP$3:$AP$129=$AR7&amp;$AQ7)*($AH$3:$AH$129=EG$3),0),0),"")</f>
        <v>33</v>
      </c>
      <c r="EH7" s="297" t="str">
        <f t="array" aca="1" ref="EH7" ca="1">IFERROR(INDEX($AJ$3:$AJ$129,MATCH(1,($AP$3:$AP$129=$AR7&amp;$AQ7)*($AH$3:$AH$129=EH$3),0),0),"")</f>
        <v>Winner Match 13</v>
      </c>
      <c r="EI7" s="297" t="str">
        <f t="array" aca="1" ref="EI7" ca="1">IFERROR(INDEX($AK$3:$AK$129,MATCH(1,($AP$3:$AP$129=$AR7&amp;$AQ7)*($AH$3:$AH$129=EI$3),0),0),"")</f>
        <v>Winner Match 14</v>
      </c>
      <c r="EJ7" s="297" t="str">
        <f t="array" aca="1" ref="EJ7" ca="1">IFERROR(INDEX($AI$3:$AI$129,MATCH(1,($AP$3:$AP$129=$AR7&amp;$AQ7)*($AH$3:$AH$129=EJ$3),0),0),"")</f>
        <v/>
      </c>
      <c r="EK7" s="299" t="str">
        <f t="array" aca="1" ref="EK7" ca="1">IFERROR(INDEX($AG$3:$AG$129,MATCH(1,($AP$3:$AP$129=$AR7&amp;$AQ7)*($AH$3:$AH$129=EK$3),0),0),"")</f>
        <v/>
      </c>
      <c r="EL7" s="297" t="str">
        <f t="array" aca="1" ref="EL7" ca="1">IFERROR(INDEX($AJ$3:$AJ$129,MATCH(1,($AP$3:$AP$129=$AR7&amp;$AQ7)*($AH$3:$AH$129=EL$3),0),0),"")</f>
        <v/>
      </c>
      <c r="EM7" s="297" t="str">
        <f t="array" aca="1" ref="EM7" ca="1">IFERROR(INDEX($AK$3:$AK$129,MATCH(1,($AP$3:$AP$129=$AR7&amp;$AQ7)*($AH$3:$AH$129=EM$3),0),0),"")</f>
        <v/>
      </c>
      <c r="EN7" s="297" t="str">
        <f t="array" aca="1" ref="EN7" ca="1">IFERROR(INDEX($AI$3:$AI$129,MATCH(1,($AP$3:$AP$129=$AR7&amp;$AQ7)*($AH$3:$AH$129=EN$3),0),0),"")</f>
        <v/>
      </c>
      <c r="EO7" s="299" t="str">
        <f t="array" aca="1" ref="EO7" ca="1">IFERROR(INDEX($AG$3:$AG$129,MATCH(1,($AP$3:$AP$129=$AR7&amp;$AQ7)*($AH$3:$AH$129=EO$3),0),0),"")</f>
        <v/>
      </c>
      <c r="EP7" s="297" t="str">
        <f t="array" aca="1" ref="EP7" ca="1">IFERROR(INDEX($AJ$3:$AJ$129,MATCH(1,($AP$3:$AP$129=$AR7&amp;$AQ7)*($AH$3:$AH$129=EP$3),0),0),"")</f>
        <v/>
      </c>
      <c r="EQ7" s="297" t="str">
        <f t="array" aca="1" ref="EQ7" ca="1">IFERROR(INDEX($AK$3:$AK$129,MATCH(1,($AP$3:$AP$129=$AR7&amp;$AQ7)*($AH$3:$AH$129=EQ$3),0),0),"")</f>
        <v/>
      </c>
      <c r="ER7" s="297" t="str">
        <f t="array" aca="1" ref="ER7" ca="1">IFERROR(INDEX($AI$3:$AI$129,MATCH(1,($AP$3:$AP$129=$AR7&amp;$AQ7)*($AH$3:$AH$129=ER$3),0),0),"")</f>
        <v/>
      </c>
      <c r="ES7" s="299" t="str">
        <f t="array" aca="1" ref="ES7" ca="1">IFERROR(INDEX($AG$3:$AG$129,MATCH(1,($AP$3:$AP$129=$AR7&amp;$AQ7)*($AH$3:$AH$129=ES$3),0),0),"")</f>
        <v/>
      </c>
      <c r="ET7" s="297" t="str">
        <f t="array" aca="1" ref="ET7" ca="1">IFERROR(INDEX($AJ$3:$AJ$129,MATCH(1,($AP$3:$AP$129=$AR7&amp;$AQ7)*($AH$3:$AH$129=ET$3),0),0),"")</f>
        <v/>
      </c>
      <c r="EU7" s="297" t="str">
        <f t="array" aca="1" ref="EU7" ca="1">IFERROR(INDEX($AK$3:$AK$129,MATCH(1,($AP$3:$AP$129=$AR7&amp;$AQ7)*($AH$3:$AH$129=EU$3),0),0),"")</f>
        <v/>
      </c>
      <c r="EV7" s="297" t="str">
        <f t="array" aca="1" ref="EV7" ca="1">IFERROR(INDEX($AI$3:$AI$129,MATCH(1,($AP$3:$AP$129=$AR7&amp;$AQ7)*($AH$3:$AH$129=EV$3),0),0),"")</f>
        <v/>
      </c>
      <c r="EW7" s="299" t="str">
        <f t="array" aca="1" ref="EW7" ca="1">IFERROR(INDEX($AG$3:$AG$129,MATCH(1,($AP$3:$AP$129=$AR7&amp;$AQ7)*($AH$3:$AH$129=EW$3),0),0),"")</f>
        <v/>
      </c>
      <c r="EX7" s="297" t="str">
        <f t="array" aca="1" ref="EX7" ca="1">IFERROR(INDEX($AJ$3:$AJ$129,MATCH(1,($AP$3:$AP$129=$AR7&amp;$AQ7)*($AH$3:$AH$129=EX$3),0),0),"")</f>
        <v/>
      </c>
      <c r="EY7" s="297" t="str">
        <f t="array" aca="1" ref="EY7" ca="1">IFERROR(INDEX($AK$3:$AK$129,MATCH(1,($AP$3:$AP$129=$AR7&amp;$AQ7)*($AH$3:$AH$129=EY$3),0),0),"")</f>
        <v/>
      </c>
      <c r="EZ7" s="297" t="str">
        <f t="array" aca="1" ref="EZ7" ca="1">IFERROR(INDEX($AI$3:$AI$129,MATCH(1,($AP$3:$AP$129=$AR7&amp;$AQ7)*($AH$3:$AH$129=EZ$3),0),0),"")</f>
        <v/>
      </c>
      <c r="FA7" s="299" t="str">
        <f t="array" aca="1" ref="FA7" ca="1">IFERROR(INDEX($AG$3:$AG$129,MATCH(1,($AP$3:$AP$129=$AR7&amp;$AQ7)*($AH$3:$AH$129=FA$3),0),0),"")</f>
        <v/>
      </c>
      <c r="FB7" s="297" t="str">
        <f t="array" aca="1" ref="FB7" ca="1">IFERROR(INDEX($AJ$3:$AJ$129,MATCH(1,($AP$3:$AP$129=$AR7&amp;$AQ7)*($AH$3:$AH$129=FB$3),0),0),"")</f>
        <v/>
      </c>
      <c r="FC7" s="297" t="str">
        <f t="array" aca="1" ref="FC7" ca="1">IFERROR(INDEX($AK$3:$AK$129,MATCH(1,($AP$3:$AP$129=$AR7&amp;$AQ7)*($AH$3:$AH$129=FC$3),0),0),"")</f>
        <v/>
      </c>
      <c r="FD7" s="297" t="str">
        <f t="array" aca="1" ref="FD7" ca="1">IFERROR(INDEX($AI$3:$AI$129,MATCH(1,($AP$3:$AP$129=$AR7&amp;$AQ7)*($AH$3:$AH$129=FD$3),0),0),"")</f>
        <v/>
      </c>
      <c r="FE7" s="299" t="str">
        <f t="array" aca="1" ref="FE7" ca="1">IFERROR(INDEX($AG$3:$AG$129,MATCH(1,($AP$3:$AP$129=$AR7&amp;$AQ7)*($AH$3:$AH$129=FE$3),0),0),"")</f>
        <v/>
      </c>
      <c r="FF7" s="297" t="str">
        <f t="array" aca="1" ref="FF7" ca="1">IFERROR(INDEX($AJ$3:$AJ$129,MATCH(1,($AP$3:$AP$129=$AR7&amp;$AQ7)*($AH$3:$AH$129=FF$3),0),0),"")</f>
        <v/>
      </c>
      <c r="FG7" s="297" t="str">
        <f t="array" aca="1" ref="FG7" ca="1">IFERROR(INDEX($AK$3:$AK$129,MATCH(1,($AP$3:$AP$129=$AR7&amp;$AQ7)*($AH$3:$AH$129=FG$3),0),0),"")</f>
        <v/>
      </c>
    </row>
    <row r="8" spans="2:163" ht="13.8" x14ac:dyDescent="0.25">
      <c r="B8" s="295">
        <f>dummy1!O14</f>
        <v>6</v>
      </c>
      <c r="C8" s="296">
        <f>dummy1!P14</f>
        <v>42040</v>
      </c>
      <c r="D8" s="297">
        <f>dummy1!Q14</f>
        <v>0.625</v>
      </c>
      <c r="E8" s="295" t="str">
        <f>dummy1!R14</f>
        <v>Court 6</v>
      </c>
      <c r="F8" s="295">
        <f ca="1">'Bracket 5 - 8'!C92</f>
        <v>6</v>
      </c>
      <c r="G8" s="295" t="str">
        <f ca="1">'Bracket 5 - 8'!D89</f>
        <v>Loser Match 3</v>
      </c>
      <c r="H8" s="295" t="str">
        <f ca="1">'Bracket 5 - 8'!D90</f>
        <v>Loser Match 4</v>
      </c>
      <c r="I8" s="295">
        <f t="shared" ca="1" si="31"/>
        <v>6</v>
      </c>
      <c r="J8" s="295">
        <f t="shared" ca="1" si="32"/>
        <v>42040</v>
      </c>
      <c r="K8" s="295">
        <f t="shared" ca="1" si="33"/>
        <v>0.625</v>
      </c>
      <c r="L8" s="295" t="str">
        <f t="shared" ca="1" si="34"/>
        <v>Loser Match 3</v>
      </c>
      <c r="M8" s="295" t="str">
        <f t="shared" ca="1" si="35"/>
        <v>Loser Match 4</v>
      </c>
      <c r="N8" s="295">
        <f ca="1">'Bracket 9 - 16'!C42</f>
        <v>6</v>
      </c>
      <c r="O8" s="295" t="str">
        <f ca="1">IFERROR(VLOOKUP(dummy1!S14,dummy1!$K$45:$L$172,2,FALSE),"")</f>
        <v>Player 7</v>
      </c>
      <c r="P8" s="295" t="str">
        <f ca="1">IFERROR(VLOOKUP(dummy1!T14,dummy1!$K$45:$L$172,2,FALSE),"")</f>
        <v>Player 10</v>
      </c>
      <c r="Q8" s="295">
        <f t="shared" ca="1" si="36"/>
        <v>6</v>
      </c>
      <c r="R8" s="295">
        <f t="shared" ca="1" si="37"/>
        <v>42040</v>
      </c>
      <c r="S8" s="295">
        <f t="shared" ca="1" si="38"/>
        <v>0.625</v>
      </c>
      <c r="T8" s="295" t="str">
        <f t="shared" ca="1" si="39"/>
        <v>Player 7</v>
      </c>
      <c r="U8" s="295" t="str">
        <f t="shared" ca="1" si="40"/>
        <v>Player 10</v>
      </c>
      <c r="V8" s="295">
        <f ca="1">'Bracket 17 - 32'!C42</f>
        <v>6</v>
      </c>
      <c r="W8" s="295" t="str">
        <f ca="1">IFERROR(VLOOKUP(dummy1!S14,dummy1!$K$45:$L$172,2,FALSE),"")</f>
        <v>Player 7</v>
      </c>
      <c r="X8" s="295" t="str">
        <f ca="1">IFERROR(VLOOKUP(dummy1!T14,dummy1!$K$45:$L$172,2,FALSE),"")</f>
        <v>Player 10</v>
      </c>
      <c r="Y8" s="295">
        <f t="shared" ca="1" si="41"/>
        <v>6</v>
      </c>
      <c r="Z8" s="295">
        <f t="shared" ca="1" si="2"/>
        <v>42040</v>
      </c>
      <c r="AA8" s="295">
        <f t="shared" ca="1" si="3"/>
        <v>0.625</v>
      </c>
      <c r="AB8" s="295" t="str">
        <f t="shared" ca="1" si="42"/>
        <v>Player 7</v>
      </c>
      <c r="AC8" s="295" t="str">
        <f t="shared" ca="1" si="43"/>
        <v>Player 10</v>
      </c>
      <c r="AD8" s="295">
        <f ca="1">'Bracket 33 - 64'!C42</f>
        <v>6</v>
      </c>
      <c r="AE8" s="295" t="str">
        <f ca="1">IFERROR(VLOOKUP(dummy1!S14,dummy1!$K$45:$L$172,2,FALSE),"")</f>
        <v>Player 7</v>
      </c>
      <c r="AF8" s="295" t="str">
        <f ca="1">IFERROR(VLOOKUP(dummy1!T14,dummy1!$K$45:$L$172,2,FALSE),"")</f>
        <v>Player 10</v>
      </c>
      <c r="AG8" s="295">
        <f t="shared" ca="1" si="44"/>
        <v>6</v>
      </c>
      <c r="AH8" s="295">
        <f t="shared" ca="1" si="45"/>
        <v>42040</v>
      </c>
      <c r="AI8" s="295">
        <f t="shared" ca="1" si="46"/>
        <v>0.625</v>
      </c>
      <c r="AJ8" s="295" t="str">
        <f t="shared" ca="1" si="47"/>
        <v>Player 7</v>
      </c>
      <c r="AK8" s="295" t="str">
        <f t="shared" ca="1" si="48"/>
        <v>Player 10</v>
      </c>
      <c r="AL8" s="294">
        <f>IF(dummy1!B15=dummy1!B14,IF(dummy1!C15&gt;1,AL7,AL7+1),1)</f>
        <v>1</v>
      </c>
      <c r="AM8" s="295" t="str">
        <f t="shared" si="49"/>
        <v>1Court 6</v>
      </c>
      <c r="AN8" s="295" t="str">
        <f t="shared" si="50"/>
        <v>1Court 6</v>
      </c>
      <c r="AO8" s="295" t="str">
        <f t="shared" si="51"/>
        <v>1Court 6</v>
      </c>
      <c r="AP8" s="295" t="str">
        <f t="shared" si="52"/>
        <v>1Court 6</v>
      </c>
      <c r="AQ8" s="295" t="str">
        <f t="shared" si="60"/>
        <v>Court 1</v>
      </c>
      <c r="AR8" s="295">
        <v>4</v>
      </c>
      <c r="AS8" s="295">
        <f t="shared" ca="1" si="61"/>
        <v>2</v>
      </c>
      <c r="AT8" s="295">
        <f t="shared" ca="1" si="62"/>
        <v>0</v>
      </c>
      <c r="AU8" s="295">
        <f t="shared" ca="1" si="63"/>
        <v>0</v>
      </c>
      <c r="AV8" s="295">
        <f t="shared" ca="1" si="64"/>
        <v>0</v>
      </c>
      <c r="AW8" s="295">
        <f t="shared" ca="1" si="65"/>
        <v>0</v>
      </c>
      <c r="AX8" s="295">
        <f t="shared" ca="1" si="66"/>
        <v>0</v>
      </c>
      <c r="AY8" s="295">
        <f t="shared" ca="1" si="67"/>
        <v>0</v>
      </c>
      <c r="AZ8" s="297" t="str">
        <f t="array" aca="1" ref="AZ8" ca="1">IFERROR(INDEX($K$3:$K$18,MATCH(1,($AM$3:$AM$18=$AR8&amp;$AQ8)*($J$3:$J$18=AZ$3),0),0),"")</f>
        <v/>
      </c>
      <c r="BA8" s="299" t="str">
        <f t="array" aca="1" ref="BA8" ca="1">IFERROR(INDEX($I$3:$I$18,MATCH(1,($AM$3:$AM$18=$AR8&amp;$AQ8)*($J$3:$J$18=BA$3),0),0),"")</f>
        <v/>
      </c>
      <c r="BB8" s="297" t="str">
        <f t="array" aca="1" ref="BB8" ca="1">IFERROR(INDEX($L$3:$L$18,MATCH(1,($AM$3:$AM$18=$AR8&amp;$AQ8)*($J$3:$J$18=BB$3),0),0),"")</f>
        <v/>
      </c>
      <c r="BC8" s="297" t="str">
        <f t="array" aca="1" ref="BC8" ca="1">IFERROR(INDEX($M$3:$M$18,MATCH(1,($AM$3:$AM$18=$AR8&amp;$AQ8)*($J$3:$J$18=BC$3),0),0),"")</f>
        <v/>
      </c>
      <c r="BD8" s="297" t="str">
        <f t="array" aca="1" ref="BD8" ca="1">IFERROR(INDEX($K$3:$K$18,MATCH(1,($AM$3:$AM$18=$AR8&amp;$AQ8)*($J$3:$J$18=BD$3),0),0),"")</f>
        <v/>
      </c>
      <c r="BE8" s="299" t="str">
        <f t="array" aca="1" ref="BE8" ca="1">IFERROR(INDEX($I$3:$I$18,MATCH(1,($AM$3:$AM$18=$AR8&amp;$AQ8)*($J$3:$J$18=BE$3),0),0),"")</f>
        <v/>
      </c>
      <c r="BF8" s="297" t="str">
        <f t="array" aca="1" ref="BF8" ca="1">IFERROR(INDEX($L$3:$L$18,MATCH(1,($AM$3:$AM$18=$AR8&amp;$AQ8)*($J$3:$J$18=BF$3),0),0),"")</f>
        <v/>
      </c>
      <c r="BG8" s="297" t="str">
        <f t="array" aca="1" ref="BG8" ca="1">IFERROR(INDEX($M$3:$M$18,MATCH(1,($AM$3:$AM$18=$AR8&amp;$AQ8)*($J$3:$J$18=BG$3),0),0),"")</f>
        <v/>
      </c>
      <c r="BH8" s="297" t="str">
        <f t="array" aca="1" ref="BH8" ca="1">IFERROR(INDEX($K$3:$K$18,MATCH(1,($AM$3:$AM$18=$AR8&amp;$AQ8)*($J$3:$J$18=BH$3),0),0),"")</f>
        <v/>
      </c>
      <c r="BI8" s="299" t="str">
        <f t="array" aca="1" ref="BI8" ca="1">IFERROR(INDEX($I$3:$I$18,MATCH(1,($AM$3:$AM$18=$AR8&amp;$AQ8)*($J$3:$J$18=BI$3),0),0),"")</f>
        <v/>
      </c>
      <c r="BJ8" s="297" t="str">
        <f t="array" aca="1" ref="BJ8" ca="1">IFERROR(INDEX($L$3:$L$18,MATCH(1,($AM$3:$AM$18=$AR8&amp;$AQ8)*($J$3:$J$18=BJ$3),0),0),"")</f>
        <v/>
      </c>
      <c r="BK8" s="297" t="str">
        <f t="array" aca="1" ref="BK8" ca="1">IFERROR(INDEX($M$3:$M$18,MATCH(1,($AM$3:$AM$18=$AR8&amp;$AQ8)*($J$3:$J$18=BK$3),0),0),"")</f>
        <v/>
      </c>
      <c r="BL8" s="297" t="str">
        <f t="array" aca="1" ref="BL8" ca="1">IFERROR(INDEX($K$3:$K$18,MATCH(1,($AM$3:$AM$18=$AR8&amp;$AQ8)*($J$3:$J$18=BL$3),0),0),"")</f>
        <v/>
      </c>
      <c r="BM8" s="299" t="str">
        <f t="array" aca="1" ref="BM8" ca="1">IFERROR(INDEX($I$3:$I$18,MATCH(1,($AM$3:$AM$18=$AR8&amp;$AQ8)*($J$3:$J$18=BM$3),0),0),"")</f>
        <v/>
      </c>
      <c r="BN8" s="297" t="str">
        <f t="array" aca="1" ref="BN8" ca="1">IFERROR(INDEX($L$3:$L$18,MATCH(1,($AM$3:$AM$18=$AR8&amp;$AQ8)*($J$3:$J$18=BN$3),0),0),"")</f>
        <v/>
      </c>
      <c r="BO8" s="297" t="str">
        <f t="array" aca="1" ref="BO8" ca="1">IFERROR(INDEX($M$3:$M$18,MATCH(1,($AM$3:$AM$18=$AR8&amp;$AQ8)*($J$3:$J$18=BO$3),0),0),"")</f>
        <v/>
      </c>
      <c r="BP8" s="297" t="str">
        <f t="array" aca="1" ref="BP8" ca="1">IFERROR(INDEX($K$3:$K$18,MATCH(1,($AM$3:$AM$18=$AR8&amp;$AQ8)*($J$3:$J$18=BP$3),0),0),"")</f>
        <v/>
      </c>
      <c r="BQ8" s="299" t="str">
        <f t="array" aca="1" ref="BQ8" ca="1">IFERROR(INDEX($I$3:$I$18,MATCH(1,($AM$3:$AM$18=$AR8&amp;$AQ8)*($J$3:$J$18=BQ$3),0),0),"")</f>
        <v/>
      </c>
      <c r="BR8" s="297" t="str">
        <f t="array" aca="1" ref="BR8" ca="1">IFERROR(INDEX($L$3:$L$18,MATCH(1,($AM$3:$AM$18=$AR8&amp;$AQ8)*($J$3:$J$18=BR$3),0),0),"")</f>
        <v/>
      </c>
      <c r="BS8" s="297" t="str">
        <f t="array" aca="1" ref="BS8" ca="1">IFERROR(INDEX($M$3:$M$18,MATCH(1,($AM$3:$AM$18=$AR8&amp;$AQ8)*($J$3:$J$18=BS$3),0),0),"")</f>
        <v/>
      </c>
      <c r="BT8" s="297" t="str">
        <f t="array" aca="1" ref="BT8" ca="1">IFERROR(INDEX($K$3:$K$18,MATCH(1,($AM$3:$AM$18=$AR8&amp;$AQ8)*($J$3:$J$18=BT$3),0),0),"")</f>
        <v/>
      </c>
      <c r="BU8" s="299" t="str">
        <f t="array" aca="1" ref="BU8" ca="1">IFERROR(INDEX($I$3:$I$18,MATCH(1,($AM$3:$AM$18=$AR8&amp;$AQ8)*($J$3:$J$18=BU$3),0),0),"")</f>
        <v/>
      </c>
      <c r="BV8" s="297" t="str">
        <f t="array" aca="1" ref="BV8" ca="1">IFERROR(INDEX($L$3:$L$18,MATCH(1,($AM$3:$AM$18=$AR8&amp;$AQ8)*($J$3:$J$18=BV$3),0),0),"")</f>
        <v/>
      </c>
      <c r="BW8" s="297" t="str">
        <f t="array" aca="1" ref="BW8" ca="1">IFERROR(INDEX($M$3:$M$18,MATCH(1,($AM$3:$AM$18=$AR8&amp;$AQ8)*($J$3:$J$18=BW$3),0),0),"")</f>
        <v/>
      </c>
      <c r="BX8" s="297" t="str">
        <f t="array" aca="1" ref="BX8" ca="1">IFERROR(INDEX($K$3:$K$18,MATCH(1,($AM$3:$AM$18=$AR8&amp;$AQ8)*($J$3:$J$18=BX$3),0),0),"")</f>
        <v/>
      </c>
      <c r="BY8" s="299" t="str">
        <f t="array" aca="1" ref="BY8" ca="1">IFERROR(INDEX($I$3:$I$18,MATCH(1,($AM$3:$AM$18=$AR8&amp;$AQ8)*($J$3:$J$18=BY$3),0),0),"")</f>
        <v/>
      </c>
      <c r="BZ8" s="297" t="str">
        <f t="array" aca="1" ref="BZ8" ca="1">IFERROR(INDEX($L$3:$L$18,MATCH(1,($AM$3:$AM$18=$AR8&amp;$AQ8)*($J$3:$J$18=BZ$3),0),0),"")</f>
        <v/>
      </c>
      <c r="CA8" s="297" t="str">
        <f t="array" aca="1" ref="CA8" ca="1">IFERROR(INDEX($M$3:$M$18,MATCH(1,($AM$3:$AM$18=$AR8&amp;$AQ8)*($J$3:$J$18=CA$3),0),0),"")</f>
        <v/>
      </c>
      <c r="CB8" s="297" t="str">
        <f t="array" aca="1" ref="CB8" ca="1">IFERROR(INDEX($S$3:$S$33,MATCH(1,($AN$3:$AN$33=$AR8&amp;$AQ8)*($R$3:$R$33=CB$3),0),0),"")</f>
        <v/>
      </c>
      <c r="CC8" s="299" t="str">
        <f t="array" aca="1" ref="CC8" ca="1">IFERROR(INDEX($Q$3:$Q$33,MATCH(1,($AN$3:$AN$33=$AR8&amp;$AQ8)*($R$3:$R$33=CC$3),0),0),"")</f>
        <v/>
      </c>
      <c r="CD8" s="297" t="str">
        <f t="array" aca="1" ref="CD8" ca="1">IFERROR(INDEX($T$3:$T$33,MATCH(1,($AN$3:$AN$33=$AR8&amp;$AQ8)*($R$3:$R$33=CD$3),0),0),"")</f>
        <v/>
      </c>
      <c r="CE8" s="297" t="str">
        <f t="array" aca="1" ref="CE8" ca="1">IFERROR(INDEX($U$3:$U$33,MATCH(1,($AN$3:$AN$33=$AR8&amp;$AQ8)*($R$3:$R$33=CE$3),0),0),"")</f>
        <v/>
      </c>
      <c r="CF8" s="297" t="str">
        <f t="array" aca="1" ref="CF8" ca="1">IFERROR(INDEX($S$3:$S$33,MATCH(1,($AN$3:$AN$33=$AR8&amp;$AQ8)*($R$3:$R$33=CF$3),0),0),"")</f>
        <v/>
      </c>
      <c r="CG8" s="299" t="str">
        <f t="array" aca="1" ref="CG8" ca="1">IFERROR(INDEX($Q$3:$Q$33,MATCH(1,($AN$3:$AN$33=$AR8&amp;$AQ8)*($R$3:$R$33=CG$3),0),0),"")</f>
        <v/>
      </c>
      <c r="CH8" s="297" t="str">
        <f t="array" aca="1" ref="CH8" ca="1">IFERROR(INDEX($T$3:$T$33,MATCH(1,($AN$3:$AN$33=$AR8&amp;$AQ8)*($R$3:$R$33=CH$3),0),0),"")</f>
        <v/>
      </c>
      <c r="CI8" s="297" t="str">
        <f t="array" aca="1" ref="CI8" ca="1">IFERROR(INDEX($U$3:$U$33,MATCH(1,($AN$3:$AN$33=$AR8&amp;$AQ8)*($R$3:$R$33=CI$3),0),0),"")</f>
        <v/>
      </c>
      <c r="CJ8" s="297" t="str">
        <f t="array" aca="1" ref="CJ8" ca="1">IFERROR(INDEX($S$3:$S$33,MATCH(1,($AN$3:$AN$33=$AR8&amp;$AQ8)*($R$3:$R$33=CJ$3),0),0),"")</f>
        <v/>
      </c>
      <c r="CK8" s="299" t="str">
        <f t="array" aca="1" ref="CK8" ca="1">IFERROR(INDEX($Q$3:$Q$33,MATCH(1,($AN$3:$AN$33=$AR8&amp;$AQ8)*($R$3:$R$33=CK$3),0),0),"")</f>
        <v/>
      </c>
      <c r="CL8" s="297" t="str">
        <f t="array" aca="1" ref="CL8" ca="1">IFERROR(INDEX($T$3:$T$33,MATCH(1,($AN$3:$AN$33=$AR8&amp;$AQ8)*($R$3:$R$33=CL$3),0),0),"")</f>
        <v/>
      </c>
      <c r="CM8" s="297" t="str">
        <f t="array" aca="1" ref="CM8" ca="1">IFERROR(INDEX($U$3:$U$33,MATCH(1,($AN$3:$AN$33=$AR8&amp;$AQ8)*($R$3:$R$33=CM$3),0),0),"")</f>
        <v/>
      </c>
      <c r="CN8" s="297" t="str">
        <f t="array" aca="1" ref="CN8" ca="1">IFERROR(INDEX($S$3:$S$33,MATCH(1,($AN$3:$AN$33=$AR8&amp;$AQ8)*($R$3:$R$33=CN$3),0),0),"")</f>
        <v/>
      </c>
      <c r="CO8" s="299" t="str">
        <f t="array" aca="1" ref="CO8" ca="1">IFERROR(INDEX($Q$3:$Q$33,MATCH(1,($AN$3:$AN$33=$AR8&amp;$AQ8)*($R$3:$R$33=CO$3),0),0),"")</f>
        <v/>
      </c>
      <c r="CP8" s="297" t="str">
        <f t="array" aca="1" ref="CP8" ca="1">IFERROR(INDEX($T$3:$T$33,MATCH(1,($AN$3:$AN$33=$AR8&amp;$AQ8)*($R$3:$R$33=CP$3),0),0),"")</f>
        <v/>
      </c>
      <c r="CQ8" s="297" t="str">
        <f t="array" aca="1" ref="CQ8" ca="1">IFERROR(INDEX($U$3:$U$33,MATCH(1,($AN$3:$AN$33=$AR8&amp;$AQ8)*($R$3:$R$33=CQ$3),0),0),"")</f>
        <v/>
      </c>
      <c r="CR8" s="297" t="str">
        <f t="array" aca="1" ref="CR8" ca="1">IFERROR(INDEX($S$3:$S$33,MATCH(1,($AN$3:$AN$33=$AR8&amp;$AQ8)*($R$3:$R$33=CR$3),0),0),"")</f>
        <v/>
      </c>
      <c r="CS8" s="299" t="str">
        <f t="array" aca="1" ref="CS8" ca="1">IFERROR(INDEX($Q$3:$Q$33,MATCH(1,($AN$3:$AN$33=$AR8&amp;$AQ8)*($R$3:$R$33=CS$3),0),0),"")</f>
        <v/>
      </c>
      <c r="CT8" s="297" t="str">
        <f t="array" aca="1" ref="CT8" ca="1">IFERROR(INDEX($T$3:$T$33,MATCH(1,($AN$3:$AN$33=$AR8&amp;$AQ8)*($R$3:$R$33=CT$3),0),0),"")</f>
        <v/>
      </c>
      <c r="CU8" s="297" t="str">
        <f t="array" aca="1" ref="CU8" ca="1">IFERROR(INDEX($U$3:$U$33,MATCH(1,($AN$3:$AN$33=$AR8&amp;$AQ8)*($R$3:$R$33=CU$3),0),0),"")</f>
        <v/>
      </c>
      <c r="CV8" s="297" t="str">
        <f t="array" aca="1" ref="CV8" ca="1">IFERROR(INDEX($S$3:$S$33,MATCH(1,($AN$3:$AN$33=$AR8&amp;$AQ8)*($R$3:$R$33=CV$3),0),0),"")</f>
        <v/>
      </c>
      <c r="CW8" s="299" t="str">
        <f t="array" aca="1" ref="CW8" ca="1">IFERROR(INDEX($Q$3:$Q$33,MATCH(1,($AN$3:$AN$33=$AR8&amp;$AQ8)*($R$3:$R$33=CW$3),0),0),"")</f>
        <v/>
      </c>
      <c r="CX8" s="297" t="str">
        <f t="array" aca="1" ref="CX8" ca="1">IFERROR(INDEX($T$3:$T$33,MATCH(1,($AN$3:$AN$33=$AR8&amp;$AQ8)*($R$3:$R$33=CX$3),0),0),"")</f>
        <v/>
      </c>
      <c r="CY8" s="297" t="str">
        <f t="array" aca="1" ref="CY8" ca="1">IFERROR(INDEX($U$3:$U$33,MATCH(1,($AN$3:$AN$33=$AR8&amp;$AQ8)*($R$3:$R$33=CY$3),0),0),"")</f>
        <v/>
      </c>
      <c r="CZ8" s="297" t="str">
        <f t="array" aca="1" ref="CZ8" ca="1">IFERROR(INDEX($S$3:$S$33,MATCH(1,($AN$3:$AN$33=$AR8&amp;$AQ8)*($R$3:$R$33=CZ$3),0),0),"")</f>
        <v/>
      </c>
      <c r="DA8" s="299" t="str">
        <f t="array" aca="1" ref="DA8" ca="1">IFERROR(INDEX($Q$3:$Q$33,MATCH(1,($AN$3:$AN$33=$AR8&amp;$AQ8)*($R$3:$R$33=DA$3),0),0),"")</f>
        <v/>
      </c>
      <c r="DB8" s="297" t="str">
        <f t="array" aca="1" ref="DB8" ca="1">IFERROR(INDEX($T$3:$T$33,MATCH(1,($AN$3:$AN$33=$AR8&amp;$AQ8)*($R$3:$R$33=DB$3),0),0),"")</f>
        <v/>
      </c>
      <c r="DC8" s="297" t="str">
        <f t="array" aca="1" ref="DC8" ca="1">IFERROR(INDEX($U$3:$U$33,MATCH(1,($AN$3:$AN$33=$AR8&amp;$AQ8)*($R$3:$R$33=DC$3),0),0),"")</f>
        <v/>
      </c>
      <c r="DD8" s="297" t="str">
        <f t="array" aca="1" ref="DD8" ca="1">IFERROR(INDEX($AA$3:$AA$65,MATCH(1,($AO$3:$AO$65=$AR8&amp;$AQ8)*($Z$3:$Z$65=DD$3),0),0),"")</f>
        <v/>
      </c>
      <c r="DE8" s="299" t="str">
        <f t="array" aca="1" ref="DE8" ca="1">IFERROR(INDEX($Y$3:$Y$65,MATCH(1,($AO$3:$AO$65=$AR8&amp;$AQ8)*($Z$3:$Z$65=DE$3),0),0),"")</f>
        <v/>
      </c>
      <c r="DF8" s="297" t="str">
        <f t="array" aca="1" ref="DF8" ca="1">IFERROR(INDEX($AB$3:$AB$65,MATCH(1,($AO$3:$AO$65=$AR8&amp;$AQ8)*($Z$3:$Z$65=DF$3),0),0),"")</f>
        <v/>
      </c>
      <c r="DG8" s="297" t="str">
        <f t="array" aca="1" ref="DG8" ca="1">IFERROR(INDEX($AC$3:$AC$65,MATCH(1,($AO$3:$AO$65=$AR8&amp;$AQ8)*($Z$3:$Z$65=DG$3),0),0),"")</f>
        <v/>
      </c>
      <c r="DH8" s="297" t="str">
        <f t="array" aca="1" ref="DH8" ca="1">IFERROR(INDEX($AA$3:$AA$65,MATCH(1,($AO$3:$AO$65=$AR8&amp;$AQ8)*($Z$3:$Z$65=DH$3),0),0),"")</f>
        <v/>
      </c>
      <c r="DI8" s="299" t="str">
        <f t="array" aca="1" ref="DI8" ca="1">IFERROR(INDEX($Y$3:$Y$65,MATCH(1,($AO$3:$AO$65=$AR8&amp;$AQ8)*($Z$3:$Z$65=DI$3),0),0),"")</f>
        <v/>
      </c>
      <c r="DJ8" s="297" t="str">
        <f t="array" aca="1" ref="DJ8" ca="1">IFERROR(INDEX($AB$3:$AB$65,MATCH(1,($AO$3:$AO$65=$AR8&amp;$AQ8)*($Z$3:$Z$65=DJ$3),0),0),"")</f>
        <v/>
      </c>
      <c r="DK8" s="297" t="str">
        <f t="array" aca="1" ref="DK8" ca="1">IFERROR(INDEX($AC$3:$AC$65,MATCH(1,($AO$3:$AO$65=$AR8&amp;$AQ8)*($Z$3:$Z$65=DK$3),0),0),"")</f>
        <v/>
      </c>
      <c r="DL8" s="297" t="str">
        <f t="array" aca="1" ref="DL8" ca="1">IFERROR(INDEX($AA$3:$AA$65,MATCH(1,($AO$3:$AO$65=$AR8&amp;$AQ8)*($Z$3:$Z$65=DL$3),0),0),"")</f>
        <v/>
      </c>
      <c r="DM8" s="299" t="str">
        <f t="array" aca="1" ref="DM8" ca="1">IFERROR(INDEX($Y$3:$Y$65,MATCH(1,($AO$3:$AO$65=$AR8&amp;$AQ8)*($Z$3:$Z$65=DM$3),0),0),"")</f>
        <v/>
      </c>
      <c r="DN8" s="297" t="str">
        <f t="array" aca="1" ref="DN8" ca="1">IFERROR(INDEX($AB$3:$AB$65,MATCH(1,($AO$3:$AO$65=$AR8&amp;$AQ8)*($Z$3:$Z$65=DN$3),0),0),"")</f>
        <v/>
      </c>
      <c r="DO8" s="297" t="str">
        <f t="array" aca="1" ref="DO8" ca="1">IFERROR(INDEX($AC$3:$AC$65,MATCH(1,($AO$3:$AO$65=$AR8&amp;$AQ8)*($Z$3:$Z$65=DO$3),0),0),"")</f>
        <v/>
      </c>
      <c r="DP8" s="297" t="str">
        <f t="array" aca="1" ref="DP8" ca="1">IFERROR(INDEX($AA$3:$AA$65,MATCH(1,($AO$3:$AO$65=$AR8&amp;$AQ8)*($Z$3:$Z$65=DP$3),0),0),"")</f>
        <v/>
      </c>
      <c r="DQ8" s="299" t="str">
        <f t="array" aca="1" ref="DQ8" ca="1">IFERROR(INDEX($Y$3:$Y$65,MATCH(1,($AO$3:$AO$65=$AR8&amp;$AQ8)*($Z$3:$Z$65=DQ$3),0),0),"")</f>
        <v/>
      </c>
      <c r="DR8" s="297" t="str">
        <f t="array" aca="1" ref="DR8" ca="1">IFERROR(INDEX($AB$3:$AB$65,MATCH(1,($AO$3:$AO$65=$AR8&amp;$AQ8)*($Z$3:$Z$65=DR$3),0),0),"")</f>
        <v/>
      </c>
      <c r="DS8" s="297" t="str">
        <f t="array" aca="1" ref="DS8" ca="1">IFERROR(INDEX($AC$3:$AC$65,MATCH(1,($AO$3:$AO$65=$AR8&amp;$AQ8)*($Z$3:$Z$65=DS$3),0),0),"")</f>
        <v/>
      </c>
      <c r="DT8" s="297" t="str">
        <f t="array" aca="1" ref="DT8" ca="1">IFERROR(INDEX($AA$3:$AA$65,MATCH(1,($AO$3:$AO$65=$AR8&amp;$AQ8)*($Z$3:$Z$65=DT$3),0),0),"")</f>
        <v/>
      </c>
      <c r="DU8" s="299" t="str">
        <f t="array" aca="1" ref="DU8" ca="1">IFERROR(INDEX($Y$3:$Y$65,MATCH(1,($AO$3:$AO$65=$AR8&amp;$AQ8)*($Z$3:$Z$65=DU$3),0),0),"")</f>
        <v/>
      </c>
      <c r="DV8" s="297" t="str">
        <f t="array" aca="1" ref="DV8" ca="1">IFERROR(INDEX($AB$3:$AB$65,MATCH(1,($AO$3:$AO$65=$AR8&amp;$AQ8)*($Z$3:$Z$65=DV$3),0),0),"")</f>
        <v/>
      </c>
      <c r="DW8" s="297" t="str">
        <f t="array" aca="1" ref="DW8" ca="1">IFERROR(INDEX($AC$3:$AC$65,MATCH(1,($AO$3:$AO$65=$AR8&amp;$AQ8)*($Z$3:$Z$65=DW$3),0),0),"")</f>
        <v/>
      </c>
      <c r="DX8" s="297" t="str">
        <f t="array" aca="1" ref="DX8" ca="1">IFERROR(INDEX($AA$3:$AA$65,MATCH(1,($AO$3:$AO$65=$AR8&amp;$AQ8)*($Z$3:$Z$65=DX$3),0),0),"")</f>
        <v/>
      </c>
      <c r="DY8" s="299" t="str">
        <f t="array" aca="1" ref="DY8" ca="1">IFERROR(INDEX($Y$3:$Y$65,MATCH(1,($AO$3:$AO$65=$AR8&amp;$AQ8)*($Z$3:$Z$65=DY$3),0),0),"")</f>
        <v/>
      </c>
      <c r="DZ8" s="297" t="str">
        <f t="array" aca="1" ref="DZ8" ca="1">IFERROR(INDEX($AB$3:$AB$65,MATCH(1,($AO$3:$AO$65=$AR8&amp;$AQ8)*($Z$3:$Z$65=DZ$3),0),0),"")</f>
        <v/>
      </c>
      <c r="EA8" s="297" t="str">
        <f t="array" aca="1" ref="EA8" ca="1">IFERROR(INDEX($AC$3:$AC$65,MATCH(1,($AO$3:$AO$65=$AR8&amp;$AQ8)*($Z$3:$Z$65=EA$3),0),0),"")</f>
        <v/>
      </c>
      <c r="EB8" s="297" t="str">
        <f t="array" aca="1" ref="EB8" ca="1">IFERROR(INDEX($AA$3:$AA$65,MATCH(1,($AO$3:$AO$65=$AR8&amp;$AQ8)*($Z$3:$Z$65=EB$3),0),0),"")</f>
        <v/>
      </c>
      <c r="EC8" s="299" t="str">
        <f t="array" aca="1" ref="EC8" ca="1">IFERROR(INDEX($Y$3:$Y$65,MATCH(1,($AO$3:$AO$65=$AR8&amp;$AQ8)*($Z$3:$Z$65=EC$3),0),0),"")</f>
        <v/>
      </c>
      <c r="ED8" s="297" t="str">
        <f t="array" aca="1" ref="ED8" ca="1">IFERROR(INDEX($AB$3:$AB$65,MATCH(1,($AO$3:$AO$65=$AR8&amp;$AQ8)*($Z$3:$Z$65=ED$3),0),0),"")</f>
        <v/>
      </c>
      <c r="EE8" s="297" t="str">
        <f t="array" aca="1" ref="EE8" ca="1">IFERROR(INDEX($AC$3:$AC$65,MATCH(1,($AO$3:$AO$65=$AR8&amp;$AQ8)*($Z$3:$Z$65=EE$3),0),0),"")</f>
        <v/>
      </c>
      <c r="EF8" s="297">
        <f t="array" aca="1" ref="EF8" ca="1">IFERROR(INDEX($AI$3:$AI$129,MATCH(1,($AP$3:$AP$129=$AR8&amp;$AQ8)*($AH$3:$AH$129=EF$3),0),0),"")</f>
        <v>0.87500000000000011</v>
      </c>
      <c r="EG8" s="299">
        <f t="array" aca="1" ref="EG8" ca="1">IFERROR(INDEX($AG$3:$AG$129,MATCH(1,($AP$3:$AP$129=$AR8&amp;$AQ8)*($AH$3:$AH$129=EG$3),0),0),"")</f>
        <v>49</v>
      </c>
      <c r="EH8" s="297" t="str">
        <f t="array" aca="1" ref="EH8" ca="1">IFERROR(INDEX($AJ$3:$AJ$129,MATCH(1,($AP$3:$AP$129=$AR8&amp;$AQ8)*($AH$3:$AH$129=EH$3),0),0),"")</f>
        <v>Winner Match 33</v>
      </c>
      <c r="EI8" s="297" t="str">
        <f t="array" aca="1" ref="EI8" ca="1">IFERROR(INDEX($AK$3:$AK$129,MATCH(1,($AP$3:$AP$129=$AR8&amp;$AQ8)*($AH$3:$AH$129=EI$3),0),0),"")</f>
        <v>Winner Match 34</v>
      </c>
      <c r="EJ8" s="297" t="str">
        <f t="array" aca="1" ref="EJ8" ca="1">IFERROR(INDEX($AI$3:$AI$129,MATCH(1,($AP$3:$AP$129=$AR8&amp;$AQ8)*($AH$3:$AH$129=EJ$3),0),0),"")</f>
        <v/>
      </c>
      <c r="EK8" s="299" t="str">
        <f t="array" aca="1" ref="EK8" ca="1">IFERROR(INDEX($AG$3:$AG$129,MATCH(1,($AP$3:$AP$129=$AR8&amp;$AQ8)*($AH$3:$AH$129=EK$3),0),0),"")</f>
        <v/>
      </c>
      <c r="EL8" s="297" t="str">
        <f t="array" aca="1" ref="EL8" ca="1">IFERROR(INDEX($AJ$3:$AJ$129,MATCH(1,($AP$3:$AP$129=$AR8&amp;$AQ8)*($AH$3:$AH$129=EL$3),0),0),"")</f>
        <v/>
      </c>
      <c r="EM8" s="297" t="str">
        <f t="array" aca="1" ref="EM8" ca="1">IFERROR(INDEX($AK$3:$AK$129,MATCH(1,($AP$3:$AP$129=$AR8&amp;$AQ8)*($AH$3:$AH$129=EM$3),0),0),"")</f>
        <v/>
      </c>
      <c r="EN8" s="297" t="str">
        <f t="array" aca="1" ref="EN8" ca="1">IFERROR(INDEX($AI$3:$AI$129,MATCH(1,($AP$3:$AP$129=$AR8&amp;$AQ8)*($AH$3:$AH$129=EN$3),0),0),"")</f>
        <v/>
      </c>
      <c r="EO8" s="299" t="str">
        <f t="array" aca="1" ref="EO8" ca="1">IFERROR(INDEX($AG$3:$AG$129,MATCH(1,($AP$3:$AP$129=$AR8&amp;$AQ8)*($AH$3:$AH$129=EO$3),0),0),"")</f>
        <v/>
      </c>
      <c r="EP8" s="297" t="str">
        <f t="array" aca="1" ref="EP8" ca="1">IFERROR(INDEX($AJ$3:$AJ$129,MATCH(1,($AP$3:$AP$129=$AR8&amp;$AQ8)*($AH$3:$AH$129=EP$3),0),0),"")</f>
        <v/>
      </c>
      <c r="EQ8" s="297" t="str">
        <f t="array" aca="1" ref="EQ8" ca="1">IFERROR(INDEX($AK$3:$AK$129,MATCH(1,($AP$3:$AP$129=$AR8&amp;$AQ8)*($AH$3:$AH$129=EQ$3),0),0),"")</f>
        <v/>
      </c>
      <c r="ER8" s="297" t="str">
        <f t="array" aca="1" ref="ER8" ca="1">IFERROR(INDEX($AI$3:$AI$129,MATCH(1,($AP$3:$AP$129=$AR8&amp;$AQ8)*($AH$3:$AH$129=ER$3),0),0),"")</f>
        <v/>
      </c>
      <c r="ES8" s="299" t="str">
        <f t="array" aca="1" ref="ES8" ca="1">IFERROR(INDEX($AG$3:$AG$129,MATCH(1,($AP$3:$AP$129=$AR8&amp;$AQ8)*($AH$3:$AH$129=ES$3),0),0),"")</f>
        <v/>
      </c>
      <c r="ET8" s="297" t="str">
        <f t="array" aca="1" ref="ET8" ca="1">IFERROR(INDEX($AJ$3:$AJ$129,MATCH(1,($AP$3:$AP$129=$AR8&amp;$AQ8)*($AH$3:$AH$129=ET$3),0),0),"")</f>
        <v/>
      </c>
      <c r="EU8" s="297" t="str">
        <f t="array" aca="1" ref="EU8" ca="1">IFERROR(INDEX($AK$3:$AK$129,MATCH(1,($AP$3:$AP$129=$AR8&amp;$AQ8)*($AH$3:$AH$129=EU$3),0),0),"")</f>
        <v/>
      </c>
      <c r="EV8" s="297" t="str">
        <f t="array" aca="1" ref="EV8" ca="1">IFERROR(INDEX($AI$3:$AI$129,MATCH(1,($AP$3:$AP$129=$AR8&amp;$AQ8)*($AH$3:$AH$129=EV$3),0),0),"")</f>
        <v/>
      </c>
      <c r="EW8" s="299" t="str">
        <f t="array" aca="1" ref="EW8" ca="1">IFERROR(INDEX($AG$3:$AG$129,MATCH(1,($AP$3:$AP$129=$AR8&amp;$AQ8)*($AH$3:$AH$129=EW$3),0),0),"")</f>
        <v/>
      </c>
      <c r="EX8" s="297" t="str">
        <f t="array" aca="1" ref="EX8" ca="1">IFERROR(INDEX($AJ$3:$AJ$129,MATCH(1,($AP$3:$AP$129=$AR8&amp;$AQ8)*($AH$3:$AH$129=EX$3),0),0),"")</f>
        <v/>
      </c>
      <c r="EY8" s="297" t="str">
        <f t="array" aca="1" ref="EY8" ca="1">IFERROR(INDEX($AK$3:$AK$129,MATCH(1,($AP$3:$AP$129=$AR8&amp;$AQ8)*($AH$3:$AH$129=EY$3),0),0),"")</f>
        <v/>
      </c>
      <c r="EZ8" s="297" t="str">
        <f t="array" aca="1" ref="EZ8" ca="1">IFERROR(INDEX($AI$3:$AI$129,MATCH(1,($AP$3:$AP$129=$AR8&amp;$AQ8)*($AH$3:$AH$129=EZ$3),0),0),"")</f>
        <v/>
      </c>
      <c r="FA8" s="299" t="str">
        <f t="array" aca="1" ref="FA8" ca="1">IFERROR(INDEX($AG$3:$AG$129,MATCH(1,($AP$3:$AP$129=$AR8&amp;$AQ8)*($AH$3:$AH$129=FA$3),0),0),"")</f>
        <v/>
      </c>
      <c r="FB8" s="297" t="str">
        <f t="array" aca="1" ref="FB8" ca="1">IFERROR(INDEX($AJ$3:$AJ$129,MATCH(1,($AP$3:$AP$129=$AR8&amp;$AQ8)*($AH$3:$AH$129=FB$3),0),0),"")</f>
        <v/>
      </c>
      <c r="FC8" s="297" t="str">
        <f t="array" aca="1" ref="FC8" ca="1">IFERROR(INDEX($AK$3:$AK$129,MATCH(1,($AP$3:$AP$129=$AR8&amp;$AQ8)*($AH$3:$AH$129=FC$3),0),0),"")</f>
        <v/>
      </c>
      <c r="FD8" s="297" t="str">
        <f t="array" aca="1" ref="FD8" ca="1">IFERROR(INDEX($AI$3:$AI$129,MATCH(1,($AP$3:$AP$129=$AR8&amp;$AQ8)*($AH$3:$AH$129=FD$3),0),0),"")</f>
        <v/>
      </c>
      <c r="FE8" s="299" t="str">
        <f t="array" aca="1" ref="FE8" ca="1">IFERROR(INDEX($AG$3:$AG$129,MATCH(1,($AP$3:$AP$129=$AR8&amp;$AQ8)*($AH$3:$AH$129=FE$3),0),0),"")</f>
        <v/>
      </c>
      <c r="FF8" s="297" t="str">
        <f t="array" aca="1" ref="FF8" ca="1">IFERROR(INDEX($AJ$3:$AJ$129,MATCH(1,($AP$3:$AP$129=$AR8&amp;$AQ8)*($AH$3:$AH$129=FF$3),0),0),"")</f>
        <v/>
      </c>
      <c r="FG8" s="297" t="str">
        <f t="array" aca="1" ref="FG8" ca="1">IFERROR(INDEX($AK$3:$AK$129,MATCH(1,($AP$3:$AP$129=$AR8&amp;$AQ8)*($AH$3:$AH$129=FG$3),0),0),"")</f>
        <v/>
      </c>
    </row>
    <row r="9" spans="2:163" ht="13.8" x14ac:dyDescent="0.25">
      <c r="B9" s="295">
        <f>dummy1!O15</f>
        <v>7</v>
      </c>
      <c r="C9" s="296">
        <f>dummy1!P15</f>
        <v>42040</v>
      </c>
      <c r="D9" s="297">
        <f>dummy1!Q15</f>
        <v>0.625</v>
      </c>
      <c r="E9" s="295" t="str">
        <f>dummy1!R15</f>
        <v>Court 7</v>
      </c>
      <c r="F9" s="295">
        <f ca="1">'Bracket 5 - 8'!S17</f>
        <v>7</v>
      </c>
      <c r="G9" s="295" t="str">
        <f ca="1">'Bracket 5 - 8'!T14</f>
        <v>Winner Match 1</v>
      </c>
      <c r="H9" s="295" t="str">
        <f ca="1">'Bracket 5 - 8'!T15</f>
        <v>Winner Match 2</v>
      </c>
      <c r="I9" s="295">
        <f t="shared" ca="1" si="31"/>
        <v>7</v>
      </c>
      <c r="J9" s="295">
        <f t="shared" ca="1" si="32"/>
        <v>42040</v>
      </c>
      <c r="K9" s="295">
        <f t="shared" ca="1" si="33"/>
        <v>0.625</v>
      </c>
      <c r="L9" s="295" t="str">
        <f t="shared" ca="1" si="34"/>
        <v>Winner Match 1</v>
      </c>
      <c r="M9" s="295" t="str">
        <f t="shared" ca="1" si="35"/>
        <v>Winner Match 2</v>
      </c>
      <c r="N9" s="295">
        <f ca="1">'Bracket 9 - 16'!C48</f>
        <v>7</v>
      </c>
      <c r="O9" s="295" t="str">
        <f ca="1">IFERROR(VLOOKUP(dummy1!S15,dummy1!$K$45:$L$172,2,FALSE),"")</f>
        <v>Player 3</v>
      </c>
      <c r="P9" s="295" t="str">
        <f ca="1">IFERROR(VLOOKUP(dummy1!T15,dummy1!$K$45:$L$172,2,FALSE),"")</f>
        <v>Player 14</v>
      </c>
      <c r="Q9" s="295">
        <f t="shared" ca="1" si="36"/>
        <v>7</v>
      </c>
      <c r="R9" s="295">
        <f t="shared" ca="1" si="37"/>
        <v>42040</v>
      </c>
      <c r="S9" s="295">
        <f t="shared" ca="1" si="38"/>
        <v>0.625</v>
      </c>
      <c r="T9" s="295" t="str">
        <f t="shared" ca="1" si="39"/>
        <v>Player 3</v>
      </c>
      <c r="U9" s="295" t="str">
        <f t="shared" ca="1" si="40"/>
        <v>Player 14</v>
      </c>
      <c r="V9" s="295">
        <f ca="1">'Bracket 17 - 32'!C48</f>
        <v>7</v>
      </c>
      <c r="W9" s="295" t="str">
        <f ca="1">IFERROR(VLOOKUP(dummy1!S15,dummy1!$K$45:$L$172,2,FALSE),"")</f>
        <v>Player 3</v>
      </c>
      <c r="X9" s="295" t="str">
        <f ca="1">IFERROR(VLOOKUP(dummy1!T15,dummy1!$K$45:$L$172,2,FALSE),"")</f>
        <v>Player 14</v>
      </c>
      <c r="Y9" s="295">
        <f t="shared" ca="1" si="41"/>
        <v>7</v>
      </c>
      <c r="Z9" s="295">
        <f t="shared" ca="1" si="2"/>
        <v>42040</v>
      </c>
      <c r="AA9" s="295">
        <f t="shared" ca="1" si="3"/>
        <v>0.625</v>
      </c>
      <c r="AB9" s="295" t="str">
        <f t="shared" ca="1" si="42"/>
        <v>Player 3</v>
      </c>
      <c r="AC9" s="295" t="str">
        <f t="shared" ca="1" si="43"/>
        <v>Player 14</v>
      </c>
      <c r="AD9" s="295">
        <f ca="1">'Bracket 33 - 64'!C48</f>
        <v>7</v>
      </c>
      <c r="AE9" s="295" t="str">
        <f ca="1">IFERROR(VLOOKUP(dummy1!S15,dummy1!$K$45:$L$172,2,FALSE),"")</f>
        <v>Player 3</v>
      </c>
      <c r="AF9" s="295" t="str">
        <f ca="1">IFERROR(VLOOKUP(dummy1!T15,dummy1!$K$45:$L$172,2,FALSE),"")</f>
        <v>Player 14</v>
      </c>
      <c r="AG9" s="295">
        <f t="shared" ca="1" si="44"/>
        <v>7</v>
      </c>
      <c r="AH9" s="295">
        <f t="shared" ca="1" si="45"/>
        <v>42040</v>
      </c>
      <c r="AI9" s="295">
        <f t="shared" ca="1" si="46"/>
        <v>0.625</v>
      </c>
      <c r="AJ9" s="295" t="str">
        <f t="shared" ca="1" si="47"/>
        <v>Player 3</v>
      </c>
      <c r="AK9" s="295" t="str">
        <f t="shared" ca="1" si="48"/>
        <v>Player 14</v>
      </c>
      <c r="AL9" s="294">
        <f>IF(dummy1!B16=dummy1!B15,IF(dummy1!C16&gt;1,AL8,AL8+1),1)</f>
        <v>1</v>
      </c>
      <c r="AM9" s="295" t="str">
        <f t="shared" si="49"/>
        <v>1Court 7</v>
      </c>
      <c r="AN9" s="295" t="str">
        <f t="shared" si="50"/>
        <v>1Court 7</v>
      </c>
      <c r="AO9" s="295" t="str">
        <f t="shared" si="51"/>
        <v>1Court 7</v>
      </c>
      <c r="AP9" s="295" t="str">
        <f t="shared" si="52"/>
        <v>1Court 7</v>
      </c>
      <c r="AQ9" s="295" t="str">
        <f t="shared" si="60"/>
        <v>Court 1</v>
      </c>
      <c r="AR9" s="295">
        <v>5</v>
      </c>
      <c r="AS9" s="295">
        <f t="shared" ca="1" si="61"/>
        <v>2</v>
      </c>
      <c r="AT9" s="295">
        <f t="shared" ca="1" si="62"/>
        <v>0</v>
      </c>
      <c r="AU9" s="295">
        <f t="shared" ca="1" si="63"/>
        <v>0</v>
      </c>
      <c r="AV9" s="295">
        <f t="shared" ca="1" si="64"/>
        <v>0</v>
      </c>
      <c r="AW9" s="295">
        <f t="shared" ca="1" si="65"/>
        <v>0</v>
      </c>
      <c r="AX9" s="295">
        <f t="shared" ca="1" si="66"/>
        <v>0</v>
      </c>
      <c r="AY9" s="295">
        <f t="shared" ca="1" si="67"/>
        <v>0</v>
      </c>
      <c r="AZ9" s="297" t="str">
        <f t="array" aca="1" ref="AZ9" ca="1">IFERROR(INDEX($K$3:$K$18,MATCH(1,($AM$3:$AM$18=$AR9&amp;$AQ9)*($J$3:$J$18=AZ$3),0),0),"")</f>
        <v/>
      </c>
      <c r="BA9" s="299" t="str">
        <f t="array" aca="1" ref="BA9" ca="1">IFERROR(INDEX($I$3:$I$18,MATCH(1,($AM$3:$AM$18=$AR9&amp;$AQ9)*($J$3:$J$18=BA$3),0),0),"")</f>
        <v/>
      </c>
      <c r="BB9" s="297" t="str">
        <f t="array" aca="1" ref="BB9" ca="1">IFERROR(INDEX($L$3:$L$18,MATCH(1,($AM$3:$AM$18=$AR9&amp;$AQ9)*($J$3:$J$18=BB$3),0),0),"")</f>
        <v/>
      </c>
      <c r="BC9" s="297" t="str">
        <f t="array" aca="1" ref="BC9" ca="1">IFERROR(INDEX($M$3:$M$18,MATCH(1,($AM$3:$AM$18=$AR9&amp;$AQ9)*($J$3:$J$18=BC$3),0),0),"")</f>
        <v/>
      </c>
      <c r="BD9" s="297" t="str">
        <f t="array" aca="1" ref="BD9" ca="1">IFERROR(INDEX($K$3:$K$18,MATCH(1,($AM$3:$AM$18=$AR9&amp;$AQ9)*($J$3:$J$18=BD$3),0),0),"")</f>
        <v/>
      </c>
      <c r="BE9" s="299" t="str">
        <f t="array" aca="1" ref="BE9" ca="1">IFERROR(INDEX($I$3:$I$18,MATCH(1,($AM$3:$AM$18=$AR9&amp;$AQ9)*($J$3:$J$18=BE$3),0),0),"")</f>
        <v/>
      </c>
      <c r="BF9" s="297" t="str">
        <f t="array" aca="1" ref="BF9" ca="1">IFERROR(INDEX($L$3:$L$18,MATCH(1,($AM$3:$AM$18=$AR9&amp;$AQ9)*($J$3:$J$18=BF$3),0),0),"")</f>
        <v/>
      </c>
      <c r="BG9" s="297" t="str">
        <f t="array" aca="1" ref="BG9" ca="1">IFERROR(INDEX($M$3:$M$18,MATCH(1,($AM$3:$AM$18=$AR9&amp;$AQ9)*($J$3:$J$18=BG$3),0),0),"")</f>
        <v/>
      </c>
      <c r="BH9" s="297" t="str">
        <f t="array" aca="1" ref="BH9" ca="1">IFERROR(INDEX($K$3:$K$18,MATCH(1,($AM$3:$AM$18=$AR9&amp;$AQ9)*($J$3:$J$18=BH$3),0),0),"")</f>
        <v/>
      </c>
      <c r="BI9" s="299" t="str">
        <f t="array" aca="1" ref="BI9" ca="1">IFERROR(INDEX($I$3:$I$18,MATCH(1,($AM$3:$AM$18=$AR9&amp;$AQ9)*($J$3:$J$18=BI$3),0),0),"")</f>
        <v/>
      </c>
      <c r="BJ9" s="297" t="str">
        <f t="array" aca="1" ref="BJ9" ca="1">IFERROR(INDEX($L$3:$L$18,MATCH(1,($AM$3:$AM$18=$AR9&amp;$AQ9)*($J$3:$J$18=BJ$3),0),0),"")</f>
        <v/>
      </c>
      <c r="BK9" s="297" t="str">
        <f t="array" aca="1" ref="BK9" ca="1">IFERROR(INDEX($M$3:$M$18,MATCH(1,($AM$3:$AM$18=$AR9&amp;$AQ9)*($J$3:$J$18=BK$3),0),0),"")</f>
        <v/>
      </c>
      <c r="BL9" s="297" t="str">
        <f t="array" aca="1" ref="BL9" ca="1">IFERROR(INDEX($K$3:$K$18,MATCH(1,($AM$3:$AM$18=$AR9&amp;$AQ9)*($J$3:$J$18=BL$3),0),0),"")</f>
        <v/>
      </c>
      <c r="BM9" s="299" t="str">
        <f t="array" aca="1" ref="BM9" ca="1">IFERROR(INDEX($I$3:$I$18,MATCH(1,($AM$3:$AM$18=$AR9&amp;$AQ9)*($J$3:$J$18=BM$3),0),0),"")</f>
        <v/>
      </c>
      <c r="BN9" s="297" t="str">
        <f t="array" aca="1" ref="BN9" ca="1">IFERROR(INDEX($L$3:$L$18,MATCH(1,($AM$3:$AM$18=$AR9&amp;$AQ9)*($J$3:$J$18=BN$3),0),0),"")</f>
        <v/>
      </c>
      <c r="BO9" s="297" t="str">
        <f t="array" aca="1" ref="BO9" ca="1">IFERROR(INDEX($M$3:$M$18,MATCH(1,($AM$3:$AM$18=$AR9&amp;$AQ9)*($J$3:$J$18=BO$3),0),0),"")</f>
        <v/>
      </c>
      <c r="BP9" s="297" t="str">
        <f t="array" aca="1" ref="BP9" ca="1">IFERROR(INDEX($K$3:$K$18,MATCH(1,($AM$3:$AM$18=$AR9&amp;$AQ9)*($J$3:$J$18=BP$3),0),0),"")</f>
        <v/>
      </c>
      <c r="BQ9" s="299" t="str">
        <f t="array" aca="1" ref="BQ9" ca="1">IFERROR(INDEX($I$3:$I$18,MATCH(1,($AM$3:$AM$18=$AR9&amp;$AQ9)*($J$3:$J$18=BQ$3),0),0),"")</f>
        <v/>
      </c>
      <c r="BR9" s="297" t="str">
        <f t="array" aca="1" ref="BR9" ca="1">IFERROR(INDEX($L$3:$L$18,MATCH(1,($AM$3:$AM$18=$AR9&amp;$AQ9)*($J$3:$J$18=BR$3),0),0),"")</f>
        <v/>
      </c>
      <c r="BS9" s="297" t="str">
        <f t="array" aca="1" ref="BS9" ca="1">IFERROR(INDEX($M$3:$M$18,MATCH(1,($AM$3:$AM$18=$AR9&amp;$AQ9)*($J$3:$J$18=BS$3),0),0),"")</f>
        <v/>
      </c>
      <c r="BT9" s="297" t="str">
        <f t="array" aca="1" ref="BT9" ca="1">IFERROR(INDEX($K$3:$K$18,MATCH(1,($AM$3:$AM$18=$AR9&amp;$AQ9)*($J$3:$J$18=BT$3),0),0),"")</f>
        <v/>
      </c>
      <c r="BU9" s="299" t="str">
        <f t="array" aca="1" ref="BU9" ca="1">IFERROR(INDEX($I$3:$I$18,MATCH(1,($AM$3:$AM$18=$AR9&amp;$AQ9)*($J$3:$J$18=BU$3),0),0),"")</f>
        <v/>
      </c>
      <c r="BV9" s="297" t="str">
        <f t="array" aca="1" ref="BV9" ca="1">IFERROR(INDEX($L$3:$L$18,MATCH(1,($AM$3:$AM$18=$AR9&amp;$AQ9)*($J$3:$J$18=BV$3),0),0),"")</f>
        <v/>
      </c>
      <c r="BW9" s="297" t="str">
        <f t="array" aca="1" ref="BW9" ca="1">IFERROR(INDEX($M$3:$M$18,MATCH(1,($AM$3:$AM$18=$AR9&amp;$AQ9)*($J$3:$J$18=BW$3),0),0),"")</f>
        <v/>
      </c>
      <c r="BX9" s="297" t="str">
        <f t="array" aca="1" ref="BX9" ca="1">IFERROR(INDEX($K$3:$K$18,MATCH(1,($AM$3:$AM$18=$AR9&amp;$AQ9)*($J$3:$J$18=BX$3),0),0),"")</f>
        <v/>
      </c>
      <c r="BY9" s="299" t="str">
        <f t="array" aca="1" ref="BY9" ca="1">IFERROR(INDEX($I$3:$I$18,MATCH(1,($AM$3:$AM$18=$AR9&amp;$AQ9)*($J$3:$J$18=BY$3),0),0),"")</f>
        <v/>
      </c>
      <c r="BZ9" s="297" t="str">
        <f t="array" aca="1" ref="BZ9" ca="1">IFERROR(INDEX($L$3:$L$18,MATCH(1,($AM$3:$AM$18=$AR9&amp;$AQ9)*($J$3:$J$18=BZ$3),0),0),"")</f>
        <v/>
      </c>
      <c r="CA9" s="297" t="str">
        <f t="array" aca="1" ref="CA9" ca="1">IFERROR(INDEX($M$3:$M$18,MATCH(1,($AM$3:$AM$18=$AR9&amp;$AQ9)*($J$3:$J$18=CA$3),0),0),"")</f>
        <v/>
      </c>
      <c r="CB9" s="297" t="str">
        <f t="array" aca="1" ref="CB9" ca="1">IFERROR(INDEX($S$3:$S$33,MATCH(1,($AN$3:$AN$33=$AR9&amp;$AQ9)*($R$3:$R$33=CB$3),0),0),"")</f>
        <v/>
      </c>
      <c r="CC9" s="299" t="str">
        <f t="array" aca="1" ref="CC9" ca="1">IFERROR(INDEX($Q$3:$Q$33,MATCH(1,($AN$3:$AN$33=$AR9&amp;$AQ9)*($R$3:$R$33=CC$3),0),0),"")</f>
        <v/>
      </c>
      <c r="CD9" s="297" t="str">
        <f t="array" aca="1" ref="CD9" ca="1">IFERROR(INDEX($T$3:$T$33,MATCH(1,($AN$3:$AN$33=$AR9&amp;$AQ9)*($R$3:$R$33=CD$3),0),0),"")</f>
        <v/>
      </c>
      <c r="CE9" s="297" t="str">
        <f t="array" aca="1" ref="CE9" ca="1">IFERROR(INDEX($U$3:$U$33,MATCH(1,($AN$3:$AN$33=$AR9&amp;$AQ9)*($R$3:$R$33=CE$3),0),0),"")</f>
        <v/>
      </c>
      <c r="CF9" s="297" t="str">
        <f t="array" aca="1" ref="CF9" ca="1">IFERROR(INDEX($S$3:$S$33,MATCH(1,($AN$3:$AN$33=$AR9&amp;$AQ9)*($R$3:$R$33=CF$3),0),0),"")</f>
        <v/>
      </c>
      <c r="CG9" s="299" t="str">
        <f t="array" aca="1" ref="CG9" ca="1">IFERROR(INDEX($Q$3:$Q$33,MATCH(1,($AN$3:$AN$33=$AR9&amp;$AQ9)*($R$3:$R$33=CG$3),0),0),"")</f>
        <v/>
      </c>
      <c r="CH9" s="297" t="str">
        <f t="array" aca="1" ref="CH9" ca="1">IFERROR(INDEX($T$3:$T$33,MATCH(1,($AN$3:$AN$33=$AR9&amp;$AQ9)*($R$3:$R$33=CH$3),0),0),"")</f>
        <v/>
      </c>
      <c r="CI9" s="297" t="str">
        <f t="array" aca="1" ref="CI9" ca="1">IFERROR(INDEX($U$3:$U$33,MATCH(1,($AN$3:$AN$33=$AR9&amp;$AQ9)*($R$3:$R$33=CI$3),0),0),"")</f>
        <v/>
      </c>
      <c r="CJ9" s="297" t="str">
        <f t="array" aca="1" ref="CJ9" ca="1">IFERROR(INDEX($S$3:$S$33,MATCH(1,($AN$3:$AN$33=$AR9&amp;$AQ9)*($R$3:$R$33=CJ$3),0),0),"")</f>
        <v/>
      </c>
      <c r="CK9" s="299" t="str">
        <f t="array" aca="1" ref="CK9" ca="1">IFERROR(INDEX($Q$3:$Q$33,MATCH(1,($AN$3:$AN$33=$AR9&amp;$AQ9)*($R$3:$R$33=CK$3),0),0),"")</f>
        <v/>
      </c>
      <c r="CL9" s="297" t="str">
        <f t="array" aca="1" ref="CL9" ca="1">IFERROR(INDEX($T$3:$T$33,MATCH(1,($AN$3:$AN$33=$AR9&amp;$AQ9)*($R$3:$R$33=CL$3),0),0),"")</f>
        <v/>
      </c>
      <c r="CM9" s="297" t="str">
        <f t="array" aca="1" ref="CM9" ca="1">IFERROR(INDEX($U$3:$U$33,MATCH(1,($AN$3:$AN$33=$AR9&amp;$AQ9)*($R$3:$R$33=CM$3),0),0),"")</f>
        <v/>
      </c>
      <c r="CN9" s="297" t="str">
        <f t="array" aca="1" ref="CN9" ca="1">IFERROR(INDEX($S$3:$S$33,MATCH(1,($AN$3:$AN$33=$AR9&amp;$AQ9)*($R$3:$R$33=CN$3),0),0),"")</f>
        <v/>
      </c>
      <c r="CO9" s="299" t="str">
        <f t="array" aca="1" ref="CO9" ca="1">IFERROR(INDEX($Q$3:$Q$33,MATCH(1,($AN$3:$AN$33=$AR9&amp;$AQ9)*($R$3:$R$33=CO$3),0),0),"")</f>
        <v/>
      </c>
      <c r="CP9" s="297" t="str">
        <f t="array" aca="1" ref="CP9" ca="1">IFERROR(INDEX($T$3:$T$33,MATCH(1,($AN$3:$AN$33=$AR9&amp;$AQ9)*($R$3:$R$33=CP$3),0),0),"")</f>
        <v/>
      </c>
      <c r="CQ9" s="297" t="str">
        <f t="array" aca="1" ref="CQ9" ca="1">IFERROR(INDEX($U$3:$U$33,MATCH(1,($AN$3:$AN$33=$AR9&amp;$AQ9)*($R$3:$R$33=CQ$3),0),0),"")</f>
        <v/>
      </c>
      <c r="CR9" s="297" t="str">
        <f t="array" aca="1" ref="CR9" ca="1">IFERROR(INDEX($S$3:$S$33,MATCH(1,($AN$3:$AN$33=$AR9&amp;$AQ9)*($R$3:$R$33=CR$3),0),0),"")</f>
        <v/>
      </c>
      <c r="CS9" s="299" t="str">
        <f t="array" aca="1" ref="CS9" ca="1">IFERROR(INDEX($Q$3:$Q$33,MATCH(1,($AN$3:$AN$33=$AR9&amp;$AQ9)*($R$3:$R$33=CS$3),0),0),"")</f>
        <v/>
      </c>
      <c r="CT9" s="297" t="str">
        <f t="array" aca="1" ref="CT9" ca="1">IFERROR(INDEX($T$3:$T$33,MATCH(1,($AN$3:$AN$33=$AR9&amp;$AQ9)*($R$3:$R$33=CT$3),0),0),"")</f>
        <v/>
      </c>
      <c r="CU9" s="297" t="str">
        <f t="array" aca="1" ref="CU9" ca="1">IFERROR(INDEX($U$3:$U$33,MATCH(1,($AN$3:$AN$33=$AR9&amp;$AQ9)*($R$3:$R$33=CU$3),0),0),"")</f>
        <v/>
      </c>
      <c r="CV9" s="297" t="str">
        <f t="array" aca="1" ref="CV9" ca="1">IFERROR(INDEX($S$3:$S$33,MATCH(1,($AN$3:$AN$33=$AR9&amp;$AQ9)*($R$3:$R$33=CV$3),0),0),"")</f>
        <v/>
      </c>
      <c r="CW9" s="299" t="str">
        <f t="array" aca="1" ref="CW9" ca="1">IFERROR(INDEX($Q$3:$Q$33,MATCH(1,($AN$3:$AN$33=$AR9&amp;$AQ9)*($R$3:$R$33=CW$3),0),0),"")</f>
        <v/>
      </c>
      <c r="CX9" s="297" t="str">
        <f t="array" aca="1" ref="CX9" ca="1">IFERROR(INDEX($T$3:$T$33,MATCH(1,($AN$3:$AN$33=$AR9&amp;$AQ9)*($R$3:$R$33=CX$3),0),0),"")</f>
        <v/>
      </c>
      <c r="CY9" s="297" t="str">
        <f t="array" aca="1" ref="CY9" ca="1">IFERROR(INDEX($U$3:$U$33,MATCH(1,($AN$3:$AN$33=$AR9&amp;$AQ9)*($R$3:$R$33=CY$3),0),0),"")</f>
        <v/>
      </c>
      <c r="CZ9" s="297" t="str">
        <f t="array" aca="1" ref="CZ9" ca="1">IFERROR(INDEX($S$3:$S$33,MATCH(1,($AN$3:$AN$33=$AR9&amp;$AQ9)*($R$3:$R$33=CZ$3),0),0),"")</f>
        <v/>
      </c>
      <c r="DA9" s="299" t="str">
        <f t="array" aca="1" ref="DA9" ca="1">IFERROR(INDEX($Q$3:$Q$33,MATCH(1,($AN$3:$AN$33=$AR9&amp;$AQ9)*($R$3:$R$33=DA$3),0),0),"")</f>
        <v/>
      </c>
      <c r="DB9" s="297" t="str">
        <f t="array" aca="1" ref="DB9" ca="1">IFERROR(INDEX($T$3:$T$33,MATCH(1,($AN$3:$AN$33=$AR9&amp;$AQ9)*($R$3:$R$33=DB$3),0),0),"")</f>
        <v/>
      </c>
      <c r="DC9" s="297" t="str">
        <f t="array" aca="1" ref="DC9" ca="1">IFERROR(INDEX($U$3:$U$33,MATCH(1,($AN$3:$AN$33=$AR9&amp;$AQ9)*($R$3:$R$33=DC$3),0),0),"")</f>
        <v/>
      </c>
      <c r="DD9" s="297" t="str">
        <f t="array" aca="1" ref="DD9" ca="1">IFERROR(INDEX($AA$3:$AA$65,MATCH(1,($AO$3:$AO$65=$AR9&amp;$AQ9)*($Z$3:$Z$65=DD$3),0),0),"")</f>
        <v/>
      </c>
      <c r="DE9" s="299" t="str">
        <f t="array" aca="1" ref="DE9" ca="1">IFERROR(INDEX($Y$3:$Y$65,MATCH(1,($AO$3:$AO$65=$AR9&amp;$AQ9)*($Z$3:$Z$65=DE$3),0),0),"")</f>
        <v/>
      </c>
      <c r="DF9" s="297" t="str">
        <f t="array" aca="1" ref="DF9" ca="1">IFERROR(INDEX($AB$3:$AB$65,MATCH(1,($AO$3:$AO$65=$AR9&amp;$AQ9)*($Z$3:$Z$65=DF$3),0),0),"")</f>
        <v/>
      </c>
      <c r="DG9" s="297" t="str">
        <f t="array" aca="1" ref="DG9" ca="1">IFERROR(INDEX($AC$3:$AC$65,MATCH(1,($AO$3:$AO$65=$AR9&amp;$AQ9)*($Z$3:$Z$65=DG$3),0),0),"")</f>
        <v/>
      </c>
      <c r="DH9" s="297" t="str">
        <f t="array" aca="1" ref="DH9" ca="1">IFERROR(INDEX($AA$3:$AA$65,MATCH(1,($AO$3:$AO$65=$AR9&amp;$AQ9)*($Z$3:$Z$65=DH$3),0),0),"")</f>
        <v/>
      </c>
      <c r="DI9" s="299" t="str">
        <f t="array" aca="1" ref="DI9" ca="1">IFERROR(INDEX($Y$3:$Y$65,MATCH(1,($AO$3:$AO$65=$AR9&amp;$AQ9)*($Z$3:$Z$65=DI$3),0),0),"")</f>
        <v/>
      </c>
      <c r="DJ9" s="297" t="str">
        <f t="array" aca="1" ref="DJ9" ca="1">IFERROR(INDEX($AB$3:$AB$65,MATCH(1,($AO$3:$AO$65=$AR9&amp;$AQ9)*($Z$3:$Z$65=DJ$3),0),0),"")</f>
        <v/>
      </c>
      <c r="DK9" s="297" t="str">
        <f t="array" aca="1" ref="DK9" ca="1">IFERROR(INDEX($AC$3:$AC$65,MATCH(1,($AO$3:$AO$65=$AR9&amp;$AQ9)*($Z$3:$Z$65=DK$3),0),0),"")</f>
        <v/>
      </c>
      <c r="DL9" s="297" t="str">
        <f t="array" aca="1" ref="DL9" ca="1">IFERROR(INDEX($AA$3:$AA$65,MATCH(1,($AO$3:$AO$65=$AR9&amp;$AQ9)*($Z$3:$Z$65=DL$3),0),0),"")</f>
        <v/>
      </c>
      <c r="DM9" s="299" t="str">
        <f t="array" aca="1" ref="DM9" ca="1">IFERROR(INDEX($Y$3:$Y$65,MATCH(1,($AO$3:$AO$65=$AR9&amp;$AQ9)*($Z$3:$Z$65=DM$3),0),0),"")</f>
        <v/>
      </c>
      <c r="DN9" s="297" t="str">
        <f t="array" aca="1" ref="DN9" ca="1">IFERROR(INDEX($AB$3:$AB$65,MATCH(1,($AO$3:$AO$65=$AR9&amp;$AQ9)*($Z$3:$Z$65=DN$3),0),0),"")</f>
        <v/>
      </c>
      <c r="DO9" s="297" t="str">
        <f t="array" aca="1" ref="DO9" ca="1">IFERROR(INDEX($AC$3:$AC$65,MATCH(1,($AO$3:$AO$65=$AR9&amp;$AQ9)*($Z$3:$Z$65=DO$3),0),0),"")</f>
        <v/>
      </c>
      <c r="DP9" s="297" t="str">
        <f t="array" aca="1" ref="DP9" ca="1">IFERROR(INDEX($AA$3:$AA$65,MATCH(1,($AO$3:$AO$65=$AR9&amp;$AQ9)*($Z$3:$Z$65=DP$3),0),0),"")</f>
        <v/>
      </c>
      <c r="DQ9" s="299" t="str">
        <f t="array" aca="1" ref="DQ9" ca="1">IFERROR(INDEX($Y$3:$Y$65,MATCH(1,($AO$3:$AO$65=$AR9&amp;$AQ9)*($Z$3:$Z$65=DQ$3),0),0),"")</f>
        <v/>
      </c>
      <c r="DR9" s="297" t="str">
        <f t="array" aca="1" ref="DR9" ca="1">IFERROR(INDEX($AB$3:$AB$65,MATCH(1,($AO$3:$AO$65=$AR9&amp;$AQ9)*($Z$3:$Z$65=DR$3),0),0),"")</f>
        <v/>
      </c>
      <c r="DS9" s="297" t="str">
        <f t="array" aca="1" ref="DS9" ca="1">IFERROR(INDEX($AC$3:$AC$65,MATCH(1,($AO$3:$AO$65=$AR9&amp;$AQ9)*($Z$3:$Z$65=DS$3),0),0),"")</f>
        <v/>
      </c>
      <c r="DT9" s="297" t="str">
        <f t="array" aca="1" ref="DT9" ca="1">IFERROR(INDEX($AA$3:$AA$65,MATCH(1,($AO$3:$AO$65=$AR9&amp;$AQ9)*($Z$3:$Z$65=DT$3),0),0),"")</f>
        <v/>
      </c>
      <c r="DU9" s="299" t="str">
        <f t="array" aca="1" ref="DU9" ca="1">IFERROR(INDEX($Y$3:$Y$65,MATCH(1,($AO$3:$AO$65=$AR9&amp;$AQ9)*($Z$3:$Z$65=DU$3),0),0),"")</f>
        <v/>
      </c>
      <c r="DV9" s="297" t="str">
        <f t="array" aca="1" ref="DV9" ca="1">IFERROR(INDEX($AB$3:$AB$65,MATCH(1,($AO$3:$AO$65=$AR9&amp;$AQ9)*($Z$3:$Z$65=DV$3),0),0),"")</f>
        <v/>
      </c>
      <c r="DW9" s="297" t="str">
        <f t="array" aca="1" ref="DW9" ca="1">IFERROR(INDEX($AC$3:$AC$65,MATCH(1,($AO$3:$AO$65=$AR9&amp;$AQ9)*($Z$3:$Z$65=DW$3),0),0),"")</f>
        <v/>
      </c>
      <c r="DX9" s="297" t="str">
        <f t="array" aca="1" ref="DX9" ca="1">IFERROR(INDEX($AA$3:$AA$65,MATCH(1,($AO$3:$AO$65=$AR9&amp;$AQ9)*($Z$3:$Z$65=DX$3),0),0),"")</f>
        <v/>
      </c>
      <c r="DY9" s="299" t="str">
        <f t="array" aca="1" ref="DY9" ca="1">IFERROR(INDEX($Y$3:$Y$65,MATCH(1,($AO$3:$AO$65=$AR9&amp;$AQ9)*($Z$3:$Z$65=DY$3),0),0),"")</f>
        <v/>
      </c>
      <c r="DZ9" s="297" t="str">
        <f t="array" aca="1" ref="DZ9" ca="1">IFERROR(INDEX($AB$3:$AB$65,MATCH(1,($AO$3:$AO$65=$AR9&amp;$AQ9)*($Z$3:$Z$65=DZ$3),0),0),"")</f>
        <v/>
      </c>
      <c r="EA9" s="297" t="str">
        <f t="array" aca="1" ref="EA9" ca="1">IFERROR(INDEX($AC$3:$AC$65,MATCH(1,($AO$3:$AO$65=$AR9&amp;$AQ9)*($Z$3:$Z$65=EA$3),0),0),"")</f>
        <v/>
      </c>
      <c r="EB9" s="297" t="str">
        <f t="array" aca="1" ref="EB9" ca="1">IFERROR(INDEX($AA$3:$AA$65,MATCH(1,($AO$3:$AO$65=$AR9&amp;$AQ9)*($Z$3:$Z$65=EB$3),0),0),"")</f>
        <v/>
      </c>
      <c r="EC9" s="299" t="str">
        <f t="array" aca="1" ref="EC9" ca="1">IFERROR(INDEX($Y$3:$Y$65,MATCH(1,($AO$3:$AO$65=$AR9&amp;$AQ9)*($Z$3:$Z$65=EC$3),0),0),"")</f>
        <v/>
      </c>
      <c r="ED9" s="297" t="str">
        <f t="array" aca="1" ref="ED9" ca="1">IFERROR(INDEX($AB$3:$AB$65,MATCH(1,($AO$3:$AO$65=$AR9&amp;$AQ9)*($Z$3:$Z$65=ED$3),0),0),"")</f>
        <v/>
      </c>
      <c r="EE9" s="297" t="str">
        <f t="array" aca="1" ref="EE9" ca="1">IFERROR(INDEX($AC$3:$AC$65,MATCH(1,($AO$3:$AO$65=$AR9&amp;$AQ9)*($Z$3:$Z$65=EE$3),0),0),"")</f>
        <v/>
      </c>
      <c r="EF9" s="297" t="str">
        <f t="array" aca="1" ref="EF9" ca="1">IFERROR(INDEX($AI$3:$AI$129,MATCH(1,($AP$3:$AP$129=$AR9&amp;$AQ9)*($AH$3:$AH$129=EF$3),0),0),"")</f>
        <v/>
      </c>
      <c r="EG9" s="299" t="str">
        <f t="array" aca="1" ref="EG9" ca="1">IFERROR(INDEX($AG$3:$AG$129,MATCH(1,($AP$3:$AP$129=$AR9&amp;$AQ9)*($AH$3:$AH$129=EG$3),0),0),"")</f>
        <v/>
      </c>
      <c r="EH9" s="297" t="str">
        <f t="array" aca="1" ref="EH9" ca="1">IFERROR(INDEX($AJ$3:$AJ$129,MATCH(1,($AP$3:$AP$129=$AR9&amp;$AQ9)*($AH$3:$AH$129=EH$3),0),0),"")</f>
        <v/>
      </c>
      <c r="EI9" s="297" t="str">
        <f t="array" aca="1" ref="EI9" ca="1">IFERROR(INDEX($AK$3:$AK$129,MATCH(1,($AP$3:$AP$129=$AR9&amp;$AQ9)*($AH$3:$AH$129=EI$3),0),0),"")</f>
        <v/>
      </c>
      <c r="EJ9" s="297" t="str">
        <f t="array" aca="1" ref="EJ9" ca="1">IFERROR(INDEX($AI$3:$AI$129,MATCH(1,($AP$3:$AP$129=$AR9&amp;$AQ9)*($AH$3:$AH$129=EJ$3),0),0),"")</f>
        <v/>
      </c>
      <c r="EK9" s="299" t="str">
        <f t="array" aca="1" ref="EK9" ca="1">IFERROR(INDEX($AG$3:$AG$129,MATCH(1,($AP$3:$AP$129=$AR9&amp;$AQ9)*($AH$3:$AH$129=EK$3),0),0),"")</f>
        <v/>
      </c>
      <c r="EL9" s="297" t="str">
        <f t="array" aca="1" ref="EL9" ca="1">IFERROR(INDEX($AJ$3:$AJ$129,MATCH(1,($AP$3:$AP$129=$AR9&amp;$AQ9)*($AH$3:$AH$129=EL$3),0),0),"")</f>
        <v/>
      </c>
      <c r="EM9" s="297" t="str">
        <f t="array" aca="1" ref="EM9" ca="1">IFERROR(INDEX($AK$3:$AK$129,MATCH(1,($AP$3:$AP$129=$AR9&amp;$AQ9)*($AH$3:$AH$129=EM$3),0),0),"")</f>
        <v/>
      </c>
      <c r="EN9" s="297" t="str">
        <f t="array" aca="1" ref="EN9" ca="1">IFERROR(INDEX($AI$3:$AI$129,MATCH(1,($AP$3:$AP$129=$AR9&amp;$AQ9)*($AH$3:$AH$129=EN$3),0),0),"")</f>
        <v/>
      </c>
      <c r="EO9" s="299" t="str">
        <f t="array" aca="1" ref="EO9" ca="1">IFERROR(INDEX($AG$3:$AG$129,MATCH(1,($AP$3:$AP$129=$AR9&amp;$AQ9)*($AH$3:$AH$129=EO$3),0),0),"")</f>
        <v/>
      </c>
      <c r="EP9" s="297" t="str">
        <f t="array" aca="1" ref="EP9" ca="1">IFERROR(INDEX($AJ$3:$AJ$129,MATCH(1,($AP$3:$AP$129=$AR9&amp;$AQ9)*($AH$3:$AH$129=EP$3),0),0),"")</f>
        <v/>
      </c>
      <c r="EQ9" s="297" t="str">
        <f t="array" aca="1" ref="EQ9" ca="1">IFERROR(INDEX($AK$3:$AK$129,MATCH(1,($AP$3:$AP$129=$AR9&amp;$AQ9)*($AH$3:$AH$129=EQ$3),0),0),"")</f>
        <v/>
      </c>
      <c r="ER9" s="297" t="str">
        <f t="array" aca="1" ref="ER9" ca="1">IFERROR(INDEX($AI$3:$AI$129,MATCH(1,($AP$3:$AP$129=$AR9&amp;$AQ9)*($AH$3:$AH$129=ER$3),0),0),"")</f>
        <v/>
      </c>
      <c r="ES9" s="299" t="str">
        <f t="array" aca="1" ref="ES9" ca="1">IFERROR(INDEX($AG$3:$AG$129,MATCH(1,($AP$3:$AP$129=$AR9&amp;$AQ9)*($AH$3:$AH$129=ES$3),0),0),"")</f>
        <v/>
      </c>
      <c r="ET9" s="297" t="str">
        <f t="array" aca="1" ref="ET9" ca="1">IFERROR(INDEX($AJ$3:$AJ$129,MATCH(1,($AP$3:$AP$129=$AR9&amp;$AQ9)*($AH$3:$AH$129=ET$3),0),0),"")</f>
        <v/>
      </c>
      <c r="EU9" s="297" t="str">
        <f t="array" aca="1" ref="EU9" ca="1">IFERROR(INDEX($AK$3:$AK$129,MATCH(1,($AP$3:$AP$129=$AR9&amp;$AQ9)*($AH$3:$AH$129=EU$3),0),0),"")</f>
        <v/>
      </c>
      <c r="EV9" s="297" t="str">
        <f t="array" aca="1" ref="EV9" ca="1">IFERROR(INDEX($AI$3:$AI$129,MATCH(1,($AP$3:$AP$129=$AR9&amp;$AQ9)*($AH$3:$AH$129=EV$3),0),0),"")</f>
        <v/>
      </c>
      <c r="EW9" s="299" t="str">
        <f t="array" aca="1" ref="EW9" ca="1">IFERROR(INDEX($AG$3:$AG$129,MATCH(1,($AP$3:$AP$129=$AR9&amp;$AQ9)*($AH$3:$AH$129=EW$3),0),0),"")</f>
        <v/>
      </c>
      <c r="EX9" s="297" t="str">
        <f t="array" aca="1" ref="EX9" ca="1">IFERROR(INDEX($AJ$3:$AJ$129,MATCH(1,($AP$3:$AP$129=$AR9&amp;$AQ9)*($AH$3:$AH$129=EX$3),0),0),"")</f>
        <v/>
      </c>
      <c r="EY9" s="297" t="str">
        <f t="array" aca="1" ref="EY9" ca="1">IFERROR(INDEX($AK$3:$AK$129,MATCH(1,($AP$3:$AP$129=$AR9&amp;$AQ9)*($AH$3:$AH$129=EY$3),0),0),"")</f>
        <v/>
      </c>
      <c r="EZ9" s="297" t="str">
        <f t="array" aca="1" ref="EZ9" ca="1">IFERROR(INDEX($AI$3:$AI$129,MATCH(1,($AP$3:$AP$129=$AR9&amp;$AQ9)*($AH$3:$AH$129=EZ$3),0),0),"")</f>
        <v/>
      </c>
      <c r="FA9" s="299" t="str">
        <f t="array" aca="1" ref="FA9" ca="1">IFERROR(INDEX($AG$3:$AG$129,MATCH(1,($AP$3:$AP$129=$AR9&amp;$AQ9)*($AH$3:$AH$129=FA$3),0),0),"")</f>
        <v/>
      </c>
      <c r="FB9" s="297" t="str">
        <f t="array" aca="1" ref="FB9" ca="1">IFERROR(INDEX($AJ$3:$AJ$129,MATCH(1,($AP$3:$AP$129=$AR9&amp;$AQ9)*($AH$3:$AH$129=FB$3),0),0),"")</f>
        <v/>
      </c>
      <c r="FC9" s="297" t="str">
        <f t="array" aca="1" ref="FC9" ca="1">IFERROR(INDEX($AK$3:$AK$129,MATCH(1,($AP$3:$AP$129=$AR9&amp;$AQ9)*($AH$3:$AH$129=FC$3),0),0),"")</f>
        <v/>
      </c>
      <c r="FD9" s="297" t="str">
        <f t="array" aca="1" ref="FD9" ca="1">IFERROR(INDEX($AI$3:$AI$129,MATCH(1,($AP$3:$AP$129=$AR9&amp;$AQ9)*($AH$3:$AH$129=FD$3),0),0),"")</f>
        <v/>
      </c>
      <c r="FE9" s="299" t="str">
        <f t="array" aca="1" ref="FE9" ca="1">IFERROR(INDEX($AG$3:$AG$129,MATCH(1,($AP$3:$AP$129=$AR9&amp;$AQ9)*($AH$3:$AH$129=FE$3),0),0),"")</f>
        <v/>
      </c>
      <c r="FF9" s="297" t="str">
        <f t="array" aca="1" ref="FF9" ca="1">IFERROR(INDEX($AJ$3:$AJ$129,MATCH(1,($AP$3:$AP$129=$AR9&amp;$AQ9)*($AH$3:$AH$129=FF$3),0),0),"")</f>
        <v/>
      </c>
      <c r="FG9" s="297" t="str">
        <f t="array" aca="1" ref="FG9" ca="1">IFERROR(INDEX($AK$3:$AK$129,MATCH(1,($AP$3:$AP$129=$AR9&amp;$AQ9)*($AH$3:$AH$129=FG$3),0),0),"")</f>
        <v/>
      </c>
    </row>
    <row r="10" spans="2:163" ht="13.8" x14ac:dyDescent="0.25">
      <c r="B10" s="295">
        <f>dummy1!O16</f>
        <v>8</v>
      </c>
      <c r="C10" s="296">
        <f>dummy1!P16</f>
        <v>42040</v>
      </c>
      <c r="D10" s="297">
        <f>dummy1!Q16</f>
        <v>0.625</v>
      </c>
      <c r="E10" s="295" t="str">
        <f>dummy1!R16</f>
        <v>Court 8</v>
      </c>
      <c r="F10" s="295">
        <f ca="1">'Bracket 5 - 8'!S37</f>
        <v>8</v>
      </c>
      <c r="G10" s="295" t="str">
        <f ca="1">'Bracket 5 - 8'!T34</f>
        <v>Winner Match 3</v>
      </c>
      <c r="H10" s="295" t="str">
        <f ca="1">'Bracket 5 - 8'!T35</f>
        <v>Winner Match 4</v>
      </c>
      <c r="I10" s="295">
        <f t="shared" ca="1" si="31"/>
        <v>8</v>
      </c>
      <c r="J10" s="295">
        <f t="shared" ca="1" si="32"/>
        <v>42040</v>
      </c>
      <c r="K10" s="295">
        <f t="shared" ca="1" si="33"/>
        <v>0.625</v>
      </c>
      <c r="L10" s="295" t="str">
        <f t="shared" ca="1" si="34"/>
        <v>Winner Match 3</v>
      </c>
      <c r="M10" s="295" t="str">
        <f t="shared" ca="1" si="35"/>
        <v>Winner Match 4</v>
      </c>
      <c r="N10" s="295">
        <f ca="1">'Bracket 9 - 16'!C54</f>
        <v>8</v>
      </c>
      <c r="O10" s="295" t="str">
        <f ca="1">IFERROR(VLOOKUP(dummy1!S16,dummy1!$K$45:$L$172,2,FALSE),"")</f>
        <v>Player 6</v>
      </c>
      <c r="P10" s="295" t="str">
        <f ca="1">IFERROR(VLOOKUP(dummy1!T16,dummy1!$K$45:$L$172,2,FALSE),"")</f>
        <v>Player 11</v>
      </c>
      <c r="Q10" s="295">
        <f t="shared" ca="1" si="36"/>
        <v>8</v>
      </c>
      <c r="R10" s="295">
        <f t="shared" ca="1" si="37"/>
        <v>42040</v>
      </c>
      <c r="S10" s="295">
        <f t="shared" ca="1" si="38"/>
        <v>0.625</v>
      </c>
      <c r="T10" s="295" t="str">
        <f t="shared" ca="1" si="39"/>
        <v>Player 6</v>
      </c>
      <c r="U10" s="295" t="str">
        <f t="shared" ca="1" si="40"/>
        <v>Player 11</v>
      </c>
      <c r="V10" s="295">
        <f ca="1">'Bracket 17 - 32'!C54</f>
        <v>8</v>
      </c>
      <c r="W10" s="295" t="str">
        <f ca="1">IFERROR(VLOOKUP(dummy1!S16,dummy1!$K$45:$L$172,2,FALSE),"")</f>
        <v>Player 6</v>
      </c>
      <c r="X10" s="295" t="str">
        <f ca="1">IFERROR(VLOOKUP(dummy1!T16,dummy1!$K$45:$L$172,2,FALSE),"")</f>
        <v>Player 11</v>
      </c>
      <c r="Y10" s="295">
        <f t="shared" ca="1" si="41"/>
        <v>8</v>
      </c>
      <c r="Z10" s="295">
        <f t="shared" ca="1" si="2"/>
        <v>42040</v>
      </c>
      <c r="AA10" s="295">
        <f t="shared" ca="1" si="3"/>
        <v>0.625</v>
      </c>
      <c r="AB10" s="295" t="str">
        <f t="shared" ca="1" si="42"/>
        <v>Player 6</v>
      </c>
      <c r="AC10" s="295" t="str">
        <f t="shared" ca="1" si="43"/>
        <v>Player 11</v>
      </c>
      <c r="AD10" s="295">
        <f ca="1">'Bracket 33 - 64'!C54</f>
        <v>8</v>
      </c>
      <c r="AE10" s="295" t="str">
        <f ca="1">IFERROR(VLOOKUP(dummy1!S16,dummy1!$K$45:$L$172,2,FALSE),"")</f>
        <v>Player 6</v>
      </c>
      <c r="AF10" s="295" t="str">
        <f ca="1">IFERROR(VLOOKUP(dummy1!T16,dummy1!$K$45:$L$172,2,FALSE),"")</f>
        <v>Player 11</v>
      </c>
      <c r="AG10" s="295">
        <f t="shared" ca="1" si="44"/>
        <v>8</v>
      </c>
      <c r="AH10" s="295">
        <f t="shared" ca="1" si="45"/>
        <v>42040</v>
      </c>
      <c r="AI10" s="295">
        <f t="shared" ca="1" si="46"/>
        <v>0.625</v>
      </c>
      <c r="AJ10" s="295" t="str">
        <f t="shared" ca="1" si="47"/>
        <v>Player 6</v>
      </c>
      <c r="AK10" s="295" t="str">
        <f t="shared" ca="1" si="48"/>
        <v>Player 11</v>
      </c>
      <c r="AL10" s="294">
        <f>IF(dummy1!B17=dummy1!B16,IF(dummy1!C17&gt;1,AL9,AL9+1),1)</f>
        <v>1</v>
      </c>
      <c r="AM10" s="295" t="str">
        <f t="shared" si="49"/>
        <v>1Court 8</v>
      </c>
      <c r="AN10" s="295" t="str">
        <f t="shared" si="50"/>
        <v>1Court 8</v>
      </c>
      <c r="AO10" s="295" t="str">
        <f t="shared" si="51"/>
        <v>1Court 8</v>
      </c>
      <c r="AP10" s="295" t="str">
        <f t="shared" si="52"/>
        <v>1Court 8</v>
      </c>
      <c r="AQ10" s="295" t="str">
        <f t="shared" si="60"/>
        <v>Court 1</v>
      </c>
      <c r="AR10" s="295">
        <v>6</v>
      </c>
      <c r="AS10" s="295">
        <f t="shared" ca="1" si="61"/>
        <v>2</v>
      </c>
      <c r="AT10" s="295">
        <f t="shared" ca="1" si="62"/>
        <v>0</v>
      </c>
      <c r="AU10" s="295">
        <f t="shared" ca="1" si="63"/>
        <v>0</v>
      </c>
      <c r="AV10" s="295">
        <f t="shared" ca="1" si="64"/>
        <v>0</v>
      </c>
      <c r="AW10" s="295">
        <f t="shared" ca="1" si="65"/>
        <v>0</v>
      </c>
      <c r="AX10" s="295">
        <f t="shared" ca="1" si="66"/>
        <v>0</v>
      </c>
      <c r="AY10" s="295">
        <f t="shared" ca="1" si="67"/>
        <v>0</v>
      </c>
      <c r="AZ10" s="297" t="str">
        <f t="array" aca="1" ref="AZ10" ca="1">IFERROR(INDEX($K$3:$K$18,MATCH(1,($AM$3:$AM$18=$AR10&amp;$AQ10)*($J$3:$J$18=AZ$3),0),0),"")</f>
        <v/>
      </c>
      <c r="BA10" s="299" t="str">
        <f t="array" aca="1" ref="BA10" ca="1">IFERROR(INDEX($I$3:$I$18,MATCH(1,($AM$3:$AM$18=$AR10&amp;$AQ10)*($J$3:$J$18=BA$3),0),0),"")</f>
        <v/>
      </c>
      <c r="BB10" s="297" t="str">
        <f t="array" aca="1" ref="BB10" ca="1">IFERROR(INDEX($L$3:$L$18,MATCH(1,($AM$3:$AM$18=$AR10&amp;$AQ10)*($J$3:$J$18=BB$3),0),0),"")</f>
        <v/>
      </c>
      <c r="BC10" s="297" t="str">
        <f t="array" aca="1" ref="BC10" ca="1">IFERROR(INDEX($M$3:$M$18,MATCH(1,($AM$3:$AM$18=$AR10&amp;$AQ10)*($J$3:$J$18=BC$3),0),0),"")</f>
        <v/>
      </c>
      <c r="BD10" s="297" t="str">
        <f t="array" aca="1" ref="BD10" ca="1">IFERROR(INDEX($K$3:$K$18,MATCH(1,($AM$3:$AM$18=$AR10&amp;$AQ10)*($J$3:$J$18=BD$3),0),0),"")</f>
        <v/>
      </c>
      <c r="BE10" s="299" t="str">
        <f t="array" aca="1" ref="BE10" ca="1">IFERROR(INDEX($I$3:$I$18,MATCH(1,($AM$3:$AM$18=$AR10&amp;$AQ10)*($J$3:$J$18=BE$3),0),0),"")</f>
        <v/>
      </c>
      <c r="BF10" s="297" t="str">
        <f t="array" aca="1" ref="BF10" ca="1">IFERROR(INDEX($L$3:$L$18,MATCH(1,($AM$3:$AM$18=$AR10&amp;$AQ10)*($J$3:$J$18=BF$3),0),0),"")</f>
        <v/>
      </c>
      <c r="BG10" s="297" t="str">
        <f t="array" aca="1" ref="BG10" ca="1">IFERROR(INDEX($M$3:$M$18,MATCH(1,($AM$3:$AM$18=$AR10&amp;$AQ10)*($J$3:$J$18=BG$3),0),0),"")</f>
        <v/>
      </c>
      <c r="BH10" s="297" t="str">
        <f t="array" aca="1" ref="BH10" ca="1">IFERROR(INDEX($K$3:$K$18,MATCH(1,($AM$3:$AM$18=$AR10&amp;$AQ10)*($J$3:$J$18=BH$3),0),0),"")</f>
        <v/>
      </c>
      <c r="BI10" s="299" t="str">
        <f t="array" aca="1" ref="BI10" ca="1">IFERROR(INDEX($I$3:$I$18,MATCH(1,($AM$3:$AM$18=$AR10&amp;$AQ10)*($J$3:$J$18=BI$3),0),0),"")</f>
        <v/>
      </c>
      <c r="BJ10" s="297" t="str">
        <f t="array" aca="1" ref="BJ10" ca="1">IFERROR(INDEX($L$3:$L$18,MATCH(1,($AM$3:$AM$18=$AR10&amp;$AQ10)*($J$3:$J$18=BJ$3),0),0),"")</f>
        <v/>
      </c>
      <c r="BK10" s="297" t="str">
        <f t="array" aca="1" ref="BK10" ca="1">IFERROR(INDEX($M$3:$M$18,MATCH(1,($AM$3:$AM$18=$AR10&amp;$AQ10)*($J$3:$J$18=BK$3),0),0),"")</f>
        <v/>
      </c>
      <c r="BL10" s="297" t="str">
        <f t="array" aca="1" ref="BL10" ca="1">IFERROR(INDEX($K$3:$K$18,MATCH(1,($AM$3:$AM$18=$AR10&amp;$AQ10)*($J$3:$J$18=BL$3),0),0),"")</f>
        <v/>
      </c>
      <c r="BM10" s="299" t="str">
        <f t="array" aca="1" ref="BM10" ca="1">IFERROR(INDEX($I$3:$I$18,MATCH(1,($AM$3:$AM$18=$AR10&amp;$AQ10)*($J$3:$J$18=BM$3),0),0),"")</f>
        <v/>
      </c>
      <c r="BN10" s="297" t="str">
        <f t="array" aca="1" ref="BN10" ca="1">IFERROR(INDEX($L$3:$L$18,MATCH(1,($AM$3:$AM$18=$AR10&amp;$AQ10)*($J$3:$J$18=BN$3),0),0),"")</f>
        <v/>
      </c>
      <c r="BO10" s="297" t="str">
        <f t="array" aca="1" ref="BO10" ca="1">IFERROR(INDEX($M$3:$M$18,MATCH(1,($AM$3:$AM$18=$AR10&amp;$AQ10)*($J$3:$J$18=BO$3),0),0),"")</f>
        <v/>
      </c>
      <c r="BP10" s="297" t="str">
        <f t="array" aca="1" ref="BP10" ca="1">IFERROR(INDEX($K$3:$K$18,MATCH(1,($AM$3:$AM$18=$AR10&amp;$AQ10)*($J$3:$J$18=BP$3),0),0),"")</f>
        <v/>
      </c>
      <c r="BQ10" s="299" t="str">
        <f t="array" aca="1" ref="BQ10" ca="1">IFERROR(INDEX($I$3:$I$18,MATCH(1,($AM$3:$AM$18=$AR10&amp;$AQ10)*($J$3:$J$18=BQ$3),0),0),"")</f>
        <v/>
      </c>
      <c r="BR10" s="297" t="str">
        <f t="array" aca="1" ref="BR10" ca="1">IFERROR(INDEX($L$3:$L$18,MATCH(1,($AM$3:$AM$18=$AR10&amp;$AQ10)*($J$3:$J$18=BR$3),0),0),"")</f>
        <v/>
      </c>
      <c r="BS10" s="297" t="str">
        <f t="array" aca="1" ref="BS10" ca="1">IFERROR(INDEX($M$3:$M$18,MATCH(1,($AM$3:$AM$18=$AR10&amp;$AQ10)*($J$3:$J$18=BS$3),0),0),"")</f>
        <v/>
      </c>
      <c r="BT10" s="297" t="str">
        <f t="array" aca="1" ref="BT10" ca="1">IFERROR(INDEX($K$3:$K$18,MATCH(1,($AM$3:$AM$18=$AR10&amp;$AQ10)*($J$3:$J$18=BT$3),0),0),"")</f>
        <v/>
      </c>
      <c r="BU10" s="299" t="str">
        <f t="array" aca="1" ref="BU10" ca="1">IFERROR(INDEX($I$3:$I$18,MATCH(1,($AM$3:$AM$18=$AR10&amp;$AQ10)*($J$3:$J$18=BU$3),0),0),"")</f>
        <v/>
      </c>
      <c r="BV10" s="297" t="str">
        <f t="array" aca="1" ref="BV10" ca="1">IFERROR(INDEX($L$3:$L$18,MATCH(1,($AM$3:$AM$18=$AR10&amp;$AQ10)*($J$3:$J$18=BV$3),0),0),"")</f>
        <v/>
      </c>
      <c r="BW10" s="297" t="str">
        <f t="array" aca="1" ref="BW10" ca="1">IFERROR(INDEX($M$3:$M$18,MATCH(1,($AM$3:$AM$18=$AR10&amp;$AQ10)*($J$3:$J$18=BW$3),0),0),"")</f>
        <v/>
      </c>
      <c r="BX10" s="297" t="str">
        <f t="array" aca="1" ref="BX10" ca="1">IFERROR(INDEX($K$3:$K$18,MATCH(1,($AM$3:$AM$18=$AR10&amp;$AQ10)*($J$3:$J$18=BX$3),0),0),"")</f>
        <v/>
      </c>
      <c r="BY10" s="299" t="str">
        <f t="array" aca="1" ref="BY10" ca="1">IFERROR(INDEX($I$3:$I$18,MATCH(1,($AM$3:$AM$18=$AR10&amp;$AQ10)*($J$3:$J$18=BY$3),0),0),"")</f>
        <v/>
      </c>
      <c r="BZ10" s="297" t="str">
        <f t="array" aca="1" ref="BZ10" ca="1">IFERROR(INDEX($L$3:$L$18,MATCH(1,($AM$3:$AM$18=$AR10&amp;$AQ10)*($J$3:$J$18=BZ$3),0),0),"")</f>
        <v/>
      </c>
      <c r="CA10" s="297" t="str">
        <f t="array" aca="1" ref="CA10" ca="1">IFERROR(INDEX($M$3:$M$18,MATCH(1,($AM$3:$AM$18=$AR10&amp;$AQ10)*($J$3:$J$18=CA$3),0),0),"")</f>
        <v/>
      </c>
      <c r="CB10" s="297" t="str">
        <f t="array" aca="1" ref="CB10" ca="1">IFERROR(INDEX($S$3:$S$33,MATCH(1,($AN$3:$AN$33=$AR10&amp;$AQ10)*($R$3:$R$33=CB$3),0),0),"")</f>
        <v/>
      </c>
      <c r="CC10" s="299" t="str">
        <f t="array" aca="1" ref="CC10" ca="1">IFERROR(INDEX($Q$3:$Q$33,MATCH(1,($AN$3:$AN$33=$AR10&amp;$AQ10)*($R$3:$R$33=CC$3),0),0),"")</f>
        <v/>
      </c>
      <c r="CD10" s="297" t="str">
        <f t="array" aca="1" ref="CD10" ca="1">IFERROR(INDEX($T$3:$T$33,MATCH(1,($AN$3:$AN$33=$AR10&amp;$AQ10)*($R$3:$R$33=CD$3),0),0),"")</f>
        <v/>
      </c>
      <c r="CE10" s="297" t="str">
        <f t="array" aca="1" ref="CE10" ca="1">IFERROR(INDEX($U$3:$U$33,MATCH(1,($AN$3:$AN$33=$AR10&amp;$AQ10)*($R$3:$R$33=CE$3),0),0),"")</f>
        <v/>
      </c>
      <c r="CF10" s="297" t="str">
        <f t="array" aca="1" ref="CF10" ca="1">IFERROR(INDEX($S$3:$S$33,MATCH(1,($AN$3:$AN$33=$AR10&amp;$AQ10)*($R$3:$R$33=CF$3),0),0),"")</f>
        <v/>
      </c>
      <c r="CG10" s="299" t="str">
        <f t="array" aca="1" ref="CG10" ca="1">IFERROR(INDEX($Q$3:$Q$33,MATCH(1,($AN$3:$AN$33=$AR10&amp;$AQ10)*($R$3:$R$33=CG$3),0),0),"")</f>
        <v/>
      </c>
      <c r="CH10" s="297" t="str">
        <f t="array" aca="1" ref="CH10" ca="1">IFERROR(INDEX($T$3:$T$33,MATCH(1,($AN$3:$AN$33=$AR10&amp;$AQ10)*($R$3:$R$33=CH$3),0),0),"")</f>
        <v/>
      </c>
      <c r="CI10" s="297" t="str">
        <f t="array" aca="1" ref="CI10" ca="1">IFERROR(INDEX($U$3:$U$33,MATCH(1,($AN$3:$AN$33=$AR10&amp;$AQ10)*($R$3:$R$33=CI$3),0),0),"")</f>
        <v/>
      </c>
      <c r="CJ10" s="297" t="str">
        <f t="array" aca="1" ref="CJ10" ca="1">IFERROR(INDEX($S$3:$S$33,MATCH(1,($AN$3:$AN$33=$AR10&amp;$AQ10)*($R$3:$R$33=CJ$3),0),0),"")</f>
        <v/>
      </c>
      <c r="CK10" s="299" t="str">
        <f t="array" aca="1" ref="CK10" ca="1">IFERROR(INDEX($Q$3:$Q$33,MATCH(1,($AN$3:$AN$33=$AR10&amp;$AQ10)*($R$3:$R$33=CK$3),0),0),"")</f>
        <v/>
      </c>
      <c r="CL10" s="297" t="str">
        <f t="array" aca="1" ref="CL10" ca="1">IFERROR(INDEX($T$3:$T$33,MATCH(1,($AN$3:$AN$33=$AR10&amp;$AQ10)*($R$3:$R$33=CL$3),0),0),"")</f>
        <v/>
      </c>
      <c r="CM10" s="297" t="str">
        <f t="array" aca="1" ref="CM10" ca="1">IFERROR(INDEX($U$3:$U$33,MATCH(1,($AN$3:$AN$33=$AR10&amp;$AQ10)*($R$3:$R$33=CM$3),0),0),"")</f>
        <v/>
      </c>
      <c r="CN10" s="297" t="str">
        <f t="array" aca="1" ref="CN10" ca="1">IFERROR(INDEX($S$3:$S$33,MATCH(1,($AN$3:$AN$33=$AR10&amp;$AQ10)*($R$3:$R$33=CN$3),0),0),"")</f>
        <v/>
      </c>
      <c r="CO10" s="299" t="str">
        <f t="array" aca="1" ref="CO10" ca="1">IFERROR(INDEX($Q$3:$Q$33,MATCH(1,($AN$3:$AN$33=$AR10&amp;$AQ10)*($R$3:$R$33=CO$3),0),0),"")</f>
        <v/>
      </c>
      <c r="CP10" s="297" t="str">
        <f t="array" aca="1" ref="CP10" ca="1">IFERROR(INDEX($T$3:$T$33,MATCH(1,($AN$3:$AN$33=$AR10&amp;$AQ10)*($R$3:$R$33=CP$3),0),0),"")</f>
        <v/>
      </c>
      <c r="CQ10" s="297" t="str">
        <f t="array" aca="1" ref="CQ10" ca="1">IFERROR(INDEX($U$3:$U$33,MATCH(1,($AN$3:$AN$33=$AR10&amp;$AQ10)*($R$3:$R$33=CQ$3),0),0),"")</f>
        <v/>
      </c>
      <c r="CR10" s="297" t="str">
        <f t="array" aca="1" ref="CR10" ca="1">IFERROR(INDEX($S$3:$S$33,MATCH(1,($AN$3:$AN$33=$AR10&amp;$AQ10)*($R$3:$R$33=CR$3),0),0),"")</f>
        <v/>
      </c>
      <c r="CS10" s="299" t="str">
        <f t="array" aca="1" ref="CS10" ca="1">IFERROR(INDEX($Q$3:$Q$33,MATCH(1,($AN$3:$AN$33=$AR10&amp;$AQ10)*($R$3:$R$33=CS$3),0),0),"")</f>
        <v/>
      </c>
      <c r="CT10" s="297" t="str">
        <f t="array" aca="1" ref="CT10" ca="1">IFERROR(INDEX($T$3:$T$33,MATCH(1,($AN$3:$AN$33=$AR10&amp;$AQ10)*($R$3:$R$33=CT$3),0),0),"")</f>
        <v/>
      </c>
      <c r="CU10" s="297" t="str">
        <f t="array" aca="1" ref="CU10" ca="1">IFERROR(INDEX($U$3:$U$33,MATCH(1,($AN$3:$AN$33=$AR10&amp;$AQ10)*($R$3:$R$33=CU$3),0),0),"")</f>
        <v/>
      </c>
      <c r="CV10" s="297" t="str">
        <f t="array" aca="1" ref="CV10" ca="1">IFERROR(INDEX($S$3:$S$33,MATCH(1,($AN$3:$AN$33=$AR10&amp;$AQ10)*($R$3:$R$33=CV$3),0),0),"")</f>
        <v/>
      </c>
      <c r="CW10" s="299" t="str">
        <f t="array" aca="1" ref="CW10" ca="1">IFERROR(INDEX($Q$3:$Q$33,MATCH(1,($AN$3:$AN$33=$AR10&amp;$AQ10)*($R$3:$R$33=CW$3),0),0),"")</f>
        <v/>
      </c>
      <c r="CX10" s="297" t="str">
        <f t="array" aca="1" ref="CX10" ca="1">IFERROR(INDEX($T$3:$T$33,MATCH(1,($AN$3:$AN$33=$AR10&amp;$AQ10)*($R$3:$R$33=CX$3),0),0),"")</f>
        <v/>
      </c>
      <c r="CY10" s="297" t="str">
        <f t="array" aca="1" ref="CY10" ca="1">IFERROR(INDEX($U$3:$U$33,MATCH(1,($AN$3:$AN$33=$AR10&amp;$AQ10)*($R$3:$R$33=CY$3),0),0),"")</f>
        <v/>
      </c>
      <c r="CZ10" s="297" t="str">
        <f t="array" aca="1" ref="CZ10" ca="1">IFERROR(INDEX($S$3:$S$33,MATCH(1,($AN$3:$AN$33=$AR10&amp;$AQ10)*($R$3:$R$33=CZ$3),0),0),"")</f>
        <v/>
      </c>
      <c r="DA10" s="299" t="str">
        <f t="array" aca="1" ref="DA10" ca="1">IFERROR(INDEX($Q$3:$Q$33,MATCH(1,($AN$3:$AN$33=$AR10&amp;$AQ10)*($R$3:$R$33=DA$3),0),0),"")</f>
        <v/>
      </c>
      <c r="DB10" s="297" t="str">
        <f t="array" aca="1" ref="DB10" ca="1">IFERROR(INDEX($T$3:$T$33,MATCH(1,($AN$3:$AN$33=$AR10&amp;$AQ10)*($R$3:$R$33=DB$3),0),0),"")</f>
        <v/>
      </c>
      <c r="DC10" s="297" t="str">
        <f t="array" aca="1" ref="DC10" ca="1">IFERROR(INDEX($U$3:$U$33,MATCH(1,($AN$3:$AN$33=$AR10&amp;$AQ10)*($R$3:$R$33=DC$3),0),0),"")</f>
        <v/>
      </c>
      <c r="DD10" s="297" t="str">
        <f t="array" aca="1" ref="DD10" ca="1">IFERROR(INDEX($AA$3:$AA$65,MATCH(1,($AO$3:$AO$65=$AR10&amp;$AQ10)*($Z$3:$Z$65=DD$3),0),0),"")</f>
        <v/>
      </c>
      <c r="DE10" s="299" t="str">
        <f t="array" aca="1" ref="DE10" ca="1">IFERROR(INDEX($Y$3:$Y$65,MATCH(1,($AO$3:$AO$65=$AR10&amp;$AQ10)*($Z$3:$Z$65=DE$3),0),0),"")</f>
        <v/>
      </c>
      <c r="DF10" s="297" t="str">
        <f t="array" aca="1" ref="DF10" ca="1">IFERROR(INDEX($AB$3:$AB$65,MATCH(1,($AO$3:$AO$65=$AR10&amp;$AQ10)*($Z$3:$Z$65=DF$3),0),0),"")</f>
        <v/>
      </c>
      <c r="DG10" s="297" t="str">
        <f t="array" aca="1" ref="DG10" ca="1">IFERROR(INDEX($AC$3:$AC$65,MATCH(1,($AO$3:$AO$65=$AR10&amp;$AQ10)*($Z$3:$Z$65=DG$3),0),0),"")</f>
        <v/>
      </c>
      <c r="DH10" s="297" t="str">
        <f t="array" aca="1" ref="DH10" ca="1">IFERROR(INDEX($AA$3:$AA$65,MATCH(1,($AO$3:$AO$65=$AR10&amp;$AQ10)*($Z$3:$Z$65=DH$3),0),0),"")</f>
        <v/>
      </c>
      <c r="DI10" s="299" t="str">
        <f t="array" aca="1" ref="DI10" ca="1">IFERROR(INDEX($Y$3:$Y$65,MATCH(1,($AO$3:$AO$65=$AR10&amp;$AQ10)*($Z$3:$Z$65=DI$3),0),0),"")</f>
        <v/>
      </c>
      <c r="DJ10" s="297" t="str">
        <f t="array" aca="1" ref="DJ10" ca="1">IFERROR(INDEX($AB$3:$AB$65,MATCH(1,($AO$3:$AO$65=$AR10&amp;$AQ10)*($Z$3:$Z$65=DJ$3),0),0),"")</f>
        <v/>
      </c>
      <c r="DK10" s="297" t="str">
        <f t="array" aca="1" ref="DK10" ca="1">IFERROR(INDEX($AC$3:$AC$65,MATCH(1,($AO$3:$AO$65=$AR10&amp;$AQ10)*($Z$3:$Z$65=DK$3),0),0),"")</f>
        <v/>
      </c>
      <c r="DL10" s="297" t="str">
        <f t="array" aca="1" ref="DL10" ca="1">IFERROR(INDEX($AA$3:$AA$65,MATCH(1,($AO$3:$AO$65=$AR10&amp;$AQ10)*($Z$3:$Z$65=DL$3),0),0),"")</f>
        <v/>
      </c>
      <c r="DM10" s="299" t="str">
        <f t="array" aca="1" ref="DM10" ca="1">IFERROR(INDEX($Y$3:$Y$65,MATCH(1,($AO$3:$AO$65=$AR10&amp;$AQ10)*($Z$3:$Z$65=DM$3),0),0),"")</f>
        <v/>
      </c>
      <c r="DN10" s="297" t="str">
        <f t="array" aca="1" ref="DN10" ca="1">IFERROR(INDEX($AB$3:$AB$65,MATCH(1,($AO$3:$AO$65=$AR10&amp;$AQ10)*($Z$3:$Z$65=DN$3),0),0),"")</f>
        <v/>
      </c>
      <c r="DO10" s="297" t="str">
        <f t="array" aca="1" ref="DO10" ca="1">IFERROR(INDEX($AC$3:$AC$65,MATCH(1,($AO$3:$AO$65=$AR10&amp;$AQ10)*($Z$3:$Z$65=DO$3),0),0),"")</f>
        <v/>
      </c>
      <c r="DP10" s="297" t="str">
        <f t="array" aca="1" ref="DP10" ca="1">IFERROR(INDEX($AA$3:$AA$65,MATCH(1,($AO$3:$AO$65=$AR10&amp;$AQ10)*($Z$3:$Z$65=DP$3),0),0),"")</f>
        <v/>
      </c>
      <c r="DQ10" s="299" t="str">
        <f t="array" aca="1" ref="DQ10" ca="1">IFERROR(INDEX($Y$3:$Y$65,MATCH(1,($AO$3:$AO$65=$AR10&amp;$AQ10)*($Z$3:$Z$65=DQ$3),0),0),"")</f>
        <v/>
      </c>
      <c r="DR10" s="297" t="str">
        <f t="array" aca="1" ref="DR10" ca="1">IFERROR(INDEX($AB$3:$AB$65,MATCH(1,($AO$3:$AO$65=$AR10&amp;$AQ10)*($Z$3:$Z$65=DR$3),0),0),"")</f>
        <v/>
      </c>
      <c r="DS10" s="297" t="str">
        <f t="array" aca="1" ref="DS10" ca="1">IFERROR(INDEX($AC$3:$AC$65,MATCH(1,($AO$3:$AO$65=$AR10&amp;$AQ10)*($Z$3:$Z$65=DS$3),0),0),"")</f>
        <v/>
      </c>
      <c r="DT10" s="297" t="str">
        <f t="array" aca="1" ref="DT10" ca="1">IFERROR(INDEX($AA$3:$AA$65,MATCH(1,($AO$3:$AO$65=$AR10&amp;$AQ10)*($Z$3:$Z$65=DT$3),0),0),"")</f>
        <v/>
      </c>
      <c r="DU10" s="299" t="str">
        <f t="array" aca="1" ref="DU10" ca="1">IFERROR(INDEX($Y$3:$Y$65,MATCH(1,($AO$3:$AO$65=$AR10&amp;$AQ10)*($Z$3:$Z$65=DU$3),0),0),"")</f>
        <v/>
      </c>
      <c r="DV10" s="297" t="str">
        <f t="array" aca="1" ref="DV10" ca="1">IFERROR(INDEX($AB$3:$AB$65,MATCH(1,($AO$3:$AO$65=$AR10&amp;$AQ10)*($Z$3:$Z$65=DV$3),0),0),"")</f>
        <v/>
      </c>
      <c r="DW10" s="297" t="str">
        <f t="array" aca="1" ref="DW10" ca="1">IFERROR(INDEX($AC$3:$AC$65,MATCH(1,($AO$3:$AO$65=$AR10&amp;$AQ10)*($Z$3:$Z$65=DW$3),0),0),"")</f>
        <v/>
      </c>
      <c r="DX10" s="297" t="str">
        <f t="array" aca="1" ref="DX10" ca="1">IFERROR(INDEX($AA$3:$AA$65,MATCH(1,($AO$3:$AO$65=$AR10&amp;$AQ10)*($Z$3:$Z$65=DX$3),0),0),"")</f>
        <v/>
      </c>
      <c r="DY10" s="299" t="str">
        <f t="array" aca="1" ref="DY10" ca="1">IFERROR(INDEX($Y$3:$Y$65,MATCH(1,($AO$3:$AO$65=$AR10&amp;$AQ10)*($Z$3:$Z$65=DY$3),0),0),"")</f>
        <v/>
      </c>
      <c r="DZ10" s="297" t="str">
        <f t="array" aca="1" ref="DZ10" ca="1">IFERROR(INDEX($AB$3:$AB$65,MATCH(1,($AO$3:$AO$65=$AR10&amp;$AQ10)*($Z$3:$Z$65=DZ$3),0),0),"")</f>
        <v/>
      </c>
      <c r="EA10" s="297" t="str">
        <f t="array" aca="1" ref="EA10" ca="1">IFERROR(INDEX($AC$3:$AC$65,MATCH(1,($AO$3:$AO$65=$AR10&amp;$AQ10)*($Z$3:$Z$65=EA$3),0),0),"")</f>
        <v/>
      </c>
      <c r="EB10" s="297" t="str">
        <f t="array" aca="1" ref="EB10" ca="1">IFERROR(INDEX($AA$3:$AA$65,MATCH(1,($AO$3:$AO$65=$AR10&amp;$AQ10)*($Z$3:$Z$65=EB$3),0),0),"")</f>
        <v/>
      </c>
      <c r="EC10" s="299" t="str">
        <f t="array" aca="1" ref="EC10" ca="1">IFERROR(INDEX($Y$3:$Y$65,MATCH(1,($AO$3:$AO$65=$AR10&amp;$AQ10)*($Z$3:$Z$65=EC$3),0),0),"")</f>
        <v/>
      </c>
      <c r="ED10" s="297" t="str">
        <f t="array" aca="1" ref="ED10" ca="1">IFERROR(INDEX($AB$3:$AB$65,MATCH(1,($AO$3:$AO$65=$AR10&amp;$AQ10)*($Z$3:$Z$65=ED$3),0),0),"")</f>
        <v/>
      </c>
      <c r="EE10" s="297" t="str">
        <f t="array" aca="1" ref="EE10" ca="1">IFERROR(INDEX($AC$3:$AC$65,MATCH(1,($AO$3:$AO$65=$AR10&amp;$AQ10)*($Z$3:$Z$65=EE$3),0),0),"")</f>
        <v/>
      </c>
      <c r="EF10" s="297" t="str">
        <f t="array" aca="1" ref="EF10" ca="1">IFERROR(INDEX($AI$3:$AI$129,MATCH(1,($AP$3:$AP$129=$AR10&amp;$AQ10)*($AH$3:$AH$129=EF$3),0),0),"")</f>
        <v/>
      </c>
      <c r="EG10" s="299" t="str">
        <f t="array" aca="1" ref="EG10" ca="1">IFERROR(INDEX($AG$3:$AG$129,MATCH(1,($AP$3:$AP$129=$AR10&amp;$AQ10)*($AH$3:$AH$129=EG$3),0),0),"")</f>
        <v/>
      </c>
      <c r="EH10" s="297" t="str">
        <f t="array" aca="1" ref="EH10" ca="1">IFERROR(INDEX($AJ$3:$AJ$129,MATCH(1,($AP$3:$AP$129=$AR10&amp;$AQ10)*($AH$3:$AH$129=EH$3),0),0),"")</f>
        <v/>
      </c>
      <c r="EI10" s="297" t="str">
        <f t="array" aca="1" ref="EI10" ca="1">IFERROR(INDEX($AK$3:$AK$129,MATCH(1,($AP$3:$AP$129=$AR10&amp;$AQ10)*($AH$3:$AH$129=EI$3),0),0),"")</f>
        <v/>
      </c>
      <c r="EJ10" s="297" t="str">
        <f t="array" aca="1" ref="EJ10" ca="1">IFERROR(INDEX($AI$3:$AI$129,MATCH(1,($AP$3:$AP$129=$AR10&amp;$AQ10)*($AH$3:$AH$129=EJ$3),0),0),"")</f>
        <v/>
      </c>
      <c r="EK10" s="299" t="str">
        <f t="array" aca="1" ref="EK10" ca="1">IFERROR(INDEX($AG$3:$AG$129,MATCH(1,($AP$3:$AP$129=$AR10&amp;$AQ10)*($AH$3:$AH$129=EK$3),0),0),"")</f>
        <v/>
      </c>
      <c r="EL10" s="297" t="str">
        <f t="array" aca="1" ref="EL10" ca="1">IFERROR(INDEX($AJ$3:$AJ$129,MATCH(1,($AP$3:$AP$129=$AR10&amp;$AQ10)*($AH$3:$AH$129=EL$3),0),0),"")</f>
        <v/>
      </c>
      <c r="EM10" s="297" t="str">
        <f t="array" aca="1" ref="EM10" ca="1">IFERROR(INDEX($AK$3:$AK$129,MATCH(1,($AP$3:$AP$129=$AR10&amp;$AQ10)*($AH$3:$AH$129=EM$3),0),0),"")</f>
        <v/>
      </c>
      <c r="EN10" s="297" t="str">
        <f t="array" aca="1" ref="EN10" ca="1">IFERROR(INDEX($AI$3:$AI$129,MATCH(1,($AP$3:$AP$129=$AR10&amp;$AQ10)*($AH$3:$AH$129=EN$3),0),0),"")</f>
        <v/>
      </c>
      <c r="EO10" s="299" t="str">
        <f t="array" aca="1" ref="EO10" ca="1">IFERROR(INDEX($AG$3:$AG$129,MATCH(1,($AP$3:$AP$129=$AR10&amp;$AQ10)*($AH$3:$AH$129=EO$3),0),0),"")</f>
        <v/>
      </c>
      <c r="EP10" s="297" t="str">
        <f t="array" aca="1" ref="EP10" ca="1">IFERROR(INDEX($AJ$3:$AJ$129,MATCH(1,($AP$3:$AP$129=$AR10&amp;$AQ10)*($AH$3:$AH$129=EP$3),0),0),"")</f>
        <v/>
      </c>
      <c r="EQ10" s="297" t="str">
        <f t="array" aca="1" ref="EQ10" ca="1">IFERROR(INDEX($AK$3:$AK$129,MATCH(1,($AP$3:$AP$129=$AR10&amp;$AQ10)*($AH$3:$AH$129=EQ$3),0),0),"")</f>
        <v/>
      </c>
      <c r="ER10" s="297" t="str">
        <f t="array" aca="1" ref="ER10" ca="1">IFERROR(INDEX($AI$3:$AI$129,MATCH(1,($AP$3:$AP$129=$AR10&amp;$AQ10)*($AH$3:$AH$129=ER$3),0),0),"")</f>
        <v/>
      </c>
      <c r="ES10" s="299" t="str">
        <f t="array" aca="1" ref="ES10" ca="1">IFERROR(INDEX($AG$3:$AG$129,MATCH(1,($AP$3:$AP$129=$AR10&amp;$AQ10)*($AH$3:$AH$129=ES$3),0),0),"")</f>
        <v/>
      </c>
      <c r="ET10" s="297" t="str">
        <f t="array" aca="1" ref="ET10" ca="1">IFERROR(INDEX($AJ$3:$AJ$129,MATCH(1,($AP$3:$AP$129=$AR10&amp;$AQ10)*($AH$3:$AH$129=ET$3),0),0),"")</f>
        <v/>
      </c>
      <c r="EU10" s="297" t="str">
        <f t="array" aca="1" ref="EU10" ca="1">IFERROR(INDEX($AK$3:$AK$129,MATCH(1,($AP$3:$AP$129=$AR10&amp;$AQ10)*($AH$3:$AH$129=EU$3),0),0),"")</f>
        <v/>
      </c>
      <c r="EV10" s="297" t="str">
        <f t="array" aca="1" ref="EV10" ca="1">IFERROR(INDEX($AI$3:$AI$129,MATCH(1,($AP$3:$AP$129=$AR10&amp;$AQ10)*($AH$3:$AH$129=EV$3),0),0),"")</f>
        <v/>
      </c>
      <c r="EW10" s="299" t="str">
        <f t="array" aca="1" ref="EW10" ca="1">IFERROR(INDEX($AG$3:$AG$129,MATCH(1,($AP$3:$AP$129=$AR10&amp;$AQ10)*($AH$3:$AH$129=EW$3),0),0),"")</f>
        <v/>
      </c>
      <c r="EX10" s="297" t="str">
        <f t="array" aca="1" ref="EX10" ca="1">IFERROR(INDEX($AJ$3:$AJ$129,MATCH(1,($AP$3:$AP$129=$AR10&amp;$AQ10)*($AH$3:$AH$129=EX$3),0),0),"")</f>
        <v/>
      </c>
      <c r="EY10" s="297" t="str">
        <f t="array" aca="1" ref="EY10" ca="1">IFERROR(INDEX($AK$3:$AK$129,MATCH(1,($AP$3:$AP$129=$AR10&amp;$AQ10)*($AH$3:$AH$129=EY$3),0),0),"")</f>
        <v/>
      </c>
      <c r="EZ10" s="297" t="str">
        <f t="array" aca="1" ref="EZ10" ca="1">IFERROR(INDEX($AI$3:$AI$129,MATCH(1,($AP$3:$AP$129=$AR10&amp;$AQ10)*($AH$3:$AH$129=EZ$3),0),0),"")</f>
        <v/>
      </c>
      <c r="FA10" s="299" t="str">
        <f t="array" aca="1" ref="FA10" ca="1">IFERROR(INDEX($AG$3:$AG$129,MATCH(1,($AP$3:$AP$129=$AR10&amp;$AQ10)*($AH$3:$AH$129=FA$3),0),0),"")</f>
        <v/>
      </c>
      <c r="FB10" s="297" t="str">
        <f t="array" aca="1" ref="FB10" ca="1">IFERROR(INDEX($AJ$3:$AJ$129,MATCH(1,($AP$3:$AP$129=$AR10&amp;$AQ10)*($AH$3:$AH$129=FB$3),0),0),"")</f>
        <v/>
      </c>
      <c r="FC10" s="297" t="str">
        <f t="array" aca="1" ref="FC10" ca="1">IFERROR(INDEX($AK$3:$AK$129,MATCH(1,($AP$3:$AP$129=$AR10&amp;$AQ10)*($AH$3:$AH$129=FC$3),0),0),"")</f>
        <v/>
      </c>
      <c r="FD10" s="297" t="str">
        <f t="array" aca="1" ref="FD10" ca="1">IFERROR(INDEX($AI$3:$AI$129,MATCH(1,($AP$3:$AP$129=$AR10&amp;$AQ10)*($AH$3:$AH$129=FD$3),0),0),"")</f>
        <v/>
      </c>
      <c r="FE10" s="299" t="str">
        <f t="array" aca="1" ref="FE10" ca="1">IFERROR(INDEX($AG$3:$AG$129,MATCH(1,($AP$3:$AP$129=$AR10&amp;$AQ10)*($AH$3:$AH$129=FE$3),0),0),"")</f>
        <v/>
      </c>
      <c r="FF10" s="297" t="str">
        <f t="array" aca="1" ref="FF10" ca="1">IFERROR(INDEX($AJ$3:$AJ$129,MATCH(1,($AP$3:$AP$129=$AR10&amp;$AQ10)*($AH$3:$AH$129=FF$3),0),0),"")</f>
        <v/>
      </c>
      <c r="FG10" s="297" t="str">
        <f t="array" aca="1" ref="FG10" ca="1">IFERROR(INDEX($AK$3:$AK$129,MATCH(1,($AP$3:$AP$129=$AR10&amp;$AQ10)*($AH$3:$AH$129=FG$3),0),0),"")</f>
        <v/>
      </c>
    </row>
    <row r="11" spans="2:163" ht="13.8" x14ac:dyDescent="0.25">
      <c r="B11" s="295">
        <f>dummy1!O17</f>
        <v>9</v>
      </c>
      <c r="C11" s="296">
        <f>dummy1!P17</f>
        <v>42040</v>
      </c>
      <c r="D11" s="297">
        <f>dummy1!Q17</f>
        <v>0.625</v>
      </c>
      <c r="E11" s="295" t="str">
        <f>dummy1!R17</f>
        <v>Court 9</v>
      </c>
      <c r="F11" s="295">
        <f ca="1">'Bracket 5 - 8'!S62</f>
        <v>9</v>
      </c>
      <c r="G11" s="295" t="str">
        <f ca="1">'Bracket 5 - 8'!T59</f>
        <v>Loser Match 8</v>
      </c>
      <c r="H11" s="295" t="str">
        <f ca="1">'Bracket 5 - 8'!T60</f>
        <v>Winner Match 5</v>
      </c>
      <c r="I11" s="295">
        <f t="shared" ca="1" si="31"/>
        <v>9</v>
      </c>
      <c r="J11" s="295">
        <f t="shared" ca="1" si="32"/>
        <v>42040</v>
      </c>
      <c r="K11" s="295">
        <f t="shared" ca="1" si="33"/>
        <v>0.625</v>
      </c>
      <c r="L11" s="295" t="str">
        <f t="shared" ca="1" si="34"/>
        <v>Loser Match 8</v>
      </c>
      <c r="M11" s="295" t="str">
        <f t="shared" ca="1" si="35"/>
        <v>Winner Match 5</v>
      </c>
      <c r="N11" s="295">
        <f ca="1">'Bracket 9 - 16'!C71</f>
        <v>9</v>
      </c>
      <c r="O11" s="295" t="str">
        <f ca="1">'Bracket 9 - 16'!D68</f>
        <v>Loser Match 1</v>
      </c>
      <c r="P11" s="295" t="str">
        <f ca="1">'Bracket 5 - 8'!D70</f>
        <v>Loser Match 2</v>
      </c>
      <c r="Q11" s="295">
        <f t="shared" ca="1" si="36"/>
        <v>9</v>
      </c>
      <c r="R11" s="295">
        <f t="shared" ca="1" si="37"/>
        <v>42040</v>
      </c>
      <c r="S11" s="295">
        <f t="shared" ca="1" si="38"/>
        <v>0.625</v>
      </c>
      <c r="T11" s="295" t="str">
        <f t="shared" ca="1" si="39"/>
        <v>Loser Match 1</v>
      </c>
      <c r="U11" s="295" t="str">
        <f t="shared" ca="1" si="40"/>
        <v>Loser Match 2</v>
      </c>
      <c r="V11" s="295">
        <f ca="1">'Bracket 17 - 32'!C60</f>
        <v>8</v>
      </c>
      <c r="W11" s="295" t="str">
        <f ca="1">IFERROR(VLOOKUP(dummy1!S17,dummy1!$K$45:$L$172,2,FALSE),"")</f>
        <v/>
      </c>
      <c r="X11" s="295" t="str">
        <f ca="1">IFERROR(VLOOKUP(dummy1!T17,dummy1!$K$45:$L$172,2,FALSE),"")</f>
        <v/>
      </c>
      <c r="Y11" s="295">
        <f t="shared" ca="1" si="41"/>
        <v>9</v>
      </c>
      <c r="Z11" s="295">
        <f t="shared" ca="1" si="2"/>
        <v>42040</v>
      </c>
      <c r="AA11" s="295">
        <f t="shared" ca="1" si="3"/>
        <v>0.625</v>
      </c>
      <c r="AB11" s="295" t="str">
        <f t="shared" ca="1" si="42"/>
        <v>Loser Match 1</v>
      </c>
      <c r="AC11" s="295" t="str">
        <f t="shared" ca="1" si="43"/>
        <v>Loser Match 2</v>
      </c>
      <c r="AD11" s="295">
        <f ca="1">'Bracket 33 - 64'!C60</f>
        <v>8</v>
      </c>
      <c r="AE11" s="295" t="str">
        <f ca="1">IFERROR(VLOOKUP(dummy1!S17,dummy1!$K$45:$L$172,2,FALSE),"")</f>
        <v/>
      </c>
      <c r="AF11" s="295" t="str">
        <f ca="1">IFERROR(VLOOKUP(dummy1!T17,dummy1!$K$45:$L$172,2,FALSE),"")</f>
        <v/>
      </c>
      <c r="AG11" s="295">
        <f t="shared" ca="1" si="44"/>
        <v>9</v>
      </c>
      <c r="AH11" s="295">
        <f t="shared" ca="1" si="45"/>
        <v>42040</v>
      </c>
      <c r="AI11" s="295">
        <f t="shared" ca="1" si="46"/>
        <v>0.625</v>
      </c>
      <c r="AJ11" s="295" t="str">
        <f t="shared" ca="1" si="47"/>
        <v>Loser Match 1</v>
      </c>
      <c r="AK11" s="295" t="str">
        <f t="shared" ca="1" si="48"/>
        <v>Loser Match 2</v>
      </c>
      <c r="AL11" s="294">
        <f>IF(dummy1!B18=dummy1!B17,IF(dummy1!C18&gt;1,AL10,AL10+1),1)</f>
        <v>1</v>
      </c>
      <c r="AM11" s="295" t="str">
        <f t="shared" si="49"/>
        <v>1Court 9</v>
      </c>
      <c r="AN11" s="295" t="str">
        <f t="shared" si="50"/>
        <v>1Court 9</v>
      </c>
      <c r="AO11" s="295" t="str">
        <f t="shared" si="51"/>
        <v>1Court 9</v>
      </c>
      <c r="AP11" s="295" t="str">
        <f t="shared" si="52"/>
        <v>1Court 9</v>
      </c>
      <c r="AQ11" s="295" t="str">
        <f t="shared" si="60"/>
        <v>Court 1</v>
      </c>
      <c r="AR11" s="295">
        <v>7</v>
      </c>
      <c r="AS11" s="295">
        <f t="shared" ca="1" si="61"/>
        <v>2</v>
      </c>
      <c r="AT11" s="295">
        <f t="shared" ca="1" si="62"/>
        <v>0</v>
      </c>
      <c r="AU11" s="295">
        <f t="shared" ca="1" si="63"/>
        <v>0</v>
      </c>
      <c r="AV11" s="295">
        <f t="shared" ca="1" si="64"/>
        <v>0</v>
      </c>
      <c r="AW11" s="295">
        <f t="shared" ca="1" si="65"/>
        <v>0</v>
      </c>
      <c r="AX11" s="295">
        <f t="shared" ca="1" si="66"/>
        <v>0</v>
      </c>
      <c r="AY11" s="295">
        <f t="shared" ca="1" si="67"/>
        <v>0</v>
      </c>
      <c r="AZ11" s="297" t="str">
        <f t="array" aca="1" ref="AZ11" ca="1">IFERROR(INDEX($K$3:$K$18,MATCH(1,($AM$3:$AM$18=$AR11&amp;$AQ11)*($J$3:$J$18=AZ$3),0),0),"")</f>
        <v/>
      </c>
      <c r="BA11" s="299" t="str">
        <f t="array" aca="1" ref="BA11" ca="1">IFERROR(INDEX($I$3:$I$18,MATCH(1,($AM$3:$AM$18=$AR11&amp;$AQ11)*($J$3:$J$18=BA$3),0),0),"")</f>
        <v/>
      </c>
      <c r="BB11" s="297" t="str">
        <f t="array" aca="1" ref="BB11" ca="1">IFERROR(INDEX($L$3:$L$18,MATCH(1,($AM$3:$AM$18=$AR11&amp;$AQ11)*($J$3:$J$18=BB$3),0),0),"")</f>
        <v/>
      </c>
      <c r="BC11" s="297" t="str">
        <f t="array" aca="1" ref="BC11" ca="1">IFERROR(INDEX($M$3:$M$18,MATCH(1,($AM$3:$AM$18=$AR11&amp;$AQ11)*($J$3:$J$18=BC$3),0),0),"")</f>
        <v/>
      </c>
      <c r="BD11" s="297" t="str">
        <f t="array" aca="1" ref="BD11" ca="1">IFERROR(INDEX($K$3:$K$18,MATCH(1,($AM$3:$AM$18=$AR11&amp;$AQ11)*($J$3:$J$18=BD$3),0),0),"")</f>
        <v/>
      </c>
      <c r="BE11" s="299" t="str">
        <f t="array" aca="1" ref="BE11" ca="1">IFERROR(INDEX($I$3:$I$18,MATCH(1,($AM$3:$AM$18=$AR11&amp;$AQ11)*($J$3:$J$18=BE$3),0),0),"")</f>
        <v/>
      </c>
      <c r="BF11" s="297" t="str">
        <f t="array" aca="1" ref="BF11" ca="1">IFERROR(INDEX($L$3:$L$18,MATCH(1,($AM$3:$AM$18=$AR11&amp;$AQ11)*($J$3:$J$18=BF$3),0),0),"")</f>
        <v/>
      </c>
      <c r="BG11" s="297" t="str">
        <f t="array" aca="1" ref="BG11" ca="1">IFERROR(INDEX($M$3:$M$18,MATCH(1,($AM$3:$AM$18=$AR11&amp;$AQ11)*($J$3:$J$18=BG$3),0),0),"")</f>
        <v/>
      </c>
      <c r="BH11" s="297" t="str">
        <f t="array" aca="1" ref="BH11" ca="1">IFERROR(INDEX($K$3:$K$18,MATCH(1,($AM$3:$AM$18=$AR11&amp;$AQ11)*($J$3:$J$18=BH$3),0),0),"")</f>
        <v/>
      </c>
      <c r="BI11" s="299" t="str">
        <f t="array" aca="1" ref="BI11" ca="1">IFERROR(INDEX($I$3:$I$18,MATCH(1,($AM$3:$AM$18=$AR11&amp;$AQ11)*($J$3:$J$18=BI$3),0),0),"")</f>
        <v/>
      </c>
      <c r="BJ11" s="297" t="str">
        <f t="array" aca="1" ref="BJ11" ca="1">IFERROR(INDEX($L$3:$L$18,MATCH(1,($AM$3:$AM$18=$AR11&amp;$AQ11)*($J$3:$J$18=BJ$3),0),0),"")</f>
        <v/>
      </c>
      <c r="BK11" s="297" t="str">
        <f t="array" aca="1" ref="BK11" ca="1">IFERROR(INDEX($M$3:$M$18,MATCH(1,($AM$3:$AM$18=$AR11&amp;$AQ11)*($J$3:$J$18=BK$3),0),0),"")</f>
        <v/>
      </c>
      <c r="BL11" s="297" t="str">
        <f t="array" aca="1" ref="BL11" ca="1">IFERROR(INDEX($K$3:$K$18,MATCH(1,($AM$3:$AM$18=$AR11&amp;$AQ11)*($J$3:$J$18=BL$3),0),0),"")</f>
        <v/>
      </c>
      <c r="BM11" s="299" t="str">
        <f t="array" aca="1" ref="BM11" ca="1">IFERROR(INDEX($I$3:$I$18,MATCH(1,($AM$3:$AM$18=$AR11&amp;$AQ11)*($J$3:$J$18=BM$3),0),0),"")</f>
        <v/>
      </c>
      <c r="BN11" s="297" t="str">
        <f t="array" aca="1" ref="BN11" ca="1">IFERROR(INDEX($L$3:$L$18,MATCH(1,($AM$3:$AM$18=$AR11&amp;$AQ11)*($J$3:$J$18=BN$3),0),0),"")</f>
        <v/>
      </c>
      <c r="BO11" s="297" t="str">
        <f t="array" aca="1" ref="BO11" ca="1">IFERROR(INDEX($M$3:$M$18,MATCH(1,($AM$3:$AM$18=$AR11&amp;$AQ11)*($J$3:$J$18=BO$3),0),0),"")</f>
        <v/>
      </c>
      <c r="BP11" s="297" t="str">
        <f t="array" aca="1" ref="BP11" ca="1">IFERROR(INDEX($K$3:$K$18,MATCH(1,($AM$3:$AM$18=$AR11&amp;$AQ11)*($J$3:$J$18=BP$3),0),0),"")</f>
        <v/>
      </c>
      <c r="BQ11" s="299" t="str">
        <f t="array" aca="1" ref="BQ11" ca="1">IFERROR(INDEX($I$3:$I$18,MATCH(1,($AM$3:$AM$18=$AR11&amp;$AQ11)*($J$3:$J$18=BQ$3),0),0),"")</f>
        <v/>
      </c>
      <c r="BR11" s="297" t="str">
        <f t="array" aca="1" ref="BR11" ca="1">IFERROR(INDEX($L$3:$L$18,MATCH(1,($AM$3:$AM$18=$AR11&amp;$AQ11)*($J$3:$J$18=BR$3),0),0),"")</f>
        <v/>
      </c>
      <c r="BS11" s="297" t="str">
        <f t="array" aca="1" ref="BS11" ca="1">IFERROR(INDEX($M$3:$M$18,MATCH(1,($AM$3:$AM$18=$AR11&amp;$AQ11)*($J$3:$J$18=BS$3),0),0),"")</f>
        <v/>
      </c>
      <c r="BT11" s="297" t="str">
        <f t="array" aca="1" ref="BT11" ca="1">IFERROR(INDEX($K$3:$K$18,MATCH(1,($AM$3:$AM$18=$AR11&amp;$AQ11)*($J$3:$J$18=BT$3),0),0),"")</f>
        <v/>
      </c>
      <c r="BU11" s="299" t="str">
        <f t="array" aca="1" ref="BU11" ca="1">IFERROR(INDEX($I$3:$I$18,MATCH(1,($AM$3:$AM$18=$AR11&amp;$AQ11)*($J$3:$J$18=BU$3),0),0),"")</f>
        <v/>
      </c>
      <c r="BV11" s="297" t="str">
        <f t="array" aca="1" ref="BV11" ca="1">IFERROR(INDEX($L$3:$L$18,MATCH(1,($AM$3:$AM$18=$AR11&amp;$AQ11)*($J$3:$J$18=BV$3),0),0),"")</f>
        <v/>
      </c>
      <c r="BW11" s="297" t="str">
        <f t="array" aca="1" ref="BW11" ca="1">IFERROR(INDEX($M$3:$M$18,MATCH(1,($AM$3:$AM$18=$AR11&amp;$AQ11)*($J$3:$J$18=BW$3),0),0),"")</f>
        <v/>
      </c>
      <c r="BX11" s="297" t="str">
        <f t="array" aca="1" ref="BX11" ca="1">IFERROR(INDEX($K$3:$K$18,MATCH(1,($AM$3:$AM$18=$AR11&amp;$AQ11)*($J$3:$J$18=BX$3),0),0),"")</f>
        <v/>
      </c>
      <c r="BY11" s="299" t="str">
        <f t="array" aca="1" ref="BY11" ca="1">IFERROR(INDEX($I$3:$I$18,MATCH(1,($AM$3:$AM$18=$AR11&amp;$AQ11)*($J$3:$J$18=BY$3),0),0),"")</f>
        <v/>
      </c>
      <c r="BZ11" s="297" t="str">
        <f t="array" aca="1" ref="BZ11" ca="1">IFERROR(INDEX($L$3:$L$18,MATCH(1,($AM$3:$AM$18=$AR11&amp;$AQ11)*($J$3:$J$18=BZ$3),0),0),"")</f>
        <v/>
      </c>
      <c r="CA11" s="297" t="str">
        <f t="array" aca="1" ref="CA11" ca="1">IFERROR(INDEX($M$3:$M$18,MATCH(1,($AM$3:$AM$18=$AR11&amp;$AQ11)*($J$3:$J$18=CA$3),0),0),"")</f>
        <v/>
      </c>
      <c r="CB11" s="297" t="str">
        <f t="array" aca="1" ref="CB11" ca="1">IFERROR(INDEX($S$3:$S$33,MATCH(1,($AN$3:$AN$33=$AR11&amp;$AQ11)*($R$3:$R$33=CB$3),0),0),"")</f>
        <v/>
      </c>
      <c r="CC11" s="299" t="str">
        <f t="array" aca="1" ref="CC11" ca="1">IFERROR(INDEX($Q$3:$Q$33,MATCH(1,($AN$3:$AN$33=$AR11&amp;$AQ11)*($R$3:$R$33=CC$3),0),0),"")</f>
        <v/>
      </c>
      <c r="CD11" s="297" t="str">
        <f t="array" aca="1" ref="CD11" ca="1">IFERROR(INDEX($T$3:$T$33,MATCH(1,($AN$3:$AN$33=$AR11&amp;$AQ11)*($R$3:$R$33=CD$3),0),0),"")</f>
        <v/>
      </c>
      <c r="CE11" s="297" t="str">
        <f t="array" aca="1" ref="CE11" ca="1">IFERROR(INDEX($U$3:$U$33,MATCH(1,($AN$3:$AN$33=$AR11&amp;$AQ11)*($R$3:$R$33=CE$3),0),0),"")</f>
        <v/>
      </c>
      <c r="CF11" s="297" t="str">
        <f t="array" aca="1" ref="CF11" ca="1">IFERROR(INDEX($S$3:$S$33,MATCH(1,($AN$3:$AN$33=$AR11&amp;$AQ11)*($R$3:$R$33=CF$3),0),0),"")</f>
        <v/>
      </c>
      <c r="CG11" s="299" t="str">
        <f t="array" aca="1" ref="CG11" ca="1">IFERROR(INDEX($Q$3:$Q$33,MATCH(1,($AN$3:$AN$33=$AR11&amp;$AQ11)*($R$3:$R$33=CG$3),0),0),"")</f>
        <v/>
      </c>
      <c r="CH11" s="297" t="str">
        <f t="array" aca="1" ref="CH11" ca="1">IFERROR(INDEX($T$3:$T$33,MATCH(1,($AN$3:$AN$33=$AR11&amp;$AQ11)*($R$3:$R$33=CH$3),0),0),"")</f>
        <v/>
      </c>
      <c r="CI11" s="297" t="str">
        <f t="array" aca="1" ref="CI11" ca="1">IFERROR(INDEX($U$3:$U$33,MATCH(1,($AN$3:$AN$33=$AR11&amp;$AQ11)*($R$3:$R$33=CI$3),0),0),"")</f>
        <v/>
      </c>
      <c r="CJ11" s="297" t="str">
        <f t="array" aca="1" ref="CJ11" ca="1">IFERROR(INDEX($S$3:$S$33,MATCH(1,($AN$3:$AN$33=$AR11&amp;$AQ11)*($R$3:$R$33=CJ$3),0),0),"")</f>
        <v/>
      </c>
      <c r="CK11" s="299" t="str">
        <f t="array" aca="1" ref="CK11" ca="1">IFERROR(INDEX($Q$3:$Q$33,MATCH(1,($AN$3:$AN$33=$AR11&amp;$AQ11)*($R$3:$R$33=CK$3),0),0),"")</f>
        <v/>
      </c>
      <c r="CL11" s="297" t="str">
        <f t="array" aca="1" ref="CL11" ca="1">IFERROR(INDEX($T$3:$T$33,MATCH(1,($AN$3:$AN$33=$AR11&amp;$AQ11)*($R$3:$R$33=CL$3),0),0),"")</f>
        <v/>
      </c>
      <c r="CM11" s="297" t="str">
        <f t="array" aca="1" ref="CM11" ca="1">IFERROR(INDEX($U$3:$U$33,MATCH(1,($AN$3:$AN$33=$AR11&amp;$AQ11)*($R$3:$R$33=CM$3),0),0),"")</f>
        <v/>
      </c>
      <c r="CN11" s="297" t="str">
        <f t="array" aca="1" ref="CN11" ca="1">IFERROR(INDEX($S$3:$S$33,MATCH(1,($AN$3:$AN$33=$AR11&amp;$AQ11)*($R$3:$R$33=CN$3),0),0),"")</f>
        <v/>
      </c>
      <c r="CO11" s="299" t="str">
        <f t="array" aca="1" ref="CO11" ca="1">IFERROR(INDEX($Q$3:$Q$33,MATCH(1,($AN$3:$AN$33=$AR11&amp;$AQ11)*($R$3:$R$33=CO$3),0),0),"")</f>
        <v/>
      </c>
      <c r="CP11" s="297" t="str">
        <f t="array" aca="1" ref="CP11" ca="1">IFERROR(INDEX($T$3:$T$33,MATCH(1,($AN$3:$AN$33=$AR11&amp;$AQ11)*($R$3:$R$33=CP$3),0),0),"")</f>
        <v/>
      </c>
      <c r="CQ11" s="297" t="str">
        <f t="array" aca="1" ref="CQ11" ca="1">IFERROR(INDEX($U$3:$U$33,MATCH(1,($AN$3:$AN$33=$AR11&amp;$AQ11)*($R$3:$R$33=CQ$3),0),0),"")</f>
        <v/>
      </c>
      <c r="CR11" s="297" t="str">
        <f t="array" aca="1" ref="CR11" ca="1">IFERROR(INDEX($S$3:$S$33,MATCH(1,($AN$3:$AN$33=$AR11&amp;$AQ11)*($R$3:$R$33=CR$3),0),0),"")</f>
        <v/>
      </c>
      <c r="CS11" s="299" t="str">
        <f t="array" aca="1" ref="CS11" ca="1">IFERROR(INDEX($Q$3:$Q$33,MATCH(1,($AN$3:$AN$33=$AR11&amp;$AQ11)*($R$3:$R$33=CS$3),0),0),"")</f>
        <v/>
      </c>
      <c r="CT11" s="297" t="str">
        <f t="array" aca="1" ref="CT11" ca="1">IFERROR(INDEX($T$3:$T$33,MATCH(1,($AN$3:$AN$33=$AR11&amp;$AQ11)*($R$3:$R$33=CT$3),0),0),"")</f>
        <v/>
      </c>
      <c r="CU11" s="297" t="str">
        <f t="array" aca="1" ref="CU11" ca="1">IFERROR(INDEX($U$3:$U$33,MATCH(1,($AN$3:$AN$33=$AR11&amp;$AQ11)*($R$3:$R$33=CU$3),0),0),"")</f>
        <v/>
      </c>
      <c r="CV11" s="297" t="str">
        <f t="array" aca="1" ref="CV11" ca="1">IFERROR(INDEX($S$3:$S$33,MATCH(1,($AN$3:$AN$33=$AR11&amp;$AQ11)*($R$3:$R$33=CV$3),0),0),"")</f>
        <v/>
      </c>
      <c r="CW11" s="299" t="str">
        <f t="array" aca="1" ref="CW11" ca="1">IFERROR(INDEX($Q$3:$Q$33,MATCH(1,($AN$3:$AN$33=$AR11&amp;$AQ11)*($R$3:$R$33=CW$3),0),0),"")</f>
        <v/>
      </c>
      <c r="CX11" s="297" t="str">
        <f t="array" aca="1" ref="CX11" ca="1">IFERROR(INDEX($T$3:$T$33,MATCH(1,($AN$3:$AN$33=$AR11&amp;$AQ11)*($R$3:$R$33=CX$3),0),0),"")</f>
        <v/>
      </c>
      <c r="CY11" s="297" t="str">
        <f t="array" aca="1" ref="CY11" ca="1">IFERROR(INDEX($U$3:$U$33,MATCH(1,($AN$3:$AN$33=$AR11&amp;$AQ11)*($R$3:$R$33=CY$3),0),0),"")</f>
        <v/>
      </c>
      <c r="CZ11" s="297" t="str">
        <f t="array" aca="1" ref="CZ11" ca="1">IFERROR(INDEX($S$3:$S$33,MATCH(1,($AN$3:$AN$33=$AR11&amp;$AQ11)*($R$3:$R$33=CZ$3),0),0),"")</f>
        <v/>
      </c>
      <c r="DA11" s="299" t="str">
        <f t="array" aca="1" ref="DA11" ca="1">IFERROR(INDEX($Q$3:$Q$33,MATCH(1,($AN$3:$AN$33=$AR11&amp;$AQ11)*($R$3:$R$33=DA$3),0),0),"")</f>
        <v/>
      </c>
      <c r="DB11" s="297" t="str">
        <f t="array" aca="1" ref="DB11" ca="1">IFERROR(INDEX($T$3:$T$33,MATCH(1,($AN$3:$AN$33=$AR11&amp;$AQ11)*($R$3:$R$33=DB$3),0),0),"")</f>
        <v/>
      </c>
      <c r="DC11" s="297" t="str">
        <f t="array" aca="1" ref="DC11" ca="1">IFERROR(INDEX($U$3:$U$33,MATCH(1,($AN$3:$AN$33=$AR11&amp;$AQ11)*($R$3:$R$33=DC$3),0),0),"")</f>
        <v/>
      </c>
      <c r="DD11" s="297" t="str">
        <f t="array" aca="1" ref="DD11" ca="1">IFERROR(INDEX($AA$3:$AA$65,MATCH(1,($AO$3:$AO$65=$AR11&amp;$AQ11)*($Z$3:$Z$65=DD$3),0),0),"")</f>
        <v/>
      </c>
      <c r="DE11" s="299" t="str">
        <f t="array" aca="1" ref="DE11" ca="1">IFERROR(INDEX($Y$3:$Y$65,MATCH(1,($AO$3:$AO$65=$AR11&amp;$AQ11)*($Z$3:$Z$65=DE$3),0),0),"")</f>
        <v/>
      </c>
      <c r="DF11" s="297" t="str">
        <f t="array" aca="1" ref="DF11" ca="1">IFERROR(INDEX($AB$3:$AB$65,MATCH(1,($AO$3:$AO$65=$AR11&amp;$AQ11)*($Z$3:$Z$65=DF$3),0),0),"")</f>
        <v/>
      </c>
      <c r="DG11" s="297" t="str">
        <f t="array" aca="1" ref="DG11" ca="1">IFERROR(INDEX($AC$3:$AC$65,MATCH(1,($AO$3:$AO$65=$AR11&amp;$AQ11)*($Z$3:$Z$65=DG$3),0),0),"")</f>
        <v/>
      </c>
      <c r="DH11" s="297" t="str">
        <f t="array" aca="1" ref="DH11" ca="1">IFERROR(INDEX($AA$3:$AA$65,MATCH(1,($AO$3:$AO$65=$AR11&amp;$AQ11)*($Z$3:$Z$65=DH$3),0),0),"")</f>
        <v/>
      </c>
      <c r="DI11" s="299" t="str">
        <f t="array" aca="1" ref="DI11" ca="1">IFERROR(INDEX($Y$3:$Y$65,MATCH(1,($AO$3:$AO$65=$AR11&amp;$AQ11)*($Z$3:$Z$65=DI$3),0),0),"")</f>
        <v/>
      </c>
      <c r="DJ11" s="297" t="str">
        <f t="array" aca="1" ref="DJ11" ca="1">IFERROR(INDEX($AB$3:$AB$65,MATCH(1,($AO$3:$AO$65=$AR11&amp;$AQ11)*($Z$3:$Z$65=DJ$3),0),0),"")</f>
        <v/>
      </c>
      <c r="DK11" s="297" t="str">
        <f t="array" aca="1" ref="DK11" ca="1">IFERROR(INDEX($AC$3:$AC$65,MATCH(1,($AO$3:$AO$65=$AR11&amp;$AQ11)*($Z$3:$Z$65=DK$3),0),0),"")</f>
        <v/>
      </c>
      <c r="DL11" s="297" t="str">
        <f t="array" aca="1" ref="DL11" ca="1">IFERROR(INDEX($AA$3:$AA$65,MATCH(1,($AO$3:$AO$65=$AR11&amp;$AQ11)*($Z$3:$Z$65=DL$3),0),0),"")</f>
        <v/>
      </c>
      <c r="DM11" s="299" t="str">
        <f t="array" aca="1" ref="DM11" ca="1">IFERROR(INDEX($Y$3:$Y$65,MATCH(1,($AO$3:$AO$65=$AR11&amp;$AQ11)*($Z$3:$Z$65=DM$3),0),0),"")</f>
        <v/>
      </c>
      <c r="DN11" s="297" t="str">
        <f t="array" aca="1" ref="DN11" ca="1">IFERROR(INDEX($AB$3:$AB$65,MATCH(1,($AO$3:$AO$65=$AR11&amp;$AQ11)*($Z$3:$Z$65=DN$3),0),0),"")</f>
        <v/>
      </c>
      <c r="DO11" s="297" t="str">
        <f t="array" aca="1" ref="DO11" ca="1">IFERROR(INDEX($AC$3:$AC$65,MATCH(1,($AO$3:$AO$65=$AR11&amp;$AQ11)*($Z$3:$Z$65=DO$3),0),0),"")</f>
        <v/>
      </c>
      <c r="DP11" s="297" t="str">
        <f t="array" aca="1" ref="DP11" ca="1">IFERROR(INDEX($AA$3:$AA$65,MATCH(1,($AO$3:$AO$65=$AR11&amp;$AQ11)*($Z$3:$Z$65=DP$3),0),0),"")</f>
        <v/>
      </c>
      <c r="DQ11" s="299" t="str">
        <f t="array" aca="1" ref="DQ11" ca="1">IFERROR(INDEX($Y$3:$Y$65,MATCH(1,($AO$3:$AO$65=$AR11&amp;$AQ11)*($Z$3:$Z$65=DQ$3),0),0),"")</f>
        <v/>
      </c>
      <c r="DR11" s="297" t="str">
        <f t="array" aca="1" ref="DR11" ca="1">IFERROR(INDEX($AB$3:$AB$65,MATCH(1,($AO$3:$AO$65=$AR11&amp;$AQ11)*($Z$3:$Z$65=DR$3),0),0),"")</f>
        <v/>
      </c>
      <c r="DS11" s="297" t="str">
        <f t="array" aca="1" ref="DS11" ca="1">IFERROR(INDEX($AC$3:$AC$65,MATCH(1,($AO$3:$AO$65=$AR11&amp;$AQ11)*($Z$3:$Z$65=DS$3),0),0),"")</f>
        <v/>
      </c>
      <c r="DT11" s="297" t="str">
        <f t="array" aca="1" ref="DT11" ca="1">IFERROR(INDEX($AA$3:$AA$65,MATCH(1,($AO$3:$AO$65=$AR11&amp;$AQ11)*($Z$3:$Z$65=DT$3),0),0),"")</f>
        <v/>
      </c>
      <c r="DU11" s="299" t="str">
        <f t="array" aca="1" ref="DU11" ca="1">IFERROR(INDEX($Y$3:$Y$65,MATCH(1,($AO$3:$AO$65=$AR11&amp;$AQ11)*($Z$3:$Z$65=DU$3),0),0),"")</f>
        <v/>
      </c>
      <c r="DV11" s="297" t="str">
        <f t="array" aca="1" ref="DV11" ca="1">IFERROR(INDEX($AB$3:$AB$65,MATCH(1,($AO$3:$AO$65=$AR11&amp;$AQ11)*($Z$3:$Z$65=DV$3),0),0),"")</f>
        <v/>
      </c>
      <c r="DW11" s="297" t="str">
        <f t="array" aca="1" ref="DW11" ca="1">IFERROR(INDEX($AC$3:$AC$65,MATCH(1,($AO$3:$AO$65=$AR11&amp;$AQ11)*($Z$3:$Z$65=DW$3),0),0),"")</f>
        <v/>
      </c>
      <c r="DX11" s="297" t="str">
        <f t="array" aca="1" ref="DX11" ca="1">IFERROR(INDEX($AA$3:$AA$65,MATCH(1,($AO$3:$AO$65=$AR11&amp;$AQ11)*($Z$3:$Z$65=DX$3),0),0),"")</f>
        <v/>
      </c>
      <c r="DY11" s="299" t="str">
        <f t="array" aca="1" ref="DY11" ca="1">IFERROR(INDEX($Y$3:$Y$65,MATCH(1,($AO$3:$AO$65=$AR11&amp;$AQ11)*($Z$3:$Z$65=DY$3),0),0),"")</f>
        <v/>
      </c>
      <c r="DZ11" s="297" t="str">
        <f t="array" aca="1" ref="DZ11" ca="1">IFERROR(INDEX($AB$3:$AB$65,MATCH(1,($AO$3:$AO$65=$AR11&amp;$AQ11)*($Z$3:$Z$65=DZ$3),0),0),"")</f>
        <v/>
      </c>
      <c r="EA11" s="297" t="str">
        <f t="array" aca="1" ref="EA11" ca="1">IFERROR(INDEX($AC$3:$AC$65,MATCH(1,($AO$3:$AO$65=$AR11&amp;$AQ11)*($Z$3:$Z$65=EA$3),0),0),"")</f>
        <v/>
      </c>
      <c r="EB11" s="297" t="str">
        <f t="array" aca="1" ref="EB11" ca="1">IFERROR(INDEX($AA$3:$AA$65,MATCH(1,($AO$3:$AO$65=$AR11&amp;$AQ11)*($Z$3:$Z$65=EB$3),0),0),"")</f>
        <v/>
      </c>
      <c r="EC11" s="299" t="str">
        <f t="array" aca="1" ref="EC11" ca="1">IFERROR(INDEX($Y$3:$Y$65,MATCH(1,($AO$3:$AO$65=$AR11&amp;$AQ11)*($Z$3:$Z$65=EC$3),0),0),"")</f>
        <v/>
      </c>
      <c r="ED11" s="297" t="str">
        <f t="array" aca="1" ref="ED11" ca="1">IFERROR(INDEX($AB$3:$AB$65,MATCH(1,($AO$3:$AO$65=$AR11&amp;$AQ11)*($Z$3:$Z$65=ED$3),0),0),"")</f>
        <v/>
      </c>
      <c r="EE11" s="297" t="str">
        <f t="array" aca="1" ref="EE11" ca="1">IFERROR(INDEX($AC$3:$AC$65,MATCH(1,($AO$3:$AO$65=$AR11&amp;$AQ11)*($Z$3:$Z$65=EE$3),0),0),"")</f>
        <v/>
      </c>
      <c r="EF11" s="297" t="str">
        <f t="array" aca="1" ref="EF11" ca="1">IFERROR(INDEX($AI$3:$AI$129,MATCH(1,($AP$3:$AP$129=$AR11&amp;$AQ11)*($AH$3:$AH$129=EF$3),0),0),"")</f>
        <v/>
      </c>
      <c r="EG11" s="299" t="str">
        <f t="array" aca="1" ref="EG11" ca="1">IFERROR(INDEX($AG$3:$AG$129,MATCH(1,($AP$3:$AP$129=$AR11&amp;$AQ11)*($AH$3:$AH$129=EG$3),0),0),"")</f>
        <v/>
      </c>
      <c r="EH11" s="297" t="str">
        <f t="array" aca="1" ref="EH11" ca="1">IFERROR(INDEX($AJ$3:$AJ$129,MATCH(1,($AP$3:$AP$129=$AR11&amp;$AQ11)*($AH$3:$AH$129=EH$3),0),0),"")</f>
        <v/>
      </c>
      <c r="EI11" s="297" t="str">
        <f t="array" aca="1" ref="EI11" ca="1">IFERROR(INDEX($AK$3:$AK$129,MATCH(1,($AP$3:$AP$129=$AR11&amp;$AQ11)*($AH$3:$AH$129=EI$3),0),0),"")</f>
        <v/>
      </c>
      <c r="EJ11" s="297" t="str">
        <f t="array" aca="1" ref="EJ11" ca="1">IFERROR(INDEX($AI$3:$AI$129,MATCH(1,($AP$3:$AP$129=$AR11&amp;$AQ11)*($AH$3:$AH$129=EJ$3),0),0),"")</f>
        <v/>
      </c>
      <c r="EK11" s="299" t="str">
        <f t="array" aca="1" ref="EK11" ca="1">IFERROR(INDEX($AG$3:$AG$129,MATCH(1,($AP$3:$AP$129=$AR11&amp;$AQ11)*($AH$3:$AH$129=EK$3),0),0),"")</f>
        <v/>
      </c>
      <c r="EL11" s="297" t="str">
        <f t="array" aca="1" ref="EL11" ca="1">IFERROR(INDEX($AJ$3:$AJ$129,MATCH(1,($AP$3:$AP$129=$AR11&amp;$AQ11)*($AH$3:$AH$129=EL$3),0),0),"")</f>
        <v/>
      </c>
      <c r="EM11" s="297" t="str">
        <f t="array" aca="1" ref="EM11" ca="1">IFERROR(INDEX($AK$3:$AK$129,MATCH(1,($AP$3:$AP$129=$AR11&amp;$AQ11)*($AH$3:$AH$129=EM$3),0),0),"")</f>
        <v/>
      </c>
      <c r="EN11" s="297" t="str">
        <f t="array" aca="1" ref="EN11" ca="1">IFERROR(INDEX($AI$3:$AI$129,MATCH(1,($AP$3:$AP$129=$AR11&amp;$AQ11)*($AH$3:$AH$129=EN$3),0),0),"")</f>
        <v/>
      </c>
      <c r="EO11" s="299" t="str">
        <f t="array" aca="1" ref="EO11" ca="1">IFERROR(INDEX($AG$3:$AG$129,MATCH(1,($AP$3:$AP$129=$AR11&amp;$AQ11)*($AH$3:$AH$129=EO$3),0),0),"")</f>
        <v/>
      </c>
      <c r="EP11" s="297" t="str">
        <f t="array" aca="1" ref="EP11" ca="1">IFERROR(INDEX($AJ$3:$AJ$129,MATCH(1,($AP$3:$AP$129=$AR11&amp;$AQ11)*($AH$3:$AH$129=EP$3),0),0),"")</f>
        <v/>
      </c>
      <c r="EQ11" s="297" t="str">
        <f t="array" aca="1" ref="EQ11" ca="1">IFERROR(INDEX($AK$3:$AK$129,MATCH(1,($AP$3:$AP$129=$AR11&amp;$AQ11)*($AH$3:$AH$129=EQ$3),0),0),"")</f>
        <v/>
      </c>
      <c r="ER11" s="297" t="str">
        <f t="array" aca="1" ref="ER11" ca="1">IFERROR(INDEX($AI$3:$AI$129,MATCH(1,($AP$3:$AP$129=$AR11&amp;$AQ11)*($AH$3:$AH$129=ER$3),0),0),"")</f>
        <v/>
      </c>
      <c r="ES11" s="299" t="str">
        <f t="array" aca="1" ref="ES11" ca="1">IFERROR(INDEX($AG$3:$AG$129,MATCH(1,($AP$3:$AP$129=$AR11&amp;$AQ11)*($AH$3:$AH$129=ES$3),0),0),"")</f>
        <v/>
      </c>
      <c r="ET11" s="297" t="str">
        <f t="array" aca="1" ref="ET11" ca="1">IFERROR(INDEX($AJ$3:$AJ$129,MATCH(1,($AP$3:$AP$129=$AR11&amp;$AQ11)*($AH$3:$AH$129=ET$3),0),0),"")</f>
        <v/>
      </c>
      <c r="EU11" s="297" t="str">
        <f t="array" aca="1" ref="EU11" ca="1">IFERROR(INDEX($AK$3:$AK$129,MATCH(1,($AP$3:$AP$129=$AR11&amp;$AQ11)*($AH$3:$AH$129=EU$3),0),0),"")</f>
        <v/>
      </c>
      <c r="EV11" s="297" t="str">
        <f t="array" aca="1" ref="EV11" ca="1">IFERROR(INDEX($AI$3:$AI$129,MATCH(1,($AP$3:$AP$129=$AR11&amp;$AQ11)*($AH$3:$AH$129=EV$3),0),0),"")</f>
        <v/>
      </c>
      <c r="EW11" s="299" t="str">
        <f t="array" aca="1" ref="EW11" ca="1">IFERROR(INDEX($AG$3:$AG$129,MATCH(1,($AP$3:$AP$129=$AR11&amp;$AQ11)*($AH$3:$AH$129=EW$3),0),0),"")</f>
        <v/>
      </c>
      <c r="EX11" s="297" t="str">
        <f t="array" aca="1" ref="EX11" ca="1">IFERROR(INDEX($AJ$3:$AJ$129,MATCH(1,($AP$3:$AP$129=$AR11&amp;$AQ11)*($AH$3:$AH$129=EX$3),0),0),"")</f>
        <v/>
      </c>
      <c r="EY11" s="297" t="str">
        <f t="array" aca="1" ref="EY11" ca="1">IFERROR(INDEX($AK$3:$AK$129,MATCH(1,($AP$3:$AP$129=$AR11&amp;$AQ11)*($AH$3:$AH$129=EY$3),0),0),"")</f>
        <v/>
      </c>
      <c r="EZ11" s="297" t="str">
        <f t="array" aca="1" ref="EZ11" ca="1">IFERROR(INDEX($AI$3:$AI$129,MATCH(1,($AP$3:$AP$129=$AR11&amp;$AQ11)*($AH$3:$AH$129=EZ$3),0),0),"")</f>
        <v/>
      </c>
      <c r="FA11" s="299" t="str">
        <f t="array" aca="1" ref="FA11" ca="1">IFERROR(INDEX($AG$3:$AG$129,MATCH(1,($AP$3:$AP$129=$AR11&amp;$AQ11)*($AH$3:$AH$129=FA$3),0),0),"")</f>
        <v/>
      </c>
      <c r="FB11" s="297" t="str">
        <f t="array" aca="1" ref="FB11" ca="1">IFERROR(INDEX($AJ$3:$AJ$129,MATCH(1,($AP$3:$AP$129=$AR11&amp;$AQ11)*($AH$3:$AH$129=FB$3),0),0),"")</f>
        <v/>
      </c>
      <c r="FC11" s="297" t="str">
        <f t="array" aca="1" ref="FC11" ca="1">IFERROR(INDEX($AK$3:$AK$129,MATCH(1,($AP$3:$AP$129=$AR11&amp;$AQ11)*($AH$3:$AH$129=FC$3),0),0),"")</f>
        <v/>
      </c>
      <c r="FD11" s="297" t="str">
        <f t="array" aca="1" ref="FD11" ca="1">IFERROR(INDEX($AI$3:$AI$129,MATCH(1,($AP$3:$AP$129=$AR11&amp;$AQ11)*($AH$3:$AH$129=FD$3),0),0),"")</f>
        <v/>
      </c>
      <c r="FE11" s="299" t="str">
        <f t="array" aca="1" ref="FE11" ca="1">IFERROR(INDEX($AG$3:$AG$129,MATCH(1,($AP$3:$AP$129=$AR11&amp;$AQ11)*($AH$3:$AH$129=FE$3),0),0),"")</f>
        <v/>
      </c>
      <c r="FF11" s="297" t="str">
        <f t="array" aca="1" ref="FF11" ca="1">IFERROR(INDEX($AJ$3:$AJ$129,MATCH(1,($AP$3:$AP$129=$AR11&amp;$AQ11)*($AH$3:$AH$129=FF$3),0),0),"")</f>
        <v/>
      </c>
      <c r="FG11" s="297" t="str">
        <f t="array" aca="1" ref="FG11" ca="1">IFERROR(INDEX($AK$3:$AK$129,MATCH(1,($AP$3:$AP$129=$AR11&amp;$AQ11)*($AH$3:$AH$129=FG$3),0),0),"")</f>
        <v/>
      </c>
    </row>
    <row r="12" spans="2:163" ht="13.8" x14ac:dyDescent="0.25">
      <c r="B12" s="295">
        <f>dummy1!O18</f>
        <v>10</v>
      </c>
      <c r="C12" s="296">
        <f>dummy1!P18</f>
        <v>42040</v>
      </c>
      <c r="D12" s="297">
        <f>dummy1!Q18</f>
        <v>0.625</v>
      </c>
      <c r="E12" s="295" t="str">
        <f>dummy1!R18</f>
        <v>Court 10</v>
      </c>
      <c r="F12" s="295">
        <f ca="1">'Bracket 5 - 8'!S82</f>
        <v>10</v>
      </c>
      <c r="G12" s="295" t="str">
        <f ca="1">'Bracket 5 - 8'!T79</f>
        <v>Loser Match 7</v>
      </c>
      <c r="H12" s="295" t="str">
        <f ca="1">'Bracket 5 - 8'!T80</f>
        <v>Winner Match 6</v>
      </c>
      <c r="I12" s="295">
        <f t="shared" ca="1" si="31"/>
        <v>10</v>
      </c>
      <c r="J12" s="295">
        <f t="shared" ca="1" si="32"/>
        <v>42040</v>
      </c>
      <c r="K12" s="295">
        <f t="shared" ca="1" si="33"/>
        <v>0.625</v>
      </c>
      <c r="L12" s="295" t="str">
        <f t="shared" ca="1" si="34"/>
        <v>Loser Match 7</v>
      </c>
      <c r="M12" s="295" t="str">
        <f t="shared" ca="1" si="35"/>
        <v>Winner Match 6</v>
      </c>
      <c r="N12" s="295">
        <f ca="1">'Bracket 9 - 16'!C85</f>
        <v>10</v>
      </c>
      <c r="O12" s="295" t="str">
        <f ca="1">'Bracket 9 - 16'!D82</f>
        <v>Loser Match 3</v>
      </c>
      <c r="P12" s="295" t="str">
        <f ca="1">'Bracket 9 - 16'!D83</f>
        <v>Loser Match 4</v>
      </c>
      <c r="Q12" s="295">
        <f t="shared" ca="1" si="36"/>
        <v>10</v>
      </c>
      <c r="R12" s="295">
        <f t="shared" ca="1" si="37"/>
        <v>42040</v>
      </c>
      <c r="S12" s="295">
        <f t="shared" ca="1" si="38"/>
        <v>0.625</v>
      </c>
      <c r="T12" s="295" t="str">
        <f t="shared" ca="1" si="39"/>
        <v>Loser Match 3</v>
      </c>
      <c r="U12" s="295" t="str">
        <f t="shared" ca="1" si="40"/>
        <v>Loser Match 4</v>
      </c>
      <c r="V12" s="295">
        <f ca="1">'Bracket 17 - 32'!C66</f>
        <v>8</v>
      </c>
      <c r="W12" s="295" t="str">
        <f ca="1">IFERROR(VLOOKUP(dummy1!S18,dummy1!$K$45:$L$172,2,FALSE),"")</f>
        <v/>
      </c>
      <c r="X12" s="295" t="str">
        <f ca="1">IFERROR(VLOOKUP(dummy1!T18,dummy1!$K$45:$L$172,2,FALSE),"")</f>
        <v/>
      </c>
      <c r="Y12" s="295">
        <f t="shared" ca="1" si="41"/>
        <v>10</v>
      </c>
      <c r="Z12" s="295">
        <f t="shared" ca="1" si="2"/>
        <v>42040</v>
      </c>
      <c r="AA12" s="295">
        <f t="shared" ca="1" si="3"/>
        <v>0.625</v>
      </c>
      <c r="AB12" s="295" t="str">
        <f t="shared" ca="1" si="42"/>
        <v>Loser Match 3</v>
      </c>
      <c r="AC12" s="295" t="str">
        <f t="shared" ca="1" si="43"/>
        <v>Loser Match 4</v>
      </c>
      <c r="AD12" s="295">
        <f ca="1">'Bracket 33 - 64'!C66</f>
        <v>8</v>
      </c>
      <c r="AE12" s="295" t="str">
        <f ca="1">IFERROR(VLOOKUP(dummy1!S18,dummy1!$K$45:$L$172,2,FALSE),"")</f>
        <v/>
      </c>
      <c r="AF12" s="295" t="str">
        <f ca="1">IFERROR(VLOOKUP(dummy1!T18,dummy1!$K$45:$L$172,2,FALSE),"")</f>
        <v/>
      </c>
      <c r="AG12" s="295">
        <f t="shared" ca="1" si="44"/>
        <v>10</v>
      </c>
      <c r="AH12" s="295">
        <f t="shared" ca="1" si="45"/>
        <v>42040</v>
      </c>
      <c r="AI12" s="295">
        <f t="shared" ca="1" si="46"/>
        <v>0.625</v>
      </c>
      <c r="AJ12" s="295" t="str">
        <f t="shared" ca="1" si="47"/>
        <v>Loser Match 3</v>
      </c>
      <c r="AK12" s="295" t="str">
        <f t="shared" ca="1" si="48"/>
        <v>Loser Match 4</v>
      </c>
      <c r="AL12" s="294">
        <f>IF(dummy1!B19=dummy1!B18,IF(dummy1!C19&gt;1,AL11,AL11+1),1)</f>
        <v>1</v>
      </c>
      <c r="AM12" s="295" t="str">
        <f t="shared" si="49"/>
        <v>1Court 10</v>
      </c>
      <c r="AN12" s="295" t="str">
        <f t="shared" si="50"/>
        <v>1Court 10</v>
      </c>
      <c r="AO12" s="295" t="str">
        <f t="shared" si="51"/>
        <v>1Court 10</v>
      </c>
      <c r="AP12" s="295" t="str">
        <f t="shared" si="52"/>
        <v>1Court 10</v>
      </c>
      <c r="AQ12" s="295" t="str">
        <f t="shared" si="60"/>
        <v>Court 1</v>
      </c>
      <c r="AR12" s="295">
        <v>8</v>
      </c>
      <c r="AS12" s="295">
        <f t="shared" ca="1" si="61"/>
        <v>2</v>
      </c>
      <c r="AT12" s="295">
        <f t="shared" ca="1" si="62"/>
        <v>0</v>
      </c>
      <c r="AU12" s="295">
        <f t="shared" ca="1" si="63"/>
        <v>0</v>
      </c>
      <c r="AV12" s="295">
        <f t="shared" ca="1" si="64"/>
        <v>0</v>
      </c>
      <c r="AW12" s="295">
        <f t="shared" ca="1" si="65"/>
        <v>0</v>
      </c>
      <c r="AX12" s="295">
        <f t="shared" ca="1" si="66"/>
        <v>0</v>
      </c>
      <c r="AY12" s="295">
        <f t="shared" ca="1" si="67"/>
        <v>0</v>
      </c>
      <c r="AZ12" s="297" t="str">
        <f t="array" aca="1" ref="AZ12" ca="1">IFERROR(INDEX($K$3:$K$18,MATCH(1,($AM$3:$AM$18=$AR12&amp;$AQ12)*($J$3:$J$18=AZ$3),0),0),"")</f>
        <v/>
      </c>
      <c r="BA12" s="299" t="str">
        <f t="array" aca="1" ref="BA12" ca="1">IFERROR(INDEX($I$3:$I$18,MATCH(1,($AM$3:$AM$18=$AR12&amp;$AQ12)*($J$3:$J$18=BA$3),0),0),"")</f>
        <v/>
      </c>
      <c r="BB12" s="297" t="str">
        <f t="array" aca="1" ref="BB12" ca="1">IFERROR(INDEX($L$3:$L$18,MATCH(1,($AM$3:$AM$18=$AR12&amp;$AQ12)*($J$3:$J$18=BB$3),0),0),"")</f>
        <v/>
      </c>
      <c r="BC12" s="297" t="str">
        <f t="array" aca="1" ref="BC12" ca="1">IFERROR(INDEX($M$3:$M$18,MATCH(1,($AM$3:$AM$18=$AR12&amp;$AQ12)*($J$3:$J$18=BC$3),0),0),"")</f>
        <v/>
      </c>
      <c r="BD12" s="297" t="str">
        <f t="array" aca="1" ref="BD12" ca="1">IFERROR(INDEX($K$3:$K$18,MATCH(1,($AM$3:$AM$18=$AR12&amp;$AQ12)*($J$3:$J$18=BD$3),0),0),"")</f>
        <v/>
      </c>
      <c r="BE12" s="299" t="str">
        <f t="array" aca="1" ref="BE12" ca="1">IFERROR(INDEX($I$3:$I$18,MATCH(1,($AM$3:$AM$18=$AR12&amp;$AQ12)*($J$3:$J$18=BE$3),0),0),"")</f>
        <v/>
      </c>
      <c r="BF12" s="297" t="str">
        <f t="array" aca="1" ref="BF12" ca="1">IFERROR(INDEX($L$3:$L$18,MATCH(1,($AM$3:$AM$18=$AR12&amp;$AQ12)*($J$3:$J$18=BF$3),0),0),"")</f>
        <v/>
      </c>
      <c r="BG12" s="297" t="str">
        <f t="array" aca="1" ref="BG12" ca="1">IFERROR(INDEX($M$3:$M$18,MATCH(1,($AM$3:$AM$18=$AR12&amp;$AQ12)*($J$3:$J$18=BG$3),0),0),"")</f>
        <v/>
      </c>
      <c r="BH12" s="297" t="str">
        <f t="array" aca="1" ref="BH12" ca="1">IFERROR(INDEX($K$3:$K$18,MATCH(1,($AM$3:$AM$18=$AR12&amp;$AQ12)*($J$3:$J$18=BH$3),0),0),"")</f>
        <v/>
      </c>
      <c r="BI12" s="299" t="str">
        <f t="array" aca="1" ref="BI12" ca="1">IFERROR(INDEX($I$3:$I$18,MATCH(1,($AM$3:$AM$18=$AR12&amp;$AQ12)*($J$3:$J$18=BI$3),0),0),"")</f>
        <v/>
      </c>
      <c r="BJ12" s="297" t="str">
        <f t="array" aca="1" ref="BJ12" ca="1">IFERROR(INDEX($L$3:$L$18,MATCH(1,($AM$3:$AM$18=$AR12&amp;$AQ12)*($J$3:$J$18=BJ$3),0),0),"")</f>
        <v/>
      </c>
      <c r="BK12" s="297" t="str">
        <f t="array" aca="1" ref="BK12" ca="1">IFERROR(INDEX($M$3:$M$18,MATCH(1,($AM$3:$AM$18=$AR12&amp;$AQ12)*($J$3:$J$18=BK$3),0),0),"")</f>
        <v/>
      </c>
      <c r="BL12" s="297" t="str">
        <f t="array" aca="1" ref="BL12" ca="1">IFERROR(INDEX($K$3:$K$18,MATCH(1,($AM$3:$AM$18=$AR12&amp;$AQ12)*($J$3:$J$18=BL$3),0),0),"")</f>
        <v/>
      </c>
      <c r="BM12" s="299" t="str">
        <f t="array" aca="1" ref="BM12" ca="1">IFERROR(INDEX($I$3:$I$18,MATCH(1,($AM$3:$AM$18=$AR12&amp;$AQ12)*($J$3:$J$18=BM$3),0),0),"")</f>
        <v/>
      </c>
      <c r="BN12" s="297" t="str">
        <f t="array" aca="1" ref="BN12" ca="1">IFERROR(INDEX($L$3:$L$18,MATCH(1,($AM$3:$AM$18=$AR12&amp;$AQ12)*($J$3:$J$18=BN$3),0),0),"")</f>
        <v/>
      </c>
      <c r="BO12" s="297" t="str">
        <f t="array" aca="1" ref="BO12" ca="1">IFERROR(INDEX($M$3:$M$18,MATCH(1,($AM$3:$AM$18=$AR12&amp;$AQ12)*($J$3:$J$18=BO$3),0),0),"")</f>
        <v/>
      </c>
      <c r="BP12" s="297" t="str">
        <f t="array" aca="1" ref="BP12" ca="1">IFERROR(INDEX($K$3:$K$18,MATCH(1,($AM$3:$AM$18=$AR12&amp;$AQ12)*($J$3:$J$18=BP$3),0),0),"")</f>
        <v/>
      </c>
      <c r="BQ12" s="299" t="str">
        <f t="array" aca="1" ref="BQ12" ca="1">IFERROR(INDEX($I$3:$I$18,MATCH(1,($AM$3:$AM$18=$AR12&amp;$AQ12)*($J$3:$J$18=BQ$3),0),0),"")</f>
        <v/>
      </c>
      <c r="BR12" s="297" t="str">
        <f t="array" aca="1" ref="BR12" ca="1">IFERROR(INDEX($L$3:$L$18,MATCH(1,($AM$3:$AM$18=$AR12&amp;$AQ12)*($J$3:$J$18=BR$3),0),0),"")</f>
        <v/>
      </c>
      <c r="BS12" s="297" t="str">
        <f t="array" aca="1" ref="BS12" ca="1">IFERROR(INDEX($M$3:$M$18,MATCH(1,($AM$3:$AM$18=$AR12&amp;$AQ12)*($J$3:$J$18=BS$3),0),0),"")</f>
        <v/>
      </c>
      <c r="BT12" s="297" t="str">
        <f t="array" aca="1" ref="BT12" ca="1">IFERROR(INDEX($K$3:$K$18,MATCH(1,($AM$3:$AM$18=$AR12&amp;$AQ12)*($J$3:$J$18=BT$3),0),0),"")</f>
        <v/>
      </c>
      <c r="BU12" s="299" t="str">
        <f t="array" aca="1" ref="BU12" ca="1">IFERROR(INDEX($I$3:$I$18,MATCH(1,($AM$3:$AM$18=$AR12&amp;$AQ12)*($J$3:$J$18=BU$3),0),0),"")</f>
        <v/>
      </c>
      <c r="BV12" s="297" t="str">
        <f t="array" aca="1" ref="BV12" ca="1">IFERROR(INDEX($L$3:$L$18,MATCH(1,($AM$3:$AM$18=$AR12&amp;$AQ12)*($J$3:$J$18=BV$3),0),0),"")</f>
        <v/>
      </c>
      <c r="BW12" s="297" t="str">
        <f t="array" aca="1" ref="BW12" ca="1">IFERROR(INDEX($M$3:$M$18,MATCH(1,($AM$3:$AM$18=$AR12&amp;$AQ12)*($J$3:$J$18=BW$3),0),0),"")</f>
        <v/>
      </c>
      <c r="BX12" s="297" t="str">
        <f t="array" aca="1" ref="BX12" ca="1">IFERROR(INDEX($K$3:$K$18,MATCH(1,($AM$3:$AM$18=$AR12&amp;$AQ12)*($J$3:$J$18=BX$3),0),0),"")</f>
        <v/>
      </c>
      <c r="BY12" s="299" t="str">
        <f t="array" aca="1" ref="BY12" ca="1">IFERROR(INDEX($I$3:$I$18,MATCH(1,($AM$3:$AM$18=$AR12&amp;$AQ12)*($J$3:$J$18=BY$3),0),0),"")</f>
        <v/>
      </c>
      <c r="BZ12" s="297" t="str">
        <f t="array" aca="1" ref="BZ12" ca="1">IFERROR(INDEX($L$3:$L$18,MATCH(1,($AM$3:$AM$18=$AR12&amp;$AQ12)*($J$3:$J$18=BZ$3),0),0),"")</f>
        <v/>
      </c>
      <c r="CA12" s="297" t="str">
        <f t="array" aca="1" ref="CA12" ca="1">IFERROR(INDEX($M$3:$M$18,MATCH(1,($AM$3:$AM$18=$AR12&amp;$AQ12)*($J$3:$J$18=CA$3),0),0),"")</f>
        <v/>
      </c>
      <c r="CB12" s="297" t="str">
        <f t="array" aca="1" ref="CB12" ca="1">IFERROR(INDEX($S$3:$S$33,MATCH(1,($AN$3:$AN$33=$AR12&amp;$AQ12)*($R$3:$R$33=CB$3),0),0),"")</f>
        <v/>
      </c>
      <c r="CC12" s="299" t="str">
        <f t="array" aca="1" ref="CC12" ca="1">IFERROR(INDEX($Q$3:$Q$33,MATCH(1,($AN$3:$AN$33=$AR12&amp;$AQ12)*($R$3:$R$33=CC$3),0),0),"")</f>
        <v/>
      </c>
      <c r="CD12" s="297" t="str">
        <f t="array" aca="1" ref="CD12" ca="1">IFERROR(INDEX($T$3:$T$33,MATCH(1,($AN$3:$AN$33=$AR12&amp;$AQ12)*($R$3:$R$33=CD$3),0),0),"")</f>
        <v/>
      </c>
      <c r="CE12" s="297" t="str">
        <f t="array" aca="1" ref="CE12" ca="1">IFERROR(INDEX($U$3:$U$33,MATCH(1,($AN$3:$AN$33=$AR12&amp;$AQ12)*($R$3:$R$33=CE$3),0),0),"")</f>
        <v/>
      </c>
      <c r="CF12" s="297" t="str">
        <f t="array" aca="1" ref="CF12" ca="1">IFERROR(INDEX($S$3:$S$33,MATCH(1,($AN$3:$AN$33=$AR12&amp;$AQ12)*($R$3:$R$33=CF$3),0),0),"")</f>
        <v/>
      </c>
      <c r="CG12" s="299" t="str">
        <f t="array" aca="1" ref="CG12" ca="1">IFERROR(INDEX($Q$3:$Q$33,MATCH(1,($AN$3:$AN$33=$AR12&amp;$AQ12)*($R$3:$R$33=CG$3),0),0),"")</f>
        <v/>
      </c>
      <c r="CH12" s="297" t="str">
        <f t="array" aca="1" ref="CH12" ca="1">IFERROR(INDEX($T$3:$T$33,MATCH(1,($AN$3:$AN$33=$AR12&amp;$AQ12)*($R$3:$R$33=CH$3),0),0),"")</f>
        <v/>
      </c>
      <c r="CI12" s="297" t="str">
        <f t="array" aca="1" ref="CI12" ca="1">IFERROR(INDEX($U$3:$U$33,MATCH(1,($AN$3:$AN$33=$AR12&amp;$AQ12)*($R$3:$R$33=CI$3),0),0),"")</f>
        <v/>
      </c>
      <c r="CJ12" s="297" t="str">
        <f t="array" aca="1" ref="CJ12" ca="1">IFERROR(INDEX($S$3:$S$33,MATCH(1,($AN$3:$AN$33=$AR12&amp;$AQ12)*($R$3:$R$33=CJ$3),0),0),"")</f>
        <v/>
      </c>
      <c r="CK12" s="299" t="str">
        <f t="array" aca="1" ref="CK12" ca="1">IFERROR(INDEX($Q$3:$Q$33,MATCH(1,($AN$3:$AN$33=$AR12&amp;$AQ12)*($R$3:$R$33=CK$3),0),0),"")</f>
        <v/>
      </c>
      <c r="CL12" s="297" t="str">
        <f t="array" aca="1" ref="CL12" ca="1">IFERROR(INDEX($T$3:$T$33,MATCH(1,($AN$3:$AN$33=$AR12&amp;$AQ12)*($R$3:$R$33=CL$3),0),0),"")</f>
        <v/>
      </c>
      <c r="CM12" s="297" t="str">
        <f t="array" aca="1" ref="CM12" ca="1">IFERROR(INDEX($U$3:$U$33,MATCH(1,($AN$3:$AN$33=$AR12&amp;$AQ12)*($R$3:$R$33=CM$3),0),0),"")</f>
        <v/>
      </c>
      <c r="CN12" s="297" t="str">
        <f t="array" aca="1" ref="CN12" ca="1">IFERROR(INDEX($S$3:$S$33,MATCH(1,($AN$3:$AN$33=$AR12&amp;$AQ12)*($R$3:$R$33=CN$3),0),0),"")</f>
        <v/>
      </c>
      <c r="CO12" s="299" t="str">
        <f t="array" aca="1" ref="CO12" ca="1">IFERROR(INDEX($Q$3:$Q$33,MATCH(1,($AN$3:$AN$33=$AR12&amp;$AQ12)*($R$3:$R$33=CO$3),0),0),"")</f>
        <v/>
      </c>
      <c r="CP12" s="297" t="str">
        <f t="array" aca="1" ref="CP12" ca="1">IFERROR(INDEX($T$3:$T$33,MATCH(1,($AN$3:$AN$33=$AR12&amp;$AQ12)*($R$3:$R$33=CP$3),0),0),"")</f>
        <v/>
      </c>
      <c r="CQ12" s="297" t="str">
        <f t="array" aca="1" ref="CQ12" ca="1">IFERROR(INDEX($U$3:$U$33,MATCH(1,($AN$3:$AN$33=$AR12&amp;$AQ12)*($R$3:$R$33=CQ$3),0),0),"")</f>
        <v/>
      </c>
      <c r="CR12" s="297" t="str">
        <f t="array" aca="1" ref="CR12" ca="1">IFERROR(INDEX($S$3:$S$33,MATCH(1,($AN$3:$AN$33=$AR12&amp;$AQ12)*($R$3:$R$33=CR$3),0),0),"")</f>
        <v/>
      </c>
      <c r="CS12" s="299" t="str">
        <f t="array" aca="1" ref="CS12" ca="1">IFERROR(INDEX($Q$3:$Q$33,MATCH(1,($AN$3:$AN$33=$AR12&amp;$AQ12)*($R$3:$R$33=CS$3),0),0),"")</f>
        <v/>
      </c>
      <c r="CT12" s="297" t="str">
        <f t="array" aca="1" ref="CT12" ca="1">IFERROR(INDEX($T$3:$T$33,MATCH(1,($AN$3:$AN$33=$AR12&amp;$AQ12)*($R$3:$R$33=CT$3),0),0),"")</f>
        <v/>
      </c>
      <c r="CU12" s="297" t="str">
        <f t="array" aca="1" ref="CU12" ca="1">IFERROR(INDEX($U$3:$U$33,MATCH(1,($AN$3:$AN$33=$AR12&amp;$AQ12)*($R$3:$R$33=CU$3),0),0),"")</f>
        <v/>
      </c>
      <c r="CV12" s="297" t="str">
        <f t="array" aca="1" ref="CV12" ca="1">IFERROR(INDEX($S$3:$S$33,MATCH(1,($AN$3:$AN$33=$AR12&amp;$AQ12)*($R$3:$R$33=CV$3),0),0),"")</f>
        <v/>
      </c>
      <c r="CW12" s="299" t="str">
        <f t="array" aca="1" ref="CW12" ca="1">IFERROR(INDEX($Q$3:$Q$33,MATCH(1,($AN$3:$AN$33=$AR12&amp;$AQ12)*($R$3:$R$33=CW$3),0),0),"")</f>
        <v/>
      </c>
      <c r="CX12" s="297" t="str">
        <f t="array" aca="1" ref="CX12" ca="1">IFERROR(INDEX($T$3:$T$33,MATCH(1,($AN$3:$AN$33=$AR12&amp;$AQ12)*($R$3:$R$33=CX$3),0),0),"")</f>
        <v/>
      </c>
      <c r="CY12" s="297" t="str">
        <f t="array" aca="1" ref="CY12" ca="1">IFERROR(INDEX($U$3:$U$33,MATCH(1,($AN$3:$AN$33=$AR12&amp;$AQ12)*($R$3:$R$33=CY$3),0),0),"")</f>
        <v/>
      </c>
      <c r="CZ12" s="297" t="str">
        <f t="array" aca="1" ref="CZ12" ca="1">IFERROR(INDEX($S$3:$S$33,MATCH(1,($AN$3:$AN$33=$AR12&amp;$AQ12)*($R$3:$R$33=CZ$3),0),0),"")</f>
        <v/>
      </c>
      <c r="DA12" s="299" t="str">
        <f t="array" aca="1" ref="DA12" ca="1">IFERROR(INDEX($Q$3:$Q$33,MATCH(1,($AN$3:$AN$33=$AR12&amp;$AQ12)*($R$3:$R$33=DA$3),0),0),"")</f>
        <v/>
      </c>
      <c r="DB12" s="297" t="str">
        <f t="array" aca="1" ref="DB12" ca="1">IFERROR(INDEX($T$3:$T$33,MATCH(1,($AN$3:$AN$33=$AR12&amp;$AQ12)*($R$3:$R$33=DB$3),0),0),"")</f>
        <v/>
      </c>
      <c r="DC12" s="297" t="str">
        <f t="array" aca="1" ref="DC12" ca="1">IFERROR(INDEX($U$3:$U$33,MATCH(1,($AN$3:$AN$33=$AR12&amp;$AQ12)*($R$3:$R$33=DC$3),0),0),"")</f>
        <v/>
      </c>
      <c r="DD12" s="297" t="str">
        <f t="array" aca="1" ref="DD12" ca="1">IFERROR(INDEX($AA$3:$AA$65,MATCH(1,($AO$3:$AO$65=$AR12&amp;$AQ12)*($Z$3:$Z$65=DD$3),0),0),"")</f>
        <v/>
      </c>
      <c r="DE12" s="299" t="str">
        <f t="array" aca="1" ref="DE12" ca="1">IFERROR(INDEX($Y$3:$Y$65,MATCH(1,($AO$3:$AO$65=$AR12&amp;$AQ12)*($Z$3:$Z$65=DE$3),0),0),"")</f>
        <v/>
      </c>
      <c r="DF12" s="297" t="str">
        <f t="array" aca="1" ref="DF12" ca="1">IFERROR(INDEX($AB$3:$AB$65,MATCH(1,($AO$3:$AO$65=$AR12&amp;$AQ12)*($Z$3:$Z$65=DF$3),0),0),"")</f>
        <v/>
      </c>
      <c r="DG12" s="297" t="str">
        <f t="array" aca="1" ref="DG12" ca="1">IFERROR(INDEX($AC$3:$AC$65,MATCH(1,($AO$3:$AO$65=$AR12&amp;$AQ12)*($Z$3:$Z$65=DG$3),0),0),"")</f>
        <v/>
      </c>
      <c r="DH12" s="297" t="str">
        <f t="array" aca="1" ref="DH12" ca="1">IFERROR(INDEX($AA$3:$AA$65,MATCH(1,($AO$3:$AO$65=$AR12&amp;$AQ12)*($Z$3:$Z$65=DH$3),0),0),"")</f>
        <v/>
      </c>
      <c r="DI12" s="299" t="str">
        <f t="array" aca="1" ref="DI12" ca="1">IFERROR(INDEX($Y$3:$Y$65,MATCH(1,($AO$3:$AO$65=$AR12&amp;$AQ12)*($Z$3:$Z$65=DI$3),0),0),"")</f>
        <v/>
      </c>
      <c r="DJ12" s="297" t="str">
        <f t="array" aca="1" ref="DJ12" ca="1">IFERROR(INDEX($AB$3:$AB$65,MATCH(1,($AO$3:$AO$65=$AR12&amp;$AQ12)*($Z$3:$Z$65=DJ$3),0),0),"")</f>
        <v/>
      </c>
      <c r="DK12" s="297" t="str">
        <f t="array" aca="1" ref="DK12" ca="1">IFERROR(INDEX($AC$3:$AC$65,MATCH(1,($AO$3:$AO$65=$AR12&amp;$AQ12)*($Z$3:$Z$65=DK$3),0),0),"")</f>
        <v/>
      </c>
      <c r="DL12" s="297" t="str">
        <f t="array" aca="1" ref="DL12" ca="1">IFERROR(INDEX($AA$3:$AA$65,MATCH(1,($AO$3:$AO$65=$AR12&amp;$AQ12)*($Z$3:$Z$65=DL$3),0),0),"")</f>
        <v/>
      </c>
      <c r="DM12" s="299" t="str">
        <f t="array" aca="1" ref="DM12" ca="1">IFERROR(INDEX($Y$3:$Y$65,MATCH(1,($AO$3:$AO$65=$AR12&amp;$AQ12)*($Z$3:$Z$65=DM$3),0),0),"")</f>
        <v/>
      </c>
      <c r="DN12" s="297" t="str">
        <f t="array" aca="1" ref="DN12" ca="1">IFERROR(INDEX($AB$3:$AB$65,MATCH(1,($AO$3:$AO$65=$AR12&amp;$AQ12)*($Z$3:$Z$65=DN$3),0),0),"")</f>
        <v/>
      </c>
      <c r="DO12" s="297" t="str">
        <f t="array" aca="1" ref="DO12" ca="1">IFERROR(INDEX($AC$3:$AC$65,MATCH(1,($AO$3:$AO$65=$AR12&amp;$AQ12)*($Z$3:$Z$65=DO$3),0),0),"")</f>
        <v/>
      </c>
      <c r="DP12" s="297" t="str">
        <f t="array" aca="1" ref="DP12" ca="1">IFERROR(INDEX($AA$3:$AA$65,MATCH(1,($AO$3:$AO$65=$AR12&amp;$AQ12)*($Z$3:$Z$65=DP$3),0),0),"")</f>
        <v/>
      </c>
      <c r="DQ12" s="299" t="str">
        <f t="array" aca="1" ref="DQ12" ca="1">IFERROR(INDEX($Y$3:$Y$65,MATCH(1,($AO$3:$AO$65=$AR12&amp;$AQ12)*($Z$3:$Z$65=DQ$3),0),0),"")</f>
        <v/>
      </c>
      <c r="DR12" s="297" t="str">
        <f t="array" aca="1" ref="DR12" ca="1">IFERROR(INDEX($AB$3:$AB$65,MATCH(1,($AO$3:$AO$65=$AR12&amp;$AQ12)*($Z$3:$Z$65=DR$3),0),0),"")</f>
        <v/>
      </c>
      <c r="DS12" s="297" t="str">
        <f t="array" aca="1" ref="DS12" ca="1">IFERROR(INDEX($AC$3:$AC$65,MATCH(1,($AO$3:$AO$65=$AR12&amp;$AQ12)*($Z$3:$Z$65=DS$3),0),0),"")</f>
        <v/>
      </c>
      <c r="DT12" s="297" t="str">
        <f t="array" aca="1" ref="DT12" ca="1">IFERROR(INDEX($AA$3:$AA$65,MATCH(1,($AO$3:$AO$65=$AR12&amp;$AQ12)*($Z$3:$Z$65=DT$3),0),0),"")</f>
        <v/>
      </c>
      <c r="DU12" s="299" t="str">
        <f t="array" aca="1" ref="DU12" ca="1">IFERROR(INDEX($Y$3:$Y$65,MATCH(1,($AO$3:$AO$65=$AR12&amp;$AQ12)*($Z$3:$Z$65=DU$3),0),0),"")</f>
        <v/>
      </c>
      <c r="DV12" s="297" t="str">
        <f t="array" aca="1" ref="DV12" ca="1">IFERROR(INDEX($AB$3:$AB$65,MATCH(1,($AO$3:$AO$65=$AR12&amp;$AQ12)*($Z$3:$Z$65=DV$3),0),0),"")</f>
        <v/>
      </c>
      <c r="DW12" s="297" t="str">
        <f t="array" aca="1" ref="DW12" ca="1">IFERROR(INDEX($AC$3:$AC$65,MATCH(1,($AO$3:$AO$65=$AR12&amp;$AQ12)*($Z$3:$Z$65=DW$3),0),0),"")</f>
        <v/>
      </c>
      <c r="DX12" s="297" t="str">
        <f t="array" aca="1" ref="DX12" ca="1">IFERROR(INDEX($AA$3:$AA$65,MATCH(1,($AO$3:$AO$65=$AR12&amp;$AQ12)*($Z$3:$Z$65=DX$3),0),0),"")</f>
        <v/>
      </c>
      <c r="DY12" s="299" t="str">
        <f t="array" aca="1" ref="DY12" ca="1">IFERROR(INDEX($Y$3:$Y$65,MATCH(1,($AO$3:$AO$65=$AR12&amp;$AQ12)*($Z$3:$Z$65=DY$3),0),0),"")</f>
        <v/>
      </c>
      <c r="DZ12" s="297" t="str">
        <f t="array" aca="1" ref="DZ12" ca="1">IFERROR(INDEX($AB$3:$AB$65,MATCH(1,($AO$3:$AO$65=$AR12&amp;$AQ12)*($Z$3:$Z$65=DZ$3),0),0),"")</f>
        <v/>
      </c>
      <c r="EA12" s="297" t="str">
        <f t="array" aca="1" ref="EA12" ca="1">IFERROR(INDEX($AC$3:$AC$65,MATCH(1,($AO$3:$AO$65=$AR12&amp;$AQ12)*($Z$3:$Z$65=EA$3),0),0),"")</f>
        <v/>
      </c>
      <c r="EB12" s="297" t="str">
        <f t="array" aca="1" ref="EB12" ca="1">IFERROR(INDEX($AA$3:$AA$65,MATCH(1,($AO$3:$AO$65=$AR12&amp;$AQ12)*($Z$3:$Z$65=EB$3),0),0),"")</f>
        <v/>
      </c>
      <c r="EC12" s="299" t="str">
        <f t="array" aca="1" ref="EC12" ca="1">IFERROR(INDEX($Y$3:$Y$65,MATCH(1,($AO$3:$AO$65=$AR12&amp;$AQ12)*($Z$3:$Z$65=EC$3),0),0),"")</f>
        <v/>
      </c>
      <c r="ED12" s="297" t="str">
        <f t="array" aca="1" ref="ED12" ca="1">IFERROR(INDEX($AB$3:$AB$65,MATCH(1,($AO$3:$AO$65=$AR12&amp;$AQ12)*($Z$3:$Z$65=ED$3),0),0),"")</f>
        <v/>
      </c>
      <c r="EE12" s="297" t="str">
        <f t="array" aca="1" ref="EE12" ca="1">IFERROR(INDEX($AC$3:$AC$65,MATCH(1,($AO$3:$AO$65=$AR12&amp;$AQ12)*($Z$3:$Z$65=EE$3),0),0),"")</f>
        <v/>
      </c>
      <c r="EF12" s="297" t="str">
        <f t="array" aca="1" ref="EF12" ca="1">IFERROR(INDEX($AI$3:$AI$129,MATCH(1,($AP$3:$AP$129=$AR12&amp;$AQ12)*($AH$3:$AH$129=EF$3),0),0),"")</f>
        <v/>
      </c>
      <c r="EG12" s="299" t="str">
        <f t="array" aca="1" ref="EG12" ca="1">IFERROR(INDEX($AG$3:$AG$129,MATCH(1,($AP$3:$AP$129=$AR12&amp;$AQ12)*($AH$3:$AH$129=EG$3),0),0),"")</f>
        <v/>
      </c>
      <c r="EH12" s="297" t="str">
        <f t="array" aca="1" ref="EH12" ca="1">IFERROR(INDEX($AJ$3:$AJ$129,MATCH(1,($AP$3:$AP$129=$AR12&amp;$AQ12)*($AH$3:$AH$129=EH$3),0),0),"")</f>
        <v/>
      </c>
      <c r="EI12" s="297" t="str">
        <f t="array" aca="1" ref="EI12" ca="1">IFERROR(INDEX($AK$3:$AK$129,MATCH(1,($AP$3:$AP$129=$AR12&amp;$AQ12)*($AH$3:$AH$129=EI$3),0),0),"")</f>
        <v/>
      </c>
      <c r="EJ12" s="297" t="str">
        <f t="array" aca="1" ref="EJ12" ca="1">IFERROR(INDEX($AI$3:$AI$129,MATCH(1,($AP$3:$AP$129=$AR12&amp;$AQ12)*($AH$3:$AH$129=EJ$3),0),0),"")</f>
        <v/>
      </c>
      <c r="EK12" s="299" t="str">
        <f t="array" aca="1" ref="EK12" ca="1">IFERROR(INDEX($AG$3:$AG$129,MATCH(1,($AP$3:$AP$129=$AR12&amp;$AQ12)*($AH$3:$AH$129=EK$3),0),0),"")</f>
        <v/>
      </c>
      <c r="EL12" s="297" t="str">
        <f t="array" aca="1" ref="EL12" ca="1">IFERROR(INDEX($AJ$3:$AJ$129,MATCH(1,($AP$3:$AP$129=$AR12&amp;$AQ12)*($AH$3:$AH$129=EL$3),0),0),"")</f>
        <v/>
      </c>
      <c r="EM12" s="297" t="str">
        <f t="array" aca="1" ref="EM12" ca="1">IFERROR(INDEX($AK$3:$AK$129,MATCH(1,($AP$3:$AP$129=$AR12&amp;$AQ12)*($AH$3:$AH$129=EM$3),0),0),"")</f>
        <v/>
      </c>
      <c r="EN12" s="297" t="str">
        <f t="array" aca="1" ref="EN12" ca="1">IFERROR(INDEX($AI$3:$AI$129,MATCH(1,($AP$3:$AP$129=$AR12&amp;$AQ12)*($AH$3:$AH$129=EN$3),0),0),"")</f>
        <v/>
      </c>
      <c r="EO12" s="299" t="str">
        <f t="array" aca="1" ref="EO12" ca="1">IFERROR(INDEX($AG$3:$AG$129,MATCH(1,($AP$3:$AP$129=$AR12&amp;$AQ12)*($AH$3:$AH$129=EO$3),0),0),"")</f>
        <v/>
      </c>
      <c r="EP12" s="297" t="str">
        <f t="array" aca="1" ref="EP12" ca="1">IFERROR(INDEX($AJ$3:$AJ$129,MATCH(1,($AP$3:$AP$129=$AR12&amp;$AQ12)*($AH$3:$AH$129=EP$3),0),0),"")</f>
        <v/>
      </c>
      <c r="EQ12" s="297" t="str">
        <f t="array" aca="1" ref="EQ12" ca="1">IFERROR(INDEX($AK$3:$AK$129,MATCH(1,($AP$3:$AP$129=$AR12&amp;$AQ12)*($AH$3:$AH$129=EQ$3),0),0),"")</f>
        <v/>
      </c>
      <c r="ER12" s="297" t="str">
        <f t="array" aca="1" ref="ER12" ca="1">IFERROR(INDEX($AI$3:$AI$129,MATCH(1,($AP$3:$AP$129=$AR12&amp;$AQ12)*($AH$3:$AH$129=ER$3),0),0),"")</f>
        <v/>
      </c>
      <c r="ES12" s="299" t="str">
        <f t="array" aca="1" ref="ES12" ca="1">IFERROR(INDEX($AG$3:$AG$129,MATCH(1,($AP$3:$AP$129=$AR12&amp;$AQ12)*($AH$3:$AH$129=ES$3),0),0),"")</f>
        <v/>
      </c>
      <c r="ET12" s="297" t="str">
        <f t="array" aca="1" ref="ET12" ca="1">IFERROR(INDEX($AJ$3:$AJ$129,MATCH(1,($AP$3:$AP$129=$AR12&amp;$AQ12)*($AH$3:$AH$129=ET$3),0),0),"")</f>
        <v/>
      </c>
      <c r="EU12" s="297" t="str">
        <f t="array" aca="1" ref="EU12" ca="1">IFERROR(INDEX($AK$3:$AK$129,MATCH(1,($AP$3:$AP$129=$AR12&amp;$AQ12)*($AH$3:$AH$129=EU$3),0),0),"")</f>
        <v/>
      </c>
      <c r="EV12" s="297" t="str">
        <f t="array" aca="1" ref="EV12" ca="1">IFERROR(INDEX($AI$3:$AI$129,MATCH(1,($AP$3:$AP$129=$AR12&amp;$AQ12)*($AH$3:$AH$129=EV$3),0),0),"")</f>
        <v/>
      </c>
      <c r="EW12" s="299" t="str">
        <f t="array" aca="1" ref="EW12" ca="1">IFERROR(INDEX($AG$3:$AG$129,MATCH(1,($AP$3:$AP$129=$AR12&amp;$AQ12)*($AH$3:$AH$129=EW$3),0),0),"")</f>
        <v/>
      </c>
      <c r="EX12" s="297" t="str">
        <f t="array" aca="1" ref="EX12" ca="1">IFERROR(INDEX($AJ$3:$AJ$129,MATCH(1,($AP$3:$AP$129=$AR12&amp;$AQ12)*($AH$3:$AH$129=EX$3),0),0),"")</f>
        <v/>
      </c>
      <c r="EY12" s="297" t="str">
        <f t="array" aca="1" ref="EY12" ca="1">IFERROR(INDEX($AK$3:$AK$129,MATCH(1,($AP$3:$AP$129=$AR12&amp;$AQ12)*($AH$3:$AH$129=EY$3),0),0),"")</f>
        <v/>
      </c>
      <c r="EZ12" s="297" t="str">
        <f t="array" aca="1" ref="EZ12" ca="1">IFERROR(INDEX($AI$3:$AI$129,MATCH(1,($AP$3:$AP$129=$AR12&amp;$AQ12)*($AH$3:$AH$129=EZ$3),0),0),"")</f>
        <v/>
      </c>
      <c r="FA12" s="299" t="str">
        <f t="array" aca="1" ref="FA12" ca="1">IFERROR(INDEX($AG$3:$AG$129,MATCH(1,($AP$3:$AP$129=$AR12&amp;$AQ12)*($AH$3:$AH$129=FA$3),0),0),"")</f>
        <v/>
      </c>
      <c r="FB12" s="297" t="str">
        <f t="array" aca="1" ref="FB12" ca="1">IFERROR(INDEX($AJ$3:$AJ$129,MATCH(1,($AP$3:$AP$129=$AR12&amp;$AQ12)*($AH$3:$AH$129=FB$3),0),0),"")</f>
        <v/>
      </c>
      <c r="FC12" s="297" t="str">
        <f t="array" aca="1" ref="FC12" ca="1">IFERROR(INDEX($AK$3:$AK$129,MATCH(1,($AP$3:$AP$129=$AR12&amp;$AQ12)*($AH$3:$AH$129=FC$3),0),0),"")</f>
        <v/>
      </c>
      <c r="FD12" s="297" t="str">
        <f t="array" aca="1" ref="FD12" ca="1">IFERROR(INDEX($AI$3:$AI$129,MATCH(1,($AP$3:$AP$129=$AR12&amp;$AQ12)*($AH$3:$AH$129=FD$3),0),0),"")</f>
        <v/>
      </c>
      <c r="FE12" s="299" t="str">
        <f t="array" aca="1" ref="FE12" ca="1">IFERROR(INDEX($AG$3:$AG$129,MATCH(1,($AP$3:$AP$129=$AR12&amp;$AQ12)*($AH$3:$AH$129=FE$3),0),0),"")</f>
        <v/>
      </c>
      <c r="FF12" s="297" t="str">
        <f t="array" aca="1" ref="FF12" ca="1">IFERROR(INDEX($AJ$3:$AJ$129,MATCH(1,($AP$3:$AP$129=$AR12&amp;$AQ12)*($AH$3:$AH$129=FF$3),0),0),"")</f>
        <v/>
      </c>
      <c r="FG12" s="297" t="str">
        <f t="array" aca="1" ref="FG12" ca="1">IFERROR(INDEX($AK$3:$AK$129,MATCH(1,($AP$3:$AP$129=$AR12&amp;$AQ12)*($AH$3:$AH$129=FG$3),0),0),"")</f>
        <v/>
      </c>
    </row>
    <row r="13" spans="2:163" ht="13.8" x14ac:dyDescent="0.25">
      <c r="B13" s="295">
        <f>dummy1!O19</f>
        <v>11</v>
      </c>
      <c r="C13" s="296">
        <f>dummy1!P19</f>
        <v>42040</v>
      </c>
      <c r="D13" s="297">
        <f>dummy1!Q19</f>
        <v>0.625</v>
      </c>
      <c r="E13" s="295" t="str">
        <f>dummy1!R19</f>
        <v>Court 11</v>
      </c>
      <c r="F13" s="295">
        <f ca="1">'Bracket 5 - 8'!AI28</f>
        <v>11</v>
      </c>
      <c r="G13" s="295" t="str">
        <f ca="1">'Bracket 5 - 8'!AJ25</f>
        <v>Winner Match 7</v>
      </c>
      <c r="H13" s="295" t="str">
        <f ca="1">'Bracket 5 - 8'!AJ26</f>
        <v>Winner Match 8</v>
      </c>
      <c r="I13" s="295">
        <f t="shared" ca="1" si="31"/>
        <v>11</v>
      </c>
      <c r="J13" s="295">
        <f t="shared" ca="1" si="32"/>
        <v>42040</v>
      </c>
      <c r="K13" s="295">
        <f t="shared" ca="1" si="33"/>
        <v>0.625</v>
      </c>
      <c r="L13" s="295" t="str">
        <f t="shared" ca="1" si="34"/>
        <v>Winner Match 7</v>
      </c>
      <c r="M13" s="295" t="str">
        <f t="shared" ca="1" si="35"/>
        <v>Winner Match 8</v>
      </c>
      <c r="N13" s="295">
        <f ca="1">'Bracket 9 - 16'!C99</f>
        <v>11</v>
      </c>
      <c r="O13" s="295" t="str">
        <f ca="1">'Bracket 9 - 16'!D96</f>
        <v>Loser Match 5</v>
      </c>
      <c r="P13" s="295" t="str">
        <f ca="1">'Bracket 9 - 16'!D97</f>
        <v>Loser Match 6</v>
      </c>
      <c r="Q13" s="295">
        <f t="shared" ca="1" si="36"/>
        <v>11</v>
      </c>
      <c r="R13" s="295">
        <f t="shared" ca="1" si="37"/>
        <v>42040</v>
      </c>
      <c r="S13" s="295">
        <f t="shared" ca="1" si="38"/>
        <v>0.625</v>
      </c>
      <c r="T13" s="295" t="str">
        <f t="shared" ca="1" si="39"/>
        <v>Loser Match 5</v>
      </c>
      <c r="U13" s="295" t="str">
        <f t="shared" ca="1" si="40"/>
        <v>Loser Match 6</v>
      </c>
      <c r="V13" s="295">
        <f ca="1">'Bracket 17 - 32'!C72</f>
        <v>8</v>
      </c>
      <c r="W13" s="295" t="str">
        <f ca="1">IFERROR(VLOOKUP(dummy1!S19,dummy1!$K$45:$L$172,2,FALSE),"")</f>
        <v/>
      </c>
      <c r="X13" s="295" t="str">
        <f ca="1">IFERROR(VLOOKUP(dummy1!T19,dummy1!$K$45:$L$172,2,FALSE),"")</f>
        <v/>
      </c>
      <c r="Y13" s="295">
        <f t="shared" ca="1" si="41"/>
        <v>11</v>
      </c>
      <c r="Z13" s="295">
        <f t="shared" ca="1" si="2"/>
        <v>42040</v>
      </c>
      <c r="AA13" s="295">
        <f t="shared" ca="1" si="3"/>
        <v>0.625</v>
      </c>
      <c r="AB13" s="295" t="str">
        <f t="shared" ca="1" si="42"/>
        <v>Loser Match 5</v>
      </c>
      <c r="AC13" s="295" t="str">
        <f t="shared" ca="1" si="43"/>
        <v>Loser Match 6</v>
      </c>
      <c r="AD13" s="295">
        <f ca="1">'Bracket 33 - 64'!C72</f>
        <v>8</v>
      </c>
      <c r="AE13" s="295" t="str">
        <f ca="1">IFERROR(VLOOKUP(dummy1!S19,dummy1!$K$45:$L$172,2,FALSE),"")</f>
        <v/>
      </c>
      <c r="AF13" s="295" t="str">
        <f ca="1">IFERROR(VLOOKUP(dummy1!T19,dummy1!$K$45:$L$172,2,FALSE),"")</f>
        <v/>
      </c>
      <c r="AG13" s="295">
        <f t="shared" ca="1" si="44"/>
        <v>11</v>
      </c>
      <c r="AH13" s="295">
        <f t="shared" ca="1" si="45"/>
        <v>42040</v>
      </c>
      <c r="AI13" s="295">
        <f t="shared" ca="1" si="46"/>
        <v>0.625</v>
      </c>
      <c r="AJ13" s="295" t="str">
        <f t="shared" ca="1" si="47"/>
        <v>Loser Match 5</v>
      </c>
      <c r="AK13" s="295" t="str">
        <f t="shared" ca="1" si="48"/>
        <v>Loser Match 6</v>
      </c>
      <c r="AL13" s="294">
        <f>IF(dummy1!B20=dummy1!B19,IF(dummy1!C20&gt;1,AL12,AL12+1),1)</f>
        <v>1</v>
      </c>
      <c r="AM13" s="295" t="str">
        <f t="shared" si="49"/>
        <v>1Court 11</v>
      </c>
      <c r="AN13" s="295" t="str">
        <f t="shared" si="50"/>
        <v>1Court 11</v>
      </c>
      <c r="AO13" s="295" t="str">
        <f t="shared" si="51"/>
        <v>1Court 11</v>
      </c>
      <c r="AP13" s="295" t="str">
        <f t="shared" si="52"/>
        <v>1Court 11</v>
      </c>
      <c r="AQ13" s="295" t="str">
        <f>dummy1!L16</f>
        <v>Court 2</v>
      </c>
      <c r="AR13" s="295">
        <f t="shared" ref="AR13:AR44" si="68">AR5</f>
        <v>1</v>
      </c>
      <c r="AS13" s="295">
        <f t="shared" ca="1" si="61"/>
        <v>3</v>
      </c>
      <c r="AT13" s="295">
        <f t="shared" ca="1" si="62"/>
        <v>0</v>
      </c>
      <c r="AU13" s="295">
        <f t="shared" ca="1" si="63"/>
        <v>0</v>
      </c>
      <c r="AV13" s="295">
        <f t="shared" ca="1" si="64"/>
        <v>0</v>
      </c>
      <c r="AW13" s="295">
        <f t="shared" ca="1" si="65"/>
        <v>0</v>
      </c>
      <c r="AX13" s="295">
        <f t="shared" ca="1" si="66"/>
        <v>0</v>
      </c>
      <c r="AY13" s="295">
        <f t="shared" ca="1" si="67"/>
        <v>0</v>
      </c>
      <c r="AZ13" s="297">
        <f t="array" aca="1" ref="AZ13" ca="1">IFERROR(INDEX($K$3:$K$18,MATCH(1,($AM$3:$AM$18=$AR13&amp;$AQ13)*($J$3:$J$18=AZ$3),0),0),"")</f>
        <v>0.625</v>
      </c>
      <c r="BA13" s="299">
        <f t="array" aca="1" ref="BA13" ca="1">IFERROR(INDEX($I$3:$I$18,MATCH(1,($AM$3:$AM$18=$AR13&amp;$AQ13)*($J$3:$J$18=BA$3),0),0),"")</f>
        <v>2</v>
      </c>
      <c r="BB13" s="297" t="str">
        <f t="array" aca="1" ref="BB13" ca="1">IFERROR(INDEX($L$3:$L$18,MATCH(1,($AM$3:$AM$18=$AR13&amp;$AQ13)*($J$3:$J$18=BB$3),0),0),"")</f>
        <v>Player 8</v>
      </c>
      <c r="BC13" s="297" t="str">
        <f t="array" aca="1" ref="BC13" ca="1">IFERROR(INDEX($M$3:$M$18,MATCH(1,($AM$3:$AM$18=$AR13&amp;$AQ13)*($J$3:$J$18=BC$3),0),0),"")</f>
        <v>Player 9</v>
      </c>
      <c r="BD13" s="297" t="str">
        <f t="array" aca="1" ref="BD13" ca="1">IFERROR(INDEX($K$3:$K$18,MATCH(1,($AM$3:$AM$18=$AR13&amp;$AQ13)*($J$3:$J$18=BD$3),0),0),"")</f>
        <v/>
      </c>
      <c r="BE13" s="299" t="str">
        <f t="array" aca="1" ref="BE13" ca="1">IFERROR(INDEX($I$3:$I$18,MATCH(1,($AM$3:$AM$18=$AR13&amp;$AQ13)*($J$3:$J$18=BE$3),0),0),"")</f>
        <v/>
      </c>
      <c r="BF13" s="297" t="str">
        <f t="array" aca="1" ref="BF13" ca="1">IFERROR(INDEX($L$3:$L$18,MATCH(1,($AM$3:$AM$18=$AR13&amp;$AQ13)*($J$3:$J$18=BF$3),0),0),"")</f>
        <v/>
      </c>
      <c r="BG13" s="297" t="str">
        <f t="array" aca="1" ref="BG13" ca="1">IFERROR(INDEX($M$3:$M$18,MATCH(1,($AM$3:$AM$18=$AR13&amp;$AQ13)*($J$3:$J$18=BG$3),0),0),"")</f>
        <v/>
      </c>
      <c r="BH13" s="297" t="str">
        <f t="array" aca="1" ref="BH13" ca="1">IFERROR(INDEX($K$3:$K$18,MATCH(1,($AM$3:$AM$18=$AR13&amp;$AQ13)*($J$3:$J$18=BH$3),0),0),"")</f>
        <v/>
      </c>
      <c r="BI13" s="299" t="str">
        <f t="array" aca="1" ref="BI13" ca="1">IFERROR(INDEX($I$3:$I$18,MATCH(1,($AM$3:$AM$18=$AR13&amp;$AQ13)*($J$3:$J$18=BI$3),0),0),"")</f>
        <v/>
      </c>
      <c r="BJ13" s="297" t="str">
        <f t="array" aca="1" ref="BJ13" ca="1">IFERROR(INDEX($L$3:$L$18,MATCH(1,($AM$3:$AM$18=$AR13&amp;$AQ13)*($J$3:$J$18=BJ$3),0),0),"")</f>
        <v/>
      </c>
      <c r="BK13" s="297" t="str">
        <f t="array" aca="1" ref="BK13" ca="1">IFERROR(INDEX($M$3:$M$18,MATCH(1,($AM$3:$AM$18=$AR13&amp;$AQ13)*($J$3:$J$18=BK$3),0),0),"")</f>
        <v/>
      </c>
      <c r="BL13" s="297" t="str">
        <f t="array" aca="1" ref="BL13" ca="1">IFERROR(INDEX($K$3:$K$18,MATCH(1,($AM$3:$AM$18=$AR13&amp;$AQ13)*($J$3:$J$18=BL$3),0),0),"")</f>
        <v/>
      </c>
      <c r="BM13" s="299" t="str">
        <f t="array" aca="1" ref="BM13" ca="1">IFERROR(INDEX($I$3:$I$18,MATCH(1,($AM$3:$AM$18=$AR13&amp;$AQ13)*($J$3:$J$18=BM$3),0),0),"")</f>
        <v/>
      </c>
      <c r="BN13" s="297" t="str">
        <f t="array" aca="1" ref="BN13" ca="1">IFERROR(INDEX($L$3:$L$18,MATCH(1,($AM$3:$AM$18=$AR13&amp;$AQ13)*($J$3:$J$18=BN$3),0),0),"")</f>
        <v/>
      </c>
      <c r="BO13" s="297" t="str">
        <f t="array" aca="1" ref="BO13" ca="1">IFERROR(INDEX($M$3:$M$18,MATCH(1,($AM$3:$AM$18=$AR13&amp;$AQ13)*($J$3:$J$18=BO$3),0),0),"")</f>
        <v/>
      </c>
      <c r="BP13" s="297" t="str">
        <f t="array" aca="1" ref="BP13" ca="1">IFERROR(INDEX($K$3:$K$18,MATCH(1,($AM$3:$AM$18=$AR13&amp;$AQ13)*($J$3:$J$18=BP$3),0),0),"")</f>
        <v/>
      </c>
      <c r="BQ13" s="299" t="str">
        <f t="array" aca="1" ref="BQ13" ca="1">IFERROR(INDEX($I$3:$I$18,MATCH(1,($AM$3:$AM$18=$AR13&amp;$AQ13)*($J$3:$J$18=BQ$3),0),0),"")</f>
        <v/>
      </c>
      <c r="BR13" s="297" t="str">
        <f t="array" aca="1" ref="BR13" ca="1">IFERROR(INDEX($L$3:$L$18,MATCH(1,($AM$3:$AM$18=$AR13&amp;$AQ13)*($J$3:$J$18=BR$3),0),0),"")</f>
        <v/>
      </c>
      <c r="BS13" s="297" t="str">
        <f t="array" aca="1" ref="BS13" ca="1">IFERROR(INDEX($M$3:$M$18,MATCH(1,($AM$3:$AM$18=$AR13&amp;$AQ13)*($J$3:$J$18=BS$3),0),0),"")</f>
        <v/>
      </c>
      <c r="BT13" s="297" t="str">
        <f t="array" aca="1" ref="BT13" ca="1">IFERROR(INDEX($K$3:$K$18,MATCH(1,($AM$3:$AM$18=$AR13&amp;$AQ13)*($J$3:$J$18=BT$3),0),0),"")</f>
        <v/>
      </c>
      <c r="BU13" s="299" t="str">
        <f t="array" aca="1" ref="BU13" ca="1">IFERROR(INDEX($I$3:$I$18,MATCH(1,($AM$3:$AM$18=$AR13&amp;$AQ13)*($J$3:$J$18=BU$3),0),0),"")</f>
        <v/>
      </c>
      <c r="BV13" s="297" t="str">
        <f t="array" aca="1" ref="BV13" ca="1">IFERROR(INDEX($L$3:$L$18,MATCH(1,($AM$3:$AM$18=$AR13&amp;$AQ13)*($J$3:$J$18=BV$3),0),0),"")</f>
        <v/>
      </c>
      <c r="BW13" s="297" t="str">
        <f t="array" aca="1" ref="BW13" ca="1">IFERROR(INDEX($M$3:$M$18,MATCH(1,($AM$3:$AM$18=$AR13&amp;$AQ13)*($J$3:$J$18=BW$3),0),0),"")</f>
        <v/>
      </c>
      <c r="BX13" s="297" t="str">
        <f t="array" aca="1" ref="BX13" ca="1">IFERROR(INDEX($K$3:$K$18,MATCH(1,($AM$3:$AM$18=$AR13&amp;$AQ13)*($J$3:$J$18=BX$3),0),0),"")</f>
        <v/>
      </c>
      <c r="BY13" s="299" t="str">
        <f t="array" aca="1" ref="BY13" ca="1">IFERROR(INDEX($I$3:$I$18,MATCH(1,($AM$3:$AM$18=$AR13&amp;$AQ13)*($J$3:$J$18=BY$3),0),0),"")</f>
        <v/>
      </c>
      <c r="BZ13" s="297" t="str">
        <f t="array" aca="1" ref="BZ13" ca="1">IFERROR(INDEX($L$3:$L$18,MATCH(1,($AM$3:$AM$18=$AR13&amp;$AQ13)*($J$3:$J$18=BZ$3),0),0),"")</f>
        <v/>
      </c>
      <c r="CA13" s="297" t="str">
        <f t="array" aca="1" ref="CA13" ca="1">IFERROR(INDEX($M$3:$M$18,MATCH(1,($AM$3:$AM$18=$AR13&amp;$AQ13)*($J$3:$J$18=CA$3),0),0),"")</f>
        <v/>
      </c>
      <c r="CB13" s="297">
        <f t="array" aca="1" ref="CB13" ca="1">IFERROR(INDEX($S$3:$S$33,MATCH(1,($AN$3:$AN$33=$AR13&amp;$AQ13)*($R$3:$R$33=CB$3),0),0),"")</f>
        <v>0.625</v>
      </c>
      <c r="CC13" s="299">
        <f t="array" aca="1" ref="CC13" ca="1">IFERROR(INDEX($Q$3:$Q$33,MATCH(1,($AN$3:$AN$33=$AR13&amp;$AQ13)*($R$3:$R$33=CC$3),0),0),"")</f>
        <v>2</v>
      </c>
      <c r="CD13" s="297" t="str">
        <f t="array" aca="1" ref="CD13" ca="1">IFERROR(INDEX($T$3:$T$33,MATCH(1,($AN$3:$AN$33=$AR13&amp;$AQ13)*($R$3:$R$33=CD$3),0),0),"")</f>
        <v>Player 8</v>
      </c>
      <c r="CE13" s="297" t="str">
        <f t="array" aca="1" ref="CE13" ca="1">IFERROR(INDEX($U$3:$U$33,MATCH(1,($AN$3:$AN$33=$AR13&amp;$AQ13)*($R$3:$R$33=CE$3),0),0),"")</f>
        <v>Player 9</v>
      </c>
      <c r="CF13" s="297" t="str">
        <f t="array" aca="1" ref="CF13" ca="1">IFERROR(INDEX($S$3:$S$33,MATCH(1,($AN$3:$AN$33=$AR13&amp;$AQ13)*($R$3:$R$33=CF$3),0),0),"")</f>
        <v/>
      </c>
      <c r="CG13" s="299" t="str">
        <f t="array" aca="1" ref="CG13" ca="1">IFERROR(INDEX($Q$3:$Q$33,MATCH(1,($AN$3:$AN$33=$AR13&amp;$AQ13)*($R$3:$R$33=CG$3),0),0),"")</f>
        <v/>
      </c>
      <c r="CH13" s="297" t="str">
        <f t="array" aca="1" ref="CH13" ca="1">IFERROR(INDEX($T$3:$T$33,MATCH(1,($AN$3:$AN$33=$AR13&amp;$AQ13)*($R$3:$R$33=CH$3),0),0),"")</f>
        <v/>
      </c>
      <c r="CI13" s="297" t="str">
        <f t="array" aca="1" ref="CI13" ca="1">IFERROR(INDEX($U$3:$U$33,MATCH(1,($AN$3:$AN$33=$AR13&amp;$AQ13)*($R$3:$R$33=CI$3),0),0),"")</f>
        <v/>
      </c>
      <c r="CJ13" s="297" t="str">
        <f t="array" aca="1" ref="CJ13" ca="1">IFERROR(INDEX($S$3:$S$33,MATCH(1,($AN$3:$AN$33=$AR13&amp;$AQ13)*($R$3:$R$33=CJ$3),0),0),"")</f>
        <v/>
      </c>
      <c r="CK13" s="299" t="str">
        <f t="array" aca="1" ref="CK13" ca="1">IFERROR(INDEX($Q$3:$Q$33,MATCH(1,($AN$3:$AN$33=$AR13&amp;$AQ13)*($R$3:$R$33=CK$3),0),0),"")</f>
        <v/>
      </c>
      <c r="CL13" s="297" t="str">
        <f t="array" aca="1" ref="CL13" ca="1">IFERROR(INDEX($T$3:$T$33,MATCH(1,($AN$3:$AN$33=$AR13&amp;$AQ13)*($R$3:$R$33=CL$3),0),0),"")</f>
        <v/>
      </c>
      <c r="CM13" s="297" t="str">
        <f t="array" aca="1" ref="CM13" ca="1">IFERROR(INDEX($U$3:$U$33,MATCH(1,($AN$3:$AN$33=$AR13&amp;$AQ13)*($R$3:$R$33=CM$3),0),0),"")</f>
        <v/>
      </c>
      <c r="CN13" s="297" t="str">
        <f t="array" aca="1" ref="CN13" ca="1">IFERROR(INDEX($S$3:$S$33,MATCH(1,($AN$3:$AN$33=$AR13&amp;$AQ13)*($R$3:$R$33=CN$3),0),0),"")</f>
        <v/>
      </c>
      <c r="CO13" s="299" t="str">
        <f t="array" aca="1" ref="CO13" ca="1">IFERROR(INDEX($Q$3:$Q$33,MATCH(1,($AN$3:$AN$33=$AR13&amp;$AQ13)*($R$3:$R$33=CO$3),0),0),"")</f>
        <v/>
      </c>
      <c r="CP13" s="297" t="str">
        <f t="array" aca="1" ref="CP13" ca="1">IFERROR(INDEX($T$3:$T$33,MATCH(1,($AN$3:$AN$33=$AR13&amp;$AQ13)*($R$3:$R$33=CP$3),0),0),"")</f>
        <v/>
      </c>
      <c r="CQ13" s="297" t="str">
        <f t="array" aca="1" ref="CQ13" ca="1">IFERROR(INDEX($U$3:$U$33,MATCH(1,($AN$3:$AN$33=$AR13&amp;$AQ13)*($R$3:$R$33=CQ$3),0),0),"")</f>
        <v/>
      </c>
      <c r="CR13" s="297" t="str">
        <f t="array" aca="1" ref="CR13" ca="1">IFERROR(INDEX($S$3:$S$33,MATCH(1,($AN$3:$AN$33=$AR13&amp;$AQ13)*($R$3:$R$33=CR$3),0),0),"")</f>
        <v/>
      </c>
      <c r="CS13" s="299" t="str">
        <f t="array" aca="1" ref="CS13" ca="1">IFERROR(INDEX($Q$3:$Q$33,MATCH(1,($AN$3:$AN$33=$AR13&amp;$AQ13)*($R$3:$R$33=CS$3),0),0),"")</f>
        <v/>
      </c>
      <c r="CT13" s="297" t="str">
        <f t="array" aca="1" ref="CT13" ca="1">IFERROR(INDEX($T$3:$T$33,MATCH(1,($AN$3:$AN$33=$AR13&amp;$AQ13)*($R$3:$R$33=CT$3),0),0),"")</f>
        <v/>
      </c>
      <c r="CU13" s="297" t="str">
        <f t="array" aca="1" ref="CU13" ca="1">IFERROR(INDEX($U$3:$U$33,MATCH(1,($AN$3:$AN$33=$AR13&amp;$AQ13)*($R$3:$R$33=CU$3),0),0),"")</f>
        <v/>
      </c>
      <c r="CV13" s="297" t="str">
        <f t="array" aca="1" ref="CV13" ca="1">IFERROR(INDEX($S$3:$S$33,MATCH(1,($AN$3:$AN$33=$AR13&amp;$AQ13)*($R$3:$R$33=CV$3),0),0),"")</f>
        <v/>
      </c>
      <c r="CW13" s="299" t="str">
        <f t="array" aca="1" ref="CW13" ca="1">IFERROR(INDEX($Q$3:$Q$33,MATCH(1,($AN$3:$AN$33=$AR13&amp;$AQ13)*($R$3:$R$33=CW$3),0),0),"")</f>
        <v/>
      </c>
      <c r="CX13" s="297" t="str">
        <f t="array" aca="1" ref="CX13" ca="1">IFERROR(INDEX($T$3:$T$33,MATCH(1,($AN$3:$AN$33=$AR13&amp;$AQ13)*($R$3:$R$33=CX$3),0),0),"")</f>
        <v/>
      </c>
      <c r="CY13" s="297" t="str">
        <f t="array" aca="1" ref="CY13" ca="1">IFERROR(INDEX($U$3:$U$33,MATCH(1,($AN$3:$AN$33=$AR13&amp;$AQ13)*($R$3:$R$33=CY$3),0),0),"")</f>
        <v/>
      </c>
      <c r="CZ13" s="297" t="str">
        <f t="array" aca="1" ref="CZ13" ca="1">IFERROR(INDEX($S$3:$S$33,MATCH(1,($AN$3:$AN$33=$AR13&amp;$AQ13)*($R$3:$R$33=CZ$3),0),0),"")</f>
        <v/>
      </c>
      <c r="DA13" s="299" t="str">
        <f t="array" aca="1" ref="DA13" ca="1">IFERROR(INDEX($Q$3:$Q$33,MATCH(1,($AN$3:$AN$33=$AR13&amp;$AQ13)*($R$3:$R$33=DA$3),0),0),"")</f>
        <v/>
      </c>
      <c r="DB13" s="297" t="str">
        <f t="array" aca="1" ref="DB13" ca="1">IFERROR(INDEX($T$3:$T$33,MATCH(1,($AN$3:$AN$33=$AR13&amp;$AQ13)*($R$3:$R$33=DB$3),0),0),"")</f>
        <v/>
      </c>
      <c r="DC13" s="297" t="str">
        <f t="array" aca="1" ref="DC13" ca="1">IFERROR(INDEX($U$3:$U$33,MATCH(1,($AN$3:$AN$33=$AR13&amp;$AQ13)*($R$3:$R$33=DC$3),0),0),"")</f>
        <v/>
      </c>
      <c r="DD13" s="297">
        <f t="array" aca="1" ref="DD13" ca="1">IFERROR(INDEX($AA$3:$AA$65,MATCH(1,($AO$3:$AO$65=$AR13&amp;$AQ13)*($Z$3:$Z$65=DD$3),0),0),"")</f>
        <v>0.625</v>
      </c>
      <c r="DE13" s="299">
        <f t="array" aca="1" ref="DE13" ca="1">IFERROR(INDEX($Y$3:$Y$65,MATCH(1,($AO$3:$AO$65=$AR13&amp;$AQ13)*($Z$3:$Z$65=DE$3),0),0),"")</f>
        <v>2</v>
      </c>
      <c r="DF13" s="297" t="str">
        <f t="array" aca="1" ref="DF13" ca="1">IFERROR(INDEX($AB$3:$AB$65,MATCH(1,($AO$3:$AO$65=$AR13&amp;$AQ13)*($Z$3:$Z$65=DF$3),0),0),"")</f>
        <v>Player 8</v>
      </c>
      <c r="DG13" s="297" t="str">
        <f t="array" aca="1" ref="DG13" ca="1">IFERROR(INDEX($AC$3:$AC$65,MATCH(1,($AO$3:$AO$65=$AR13&amp;$AQ13)*($Z$3:$Z$65=DG$3),0),0),"")</f>
        <v>Player 9</v>
      </c>
      <c r="DH13" s="297" t="str">
        <f t="array" aca="1" ref="DH13" ca="1">IFERROR(INDEX($AA$3:$AA$65,MATCH(1,($AO$3:$AO$65=$AR13&amp;$AQ13)*($Z$3:$Z$65=DH$3),0),0),"")</f>
        <v/>
      </c>
      <c r="DI13" s="299" t="str">
        <f t="array" aca="1" ref="DI13" ca="1">IFERROR(INDEX($Y$3:$Y$65,MATCH(1,($AO$3:$AO$65=$AR13&amp;$AQ13)*($Z$3:$Z$65=DI$3),0),0),"")</f>
        <v/>
      </c>
      <c r="DJ13" s="297" t="str">
        <f t="array" aca="1" ref="DJ13" ca="1">IFERROR(INDEX($AB$3:$AB$65,MATCH(1,($AO$3:$AO$65=$AR13&amp;$AQ13)*($Z$3:$Z$65=DJ$3),0),0),"")</f>
        <v/>
      </c>
      <c r="DK13" s="297" t="str">
        <f t="array" aca="1" ref="DK13" ca="1">IFERROR(INDEX($AC$3:$AC$65,MATCH(1,($AO$3:$AO$65=$AR13&amp;$AQ13)*($Z$3:$Z$65=DK$3),0),0),"")</f>
        <v/>
      </c>
      <c r="DL13" s="297" t="str">
        <f t="array" aca="1" ref="DL13" ca="1">IFERROR(INDEX($AA$3:$AA$65,MATCH(1,($AO$3:$AO$65=$AR13&amp;$AQ13)*($Z$3:$Z$65=DL$3),0),0),"")</f>
        <v/>
      </c>
      <c r="DM13" s="299" t="str">
        <f t="array" aca="1" ref="DM13" ca="1">IFERROR(INDEX($Y$3:$Y$65,MATCH(1,($AO$3:$AO$65=$AR13&amp;$AQ13)*($Z$3:$Z$65=DM$3),0),0),"")</f>
        <v/>
      </c>
      <c r="DN13" s="297" t="str">
        <f t="array" aca="1" ref="DN13" ca="1">IFERROR(INDEX($AB$3:$AB$65,MATCH(1,($AO$3:$AO$65=$AR13&amp;$AQ13)*($Z$3:$Z$65=DN$3),0),0),"")</f>
        <v/>
      </c>
      <c r="DO13" s="297" t="str">
        <f t="array" aca="1" ref="DO13" ca="1">IFERROR(INDEX($AC$3:$AC$65,MATCH(1,($AO$3:$AO$65=$AR13&amp;$AQ13)*($Z$3:$Z$65=DO$3),0),0),"")</f>
        <v/>
      </c>
      <c r="DP13" s="297" t="str">
        <f t="array" aca="1" ref="DP13" ca="1">IFERROR(INDEX($AA$3:$AA$65,MATCH(1,($AO$3:$AO$65=$AR13&amp;$AQ13)*($Z$3:$Z$65=DP$3),0),0),"")</f>
        <v/>
      </c>
      <c r="DQ13" s="299" t="str">
        <f t="array" aca="1" ref="DQ13" ca="1">IFERROR(INDEX($Y$3:$Y$65,MATCH(1,($AO$3:$AO$65=$AR13&amp;$AQ13)*($Z$3:$Z$65=DQ$3),0),0),"")</f>
        <v/>
      </c>
      <c r="DR13" s="297" t="str">
        <f t="array" aca="1" ref="DR13" ca="1">IFERROR(INDEX($AB$3:$AB$65,MATCH(1,($AO$3:$AO$65=$AR13&amp;$AQ13)*($Z$3:$Z$65=DR$3),0),0),"")</f>
        <v/>
      </c>
      <c r="DS13" s="297" t="str">
        <f t="array" aca="1" ref="DS13" ca="1">IFERROR(INDEX($AC$3:$AC$65,MATCH(1,($AO$3:$AO$65=$AR13&amp;$AQ13)*($Z$3:$Z$65=DS$3),0),0),"")</f>
        <v/>
      </c>
      <c r="DT13" s="297" t="str">
        <f t="array" aca="1" ref="DT13" ca="1">IFERROR(INDEX($AA$3:$AA$65,MATCH(1,($AO$3:$AO$65=$AR13&amp;$AQ13)*($Z$3:$Z$65=DT$3),0),0),"")</f>
        <v/>
      </c>
      <c r="DU13" s="299" t="str">
        <f t="array" aca="1" ref="DU13" ca="1">IFERROR(INDEX($Y$3:$Y$65,MATCH(1,($AO$3:$AO$65=$AR13&amp;$AQ13)*($Z$3:$Z$65=DU$3),0),0),"")</f>
        <v/>
      </c>
      <c r="DV13" s="297" t="str">
        <f t="array" aca="1" ref="DV13" ca="1">IFERROR(INDEX($AB$3:$AB$65,MATCH(1,($AO$3:$AO$65=$AR13&amp;$AQ13)*($Z$3:$Z$65=DV$3),0),0),"")</f>
        <v/>
      </c>
      <c r="DW13" s="297" t="str">
        <f t="array" aca="1" ref="DW13" ca="1">IFERROR(INDEX($AC$3:$AC$65,MATCH(1,($AO$3:$AO$65=$AR13&amp;$AQ13)*($Z$3:$Z$65=DW$3),0),0),"")</f>
        <v/>
      </c>
      <c r="DX13" s="297" t="str">
        <f t="array" aca="1" ref="DX13" ca="1">IFERROR(INDEX($AA$3:$AA$65,MATCH(1,($AO$3:$AO$65=$AR13&amp;$AQ13)*($Z$3:$Z$65=DX$3),0),0),"")</f>
        <v/>
      </c>
      <c r="DY13" s="299" t="str">
        <f t="array" aca="1" ref="DY13" ca="1">IFERROR(INDEX($Y$3:$Y$65,MATCH(1,($AO$3:$AO$65=$AR13&amp;$AQ13)*($Z$3:$Z$65=DY$3),0),0),"")</f>
        <v/>
      </c>
      <c r="DZ13" s="297" t="str">
        <f t="array" aca="1" ref="DZ13" ca="1">IFERROR(INDEX($AB$3:$AB$65,MATCH(1,($AO$3:$AO$65=$AR13&amp;$AQ13)*($Z$3:$Z$65=DZ$3),0),0),"")</f>
        <v/>
      </c>
      <c r="EA13" s="297" t="str">
        <f t="array" aca="1" ref="EA13" ca="1">IFERROR(INDEX($AC$3:$AC$65,MATCH(1,($AO$3:$AO$65=$AR13&amp;$AQ13)*($Z$3:$Z$65=EA$3),0),0),"")</f>
        <v/>
      </c>
      <c r="EB13" s="297" t="str">
        <f t="array" aca="1" ref="EB13" ca="1">IFERROR(INDEX($AA$3:$AA$65,MATCH(1,($AO$3:$AO$65=$AR13&amp;$AQ13)*($Z$3:$Z$65=EB$3),0),0),"")</f>
        <v/>
      </c>
      <c r="EC13" s="299" t="str">
        <f t="array" aca="1" ref="EC13" ca="1">IFERROR(INDEX($Y$3:$Y$65,MATCH(1,($AO$3:$AO$65=$AR13&amp;$AQ13)*($Z$3:$Z$65=EC$3),0),0),"")</f>
        <v/>
      </c>
      <c r="ED13" s="297" t="str">
        <f t="array" aca="1" ref="ED13" ca="1">IFERROR(INDEX($AB$3:$AB$65,MATCH(1,($AO$3:$AO$65=$AR13&amp;$AQ13)*($Z$3:$Z$65=ED$3),0),0),"")</f>
        <v/>
      </c>
      <c r="EE13" s="297" t="str">
        <f t="array" aca="1" ref="EE13" ca="1">IFERROR(INDEX($AC$3:$AC$65,MATCH(1,($AO$3:$AO$65=$AR13&amp;$AQ13)*($Z$3:$Z$65=EE$3),0),0),"")</f>
        <v/>
      </c>
      <c r="EF13" s="297">
        <f t="array" aca="1" ref="EF13" ca="1">IFERROR(INDEX($AI$3:$AI$129,MATCH(1,($AP$3:$AP$129=$AR13&amp;$AQ13)*($AH$3:$AH$129=EF$3),0),0),"")</f>
        <v>0.625</v>
      </c>
      <c r="EG13" s="299">
        <f t="array" aca="1" ref="EG13" ca="1">IFERROR(INDEX($AG$3:$AG$129,MATCH(1,($AP$3:$AP$129=$AR13&amp;$AQ13)*($AH$3:$AH$129=EG$3),0),0),"")</f>
        <v>2</v>
      </c>
      <c r="EH13" s="297" t="str">
        <f t="array" aca="1" ref="EH13" ca="1">IFERROR(INDEX($AJ$3:$AJ$129,MATCH(1,($AP$3:$AP$129=$AR13&amp;$AQ13)*($AH$3:$AH$129=EH$3),0),0),"")</f>
        <v>Player 8</v>
      </c>
      <c r="EI13" s="297" t="str">
        <f t="array" aca="1" ref="EI13" ca="1">IFERROR(INDEX($AK$3:$AK$129,MATCH(1,($AP$3:$AP$129=$AR13&amp;$AQ13)*($AH$3:$AH$129=EI$3),0),0),"")</f>
        <v>Player 9</v>
      </c>
      <c r="EJ13" s="297">
        <f t="array" aca="1" ref="EJ13" ca="1">IFERROR(INDEX($AI$3:$AI$129,MATCH(1,($AP$3:$AP$129=$AR13&amp;$AQ13)*($AH$3:$AH$129=EJ$3),0),0),"")</f>
        <v>0.625</v>
      </c>
      <c r="EK13" s="299">
        <f t="array" aca="1" ref="EK13" ca="1">IFERROR(INDEX($AG$3:$AG$129,MATCH(1,($AP$3:$AP$129=$AR13&amp;$AQ13)*($AH$3:$AH$129=EK$3),0),0),"")</f>
        <v>66</v>
      </c>
      <c r="EL13" s="297" t="str">
        <f t="array" aca="1" ref="EL13" ca="1">IFERROR(INDEX($AJ$3:$AJ$129,MATCH(1,($AP$3:$AP$129=$AR13&amp;$AQ13)*($AH$3:$AH$129=EL$3),0),0),"")</f>
        <v>Winner Match 59</v>
      </c>
      <c r="EM13" s="297" t="str">
        <f t="array" aca="1" ref="EM13" ca="1">IFERROR(INDEX($AK$3:$AK$129,MATCH(1,($AP$3:$AP$129=$AR13&amp;$AQ13)*($AH$3:$AH$129=EM$3),0),0),"")</f>
        <v>Winner Match 60</v>
      </c>
      <c r="EN13" s="297" t="str">
        <f t="array" aca="1" ref="EN13" ca="1">IFERROR(INDEX($AI$3:$AI$129,MATCH(1,($AP$3:$AP$129=$AR13&amp;$AQ13)*($AH$3:$AH$129=EN$3),0),0),"")</f>
        <v/>
      </c>
      <c r="EO13" s="299" t="str">
        <f t="array" aca="1" ref="EO13" ca="1">IFERROR(INDEX($AG$3:$AG$129,MATCH(1,($AP$3:$AP$129=$AR13&amp;$AQ13)*($AH$3:$AH$129=EO$3),0),0),"")</f>
        <v/>
      </c>
      <c r="EP13" s="297" t="str">
        <f t="array" aca="1" ref="EP13" ca="1">IFERROR(INDEX($AJ$3:$AJ$129,MATCH(1,($AP$3:$AP$129=$AR13&amp;$AQ13)*($AH$3:$AH$129=EP$3),0),0),"")</f>
        <v/>
      </c>
      <c r="EQ13" s="297" t="str">
        <f t="array" aca="1" ref="EQ13" ca="1">IFERROR(INDEX($AK$3:$AK$129,MATCH(1,($AP$3:$AP$129=$AR13&amp;$AQ13)*($AH$3:$AH$129=EQ$3),0),0),"")</f>
        <v/>
      </c>
      <c r="ER13" s="297" t="str">
        <f t="array" aca="1" ref="ER13" ca="1">IFERROR(INDEX($AI$3:$AI$129,MATCH(1,($AP$3:$AP$129=$AR13&amp;$AQ13)*($AH$3:$AH$129=ER$3),0),0),"")</f>
        <v/>
      </c>
      <c r="ES13" s="299" t="str">
        <f t="array" aca="1" ref="ES13" ca="1">IFERROR(INDEX($AG$3:$AG$129,MATCH(1,($AP$3:$AP$129=$AR13&amp;$AQ13)*($AH$3:$AH$129=ES$3),0),0),"")</f>
        <v/>
      </c>
      <c r="ET13" s="297" t="str">
        <f t="array" aca="1" ref="ET13" ca="1">IFERROR(INDEX($AJ$3:$AJ$129,MATCH(1,($AP$3:$AP$129=$AR13&amp;$AQ13)*($AH$3:$AH$129=ET$3),0),0),"")</f>
        <v/>
      </c>
      <c r="EU13" s="297" t="str">
        <f t="array" aca="1" ref="EU13" ca="1">IFERROR(INDEX($AK$3:$AK$129,MATCH(1,($AP$3:$AP$129=$AR13&amp;$AQ13)*($AH$3:$AH$129=EU$3),0),0),"")</f>
        <v/>
      </c>
      <c r="EV13" s="297" t="str">
        <f t="array" aca="1" ref="EV13" ca="1">IFERROR(INDEX($AI$3:$AI$129,MATCH(1,($AP$3:$AP$129=$AR13&amp;$AQ13)*($AH$3:$AH$129=EV$3),0),0),"")</f>
        <v/>
      </c>
      <c r="EW13" s="299" t="str">
        <f t="array" aca="1" ref="EW13" ca="1">IFERROR(INDEX($AG$3:$AG$129,MATCH(1,($AP$3:$AP$129=$AR13&amp;$AQ13)*($AH$3:$AH$129=EW$3),0),0),"")</f>
        <v/>
      </c>
      <c r="EX13" s="297" t="str">
        <f t="array" aca="1" ref="EX13" ca="1">IFERROR(INDEX($AJ$3:$AJ$129,MATCH(1,($AP$3:$AP$129=$AR13&amp;$AQ13)*($AH$3:$AH$129=EX$3),0),0),"")</f>
        <v/>
      </c>
      <c r="EY13" s="297" t="str">
        <f t="array" aca="1" ref="EY13" ca="1">IFERROR(INDEX($AK$3:$AK$129,MATCH(1,($AP$3:$AP$129=$AR13&amp;$AQ13)*($AH$3:$AH$129=EY$3),0),0),"")</f>
        <v/>
      </c>
      <c r="EZ13" s="297" t="str">
        <f t="array" aca="1" ref="EZ13" ca="1">IFERROR(INDEX($AI$3:$AI$129,MATCH(1,($AP$3:$AP$129=$AR13&amp;$AQ13)*($AH$3:$AH$129=EZ$3),0),0),"")</f>
        <v/>
      </c>
      <c r="FA13" s="299" t="str">
        <f t="array" aca="1" ref="FA13" ca="1">IFERROR(INDEX($AG$3:$AG$129,MATCH(1,($AP$3:$AP$129=$AR13&amp;$AQ13)*($AH$3:$AH$129=FA$3),0),0),"")</f>
        <v/>
      </c>
      <c r="FB13" s="297" t="str">
        <f t="array" aca="1" ref="FB13" ca="1">IFERROR(INDEX($AJ$3:$AJ$129,MATCH(1,($AP$3:$AP$129=$AR13&amp;$AQ13)*($AH$3:$AH$129=FB$3),0),0),"")</f>
        <v/>
      </c>
      <c r="FC13" s="297" t="str">
        <f t="array" aca="1" ref="FC13" ca="1">IFERROR(INDEX($AK$3:$AK$129,MATCH(1,($AP$3:$AP$129=$AR13&amp;$AQ13)*($AH$3:$AH$129=FC$3),0),0),"")</f>
        <v/>
      </c>
      <c r="FD13" s="297" t="str">
        <f t="array" aca="1" ref="FD13" ca="1">IFERROR(INDEX($AI$3:$AI$129,MATCH(1,($AP$3:$AP$129=$AR13&amp;$AQ13)*($AH$3:$AH$129=FD$3),0),0),"")</f>
        <v/>
      </c>
      <c r="FE13" s="299" t="str">
        <f t="array" aca="1" ref="FE13" ca="1">IFERROR(INDEX($AG$3:$AG$129,MATCH(1,($AP$3:$AP$129=$AR13&amp;$AQ13)*($AH$3:$AH$129=FE$3),0),0),"")</f>
        <v/>
      </c>
      <c r="FF13" s="297" t="str">
        <f t="array" aca="1" ref="FF13" ca="1">IFERROR(INDEX($AJ$3:$AJ$129,MATCH(1,($AP$3:$AP$129=$AR13&amp;$AQ13)*($AH$3:$AH$129=FF$3),0),0),"")</f>
        <v/>
      </c>
      <c r="FG13" s="297" t="str">
        <f t="array" aca="1" ref="FG13" ca="1">IFERROR(INDEX($AK$3:$AK$129,MATCH(1,($AP$3:$AP$129=$AR13&amp;$AQ13)*($AH$3:$AH$129=FG$3),0),0),"")</f>
        <v/>
      </c>
    </row>
    <row r="14" spans="2:163" ht="13.8" x14ac:dyDescent="0.25">
      <c r="B14" s="295">
        <f>dummy1!O20</f>
        <v>12</v>
      </c>
      <c r="C14" s="296">
        <f>dummy1!P20</f>
        <v>42040</v>
      </c>
      <c r="D14" s="297">
        <f>dummy1!Q20</f>
        <v>0.625</v>
      </c>
      <c r="E14" s="295" t="str">
        <f>dummy1!R20</f>
        <v>Court 12</v>
      </c>
      <c r="F14" s="295">
        <f ca="1">'Bracket 5 - 8'!AI72</f>
        <v>12</v>
      </c>
      <c r="G14" s="295" t="str">
        <f ca="1">'Bracket 5 - 8'!AJ69</f>
        <v>Winner Match 9</v>
      </c>
      <c r="H14" s="295" t="str">
        <f ca="1">'Bracket 5 - 8'!AJ70</f>
        <v>Winner Match 10</v>
      </c>
      <c r="I14" s="295">
        <f t="shared" ca="1" si="31"/>
        <v>12</v>
      </c>
      <c r="J14" s="295">
        <f t="shared" ca="1" si="32"/>
        <v>42040</v>
      </c>
      <c r="K14" s="295">
        <f t="shared" ca="1" si="33"/>
        <v>0.625</v>
      </c>
      <c r="L14" s="295" t="str">
        <f t="shared" ca="1" si="34"/>
        <v>Winner Match 9</v>
      </c>
      <c r="M14" s="295" t="str">
        <f t="shared" ca="1" si="35"/>
        <v>Winner Match 10</v>
      </c>
      <c r="N14" s="295">
        <f ca="1">'Bracket 9 - 16'!C113</f>
        <v>12</v>
      </c>
      <c r="O14" s="295" t="str">
        <f ca="1">'Bracket 9 - 16'!D110</f>
        <v>Loser Match 7</v>
      </c>
      <c r="P14" s="295" t="str">
        <f ca="1">'Bracket 9 - 16'!D111</f>
        <v>Loser Match 8</v>
      </c>
      <c r="Q14" s="295">
        <f t="shared" ca="1" si="36"/>
        <v>12</v>
      </c>
      <c r="R14" s="295">
        <f t="shared" ca="1" si="37"/>
        <v>42040</v>
      </c>
      <c r="S14" s="295">
        <f t="shared" ca="1" si="38"/>
        <v>0.625</v>
      </c>
      <c r="T14" s="295" t="str">
        <f t="shared" ca="1" si="39"/>
        <v>Loser Match 7</v>
      </c>
      <c r="U14" s="295" t="str">
        <f t="shared" ca="1" si="40"/>
        <v>Loser Match 8</v>
      </c>
      <c r="V14" s="295">
        <f ca="1">'Bracket 17 - 32'!C78</f>
        <v>8</v>
      </c>
      <c r="W14" s="295" t="str">
        <f ca="1">IFERROR(VLOOKUP(dummy1!S20,dummy1!$K$45:$L$172,2,FALSE),"")</f>
        <v/>
      </c>
      <c r="X14" s="295" t="str">
        <f ca="1">IFERROR(VLOOKUP(dummy1!T20,dummy1!$K$45:$L$172,2,FALSE),"")</f>
        <v/>
      </c>
      <c r="Y14" s="295">
        <f t="shared" ca="1" si="41"/>
        <v>12</v>
      </c>
      <c r="Z14" s="295">
        <f t="shared" ca="1" si="2"/>
        <v>42040</v>
      </c>
      <c r="AA14" s="295">
        <f t="shared" ca="1" si="3"/>
        <v>0.625</v>
      </c>
      <c r="AB14" s="295" t="str">
        <f t="shared" ca="1" si="42"/>
        <v>Loser Match 7</v>
      </c>
      <c r="AC14" s="295" t="str">
        <f t="shared" ca="1" si="43"/>
        <v>Loser Match 8</v>
      </c>
      <c r="AD14" s="295">
        <f ca="1">'Bracket 33 - 64'!C78</f>
        <v>8</v>
      </c>
      <c r="AE14" s="295" t="str">
        <f ca="1">IFERROR(VLOOKUP(dummy1!S20,dummy1!$K$45:$L$172,2,FALSE),"")</f>
        <v/>
      </c>
      <c r="AF14" s="295" t="str">
        <f ca="1">IFERROR(VLOOKUP(dummy1!T20,dummy1!$K$45:$L$172,2,FALSE),"")</f>
        <v/>
      </c>
      <c r="AG14" s="295">
        <f t="shared" ca="1" si="44"/>
        <v>12</v>
      </c>
      <c r="AH14" s="295">
        <f t="shared" ca="1" si="45"/>
        <v>42040</v>
      </c>
      <c r="AI14" s="295">
        <f t="shared" ca="1" si="46"/>
        <v>0.625</v>
      </c>
      <c r="AJ14" s="295" t="str">
        <f t="shared" ca="1" si="47"/>
        <v>Loser Match 7</v>
      </c>
      <c r="AK14" s="295" t="str">
        <f t="shared" ca="1" si="48"/>
        <v>Loser Match 8</v>
      </c>
      <c r="AL14" s="294">
        <f>IF(dummy1!B21=dummy1!B20,IF(dummy1!C21&gt;1,AL13,AL13+1),1)</f>
        <v>1</v>
      </c>
      <c r="AM14" s="295" t="str">
        <f t="shared" si="49"/>
        <v>1Court 12</v>
      </c>
      <c r="AN14" s="295" t="str">
        <f t="shared" si="50"/>
        <v>1Court 12</v>
      </c>
      <c r="AO14" s="295" t="str">
        <f t="shared" si="51"/>
        <v>1Court 12</v>
      </c>
      <c r="AP14" s="295" t="str">
        <f t="shared" si="52"/>
        <v>1Court 12</v>
      </c>
      <c r="AQ14" s="295" t="str">
        <f>AQ13</f>
        <v>Court 2</v>
      </c>
      <c r="AR14" s="295">
        <f t="shared" si="68"/>
        <v>2</v>
      </c>
      <c r="AS14" s="295">
        <f t="shared" ca="1" si="61"/>
        <v>4</v>
      </c>
      <c r="AT14" s="295">
        <f t="shared" ca="1" si="62"/>
        <v>0</v>
      </c>
      <c r="AU14" s="295">
        <f t="shared" ca="1" si="63"/>
        <v>0</v>
      </c>
      <c r="AV14" s="295">
        <f t="shared" ca="1" si="64"/>
        <v>0</v>
      </c>
      <c r="AW14" s="295">
        <f t="shared" ca="1" si="65"/>
        <v>0</v>
      </c>
      <c r="AX14" s="295">
        <f t="shared" ca="1" si="66"/>
        <v>0</v>
      </c>
      <c r="AY14" s="295">
        <f t="shared" ca="1" si="67"/>
        <v>0</v>
      </c>
      <c r="AZ14" s="297" t="str">
        <f t="array" aca="1" ref="AZ14" ca="1">IFERROR(INDEX($K$3:$K$18,MATCH(1,($AM$3:$AM$18=$AR14&amp;$AQ14)*($J$3:$J$18=AZ$3),0),0),"")</f>
        <v/>
      </c>
      <c r="BA14" s="299" t="str">
        <f t="array" aca="1" ref="BA14" ca="1">IFERROR(INDEX($I$3:$I$18,MATCH(1,($AM$3:$AM$18=$AR14&amp;$AQ14)*($J$3:$J$18=BA$3),0),0),"")</f>
        <v/>
      </c>
      <c r="BB14" s="297" t="str">
        <f t="array" aca="1" ref="BB14" ca="1">IFERROR(INDEX($L$3:$L$18,MATCH(1,($AM$3:$AM$18=$AR14&amp;$AQ14)*($J$3:$J$18=BB$3),0),0),"")</f>
        <v/>
      </c>
      <c r="BC14" s="297" t="str">
        <f t="array" aca="1" ref="BC14" ca="1">IFERROR(INDEX($M$3:$M$18,MATCH(1,($AM$3:$AM$18=$AR14&amp;$AQ14)*($J$3:$J$18=BC$3),0),0),"")</f>
        <v/>
      </c>
      <c r="BD14" s="297" t="str">
        <f t="array" aca="1" ref="BD14" ca="1">IFERROR(INDEX($K$3:$K$18,MATCH(1,($AM$3:$AM$18=$AR14&amp;$AQ14)*($J$3:$J$18=BD$3),0),0),"")</f>
        <v/>
      </c>
      <c r="BE14" s="299" t="str">
        <f t="array" aca="1" ref="BE14" ca="1">IFERROR(INDEX($I$3:$I$18,MATCH(1,($AM$3:$AM$18=$AR14&amp;$AQ14)*($J$3:$J$18=BE$3),0),0),"")</f>
        <v/>
      </c>
      <c r="BF14" s="297" t="str">
        <f t="array" aca="1" ref="BF14" ca="1">IFERROR(INDEX($L$3:$L$18,MATCH(1,($AM$3:$AM$18=$AR14&amp;$AQ14)*($J$3:$J$18=BF$3),0),0),"")</f>
        <v/>
      </c>
      <c r="BG14" s="297" t="str">
        <f t="array" aca="1" ref="BG14" ca="1">IFERROR(INDEX($M$3:$M$18,MATCH(1,($AM$3:$AM$18=$AR14&amp;$AQ14)*($J$3:$J$18=BG$3),0),0),"")</f>
        <v/>
      </c>
      <c r="BH14" s="297" t="str">
        <f t="array" aca="1" ref="BH14" ca="1">IFERROR(INDEX($K$3:$K$18,MATCH(1,($AM$3:$AM$18=$AR14&amp;$AQ14)*($J$3:$J$18=BH$3),0),0),"")</f>
        <v/>
      </c>
      <c r="BI14" s="299" t="str">
        <f t="array" aca="1" ref="BI14" ca="1">IFERROR(INDEX($I$3:$I$18,MATCH(1,($AM$3:$AM$18=$AR14&amp;$AQ14)*($J$3:$J$18=BI$3),0),0),"")</f>
        <v/>
      </c>
      <c r="BJ14" s="297" t="str">
        <f t="array" aca="1" ref="BJ14" ca="1">IFERROR(INDEX($L$3:$L$18,MATCH(1,($AM$3:$AM$18=$AR14&amp;$AQ14)*($J$3:$J$18=BJ$3),0),0),"")</f>
        <v/>
      </c>
      <c r="BK14" s="297" t="str">
        <f t="array" aca="1" ref="BK14" ca="1">IFERROR(INDEX($M$3:$M$18,MATCH(1,($AM$3:$AM$18=$AR14&amp;$AQ14)*($J$3:$J$18=BK$3),0),0),"")</f>
        <v/>
      </c>
      <c r="BL14" s="297" t="str">
        <f t="array" aca="1" ref="BL14" ca="1">IFERROR(INDEX($K$3:$K$18,MATCH(1,($AM$3:$AM$18=$AR14&amp;$AQ14)*($J$3:$J$18=BL$3),0),0),"")</f>
        <v/>
      </c>
      <c r="BM14" s="299" t="str">
        <f t="array" aca="1" ref="BM14" ca="1">IFERROR(INDEX($I$3:$I$18,MATCH(1,($AM$3:$AM$18=$AR14&amp;$AQ14)*($J$3:$J$18=BM$3),0),0),"")</f>
        <v/>
      </c>
      <c r="BN14" s="297" t="str">
        <f t="array" aca="1" ref="BN14" ca="1">IFERROR(INDEX($L$3:$L$18,MATCH(1,($AM$3:$AM$18=$AR14&amp;$AQ14)*($J$3:$J$18=BN$3),0),0),"")</f>
        <v/>
      </c>
      <c r="BO14" s="297" t="str">
        <f t="array" aca="1" ref="BO14" ca="1">IFERROR(INDEX($M$3:$M$18,MATCH(1,($AM$3:$AM$18=$AR14&amp;$AQ14)*($J$3:$J$18=BO$3),0),0),"")</f>
        <v/>
      </c>
      <c r="BP14" s="297" t="str">
        <f t="array" aca="1" ref="BP14" ca="1">IFERROR(INDEX($K$3:$K$18,MATCH(1,($AM$3:$AM$18=$AR14&amp;$AQ14)*($J$3:$J$18=BP$3),0),0),"")</f>
        <v/>
      </c>
      <c r="BQ14" s="299" t="str">
        <f t="array" aca="1" ref="BQ14" ca="1">IFERROR(INDEX($I$3:$I$18,MATCH(1,($AM$3:$AM$18=$AR14&amp;$AQ14)*($J$3:$J$18=BQ$3),0),0),"")</f>
        <v/>
      </c>
      <c r="BR14" s="297" t="str">
        <f t="array" aca="1" ref="BR14" ca="1">IFERROR(INDEX($L$3:$L$18,MATCH(1,($AM$3:$AM$18=$AR14&amp;$AQ14)*($J$3:$J$18=BR$3),0),0),"")</f>
        <v/>
      </c>
      <c r="BS14" s="297" t="str">
        <f t="array" aca="1" ref="BS14" ca="1">IFERROR(INDEX($M$3:$M$18,MATCH(1,($AM$3:$AM$18=$AR14&amp;$AQ14)*($J$3:$J$18=BS$3),0),0),"")</f>
        <v/>
      </c>
      <c r="BT14" s="297" t="str">
        <f t="array" aca="1" ref="BT14" ca="1">IFERROR(INDEX($K$3:$K$18,MATCH(1,($AM$3:$AM$18=$AR14&amp;$AQ14)*($J$3:$J$18=BT$3),0),0),"")</f>
        <v/>
      </c>
      <c r="BU14" s="299" t="str">
        <f t="array" aca="1" ref="BU14" ca="1">IFERROR(INDEX($I$3:$I$18,MATCH(1,($AM$3:$AM$18=$AR14&amp;$AQ14)*($J$3:$J$18=BU$3),0),0),"")</f>
        <v/>
      </c>
      <c r="BV14" s="297" t="str">
        <f t="array" aca="1" ref="BV14" ca="1">IFERROR(INDEX($L$3:$L$18,MATCH(1,($AM$3:$AM$18=$AR14&amp;$AQ14)*($J$3:$J$18=BV$3),0),0),"")</f>
        <v/>
      </c>
      <c r="BW14" s="297" t="str">
        <f t="array" aca="1" ref="BW14" ca="1">IFERROR(INDEX($M$3:$M$18,MATCH(1,($AM$3:$AM$18=$AR14&amp;$AQ14)*($J$3:$J$18=BW$3),0),0),"")</f>
        <v/>
      </c>
      <c r="BX14" s="297" t="str">
        <f t="array" aca="1" ref="BX14" ca="1">IFERROR(INDEX($K$3:$K$18,MATCH(1,($AM$3:$AM$18=$AR14&amp;$AQ14)*($J$3:$J$18=BX$3),0),0),"")</f>
        <v/>
      </c>
      <c r="BY14" s="299" t="str">
        <f t="array" aca="1" ref="BY14" ca="1">IFERROR(INDEX($I$3:$I$18,MATCH(1,($AM$3:$AM$18=$AR14&amp;$AQ14)*($J$3:$J$18=BY$3),0),0),"")</f>
        <v/>
      </c>
      <c r="BZ14" s="297" t="str">
        <f t="array" aca="1" ref="BZ14" ca="1">IFERROR(INDEX($L$3:$L$18,MATCH(1,($AM$3:$AM$18=$AR14&amp;$AQ14)*($J$3:$J$18=BZ$3),0),0),"")</f>
        <v/>
      </c>
      <c r="CA14" s="297" t="str">
        <f t="array" aca="1" ref="CA14" ca="1">IFERROR(INDEX($M$3:$M$18,MATCH(1,($AM$3:$AM$18=$AR14&amp;$AQ14)*($J$3:$J$18=CA$3),0),0),"")</f>
        <v/>
      </c>
      <c r="CB14" s="297">
        <f t="array" aca="1" ref="CB14" ca="1">IFERROR(INDEX($S$3:$S$33,MATCH(1,($AN$3:$AN$33=$AR14&amp;$AQ14)*($R$3:$R$33=CB$3),0),0),"")</f>
        <v>0.70833333333333337</v>
      </c>
      <c r="CC14" s="299">
        <f t="array" aca="1" ref="CC14" ca="1">IFERROR(INDEX($Q$3:$Q$33,MATCH(1,($AN$3:$AN$33=$AR14&amp;$AQ14)*($R$3:$R$33=CC$3),0),0),"")</f>
        <v>18</v>
      </c>
      <c r="CD14" s="297" t="str">
        <f t="array" aca="1" ref="CD14" ca="1">IFERROR(INDEX($T$3:$T$33,MATCH(1,($AN$3:$AN$33=$AR14&amp;$AQ14)*($R$3:$R$33=CD$3),0),0),"")</f>
        <v>Loser Match 13</v>
      </c>
      <c r="CE14" s="297" t="str">
        <f t="array" aca="1" ref="CE14" ca="1">IFERROR(INDEX($U$3:$U$33,MATCH(1,($AN$3:$AN$33=$AR14&amp;$AQ14)*($R$3:$R$33=CE$3),0),0),"")</f>
        <v>Winner Match 10</v>
      </c>
      <c r="CF14" s="297" t="str">
        <f t="array" aca="1" ref="CF14" ca="1">IFERROR(INDEX($S$3:$S$33,MATCH(1,($AN$3:$AN$33=$AR14&amp;$AQ14)*($R$3:$R$33=CF$3),0),0),"")</f>
        <v/>
      </c>
      <c r="CG14" s="299" t="str">
        <f t="array" aca="1" ref="CG14" ca="1">IFERROR(INDEX($Q$3:$Q$33,MATCH(1,($AN$3:$AN$33=$AR14&amp;$AQ14)*($R$3:$R$33=CG$3),0),0),"")</f>
        <v/>
      </c>
      <c r="CH14" s="297" t="str">
        <f t="array" aca="1" ref="CH14" ca="1">IFERROR(INDEX($T$3:$T$33,MATCH(1,($AN$3:$AN$33=$AR14&amp;$AQ14)*($R$3:$R$33=CH$3),0),0),"")</f>
        <v/>
      </c>
      <c r="CI14" s="297" t="str">
        <f t="array" aca="1" ref="CI14" ca="1">IFERROR(INDEX($U$3:$U$33,MATCH(1,($AN$3:$AN$33=$AR14&amp;$AQ14)*($R$3:$R$33=CI$3),0),0),"")</f>
        <v/>
      </c>
      <c r="CJ14" s="297" t="str">
        <f t="array" aca="1" ref="CJ14" ca="1">IFERROR(INDEX($S$3:$S$33,MATCH(1,($AN$3:$AN$33=$AR14&amp;$AQ14)*($R$3:$R$33=CJ$3),0),0),"")</f>
        <v/>
      </c>
      <c r="CK14" s="299" t="str">
        <f t="array" aca="1" ref="CK14" ca="1">IFERROR(INDEX($Q$3:$Q$33,MATCH(1,($AN$3:$AN$33=$AR14&amp;$AQ14)*($R$3:$R$33=CK$3),0),0),"")</f>
        <v/>
      </c>
      <c r="CL14" s="297" t="str">
        <f t="array" aca="1" ref="CL14" ca="1">IFERROR(INDEX($T$3:$T$33,MATCH(1,($AN$3:$AN$33=$AR14&amp;$AQ14)*($R$3:$R$33=CL$3),0),0),"")</f>
        <v/>
      </c>
      <c r="CM14" s="297" t="str">
        <f t="array" aca="1" ref="CM14" ca="1">IFERROR(INDEX($U$3:$U$33,MATCH(1,($AN$3:$AN$33=$AR14&amp;$AQ14)*($R$3:$R$33=CM$3),0),0),"")</f>
        <v/>
      </c>
      <c r="CN14" s="297" t="str">
        <f t="array" aca="1" ref="CN14" ca="1">IFERROR(INDEX($S$3:$S$33,MATCH(1,($AN$3:$AN$33=$AR14&amp;$AQ14)*($R$3:$R$33=CN$3),0),0),"")</f>
        <v/>
      </c>
      <c r="CO14" s="299" t="str">
        <f t="array" aca="1" ref="CO14" ca="1">IFERROR(INDEX($Q$3:$Q$33,MATCH(1,($AN$3:$AN$33=$AR14&amp;$AQ14)*($R$3:$R$33=CO$3),0),0),"")</f>
        <v/>
      </c>
      <c r="CP14" s="297" t="str">
        <f t="array" aca="1" ref="CP14" ca="1">IFERROR(INDEX($T$3:$T$33,MATCH(1,($AN$3:$AN$33=$AR14&amp;$AQ14)*($R$3:$R$33=CP$3),0),0),"")</f>
        <v/>
      </c>
      <c r="CQ14" s="297" t="str">
        <f t="array" aca="1" ref="CQ14" ca="1">IFERROR(INDEX($U$3:$U$33,MATCH(1,($AN$3:$AN$33=$AR14&amp;$AQ14)*($R$3:$R$33=CQ$3),0),0),"")</f>
        <v/>
      </c>
      <c r="CR14" s="297" t="str">
        <f t="array" aca="1" ref="CR14" ca="1">IFERROR(INDEX($S$3:$S$33,MATCH(1,($AN$3:$AN$33=$AR14&amp;$AQ14)*($R$3:$R$33=CR$3),0),0),"")</f>
        <v/>
      </c>
      <c r="CS14" s="299" t="str">
        <f t="array" aca="1" ref="CS14" ca="1">IFERROR(INDEX($Q$3:$Q$33,MATCH(1,($AN$3:$AN$33=$AR14&amp;$AQ14)*($R$3:$R$33=CS$3),0),0),"")</f>
        <v/>
      </c>
      <c r="CT14" s="297" t="str">
        <f t="array" aca="1" ref="CT14" ca="1">IFERROR(INDEX($T$3:$T$33,MATCH(1,($AN$3:$AN$33=$AR14&amp;$AQ14)*($R$3:$R$33=CT$3),0),0),"")</f>
        <v/>
      </c>
      <c r="CU14" s="297" t="str">
        <f t="array" aca="1" ref="CU14" ca="1">IFERROR(INDEX($U$3:$U$33,MATCH(1,($AN$3:$AN$33=$AR14&amp;$AQ14)*($R$3:$R$33=CU$3),0),0),"")</f>
        <v/>
      </c>
      <c r="CV14" s="297" t="str">
        <f t="array" aca="1" ref="CV14" ca="1">IFERROR(INDEX($S$3:$S$33,MATCH(1,($AN$3:$AN$33=$AR14&amp;$AQ14)*($R$3:$R$33=CV$3),0),0),"")</f>
        <v/>
      </c>
      <c r="CW14" s="299" t="str">
        <f t="array" aca="1" ref="CW14" ca="1">IFERROR(INDEX($Q$3:$Q$33,MATCH(1,($AN$3:$AN$33=$AR14&amp;$AQ14)*($R$3:$R$33=CW$3),0),0),"")</f>
        <v/>
      </c>
      <c r="CX14" s="297" t="str">
        <f t="array" aca="1" ref="CX14" ca="1">IFERROR(INDEX($T$3:$T$33,MATCH(1,($AN$3:$AN$33=$AR14&amp;$AQ14)*($R$3:$R$33=CX$3),0),0),"")</f>
        <v/>
      </c>
      <c r="CY14" s="297" t="str">
        <f t="array" aca="1" ref="CY14" ca="1">IFERROR(INDEX($U$3:$U$33,MATCH(1,($AN$3:$AN$33=$AR14&amp;$AQ14)*($R$3:$R$33=CY$3),0),0),"")</f>
        <v/>
      </c>
      <c r="CZ14" s="297" t="str">
        <f t="array" aca="1" ref="CZ14" ca="1">IFERROR(INDEX($S$3:$S$33,MATCH(1,($AN$3:$AN$33=$AR14&amp;$AQ14)*($R$3:$R$33=CZ$3),0),0),"")</f>
        <v/>
      </c>
      <c r="DA14" s="299" t="str">
        <f t="array" aca="1" ref="DA14" ca="1">IFERROR(INDEX($Q$3:$Q$33,MATCH(1,($AN$3:$AN$33=$AR14&amp;$AQ14)*($R$3:$R$33=DA$3),0),0),"")</f>
        <v/>
      </c>
      <c r="DB14" s="297" t="str">
        <f t="array" aca="1" ref="DB14" ca="1">IFERROR(INDEX($T$3:$T$33,MATCH(1,($AN$3:$AN$33=$AR14&amp;$AQ14)*($R$3:$R$33=DB$3),0),0),"")</f>
        <v/>
      </c>
      <c r="DC14" s="297" t="str">
        <f t="array" aca="1" ref="DC14" ca="1">IFERROR(INDEX($U$3:$U$33,MATCH(1,($AN$3:$AN$33=$AR14&amp;$AQ14)*($R$3:$R$33=DC$3),0),0),"")</f>
        <v/>
      </c>
      <c r="DD14" s="297" t="str">
        <f t="array" aca="1" ref="DD14" ca="1">IFERROR(INDEX($AA$3:$AA$65,MATCH(1,($AO$3:$AO$65=$AR14&amp;$AQ14)*($Z$3:$Z$65=DD$3),0),0),"")</f>
        <v/>
      </c>
      <c r="DE14" s="299" t="str">
        <f t="array" aca="1" ref="DE14" ca="1">IFERROR(INDEX($Y$3:$Y$65,MATCH(1,($AO$3:$AO$65=$AR14&amp;$AQ14)*($Z$3:$Z$65=DE$3),0),0),"")</f>
        <v/>
      </c>
      <c r="DF14" s="297" t="str">
        <f t="array" aca="1" ref="DF14" ca="1">IFERROR(INDEX($AB$3:$AB$65,MATCH(1,($AO$3:$AO$65=$AR14&amp;$AQ14)*($Z$3:$Z$65=DF$3),0),0),"")</f>
        <v/>
      </c>
      <c r="DG14" s="297" t="str">
        <f t="array" aca="1" ref="DG14" ca="1">IFERROR(INDEX($AC$3:$AC$65,MATCH(1,($AO$3:$AO$65=$AR14&amp;$AQ14)*($Z$3:$Z$65=DG$3),0),0),"")</f>
        <v/>
      </c>
      <c r="DH14" s="297" t="str">
        <f t="array" aca="1" ref="DH14" ca="1">IFERROR(INDEX($AA$3:$AA$65,MATCH(1,($AO$3:$AO$65=$AR14&amp;$AQ14)*($Z$3:$Z$65=DH$3),0),0),"")</f>
        <v/>
      </c>
      <c r="DI14" s="299" t="str">
        <f t="array" aca="1" ref="DI14" ca="1">IFERROR(INDEX($Y$3:$Y$65,MATCH(1,($AO$3:$AO$65=$AR14&amp;$AQ14)*($Z$3:$Z$65=DI$3),0),0),"")</f>
        <v/>
      </c>
      <c r="DJ14" s="297" t="str">
        <f t="array" aca="1" ref="DJ14" ca="1">IFERROR(INDEX($AB$3:$AB$65,MATCH(1,($AO$3:$AO$65=$AR14&amp;$AQ14)*($Z$3:$Z$65=DJ$3),0),0),"")</f>
        <v/>
      </c>
      <c r="DK14" s="297" t="str">
        <f t="array" aca="1" ref="DK14" ca="1">IFERROR(INDEX($AC$3:$AC$65,MATCH(1,($AO$3:$AO$65=$AR14&amp;$AQ14)*($Z$3:$Z$65=DK$3),0),0),"")</f>
        <v/>
      </c>
      <c r="DL14" s="297" t="str">
        <f t="array" aca="1" ref="DL14" ca="1">IFERROR(INDEX($AA$3:$AA$65,MATCH(1,($AO$3:$AO$65=$AR14&amp;$AQ14)*($Z$3:$Z$65=DL$3),0),0),"")</f>
        <v/>
      </c>
      <c r="DM14" s="299" t="str">
        <f t="array" aca="1" ref="DM14" ca="1">IFERROR(INDEX($Y$3:$Y$65,MATCH(1,($AO$3:$AO$65=$AR14&amp;$AQ14)*($Z$3:$Z$65=DM$3),0),0),"")</f>
        <v/>
      </c>
      <c r="DN14" s="297" t="str">
        <f t="array" aca="1" ref="DN14" ca="1">IFERROR(INDEX($AB$3:$AB$65,MATCH(1,($AO$3:$AO$65=$AR14&amp;$AQ14)*($Z$3:$Z$65=DN$3),0),0),"")</f>
        <v/>
      </c>
      <c r="DO14" s="297" t="str">
        <f t="array" aca="1" ref="DO14" ca="1">IFERROR(INDEX($AC$3:$AC$65,MATCH(1,($AO$3:$AO$65=$AR14&amp;$AQ14)*($Z$3:$Z$65=DO$3),0),0),"")</f>
        <v/>
      </c>
      <c r="DP14" s="297" t="str">
        <f t="array" aca="1" ref="DP14" ca="1">IFERROR(INDEX($AA$3:$AA$65,MATCH(1,($AO$3:$AO$65=$AR14&amp;$AQ14)*($Z$3:$Z$65=DP$3),0),0),"")</f>
        <v/>
      </c>
      <c r="DQ14" s="299" t="str">
        <f t="array" aca="1" ref="DQ14" ca="1">IFERROR(INDEX($Y$3:$Y$65,MATCH(1,($AO$3:$AO$65=$AR14&amp;$AQ14)*($Z$3:$Z$65=DQ$3),0),0),"")</f>
        <v/>
      </c>
      <c r="DR14" s="297" t="str">
        <f t="array" aca="1" ref="DR14" ca="1">IFERROR(INDEX($AB$3:$AB$65,MATCH(1,($AO$3:$AO$65=$AR14&amp;$AQ14)*($Z$3:$Z$65=DR$3),0),0),"")</f>
        <v/>
      </c>
      <c r="DS14" s="297" t="str">
        <f t="array" aca="1" ref="DS14" ca="1">IFERROR(INDEX($AC$3:$AC$65,MATCH(1,($AO$3:$AO$65=$AR14&amp;$AQ14)*($Z$3:$Z$65=DS$3),0),0),"")</f>
        <v/>
      </c>
      <c r="DT14" s="297" t="str">
        <f t="array" aca="1" ref="DT14" ca="1">IFERROR(INDEX($AA$3:$AA$65,MATCH(1,($AO$3:$AO$65=$AR14&amp;$AQ14)*($Z$3:$Z$65=DT$3),0),0),"")</f>
        <v/>
      </c>
      <c r="DU14" s="299" t="str">
        <f t="array" aca="1" ref="DU14" ca="1">IFERROR(INDEX($Y$3:$Y$65,MATCH(1,($AO$3:$AO$65=$AR14&amp;$AQ14)*($Z$3:$Z$65=DU$3),0),0),"")</f>
        <v/>
      </c>
      <c r="DV14" s="297" t="str">
        <f t="array" aca="1" ref="DV14" ca="1">IFERROR(INDEX($AB$3:$AB$65,MATCH(1,($AO$3:$AO$65=$AR14&amp;$AQ14)*($Z$3:$Z$65=DV$3),0),0),"")</f>
        <v/>
      </c>
      <c r="DW14" s="297" t="str">
        <f t="array" aca="1" ref="DW14" ca="1">IFERROR(INDEX($AC$3:$AC$65,MATCH(1,($AO$3:$AO$65=$AR14&amp;$AQ14)*($Z$3:$Z$65=DW$3),0),0),"")</f>
        <v/>
      </c>
      <c r="DX14" s="297" t="str">
        <f t="array" aca="1" ref="DX14" ca="1">IFERROR(INDEX($AA$3:$AA$65,MATCH(1,($AO$3:$AO$65=$AR14&amp;$AQ14)*($Z$3:$Z$65=DX$3),0),0),"")</f>
        <v/>
      </c>
      <c r="DY14" s="299" t="str">
        <f t="array" aca="1" ref="DY14" ca="1">IFERROR(INDEX($Y$3:$Y$65,MATCH(1,($AO$3:$AO$65=$AR14&amp;$AQ14)*($Z$3:$Z$65=DY$3),0),0),"")</f>
        <v/>
      </c>
      <c r="DZ14" s="297" t="str">
        <f t="array" aca="1" ref="DZ14" ca="1">IFERROR(INDEX($AB$3:$AB$65,MATCH(1,($AO$3:$AO$65=$AR14&amp;$AQ14)*($Z$3:$Z$65=DZ$3),0),0),"")</f>
        <v/>
      </c>
      <c r="EA14" s="297" t="str">
        <f t="array" aca="1" ref="EA14" ca="1">IFERROR(INDEX($AC$3:$AC$65,MATCH(1,($AO$3:$AO$65=$AR14&amp;$AQ14)*($Z$3:$Z$65=EA$3),0),0),"")</f>
        <v/>
      </c>
      <c r="EB14" s="297" t="str">
        <f t="array" aca="1" ref="EB14" ca="1">IFERROR(INDEX($AA$3:$AA$65,MATCH(1,($AO$3:$AO$65=$AR14&amp;$AQ14)*($Z$3:$Z$65=EB$3),0),0),"")</f>
        <v/>
      </c>
      <c r="EC14" s="299" t="str">
        <f t="array" aca="1" ref="EC14" ca="1">IFERROR(INDEX($Y$3:$Y$65,MATCH(1,($AO$3:$AO$65=$AR14&amp;$AQ14)*($Z$3:$Z$65=EC$3),0),0),"")</f>
        <v/>
      </c>
      <c r="ED14" s="297" t="str">
        <f t="array" aca="1" ref="ED14" ca="1">IFERROR(INDEX($AB$3:$AB$65,MATCH(1,($AO$3:$AO$65=$AR14&amp;$AQ14)*($Z$3:$Z$65=ED$3),0),0),"")</f>
        <v/>
      </c>
      <c r="EE14" s="297" t="str">
        <f t="array" aca="1" ref="EE14" ca="1">IFERROR(INDEX($AC$3:$AC$65,MATCH(1,($AO$3:$AO$65=$AR14&amp;$AQ14)*($Z$3:$Z$65=EE$3),0),0),"")</f>
        <v/>
      </c>
      <c r="EF14" s="297" t="str">
        <f t="array" aca="1" ref="EF14" ca="1">IFERROR(INDEX($AI$3:$AI$129,MATCH(1,($AP$3:$AP$129=$AR14&amp;$AQ14)*($AH$3:$AH$129=EF$3),0),0),"")</f>
        <v/>
      </c>
      <c r="EG14" s="299" t="str">
        <f t="array" aca="1" ref="EG14" ca="1">IFERROR(INDEX($AG$3:$AG$129,MATCH(1,($AP$3:$AP$129=$AR14&amp;$AQ14)*($AH$3:$AH$129=EG$3),0),0),"")</f>
        <v/>
      </c>
      <c r="EH14" s="297" t="str">
        <f t="array" aca="1" ref="EH14" ca="1">IFERROR(INDEX($AJ$3:$AJ$129,MATCH(1,($AP$3:$AP$129=$AR14&amp;$AQ14)*($AH$3:$AH$129=EH$3),0),0),"")</f>
        <v/>
      </c>
      <c r="EI14" s="297" t="str">
        <f t="array" aca="1" ref="EI14" ca="1">IFERROR(INDEX($AK$3:$AK$129,MATCH(1,($AP$3:$AP$129=$AR14&amp;$AQ14)*($AH$3:$AH$129=EI$3),0),0),"")</f>
        <v/>
      </c>
      <c r="EJ14" s="297" t="str">
        <f t="array" aca="1" ref="EJ14" ca="1">IFERROR(INDEX($AI$3:$AI$129,MATCH(1,($AP$3:$AP$129=$AR14&amp;$AQ14)*($AH$3:$AH$129=EJ$3),0),0),"")</f>
        <v/>
      </c>
      <c r="EK14" s="299" t="str">
        <f t="array" aca="1" ref="EK14" ca="1">IFERROR(INDEX($AG$3:$AG$129,MATCH(1,($AP$3:$AP$129=$AR14&amp;$AQ14)*($AH$3:$AH$129=EK$3),0),0),"")</f>
        <v/>
      </c>
      <c r="EL14" s="297" t="str">
        <f t="array" aca="1" ref="EL14" ca="1">IFERROR(INDEX($AJ$3:$AJ$129,MATCH(1,($AP$3:$AP$129=$AR14&amp;$AQ14)*($AH$3:$AH$129=EL$3),0),0),"")</f>
        <v/>
      </c>
      <c r="EM14" s="297" t="str">
        <f t="array" aca="1" ref="EM14" ca="1">IFERROR(INDEX($AK$3:$AK$129,MATCH(1,($AP$3:$AP$129=$AR14&amp;$AQ14)*($AH$3:$AH$129=EM$3),0),0),"")</f>
        <v/>
      </c>
      <c r="EN14" s="297" t="str">
        <f t="array" aca="1" ref="EN14" ca="1">IFERROR(INDEX($AI$3:$AI$129,MATCH(1,($AP$3:$AP$129=$AR14&amp;$AQ14)*($AH$3:$AH$129=EN$3),0),0),"")</f>
        <v/>
      </c>
      <c r="EO14" s="299" t="str">
        <f t="array" aca="1" ref="EO14" ca="1">IFERROR(INDEX($AG$3:$AG$129,MATCH(1,($AP$3:$AP$129=$AR14&amp;$AQ14)*($AH$3:$AH$129=EO$3),0),0),"")</f>
        <v/>
      </c>
      <c r="EP14" s="297" t="str">
        <f t="array" aca="1" ref="EP14" ca="1">IFERROR(INDEX($AJ$3:$AJ$129,MATCH(1,($AP$3:$AP$129=$AR14&amp;$AQ14)*($AH$3:$AH$129=EP$3),0),0),"")</f>
        <v/>
      </c>
      <c r="EQ14" s="297" t="str">
        <f t="array" aca="1" ref="EQ14" ca="1">IFERROR(INDEX($AK$3:$AK$129,MATCH(1,($AP$3:$AP$129=$AR14&amp;$AQ14)*($AH$3:$AH$129=EQ$3),0),0),"")</f>
        <v/>
      </c>
      <c r="ER14" s="297" t="str">
        <f t="array" aca="1" ref="ER14" ca="1">IFERROR(INDEX($AI$3:$AI$129,MATCH(1,($AP$3:$AP$129=$AR14&amp;$AQ14)*($AH$3:$AH$129=ER$3),0),0),"")</f>
        <v/>
      </c>
      <c r="ES14" s="299" t="str">
        <f t="array" aca="1" ref="ES14" ca="1">IFERROR(INDEX($AG$3:$AG$129,MATCH(1,($AP$3:$AP$129=$AR14&amp;$AQ14)*($AH$3:$AH$129=ES$3),0),0),"")</f>
        <v/>
      </c>
      <c r="ET14" s="297" t="str">
        <f t="array" aca="1" ref="ET14" ca="1">IFERROR(INDEX($AJ$3:$AJ$129,MATCH(1,($AP$3:$AP$129=$AR14&amp;$AQ14)*($AH$3:$AH$129=ET$3),0),0),"")</f>
        <v/>
      </c>
      <c r="EU14" s="297" t="str">
        <f t="array" aca="1" ref="EU14" ca="1">IFERROR(INDEX($AK$3:$AK$129,MATCH(1,($AP$3:$AP$129=$AR14&amp;$AQ14)*($AH$3:$AH$129=EU$3),0),0),"")</f>
        <v/>
      </c>
      <c r="EV14" s="297" t="str">
        <f t="array" aca="1" ref="EV14" ca="1">IFERROR(INDEX($AI$3:$AI$129,MATCH(1,($AP$3:$AP$129=$AR14&amp;$AQ14)*($AH$3:$AH$129=EV$3),0),0),"")</f>
        <v/>
      </c>
      <c r="EW14" s="299" t="str">
        <f t="array" aca="1" ref="EW14" ca="1">IFERROR(INDEX($AG$3:$AG$129,MATCH(1,($AP$3:$AP$129=$AR14&amp;$AQ14)*($AH$3:$AH$129=EW$3),0),0),"")</f>
        <v/>
      </c>
      <c r="EX14" s="297" t="str">
        <f t="array" aca="1" ref="EX14" ca="1">IFERROR(INDEX($AJ$3:$AJ$129,MATCH(1,($AP$3:$AP$129=$AR14&amp;$AQ14)*($AH$3:$AH$129=EX$3),0),0),"")</f>
        <v/>
      </c>
      <c r="EY14" s="297" t="str">
        <f t="array" aca="1" ref="EY14" ca="1">IFERROR(INDEX($AK$3:$AK$129,MATCH(1,($AP$3:$AP$129=$AR14&amp;$AQ14)*($AH$3:$AH$129=EY$3),0),0),"")</f>
        <v/>
      </c>
      <c r="EZ14" s="297" t="str">
        <f t="array" aca="1" ref="EZ14" ca="1">IFERROR(INDEX($AI$3:$AI$129,MATCH(1,($AP$3:$AP$129=$AR14&amp;$AQ14)*($AH$3:$AH$129=EZ$3),0),0),"")</f>
        <v/>
      </c>
      <c r="FA14" s="299" t="str">
        <f t="array" aca="1" ref="FA14" ca="1">IFERROR(INDEX($AG$3:$AG$129,MATCH(1,($AP$3:$AP$129=$AR14&amp;$AQ14)*($AH$3:$AH$129=FA$3),0),0),"")</f>
        <v/>
      </c>
      <c r="FB14" s="297" t="str">
        <f t="array" aca="1" ref="FB14" ca="1">IFERROR(INDEX($AJ$3:$AJ$129,MATCH(1,($AP$3:$AP$129=$AR14&amp;$AQ14)*($AH$3:$AH$129=FB$3),0),0),"")</f>
        <v/>
      </c>
      <c r="FC14" s="297" t="str">
        <f t="array" aca="1" ref="FC14" ca="1">IFERROR(INDEX($AK$3:$AK$129,MATCH(1,($AP$3:$AP$129=$AR14&amp;$AQ14)*($AH$3:$AH$129=FC$3),0),0),"")</f>
        <v/>
      </c>
      <c r="FD14" s="297" t="str">
        <f t="array" aca="1" ref="FD14" ca="1">IFERROR(INDEX($AI$3:$AI$129,MATCH(1,($AP$3:$AP$129=$AR14&amp;$AQ14)*($AH$3:$AH$129=FD$3),0),0),"")</f>
        <v/>
      </c>
      <c r="FE14" s="299" t="str">
        <f t="array" aca="1" ref="FE14" ca="1">IFERROR(INDEX($AG$3:$AG$129,MATCH(1,($AP$3:$AP$129=$AR14&amp;$AQ14)*($AH$3:$AH$129=FE$3),0),0),"")</f>
        <v/>
      </c>
      <c r="FF14" s="297" t="str">
        <f t="array" aca="1" ref="FF14" ca="1">IFERROR(INDEX($AJ$3:$AJ$129,MATCH(1,($AP$3:$AP$129=$AR14&amp;$AQ14)*($AH$3:$AH$129=FF$3),0),0),"")</f>
        <v/>
      </c>
      <c r="FG14" s="297" t="str">
        <f t="array" aca="1" ref="FG14" ca="1">IFERROR(INDEX($AK$3:$AK$129,MATCH(1,($AP$3:$AP$129=$AR14&amp;$AQ14)*($AH$3:$AH$129=FG$3),0),0),"")</f>
        <v/>
      </c>
    </row>
    <row r="15" spans="2:163" ht="13.8" x14ac:dyDescent="0.25">
      <c r="B15" s="295">
        <f>dummy1!O21</f>
        <v>13</v>
      </c>
      <c r="C15" s="296">
        <f>dummy1!P21</f>
        <v>42040</v>
      </c>
      <c r="D15" s="297">
        <f>dummy1!Q21</f>
        <v>0.625</v>
      </c>
      <c r="E15" s="295" t="str">
        <f>dummy1!R21</f>
        <v>Court 13</v>
      </c>
      <c r="F15" s="295">
        <f ca="1">'Bracket 5 - 8'!AY62</f>
        <v>13</v>
      </c>
      <c r="G15" s="295" t="str">
        <f ca="1">'Bracket 5 - 8'!AZ59</f>
        <v>Loser Match 11</v>
      </c>
      <c r="H15" s="295" t="str">
        <f ca="1">'Bracket 5 - 8'!AZ60</f>
        <v>Winner Match 12</v>
      </c>
      <c r="I15" s="295">
        <f t="shared" ca="1" si="31"/>
        <v>13</v>
      </c>
      <c r="J15" s="295">
        <f t="shared" ca="1" si="32"/>
        <v>42040</v>
      </c>
      <c r="K15" s="295">
        <f t="shared" ca="1" si="33"/>
        <v>0.625</v>
      </c>
      <c r="L15" s="295" t="str">
        <f t="shared" ca="1" si="34"/>
        <v>Loser Match 11</v>
      </c>
      <c r="M15" s="295" t="str">
        <f t="shared" ca="1" si="35"/>
        <v>Winner Match 12</v>
      </c>
      <c r="N15" s="295">
        <f ca="1">'Bracket 9 - 16'!S15</f>
        <v>13</v>
      </c>
      <c r="O15" s="295" t="str">
        <f ca="1">'Bracket 9 - 16'!T12</f>
        <v>Winner Match 1</v>
      </c>
      <c r="P15" s="295" t="str">
        <f ca="1">'Bracket 9 - 16'!T13</f>
        <v>Winner Match 2</v>
      </c>
      <c r="Q15" s="295">
        <f t="shared" ca="1" si="36"/>
        <v>13</v>
      </c>
      <c r="R15" s="295">
        <f t="shared" ca="1" si="37"/>
        <v>42040</v>
      </c>
      <c r="S15" s="295">
        <f t="shared" ca="1" si="38"/>
        <v>0.625</v>
      </c>
      <c r="T15" s="295" t="str">
        <f t="shared" ca="1" si="39"/>
        <v>Winner Match 1</v>
      </c>
      <c r="U15" s="295" t="str">
        <f t="shared" ca="1" si="40"/>
        <v>Winner Match 2</v>
      </c>
      <c r="V15" s="295">
        <f ca="1">'Bracket 17 - 32'!C84</f>
        <v>8</v>
      </c>
      <c r="W15" s="295" t="str">
        <f ca="1">IFERROR(VLOOKUP(dummy1!S21,dummy1!$K$45:$L$172,2,FALSE),"")</f>
        <v/>
      </c>
      <c r="X15" s="295" t="str">
        <f ca="1">IFERROR(VLOOKUP(dummy1!T21,dummy1!$K$45:$L$172,2,FALSE),"")</f>
        <v/>
      </c>
      <c r="Y15" s="295">
        <f t="shared" ca="1" si="41"/>
        <v>13</v>
      </c>
      <c r="Z15" s="295">
        <f t="shared" ca="1" si="2"/>
        <v>42040</v>
      </c>
      <c r="AA15" s="295">
        <f t="shared" ca="1" si="3"/>
        <v>0.625</v>
      </c>
      <c r="AB15" s="295" t="str">
        <f t="shared" ca="1" si="42"/>
        <v>Winner Match 1</v>
      </c>
      <c r="AC15" s="295" t="str">
        <f t="shared" ca="1" si="43"/>
        <v>Winner Match 2</v>
      </c>
      <c r="AD15" s="295">
        <f ca="1">'Bracket 33 - 64'!C84</f>
        <v>8</v>
      </c>
      <c r="AE15" s="295" t="str">
        <f ca="1">IFERROR(VLOOKUP(dummy1!S21,dummy1!$K$45:$L$172,2,FALSE),"")</f>
        <v/>
      </c>
      <c r="AF15" s="295" t="str">
        <f ca="1">IFERROR(VLOOKUP(dummy1!T21,dummy1!$K$45:$L$172,2,FALSE),"")</f>
        <v/>
      </c>
      <c r="AG15" s="295">
        <f t="shared" ca="1" si="44"/>
        <v>13</v>
      </c>
      <c r="AH15" s="295">
        <f t="shared" ca="1" si="45"/>
        <v>42040</v>
      </c>
      <c r="AI15" s="295">
        <f t="shared" ca="1" si="46"/>
        <v>0.625</v>
      </c>
      <c r="AJ15" s="295" t="str">
        <f t="shared" ca="1" si="47"/>
        <v>Winner Match 1</v>
      </c>
      <c r="AK15" s="295" t="str">
        <f t="shared" ca="1" si="48"/>
        <v>Winner Match 2</v>
      </c>
      <c r="AL15" s="294">
        <f>IF(dummy1!B22=dummy1!B21,IF(dummy1!C22&gt;1,AL14,AL14+1),1)</f>
        <v>1</v>
      </c>
      <c r="AM15" s="295" t="str">
        <f t="shared" si="49"/>
        <v>1Court 13</v>
      </c>
      <c r="AN15" s="295" t="str">
        <f t="shared" si="50"/>
        <v>1Court 13</v>
      </c>
      <c r="AO15" s="295" t="str">
        <f t="shared" si="51"/>
        <v>1Court 13</v>
      </c>
      <c r="AP15" s="295" t="str">
        <f t="shared" si="52"/>
        <v>1Court 13</v>
      </c>
      <c r="AQ15" s="295" t="str">
        <f t="shared" ref="AQ15:AQ20" si="69">AQ14</f>
        <v>Court 2</v>
      </c>
      <c r="AR15" s="295">
        <f t="shared" si="68"/>
        <v>3</v>
      </c>
      <c r="AS15" s="295">
        <f t="shared" ca="1" si="61"/>
        <v>4</v>
      </c>
      <c r="AT15" s="295">
        <f t="shared" ca="1" si="62"/>
        <v>0</v>
      </c>
      <c r="AU15" s="295">
        <f t="shared" ca="1" si="63"/>
        <v>0</v>
      </c>
      <c r="AV15" s="295">
        <f t="shared" ca="1" si="64"/>
        <v>0</v>
      </c>
      <c r="AW15" s="295">
        <f t="shared" ca="1" si="65"/>
        <v>0</v>
      </c>
      <c r="AX15" s="295">
        <f t="shared" ca="1" si="66"/>
        <v>0</v>
      </c>
      <c r="AY15" s="295">
        <f t="shared" ca="1" si="67"/>
        <v>0</v>
      </c>
      <c r="AZ15" s="297" t="str">
        <f t="array" aca="1" ref="AZ15" ca="1">IFERROR(INDEX($K$3:$K$18,MATCH(1,($AM$3:$AM$18=$AR15&amp;$AQ15)*($J$3:$J$18=AZ$3),0),0),"")</f>
        <v/>
      </c>
      <c r="BA15" s="299" t="str">
        <f t="array" aca="1" ref="BA15" ca="1">IFERROR(INDEX($I$3:$I$18,MATCH(1,($AM$3:$AM$18=$AR15&amp;$AQ15)*($J$3:$J$18=BA$3),0),0),"")</f>
        <v/>
      </c>
      <c r="BB15" s="297" t="str">
        <f t="array" aca="1" ref="BB15" ca="1">IFERROR(INDEX($L$3:$L$18,MATCH(1,($AM$3:$AM$18=$AR15&amp;$AQ15)*($J$3:$J$18=BB$3),0),0),"")</f>
        <v/>
      </c>
      <c r="BC15" s="297" t="str">
        <f t="array" aca="1" ref="BC15" ca="1">IFERROR(INDEX($M$3:$M$18,MATCH(1,($AM$3:$AM$18=$AR15&amp;$AQ15)*($J$3:$J$18=BC$3),0),0),"")</f>
        <v/>
      </c>
      <c r="BD15" s="297" t="str">
        <f t="array" aca="1" ref="BD15" ca="1">IFERROR(INDEX($K$3:$K$18,MATCH(1,($AM$3:$AM$18=$AR15&amp;$AQ15)*($J$3:$J$18=BD$3),0),0),"")</f>
        <v/>
      </c>
      <c r="BE15" s="299" t="str">
        <f t="array" aca="1" ref="BE15" ca="1">IFERROR(INDEX($I$3:$I$18,MATCH(1,($AM$3:$AM$18=$AR15&amp;$AQ15)*($J$3:$J$18=BE$3),0),0),"")</f>
        <v/>
      </c>
      <c r="BF15" s="297" t="str">
        <f t="array" aca="1" ref="BF15" ca="1">IFERROR(INDEX($L$3:$L$18,MATCH(1,($AM$3:$AM$18=$AR15&amp;$AQ15)*($J$3:$J$18=BF$3),0),0),"")</f>
        <v/>
      </c>
      <c r="BG15" s="297" t="str">
        <f t="array" aca="1" ref="BG15" ca="1">IFERROR(INDEX($M$3:$M$18,MATCH(1,($AM$3:$AM$18=$AR15&amp;$AQ15)*($J$3:$J$18=BG$3),0),0),"")</f>
        <v/>
      </c>
      <c r="BH15" s="297" t="str">
        <f t="array" aca="1" ref="BH15" ca="1">IFERROR(INDEX($K$3:$K$18,MATCH(1,($AM$3:$AM$18=$AR15&amp;$AQ15)*($J$3:$J$18=BH$3),0),0),"")</f>
        <v/>
      </c>
      <c r="BI15" s="299" t="str">
        <f t="array" aca="1" ref="BI15" ca="1">IFERROR(INDEX($I$3:$I$18,MATCH(1,($AM$3:$AM$18=$AR15&amp;$AQ15)*($J$3:$J$18=BI$3),0),0),"")</f>
        <v/>
      </c>
      <c r="BJ15" s="297" t="str">
        <f t="array" aca="1" ref="BJ15" ca="1">IFERROR(INDEX($L$3:$L$18,MATCH(1,($AM$3:$AM$18=$AR15&amp;$AQ15)*($J$3:$J$18=BJ$3),0),0),"")</f>
        <v/>
      </c>
      <c r="BK15" s="297" t="str">
        <f t="array" aca="1" ref="BK15" ca="1">IFERROR(INDEX($M$3:$M$18,MATCH(1,($AM$3:$AM$18=$AR15&amp;$AQ15)*($J$3:$J$18=BK$3),0),0),"")</f>
        <v/>
      </c>
      <c r="BL15" s="297" t="str">
        <f t="array" aca="1" ref="BL15" ca="1">IFERROR(INDEX($K$3:$K$18,MATCH(1,($AM$3:$AM$18=$AR15&amp;$AQ15)*($J$3:$J$18=BL$3),0),0),"")</f>
        <v/>
      </c>
      <c r="BM15" s="299" t="str">
        <f t="array" aca="1" ref="BM15" ca="1">IFERROR(INDEX($I$3:$I$18,MATCH(1,($AM$3:$AM$18=$AR15&amp;$AQ15)*($J$3:$J$18=BM$3),0),0),"")</f>
        <v/>
      </c>
      <c r="BN15" s="297" t="str">
        <f t="array" aca="1" ref="BN15" ca="1">IFERROR(INDEX($L$3:$L$18,MATCH(1,($AM$3:$AM$18=$AR15&amp;$AQ15)*($J$3:$J$18=BN$3),0),0),"")</f>
        <v/>
      </c>
      <c r="BO15" s="297" t="str">
        <f t="array" aca="1" ref="BO15" ca="1">IFERROR(INDEX($M$3:$M$18,MATCH(1,($AM$3:$AM$18=$AR15&amp;$AQ15)*($J$3:$J$18=BO$3),0),0),"")</f>
        <v/>
      </c>
      <c r="BP15" s="297" t="str">
        <f t="array" aca="1" ref="BP15" ca="1">IFERROR(INDEX($K$3:$K$18,MATCH(1,($AM$3:$AM$18=$AR15&amp;$AQ15)*($J$3:$J$18=BP$3),0),0),"")</f>
        <v/>
      </c>
      <c r="BQ15" s="299" t="str">
        <f t="array" aca="1" ref="BQ15" ca="1">IFERROR(INDEX($I$3:$I$18,MATCH(1,($AM$3:$AM$18=$AR15&amp;$AQ15)*($J$3:$J$18=BQ$3),0),0),"")</f>
        <v/>
      </c>
      <c r="BR15" s="297" t="str">
        <f t="array" aca="1" ref="BR15" ca="1">IFERROR(INDEX($L$3:$L$18,MATCH(1,($AM$3:$AM$18=$AR15&amp;$AQ15)*($J$3:$J$18=BR$3),0),0),"")</f>
        <v/>
      </c>
      <c r="BS15" s="297" t="str">
        <f t="array" aca="1" ref="BS15" ca="1">IFERROR(INDEX($M$3:$M$18,MATCH(1,($AM$3:$AM$18=$AR15&amp;$AQ15)*($J$3:$J$18=BS$3),0),0),"")</f>
        <v/>
      </c>
      <c r="BT15" s="297" t="str">
        <f t="array" aca="1" ref="BT15" ca="1">IFERROR(INDEX($K$3:$K$18,MATCH(1,($AM$3:$AM$18=$AR15&amp;$AQ15)*($J$3:$J$18=BT$3),0),0),"")</f>
        <v/>
      </c>
      <c r="BU15" s="299" t="str">
        <f t="array" aca="1" ref="BU15" ca="1">IFERROR(INDEX($I$3:$I$18,MATCH(1,($AM$3:$AM$18=$AR15&amp;$AQ15)*($J$3:$J$18=BU$3),0),0),"")</f>
        <v/>
      </c>
      <c r="BV15" s="297" t="str">
        <f t="array" aca="1" ref="BV15" ca="1">IFERROR(INDEX($L$3:$L$18,MATCH(1,($AM$3:$AM$18=$AR15&amp;$AQ15)*($J$3:$J$18=BV$3),0),0),"")</f>
        <v/>
      </c>
      <c r="BW15" s="297" t="str">
        <f t="array" aca="1" ref="BW15" ca="1">IFERROR(INDEX($M$3:$M$18,MATCH(1,($AM$3:$AM$18=$AR15&amp;$AQ15)*($J$3:$J$18=BW$3),0),0),"")</f>
        <v/>
      </c>
      <c r="BX15" s="297" t="str">
        <f t="array" aca="1" ref="BX15" ca="1">IFERROR(INDEX($K$3:$K$18,MATCH(1,($AM$3:$AM$18=$AR15&amp;$AQ15)*($J$3:$J$18=BX$3),0),0),"")</f>
        <v/>
      </c>
      <c r="BY15" s="299" t="str">
        <f t="array" aca="1" ref="BY15" ca="1">IFERROR(INDEX($I$3:$I$18,MATCH(1,($AM$3:$AM$18=$AR15&amp;$AQ15)*($J$3:$J$18=BY$3),0),0),"")</f>
        <v/>
      </c>
      <c r="BZ15" s="297" t="str">
        <f t="array" aca="1" ref="BZ15" ca="1">IFERROR(INDEX($L$3:$L$18,MATCH(1,($AM$3:$AM$18=$AR15&amp;$AQ15)*($J$3:$J$18=BZ$3),0),0),"")</f>
        <v/>
      </c>
      <c r="CA15" s="297" t="str">
        <f t="array" aca="1" ref="CA15" ca="1">IFERROR(INDEX($M$3:$M$18,MATCH(1,($AM$3:$AM$18=$AR15&amp;$AQ15)*($J$3:$J$18=CA$3),0),0),"")</f>
        <v/>
      </c>
      <c r="CB15" s="297" t="str">
        <f t="array" aca="1" ref="CB15" ca="1">IFERROR(INDEX($S$3:$S$33,MATCH(1,($AN$3:$AN$33=$AR15&amp;$AQ15)*($R$3:$R$33=CB$3),0),0),"")</f>
        <v/>
      </c>
      <c r="CC15" s="299" t="str">
        <f t="array" aca="1" ref="CC15" ca="1">IFERROR(INDEX($Q$3:$Q$33,MATCH(1,($AN$3:$AN$33=$AR15&amp;$AQ15)*($R$3:$R$33=CC$3),0),0),"")</f>
        <v/>
      </c>
      <c r="CD15" s="297" t="str">
        <f t="array" aca="1" ref="CD15" ca="1">IFERROR(INDEX($T$3:$T$33,MATCH(1,($AN$3:$AN$33=$AR15&amp;$AQ15)*($R$3:$R$33=CD$3),0),0),"")</f>
        <v/>
      </c>
      <c r="CE15" s="297" t="str">
        <f t="array" aca="1" ref="CE15" ca="1">IFERROR(INDEX($U$3:$U$33,MATCH(1,($AN$3:$AN$33=$AR15&amp;$AQ15)*($R$3:$R$33=CE$3),0),0),"")</f>
        <v/>
      </c>
      <c r="CF15" s="297" t="str">
        <f t="array" aca="1" ref="CF15" ca="1">IFERROR(INDEX($S$3:$S$33,MATCH(1,($AN$3:$AN$33=$AR15&amp;$AQ15)*($R$3:$R$33=CF$3),0),0),"")</f>
        <v/>
      </c>
      <c r="CG15" s="299" t="str">
        <f t="array" aca="1" ref="CG15" ca="1">IFERROR(INDEX($Q$3:$Q$33,MATCH(1,($AN$3:$AN$33=$AR15&amp;$AQ15)*($R$3:$R$33=CG$3),0),0),"")</f>
        <v/>
      </c>
      <c r="CH15" s="297" t="str">
        <f t="array" aca="1" ref="CH15" ca="1">IFERROR(INDEX($T$3:$T$33,MATCH(1,($AN$3:$AN$33=$AR15&amp;$AQ15)*($R$3:$R$33=CH$3),0),0),"")</f>
        <v/>
      </c>
      <c r="CI15" s="297" t="str">
        <f t="array" aca="1" ref="CI15" ca="1">IFERROR(INDEX($U$3:$U$33,MATCH(1,($AN$3:$AN$33=$AR15&amp;$AQ15)*($R$3:$R$33=CI$3),0),0),"")</f>
        <v/>
      </c>
      <c r="CJ15" s="297" t="str">
        <f t="array" aca="1" ref="CJ15" ca="1">IFERROR(INDEX($S$3:$S$33,MATCH(1,($AN$3:$AN$33=$AR15&amp;$AQ15)*($R$3:$R$33=CJ$3),0),0),"")</f>
        <v/>
      </c>
      <c r="CK15" s="299" t="str">
        <f t="array" aca="1" ref="CK15" ca="1">IFERROR(INDEX($Q$3:$Q$33,MATCH(1,($AN$3:$AN$33=$AR15&amp;$AQ15)*($R$3:$R$33=CK$3),0),0),"")</f>
        <v/>
      </c>
      <c r="CL15" s="297" t="str">
        <f t="array" aca="1" ref="CL15" ca="1">IFERROR(INDEX($T$3:$T$33,MATCH(1,($AN$3:$AN$33=$AR15&amp;$AQ15)*($R$3:$R$33=CL$3),0),0),"")</f>
        <v/>
      </c>
      <c r="CM15" s="297" t="str">
        <f t="array" aca="1" ref="CM15" ca="1">IFERROR(INDEX($U$3:$U$33,MATCH(1,($AN$3:$AN$33=$AR15&amp;$AQ15)*($R$3:$R$33=CM$3),0),0),"")</f>
        <v/>
      </c>
      <c r="CN15" s="297" t="str">
        <f t="array" aca="1" ref="CN15" ca="1">IFERROR(INDEX($S$3:$S$33,MATCH(1,($AN$3:$AN$33=$AR15&amp;$AQ15)*($R$3:$R$33=CN$3),0),0),"")</f>
        <v/>
      </c>
      <c r="CO15" s="299" t="str">
        <f t="array" aca="1" ref="CO15" ca="1">IFERROR(INDEX($Q$3:$Q$33,MATCH(1,($AN$3:$AN$33=$AR15&amp;$AQ15)*($R$3:$R$33=CO$3),0),0),"")</f>
        <v/>
      </c>
      <c r="CP15" s="297" t="str">
        <f t="array" aca="1" ref="CP15" ca="1">IFERROR(INDEX($T$3:$T$33,MATCH(1,($AN$3:$AN$33=$AR15&amp;$AQ15)*($R$3:$R$33=CP$3),0),0),"")</f>
        <v/>
      </c>
      <c r="CQ15" s="297" t="str">
        <f t="array" aca="1" ref="CQ15" ca="1">IFERROR(INDEX($U$3:$U$33,MATCH(1,($AN$3:$AN$33=$AR15&amp;$AQ15)*($R$3:$R$33=CQ$3),0),0),"")</f>
        <v/>
      </c>
      <c r="CR15" s="297" t="str">
        <f t="array" aca="1" ref="CR15" ca="1">IFERROR(INDEX($S$3:$S$33,MATCH(1,($AN$3:$AN$33=$AR15&amp;$AQ15)*($R$3:$R$33=CR$3),0),0),"")</f>
        <v/>
      </c>
      <c r="CS15" s="299" t="str">
        <f t="array" aca="1" ref="CS15" ca="1">IFERROR(INDEX($Q$3:$Q$33,MATCH(1,($AN$3:$AN$33=$AR15&amp;$AQ15)*($R$3:$R$33=CS$3),0),0),"")</f>
        <v/>
      </c>
      <c r="CT15" s="297" t="str">
        <f t="array" aca="1" ref="CT15" ca="1">IFERROR(INDEX($T$3:$T$33,MATCH(1,($AN$3:$AN$33=$AR15&amp;$AQ15)*($R$3:$R$33=CT$3),0),0),"")</f>
        <v/>
      </c>
      <c r="CU15" s="297" t="str">
        <f t="array" aca="1" ref="CU15" ca="1">IFERROR(INDEX($U$3:$U$33,MATCH(1,($AN$3:$AN$33=$AR15&amp;$AQ15)*($R$3:$R$33=CU$3),0),0),"")</f>
        <v/>
      </c>
      <c r="CV15" s="297" t="str">
        <f t="array" aca="1" ref="CV15" ca="1">IFERROR(INDEX($S$3:$S$33,MATCH(1,($AN$3:$AN$33=$AR15&amp;$AQ15)*($R$3:$R$33=CV$3),0),0),"")</f>
        <v/>
      </c>
      <c r="CW15" s="299" t="str">
        <f t="array" aca="1" ref="CW15" ca="1">IFERROR(INDEX($Q$3:$Q$33,MATCH(1,($AN$3:$AN$33=$AR15&amp;$AQ15)*($R$3:$R$33=CW$3),0),0),"")</f>
        <v/>
      </c>
      <c r="CX15" s="297" t="str">
        <f t="array" aca="1" ref="CX15" ca="1">IFERROR(INDEX($T$3:$T$33,MATCH(1,($AN$3:$AN$33=$AR15&amp;$AQ15)*($R$3:$R$33=CX$3),0),0),"")</f>
        <v/>
      </c>
      <c r="CY15" s="297" t="str">
        <f t="array" aca="1" ref="CY15" ca="1">IFERROR(INDEX($U$3:$U$33,MATCH(1,($AN$3:$AN$33=$AR15&amp;$AQ15)*($R$3:$R$33=CY$3),0),0),"")</f>
        <v/>
      </c>
      <c r="CZ15" s="297" t="str">
        <f t="array" aca="1" ref="CZ15" ca="1">IFERROR(INDEX($S$3:$S$33,MATCH(1,($AN$3:$AN$33=$AR15&amp;$AQ15)*($R$3:$R$33=CZ$3),0),0),"")</f>
        <v/>
      </c>
      <c r="DA15" s="299" t="str">
        <f t="array" aca="1" ref="DA15" ca="1">IFERROR(INDEX($Q$3:$Q$33,MATCH(1,($AN$3:$AN$33=$AR15&amp;$AQ15)*($R$3:$R$33=DA$3),0),0),"")</f>
        <v/>
      </c>
      <c r="DB15" s="297" t="str">
        <f t="array" aca="1" ref="DB15" ca="1">IFERROR(INDEX($T$3:$T$33,MATCH(1,($AN$3:$AN$33=$AR15&amp;$AQ15)*($R$3:$R$33=DB$3),0),0),"")</f>
        <v/>
      </c>
      <c r="DC15" s="297" t="str">
        <f t="array" aca="1" ref="DC15" ca="1">IFERROR(INDEX($U$3:$U$33,MATCH(1,($AN$3:$AN$33=$AR15&amp;$AQ15)*($R$3:$R$33=DC$3),0),0),"")</f>
        <v/>
      </c>
      <c r="DD15" s="297">
        <f t="array" aca="1" ref="DD15" ca="1">IFERROR(INDEX($AA$3:$AA$65,MATCH(1,($AO$3:$AO$65=$AR15&amp;$AQ15)*($Z$3:$Z$65=DD$3),0),0),"")</f>
        <v>0.79166666666666674</v>
      </c>
      <c r="DE15" s="299">
        <f t="array" aca="1" ref="DE15" ca="1">IFERROR(INDEX($Y$3:$Y$65,MATCH(1,($AO$3:$AO$65=$AR15&amp;$AQ15)*($Z$3:$Z$65=DE$3),0),0),"")</f>
        <v>34</v>
      </c>
      <c r="DF15" s="297" t="str">
        <f t="array" aca="1" ref="DF15" ca="1">IFERROR(INDEX($AB$3:$AB$65,MATCH(1,($AO$3:$AO$65=$AR15&amp;$AQ15)*($Z$3:$Z$65=DF$3),0),0),"")</f>
        <v>Winner Match 27</v>
      </c>
      <c r="DG15" s="297" t="str">
        <f t="array" aca="1" ref="DG15" ca="1">IFERROR(INDEX($AC$3:$AC$65,MATCH(1,($AO$3:$AO$65=$AR15&amp;$AQ15)*($Z$3:$Z$65=DG$3),0),0),"")</f>
        <v>Winner Match 28</v>
      </c>
      <c r="DH15" s="297" t="str">
        <f t="array" aca="1" ref="DH15" ca="1">IFERROR(INDEX($AA$3:$AA$65,MATCH(1,($AO$3:$AO$65=$AR15&amp;$AQ15)*($Z$3:$Z$65=DH$3),0),0),"")</f>
        <v/>
      </c>
      <c r="DI15" s="299" t="str">
        <f t="array" aca="1" ref="DI15" ca="1">IFERROR(INDEX($Y$3:$Y$65,MATCH(1,($AO$3:$AO$65=$AR15&amp;$AQ15)*($Z$3:$Z$65=DI$3),0),0),"")</f>
        <v/>
      </c>
      <c r="DJ15" s="297" t="str">
        <f t="array" aca="1" ref="DJ15" ca="1">IFERROR(INDEX($AB$3:$AB$65,MATCH(1,($AO$3:$AO$65=$AR15&amp;$AQ15)*($Z$3:$Z$65=DJ$3),0),0),"")</f>
        <v/>
      </c>
      <c r="DK15" s="297" t="str">
        <f t="array" aca="1" ref="DK15" ca="1">IFERROR(INDEX($AC$3:$AC$65,MATCH(1,($AO$3:$AO$65=$AR15&amp;$AQ15)*($Z$3:$Z$65=DK$3),0),0),"")</f>
        <v/>
      </c>
      <c r="DL15" s="297" t="str">
        <f t="array" aca="1" ref="DL15" ca="1">IFERROR(INDEX($AA$3:$AA$65,MATCH(1,($AO$3:$AO$65=$AR15&amp;$AQ15)*($Z$3:$Z$65=DL$3),0),0),"")</f>
        <v/>
      </c>
      <c r="DM15" s="299" t="str">
        <f t="array" aca="1" ref="DM15" ca="1">IFERROR(INDEX($Y$3:$Y$65,MATCH(1,($AO$3:$AO$65=$AR15&amp;$AQ15)*($Z$3:$Z$65=DM$3),0),0),"")</f>
        <v/>
      </c>
      <c r="DN15" s="297" t="str">
        <f t="array" aca="1" ref="DN15" ca="1">IFERROR(INDEX($AB$3:$AB$65,MATCH(1,($AO$3:$AO$65=$AR15&amp;$AQ15)*($Z$3:$Z$65=DN$3),0),0),"")</f>
        <v/>
      </c>
      <c r="DO15" s="297" t="str">
        <f t="array" aca="1" ref="DO15" ca="1">IFERROR(INDEX($AC$3:$AC$65,MATCH(1,($AO$3:$AO$65=$AR15&amp;$AQ15)*($Z$3:$Z$65=DO$3),0),0),"")</f>
        <v/>
      </c>
      <c r="DP15" s="297" t="str">
        <f t="array" aca="1" ref="DP15" ca="1">IFERROR(INDEX($AA$3:$AA$65,MATCH(1,($AO$3:$AO$65=$AR15&amp;$AQ15)*($Z$3:$Z$65=DP$3),0),0),"")</f>
        <v/>
      </c>
      <c r="DQ15" s="299" t="str">
        <f t="array" aca="1" ref="DQ15" ca="1">IFERROR(INDEX($Y$3:$Y$65,MATCH(1,($AO$3:$AO$65=$AR15&amp;$AQ15)*($Z$3:$Z$65=DQ$3),0),0),"")</f>
        <v/>
      </c>
      <c r="DR15" s="297" t="str">
        <f t="array" aca="1" ref="DR15" ca="1">IFERROR(INDEX($AB$3:$AB$65,MATCH(1,($AO$3:$AO$65=$AR15&amp;$AQ15)*($Z$3:$Z$65=DR$3),0),0),"")</f>
        <v/>
      </c>
      <c r="DS15" s="297" t="str">
        <f t="array" aca="1" ref="DS15" ca="1">IFERROR(INDEX($AC$3:$AC$65,MATCH(1,($AO$3:$AO$65=$AR15&amp;$AQ15)*($Z$3:$Z$65=DS$3),0),0),"")</f>
        <v/>
      </c>
      <c r="DT15" s="297" t="str">
        <f t="array" aca="1" ref="DT15" ca="1">IFERROR(INDEX($AA$3:$AA$65,MATCH(1,($AO$3:$AO$65=$AR15&amp;$AQ15)*($Z$3:$Z$65=DT$3),0),0),"")</f>
        <v/>
      </c>
      <c r="DU15" s="299" t="str">
        <f t="array" aca="1" ref="DU15" ca="1">IFERROR(INDEX($Y$3:$Y$65,MATCH(1,($AO$3:$AO$65=$AR15&amp;$AQ15)*($Z$3:$Z$65=DU$3),0),0),"")</f>
        <v/>
      </c>
      <c r="DV15" s="297" t="str">
        <f t="array" aca="1" ref="DV15" ca="1">IFERROR(INDEX($AB$3:$AB$65,MATCH(1,($AO$3:$AO$65=$AR15&amp;$AQ15)*($Z$3:$Z$65=DV$3),0),0),"")</f>
        <v/>
      </c>
      <c r="DW15" s="297" t="str">
        <f t="array" aca="1" ref="DW15" ca="1">IFERROR(INDEX($AC$3:$AC$65,MATCH(1,($AO$3:$AO$65=$AR15&amp;$AQ15)*($Z$3:$Z$65=DW$3),0),0),"")</f>
        <v/>
      </c>
      <c r="DX15" s="297" t="str">
        <f t="array" aca="1" ref="DX15" ca="1">IFERROR(INDEX($AA$3:$AA$65,MATCH(1,($AO$3:$AO$65=$AR15&amp;$AQ15)*($Z$3:$Z$65=DX$3),0),0),"")</f>
        <v/>
      </c>
      <c r="DY15" s="299" t="str">
        <f t="array" aca="1" ref="DY15" ca="1">IFERROR(INDEX($Y$3:$Y$65,MATCH(1,($AO$3:$AO$65=$AR15&amp;$AQ15)*($Z$3:$Z$65=DY$3),0),0),"")</f>
        <v/>
      </c>
      <c r="DZ15" s="297" t="str">
        <f t="array" aca="1" ref="DZ15" ca="1">IFERROR(INDEX($AB$3:$AB$65,MATCH(1,($AO$3:$AO$65=$AR15&amp;$AQ15)*($Z$3:$Z$65=DZ$3),0),0),"")</f>
        <v/>
      </c>
      <c r="EA15" s="297" t="str">
        <f t="array" aca="1" ref="EA15" ca="1">IFERROR(INDEX($AC$3:$AC$65,MATCH(1,($AO$3:$AO$65=$AR15&amp;$AQ15)*($Z$3:$Z$65=EA$3),0),0),"")</f>
        <v/>
      </c>
      <c r="EB15" s="297" t="str">
        <f t="array" aca="1" ref="EB15" ca="1">IFERROR(INDEX($AA$3:$AA$65,MATCH(1,($AO$3:$AO$65=$AR15&amp;$AQ15)*($Z$3:$Z$65=EB$3),0),0),"")</f>
        <v/>
      </c>
      <c r="EC15" s="299" t="str">
        <f t="array" aca="1" ref="EC15" ca="1">IFERROR(INDEX($Y$3:$Y$65,MATCH(1,($AO$3:$AO$65=$AR15&amp;$AQ15)*($Z$3:$Z$65=EC$3),0),0),"")</f>
        <v/>
      </c>
      <c r="ED15" s="297" t="str">
        <f t="array" aca="1" ref="ED15" ca="1">IFERROR(INDEX($AB$3:$AB$65,MATCH(1,($AO$3:$AO$65=$AR15&amp;$AQ15)*($Z$3:$Z$65=ED$3),0),0),"")</f>
        <v/>
      </c>
      <c r="EE15" s="297" t="str">
        <f t="array" aca="1" ref="EE15" ca="1">IFERROR(INDEX($AC$3:$AC$65,MATCH(1,($AO$3:$AO$65=$AR15&amp;$AQ15)*($Z$3:$Z$65=EE$3),0),0),"")</f>
        <v/>
      </c>
      <c r="EF15" s="297">
        <f t="array" aca="1" ref="EF15" ca="1">IFERROR(INDEX($AI$3:$AI$129,MATCH(1,($AP$3:$AP$129=$AR15&amp;$AQ15)*($AH$3:$AH$129=EF$3),0),0),"")</f>
        <v>0.79166666666666674</v>
      </c>
      <c r="EG15" s="299">
        <f t="array" aca="1" ref="EG15" ca="1">IFERROR(INDEX($AG$3:$AG$129,MATCH(1,($AP$3:$AP$129=$AR15&amp;$AQ15)*($AH$3:$AH$129=EG$3),0),0),"")</f>
        <v>34</v>
      </c>
      <c r="EH15" s="297" t="str">
        <f t="array" aca="1" ref="EH15" ca="1">IFERROR(INDEX($AJ$3:$AJ$129,MATCH(1,($AP$3:$AP$129=$AR15&amp;$AQ15)*($AH$3:$AH$129=EH$3),0),0),"")</f>
        <v>Winner Match 15</v>
      </c>
      <c r="EI15" s="297" t="str">
        <f t="array" aca="1" ref="EI15" ca="1">IFERROR(INDEX($AK$3:$AK$129,MATCH(1,($AP$3:$AP$129=$AR15&amp;$AQ15)*($AH$3:$AH$129=EI$3),0),0),"")</f>
        <v>Winner Match 16</v>
      </c>
      <c r="EJ15" s="297" t="str">
        <f t="array" aca="1" ref="EJ15" ca="1">IFERROR(INDEX($AI$3:$AI$129,MATCH(1,($AP$3:$AP$129=$AR15&amp;$AQ15)*($AH$3:$AH$129=EJ$3),0),0),"")</f>
        <v/>
      </c>
      <c r="EK15" s="299" t="str">
        <f t="array" aca="1" ref="EK15" ca="1">IFERROR(INDEX($AG$3:$AG$129,MATCH(1,($AP$3:$AP$129=$AR15&amp;$AQ15)*($AH$3:$AH$129=EK$3),0),0),"")</f>
        <v/>
      </c>
      <c r="EL15" s="297" t="str">
        <f t="array" aca="1" ref="EL15" ca="1">IFERROR(INDEX($AJ$3:$AJ$129,MATCH(1,($AP$3:$AP$129=$AR15&amp;$AQ15)*($AH$3:$AH$129=EL$3),0),0),"")</f>
        <v/>
      </c>
      <c r="EM15" s="297" t="str">
        <f t="array" aca="1" ref="EM15" ca="1">IFERROR(INDEX($AK$3:$AK$129,MATCH(1,($AP$3:$AP$129=$AR15&amp;$AQ15)*($AH$3:$AH$129=EM$3),0),0),"")</f>
        <v/>
      </c>
      <c r="EN15" s="297" t="str">
        <f t="array" aca="1" ref="EN15" ca="1">IFERROR(INDEX($AI$3:$AI$129,MATCH(1,($AP$3:$AP$129=$AR15&amp;$AQ15)*($AH$3:$AH$129=EN$3),0),0),"")</f>
        <v/>
      </c>
      <c r="EO15" s="299" t="str">
        <f t="array" aca="1" ref="EO15" ca="1">IFERROR(INDEX($AG$3:$AG$129,MATCH(1,($AP$3:$AP$129=$AR15&amp;$AQ15)*($AH$3:$AH$129=EO$3),0),0),"")</f>
        <v/>
      </c>
      <c r="EP15" s="297" t="str">
        <f t="array" aca="1" ref="EP15" ca="1">IFERROR(INDEX($AJ$3:$AJ$129,MATCH(1,($AP$3:$AP$129=$AR15&amp;$AQ15)*($AH$3:$AH$129=EP$3),0),0),"")</f>
        <v/>
      </c>
      <c r="EQ15" s="297" t="str">
        <f t="array" aca="1" ref="EQ15" ca="1">IFERROR(INDEX($AK$3:$AK$129,MATCH(1,($AP$3:$AP$129=$AR15&amp;$AQ15)*($AH$3:$AH$129=EQ$3),0),0),"")</f>
        <v/>
      </c>
      <c r="ER15" s="297" t="str">
        <f t="array" aca="1" ref="ER15" ca="1">IFERROR(INDEX($AI$3:$AI$129,MATCH(1,($AP$3:$AP$129=$AR15&amp;$AQ15)*($AH$3:$AH$129=ER$3),0),0),"")</f>
        <v/>
      </c>
      <c r="ES15" s="299" t="str">
        <f t="array" aca="1" ref="ES15" ca="1">IFERROR(INDEX($AG$3:$AG$129,MATCH(1,($AP$3:$AP$129=$AR15&amp;$AQ15)*($AH$3:$AH$129=ES$3),0),0),"")</f>
        <v/>
      </c>
      <c r="ET15" s="297" t="str">
        <f t="array" aca="1" ref="ET15" ca="1">IFERROR(INDEX($AJ$3:$AJ$129,MATCH(1,($AP$3:$AP$129=$AR15&amp;$AQ15)*($AH$3:$AH$129=ET$3),0),0),"")</f>
        <v/>
      </c>
      <c r="EU15" s="297" t="str">
        <f t="array" aca="1" ref="EU15" ca="1">IFERROR(INDEX($AK$3:$AK$129,MATCH(1,($AP$3:$AP$129=$AR15&amp;$AQ15)*($AH$3:$AH$129=EU$3),0),0),"")</f>
        <v/>
      </c>
      <c r="EV15" s="297" t="str">
        <f t="array" aca="1" ref="EV15" ca="1">IFERROR(INDEX($AI$3:$AI$129,MATCH(1,($AP$3:$AP$129=$AR15&amp;$AQ15)*($AH$3:$AH$129=EV$3),0),0),"")</f>
        <v/>
      </c>
      <c r="EW15" s="299" t="str">
        <f t="array" aca="1" ref="EW15" ca="1">IFERROR(INDEX($AG$3:$AG$129,MATCH(1,($AP$3:$AP$129=$AR15&amp;$AQ15)*($AH$3:$AH$129=EW$3),0),0),"")</f>
        <v/>
      </c>
      <c r="EX15" s="297" t="str">
        <f t="array" aca="1" ref="EX15" ca="1">IFERROR(INDEX($AJ$3:$AJ$129,MATCH(1,($AP$3:$AP$129=$AR15&amp;$AQ15)*($AH$3:$AH$129=EX$3),0),0),"")</f>
        <v/>
      </c>
      <c r="EY15" s="297" t="str">
        <f t="array" aca="1" ref="EY15" ca="1">IFERROR(INDEX($AK$3:$AK$129,MATCH(1,($AP$3:$AP$129=$AR15&amp;$AQ15)*($AH$3:$AH$129=EY$3),0),0),"")</f>
        <v/>
      </c>
      <c r="EZ15" s="297" t="str">
        <f t="array" aca="1" ref="EZ15" ca="1">IFERROR(INDEX($AI$3:$AI$129,MATCH(1,($AP$3:$AP$129=$AR15&amp;$AQ15)*($AH$3:$AH$129=EZ$3),0),0),"")</f>
        <v/>
      </c>
      <c r="FA15" s="299" t="str">
        <f t="array" aca="1" ref="FA15" ca="1">IFERROR(INDEX($AG$3:$AG$129,MATCH(1,($AP$3:$AP$129=$AR15&amp;$AQ15)*($AH$3:$AH$129=FA$3),0),0),"")</f>
        <v/>
      </c>
      <c r="FB15" s="297" t="str">
        <f t="array" aca="1" ref="FB15" ca="1">IFERROR(INDEX($AJ$3:$AJ$129,MATCH(1,($AP$3:$AP$129=$AR15&amp;$AQ15)*($AH$3:$AH$129=FB$3),0),0),"")</f>
        <v/>
      </c>
      <c r="FC15" s="297" t="str">
        <f t="array" aca="1" ref="FC15" ca="1">IFERROR(INDEX($AK$3:$AK$129,MATCH(1,($AP$3:$AP$129=$AR15&amp;$AQ15)*($AH$3:$AH$129=FC$3),0),0),"")</f>
        <v/>
      </c>
      <c r="FD15" s="297" t="str">
        <f t="array" aca="1" ref="FD15" ca="1">IFERROR(INDEX($AI$3:$AI$129,MATCH(1,($AP$3:$AP$129=$AR15&amp;$AQ15)*($AH$3:$AH$129=FD$3),0),0),"")</f>
        <v/>
      </c>
      <c r="FE15" s="299" t="str">
        <f t="array" aca="1" ref="FE15" ca="1">IFERROR(INDEX($AG$3:$AG$129,MATCH(1,($AP$3:$AP$129=$AR15&amp;$AQ15)*($AH$3:$AH$129=FE$3),0),0),"")</f>
        <v/>
      </c>
      <c r="FF15" s="297" t="str">
        <f t="array" aca="1" ref="FF15" ca="1">IFERROR(INDEX($AJ$3:$AJ$129,MATCH(1,($AP$3:$AP$129=$AR15&amp;$AQ15)*($AH$3:$AH$129=FF$3),0),0),"")</f>
        <v/>
      </c>
      <c r="FG15" s="297" t="str">
        <f t="array" aca="1" ref="FG15" ca="1">IFERROR(INDEX($AK$3:$AK$129,MATCH(1,($AP$3:$AP$129=$AR15&amp;$AQ15)*($AH$3:$AH$129=FG$3),0),0),"")</f>
        <v/>
      </c>
    </row>
    <row r="16" spans="2:163" ht="13.8" x14ac:dyDescent="0.25">
      <c r="B16" s="295">
        <f>dummy1!O22</f>
        <v>14</v>
      </c>
      <c r="C16" s="296">
        <f>dummy1!P22</f>
        <v>42040</v>
      </c>
      <c r="D16" s="297">
        <f>dummy1!Q22</f>
        <v>0.625</v>
      </c>
      <c r="E16" s="295" t="str">
        <f>dummy1!R22</f>
        <v>Court 14</v>
      </c>
      <c r="F16" s="295">
        <f ca="1">'Bracket 5 - 8'!BO37</f>
        <v>14</v>
      </c>
      <c r="G16" s="295" t="str">
        <f ca="1">'Bracket 5 - 8'!BP34</f>
        <v>Winner Match 11</v>
      </c>
      <c r="H16" s="295" t="str">
        <f ca="1">'Bracket 5 - 8'!BP35</f>
        <v>Winner Match 13</v>
      </c>
      <c r="I16" s="295">
        <f t="shared" ca="1" si="31"/>
        <v>14</v>
      </c>
      <c r="J16" s="295">
        <f t="shared" ca="1" si="32"/>
        <v>42040</v>
      </c>
      <c r="K16" s="295">
        <f t="shared" ca="1" si="33"/>
        <v>0.625</v>
      </c>
      <c r="L16" s="295" t="str">
        <f t="shared" ca="1" si="34"/>
        <v>Winner Match 11</v>
      </c>
      <c r="M16" s="295" t="str">
        <f t="shared" ca="1" si="35"/>
        <v>Winner Match 13</v>
      </c>
      <c r="N16" s="295">
        <f ca="1">'Bracket 9 - 16'!S27</f>
        <v>14</v>
      </c>
      <c r="O16" s="295" t="str">
        <f ca="1">'Bracket 9 - 16'!T24</f>
        <v>Winner Match 3</v>
      </c>
      <c r="P16" s="295" t="str">
        <f ca="1">'Bracket 9 - 16'!T25</f>
        <v>Winner Match 4</v>
      </c>
      <c r="Q16" s="295">
        <f t="shared" ca="1" si="36"/>
        <v>14</v>
      </c>
      <c r="R16" s="295">
        <f t="shared" ca="1" si="37"/>
        <v>42040</v>
      </c>
      <c r="S16" s="295">
        <f t="shared" ca="1" si="38"/>
        <v>0.625</v>
      </c>
      <c r="T16" s="295" t="str">
        <f t="shared" ca="1" si="39"/>
        <v>Winner Match 3</v>
      </c>
      <c r="U16" s="295" t="str">
        <f t="shared" ca="1" si="40"/>
        <v>Winner Match 4</v>
      </c>
      <c r="V16" s="295">
        <f ca="1">'Bracket 17 - 32'!C90</f>
        <v>8</v>
      </c>
      <c r="W16" s="295" t="str">
        <f ca="1">IFERROR(VLOOKUP(dummy1!S22,dummy1!$K$45:$L$172,2,FALSE),"")</f>
        <v/>
      </c>
      <c r="X16" s="295" t="str">
        <f ca="1">IFERROR(VLOOKUP(dummy1!T22,dummy1!$K$45:$L$172,2,FALSE),"")</f>
        <v/>
      </c>
      <c r="Y16" s="295">
        <f t="shared" ca="1" si="41"/>
        <v>14</v>
      </c>
      <c r="Z16" s="295">
        <f t="shared" ca="1" si="2"/>
        <v>42040</v>
      </c>
      <c r="AA16" s="295">
        <f t="shared" ca="1" si="3"/>
        <v>0.625</v>
      </c>
      <c r="AB16" s="295" t="str">
        <f t="shared" ca="1" si="42"/>
        <v>Winner Match 3</v>
      </c>
      <c r="AC16" s="295" t="str">
        <f t="shared" ca="1" si="43"/>
        <v>Winner Match 4</v>
      </c>
      <c r="AD16" s="295">
        <f ca="1">'Bracket 33 - 64'!C90</f>
        <v>8</v>
      </c>
      <c r="AE16" s="295" t="str">
        <f ca="1">IFERROR(VLOOKUP(dummy1!S22,dummy1!$K$45:$L$172,2,FALSE),"")</f>
        <v/>
      </c>
      <c r="AF16" s="295" t="str">
        <f ca="1">IFERROR(VLOOKUP(dummy1!T22,dummy1!$K$45:$L$172,2,FALSE),"")</f>
        <v/>
      </c>
      <c r="AG16" s="295">
        <f t="shared" ca="1" si="44"/>
        <v>14</v>
      </c>
      <c r="AH16" s="295">
        <f t="shared" ca="1" si="45"/>
        <v>42040</v>
      </c>
      <c r="AI16" s="295">
        <f t="shared" ca="1" si="46"/>
        <v>0.625</v>
      </c>
      <c r="AJ16" s="295" t="str">
        <f t="shared" ca="1" si="47"/>
        <v>Winner Match 3</v>
      </c>
      <c r="AK16" s="295" t="str">
        <f t="shared" ca="1" si="48"/>
        <v>Winner Match 4</v>
      </c>
      <c r="AL16" s="294">
        <f>IF(dummy1!B23=dummy1!B22,IF(dummy1!C23&gt;1,AL15,AL15+1),1)</f>
        <v>1</v>
      </c>
      <c r="AM16" s="295" t="str">
        <f t="shared" si="49"/>
        <v>1Court 14</v>
      </c>
      <c r="AN16" s="295" t="str">
        <f t="shared" si="50"/>
        <v>1Court 14</v>
      </c>
      <c r="AO16" s="295" t="str">
        <f t="shared" si="51"/>
        <v>1Court 14</v>
      </c>
      <c r="AP16" s="295" t="str">
        <f t="shared" si="52"/>
        <v>1Court 14</v>
      </c>
      <c r="AQ16" s="295" t="str">
        <f t="shared" si="69"/>
        <v>Court 2</v>
      </c>
      <c r="AR16" s="295">
        <f t="shared" si="68"/>
        <v>4</v>
      </c>
      <c r="AS16" s="295">
        <f t="shared" ca="1" si="61"/>
        <v>4</v>
      </c>
      <c r="AT16" s="295">
        <f t="shared" ca="1" si="62"/>
        <v>0</v>
      </c>
      <c r="AU16" s="295">
        <f t="shared" ca="1" si="63"/>
        <v>0</v>
      </c>
      <c r="AV16" s="295">
        <f t="shared" ca="1" si="64"/>
        <v>0</v>
      </c>
      <c r="AW16" s="295">
        <f t="shared" ca="1" si="65"/>
        <v>0</v>
      </c>
      <c r="AX16" s="295">
        <f t="shared" ca="1" si="66"/>
        <v>0</v>
      </c>
      <c r="AY16" s="295">
        <f t="shared" ca="1" si="67"/>
        <v>0</v>
      </c>
      <c r="AZ16" s="297" t="str">
        <f t="array" aca="1" ref="AZ16" ca="1">IFERROR(INDEX($K$3:$K$18,MATCH(1,($AM$3:$AM$18=$AR16&amp;$AQ16)*($J$3:$J$18=AZ$3),0),0),"")</f>
        <v/>
      </c>
      <c r="BA16" s="299" t="str">
        <f t="array" aca="1" ref="BA16" ca="1">IFERROR(INDEX($I$3:$I$18,MATCH(1,($AM$3:$AM$18=$AR16&amp;$AQ16)*($J$3:$J$18=BA$3),0),0),"")</f>
        <v/>
      </c>
      <c r="BB16" s="297" t="str">
        <f t="array" aca="1" ref="BB16" ca="1">IFERROR(INDEX($L$3:$L$18,MATCH(1,($AM$3:$AM$18=$AR16&amp;$AQ16)*($J$3:$J$18=BB$3),0),0),"")</f>
        <v/>
      </c>
      <c r="BC16" s="297" t="str">
        <f t="array" aca="1" ref="BC16" ca="1">IFERROR(INDEX($M$3:$M$18,MATCH(1,($AM$3:$AM$18=$AR16&amp;$AQ16)*($J$3:$J$18=BC$3),0),0),"")</f>
        <v/>
      </c>
      <c r="BD16" s="297" t="str">
        <f t="array" aca="1" ref="BD16" ca="1">IFERROR(INDEX($K$3:$K$18,MATCH(1,($AM$3:$AM$18=$AR16&amp;$AQ16)*($J$3:$J$18=BD$3),0),0),"")</f>
        <v/>
      </c>
      <c r="BE16" s="299" t="str">
        <f t="array" aca="1" ref="BE16" ca="1">IFERROR(INDEX($I$3:$I$18,MATCH(1,($AM$3:$AM$18=$AR16&amp;$AQ16)*($J$3:$J$18=BE$3),0),0),"")</f>
        <v/>
      </c>
      <c r="BF16" s="297" t="str">
        <f t="array" aca="1" ref="BF16" ca="1">IFERROR(INDEX($L$3:$L$18,MATCH(1,($AM$3:$AM$18=$AR16&amp;$AQ16)*($J$3:$J$18=BF$3),0),0),"")</f>
        <v/>
      </c>
      <c r="BG16" s="297" t="str">
        <f t="array" aca="1" ref="BG16" ca="1">IFERROR(INDEX($M$3:$M$18,MATCH(1,($AM$3:$AM$18=$AR16&amp;$AQ16)*($J$3:$J$18=BG$3),0),0),"")</f>
        <v/>
      </c>
      <c r="BH16" s="297" t="str">
        <f t="array" aca="1" ref="BH16" ca="1">IFERROR(INDEX($K$3:$K$18,MATCH(1,($AM$3:$AM$18=$AR16&amp;$AQ16)*($J$3:$J$18=BH$3),0),0),"")</f>
        <v/>
      </c>
      <c r="BI16" s="299" t="str">
        <f t="array" aca="1" ref="BI16" ca="1">IFERROR(INDEX($I$3:$I$18,MATCH(1,($AM$3:$AM$18=$AR16&amp;$AQ16)*($J$3:$J$18=BI$3),0),0),"")</f>
        <v/>
      </c>
      <c r="BJ16" s="297" t="str">
        <f t="array" aca="1" ref="BJ16" ca="1">IFERROR(INDEX($L$3:$L$18,MATCH(1,($AM$3:$AM$18=$AR16&amp;$AQ16)*($J$3:$J$18=BJ$3),0),0),"")</f>
        <v/>
      </c>
      <c r="BK16" s="297" t="str">
        <f t="array" aca="1" ref="BK16" ca="1">IFERROR(INDEX($M$3:$M$18,MATCH(1,($AM$3:$AM$18=$AR16&amp;$AQ16)*($J$3:$J$18=BK$3),0),0),"")</f>
        <v/>
      </c>
      <c r="BL16" s="297" t="str">
        <f t="array" aca="1" ref="BL16" ca="1">IFERROR(INDEX($K$3:$K$18,MATCH(1,($AM$3:$AM$18=$AR16&amp;$AQ16)*($J$3:$J$18=BL$3),0),0),"")</f>
        <v/>
      </c>
      <c r="BM16" s="299" t="str">
        <f t="array" aca="1" ref="BM16" ca="1">IFERROR(INDEX($I$3:$I$18,MATCH(1,($AM$3:$AM$18=$AR16&amp;$AQ16)*($J$3:$J$18=BM$3),0),0),"")</f>
        <v/>
      </c>
      <c r="BN16" s="297" t="str">
        <f t="array" aca="1" ref="BN16" ca="1">IFERROR(INDEX($L$3:$L$18,MATCH(1,($AM$3:$AM$18=$AR16&amp;$AQ16)*($J$3:$J$18=BN$3),0),0),"")</f>
        <v/>
      </c>
      <c r="BO16" s="297" t="str">
        <f t="array" aca="1" ref="BO16" ca="1">IFERROR(INDEX($M$3:$M$18,MATCH(1,($AM$3:$AM$18=$AR16&amp;$AQ16)*($J$3:$J$18=BO$3),0),0),"")</f>
        <v/>
      </c>
      <c r="BP16" s="297" t="str">
        <f t="array" aca="1" ref="BP16" ca="1">IFERROR(INDEX($K$3:$K$18,MATCH(1,($AM$3:$AM$18=$AR16&amp;$AQ16)*($J$3:$J$18=BP$3),0),0),"")</f>
        <v/>
      </c>
      <c r="BQ16" s="299" t="str">
        <f t="array" aca="1" ref="BQ16" ca="1">IFERROR(INDEX($I$3:$I$18,MATCH(1,($AM$3:$AM$18=$AR16&amp;$AQ16)*($J$3:$J$18=BQ$3),0),0),"")</f>
        <v/>
      </c>
      <c r="BR16" s="297" t="str">
        <f t="array" aca="1" ref="BR16" ca="1">IFERROR(INDEX($L$3:$L$18,MATCH(1,($AM$3:$AM$18=$AR16&amp;$AQ16)*($J$3:$J$18=BR$3),0),0),"")</f>
        <v/>
      </c>
      <c r="BS16" s="297" t="str">
        <f t="array" aca="1" ref="BS16" ca="1">IFERROR(INDEX($M$3:$M$18,MATCH(1,($AM$3:$AM$18=$AR16&amp;$AQ16)*($J$3:$J$18=BS$3),0),0),"")</f>
        <v/>
      </c>
      <c r="BT16" s="297" t="str">
        <f t="array" aca="1" ref="BT16" ca="1">IFERROR(INDEX($K$3:$K$18,MATCH(1,($AM$3:$AM$18=$AR16&amp;$AQ16)*($J$3:$J$18=BT$3),0),0),"")</f>
        <v/>
      </c>
      <c r="BU16" s="299" t="str">
        <f t="array" aca="1" ref="BU16" ca="1">IFERROR(INDEX($I$3:$I$18,MATCH(1,($AM$3:$AM$18=$AR16&amp;$AQ16)*($J$3:$J$18=BU$3),0),0),"")</f>
        <v/>
      </c>
      <c r="BV16" s="297" t="str">
        <f t="array" aca="1" ref="BV16" ca="1">IFERROR(INDEX($L$3:$L$18,MATCH(1,($AM$3:$AM$18=$AR16&amp;$AQ16)*($J$3:$J$18=BV$3),0),0),"")</f>
        <v/>
      </c>
      <c r="BW16" s="297" t="str">
        <f t="array" aca="1" ref="BW16" ca="1">IFERROR(INDEX($M$3:$M$18,MATCH(1,($AM$3:$AM$18=$AR16&amp;$AQ16)*($J$3:$J$18=BW$3),0),0),"")</f>
        <v/>
      </c>
      <c r="BX16" s="297" t="str">
        <f t="array" aca="1" ref="BX16" ca="1">IFERROR(INDEX($K$3:$K$18,MATCH(1,($AM$3:$AM$18=$AR16&amp;$AQ16)*($J$3:$J$18=BX$3),0),0),"")</f>
        <v/>
      </c>
      <c r="BY16" s="299" t="str">
        <f t="array" aca="1" ref="BY16" ca="1">IFERROR(INDEX($I$3:$I$18,MATCH(1,($AM$3:$AM$18=$AR16&amp;$AQ16)*($J$3:$J$18=BY$3),0),0),"")</f>
        <v/>
      </c>
      <c r="BZ16" s="297" t="str">
        <f t="array" aca="1" ref="BZ16" ca="1">IFERROR(INDEX($L$3:$L$18,MATCH(1,($AM$3:$AM$18=$AR16&amp;$AQ16)*($J$3:$J$18=BZ$3),0),0),"")</f>
        <v/>
      </c>
      <c r="CA16" s="297" t="str">
        <f t="array" aca="1" ref="CA16" ca="1">IFERROR(INDEX($M$3:$M$18,MATCH(1,($AM$3:$AM$18=$AR16&amp;$AQ16)*($J$3:$J$18=CA$3),0),0),"")</f>
        <v/>
      </c>
      <c r="CB16" s="297" t="str">
        <f t="array" aca="1" ref="CB16" ca="1">IFERROR(INDEX($S$3:$S$33,MATCH(1,($AN$3:$AN$33=$AR16&amp;$AQ16)*($R$3:$R$33=CB$3),0),0),"")</f>
        <v/>
      </c>
      <c r="CC16" s="299" t="str">
        <f t="array" aca="1" ref="CC16" ca="1">IFERROR(INDEX($Q$3:$Q$33,MATCH(1,($AN$3:$AN$33=$AR16&amp;$AQ16)*($R$3:$R$33=CC$3),0),0),"")</f>
        <v/>
      </c>
      <c r="CD16" s="297" t="str">
        <f t="array" aca="1" ref="CD16" ca="1">IFERROR(INDEX($T$3:$T$33,MATCH(1,($AN$3:$AN$33=$AR16&amp;$AQ16)*($R$3:$R$33=CD$3),0),0),"")</f>
        <v/>
      </c>
      <c r="CE16" s="297" t="str">
        <f t="array" aca="1" ref="CE16" ca="1">IFERROR(INDEX($U$3:$U$33,MATCH(1,($AN$3:$AN$33=$AR16&amp;$AQ16)*($R$3:$R$33=CE$3),0),0),"")</f>
        <v/>
      </c>
      <c r="CF16" s="297" t="str">
        <f t="array" aca="1" ref="CF16" ca="1">IFERROR(INDEX($S$3:$S$33,MATCH(1,($AN$3:$AN$33=$AR16&amp;$AQ16)*($R$3:$R$33=CF$3),0),0),"")</f>
        <v/>
      </c>
      <c r="CG16" s="299" t="str">
        <f t="array" aca="1" ref="CG16" ca="1">IFERROR(INDEX($Q$3:$Q$33,MATCH(1,($AN$3:$AN$33=$AR16&amp;$AQ16)*($R$3:$R$33=CG$3),0),0),"")</f>
        <v/>
      </c>
      <c r="CH16" s="297" t="str">
        <f t="array" aca="1" ref="CH16" ca="1">IFERROR(INDEX($T$3:$T$33,MATCH(1,($AN$3:$AN$33=$AR16&amp;$AQ16)*($R$3:$R$33=CH$3),0),0),"")</f>
        <v/>
      </c>
      <c r="CI16" s="297" t="str">
        <f t="array" aca="1" ref="CI16" ca="1">IFERROR(INDEX($U$3:$U$33,MATCH(1,($AN$3:$AN$33=$AR16&amp;$AQ16)*($R$3:$R$33=CI$3),0),0),"")</f>
        <v/>
      </c>
      <c r="CJ16" s="297" t="str">
        <f t="array" aca="1" ref="CJ16" ca="1">IFERROR(INDEX($S$3:$S$33,MATCH(1,($AN$3:$AN$33=$AR16&amp;$AQ16)*($R$3:$R$33=CJ$3),0),0),"")</f>
        <v/>
      </c>
      <c r="CK16" s="299" t="str">
        <f t="array" aca="1" ref="CK16" ca="1">IFERROR(INDEX($Q$3:$Q$33,MATCH(1,($AN$3:$AN$33=$AR16&amp;$AQ16)*($R$3:$R$33=CK$3),0),0),"")</f>
        <v/>
      </c>
      <c r="CL16" s="297" t="str">
        <f t="array" aca="1" ref="CL16" ca="1">IFERROR(INDEX($T$3:$T$33,MATCH(1,($AN$3:$AN$33=$AR16&amp;$AQ16)*($R$3:$R$33=CL$3),0),0),"")</f>
        <v/>
      </c>
      <c r="CM16" s="297" t="str">
        <f t="array" aca="1" ref="CM16" ca="1">IFERROR(INDEX($U$3:$U$33,MATCH(1,($AN$3:$AN$33=$AR16&amp;$AQ16)*($R$3:$R$33=CM$3),0),0),"")</f>
        <v/>
      </c>
      <c r="CN16" s="297" t="str">
        <f t="array" aca="1" ref="CN16" ca="1">IFERROR(INDEX($S$3:$S$33,MATCH(1,($AN$3:$AN$33=$AR16&amp;$AQ16)*($R$3:$R$33=CN$3),0),0),"")</f>
        <v/>
      </c>
      <c r="CO16" s="299" t="str">
        <f t="array" aca="1" ref="CO16" ca="1">IFERROR(INDEX($Q$3:$Q$33,MATCH(1,($AN$3:$AN$33=$AR16&amp;$AQ16)*($R$3:$R$33=CO$3),0),0),"")</f>
        <v/>
      </c>
      <c r="CP16" s="297" t="str">
        <f t="array" aca="1" ref="CP16" ca="1">IFERROR(INDEX($T$3:$T$33,MATCH(1,($AN$3:$AN$33=$AR16&amp;$AQ16)*($R$3:$R$33=CP$3),0),0),"")</f>
        <v/>
      </c>
      <c r="CQ16" s="297" t="str">
        <f t="array" aca="1" ref="CQ16" ca="1">IFERROR(INDEX($U$3:$U$33,MATCH(1,($AN$3:$AN$33=$AR16&amp;$AQ16)*($R$3:$R$33=CQ$3),0),0),"")</f>
        <v/>
      </c>
      <c r="CR16" s="297" t="str">
        <f t="array" aca="1" ref="CR16" ca="1">IFERROR(INDEX($S$3:$S$33,MATCH(1,($AN$3:$AN$33=$AR16&amp;$AQ16)*($R$3:$R$33=CR$3),0),0),"")</f>
        <v/>
      </c>
      <c r="CS16" s="299" t="str">
        <f t="array" aca="1" ref="CS16" ca="1">IFERROR(INDEX($Q$3:$Q$33,MATCH(1,($AN$3:$AN$33=$AR16&amp;$AQ16)*($R$3:$R$33=CS$3),0),0),"")</f>
        <v/>
      </c>
      <c r="CT16" s="297" t="str">
        <f t="array" aca="1" ref="CT16" ca="1">IFERROR(INDEX($T$3:$T$33,MATCH(1,($AN$3:$AN$33=$AR16&amp;$AQ16)*($R$3:$R$33=CT$3),0),0),"")</f>
        <v/>
      </c>
      <c r="CU16" s="297" t="str">
        <f t="array" aca="1" ref="CU16" ca="1">IFERROR(INDEX($U$3:$U$33,MATCH(1,($AN$3:$AN$33=$AR16&amp;$AQ16)*($R$3:$R$33=CU$3),0),0),"")</f>
        <v/>
      </c>
      <c r="CV16" s="297" t="str">
        <f t="array" aca="1" ref="CV16" ca="1">IFERROR(INDEX($S$3:$S$33,MATCH(1,($AN$3:$AN$33=$AR16&amp;$AQ16)*($R$3:$R$33=CV$3),0),0),"")</f>
        <v/>
      </c>
      <c r="CW16" s="299" t="str">
        <f t="array" aca="1" ref="CW16" ca="1">IFERROR(INDEX($Q$3:$Q$33,MATCH(1,($AN$3:$AN$33=$AR16&amp;$AQ16)*($R$3:$R$33=CW$3),0),0),"")</f>
        <v/>
      </c>
      <c r="CX16" s="297" t="str">
        <f t="array" aca="1" ref="CX16" ca="1">IFERROR(INDEX($T$3:$T$33,MATCH(1,($AN$3:$AN$33=$AR16&amp;$AQ16)*($R$3:$R$33=CX$3),0),0),"")</f>
        <v/>
      </c>
      <c r="CY16" s="297" t="str">
        <f t="array" aca="1" ref="CY16" ca="1">IFERROR(INDEX($U$3:$U$33,MATCH(1,($AN$3:$AN$33=$AR16&amp;$AQ16)*($R$3:$R$33=CY$3),0),0),"")</f>
        <v/>
      </c>
      <c r="CZ16" s="297" t="str">
        <f t="array" aca="1" ref="CZ16" ca="1">IFERROR(INDEX($S$3:$S$33,MATCH(1,($AN$3:$AN$33=$AR16&amp;$AQ16)*($R$3:$R$33=CZ$3),0),0),"")</f>
        <v/>
      </c>
      <c r="DA16" s="299" t="str">
        <f t="array" aca="1" ref="DA16" ca="1">IFERROR(INDEX($Q$3:$Q$33,MATCH(1,($AN$3:$AN$33=$AR16&amp;$AQ16)*($R$3:$R$33=DA$3),0),0),"")</f>
        <v/>
      </c>
      <c r="DB16" s="297" t="str">
        <f t="array" aca="1" ref="DB16" ca="1">IFERROR(INDEX($T$3:$T$33,MATCH(1,($AN$3:$AN$33=$AR16&amp;$AQ16)*($R$3:$R$33=DB$3),0),0),"")</f>
        <v/>
      </c>
      <c r="DC16" s="297" t="str">
        <f t="array" aca="1" ref="DC16" ca="1">IFERROR(INDEX($U$3:$U$33,MATCH(1,($AN$3:$AN$33=$AR16&amp;$AQ16)*($R$3:$R$33=DC$3),0),0),"")</f>
        <v/>
      </c>
      <c r="DD16" s="297" t="str">
        <f t="array" aca="1" ref="DD16" ca="1">IFERROR(INDEX($AA$3:$AA$65,MATCH(1,($AO$3:$AO$65=$AR16&amp;$AQ16)*($Z$3:$Z$65=DD$3),0),0),"")</f>
        <v/>
      </c>
      <c r="DE16" s="299" t="str">
        <f t="array" aca="1" ref="DE16" ca="1">IFERROR(INDEX($Y$3:$Y$65,MATCH(1,($AO$3:$AO$65=$AR16&amp;$AQ16)*($Z$3:$Z$65=DE$3),0),0),"")</f>
        <v/>
      </c>
      <c r="DF16" s="297" t="str">
        <f t="array" aca="1" ref="DF16" ca="1">IFERROR(INDEX($AB$3:$AB$65,MATCH(1,($AO$3:$AO$65=$AR16&amp;$AQ16)*($Z$3:$Z$65=DF$3),0),0),"")</f>
        <v/>
      </c>
      <c r="DG16" s="297" t="str">
        <f t="array" aca="1" ref="DG16" ca="1">IFERROR(INDEX($AC$3:$AC$65,MATCH(1,($AO$3:$AO$65=$AR16&amp;$AQ16)*($Z$3:$Z$65=DG$3),0),0),"")</f>
        <v/>
      </c>
      <c r="DH16" s="297" t="str">
        <f t="array" aca="1" ref="DH16" ca="1">IFERROR(INDEX($AA$3:$AA$65,MATCH(1,($AO$3:$AO$65=$AR16&amp;$AQ16)*($Z$3:$Z$65=DH$3),0),0),"")</f>
        <v/>
      </c>
      <c r="DI16" s="299" t="str">
        <f t="array" aca="1" ref="DI16" ca="1">IFERROR(INDEX($Y$3:$Y$65,MATCH(1,($AO$3:$AO$65=$AR16&amp;$AQ16)*($Z$3:$Z$65=DI$3),0),0),"")</f>
        <v/>
      </c>
      <c r="DJ16" s="297" t="str">
        <f t="array" aca="1" ref="DJ16" ca="1">IFERROR(INDEX($AB$3:$AB$65,MATCH(1,($AO$3:$AO$65=$AR16&amp;$AQ16)*($Z$3:$Z$65=DJ$3),0),0),"")</f>
        <v/>
      </c>
      <c r="DK16" s="297" t="str">
        <f t="array" aca="1" ref="DK16" ca="1">IFERROR(INDEX($AC$3:$AC$65,MATCH(1,($AO$3:$AO$65=$AR16&amp;$AQ16)*($Z$3:$Z$65=DK$3),0),0),"")</f>
        <v/>
      </c>
      <c r="DL16" s="297" t="str">
        <f t="array" aca="1" ref="DL16" ca="1">IFERROR(INDEX($AA$3:$AA$65,MATCH(1,($AO$3:$AO$65=$AR16&amp;$AQ16)*($Z$3:$Z$65=DL$3),0),0),"")</f>
        <v/>
      </c>
      <c r="DM16" s="299" t="str">
        <f t="array" aca="1" ref="DM16" ca="1">IFERROR(INDEX($Y$3:$Y$65,MATCH(1,($AO$3:$AO$65=$AR16&amp;$AQ16)*($Z$3:$Z$65=DM$3),0),0),"")</f>
        <v/>
      </c>
      <c r="DN16" s="297" t="str">
        <f t="array" aca="1" ref="DN16" ca="1">IFERROR(INDEX($AB$3:$AB$65,MATCH(1,($AO$3:$AO$65=$AR16&amp;$AQ16)*($Z$3:$Z$65=DN$3),0),0),"")</f>
        <v/>
      </c>
      <c r="DO16" s="297" t="str">
        <f t="array" aca="1" ref="DO16" ca="1">IFERROR(INDEX($AC$3:$AC$65,MATCH(1,($AO$3:$AO$65=$AR16&amp;$AQ16)*($Z$3:$Z$65=DO$3),0),0),"")</f>
        <v/>
      </c>
      <c r="DP16" s="297" t="str">
        <f t="array" aca="1" ref="DP16" ca="1">IFERROR(INDEX($AA$3:$AA$65,MATCH(1,($AO$3:$AO$65=$AR16&amp;$AQ16)*($Z$3:$Z$65=DP$3),0),0),"")</f>
        <v/>
      </c>
      <c r="DQ16" s="299" t="str">
        <f t="array" aca="1" ref="DQ16" ca="1">IFERROR(INDEX($Y$3:$Y$65,MATCH(1,($AO$3:$AO$65=$AR16&amp;$AQ16)*($Z$3:$Z$65=DQ$3),0),0),"")</f>
        <v/>
      </c>
      <c r="DR16" s="297" t="str">
        <f t="array" aca="1" ref="DR16" ca="1">IFERROR(INDEX($AB$3:$AB$65,MATCH(1,($AO$3:$AO$65=$AR16&amp;$AQ16)*($Z$3:$Z$65=DR$3),0),0),"")</f>
        <v/>
      </c>
      <c r="DS16" s="297" t="str">
        <f t="array" aca="1" ref="DS16" ca="1">IFERROR(INDEX($AC$3:$AC$65,MATCH(1,($AO$3:$AO$65=$AR16&amp;$AQ16)*($Z$3:$Z$65=DS$3),0),0),"")</f>
        <v/>
      </c>
      <c r="DT16" s="297" t="str">
        <f t="array" aca="1" ref="DT16" ca="1">IFERROR(INDEX($AA$3:$AA$65,MATCH(1,($AO$3:$AO$65=$AR16&amp;$AQ16)*($Z$3:$Z$65=DT$3),0),0),"")</f>
        <v/>
      </c>
      <c r="DU16" s="299" t="str">
        <f t="array" aca="1" ref="DU16" ca="1">IFERROR(INDEX($Y$3:$Y$65,MATCH(1,($AO$3:$AO$65=$AR16&amp;$AQ16)*($Z$3:$Z$65=DU$3),0),0),"")</f>
        <v/>
      </c>
      <c r="DV16" s="297" t="str">
        <f t="array" aca="1" ref="DV16" ca="1">IFERROR(INDEX($AB$3:$AB$65,MATCH(1,($AO$3:$AO$65=$AR16&amp;$AQ16)*($Z$3:$Z$65=DV$3),0),0),"")</f>
        <v/>
      </c>
      <c r="DW16" s="297" t="str">
        <f t="array" aca="1" ref="DW16" ca="1">IFERROR(INDEX($AC$3:$AC$65,MATCH(1,($AO$3:$AO$65=$AR16&amp;$AQ16)*($Z$3:$Z$65=DW$3),0),0),"")</f>
        <v/>
      </c>
      <c r="DX16" s="297" t="str">
        <f t="array" aca="1" ref="DX16" ca="1">IFERROR(INDEX($AA$3:$AA$65,MATCH(1,($AO$3:$AO$65=$AR16&amp;$AQ16)*($Z$3:$Z$65=DX$3),0),0),"")</f>
        <v/>
      </c>
      <c r="DY16" s="299" t="str">
        <f t="array" aca="1" ref="DY16" ca="1">IFERROR(INDEX($Y$3:$Y$65,MATCH(1,($AO$3:$AO$65=$AR16&amp;$AQ16)*($Z$3:$Z$65=DY$3),0),0),"")</f>
        <v/>
      </c>
      <c r="DZ16" s="297" t="str">
        <f t="array" aca="1" ref="DZ16" ca="1">IFERROR(INDEX($AB$3:$AB$65,MATCH(1,($AO$3:$AO$65=$AR16&amp;$AQ16)*($Z$3:$Z$65=DZ$3),0),0),"")</f>
        <v/>
      </c>
      <c r="EA16" s="297" t="str">
        <f t="array" aca="1" ref="EA16" ca="1">IFERROR(INDEX($AC$3:$AC$65,MATCH(1,($AO$3:$AO$65=$AR16&amp;$AQ16)*($Z$3:$Z$65=EA$3),0),0),"")</f>
        <v/>
      </c>
      <c r="EB16" s="297" t="str">
        <f t="array" aca="1" ref="EB16" ca="1">IFERROR(INDEX($AA$3:$AA$65,MATCH(1,($AO$3:$AO$65=$AR16&amp;$AQ16)*($Z$3:$Z$65=EB$3),0),0),"")</f>
        <v/>
      </c>
      <c r="EC16" s="299" t="str">
        <f t="array" aca="1" ref="EC16" ca="1">IFERROR(INDEX($Y$3:$Y$65,MATCH(1,($AO$3:$AO$65=$AR16&amp;$AQ16)*($Z$3:$Z$65=EC$3),0),0),"")</f>
        <v/>
      </c>
      <c r="ED16" s="297" t="str">
        <f t="array" aca="1" ref="ED16" ca="1">IFERROR(INDEX($AB$3:$AB$65,MATCH(1,($AO$3:$AO$65=$AR16&amp;$AQ16)*($Z$3:$Z$65=ED$3),0),0),"")</f>
        <v/>
      </c>
      <c r="EE16" s="297" t="str">
        <f t="array" aca="1" ref="EE16" ca="1">IFERROR(INDEX($AC$3:$AC$65,MATCH(1,($AO$3:$AO$65=$AR16&amp;$AQ16)*($Z$3:$Z$65=EE$3),0),0),"")</f>
        <v/>
      </c>
      <c r="EF16" s="297">
        <f t="array" aca="1" ref="EF16" ca="1">IFERROR(INDEX($AI$3:$AI$129,MATCH(1,($AP$3:$AP$129=$AR16&amp;$AQ16)*($AH$3:$AH$129=EF$3),0),0),"")</f>
        <v>0.87500000000000011</v>
      </c>
      <c r="EG16" s="299">
        <f t="array" aca="1" ref="EG16" ca="1">IFERROR(INDEX($AG$3:$AG$129,MATCH(1,($AP$3:$AP$129=$AR16&amp;$AQ16)*($AH$3:$AH$129=EG$3),0),0),"")</f>
        <v>50</v>
      </c>
      <c r="EH16" s="297" t="str">
        <f t="array" aca="1" ref="EH16" ca="1">IFERROR(INDEX($AJ$3:$AJ$129,MATCH(1,($AP$3:$AP$129=$AR16&amp;$AQ16)*($AH$3:$AH$129=EH$3),0),0),"")</f>
        <v>Winner Match 35</v>
      </c>
      <c r="EI16" s="297" t="str">
        <f t="array" aca="1" ref="EI16" ca="1">IFERROR(INDEX($AK$3:$AK$129,MATCH(1,($AP$3:$AP$129=$AR16&amp;$AQ16)*($AH$3:$AH$129=EI$3),0),0),"")</f>
        <v>Winner Match 36</v>
      </c>
      <c r="EJ16" s="297" t="str">
        <f t="array" aca="1" ref="EJ16" ca="1">IFERROR(INDEX($AI$3:$AI$129,MATCH(1,($AP$3:$AP$129=$AR16&amp;$AQ16)*($AH$3:$AH$129=EJ$3),0),0),"")</f>
        <v/>
      </c>
      <c r="EK16" s="299" t="str">
        <f t="array" aca="1" ref="EK16" ca="1">IFERROR(INDEX($AG$3:$AG$129,MATCH(1,($AP$3:$AP$129=$AR16&amp;$AQ16)*($AH$3:$AH$129=EK$3),0),0),"")</f>
        <v/>
      </c>
      <c r="EL16" s="297" t="str">
        <f t="array" aca="1" ref="EL16" ca="1">IFERROR(INDEX($AJ$3:$AJ$129,MATCH(1,($AP$3:$AP$129=$AR16&amp;$AQ16)*($AH$3:$AH$129=EL$3),0),0),"")</f>
        <v/>
      </c>
      <c r="EM16" s="297" t="str">
        <f t="array" aca="1" ref="EM16" ca="1">IFERROR(INDEX($AK$3:$AK$129,MATCH(1,($AP$3:$AP$129=$AR16&amp;$AQ16)*($AH$3:$AH$129=EM$3),0),0),"")</f>
        <v/>
      </c>
      <c r="EN16" s="297" t="str">
        <f t="array" aca="1" ref="EN16" ca="1">IFERROR(INDEX($AI$3:$AI$129,MATCH(1,($AP$3:$AP$129=$AR16&amp;$AQ16)*($AH$3:$AH$129=EN$3),0),0),"")</f>
        <v/>
      </c>
      <c r="EO16" s="299" t="str">
        <f t="array" aca="1" ref="EO16" ca="1">IFERROR(INDEX($AG$3:$AG$129,MATCH(1,($AP$3:$AP$129=$AR16&amp;$AQ16)*($AH$3:$AH$129=EO$3),0),0),"")</f>
        <v/>
      </c>
      <c r="EP16" s="297" t="str">
        <f t="array" aca="1" ref="EP16" ca="1">IFERROR(INDEX($AJ$3:$AJ$129,MATCH(1,($AP$3:$AP$129=$AR16&amp;$AQ16)*($AH$3:$AH$129=EP$3),0),0),"")</f>
        <v/>
      </c>
      <c r="EQ16" s="297" t="str">
        <f t="array" aca="1" ref="EQ16" ca="1">IFERROR(INDEX($AK$3:$AK$129,MATCH(1,($AP$3:$AP$129=$AR16&amp;$AQ16)*($AH$3:$AH$129=EQ$3),0),0),"")</f>
        <v/>
      </c>
      <c r="ER16" s="297" t="str">
        <f t="array" aca="1" ref="ER16" ca="1">IFERROR(INDEX($AI$3:$AI$129,MATCH(1,($AP$3:$AP$129=$AR16&amp;$AQ16)*($AH$3:$AH$129=ER$3),0),0),"")</f>
        <v/>
      </c>
      <c r="ES16" s="299" t="str">
        <f t="array" aca="1" ref="ES16" ca="1">IFERROR(INDEX($AG$3:$AG$129,MATCH(1,($AP$3:$AP$129=$AR16&amp;$AQ16)*($AH$3:$AH$129=ES$3),0),0),"")</f>
        <v/>
      </c>
      <c r="ET16" s="297" t="str">
        <f t="array" aca="1" ref="ET16" ca="1">IFERROR(INDEX($AJ$3:$AJ$129,MATCH(1,($AP$3:$AP$129=$AR16&amp;$AQ16)*($AH$3:$AH$129=ET$3),0),0),"")</f>
        <v/>
      </c>
      <c r="EU16" s="297" t="str">
        <f t="array" aca="1" ref="EU16" ca="1">IFERROR(INDEX($AK$3:$AK$129,MATCH(1,($AP$3:$AP$129=$AR16&amp;$AQ16)*($AH$3:$AH$129=EU$3),0),0),"")</f>
        <v/>
      </c>
      <c r="EV16" s="297" t="str">
        <f t="array" aca="1" ref="EV16" ca="1">IFERROR(INDEX($AI$3:$AI$129,MATCH(1,($AP$3:$AP$129=$AR16&amp;$AQ16)*($AH$3:$AH$129=EV$3),0),0),"")</f>
        <v/>
      </c>
      <c r="EW16" s="299" t="str">
        <f t="array" aca="1" ref="EW16" ca="1">IFERROR(INDEX($AG$3:$AG$129,MATCH(1,($AP$3:$AP$129=$AR16&amp;$AQ16)*($AH$3:$AH$129=EW$3),0),0),"")</f>
        <v/>
      </c>
      <c r="EX16" s="297" t="str">
        <f t="array" aca="1" ref="EX16" ca="1">IFERROR(INDEX($AJ$3:$AJ$129,MATCH(1,($AP$3:$AP$129=$AR16&amp;$AQ16)*($AH$3:$AH$129=EX$3),0),0),"")</f>
        <v/>
      </c>
      <c r="EY16" s="297" t="str">
        <f t="array" aca="1" ref="EY16" ca="1">IFERROR(INDEX($AK$3:$AK$129,MATCH(1,($AP$3:$AP$129=$AR16&amp;$AQ16)*($AH$3:$AH$129=EY$3),0),0),"")</f>
        <v/>
      </c>
      <c r="EZ16" s="297" t="str">
        <f t="array" aca="1" ref="EZ16" ca="1">IFERROR(INDEX($AI$3:$AI$129,MATCH(1,($AP$3:$AP$129=$AR16&amp;$AQ16)*($AH$3:$AH$129=EZ$3),0),0),"")</f>
        <v/>
      </c>
      <c r="FA16" s="299" t="str">
        <f t="array" aca="1" ref="FA16" ca="1">IFERROR(INDEX($AG$3:$AG$129,MATCH(1,($AP$3:$AP$129=$AR16&amp;$AQ16)*($AH$3:$AH$129=FA$3),0),0),"")</f>
        <v/>
      </c>
      <c r="FB16" s="297" t="str">
        <f t="array" aca="1" ref="FB16" ca="1">IFERROR(INDEX($AJ$3:$AJ$129,MATCH(1,($AP$3:$AP$129=$AR16&amp;$AQ16)*($AH$3:$AH$129=FB$3),0),0),"")</f>
        <v/>
      </c>
      <c r="FC16" s="297" t="str">
        <f t="array" aca="1" ref="FC16" ca="1">IFERROR(INDEX($AK$3:$AK$129,MATCH(1,($AP$3:$AP$129=$AR16&amp;$AQ16)*($AH$3:$AH$129=FC$3),0),0),"")</f>
        <v/>
      </c>
      <c r="FD16" s="297" t="str">
        <f t="array" aca="1" ref="FD16" ca="1">IFERROR(INDEX($AI$3:$AI$129,MATCH(1,($AP$3:$AP$129=$AR16&amp;$AQ16)*($AH$3:$AH$129=FD$3),0),0),"")</f>
        <v/>
      </c>
      <c r="FE16" s="299" t="str">
        <f t="array" aca="1" ref="FE16" ca="1">IFERROR(INDEX($AG$3:$AG$129,MATCH(1,($AP$3:$AP$129=$AR16&amp;$AQ16)*($AH$3:$AH$129=FE$3),0),0),"")</f>
        <v/>
      </c>
      <c r="FF16" s="297" t="str">
        <f t="array" aca="1" ref="FF16" ca="1">IFERROR(INDEX($AJ$3:$AJ$129,MATCH(1,($AP$3:$AP$129=$AR16&amp;$AQ16)*($AH$3:$AH$129=FF$3),0),0),"")</f>
        <v/>
      </c>
      <c r="FG16" s="297" t="str">
        <f t="array" aca="1" ref="FG16" ca="1">IFERROR(INDEX($AK$3:$AK$129,MATCH(1,($AP$3:$AP$129=$AR16&amp;$AQ16)*($AH$3:$AH$129=FG$3),0),0),"")</f>
        <v/>
      </c>
    </row>
    <row r="17" spans="2:163" ht="13.8" x14ac:dyDescent="0.25">
      <c r="B17" s="295">
        <f>dummy1!O23</f>
        <v>15</v>
      </c>
      <c r="C17" s="296">
        <f>dummy1!P23</f>
        <v>42040</v>
      </c>
      <c r="D17" s="297">
        <f>dummy1!Q23</f>
        <v>0.625</v>
      </c>
      <c r="E17" s="295" t="str">
        <f>dummy1!R23</f>
        <v>Court 15</v>
      </c>
      <c r="F17" s="295">
        <f ca="1">'Bracket 5 - 8'!BO52</f>
        <v>15</v>
      </c>
      <c r="G17" s="295" t="str">
        <f ca="1">'Bracket 5 - 8'!BP49</f>
        <v>Loser Match 14 - First Lose</v>
      </c>
      <c r="H17" s="295" t="str">
        <f ca="1">'Bracket 5 - 8'!BP50</f>
        <v>Winner Match 14</v>
      </c>
      <c r="I17" s="295">
        <f t="shared" ca="1" si="31"/>
        <v>15</v>
      </c>
      <c r="J17" s="295">
        <f t="shared" ca="1" si="32"/>
        <v>42040</v>
      </c>
      <c r="K17" s="295">
        <f t="shared" ca="1" si="33"/>
        <v>0.625</v>
      </c>
      <c r="L17" s="295" t="str">
        <f t="shared" ca="1" si="34"/>
        <v>Loser Match 14 - First Lose</v>
      </c>
      <c r="M17" s="295" t="str">
        <f t="shared" ca="1" si="35"/>
        <v>Winner Match 14</v>
      </c>
      <c r="N17" s="295">
        <f ca="1">'Bracket 9 - 16'!S39</f>
        <v>15</v>
      </c>
      <c r="O17" s="295" t="str">
        <f ca="1">'Bracket 9 - 16'!T36</f>
        <v>Winner Match 5</v>
      </c>
      <c r="P17" s="295" t="str">
        <f ca="1">'Bracket 9 - 16'!T37</f>
        <v>Winner Match 6</v>
      </c>
      <c r="Q17" s="295">
        <f t="shared" ca="1" si="36"/>
        <v>15</v>
      </c>
      <c r="R17" s="295">
        <f t="shared" ca="1" si="37"/>
        <v>42040</v>
      </c>
      <c r="S17" s="295">
        <f t="shared" ca="1" si="38"/>
        <v>0.625</v>
      </c>
      <c r="T17" s="295" t="str">
        <f t="shared" ca="1" si="39"/>
        <v>Winner Match 5</v>
      </c>
      <c r="U17" s="295" t="str">
        <f t="shared" ca="1" si="40"/>
        <v>Winner Match 6</v>
      </c>
      <c r="V17" s="295">
        <f ca="1">'Bracket 17 - 32'!C96</f>
        <v>8</v>
      </c>
      <c r="W17" s="295" t="str">
        <f ca="1">IFERROR(VLOOKUP(dummy1!S23,dummy1!$K$45:$L$172,2,FALSE),"")</f>
        <v/>
      </c>
      <c r="X17" s="295" t="str">
        <f ca="1">IFERROR(VLOOKUP(dummy1!T23,dummy1!$K$45:$L$172,2,FALSE),"")</f>
        <v/>
      </c>
      <c r="Y17" s="295">
        <f t="shared" ca="1" si="41"/>
        <v>15</v>
      </c>
      <c r="Z17" s="295">
        <f t="shared" ca="1" si="2"/>
        <v>42040</v>
      </c>
      <c r="AA17" s="295">
        <f t="shared" ca="1" si="3"/>
        <v>0.625</v>
      </c>
      <c r="AB17" s="295" t="str">
        <f t="shared" ca="1" si="42"/>
        <v>Winner Match 5</v>
      </c>
      <c r="AC17" s="295" t="str">
        <f t="shared" ca="1" si="43"/>
        <v>Winner Match 6</v>
      </c>
      <c r="AD17" s="295">
        <f ca="1">'Bracket 33 - 64'!C96</f>
        <v>8</v>
      </c>
      <c r="AE17" s="295" t="str">
        <f ca="1">IFERROR(VLOOKUP(dummy1!S23,dummy1!$K$45:$L$172,2,FALSE),"")</f>
        <v/>
      </c>
      <c r="AF17" s="295" t="str">
        <f ca="1">IFERROR(VLOOKUP(dummy1!T23,dummy1!$K$45:$L$172,2,FALSE),"")</f>
        <v/>
      </c>
      <c r="AG17" s="295">
        <f t="shared" ca="1" si="44"/>
        <v>15</v>
      </c>
      <c r="AH17" s="295">
        <f t="shared" ca="1" si="45"/>
        <v>42040</v>
      </c>
      <c r="AI17" s="295">
        <f t="shared" ca="1" si="46"/>
        <v>0.625</v>
      </c>
      <c r="AJ17" s="295" t="str">
        <f t="shared" ca="1" si="47"/>
        <v>Winner Match 5</v>
      </c>
      <c r="AK17" s="295" t="str">
        <f t="shared" ca="1" si="48"/>
        <v>Winner Match 6</v>
      </c>
      <c r="AL17" s="294">
        <f>IF(dummy1!B24=dummy1!B23,IF(dummy1!C24&gt;1,AL16,AL16+1),1)</f>
        <v>1</v>
      </c>
      <c r="AM17" s="295" t="str">
        <f t="shared" si="49"/>
        <v>1Court 15</v>
      </c>
      <c r="AN17" s="295" t="str">
        <f t="shared" si="50"/>
        <v>1Court 15</v>
      </c>
      <c r="AO17" s="295" t="str">
        <f t="shared" si="51"/>
        <v>1Court 15</v>
      </c>
      <c r="AP17" s="295" t="str">
        <f t="shared" si="52"/>
        <v>1Court 15</v>
      </c>
      <c r="AQ17" s="295" t="str">
        <f t="shared" si="69"/>
        <v>Court 2</v>
      </c>
      <c r="AR17" s="295">
        <f t="shared" si="68"/>
        <v>5</v>
      </c>
      <c r="AS17" s="295">
        <f t="shared" ca="1" si="61"/>
        <v>4</v>
      </c>
      <c r="AT17" s="295">
        <f t="shared" ca="1" si="62"/>
        <v>0</v>
      </c>
      <c r="AU17" s="295">
        <f t="shared" ca="1" si="63"/>
        <v>0</v>
      </c>
      <c r="AV17" s="295">
        <f t="shared" ca="1" si="64"/>
        <v>0</v>
      </c>
      <c r="AW17" s="295">
        <f t="shared" ca="1" si="65"/>
        <v>0</v>
      </c>
      <c r="AX17" s="295">
        <f t="shared" ca="1" si="66"/>
        <v>0</v>
      </c>
      <c r="AY17" s="295">
        <f t="shared" ca="1" si="67"/>
        <v>0</v>
      </c>
      <c r="AZ17" s="297" t="str">
        <f t="array" aca="1" ref="AZ17" ca="1">IFERROR(INDEX($K$3:$K$18,MATCH(1,($AM$3:$AM$18=$AR17&amp;$AQ17)*($J$3:$J$18=AZ$3),0),0),"")</f>
        <v/>
      </c>
      <c r="BA17" s="299" t="str">
        <f t="array" aca="1" ref="BA17" ca="1">IFERROR(INDEX($I$3:$I$18,MATCH(1,($AM$3:$AM$18=$AR17&amp;$AQ17)*($J$3:$J$18=BA$3),0),0),"")</f>
        <v/>
      </c>
      <c r="BB17" s="297" t="str">
        <f t="array" aca="1" ref="BB17" ca="1">IFERROR(INDEX($L$3:$L$18,MATCH(1,($AM$3:$AM$18=$AR17&amp;$AQ17)*($J$3:$J$18=BB$3),0),0),"")</f>
        <v/>
      </c>
      <c r="BC17" s="297" t="str">
        <f t="array" aca="1" ref="BC17" ca="1">IFERROR(INDEX($M$3:$M$18,MATCH(1,($AM$3:$AM$18=$AR17&amp;$AQ17)*($J$3:$J$18=BC$3),0),0),"")</f>
        <v/>
      </c>
      <c r="BD17" s="297" t="str">
        <f t="array" aca="1" ref="BD17" ca="1">IFERROR(INDEX($K$3:$K$18,MATCH(1,($AM$3:$AM$18=$AR17&amp;$AQ17)*($J$3:$J$18=BD$3),0),0),"")</f>
        <v/>
      </c>
      <c r="BE17" s="299" t="str">
        <f t="array" aca="1" ref="BE17" ca="1">IFERROR(INDEX($I$3:$I$18,MATCH(1,($AM$3:$AM$18=$AR17&amp;$AQ17)*($J$3:$J$18=BE$3),0),0),"")</f>
        <v/>
      </c>
      <c r="BF17" s="297" t="str">
        <f t="array" aca="1" ref="BF17" ca="1">IFERROR(INDEX($L$3:$L$18,MATCH(1,($AM$3:$AM$18=$AR17&amp;$AQ17)*($J$3:$J$18=BF$3),0),0),"")</f>
        <v/>
      </c>
      <c r="BG17" s="297" t="str">
        <f t="array" aca="1" ref="BG17" ca="1">IFERROR(INDEX($M$3:$M$18,MATCH(1,($AM$3:$AM$18=$AR17&amp;$AQ17)*($J$3:$J$18=BG$3),0),0),"")</f>
        <v/>
      </c>
      <c r="BH17" s="297" t="str">
        <f t="array" aca="1" ref="BH17" ca="1">IFERROR(INDEX($K$3:$K$18,MATCH(1,($AM$3:$AM$18=$AR17&amp;$AQ17)*($J$3:$J$18=BH$3),0),0),"")</f>
        <v/>
      </c>
      <c r="BI17" s="299" t="str">
        <f t="array" aca="1" ref="BI17" ca="1">IFERROR(INDEX($I$3:$I$18,MATCH(1,($AM$3:$AM$18=$AR17&amp;$AQ17)*($J$3:$J$18=BI$3),0),0),"")</f>
        <v/>
      </c>
      <c r="BJ17" s="297" t="str">
        <f t="array" aca="1" ref="BJ17" ca="1">IFERROR(INDEX($L$3:$L$18,MATCH(1,($AM$3:$AM$18=$AR17&amp;$AQ17)*($J$3:$J$18=BJ$3),0),0),"")</f>
        <v/>
      </c>
      <c r="BK17" s="297" t="str">
        <f t="array" aca="1" ref="BK17" ca="1">IFERROR(INDEX($M$3:$M$18,MATCH(1,($AM$3:$AM$18=$AR17&amp;$AQ17)*($J$3:$J$18=BK$3),0),0),"")</f>
        <v/>
      </c>
      <c r="BL17" s="297" t="str">
        <f t="array" aca="1" ref="BL17" ca="1">IFERROR(INDEX($K$3:$K$18,MATCH(1,($AM$3:$AM$18=$AR17&amp;$AQ17)*($J$3:$J$18=BL$3),0),0),"")</f>
        <v/>
      </c>
      <c r="BM17" s="299" t="str">
        <f t="array" aca="1" ref="BM17" ca="1">IFERROR(INDEX($I$3:$I$18,MATCH(1,($AM$3:$AM$18=$AR17&amp;$AQ17)*($J$3:$J$18=BM$3),0),0),"")</f>
        <v/>
      </c>
      <c r="BN17" s="297" t="str">
        <f t="array" aca="1" ref="BN17" ca="1">IFERROR(INDEX($L$3:$L$18,MATCH(1,($AM$3:$AM$18=$AR17&amp;$AQ17)*($J$3:$J$18=BN$3),0),0),"")</f>
        <v/>
      </c>
      <c r="BO17" s="297" t="str">
        <f t="array" aca="1" ref="BO17" ca="1">IFERROR(INDEX($M$3:$M$18,MATCH(1,($AM$3:$AM$18=$AR17&amp;$AQ17)*($J$3:$J$18=BO$3),0),0),"")</f>
        <v/>
      </c>
      <c r="BP17" s="297" t="str">
        <f t="array" aca="1" ref="BP17" ca="1">IFERROR(INDEX($K$3:$K$18,MATCH(1,($AM$3:$AM$18=$AR17&amp;$AQ17)*($J$3:$J$18=BP$3),0),0),"")</f>
        <v/>
      </c>
      <c r="BQ17" s="299" t="str">
        <f t="array" aca="1" ref="BQ17" ca="1">IFERROR(INDEX($I$3:$I$18,MATCH(1,($AM$3:$AM$18=$AR17&amp;$AQ17)*($J$3:$J$18=BQ$3),0),0),"")</f>
        <v/>
      </c>
      <c r="BR17" s="297" t="str">
        <f t="array" aca="1" ref="BR17" ca="1">IFERROR(INDEX($L$3:$L$18,MATCH(1,($AM$3:$AM$18=$AR17&amp;$AQ17)*($J$3:$J$18=BR$3),0),0),"")</f>
        <v/>
      </c>
      <c r="BS17" s="297" t="str">
        <f t="array" aca="1" ref="BS17" ca="1">IFERROR(INDEX($M$3:$M$18,MATCH(1,($AM$3:$AM$18=$AR17&amp;$AQ17)*($J$3:$J$18=BS$3),0),0),"")</f>
        <v/>
      </c>
      <c r="BT17" s="297" t="str">
        <f t="array" aca="1" ref="BT17" ca="1">IFERROR(INDEX($K$3:$K$18,MATCH(1,($AM$3:$AM$18=$AR17&amp;$AQ17)*($J$3:$J$18=BT$3),0),0),"")</f>
        <v/>
      </c>
      <c r="BU17" s="299" t="str">
        <f t="array" aca="1" ref="BU17" ca="1">IFERROR(INDEX($I$3:$I$18,MATCH(1,($AM$3:$AM$18=$AR17&amp;$AQ17)*($J$3:$J$18=BU$3),0),0),"")</f>
        <v/>
      </c>
      <c r="BV17" s="297" t="str">
        <f t="array" aca="1" ref="BV17" ca="1">IFERROR(INDEX($L$3:$L$18,MATCH(1,($AM$3:$AM$18=$AR17&amp;$AQ17)*($J$3:$J$18=BV$3),0),0),"")</f>
        <v/>
      </c>
      <c r="BW17" s="297" t="str">
        <f t="array" aca="1" ref="BW17" ca="1">IFERROR(INDEX($M$3:$M$18,MATCH(1,($AM$3:$AM$18=$AR17&amp;$AQ17)*($J$3:$J$18=BW$3),0),0),"")</f>
        <v/>
      </c>
      <c r="BX17" s="297" t="str">
        <f t="array" aca="1" ref="BX17" ca="1">IFERROR(INDEX($K$3:$K$18,MATCH(1,($AM$3:$AM$18=$AR17&amp;$AQ17)*($J$3:$J$18=BX$3),0),0),"")</f>
        <v/>
      </c>
      <c r="BY17" s="299" t="str">
        <f t="array" aca="1" ref="BY17" ca="1">IFERROR(INDEX($I$3:$I$18,MATCH(1,($AM$3:$AM$18=$AR17&amp;$AQ17)*($J$3:$J$18=BY$3),0),0),"")</f>
        <v/>
      </c>
      <c r="BZ17" s="297" t="str">
        <f t="array" aca="1" ref="BZ17" ca="1">IFERROR(INDEX($L$3:$L$18,MATCH(1,($AM$3:$AM$18=$AR17&amp;$AQ17)*($J$3:$J$18=BZ$3),0),0),"")</f>
        <v/>
      </c>
      <c r="CA17" s="297" t="str">
        <f t="array" aca="1" ref="CA17" ca="1">IFERROR(INDEX($M$3:$M$18,MATCH(1,($AM$3:$AM$18=$AR17&amp;$AQ17)*($J$3:$J$18=CA$3),0),0),"")</f>
        <v/>
      </c>
      <c r="CB17" s="297" t="str">
        <f t="array" aca="1" ref="CB17" ca="1">IFERROR(INDEX($S$3:$S$33,MATCH(1,($AN$3:$AN$33=$AR17&amp;$AQ17)*($R$3:$R$33=CB$3),0),0),"")</f>
        <v/>
      </c>
      <c r="CC17" s="299" t="str">
        <f t="array" aca="1" ref="CC17" ca="1">IFERROR(INDEX($Q$3:$Q$33,MATCH(1,($AN$3:$AN$33=$AR17&amp;$AQ17)*($R$3:$R$33=CC$3),0),0),"")</f>
        <v/>
      </c>
      <c r="CD17" s="297" t="str">
        <f t="array" aca="1" ref="CD17" ca="1">IFERROR(INDEX($T$3:$T$33,MATCH(1,($AN$3:$AN$33=$AR17&amp;$AQ17)*($R$3:$R$33=CD$3),0),0),"")</f>
        <v/>
      </c>
      <c r="CE17" s="297" t="str">
        <f t="array" aca="1" ref="CE17" ca="1">IFERROR(INDEX($U$3:$U$33,MATCH(1,($AN$3:$AN$33=$AR17&amp;$AQ17)*($R$3:$R$33=CE$3),0),0),"")</f>
        <v/>
      </c>
      <c r="CF17" s="297" t="str">
        <f t="array" aca="1" ref="CF17" ca="1">IFERROR(INDEX($S$3:$S$33,MATCH(1,($AN$3:$AN$33=$AR17&amp;$AQ17)*($R$3:$R$33=CF$3),0),0),"")</f>
        <v/>
      </c>
      <c r="CG17" s="299" t="str">
        <f t="array" aca="1" ref="CG17" ca="1">IFERROR(INDEX($Q$3:$Q$33,MATCH(1,($AN$3:$AN$33=$AR17&amp;$AQ17)*($R$3:$R$33=CG$3),0),0),"")</f>
        <v/>
      </c>
      <c r="CH17" s="297" t="str">
        <f t="array" aca="1" ref="CH17" ca="1">IFERROR(INDEX($T$3:$T$33,MATCH(1,($AN$3:$AN$33=$AR17&amp;$AQ17)*($R$3:$R$33=CH$3),0),0),"")</f>
        <v/>
      </c>
      <c r="CI17" s="297" t="str">
        <f t="array" aca="1" ref="CI17" ca="1">IFERROR(INDEX($U$3:$U$33,MATCH(1,($AN$3:$AN$33=$AR17&amp;$AQ17)*($R$3:$R$33=CI$3),0),0),"")</f>
        <v/>
      </c>
      <c r="CJ17" s="297" t="str">
        <f t="array" aca="1" ref="CJ17" ca="1">IFERROR(INDEX($S$3:$S$33,MATCH(1,($AN$3:$AN$33=$AR17&amp;$AQ17)*($R$3:$R$33=CJ$3),0),0),"")</f>
        <v/>
      </c>
      <c r="CK17" s="299" t="str">
        <f t="array" aca="1" ref="CK17" ca="1">IFERROR(INDEX($Q$3:$Q$33,MATCH(1,($AN$3:$AN$33=$AR17&amp;$AQ17)*($R$3:$R$33=CK$3),0),0),"")</f>
        <v/>
      </c>
      <c r="CL17" s="297" t="str">
        <f t="array" aca="1" ref="CL17" ca="1">IFERROR(INDEX($T$3:$T$33,MATCH(1,($AN$3:$AN$33=$AR17&amp;$AQ17)*($R$3:$R$33=CL$3),0),0),"")</f>
        <v/>
      </c>
      <c r="CM17" s="297" t="str">
        <f t="array" aca="1" ref="CM17" ca="1">IFERROR(INDEX($U$3:$U$33,MATCH(1,($AN$3:$AN$33=$AR17&amp;$AQ17)*($R$3:$R$33=CM$3),0),0),"")</f>
        <v/>
      </c>
      <c r="CN17" s="297" t="str">
        <f t="array" aca="1" ref="CN17" ca="1">IFERROR(INDEX($S$3:$S$33,MATCH(1,($AN$3:$AN$33=$AR17&amp;$AQ17)*($R$3:$R$33=CN$3),0),0),"")</f>
        <v/>
      </c>
      <c r="CO17" s="299" t="str">
        <f t="array" aca="1" ref="CO17" ca="1">IFERROR(INDEX($Q$3:$Q$33,MATCH(1,($AN$3:$AN$33=$AR17&amp;$AQ17)*($R$3:$R$33=CO$3),0),0),"")</f>
        <v/>
      </c>
      <c r="CP17" s="297" t="str">
        <f t="array" aca="1" ref="CP17" ca="1">IFERROR(INDEX($T$3:$T$33,MATCH(1,($AN$3:$AN$33=$AR17&amp;$AQ17)*($R$3:$R$33=CP$3),0),0),"")</f>
        <v/>
      </c>
      <c r="CQ17" s="297" t="str">
        <f t="array" aca="1" ref="CQ17" ca="1">IFERROR(INDEX($U$3:$U$33,MATCH(1,($AN$3:$AN$33=$AR17&amp;$AQ17)*($R$3:$R$33=CQ$3),0),0),"")</f>
        <v/>
      </c>
      <c r="CR17" s="297" t="str">
        <f t="array" aca="1" ref="CR17" ca="1">IFERROR(INDEX($S$3:$S$33,MATCH(1,($AN$3:$AN$33=$AR17&amp;$AQ17)*($R$3:$R$33=CR$3),0),0),"")</f>
        <v/>
      </c>
      <c r="CS17" s="299" t="str">
        <f t="array" aca="1" ref="CS17" ca="1">IFERROR(INDEX($Q$3:$Q$33,MATCH(1,($AN$3:$AN$33=$AR17&amp;$AQ17)*($R$3:$R$33=CS$3),0),0),"")</f>
        <v/>
      </c>
      <c r="CT17" s="297" t="str">
        <f t="array" aca="1" ref="CT17" ca="1">IFERROR(INDEX($T$3:$T$33,MATCH(1,($AN$3:$AN$33=$AR17&amp;$AQ17)*($R$3:$R$33=CT$3),0),0),"")</f>
        <v/>
      </c>
      <c r="CU17" s="297" t="str">
        <f t="array" aca="1" ref="CU17" ca="1">IFERROR(INDEX($U$3:$U$33,MATCH(1,($AN$3:$AN$33=$AR17&amp;$AQ17)*($R$3:$R$33=CU$3),0),0),"")</f>
        <v/>
      </c>
      <c r="CV17" s="297" t="str">
        <f t="array" aca="1" ref="CV17" ca="1">IFERROR(INDEX($S$3:$S$33,MATCH(1,($AN$3:$AN$33=$AR17&amp;$AQ17)*($R$3:$R$33=CV$3),0),0),"")</f>
        <v/>
      </c>
      <c r="CW17" s="299" t="str">
        <f t="array" aca="1" ref="CW17" ca="1">IFERROR(INDEX($Q$3:$Q$33,MATCH(1,($AN$3:$AN$33=$AR17&amp;$AQ17)*($R$3:$R$33=CW$3),0),0),"")</f>
        <v/>
      </c>
      <c r="CX17" s="297" t="str">
        <f t="array" aca="1" ref="CX17" ca="1">IFERROR(INDEX($T$3:$T$33,MATCH(1,($AN$3:$AN$33=$AR17&amp;$AQ17)*($R$3:$R$33=CX$3),0),0),"")</f>
        <v/>
      </c>
      <c r="CY17" s="297" t="str">
        <f t="array" aca="1" ref="CY17" ca="1">IFERROR(INDEX($U$3:$U$33,MATCH(1,($AN$3:$AN$33=$AR17&amp;$AQ17)*($R$3:$R$33=CY$3),0),0),"")</f>
        <v/>
      </c>
      <c r="CZ17" s="297" t="str">
        <f t="array" aca="1" ref="CZ17" ca="1">IFERROR(INDEX($S$3:$S$33,MATCH(1,($AN$3:$AN$33=$AR17&amp;$AQ17)*($R$3:$R$33=CZ$3),0),0),"")</f>
        <v/>
      </c>
      <c r="DA17" s="299" t="str">
        <f t="array" aca="1" ref="DA17" ca="1">IFERROR(INDEX($Q$3:$Q$33,MATCH(1,($AN$3:$AN$33=$AR17&amp;$AQ17)*($R$3:$R$33=DA$3),0),0),"")</f>
        <v/>
      </c>
      <c r="DB17" s="297" t="str">
        <f t="array" aca="1" ref="DB17" ca="1">IFERROR(INDEX($T$3:$T$33,MATCH(1,($AN$3:$AN$33=$AR17&amp;$AQ17)*($R$3:$R$33=DB$3),0),0),"")</f>
        <v/>
      </c>
      <c r="DC17" s="297" t="str">
        <f t="array" aca="1" ref="DC17" ca="1">IFERROR(INDEX($U$3:$U$33,MATCH(1,($AN$3:$AN$33=$AR17&amp;$AQ17)*($R$3:$R$33=DC$3),0),0),"")</f>
        <v/>
      </c>
      <c r="DD17" s="297" t="str">
        <f t="array" aca="1" ref="DD17" ca="1">IFERROR(INDEX($AA$3:$AA$65,MATCH(1,($AO$3:$AO$65=$AR17&amp;$AQ17)*($Z$3:$Z$65=DD$3),0),0),"")</f>
        <v/>
      </c>
      <c r="DE17" s="299" t="str">
        <f t="array" aca="1" ref="DE17" ca="1">IFERROR(INDEX($Y$3:$Y$65,MATCH(1,($AO$3:$AO$65=$AR17&amp;$AQ17)*($Z$3:$Z$65=DE$3),0),0),"")</f>
        <v/>
      </c>
      <c r="DF17" s="297" t="str">
        <f t="array" aca="1" ref="DF17" ca="1">IFERROR(INDEX($AB$3:$AB$65,MATCH(1,($AO$3:$AO$65=$AR17&amp;$AQ17)*($Z$3:$Z$65=DF$3),0),0),"")</f>
        <v/>
      </c>
      <c r="DG17" s="297" t="str">
        <f t="array" aca="1" ref="DG17" ca="1">IFERROR(INDEX($AC$3:$AC$65,MATCH(1,($AO$3:$AO$65=$AR17&amp;$AQ17)*($Z$3:$Z$65=DG$3),0),0),"")</f>
        <v/>
      </c>
      <c r="DH17" s="297" t="str">
        <f t="array" aca="1" ref="DH17" ca="1">IFERROR(INDEX($AA$3:$AA$65,MATCH(1,($AO$3:$AO$65=$AR17&amp;$AQ17)*($Z$3:$Z$65=DH$3),0),0),"")</f>
        <v/>
      </c>
      <c r="DI17" s="299" t="str">
        <f t="array" aca="1" ref="DI17" ca="1">IFERROR(INDEX($Y$3:$Y$65,MATCH(1,($AO$3:$AO$65=$AR17&amp;$AQ17)*($Z$3:$Z$65=DI$3),0),0),"")</f>
        <v/>
      </c>
      <c r="DJ17" s="297" t="str">
        <f t="array" aca="1" ref="DJ17" ca="1">IFERROR(INDEX($AB$3:$AB$65,MATCH(1,($AO$3:$AO$65=$AR17&amp;$AQ17)*($Z$3:$Z$65=DJ$3),0),0),"")</f>
        <v/>
      </c>
      <c r="DK17" s="297" t="str">
        <f t="array" aca="1" ref="DK17" ca="1">IFERROR(INDEX($AC$3:$AC$65,MATCH(1,($AO$3:$AO$65=$AR17&amp;$AQ17)*($Z$3:$Z$65=DK$3),0),0),"")</f>
        <v/>
      </c>
      <c r="DL17" s="297" t="str">
        <f t="array" aca="1" ref="DL17" ca="1">IFERROR(INDEX($AA$3:$AA$65,MATCH(1,($AO$3:$AO$65=$AR17&amp;$AQ17)*($Z$3:$Z$65=DL$3),0),0),"")</f>
        <v/>
      </c>
      <c r="DM17" s="299" t="str">
        <f t="array" aca="1" ref="DM17" ca="1">IFERROR(INDEX($Y$3:$Y$65,MATCH(1,($AO$3:$AO$65=$AR17&amp;$AQ17)*($Z$3:$Z$65=DM$3),0),0),"")</f>
        <v/>
      </c>
      <c r="DN17" s="297" t="str">
        <f t="array" aca="1" ref="DN17" ca="1">IFERROR(INDEX($AB$3:$AB$65,MATCH(1,($AO$3:$AO$65=$AR17&amp;$AQ17)*($Z$3:$Z$65=DN$3),0),0),"")</f>
        <v/>
      </c>
      <c r="DO17" s="297" t="str">
        <f t="array" aca="1" ref="DO17" ca="1">IFERROR(INDEX($AC$3:$AC$65,MATCH(1,($AO$3:$AO$65=$AR17&amp;$AQ17)*($Z$3:$Z$65=DO$3),0),0),"")</f>
        <v/>
      </c>
      <c r="DP17" s="297" t="str">
        <f t="array" aca="1" ref="DP17" ca="1">IFERROR(INDEX($AA$3:$AA$65,MATCH(1,($AO$3:$AO$65=$AR17&amp;$AQ17)*($Z$3:$Z$65=DP$3),0),0),"")</f>
        <v/>
      </c>
      <c r="DQ17" s="299" t="str">
        <f t="array" aca="1" ref="DQ17" ca="1">IFERROR(INDEX($Y$3:$Y$65,MATCH(1,($AO$3:$AO$65=$AR17&amp;$AQ17)*($Z$3:$Z$65=DQ$3),0),0),"")</f>
        <v/>
      </c>
      <c r="DR17" s="297" t="str">
        <f t="array" aca="1" ref="DR17" ca="1">IFERROR(INDEX($AB$3:$AB$65,MATCH(1,($AO$3:$AO$65=$AR17&amp;$AQ17)*($Z$3:$Z$65=DR$3),0),0),"")</f>
        <v/>
      </c>
      <c r="DS17" s="297" t="str">
        <f t="array" aca="1" ref="DS17" ca="1">IFERROR(INDEX($AC$3:$AC$65,MATCH(1,($AO$3:$AO$65=$AR17&amp;$AQ17)*($Z$3:$Z$65=DS$3),0),0),"")</f>
        <v/>
      </c>
      <c r="DT17" s="297" t="str">
        <f t="array" aca="1" ref="DT17" ca="1">IFERROR(INDEX($AA$3:$AA$65,MATCH(1,($AO$3:$AO$65=$AR17&amp;$AQ17)*($Z$3:$Z$65=DT$3),0),0),"")</f>
        <v/>
      </c>
      <c r="DU17" s="299" t="str">
        <f t="array" aca="1" ref="DU17" ca="1">IFERROR(INDEX($Y$3:$Y$65,MATCH(1,($AO$3:$AO$65=$AR17&amp;$AQ17)*($Z$3:$Z$65=DU$3),0),0),"")</f>
        <v/>
      </c>
      <c r="DV17" s="297" t="str">
        <f t="array" aca="1" ref="DV17" ca="1">IFERROR(INDEX($AB$3:$AB$65,MATCH(1,($AO$3:$AO$65=$AR17&amp;$AQ17)*($Z$3:$Z$65=DV$3),0),0),"")</f>
        <v/>
      </c>
      <c r="DW17" s="297" t="str">
        <f t="array" aca="1" ref="DW17" ca="1">IFERROR(INDEX($AC$3:$AC$65,MATCH(1,($AO$3:$AO$65=$AR17&amp;$AQ17)*($Z$3:$Z$65=DW$3),0),0),"")</f>
        <v/>
      </c>
      <c r="DX17" s="297" t="str">
        <f t="array" aca="1" ref="DX17" ca="1">IFERROR(INDEX($AA$3:$AA$65,MATCH(1,($AO$3:$AO$65=$AR17&amp;$AQ17)*($Z$3:$Z$65=DX$3),0),0),"")</f>
        <v/>
      </c>
      <c r="DY17" s="299" t="str">
        <f t="array" aca="1" ref="DY17" ca="1">IFERROR(INDEX($Y$3:$Y$65,MATCH(1,($AO$3:$AO$65=$AR17&amp;$AQ17)*($Z$3:$Z$65=DY$3),0),0),"")</f>
        <v/>
      </c>
      <c r="DZ17" s="297" t="str">
        <f t="array" aca="1" ref="DZ17" ca="1">IFERROR(INDEX($AB$3:$AB$65,MATCH(1,($AO$3:$AO$65=$AR17&amp;$AQ17)*($Z$3:$Z$65=DZ$3),0),0),"")</f>
        <v/>
      </c>
      <c r="EA17" s="297" t="str">
        <f t="array" aca="1" ref="EA17" ca="1">IFERROR(INDEX($AC$3:$AC$65,MATCH(1,($AO$3:$AO$65=$AR17&amp;$AQ17)*($Z$3:$Z$65=EA$3),0),0),"")</f>
        <v/>
      </c>
      <c r="EB17" s="297" t="str">
        <f t="array" aca="1" ref="EB17" ca="1">IFERROR(INDEX($AA$3:$AA$65,MATCH(1,($AO$3:$AO$65=$AR17&amp;$AQ17)*($Z$3:$Z$65=EB$3),0),0),"")</f>
        <v/>
      </c>
      <c r="EC17" s="299" t="str">
        <f t="array" aca="1" ref="EC17" ca="1">IFERROR(INDEX($Y$3:$Y$65,MATCH(1,($AO$3:$AO$65=$AR17&amp;$AQ17)*($Z$3:$Z$65=EC$3),0),0),"")</f>
        <v/>
      </c>
      <c r="ED17" s="297" t="str">
        <f t="array" aca="1" ref="ED17" ca="1">IFERROR(INDEX($AB$3:$AB$65,MATCH(1,($AO$3:$AO$65=$AR17&amp;$AQ17)*($Z$3:$Z$65=ED$3),0),0),"")</f>
        <v/>
      </c>
      <c r="EE17" s="297" t="str">
        <f t="array" aca="1" ref="EE17" ca="1">IFERROR(INDEX($AC$3:$AC$65,MATCH(1,($AO$3:$AO$65=$AR17&amp;$AQ17)*($Z$3:$Z$65=EE$3),0),0),"")</f>
        <v/>
      </c>
      <c r="EF17" s="297" t="str">
        <f t="array" aca="1" ref="EF17" ca="1">IFERROR(INDEX($AI$3:$AI$129,MATCH(1,($AP$3:$AP$129=$AR17&amp;$AQ17)*($AH$3:$AH$129=EF$3),0),0),"")</f>
        <v/>
      </c>
      <c r="EG17" s="299" t="str">
        <f t="array" aca="1" ref="EG17" ca="1">IFERROR(INDEX($AG$3:$AG$129,MATCH(1,($AP$3:$AP$129=$AR17&amp;$AQ17)*($AH$3:$AH$129=EG$3),0),0),"")</f>
        <v/>
      </c>
      <c r="EH17" s="297" t="str">
        <f t="array" aca="1" ref="EH17" ca="1">IFERROR(INDEX($AJ$3:$AJ$129,MATCH(1,($AP$3:$AP$129=$AR17&amp;$AQ17)*($AH$3:$AH$129=EH$3),0),0),"")</f>
        <v/>
      </c>
      <c r="EI17" s="297" t="str">
        <f t="array" aca="1" ref="EI17" ca="1">IFERROR(INDEX($AK$3:$AK$129,MATCH(1,($AP$3:$AP$129=$AR17&amp;$AQ17)*($AH$3:$AH$129=EI$3),0),0),"")</f>
        <v/>
      </c>
      <c r="EJ17" s="297" t="str">
        <f t="array" aca="1" ref="EJ17" ca="1">IFERROR(INDEX($AI$3:$AI$129,MATCH(1,($AP$3:$AP$129=$AR17&amp;$AQ17)*($AH$3:$AH$129=EJ$3),0),0),"")</f>
        <v/>
      </c>
      <c r="EK17" s="299" t="str">
        <f t="array" aca="1" ref="EK17" ca="1">IFERROR(INDEX($AG$3:$AG$129,MATCH(1,($AP$3:$AP$129=$AR17&amp;$AQ17)*($AH$3:$AH$129=EK$3),0),0),"")</f>
        <v/>
      </c>
      <c r="EL17" s="297" t="str">
        <f t="array" aca="1" ref="EL17" ca="1">IFERROR(INDEX($AJ$3:$AJ$129,MATCH(1,($AP$3:$AP$129=$AR17&amp;$AQ17)*($AH$3:$AH$129=EL$3),0),0),"")</f>
        <v/>
      </c>
      <c r="EM17" s="297" t="str">
        <f t="array" aca="1" ref="EM17" ca="1">IFERROR(INDEX($AK$3:$AK$129,MATCH(1,($AP$3:$AP$129=$AR17&amp;$AQ17)*($AH$3:$AH$129=EM$3),0),0),"")</f>
        <v/>
      </c>
      <c r="EN17" s="297" t="str">
        <f t="array" aca="1" ref="EN17" ca="1">IFERROR(INDEX($AI$3:$AI$129,MATCH(1,($AP$3:$AP$129=$AR17&amp;$AQ17)*($AH$3:$AH$129=EN$3),0),0),"")</f>
        <v/>
      </c>
      <c r="EO17" s="299" t="str">
        <f t="array" aca="1" ref="EO17" ca="1">IFERROR(INDEX($AG$3:$AG$129,MATCH(1,($AP$3:$AP$129=$AR17&amp;$AQ17)*($AH$3:$AH$129=EO$3),0),0),"")</f>
        <v/>
      </c>
      <c r="EP17" s="297" t="str">
        <f t="array" aca="1" ref="EP17" ca="1">IFERROR(INDEX($AJ$3:$AJ$129,MATCH(1,($AP$3:$AP$129=$AR17&amp;$AQ17)*($AH$3:$AH$129=EP$3),0),0),"")</f>
        <v/>
      </c>
      <c r="EQ17" s="297" t="str">
        <f t="array" aca="1" ref="EQ17" ca="1">IFERROR(INDEX($AK$3:$AK$129,MATCH(1,($AP$3:$AP$129=$AR17&amp;$AQ17)*($AH$3:$AH$129=EQ$3),0),0),"")</f>
        <v/>
      </c>
      <c r="ER17" s="297" t="str">
        <f t="array" aca="1" ref="ER17" ca="1">IFERROR(INDEX($AI$3:$AI$129,MATCH(1,($AP$3:$AP$129=$AR17&amp;$AQ17)*($AH$3:$AH$129=ER$3),0),0),"")</f>
        <v/>
      </c>
      <c r="ES17" s="299" t="str">
        <f t="array" aca="1" ref="ES17" ca="1">IFERROR(INDEX($AG$3:$AG$129,MATCH(1,($AP$3:$AP$129=$AR17&amp;$AQ17)*($AH$3:$AH$129=ES$3),0),0),"")</f>
        <v/>
      </c>
      <c r="ET17" s="297" t="str">
        <f t="array" aca="1" ref="ET17" ca="1">IFERROR(INDEX($AJ$3:$AJ$129,MATCH(1,($AP$3:$AP$129=$AR17&amp;$AQ17)*($AH$3:$AH$129=ET$3),0),0),"")</f>
        <v/>
      </c>
      <c r="EU17" s="297" t="str">
        <f t="array" aca="1" ref="EU17" ca="1">IFERROR(INDEX($AK$3:$AK$129,MATCH(1,($AP$3:$AP$129=$AR17&amp;$AQ17)*($AH$3:$AH$129=EU$3),0),0),"")</f>
        <v/>
      </c>
      <c r="EV17" s="297" t="str">
        <f t="array" aca="1" ref="EV17" ca="1">IFERROR(INDEX($AI$3:$AI$129,MATCH(1,($AP$3:$AP$129=$AR17&amp;$AQ17)*($AH$3:$AH$129=EV$3),0),0),"")</f>
        <v/>
      </c>
      <c r="EW17" s="299" t="str">
        <f t="array" aca="1" ref="EW17" ca="1">IFERROR(INDEX($AG$3:$AG$129,MATCH(1,($AP$3:$AP$129=$AR17&amp;$AQ17)*($AH$3:$AH$129=EW$3),0),0),"")</f>
        <v/>
      </c>
      <c r="EX17" s="297" t="str">
        <f t="array" aca="1" ref="EX17" ca="1">IFERROR(INDEX($AJ$3:$AJ$129,MATCH(1,($AP$3:$AP$129=$AR17&amp;$AQ17)*($AH$3:$AH$129=EX$3),0),0),"")</f>
        <v/>
      </c>
      <c r="EY17" s="297" t="str">
        <f t="array" aca="1" ref="EY17" ca="1">IFERROR(INDEX($AK$3:$AK$129,MATCH(1,($AP$3:$AP$129=$AR17&amp;$AQ17)*($AH$3:$AH$129=EY$3),0),0),"")</f>
        <v/>
      </c>
      <c r="EZ17" s="297" t="str">
        <f t="array" aca="1" ref="EZ17" ca="1">IFERROR(INDEX($AI$3:$AI$129,MATCH(1,($AP$3:$AP$129=$AR17&amp;$AQ17)*($AH$3:$AH$129=EZ$3),0),0),"")</f>
        <v/>
      </c>
      <c r="FA17" s="299" t="str">
        <f t="array" aca="1" ref="FA17" ca="1">IFERROR(INDEX($AG$3:$AG$129,MATCH(1,($AP$3:$AP$129=$AR17&amp;$AQ17)*($AH$3:$AH$129=FA$3),0),0),"")</f>
        <v/>
      </c>
      <c r="FB17" s="297" t="str">
        <f t="array" aca="1" ref="FB17" ca="1">IFERROR(INDEX($AJ$3:$AJ$129,MATCH(1,($AP$3:$AP$129=$AR17&amp;$AQ17)*($AH$3:$AH$129=FB$3),0),0),"")</f>
        <v/>
      </c>
      <c r="FC17" s="297" t="str">
        <f t="array" aca="1" ref="FC17" ca="1">IFERROR(INDEX($AK$3:$AK$129,MATCH(1,($AP$3:$AP$129=$AR17&amp;$AQ17)*($AH$3:$AH$129=FC$3),0),0),"")</f>
        <v/>
      </c>
      <c r="FD17" s="297" t="str">
        <f t="array" aca="1" ref="FD17" ca="1">IFERROR(INDEX($AI$3:$AI$129,MATCH(1,($AP$3:$AP$129=$AR17&amp;$AQ17)*($AH$3:$AH$129=FD$3),0),0),"")</f>
        <v/>
      </c>
      <c r="FE17" s="299" t="str">
        <f t="array" aca="1" ref="FE17" ca="1">IFERROR(INDEX($AG$3:$AG$129,MATCH(1,($AP$3:$AP$129=$AR17&amp;$AQ17)*($AH$3:$AH$129=FE$3),0),0),"")</f>
        <v/>
      </c>
      <c r="FF17" s="297" t="str">
        <f t="array" aca="1" ref="FF17" ca="1">IFERROR(INDEX($AJ$3:$AJ$129,MATCH(1,($AP$3:$AP$129=$AR17&amp;$AQ17)*($AH$3:$AH$129=FF$3),0),0),"")</f>
        <v/>
      </c>
      <c r="FG17" s="297" t="str">
        <f t="array" aca="1" ref="FG17" ca="1">IFERROR(INDEX($AK$3:$AK$129,MATCH(1,($AP$3:$AP$129=$AR17&amp;$AQ17)*($AH$3:$AH$129=FG$3),0),0),"")</f>
        <v/>
      </c>
    </row>
    <row r="18" spans="2:163" ht="13.8" x14ac:dyDescent="0.25">
      <c r="B18" s="295">
        <f>dummy1!O24</f>
        <v>16</v>
      </c>
      <c r="C18" s="296">
        <f>dummy1!P24</f>
        <v>42040</v>
      </c>
      <c r="D18" s="297">
        <f>dummy1!Q24</f>
        <v>0.625</v>
      </c>
      <c r="E18" s="295" t="str">
        <f>dummy1!R24</f>
        <v>Court 16</v>
      </c>
      <c r="N18" s="295">
        <f ca="1">'Bracket 9 - 16'!S51</f>
        <v>16</v>
      </c>
      <c r="O18" s="295" t="str">
        <f ca="1">'Bracket 9 - 16'!T48</f>
        <v>Winner Match 7</v>
      </c>
      <c r="P18" s="295" t="str">
        <f ca="1">'Bracket 9 - 16'!T49</f>
        <v>Winner Match 8</v>
      </c>
      <c r="Q18" s="295">
        <f t="shared" ca="1" si="36"/>
        <v>16</v>
      </c>
      <c r="R18" s="295">
        <f t="shared" ca="1" si="37"/>
        <v>42040</v>
      </c>
      <c r="S18" s="295">
        <f t="shared" ca="1" si="38"/>
        <v>0.625</v>
      </c>
      <c r="T18" s="295" t="str">
        <f t="shared" ca="1" si="39"/>
        <v>Winner Match 7</v>
      </c>
      <c r="U18" s="295" t="str">
        <f t="shared" ca="1" si="40"/>
        <v>Winner Match 8</v>
      </c>
      <c r="V18" s="295">
        <f ca="1">'Bracket 17 - 32'!C102</f>
        <v>8</v>
      </c>
      <c r="W18" s="295" t="str">
        <f ca="1">IFERROR(VLOOKUP(dummy1!S24,dummy1!$K$45:$L$172,2,FALSE),"")</f>
        <v/>
      </c>
      <c r="X18" s="295" t="str">
        <f ca="1">IFERROR(VLOOKUP(dummy1!T24,dummy1!$K$45:$L$172,2,FALSE),"")</f>
        <v/>
      </c>
      <c r="Y18" s="295">
        <f t="shared" ca="1" si="41"/>
        <v>16</v>
      </c>
      <c r="Z18" s="295">
        <f t="shared" ca="1" si="2"/>
        <v>42040</v>
      </c>
      <c r="AA18" s="295">
        <f t="shared" ca="1" si="3"/>
        <v>0.625</v>
      </c>
      <c r="AB18" s="295" t="str">
        <f t="shared" ca="1" si="42"/>
        <v>Winner Match 7</v>
      </c>
      <c r="AC18" s="295" t="str">
        <f t="shared" ca="1" si="43"/>
        <v>Winner Match 8</v>
      </c>
      <c r="AD18" s="295">
        <f ca="1">'Bracket 33 - 64'!C102</f>
        <v>8</v>
      </c>
      <c r="AE18" s="295" t="str">
        <f ca="1">IFERROR(VLOOKUP(dummy1!S24,dummy1!$K$45:$L$172,2,FALSE),"")</f>
        <v/>
      </c>
      <c r="AF18" s="295" t="str">
        <f ca="1">IFERROR(VLOOKUP(dummy1!T24,dummy1!$K$45:$L$172,2,FALSE),"")</f>
        <v/>
      </c>
      <c r="AG18" s="295">
        <f t="shared" ca="1" si="44"/>
        <v>16</v>
      </c>
      <c r="AH18" s="295">
        <f t="shared" ca="1" si="45"/>
        <v>42040</v>
      </c>
      <c r="AI18" s="295">
        <f t="shared" ca="1" si="46"/>
        <v>0.625</v>
      </c>
      <c r="AJ18" s="295" t="str">
        <f t="shared" ca="1" si="47"/>
        <v>Winner Match 7</v>
      </c>
      <c r="AK18" s="295" t="str">
        <f t="shared" ca="1" si="48"/>
        <v>Winner Match 8</v>
      </c>
      <c r="AL18" s="294">
        <f>IF(dummy1!B25=dummy1!B24,IF(dummy1!C25&gt;1,AL17,AL17+1),1)</f>
        <v>1</v>
      </c>
      <c r="AN18" s="295" t="str">
        <f t="shared" si="50"/>
        <v>1Court 16</v>
      </c>
      <c r="AO18" s="295" t="str">
        <f t="shared" si="51"/>
        <v>1Court 16</v>
      </c>
      <c r="AP18" s="295" t="str">
        <f t="shared" si="52"/>
        <v>1Court 16</v>
      </c>
      <c r="AQ18" s="295" t="str">
        <f t="shared" si="69"/>
        <v>Court 2</v>
      </c>
      <c r="AR18" s="295">
        <f t="shared" si="68"/>
        <v>6</v>
      </c>
      <c r="AS18" s="295">
        <f t="shared" ca="1" si="61"/>
        <v>4</v>
      </c>
      <c r="AT18" s="295">
        <f t="shared" ca="1" si="62"/>
        <v>0</v>
      </c>
      <c r="AU18" s="295">
        <f t="shared" ca="1" si="63"/>
        <v>0</v>
      </c>
      <c r="AV18" s="295">
        <f t="shared" ca="1" si="64"/>
        <v>0</v>
      </c>
      <c r="AW18" s="295">
        <f t="shared" ca="1" si="65"/>
        <v>0</v>
      </c>
      <c r="AX18" s="295">
        <f t="shared" ca="1" si="66"/>
        <v>0</v>
      </c>
      <c r="AY18" s="295">
        <f t="shared" ca="1" si="67"/>
        <v>0</v>
      </c>
      <c r="AZ18" s="297" t="str">
        <f t="array" aca="1" ref="AZ18" ca="1">IFERROR(INDEX($K$3:$K$18,MATCH(1,($AM$3:$AM$18=$AR18&amp;$AQ18)*($J$3:$J$18=AZ$3),0),0),"")</f>
        <v/>
      </c>
      <c r="BA18" s="299" t="str">
        <f t="array" aca="1" ref="BA18" ca="1">IFERROR(INDEX($I$3:$I$18,MATCH(1,($AM$3:$AM$18=$AR18&amp;$AQ18)*($J$3:$J$18=BA$3),0),0),"")</f>
        <v/>
      </c>
      <c r="BB18" s="297" t="str">
        <f t="array" aca="1" ref="BB18" ca="1">IFERROR(INDEX($L$3:$L$18,MATCH(1,($AM$3:$AM$18=$AR18&amp;$AQ18)*($J$3:$J$18=BB$3),0),0),"")</f>
        <v/>
      </c>
      <c r="BC18" s="297" t="str">
        <f t="array" aca="1" ref="BC18" ca="1">IFERROR(INDEX($M$3:$M$18,MATCH(1,($AM$3:$AM$18=$AR18&amp;$AQ18)*($J$3:$J$18=BC$3),0),0),"")</f>
        <v/>
      </c>
      <c r="BD18" s="297" t="str">
        <f t="array" aca="1" ref="BD18" ca="1">IFERROR(INDEX($K$3:$K$18,MATCH(1,($AM$3:$AM$18=$AR18&amp;$AQ18)*($J$3:$J$18=BD$3),0),0),"")</f>
        <v/>
      </c>
      <c r="BE18" s="299" t="str">
        <f t="array" aca="1" ref="BE18" ca="1">IFERROR(INDEX($I$3:$I$18,MATCH(1,($AM$3:$AM$18=$AR18&amp;$AQ18)*($J$3:$J$18=BE$3),0),0),"")</f>
        <v/>
      </c>
      <c r="BF18" s="297" t="str">
        <f t="array" aca="1" ref="BF18" ca="1">IFERROR(INDEX($L$3:$L$18,MATCH(1,($AM$3:$AM$18=$AR18&amp;$AQ18)*($J$3:$J$18=BF$3),0),0),"")</f>
        <v/>
      </c>
      <c r="BG18" s="297" t="str">
        <f t="array" aca="1" ref="BG18" ca="1">IFERROR(INDEX($M$3:$M$18,MATCH(1,($AM$3:$AM$18=$AR18&amp;$AQ18)*($J$3:$J$18=BG$3),0),0),"")</f>
        <v/>
      </c>
      <c r="BH18" s="297" t="str">
        <f t="array" aca="1" ref="BH18" ca="1">IFERROR(INDEX($K$3:$K$18,MATCH(1,($AM$3:$AM$18=$AR18&amp;$AQ18)*($J$3:$J$18=BH$3),0),0),"")</f>
        <v/>
      </c>
      <c r="BI18" s="299" t="str">
        <f t="array" aca="1" ref="BI18" ca="1">IFERROR(INDEX($I$3:$I$18,MATCH(1,($AM$3:$AM$18=$AR18&amp;$AQ18)*($J$3:$J$18=BI$3),0),0),"")</f>
        <v/>
      </c>
      <c r="BJ18" s="297" t="str">
        <f t="array" aca="1" ref="BJ18" ca="1">IFERROR(INDEX($L$3:$L$18,MATCH(1,($AM$3:$AM$18=$AR18&amp;$AQ18)*($J$3:$J$18=BJ$3),0),0),"")</f>
        <v/>
      </c>
      <c r="BK18" s="297" t="str">
        <f t="array" aca="1" ref="BK18" ca="1">IFERROR(INDEX($M$3:$M$18,MATCH(1,($AM$3:$AM$18=$AR18&amp;$AQ18)*($J$3:$J$18=BK$3),0),0),"")</f>
        <v/>
      </c>
      <c r="BL18" s="297" t="str">
        <f t="array" aca="1" ref="BL18" ca="1">IFERROR(INDEX($K$3:$K$18,MATCH(1,($AM$3:$AM$18=$AR18&amp;$AQ18)*($J$3:$J$18=BL$3),0),0),"")</f>
        <v/>
      </c>
      <c r="BM18" s="299" t="str">
        <f t="array" aca="1" ref="BM18" ca="1">IFERROR(INDEX($I$3:$I$18,MATCH(1,($AM$3:$AM$18=$AR18&amp;$AQ18)*($J$3:$J$18=BM$3),0),0),"")</f>
        <v/>
      </c>
      <c r="BN18" s="297" t="str">
        <f t="array" aca="1" ref="BN18" ca="1">IFERROR(INDEX($L$3:$L$18,MATCH(1,($AM$3:$AM$18=$AR18&amp;$AQ18)*($J$3:$J$18=BN$3),0),0),"")</f>
        <v/>
      </c>
      <c r="BO18" s="297" t="str">
        <f t="array" aca="1" ref="BO18" ca="1">IFERROR(INDEX($M$3:$M$18,MATCH(1,($AM$3:$AM$18=$AR18&amp;$AQ18)*($J$3:$J$18=BO$3),0),0),"")</f>
        <v/>
      </c>
      <c r="BP18" s="297" t="str">
        <f t="array" aca="1" ref="BP18" ca="1">IFERROR(INDEX($K$3:$K$18,MATCH(1,($AM$3:$AM$18=$AR18&amp;$AQ18)*($J$3:$J$18=BP$3),0),0),"")</f>
        <v/>
      </c>
      <c r="BQ18" s="299" t="str">
        <f t="array" aca="1" ref="BQ18" ca="1">IFERROR(INDEX($I$3:$I$18,MATCH(1,($AM$3:$AM$18=$AR18&amp;$AQ18)*($J$3:$J$18=BQ$3),0),0),"")</f>
        <v/>
      </c>
      <c r="BR18" s="297" t="str">
        <f t="array" aca="1" ref="BR18" ca="1">IFERROR(INDEX($L$3:$L$18,MATCH(1,($AM$3:$AM$18=$AR18&amp;$AQ18)*($J$3:$J$18=BR$3),0),0),"")</f>
        <v/>
      </c>
      <c r="BS18" s="297" t="str">
        <f t="array" aca="1" ref="BS18" ca="1">IFERROR(INDEX($M$3:$M$18,MATCH(1,($AM$3:$AM$18=$AR18&amp;$AQ18)*($J$3:$J$18=BS$3),0),0),"")</f>
        <v/>
      </c>
      <c r="BT18" s="297" t="str">
        <f t="array" aca="1" ref="BT18" ca="1">IFERROR(INDEX($K$3:$K$18,MATCH(1,($AM$3:$AM$18=$AR18&amp;$AQ18)*($J$3:$J$18=BT$3),0),0),"")</f>
        <v/>
      </c>
      <c r="BU18" s="299" t="str">
        <f t="array" aca="1" ref="BU18" ca="1">IFERROR(INDEX($I$3:$I$18,MATCH(1,($AM$3:$AM$18=$AR18&amp;$AQ18)*($J$3:$J$18=BU$3),0),0),"")</f>
        <v/>
      </c>
      <c r="BV18" s="297" t="str">
        <f t="array" aca="1" ref="BV18" ca="1">IFERROR(INDEX($L$3:$L$18,MATCH(1,($AM$3:$AM$18=$AR18&amp;$AQ18)*($J$3:$J$18=BV$3),0),0),"")</f>
        <v/>
      </c>
      <c r="BW18" s="297" t="str">
        <f t="array" aca="1" ref="BW18" ca="1">IFERROR(INDEX($M$3:$M$18,MATCH(1,($AM$3:$AM$18=$AR18&amp;$AQ18)*($J$3:$J$18=BW$3),0),0),"")</f>
        <v/>
      </c>
      <c r="BX18" s="297" t="str">
        <f t="array" aca="1" ref="BX18" ca="1">IFERROR(INDEX($K$3:$K$18,MATCH(1,($AM$3:$AM$18=$AR18&amp;$AQ18)*($J$3:$J$18=BX$3),0),0),"")</f>
        <v/>
      </c>
      <c r="BY18" s="299" t="str">
        <f t="array" aca="1" ref="BY18" ca="1">IFERROR(INDEX($I$3:$I$18,MATCH(1,($AM$3:$AM$18=$AR18&amp;$AQ18)*($J$3:$J$18=BY$3),0),0),"")</f>
        <v/>
      </c>
      <c r="BZ18" s="297" t="str">
        <f t="array" aca="1" ref="BZ18" ca="1">IFERROR(INDEX($L$3:$L$18,MATCH(1,($AM$3:$AM$18=$AR18&amp;$AQ18)*($J$3:$J$18=BZ$3),0),0),"")</f>
        <v/>
      </c>
      <c r="CA18" s="297" t="str">
        <f t="array" aca="1" ref="CA18" ca="1">IFERROR(INDEX($M$3:$M$18,MATCH(1,($AM$3:$AM$18=$AR18&amp;$AQ18)*($J$3:$J$18=CA$3),0),0),"")</f>
        <v/>
      </c>
      <c r="CB18" s="297" t="str">
        <f t="array" aca="1" ref="CB18" ca="1">IFERROR(INDEX($S$3:$S$33,MATCH(1,($AN$3:$AN$33=$AR18&amp;$AQ18)*($R$3:$R$33=CB$3),0),0),"")</f>
        <v/>
      </c>
      <c r="CC18" s="299" t="str">
        <f t="array" aca="1" ref="CC18" ca="1">IFERROR(INDEX($Q$3:$Q$33,MATCH(1,($AN$3:$AN$33=$AR18&amp;$AQ18)*($R$3:$R$33=CC$3),0),0),"")</f>
        <v/>
      </c>
      <c r="CD18" s="297" t="str">
        <f t="array" aca="1" ref="CD18" ca="1">IFERROR(INDEX($T$3:$T$33,MATCH(1,($AN$3:$AN$33=$AR18&amp;$AQ18)*($R$3:$R$33=CD$3),0),0),"")</f>
        <v/>
      </c>
      <c r="CE18" s="297" t="str">
        <f t="array" aca="1" ref="CE18" ca="1">IFERROR(INDEX($U$3:$U$33,MATCH(1,($AN$3:$AN$33=$AR18&amp;$AQ18)*($R$3:$R$33=CE$3),0),0),"")</f>
        <v/>
      </c>
      <c r="CF18" s="297" t="str">
        <f t="array" aca="1" ref="CF18" ca="1">IFERROR(INDEX($S$3:$S$33,MATCH(1,($AN$3:$AN$33=$AR18&amp;$AQ18)*($R$3:$R$33=CF$3),0),0),"")</f>
        <v/>
      </c>
      <c r="CG18" s="299" t="str">
        <f t="array" aca="1" ref="CG18" ca="1">IFERROR(INDEX($Q$3:$Q$33,MATCH(1,($AN$3:$AN$33=$AR18&amp;$AQ18)*($R$3:$R$33=CG$3),0),0),"")</f>
        <v/>
      </c>
      <c r="CH18" s="297" t="str">
        <f t="array" aca="1" ref="CH18" ca="1">IFERROR(INDEX($T$3:$T$33,MATCH(1,($AN$3:$AN$33=$AR18&amp;$AQ18)*($R$3:$R$33=CH$3),0),0),"")</f>
        <v/>
      </c>
      <c r="CI18" s="297" t="str">
        <f t="array" aca="1" ref="CI18" ca="1">IFERROR(INDEX($U$3:$U$33,MATCH(1,($AN$3:$AN$33=$AR18&amp;$AQ18)*($R$3:$R$33=CI$3),0),0),"")</f>
        <v/>
      </c>
      <c r="CJ18" s="297" t="str">
        <f t="array" aca="1" ref="CJ18" ca="1">IFERROR(INDEX($S$3:$S$33,MATCH(1,($AN$3:$AN$33=$AR18&amp;$AQ18)*($R$3:$R$33=CJ$3),0),0),"")</f>
        <v/>
      </c>
      <c r="CK18" s="299" t="str">
        <f t="array" aca="1" ref="CK18" ca="1">IFERROR(INDEX($Q$3:$Q$33,MATCH(1,($AN$3:$AN$33=$AR18&amp;$AQ18)*($R$3:$R$33=CK$3),0),0),"")</f>
        <v/>
      </c>
      <c r="CL18" s="297" t="str">
        <f t="array" aca="1" ref="CL18" ca="1">IFERROR(INDEX($T$3:$T$33,MATCH(1,($AN$3:$AN$33=$AR18&amp;$AQ18)*($R$3:$R$33=CL$3),0),0),"")</f>
        <v/>
      </c>
      <c r="CM18" s="297" t="str">
        <f t="array" aca="1" ref="CM18" ca="1">IFERROR(INDEX($U$3:$U$33,MATCH(1,($AN$3:$AN$33=$AR18&amp;$AQ18)*($R$3:$R$33=CM$3),0),0),"")</f>
        <v/>
      </c>
      <c r="CN18" s="297" t="str">
        <f t="array" aca="1" ref="CN18" ca="1">IFERROR(INDEX($S$3:$S$33,MATCH(1,($AN$3:$AN$33=$AR18&amp;$AQ18)*($R$3:$R$33=CN$3),0),0),"")</f>
        <v/>
      </c>
      <c r="CO18" s="299" t="str">
        <f t="array" aca="1" ref="CO18" ca="1">IFERROR(INDEX($Q$3:$Q$33,MATCH(1,($AN$3:$AN$33=$AR18&amp;$AQ18)*($R$3:$R$33=CO$3),0),0),"")</f>
        <v/>
      </c>
      <c r="CP18" s="297" t="str">
        <f t="array" aca="1" ref="CP18" ca="1">IFERROR(INDEX($T$3:$T$33,MATCH(1,($AN$3:$AN$33=$AR18&amp;$AQ18)*($R$3:$R$33=CP$3),0),0),"")</f>
        <v/>
      </c>
      <c r="CQ18" s="297" t="str">
        <f t="array" aca="1" ref="CQ18" ca="1">IFERROR(INDEX($U$3:$U$33,MATCH(1,($AN$3:$AN$33=$AR18&amp;$AQ18)*($R$3:$R$33=CQ$3),0),0),"")</f>
        <v/>
      </c>
      <c r="CR18" s="297" t="str">
        <f t="array" aca="1" ref="CR18" ca="1">IFERROR(INDEX($S$3:$S$33,MATCH(1,($AN$3:$AN$33=$AR18&amp;$AQ18)*($R$3:$R$33=CR$3),0),0),"")</f>
        <v/>
      </c>
      <c r="CS18" s="299" t="str">
        <f t="array" aca="1" ref="CS18" ca="1">IFERROR(INDEX($Q$3:$Q$33,MATCH(1,($AN$3:$AN$33=$AR18&amp;$AQ18)*($R$3:$R$33=CS$3),0),0),"")</f>
        <v/>
      </c>
      <c r="CT18" s="297" t="str">
        <f t="array" aca="1" ref="CT18" ca="1">IFERROR(INDEX($T$3:$T$33,MATCH(1,($AN$3:$AN$33=$AR18&amp;$AQ18)*($R$3:$R$33=CT$3),0),0),"")</f>
        <v/>
      </c>
      <c r="CU18" s="297" t="str">
        <f t="array" aca="1" ref="CU18" ca="1">IFERROR(INDEX($U$3:$U$33,MATCH(1,($AN$3:$AN$33=$AR18&amp;$AQ18)*($R$3:$R$33=CU$3),0),0),"")</f>
        <v/>
      </c>
      <c r="CV18" s="297" t="str">
        <f t="array" aca="1" ref="CV18" ca="1">IFERROR(INDEX($S$3:$S$33,MATCH(1,($AN$3:$AN$33=$AR18&amp;$AQ18)*($R$3:$R$33=CV$3),0),0),"")</f>
        <v/>
      </c>
      <c r="CW18" s="299" t="str">
        <f t="array" aca="1" ref="CW18" ca="1">IFERROR(INDEX($Q$3:$Q$33,MATCH(1,($AN$3:$AN$33=$AR18&amp;$AQ18)*($R$3:$R$33=CW$3),0),0),"")</f>
        <v/>
      </c>
      <c r="CX18" s="297" t="str">
        <f t="array" aca="1" ref="CX18" ca="1">IFERROR(INDEX($T$3:$T$33,MATCH(1,($AN$3:$AN$33=$AR18&amp;$AQ18)*($R$3:$R$33=CX$3),0),0),"")</f>
        <v/>
      </c>
      <c r="CY18" s="297" t="str">
        <f t="array" aca="1" ref="CY18" ca="1">IFERROR(INDEX($U$3:$U$33,MATCH(1,($AN$3:$AN$33=$AR18&amp;$AQ18)*($R$3:$R$33=CY$3),0),0),"")</f>
        <v/>
      </c>
      <c r="CZ18" s="297" t="str">
        <f t="array" aca="1" ref="CZ18" ca="1">IFERROR(INDEX($S$3:$S$33,MATCH(1,($AN$3:$AN$33=$AR18&amp;$AQ18)*($R$3:$R$33=CZ$3),0),0),"")</f>
        <v/>
      </c>
      <c r="DA18" s="299" t="str">
        <f t="array" aca="1" ref="DA18" ca="1">IFERROR(INDEX($Q$3:$Q$33,MATCH(1,($AN$3:$AN$33=$AR18&amp;$AQ18)*($R$3:$R$33=DA$3),0),0),"")</f>
        <v/>
      </c>
      <c r="DB18" s="297" t="str">
        <f t="array" aca="1" ref="DB18" ca="1">IFERROR(INDEX($T$3:$T$33,MATCH(1,($AN$3:$AN$33=$AR18&amp;$AQ18)*($R$3:$R$33=DB$3),0),0),"")</f>
        <v/>
      </c>
      <c r="DC18" s="297" t="str">
        <f t="array" aca="1" ref="DC18" ca="1">IFERROR(INDEX($U$3:$U$33,MATCH(1,($AN$3:$AN$33=$AR18&amp;$AQ18)*($R$3:$R$33=DC$3),0),0),"")</f>
        <v/>
      </c>
      <c r="DD18" s="297" t="str">
        <f t="array" aca="1" ref="DD18" ca="1">IFERROR(INDEX($AA$3:$AA$65,MATCH(1,($AO$3:$AO$65=$AR18&amp;$AQ18)*($Z$3:$Z$65=DD$3),0),0),"")</f>
        <v/>
      </c>
      <c r="DE18" s="299" t="str">
        <f t="array" aca="1" ref="DE18" ca="1">IFERROR(INDEX($Y$3:$Y$65,MATCH(1,($AO$3:$AO$65=$AR18&amp;$AQ18)*($Z$3:$Z$65=DE$3),0),0),"")</f>
        <v/>
      </c>
      <c r="DF18" s="297" t="str">
        <f t="array" aca="1" ref="DF18" ca="1">IFERROR(INDEX($AB$3:$AB$65,MATCH(1,($AO$3:$AO$65=$AR18&amp;$AQ18)*($Z$3:$Z$65=DF$3),0),0),"")</f>
        <v/>
      </c>
      <c r="DG18" s="297" t="str">
        <f t="array" aca="1" ref="DG18" ca="1">IFERROR(INDEX($AC$3:$AC$65,MATCH(1,($AO$3:$AO$65=$AR18&amp;$AQ18)*($Z$3:$Z$65=DG$3),0),0),"")</f>
        <v/>
      </c>
      <c r="DH18" s="297" t="str">
        <f t="array" aca="1" ref="DH18" ca="1">IFERROR(INDEX($AA$3:$AA$65,MATCH(1,($AO$3:$AO$65=$AR18&amp;$AQ18)*($Z$3:$Z$65=DH$3),0),0),"")</f>
        <v/>
      </c>
      <c r="DI18" s="299" t="str">
        <f t="array" aca="1" ref="DI18" ca="1">IFERROR(INDEX($Y$3:$Y$65,MATCH(1,($AO$3:$AO$65=$AR18&amp;$AQ18)*($Z$3:$Z$65=DI$3),0),0),"")</f>
        <v/>
      </c>
      <c r="DJ18" s="297" t="str">
        <f t="array" aca="1" ref="DJ18" ca="1">IFERROR(INDEX($AB$3:$AB$65,MATCH(1,($AO$3:$AO$65=$AR18&amp;$AQ18)*($Z$3:$Z$65=DJ$3),0),0),"")</f>
        <v/>
      </c>
      <c r="DK18" s="297" t="str">
        <f t="array" aca="1" ref="DK18" ca="1">IFERROR(INDEX($AC$3:$AC$65,MATCH(1,($AO$3:$AO$65=$AR18&amp;$AQ18)*($Z$3:$Z$65=DK$3),0),0),"")</f>
        <v/>
      </c>
      <c r="DL18" s="297" t="str">
        <f t="array" aca="1" ref="DL18" ca="1">IFERROR(INDEX($AA$3:$AA$65,MATCH(1,($AO$3:$AO$65=$AR18&amp;$AQ18)*($Z$3:$Z$65=DL$3),0),0),"")</f>
        <v/>
      </c>
      <c r="DM18" s="299" t="str">
        <f t="array" aca="1" ref="DM18" ca="1">IFERROR(INDEX($Y$3:$Y$65,MATCH(1,($AO$3:$AO$65=$AR18&amp;$AQ18)*($Z$3:$Z$65=DM$3),0),0),"")</f>
        <v/>
      </c>
      <c r="DN18" s="297" t="str">
        <f t="array" aca="1" ref="DN18" ca="1">IFERROR(INDEX($AB$3:$AB$65,MATCH(1,($AO$3:$AO$65=$AR18&amp;$AQ18)*($Z$3:$Z$65=DN$3),0),0),"")</f>
        <v/>
      </c>
      <c r="DO18" s="297" t="str">
        <f t="array" aca="1" ref="DO18" ca="1">IFERROR(INDEX($AC$3:$AC$65,MATCH(1,($AO$3:$AO$65=$AR18&amp;$AQ18)*($Z$3:$Z$65=DO$3),0),0),"")</f>
        <v/>
      </c>
      <c r="DP18" s="297" t="str">
        <f t="array" aca="1" ref="DP18" ca="1">IFERROR(INDEX($AA$3:$AA$65,MATCH(1,($AO$3:$AO$65=$AR18&amp;$AQ18)*($Z$3:$Z$65=DP$3),0),0),"")</f>
        <v/>
      </c>
      <c r="DQ18" s="299" t="str">
        <f t="array" aca="1" ref="DQ18" ca="1">IFERROR(INDEX($Y$3:$Y$65,MATCH(1,($AO$3:$AO$65=$AR18&amp;$AQ18)*($Z$3:$Z$65=DQ$3),0),0),"")</f>
        <v/>
      </c>
      <c r="DR18" s="297" t="str">
        <f t="array" aca="1" ref="DR18" ca="1">IFERROR(INDEX($AB$3:$AB$65,MATCH(1,($AO$3:$AO$65=$AR18&amp;$AQ18)*($Z$3:$Z$65=DR$3),0),0),"")</f>
        <v/>
      </c>
      <c r="DS18" s="297" t="str">
        <f t="array" aca="1" ref="DS18" ca="1">IFERROR(INDEX($AC$3:$AC$65,MATCH(1,($AO$3:$AO$65=$AR18&amp;$AQ18)*($Z$3:$Z$65=DS$3),0),0),"")</f>
        <v/>
      </c>
      <c r="DT18" s="297" t="str">
        <f t="array" aca="1" ref="DT18" ca="1">IFERROR(INDEX($AA$3:$AA$65,MATCH(1,($AO$3:$AO$65=$AR18&amp;$AQ18)*($Z$3:$Z$65=DT$3),0),0),"")</f>
        <v/>
      </c>
      <c r="DU18" s="299" t="str">
        <f t="array" aca="1" ref="DU18" ca="1">IFERROR(INDEX($Y$3:$Y$65,MATCH(1,($AO$3:$AO$65=$AR18&amp;$AQ18)*($Z$3:$Z$65=DU$3),0),0),"")</f>
        <v/>
      </c>
      <c r="DV18" s="297" t="str">
        <f t="array" aca="1" ref="DV18" ca="1">IFERROR(INDEX($AB$3:$AB$65,MATCH(1,($AO$3:$AO$65=$AR18&amp;$AQ18)*($Z$3:$Z$65=DV$3),0),0),"")</f>
        <v/>
      </c>
      <c r="DW18" s="297" t="str">
        <f t="array" aca="1" ref="DW18" ca="1">IFERROR(INDEX($AC$3:$AC$65,MATCH(1,($AO$3:$AO$65=$AR18&amp;$AQ18)*($Z$3:$Z$65=DW$3),0),0),"")</f>
        <v/>
      </c>
      <c r="DX18" s="297" t="str">
        <f t="array" aca="1" ref="DX18" ca="1">IFERROR(INDEX($AA$3:$AA$65,MATCH(1,($AO$3:$AO$65=$AR18&amp;$AQ18)*($Z$3:$Z$65=DX$3),0),0),"")</f>
        <v/>
      </c>
      <c r="DY18" s="299" t="str">
        <f t="array" aca="1" ref="DY18" ca="1">IFERROR(INDEX($Y$3:$Y$65,MATCH(1,($AO$3:$AO$65=$AR18&amp;$AQ18)*($Z$3:$Z$65=DY$3),0),0),"")</f>
        <v/>
      </c>
      <c r="DZ18" s="297" t="str">
        <f t="array" aca="1" ref="DZ18" ca="1">IFERROR(INDEX($AB$3:$AB$65,MATCH(1,($AO$3:$AO$65=$AR18&amp;$AQ18)*($Z$3:$Z$65=DZ$3),0),0),"")</f>
        <v/>
      </c>
      <c r="EA18" s="297" t="str">
        <f t="array" aca="1" ref="EA18" ca="1">IFERROR(INDEX($AC$3:$AC$65,MATCH(1,($AO$3:$AO$65=$AR18&amp;$AQ18)*($Z$3:$Z$65=EA$3),0),0),"")</f>
        <v/>
      </c>
      <c r="EB18" s="297" t="str">
        <f t="array" aca="1" ref="EB18" ca="1">IFERROR(INDEX($AA$3:$AA$65,MATCH(1,($AO$3:$AO$65=$AR18&amp;$AQ18)*($Z$3:$Z$65=EB$3),0),0),"")</f>
        <v/>
      </c>
      <c r="EC18" s="299" t="str">
        <f t="array" aca="1" ref="EC18" ca="1">IFERROR(INDEX($Y$3:$Y$65,MATCH(1,($AO$3:$AO$65=$AR18&amp;$AQ18)*($Z$3:$Z$65=EC$3),0),0),"")</f>
        <v/>
      </c>
      <c r="ED18" s="297" t="str">
        <f t="array" aca="1" ref="ED18" ca="1">IFERROR(INDEX($AB$3:$AB$65,MATCH(1,($AO$3:$AO$65=$AR18&amp;$AQ18)*($Z$3:$Z$65=ED$3),0),0),"")</f>
        <v/>
      </c>
      <c r="EE18" s="297" t="str">
        <f t="array" aca="1" ref="EE18" ca="1">IFERROR(INDEX($AC$3:$AC$65,MATCH(1,($AO$3:$AO$65=$AR18&amp;$AQ18)*($Z$3:$Z$65=EE$3),0),0),"")</f>
        <v/>
      </c>
      <c r="EF18" s="297" t="str">
        <f t="array" aca="1" ref="EF18" ca="1">IFERROR(INDEX($AI$3:$AI$129,MATCH(1,($AP$3:$AP$129=$AR18&amp;$AQ18)*($AH$3:$AH$129=EF$3),0),0),"")</f>
        <v/>
      </c>
      <c r="EG18" s="299" t="str">
        <f t="array" aca="1" ref="EG18" ca="1">IFERROR(INDEX($AG$3:$AG$129,MATCH(1,($AP$3:$AP$129=$AR18&amp;$AQ18)*($AH$3:$AH$129=EG$3),0),0),"")</f>
        <v/>
      </c>
      <c r="EH18" s="297" t="str">
        <f t="array" aca="1" ref="EH18" ca="1">IFERROR(INDEX($AJ$3:$AJ$129,MATCH(1,($AP$3:$AP$129=$AR18&amp;$AQ18)*($AH$3:$AH$129=EH$3),0),0),"")</f>
        <v/>
      </c>
      <c r="EI18" s="297" t="str">
        <f t="array" aca="1" ref="EI18" ca="1">IFERROR(INDEX($AK$3:$AK$129,MATCH(1,($AP$3:$AP$129=$AR18&amp;$AQ18)*($AH$3:$AH$129=EI$3),0),0),"")</f>
        <v/>
      </c>
      <c r="EJ18" s="297" t="str">
        <f t="array" aca="1" ref="EJ18" ca="1">IFERROR(INDEX($AI$3:$AI$129,MATCH(1,($AP$3:$AP$129=$AR18&amp;$AQ18)*($AH$3:$AH$129=EJ$3),0),0),"")</f>
        <v/>
      </c>
      <c r="EK18" s="299" t="str">
        <f t="array" aca="1" ref="EK18" ca="1">IFERROR(INDEX($AG$3:$AG$129,MATCH(1,($AP$3:$AP$129=$AR18&amp;$AQ18)*($AH$3:$AH$129=EK$3),0),0),"")</f>
        <v/>
      </c>
      <c r="EL18" s="297" t="str">
        <f t="array" aca="1" ref="EL18" ca="1">IFERROR(INDEX($AJ$3:$AJ$129,MATCH(1,($AP$3:$AP$129=$AR18&amp;$AQ18)*($AH$3:$AH$129=EL$3),0),0),"")</f>
        <v/>
      </c>
      <c r="EM18" s="297" t="str">
        <f t="array" aca="1" ref="EM18" ca="1">IFERROR(INDEX($AK$3:$AK$129,MATCH(1,($AP$3:$AP$129=$AR18&amp;$AQ18)*($AH$3:$AH$129=EM$3),0),0),"")</f>
        <v/>
      </c>
      <c r="EN18" s="297" t="str">
        <f t="array" aca="1" ref="EN18" ca="1">IFERROR(INDEX($AI$3:$AI$129,MATCH(1,($AP$3:$AP$129=$AR18&amp;$AQ18)*($AH$3:$AH$129=EN$3),0),0),"")</f>
        <v/>
      </c>
      <c r="EO18" s="299" t="str">
        <f t="array" aca="1" ref="EO18" ca="1">IFERROR(INDEX($AG$3:$AG$129,MATCH(1,($AP$3:$AP$129=$AR18&amp;$AQ18)*($AH$3:$AH$129=EO$3),0),0),"")</f>
        <v/>
      </c>
      <c r="EP18" s="297" t="str">
        <f t="array" aca="1" ref="EP18" ca="1">IFERROR(INDEX($AJ$3:$AJ$129,MATCH(1,($AP$3:$AP$129=$AR18&amp;$AQ18)*($AH$3:$AH$129=EP$3),0),0),"")</f>
        <v/>
      </c>
      <c r="EQ18" s="297" t="str">
        <f t="array" aca="1" ref="EQ18" ca="1">IFERROR(INDEX($AK$3:$AK$129,MATCH(1,($AP$3:$AP$129=$AR18&amp;$AQ18)*($AH$3:$AH$129=EQ$3),0),0),"")</f>
        <v/>
      </c>
      <c r="ER18" s="297" t="str">
        <f t="array" aca="1" ref="ER18" ca="1">IFERROR(INDEX($AI$3:$AI$129,MATCH(1,($AP$3:$AP$129=$AR18&amp;$AQ18)*($AH$3:$AH$129=ER$3),0),0),"")</f>
        <v/>
      </c>
      <c r="ES18" s="299" t="str">
        <f t="array" aca="1" ref="ES18" ca="1">IFERROR(INDEX($AG$3:$AG$129,MATCH(1,($AP$3:$AP$129=$AR18&amp;$AQ18)*($AH$3:$AH$129=ES$3),0),0),"")</f>
        <v/>
      </c>
      <c r="ET18" s="297" t="str">
        <f t="array" aca="1" ref="ET18" ca="1">IFERROR(INDEX($AJ$3:$AJ$129,MATCH(1,($AP$3:$AP$129=$AR18&amp;$AQ18)*($AH$3:$AH$129=ET$3),0),0),"")</f>
        <v/>
      </c>
      <c r="EU18" s="297" t="str">
        <f t="array" aca="1" ref="EU18" ca="1">IFERROR(INDEX($AK$3:$AK$129,MATCH(1,($AP$3:$AP$129=$AR18&amp;$AQ18)*($AH$3:$AH$129=EU$3),0),0),"")</f>
        <v/>
      </c>
      <c r="EV18" s="297" t="str">
        <f t="array" aca="1" ref="EV18" ca="1">IFERROR(INDEX($AI$3:$AI$129,MATCH(1,($AP$3:$AP$129=$AR18&amp;$AQ18)*($AH$3:$AH$129=EV$3),0),0),"")</f>
        <v/>
      </c>
      <c r="EW18" s="299" t="str">
        <f t="array" aca="1" ref="EW18" ca="1">IFERROR(INDEX($AG$3:$AG$129,MATCH(1,($AP$3:$AP$129=$AR18&amp;$AQ18)*($AH$3:$AH$129=EW$3),0),0),"")</f>
        <v/>
      </c>
      <c r="EX18" s="297" t="str">
        <f t="array" aca="1" ref="EX18" ca="1">IFERROR(INDEX($AJ$3:$AJ$129,MATCH(1,($AP$3:$AP$129=$AR18&amp;$AQ18)*($AH$3:$AH$129=EX$3),0),0),"")</f>
        <v/>
      </c>
      <c r="EY18" s="297" t="str">
        <f t="array" aca="1" ref="EY18" ca="1">IFERROR(INDEX($AK$3:$AK$129,MATCH(1,($AP$3:$AP$129=$AR18&amp;$AQ18)*($AH$3:$AH$129=EY$3),0),0),"")</f>
        <v/>
      </c>
      <c r="EZ18" s="297" t="str">
        <f t="array" aca="1" ref="EZ18" ca="1">IFERROR(INDEX($AI$3:$AI$129,MATCH(1,($AP$3:$AP$129=$AR18&amp;$AQ18)*($AH$3:$AH$129=EZ$3),0),0),"")</f>
        <v/>
      </c>
      <c r="FA18" s="299" t="str">
        <f t="array" aca="1" ref="FA18" ca="1">IFERROR(INDEX($AG$3:$AG$129,MATCH(1,($AP$3:$AP$129=$AR18&amp;$AQ18)*($AH$3:$AH$129=FA$3),0),0),"")</f>
        <v/>
      </c>
      <c r="FB18" s="297" t="str">
        <f t="array" aca="1" ref="FB18" ca="1">IFERROR(INDEX($AJ$3:$AJ$129,MATCH(1,($AP$3:$AP$129=$AR18&amp;$AQ18)*($AH$3:$AH$129=FB$3),0),0),"")</f>
        <v/>
      </c>
      <c r="FC18" s="297" t="str">
        <f t="array" aca="1" ref="FC18" ca="1">IFERROR(INDEX($AK$3:$AK$129,MATCH(1,($AP$3:$AP$129=$AR18&amp;$AQ18)*($AH$3:$AH$129=FC$3),0),0),"")</f>
        <v/>
      </c>
      <c r="FD18" s="297" t="str">
        <f t="array" aca="1" ref="FD18" ca="1">IFERROR(INDEX($AI$3:$AI$129,MATCH(1,($AP$3:$AP$129=$AR18&amp;$AQ18)*($AH$3:$AH$129=FD$3),0),0),"")</f>
        <v/>
      </c>
      <c r="FE18" s="299" t="str">
        <f t="array" aca="1" ref="FE18" ca="1">IFERROR(INDEX($AG$3:$AG$129,MATCH(1,($AP$3:$AP$129=$AR18&amp;$AQ18)*($AH$3:$AH$129=FE$3),0),0),"")</f>
        <v/>
      </c>
      <c r="FF18" s="297" t="str">
        <f t="array" aca="1" ref="FF18" ca="1">IFERROR(INDEX($AJ$3:$AJ$129,MATCH(1,($AP$3:$AP$129=$AR18&amp;$AQ18)*($AH$3:$AH$129=FF$3),0),0),"")</f>
        <v/>
      </c>
      <c r="FG18" s="297" t="str">
        <f t="array" aca="1" ref="FG18" ca="1">IFERROR(INDEX($AK$3:$AK$129,MATCH(1,($AP$3:$AP$129=$AR18&amp;$AQ18)*($AH$3:$AH$129=FG$3),0),0),"")</f>
        <v/>
      </c>
    </row>
    <row r="19" spans="2:163" ht="13.8" x14ac:dyDescent="0.25">
      <c r="B19" s="295">
        <f>dummy1!O25</f>
        <v>17</v>
      </c>
      <c r="C19" s="296">
        <f>dummy1!P25</f>
        <v>42040</v>
      </c>
      <c r="D19" s="297">
        <f>dummy1!Q25</f>
        <v>0.70833333333333337</v>
      </c>
      <c r="E19" s="295" t="str">
        <f>dummy1!R25</f>
        <v>Court 1</v>
      </c>
      <c r="G19" s="295" t="str">
        <f ca="1">IFERROR(VLOOKUP(dummy1!S25,dummy1!$K$45:$L$172,2,FALSE),"")</f>
        <v/>
      </c>
      <c r="H19" s="295" t="str">
        <f>IFERROR(VLOOKUP(dummy1!V25,dummy1!$K$45:$L$172,2,FALSE),"")</f>
        <v/>
      </c>
      <c r="N19" s="295">
        <f ca="1">'Bracket 9 - 16'!S64</f>
        <v>17</v>
      </c>
      <c r="O19" s="295" t="str">
        <f ca="1">'Bracket 9 - 16'!T61</f>
        <v>Loser Match 14</v>
      </c>
      <c r="P19" s="295" t="str">
        <f ca="1">'Bracket 9 - 16'!T62</f>
        <v>Winner Match 9</v>
      </c>
      <c r="Q19" s="295">
        <f t="shared" ca="1" si="36"/>
        <v>17</v>
      </c>
      <c r="R19" s="295">
        <f t="shared" ca="1" si="37"/>
        <v>42040</v>
      </c>
      <c r="S19" s="295">
        <f t="shared" ca="1" si="38"/>
        <v>0.70833333333333337</v>
      </c>
      <c r="T19" s="295" t="str">
        <f t="shared" ca="1" si="39"/>
        <v>Loser Match 14</v>
      </c>
      <c r="U19" s="295" t="str">
        <f t="shared" ca="1" si="40"/>
        <v>Winner Match 9</v>
      </c>
      <c r="V19" s="295">
        <f ca="1">'Bracket 17 - 32'!C118</f>
        <v>9</v>
      </c>
      <c r="W19" s="296" t="str">
        <f ca="1">'Bracket 17 - 32'!D115</f>
        <v>Loser Match 1</v>
      </c>
      <c r="X19" s="296" t="str">
        <f ca="1">'Bracket 17 - 32'!D116</f>
        <v>Loser Match 2</v>
      </c>
      <c r="Y19" s="295" t="str">
        <f t="shared" ca="1" si="41"/>
        <v/>
      </c>
      <c r="Z19" s="295" t="str">
        <f t="shared" ca="1" si="2"/>
        <v/>
      </c>
      <c r="AA19" s="295" t="str">
        <f t="shared" ca="1" si="3"/>
        <v/>
      </c>
      <c r="AB19" s="295" t="str">
        <f t="shared" ca="1" si="42"/>
        <v/>
      </c>
      <c r="AC19" s="295" t="str">
        <f t="shared" ca="1" si="43"/>
        <v/>
      </c>
      <c r="AD19" s="295">
        <f ca="1">'Bracket 33 - 64'!C108</f>
        <v>8</v>
      </c>
      <c r="AE19" s="295" t="str">
        <f ca="1">IFERROR(VLOOKUP(dummy1!S25,dummy1!$K$45:$L$172,2,FALSE),"")</f>
        <v/>
      </c>
      <c r="AF19" s="295" t="str">
        <f ca="1">IFERROR(VLOOKUP(dummy1!T25,dummy1!$K$45:$L$172,2,FALSE),"")</f>
        <v/>
      </c>
      <c r="AG19" s="295" t="str">
        <f t="shared" ca="1" si="44"/>
        <v/>
      </c>
      <c r="AH19" s="295" t="str">
        <f t="shared" ca="1" si="45"/>
        <v/>
      </c>
      <c r="AI19" s="295" t="str">
        <f t="shared" ca="1" si="46"/>
        <v/>
      </c>
      <c r="AJ19" s="295" t="str">
        <f t="shared" ca="1" si="47"/>
        <v/>
      </c>
      <c r="AK19" s="295" t="str">
        <f t="shared" ca="1" si="48"/>
        <v/>
      </c>
      <c r="AL19" s="294">
        <f>IF(dummy1!B26=dummy1!B25,IF(dummy1!C26&gt;1,AL18,AL18+1),1)</f>
        <v>2</v>
      </c>
      <c r="AN19" s="295" t="str">
        <f t="shared" si="50"/>
        <v>2Court 1</v>
      </c>
      <c r="AO19" s="295" t="str">
        <f t="shared" si="51"/>
        <v>2Court 1</v>
      </c>
      <c r="AP19" s="295" t="str">
        <f t="shared" si="52"/>
        <v>2Court 1</v>
      </c>
      <c r="AQ19" s="295" t="str">
        <f t="shared" si="69"/>
        <v>Court 2</v>
      </c>
      <c r="AR19" s="295">
        <f t="shared" si="68"/>
        <v>7</v>
      </c>
      <c r="AS19" s="295">
        <f t="shared" ca="1" si="61"/>
        <v>4</v>
      </c>
      <c r="AT19" s="295">
        <f t="shared" ca="1" si="62"/>
        <v>0</v>
      </c>
      <c r="AU19" s="295">
        <f t="shared" ca="1" si="63"/>
        <v>0</v>
      </c>
      <c r="AV19" s="295">
        <f t="shared" ca="1" si="64"/>
        <v>0</v>
      </c>
      <c r="AW19" s="295">
        <f t="shared" ca="1" si="65"/>
        <v>0</v>
      </c>
      <c r="AX19" s="295">
        <f t="shared" ca="1" si="66"/>
        <v>0</v>
      </c>
      <c r="AY19" s="295">
        <f t="shared" ca="1" si="67"/>
        <v>0</v>
      </c>
      <c r="AZ19" s="297" t="str">
        <f t="array" aca="1" ref="AZ19" ca="1">IFERROR(INDEX($K$3:$K$18,MATCH(1,($AM$3:$AM$18=$AR19&amp;$AQ19)*($J$3:$J$18=AZ$3),0),0),"")</f>
        <v/>
      </c>
      <c r="BA19" s="299" t="str">
        <f t="array" aca="1" ref="BA19" ca="1">IFERROR(INDEX($I$3:$I$18,MATCH(1,($AM$3:$AM$18=$AR19&amp;$AQ19)*($J$3:$J$18=BA$3),0),0),"")</f>
        <v/>
      </c>
      <c r="BB19" s="297" t="str">
        <f t="array" aca="1" ref="BB19" ca="1">IFERROR(INDEX($L$3:$L$18,MATCH(1,($AM$3:$AM$18=$AR19&amp;$AQ19)*($J$3:$J$18=BB$3),0),0),"")</f>
        <v/>
      </c>
      <c r="BC19" s="297" t="str">
        <f t="array" aca="1" ref="BC19" ca="1">IFERROR(INDEX($M$3:$M$18,MATCH(1,($AM$3:$AM$18=$AR19&amp;$AQ19)*($J$3:$J$18=BC$3),0),0),"")</f>
        <v/>
      </c>
      <c r="BD19" s="297" t="str">
        <f t="array" aca="1" ref="BD19" ca="1">IFERROR(INDEX($K$3:$K$18,MATCH(1,($AM$3:$AM$18=$AR19&amp;$AQ19)*($J$3:$J$18=BD$3),0),0),"")</f>
        <v/>
      </c>
      <c r="BE19" s="299" t="str">
        <f t="array" aca="1" ref="BE19" ca="1">IFERROR(INDEX($I$3:$I$18,MATCH(1,($AM$3:$AM$18=$AR19&amp;$AQ19)*($J$3:$J$18=BE$3),0),0),"")</f>
        <v/>
      </c>
      <c r="BF19" s="297" t="str">
        <f t="array" aca="1" ref="BF19" ca="1">IFERROR(INDEX($L$3:$L$18,MATCH(1,($AM$3:$AM$18=$AR19&amp;$AQ19)*($J$3:$J$18=BF$3),0),0),"")</f>
        <v/>
      </c>
      <c r="BG19" s="297" t="str">
        <f t="array" aca="1" ref="BG19" ca="1">IFERROR(INDEX($M$3:$M$18,MATCH(1,($AM$3:$AM$18=$AR19&amp;$AQ19)*($J$3:$J$18=BG$3),0),0),"")</f>
        <v/>
      </c>
      <c r="BH19" s="297" t="str">
        <f t="array" aca="1" ref="BH19" ca="1">IFERROR(INDEX($K$3:$K$18,MATCH(1,($AM$3:$AM$18=$AR19&amp;$AQ19)*($J$3:$J$18=BH$3),0),0),"")</f>
        <v/>
      </c>
      <c r="BI19" s="299" t="str">
        <f t="array" aca="1" ref="BI19" ca="1">IFERROR(INDEX($I$3:$I$18,MATCH(1,($AM$3:$AM$18=$AR19&amp;$AQ19)*($J$3:$J$18=BI$3),0),0),"")</f>
        <v/>
      </c>
      <c r="BJ19" s="297" t="str">
        <f t="array" aca="1" ref="BJ19" ca="1">IFERROR(INDEX($L$3:$L$18,MATCH(1,($AM$3:$AM$18=$AR19&amp;$AQ19)*($J$3:$J$18=BJ$3),0),0),"")</f>
        <v/>
      </c>
      <c r="BK19" s="297" t="str">
        <f t="array" aca="1" ref="BK19" ca="1">IFERROR(INDEX($M$3:$M$18,MATCH(1,($AM$3:$AM$18=$AR19&amp;$AQ19)*($J$3:$J$18=BK$3),0),0),"")</f>
        <v/>
      </c>
      <c r="BL19" s="297" t="str">
        <f t="array" aca="1" ref="BL19" ca="1">IFERROR(INDEX($K$3:$K$18,MATCH(1,($AM$3:$AM$18=$AR19&amp;$AQ19)*($J$3:$J$18=BL$3),0),0),"")</f>
        <v/>
      </c>
      <c r="BM19" s="299" t="str">
        <f t="array" aca="1" ref="BM19" ca="1">IFERROR(INDEX($I$3:$I$18,MATCH(1,($AM$3:$AM$18=$AR19&amp;$AQ19)*($J$3:$J$18=BM$3),0),0),"")</f>
        <v/>
      </c>
      <c r="BN19" s="297" t="str">
        <f t="array" aca="1" ref="BN19" ca="1">IFERROR(INDEX($L$3:$L$18,MATCH(1,($AM$3:$AM$18=$AR19&amp;$AQ19)*($J$3:$J$18=BN$3),0),0),"")</f>
        <v/>
      </c>
      <c r="BO19" s="297" t="str">
        <f t="array" aca="1" ref="BO19" ca="1">IFERROR(INDEX($M$3:$M$18,MATCH(1,($AM$3:$AM$18=$AR19&amp;$AQ19)*($J$3:$J$18=BO$3),0),0),"")</f>
        <v/>
      </c>
      <c r="BP19" s="297" t="str">
        <f t="array" aca="1" ref="BP19" ca="1">IFERROR(INDEX($K$3:$K$18,MATCH(1,($AM$3:$AM$18=$AR19&amp;$AQ19)*($J$3:$J$18=BP$3),0),0),"")</f>
        <v/>
      </c>
      <c r="BQ19" s="299" t="str">
        <f t="array" aca="1" ref="BQ19" ca="1">IFERROR(INDEX($I$3:$I$18,MATCH(1,($AM$3:$AM$18=$AR19&amp;$AQ19)*($J$3:$J$18=BQ$3),0),0),"")</f>
        <v/>
      </c>
      <c r="BR19" s="297" t="str">
        <f t="array" aca="1" ref="BR19" ca="1">IFERROR(INDEX($L$3:$L$18,MATCH(1,($AM$3:$AM$18=$AR19&amp;$AQ19)*($J$3:$J$18=BR$3),0),0),"")</f>
        <v/>
      </c>
      <c r="BS19" s="297" t="str">
        <f t="array" aca="1" ref="BS19" ca="1">IFERROR(INDEX($M$3:$M$18,MATCH(1,($AM$3:$AM$18=$AR19&amp;$AQ19)*($J$3:$J$18=BS$3),0),0),"")</f>
        <v/>
      </c>
      <c r="BT19" s="297" t="str">
        <f t="array" aca="1" ref="BT19" ca="1">IFERROR(INDEX($K$3:$K$18,MATCH(1,($AM$3:$AM$18=$AR19&amp;$AQ19)*($J$3:$J$18=BT$3),0),0),"")</f>
        <v/>
      </c>
      <c r="BU19" s="299" t="str">
        <f t="array" aca="1" ref="BU19" ca="1">IFERROR(INDEX($I$3:$I$18,MATCH(1,($AM$3:$AM$18=$AR19&amp;$AQ19)*($J$3:$J$18=BU$3),0),0),"")</f>
        <v/>
      </c>
      <c r="BV19" s="297" t="str">
        <f t="array" aca="1" ref="BV19" ca="1">IFERROR(INDEX($L$3:$L$18,MATCH(1,($AM$3:$AM$18=$AR19&amp;$AQ19)*($J$3:$J$18=BV$3),0),0),"")</f>
        <v/>
      </c>
      <c r="BW19" s="297" t="str">
        <f t="array" aca="1" ref="BW19" ca="1">IFERROR(INDEX($M$3:$M$18,MATCH(1,($AM$3:$AM$18=$AR19&amp;$AQ19)*($J$3:$J$18=BW$3),0),0),"")</f>
        <v/>
      </c>
      <c r="BX19" s="297" t="str">
        <f t="array" aca="1" ref="BX19" ca="1">IFERROR(INDEX($K$3:$K$18,MATCH(1,($AM$3:$AM$18=$AR19&amp;$AQ19)*($J$3:$J$18=BX$3),0),0),"")</f>
        <v/>
      </c>
      <c r="BY19" s="299" t="str">
        <f t="array" aca="1" ref="BY19" ca="1">IFERROR(INDEX($I$3:$I$18,MATCH(1,($AM$3:$AM$18=$AR19&amp;$AQ19)*($J$3:$J$18=BY$3),0),0),"")</f>
        <v/>
      </c>
      <c r="BZ19" s="297" t="str">
        <f t="array" aca="1" ref="BZ19" ca="1">IFERROR(INDEX($L$3:$L$18,MATCH(1,($AM$3:$AM$18=$AR19&amp;$AQ19)*($J$3:$J$18=BZ$3),0),0),"")</f>
        <v/>
      </c>
      <c r="CA19" s="297" t="str">
        <f t="array" aca="1" ref="CA19" ca="1">IFERROR(INDEX($M$3:$M$18,MATCH(1,($AM$3:$AM$18=$AR19&amp;$AQ19)*($J$3:$J$18=CA$3),0),0),"")</f>
        <v/>
      </c>
      <c r="CB19" s="297" t="str">
        <f t="array" aca="1" ref="CB19" ca="1">IFERROR(INDEX($S$3:$S$33,MATCH(1,($AN$3:$AN$33=$AR19&amp;$AQ19)*($R$3:$R$33=CB$3),0),0),"")</f>
        <v/>
      </c>
      <c r="CC19" s="299" t="str">
        <f t="array" aca="1" ref="CC19" ca="1">IFERROR(INDEX($Q$3:$Q$33,MATCH(1,($AN$3:$AN$33=$AR19&amp;$AQ19)*($R$3:$R$33=CC$3),0),0),"")</f>
        <v/>
      </c>
      <c r="CD19" s="297" t="str">
        <f t="array" aca="1" ref="CD19" ca="1">IFERROR(INDEX($T$3:$T$33,MATCH(1,($AN$3:$AN$33=$AR19&amp;$AQ19)*($R$3:$R$33=CD$3),0),0),"")</f>
        <v/>
      </c>
      <c r="CE19" s="297" t="str">
        <f t="array" aca="1" ref="CE19" ca="1">IFERROR(INDEX($U$3:$U$33,MATCH(1,($AN$3:$AN$33=$AR19&amp;$AQ19)*($R$3:$R$33=CE$3),0),0),"")</f>
        <v/>
      </c>
      <c r="CF19" s="297" t="str">
        <f t="array" aca="1" ref="CF19" ca="1">IFERROR(INDEX($S$3:$S$33,MATCH(1,($AN$3:$AN$33=$AR19&amp;$AQ19)*($R$3:$R$33=CF$3),0),0),"")</f>
        <v/>
      </c>
      <c r="CG19" s="299" t="str">
        <f t="array" aca="1" ref="CG19" ca="1">IFERROR(INDEX($Q$3:$Q$33,MATCH(1,($AN$3:$AN$33=$AR19&amp;$AQ19)*($R$3:$R$33=CG$3),0),0),"")</f>
        <v/>
      </c>
      <c r="CH19" s="297" t="str">
        <f t="array" aca="1" ref="CH19" ca="1">IFERROR(INDEX($T$3:$T$33,MATCH(1,($AN$3:$AN$33=$AR19&amp;$AQ19)*($R$3:$R$33=CH$3),0),0),"")</f>
        <v/>
      </c>
      <c r="CI19" s="297" t="str">
        <f t="array" aca="1" ref="CI19" ca="1">IFERROR(INDEX($U$3:$U$33,MATCH(1,($AN$3:$AN$33=$AR19&amp;$AQ19)*($R$3:$R$33=CI$3),0),0),"")</f>
        <v/>
      </c>
      <c r="CJ19" s="297" t="str">
        <f t="array" aca="1" ref="CJ19" ca="1">IFERROR(INDEX($S$3:$S$33,MATCH(1,($AN$3:$AN$33=$AR19&amp;$AQ19)*($R$3:$R$33=CJ$3),0),0),"")</f>
        <v/>
      </c>
      <c r="CK19" s="299" t="str">
        <f t="array" aca="1" ref="CK19" ca="1">IFERROR(INDEX($Q$3:$Q$33,MATCH(1,($AN$3:$AN$33=$AR19&amp;$AQ19)*($R$3:$R$33=CK$3),0),0),"")</f>
        <v/>
      </c>
      <c r="CL19" s="297" t="str">
        <f t="array" aca="1" ref="CL19" ca="1">IFERROR(INDEX($T$3:$T$33,MATCH(1,($AN$3:$AN$33=$AR19&amp;$AQ19)*($R$3:$R$33=CL$3),0),0),"")</f>
        <v/>
      </c>
      <c r="CM19" s="297" t="str">
        <f t="array" aca="1" ref="CM19" ca="1">IFERROR(INDEX($U$3:$U$33,MATCH(1,($AN$3:$AN$33=$AR19&amp;$AQ19)*($R$3:$R$33=CM$3),0),0),"")</f>
        <v/>
      </c>
      <c r="CN19" s="297" t="str">
        <f t="array" aca="1" ref="CN19" ca="1">IFERROR(INDEX($S$3:$S$33,MATCH(1,($AN$3:$AN$33=$AR19&amp;$AQ19)*($R$3:$R$33=CN$3),0),0),"")</f>
        <v/>
      </c>
      <c r="CO19" s="299" t="str">
        <f t="array" aca="1" ref="CO19" ca="1">IFERROR(INDEX($Q$3:$Q$33,MATCH(1,($AN$3:$AN$33=$AR19&amp;$AQ19)*($R$3:$R$33=CO$3),0),0),"")</f>
        <v/>
      </c>
      <c r="CP19" s="297" t="str">
        <f t="array" aca="1" ref="CP19" ca="1">IFERROR(INDEX($T$3:$T$33,MATCH(1,($AN$3:$AN$33=$AR19&amp;$AQ19)*($R$3:$R$33=CP$3),0),0),"")</f>
        <v/>
      </c>
      <c r="CQ19" s="297" t="str">
        <f t="array" aca="1" ref="CQ19" ca="1">IFERROR(INDEX($U$3:$U$33,MATCH(1,($AN$3:$AN$33=$AR19&amp;$AQ19)*($R$3:$R$33=CQ$3),0),0),"")</f>
        <v/>
      </c>
      <c r="CR19" s="297" t="str">
        <f t="array" aca="1" ref="CR19" ca="1">IFERROR(INDEX($S$3:$S$33,MATCH(1,($AN$3:$AN$33=$AR19&amp;$AQ19)*($R$3:$R$33=CR$3),0),0),"")</f>
        <v/>
      </c>
      <c r="CS19" s="299" t="str">
        <f t="array" aca="1" ref="CS19" ca="1">IFERROR(INDEX($Q$3:$Q$33,MATCH(1,($AN$3:$AN$33=$AR19&amp;$AQ19)*($R$3:$R$33=CS$3),0),0),"")</f>
        <v/>
      </c>
      <c r="CT19" s="297" t="str">
        <f t="array" aca="1" ref="CT19" ca="1">IFERROR(INDEX($T$3:$T$33,MATCH(1,($AN$3:$AN$33=$AR19&amp;$AQ19)*($R$3:$R$33=CT$3),0),0),"")</f>
        <v/>
      </c>
      <c r="CU19" s="297" t="str">
        <f t="array" aca="1" ref="CU19" ca="1">IFERROR(INDEX($U$3:$U$33,MATCH(1,($AN$3:$AN$33=$AR19&amp;$AQ19)*($R$3:$R$33=CU$3),0),0),"")</f>
        <v/>
      </c>
      <c r="CV19" s="297" t="str">
        <f t="array" aca="1" ref="CV19" ca="1">IFERROR(INDEX($S$3:$S$33,MATCH(1,($AN$3:$AN$33=$AR19&amp;$AQ19)*($R$3:$R$33=CV$3),0),0),"")</f>
        <v/>
      </c>
      <c r="CW19" s="299" t="str">
        <f t="array" aca="1" ref="CW19" ca="1">IFERROR(INDEX($Q$3:$Q$33,MATCH(1,($AN$3:$AN$33=$AR19&amp;$AQ19)*($R$3:$R$33=CW$3),0),0),"")</f>
        <v/>
      </c>
      <c r="CX19" s="297" t="str">
        <f t="array" aca="1" ref="CX19" ca="1">IFERROR(INDEX($T$3:$T$33,MATCH(1,($AN$3:$AN$33=$AR19&amp;$AQ19)*($R$3:$R$33=CX$3),0),0),"")</f>
        <v/>
      </c>
      <c r="CY19" s="297" t="str">
        <f t="array" aca="1" ref="CY19" ca="1">IFERROR(INDEX($U$3:$U$33,MATCH(1,($AN$3:$AN$33=$AR19&amp;$AQ19)*($R$3:$R$33=CY$3),0),0),"")</f>
        <v/>
      </c>
      <c r="CZ19" s="297" t="str">
        <f t="array" aca="1" ref="CZ19" ca="1">IFERROR(INDEX($S$3:$S$33,MATCH(1,($AN$3:$AN$33=$AR19&amp;$AQ19)*($R$3:$R$33=CZ$3),0),0),"")</f>
        <v/>
      </c>
      <c r="DA19" s="299" t="str">
        <f t="array" aca="1" ref="DA19" ca="1">IFERROR(INDEX($Q$3:$Q$33,MATCH(1,($AN$3:$AN$33=$AR19&amp;$AQ19)*($R$3:$R$33=DA$3),0),0),"")</f>
        <v/>
      </c>
      <c r="DB19" s="297" t="str">
        <f t="array" aca="1" ref="DB19" ca="1">IFERROR(INDEX($T$3:$T$33,MATCH(1,($AN$3:$AN$33=$AR19&amp;$AQ19)*($R$3:$R$33=DB$3),0),0),"")</f>
        <v/>
      </c>
      <c r="DC19" s="297" t="str">
        <f t="array" aca="1" ref="DC19" ca="1">IFERROR(INDEX($U$3:$U$33,MATCH(1,($AN$3:$AN$33=$AR19&amp;$AQ19)*($R$3:$R$33=DC$3),0),0),"")</f>
        <v/>
      </c>
      <c r="DD19" s="297" t="str">
        <f t="array" aca="1" ref="DD19" ca="1">IFERROR(INDEX($AA$3:$AA$65,MATCH(1,($AO$3:$AO$65=$AR19&amp;$AQ19)*($Z$3:$Z$65=DD$3),0),0),"")</f>
        <v/>
      </c>
      <c r="DE19" s="299" t="str">
        <f t="array" aca="1" ref="DE19" ca="1">IFERROR(INDEX($Y$3:$Y$65,MATCH(1,($AO$3:$AO$65=$AR19&amp;$AQ19)*($Z$3:$Z$65=DE$3),0),0),"")</f>
        <v/>
      </c>
      <c r="DF19" s="297" t="str">
        <f t="array" aca="1" ref="DF19" ca="1">IFERROR(INDEX($AB$3:$AB$65,MATCH(1,($AO$3:$AO$65=$AR19&amp;$AQ19)*($Z$3:$Z$65=DF$3),0),0),"")</f>
        <v/>
      </c>
      <c r="DG19" s="297" t="str">
        <f t="array" aca="1" ref="DG19" ca="1">IFERROR(INDEX($AC$3:$AC$65,MATCH(1,($AO$3:$AO$65=$AR19&amp;$AQ19)*($Z$3:$Z$65=DG$3),0),0),"")</f>
        <v/>
      </c>
      <c r="DH19" s="297" t="str">
        <f t="array" aca="1" ref="DH19" ca="1">IFERROR(INDEX($AA$3:$AA$65,MATCH(1,($AO$3:$AO$65=$AR19&amp;$AQ19)*($Z$3:$Z$65=DH$3),0),0),"")</f>
        <v/>
      </c>
      <c r="DI19" s="299" t="str">
        <f t="array" aca="1" ref="DI19" ca="1">IFERROR(INDEX($Y$3:$Y$65,MATCH(1,($AO$3:$AO$65=$AR19&amp;$AQ19)*($Z$3:$Z$65=DI$3),0),0),"")</f>
        <v/>
      </c>
      <c r="DJ19" s="297" t="str">
        <f t="array" aca="1" ref="DJ19" ca="1">IFERROR(INDEX($AB$3:$AB$65,MATCH(1,($AO$3:$AO$65=$AR19&amp;$AQ19)*($Z$3:$Z$65=DJ$3),0),0),"")</f>
        <v/>
      </c>
      <c r="DK19" s="297" t="str">
        <f t="array" aca="1" ref="DK19" ca="1">IFERROR(INDEX($AC$3:$AC$65,MATCH(1,($AO$3:$AO$65=$AR19&amp;$AQ19)*($Z$3:$Z$65=DK$3),0),0),"")</f>
        <v/>
      </c>
      <c r="DL19" s="297" t="str">
        <f t="array" aca="1" ref="DL19" ca="1">IFERROR(INDEX($AA$3:$AA$65,MATCH(1,($AO$3:$AO$65=$AR19&amp;$AQ19)*($Z$3:$Z$65=DL$3),0),0),"")</f>
        <v/>
      </c>
      <c r="DM19" s="299" t="str">
        <f t="array" aca="1" ref="DM19" ca="1">IFERROR(INDEX($Y$3:$Y$65,MATCH(1,($AO$3:$AO$65=$AR19&amp;$AQ19)*($Z$3:$Z$65=DM$3),0),0),"")</f>
        <v/>
      </c>
      <c r="DN19" s="297" t="str">
        <f t="array" aca="1" ref="DN19" ca="1">IFERROR(INDEX($AB$3:$AB$65,MATCH(1,($AO$3:$AO$65=$AR19&amp;$AQ19)*($Z$3:$Z$65=DN$3),0),0),"")</f>
        <v/>
      </c>
      <c r="DO19" s="297" t="str">
        <f t="array" aca="1" ref="DO19" ca="1">IFERROR(INDEX($AC$3:$AC$65,MATCH(1,($AO$3:$AO$65=$AR19&amp;$AQ19)*($Z$3:$Z$65=DO$3),0),0),"")</f>
        <v/>
      </c>
      <c r="DP19" s="297" t="str">
        <f t="array" aca="1" ref="DP19" ca="1">IFERROR(INDEX($AA$3:$AA$65,MATCH(1,($AO$3:$AO$65=$AR19&amp;$AQ19)*($Z$3:$Z$65=DP$3),0),0),"")</f>
        <v/>
      </c>
      <c r="DQ19" s="299" t="str">
        <f t="array" aca="1" ref="DQ19" ca="1">IFERROR(INDEX($Y$3:$Y$65,MATCH(1,($AO$3:$AO$65=$AR19&amp;$AQ19)*($Z$3:$Z$65=DQ$3),0),0),"")</f>
        <v/>
      </c>
      <c r="DR19" s="297" t="str">
        <f t="array" aca="1" ref="DR19" ca="1">IFERROR(INDEX($AB$3:$AB$65,MATCH(1,($AO$3:$AO$65=$AR19&amp;$AQ19)*($Z$3:$Z$65=DR$3),0),0),"")</f>
        <v/>
      </c>
      <c r="DS19" s="297" t="str">
        <f t="array" aca="1" ref="DS19" ca="1">IFERROR(INDEX($AC$3:$AC$65,MATCH(1,($AO$3:$AO$65=$AR19&amp;$AQ19)*($Z$3:$Z$65=DS$3),0),0),"")</f>
        <v/>
      </c>
      <c r="DT19" s="297" t="str">
        <f t="array" aca="1" ref="DT19" ca="1">IFERROR(INDEX($AA$3:$AA$65,MATCH(1,($AO$3:$AO$65=$AR19&amp;$AQ19)*($Z$3:$Z$65=DT$3),0),0),"")</f>
        <v/>
      </c>
      <c r="DU19" s="299" t="str">
        <f t="array" aca="1" ref="DU19" ca="1">IFERROR(INDEX($Y$3:$Y$65,MATCH(1,($AO$3:$AO$65=$AR19&amp;$AQ19)*($Z$3:$Z$65=DU$3),0),0),"")</f>
        <v/>
      </c>
      <c r="DV19" s="297" t="str">
        <f t="array" aca="1" ref="DV19" ca="1">IFERROR(INDEX($AB$3:$AB$65,MATCH(1,($AO$3:$AO$65=$AR19&amp;$AQ19)*($Z$3:$Z$65=DV$3),0),0),"")</f>
        <v/>
      </c>
      <c r="DW19" s="297" t="str">
        <f t="array" aca="1" ref="DW19" ca="1">IFERROR(INDEX($AC$3:$AC$65,MATCH(1,($AO$3:$AO$65=$AR19&amp;$AQ19)*($Z$3:$Z$65=DW$3),0),0),"")</f>
        <v/>
      </c>
      <c r="DX19" s="297" t="str">
        <f t="array" aca="1" ref="DX19" ca="1">IFERROR(INDEX($AA$3:$AA$65,MATCH(1,($AO$3:$AO$65=$AR19&amp;$AQ19)*($Z$3:$Z$65=DX$3),0),0),"")</f>
        <v/>
      </c>
      <c r="DY19" s="299" t="str">
        <f t="array" aca="1" ref="DY19" ca="1">IFERROR(INDEX($Y$3:$Y$65,MATCH(1,($AO$3:$AO$65=$AR19&amp;$AQ19)*($Z$3:$Z$65=DY$3),0),0),"")</f>
        <v/>
      </c>
      <c r="DZ19" s="297" t="str">
        <f t="array" aca="1" ref="DZ19" ca="1">IFERROR(INDEX($AB$3:$AB$65,MATCH(1,($AO$3:$AO$65=$AR19&amp;$AQ19)*($Z$3:$Z$65=DZ$3),0),0),"")</f>
        <v/>
      </c>
      <c r="EA19" s="297" t="str">
        <f t="array" aca="1" ref="EA19" ca="1">IFERROR(INDEX($AC$3:$AC$65,MATCH(1,($AO$3:$AO$65=$AR19&amp;$AQ19)*($Z$3:$Z$65=EA$3),0),0),"")</f>
        <v/>
      </c>
      <c r="EB19" s="297" t="str">
        <f t="array" aca="1" ref="EB19" ca="1">IFERROR(INDEX($AA$3:$AA$65,MATCH(1,($AO$3:$AO$65=$AR19&amp;$AQ19)*($Z$3:$Z$65=EB$3),0),0),"")</f>
        <v/>
      </c>
      <c r="EC19" s="299" t="str">
        <f t="array" aca="1" ref="EC19" ca="1">IFERROR(INDEX($Y$3:$Y$65,MATCH(1,($AO$3:$AO$65=$AR19&amp;$AQ19)*($Z$3:$Z$65=EC$3),0),0),"")</f>
        <v/>
      </c>
      <c r="ED19" s="297" t="str">
        <f t="array" aca="1" ref="ED19" ca="1">IFERROR(INDEX($AB$3:$AB$65,MATCH(1,($AO$3:$AO$65=$AR19&amp;$AQ19)*($Z$3:$Z$65=ED$3),0),0),"")</f>
        <v/>
      </c>
      <c r="EE19" s="297" t="str">
        <f t="array" aca="1" ref="EE19" ca="1">IFERROR(INDEX($AC$3:$AC$65,MATCH(1,($AO$3:$AO$65=$AR19&amp;$AQ19)*($Z$3:$Z$65=EE$3),0),0),"")</f>
        <v/>
      </c>
      <c r="EF19" s="297" t="str">
        <f t="array" aca="1" ref="EF19" ca="1">IFERROR(INDEX($AI$3:$AI$129,MATCH(1,($AP$3:$AP$129=$AR19&amp;$AQ19)*($AH$3:$AH$129=EF$3),0),0),"")</f>
        <v/>
      </c>
      <c r="EG19" s="299" t="str">
        <f t="array" aca="1" ref="EG19" ca="1">IFERROR(INDEX($AG$3:$AG$129,MATCH(1,($AP$3:$AP$129=$AR19&amp;$AQ19)*($AH$3:$AH$129=EG$3),0),0),"")</f>
        <v/>
      </c>
      <c r="EH19" s="297" t="str">
        <f t="array" aca="1" ref="EH19" ca="1">IFERROR(INDEX($AJ$3:$AJ$129,MATCH(1,($AP$3:$AP$129=$AR19&amp;$AQ19)*($AH$3:$AH$129=EH$3),0),0),"")</f>
        <v/>
      </c>
      <c r="EI19" s="297" t="str">
        <f t="array" aca="1" ref="EI19" ca="1">IFERROR(INDEX($AK$3:$AK$129,MATCH(1,($AP$3:$AP$129=$AR19&amp;$AQ19)*($AH$3:$AH$129=EI$3),0),0),"")</f>
        <v/>
      </c>
      <c r="EJ19" s="297" t="str">
        <f t="array" aca="1" ref="EJ19" ca="1">IFERROR(INDEX($AI$3:$AI$129,MATCH(1,($AP$3:$AP$129=$AR19&amp;$AQ19)*($AH$3:$AH$129=EJ$3),0),0),"")</f>
        <v/>
      </c>
      <c r="EK19" s="299" t="str">
        <f t="array" aca="1" ref="EK19" ca="1">IFERROR(INDEX($AG$3:$AG$129,MATCH(1,($AP$3:$AP$129=$AR19&amp;$AQ19)*($AH$3:$AH$129=EK$3),0),0),"")</f>
        <v/>
      </c>
      <c r="EL19" s="297" t="str">
        <f t="array" aca="1" ref="EL19" ca="1">IFERROR(INDEX($AJ$3:$AJ$129,MATCH(1,($AP$3:$AP$129=$AR19&amp;$AQ19)*($AH$3:$AH$129=EL$3),0),0),"")</f>
        <v/>
      </c>
      <c r="EM19" s="297" t="str">
        <f t="array" aca="1" ref="EM19" ca="1">IFERROR(INDEX($AK$3:$AK$129,MATCH(1,($AP$3:$AP$129=$AR19&amp;$AQ19)*($AH$3:$AH$129=EM$3),0),0),"")</f>
        <v/>
      </c>
      <c r="EN19" s="297" t="str">
        <f t="array" aca="1" ref="EN19" ca="1">IFERROR(INDEX($AI$3:$AI$129,MATCH(1,($AP$3:$AP$129=$AR19&amp;$AQ19)*($AH$3:$AH$129=EN$3),0),0),"")</f>
        <v/>
      </c>
      <c r="EO19" s="299" t="str">
        <f t="array" aca="1" ref="EO19" ca="1">IFERROR(INDEX($AG$3:$AG$129,MATCH(1,($AP$3:$AP$129=$AR19&amp;$AQ19)*($AH$3:$AH$129=EO$3),0),0),"")</f>
        <v/>
      </c>
      <c r="EP19" s="297" t="str">
        <f t="array" aca="1" ref="EP19" ca="1">IFERROR(INDEX($AJ$3:$AJ$129,MATCH(1,($AP$3:$AP$129=$AR19&amp;$AQ19)*($AH$3:$AH$129=EP$3),0),0),"")</f>
        <v/>
      </c>
      <c r="EQ19" s="297" t="str">
        <f t="array" aca="1" ref="EQ19" ca="1">IFERROR(INDEX($AK$3:$AK$129,MATCH(1,($AP$3:$AP$129=$AR19&amp;$AQ19)*($AH$3:$AH$129=EQ$3),0),0),"")</f>
        <v/>
      </c>
      <c r="ER19" s="297" t="str">
        <f t="array" aca="1" ref="ER19" ca="1">IFERROR(INDEX($AI$3:$AI$129,MATCH(1,($AP$3:$AP$129=$AR19&amp;$AQ19)*($AH$3:$AH$129=ER$3),0),0),"")</f>
        <v/>
      </c>
      <c r="ES19" s="299" t="str">
        <f t="array" aca="1" ref="ES19" ca="1">IFERROR(INDEX($AG$3:$AG$129,MATCH(1,($AP$3:$AP$129=$AR19&amp;$AQ19)*($AH$3:$AH$129=ES$3),0),0),"")</f>
        <v/>
      </c>
      <c r="ET19" s="297" t="str">
        <f t="array" aca="1" ref="ET19" ca="1">IFERROR(INDEX($AJ$3:$AJ$129,MATCH(1,($AP$3:$AP$129=$AR19&amp;$AQ19)*($AH$3:$AH$129=ET$3),0),0),"")</f>
        <v/>
      </c>
      <c r="EU19" s="297" t="str">
        <f t="array" aca="1" ref="EU19" ca="1">IFERROR(INDEX($AK$3:$AK$129,MATCH(1,($AP$3:$AP$129=$AR19&amp;$AQ19)*($AH$3:$AH$129=EU$3),0),0),"")</f>
        <v/>
      </c>
      <c r="EV19" s="297" t="str">
        <f t="array" aca="1" ref="EV19" ca="1">IFERROR(INDEX($AI$3:$AI$129,MATCH(1,($AP$3:$AP$129=$AR19&amp;$AQ19)*($AH$3:$AH$129=EV$3),0),0),"")</f>
        <v/>
      </c>
      <c r="EW19" s="299" t="str">
        <f t="array" aca="1" ref="EW19" ca="1">IFERROR(INDEX($AG$3:$AG$129,MATCH(1,($AP$3:$AP$129=$AR19&amp;$AQ19)*($AH$3:$AH$129=EW$3),0),0),"")</f>
        <v/>
      </c>
      <c r="EX19" s="297" t="str">
        <f t="array" aca="1" ref="EX19" ca="1">IFERROR(INDEX($AJ$3:$AJ$129,MATCH(1,($AP$3:$AP$129=$AR19&amp;$AQ19)*($AH$3:$AH$129=EX$3),0),0),"")</f>
        <v/>
      </c>
      <c r="EY19" s="297" t="str">
        <f t="array" aca="1" ref="EY19" ca="1">IFERROR(INDEX($AK$3:$AK$129,MATCH(1,($AP$3:$AP$129=$AR19&amp;$AQ19)*($AH$3:$AH$129=EY$3),0),0),"")</f>
        <v/>
      </c>
      <c r="EZ19" s="297" t="str">
        <f t="array" aca="1" ref="EZ19" ca="1">IFERROR(INDEX($AI$3:$AI$129,MATCH(1,($AP$3:$AP$129=$AR19&amp;$AQ19)*($AH$3:$AH$129=EZ$3),0),0),"")</f>
        <v/>
      </c>
      <c r="FA19" s="299" t="str">
        <f t="array" aca="1" ref="FA19" ca="1">IFERROR(INDEX($AG$3:$AG$129,MATCH(1,($AP$3:$AP$129=$AR19&amp;$AQ19)*($AH$3:$AH$129=FA$3),0),0),"")</f>
        <v/>
      </c>
      <c r="FB19" s="297" t="str">
        <f t="array" aca="1" ref="FB19" ca="1">IFERROR(INDEX($AJ$3:$AJ$129,MATCH(1,($AP$3:$AP$129=$AR19&amp;$AQ19)*($AH$3:$AH$129=FB$3),0),0),"")</f>
        <v/>
      </c>
      <c r="FC19" s="297" t="str">
        <f t="array" aca="1" ref="FC19" ca="1">IFERROR(INDEX($AK$3:$AK$129,MATCH(1,($AP$3:$AP$129=$AR19&amp;$AQ19)*($AH$3:$AH$129=FC$3),0),0),"")</f>
        <v/>
      </c>
      <c r="FD19" s="297" t="str">
        <f t="array" aca="1" ref="FD19" ca="1">IFERROR(INDEX($AI$3:$AI$129,MATCH(1,($AP$3:$AP$129=$AR19&amp;$AQ19)*($AH$3:$AH$129=FD$3),0),0),"")</f>
        <v/>
      </c>
      <c r="FE19" s="299" t="str">
        <f t="array" aca="1" ref="FE19" ca="1">IFERROR(INDEX($AG$3:$AG$129,MATCH(1,($AP$3:$AP$129=$AR19&amp;$AQ19)*($AH$3:$AH$129=FE$3),0),0),"")</f>
        <v/>
      </c>
      <c r="FF19" s="297" t="str">
        <f t="array" aca="1" ref="FF19" ca="1">IFERROR(INDEX($AJ$3:$AJ$129,MATCH(1,($AP$3:$AP$129=$AR19&amp;$AQ19)*($AH$3:$AH$129=FF$3),0),0),"")</f>
        <v/>
      </c>
      <c r="FG19" s="297" t="str">
        <f t="array" aca="1" ref="FG19" ca="1">IFERROR(INDEX($AK$3:$AK$129,MATCH(1,($AP$3:$AP$129=$AR19&amp;$AQ19)*($AH$3:$AH$129=FG$3),0),0),"")</f>
        <v/>
      </c>
    </row>
    <row r="20" spans="2:163" ht="13.8" x14ac:dyDescent="0.25">
      <c r="B20" s="295">
        <f>dummy1!O26</f>
        <v>18</v>
      </c>
      <c r="C20" s="296">
        <f>dummy1!P26</f>
        <v>42040</v>
      </c>
      <c r="D20" s="297">
        <f>dummy1!Q26</f>
        <v>0.70833333333333337</v>
      </c>
      <c r="E20" s="295" t="str">
        <f>dummy1!R26</f>
        <v>Court 2</v>
      </c>
      <c r="G20" s="295" t="str">
        <f ca="1">IFERROR(VLOOKUP(dummy1!S26,dummy1!$K$45:$L$172,2,FALSE),"")</f>
        <v/>
      </c>
      <c r="H20" s="295" t="str">
        <f>IFERROR(VLOOKUP(dummy1!V26,dummy1!$K$45:$L$172,2,FALSE),"")</f>
        <v/>
      </c>
      <c r="N20" s="295">
        <f ca="1">'Bracket 9 - 16'!S78</f>
        <v>18</v>
      </c>
      <c r="O20" s="295" t="str">
        <f ca="1">'Bracket 9 - 16'!T75</f>
        <v>Loser Match 13</v>
      </c>
      <c r="P20" s="295" t="str">
        <f ca="1">'Bracket 9 - 16'!T76</f>
        <v>Winner Match 10</v>
      </c>
      <c r="Q20" s="295">
        <f t="shared" ca="1" si="36"/>
        <v>18</v>
      </c>
      <c r="R20" s="295">
        <f t="shared" ca="1" si="37"/>
        <v>42040</v>
      </c>
      <c r="S20" s="295">
        <f t="shared" ca="1" si="38"/>
        <v>0.70833333333333337</v>
      </c>
      <c r="T20" s="295" t="str">
        <f t="shared" ca="1" si="39"/>
        <v>Loser Match 13</v>
      </c>
      <c r="U20" s="295" t="str">
        <f t="shared" ca="1" si="40"/>
        <v>Winner Match 10</v>
      </c>
      <c r="V20" s="295">
        <f ca="1">'Bracket 17 - 32'!C132</f>
        <v>10</v>
      </c>
      <c r="W20" s="296" t="str">
        <f ca="1">'Bracket 17 - 32'!D129</f>
        <v>Loser Match 3</v>
      </c>
      <c r="X20" s="296" t="str">
        <f ca="1">'Bracket 17 - 32'!D130</f>
        <v>Loser Match 4</v>
      </c>
      <c r="Y20" s="295" t="str">
        <f t="shared" ca="1" si="41"/>
        <v/>
      </c>
      <c r="Z20" s="295" t="str">
        <f t="shared" ca="1" si="2"/>
        <v/>
      </c>
      <c r="AA20" s="295" t="str">
        <f t="shared" ca="1" si="3"/>
        <v/>
      </c>
      <c r="AB20" s="295" t="str">
        <f t="shared" ca="1" si="42"/>
        <v/>
      </c>
      <c r="AC20" s="295" t="str">
        <f t="shared" ca="1" si="43"/>
        <v/>
      </c>
      <c r="AD20" s="295">
        <f ca="1">'Bracket 33 - 64'!C114</f>
        <v>8</v>
      </c>
      <c r="AE20" s="295" t="str">
        <f ca="1">IFERROR(VLOOKUP(dummy1!S26,dummy1!$K$45:$L$172,2,FALSE),"")</f>
        <v/>
      </c>
      <c r="AF20" s="295" t="str">
        <f ca="1">IFERROR(VLOOKUP(dummy1!T26,dummy1!$K$45:$L$172,2,FALSE),"")</f>
        <v/>
      </c>
      <c r="AG20" s="295" t="str">
        <f t="shared" ca="1" si="44"/>
        <v/>
      </c>
      <c r="AH20" s="295" t="str">
        <f t="shared" ca="1" si="45"/>
        <v/>
      </c>
      <c r="AI20" s="295" t="str">
        <f t="shared" ca="1" si="46"/>
        <v/>
      </c>
      <c r="AJ20" s="295" t="str">
        <f t="shared" ca="1" si="47"/>
        <v/>
      </c>
      <c r="AK20" s="295" t="str">
        <f t="shared" ca="1" si="48"/>
        <v/>
      </c>
      <c r="AL20" s="294">
        <f>IF(dummy1!B27=dummy1!B26,IF(dummy1!C27&gt;1,AL19,AL19+1),1)</f>
        <v>2</v>
      </c>
      <c r="AN20" s="295" t="str">
        <f t="shared" si="50"/>
        <v>2Court 2</v>
      </c>
      <c r="AO20" s="295" t="str">
        <f t="shared" si="51"/>
        <v>2Court 2</v>
      </c>
      <c r="AP20" s="295" t="str">
        <f t="shared" si="52"/>
        <v>2Court 2</v>
      </c>
      <c r="AQ20" s="295" t="str">
        <f t="shared" si="69"/>
        <v>Court 2</v>
      </c>
      <c r="AR20" s="295">
        <f t="shared" si="68"/>
        <v>8</v>
      </c>
      <c r="AS20" s="295">
        <f t="shared" ca="1" si="61"/>
        <v>4</v>
      </c>
      <c r="AT20" s="295">
        <f t="shared" ca="1" si="62"/>
        <v>0</v>
      </c>
      <c r="AU20" s="295">
        <f t="shared" ca="1" si="63"/>
        <v>0</v>
      </c>
      <c r="AV20" s="295">
        <f t="shared" ca="1" si="64"/>
        <v>0</v>
      </c>
      <c r="AW20" s="295">
        <f t="shared" ca="1" si="65"/>
        <v>0</v>
      </c>
      <c r="AX20" s="295">
        <f t="shared" ca="1" si="66"/>
        <v>0</v>
      </c>
      <c r="AY20" s="295">
        <f t="shared" ca="1" si="67"/>
        <v>0</v>
      </c>
      <c r="AZ20" s="297" t="str">
        <f t="array" aca="1" ref="AZ20" ca="1">IFERROR(INDEX($K$3:$K$18,MATCH(1,($AM$3:$AM$18=$AR20&amp;$AQ20)*($J$3:$J$18=AZ$3),0),0),"")</f>
        <v/>
      </c>
      <c r="BA20" s="299" t="str">
        <f t="array" aca="1" ref="BA20" ca="1">IFERROR(INDEX($I$3:$I$18,MATCH(1,($AM$3:$AM$18=$AR20&amp;$AQ20)*($J$3:$J$18=BA$3),0),0),"")</f>
        <v/>
      </c>
      <c r="BB20" s="297" t="str">
        <f t="array" aca="1" ref="BB20" ca="1">IFERROR(INDEX($L$3:$L$18,MATCH(1,($AM$3:$AM$18=$AR20&amp;$AQ20)*($J$3:$J$18=BB$3),0),0),"")</f>
        <v/>
      </c>
      <c r="BC20" s="297" t="str">
        <f t="array" aca="1" ref="BC20" ca="1">IFERROR(INDEX($M$3:$M$18,MATCH(1,($AM$3:$AM$18=$AR20&amp;$AQ20)*($J$3:$J$18=BC$3),0),0),"")</f>
        <v/>
      </c>
      <c r="BD20" s="297" t="str">
        <f t="array" aca="1" ref="BD20" ca="1">IFERROR(INDEX($K$3:$K$18,MATCH(1,($AM$3:$AM$18=$AR20&amp;$AQ20)*($J$3:$J$18=BD$3),0),0),"")</f>
        <v/>
      </c>
      <c r="BE20" s="299" t="str">
        <f t="array" aca="1" ref="BE20" ca="1">IFERROR(INDEX($I$3:$I$18,MATCH(1,($AM$3:$AM$18=$AR20&amp;$AQ20)*($J$3:$J$18=BE$3),0),0),"")</f>
        <v/>
      </c>
      <c r="BF20" s="297" t="str">
        <f t="array" aca="1" ref="BF20" ca="1">IFERROR(INDEX($L$3:$L$18,MATCH(1,($AM$3:$AM$18=$AR20&amp;$AQ20)*($J$3:$J$18=BF$3),0),0),"")</f>
        <v/>
      </c>
      <c r="BG20" s="297" t="str">
        <f t="array" aca="1" ref="BG20" ca="1">IFERROR(INDEX($M$3:$M$18,MATCH(1,($AM$3:$AM$18=$AR20&amp;$AQ20)*($J$3:$J$18=BG$3),0),0),"")</f>
        <v/>
      </c>
      <c r="BH20" s="297" t="str">
        <f t="array" aca="1" ref="BH20" ca="1">IFERROR(INDEX($K$3:$K$18,MATCH(1,($AM$3:$AM$18=$AR20&amp;$AQ20)*($J$3:$J$18=BH$3),0),0),"")</f>
        <v/>
      </c>
      <c r="BI20" s="299" t="str">
        <f t="array" aca="1" ref="BI20" ca="1">IFERROR(INDEX($I$3:$I$18,MATCH(1,($AM$3:$AM$18=$AR20&amp;$AQ20)*($J$3:$J$18=BI$3),0),0),"")</f>
        <v/>
      </c>
      <c r="BJ20" s="297" t="str">
        <f t="array" aca="1" ref="BJ20" ca="1">IFERROR(INDEX($L$3:$L$18,MATCH(1,($AM$3:$AM$18=$AR20&amp;$AQ20)*($J$3:$J$18=BJ$3),0),0),"")</f>
        <v/>
      </c>
      <c r="BK20" s="297" t="str">
        <f t="array" aca="1" ref="BK20" ca="1">IFERROR(INDEX($M$3:$M$18,MATCH(1,($AM$3:$AM$18=$AR20&amp;$AQ20)*($J$3:$J$18=BK$3),0),0),"")</f>
        <v/>
      </c>
      <c r="BL20" s="297" t="str">
        <f t="array" aca="1" ref="BL20" ca="1">IFERROR(INDEX($K$3:$K$18,MATCH(1,($AM$3:$AM$18=$AR20&amp;$AQ20)*($J$3:$J$18=BL$3),0),0),"")</f>
        <v/>
      </c>
      <c r="BM20" s="299" t="str">
        <f t="array" aca="1" ref="BM20" ca="1">IFERROR(INDEX($I$3:$I$18,MATCH(1,($AM$3:$AM$18=$AR20&amp;$AQ20)*($J$3:$J$18=BM$3),0),0),"")</f>
        <v/>
      </c>
      <c r="BN20" s="297" t="str">
        <f t="array" aca="1" ref="BN20" ca="1">IFERROR(INDEX($L$3:$L$18,MATCH(1,($AM$3:$AM$18=$AR20&amp;$AQ20)*($J$3:$J$18=BN$3),0),0),"")</f>
        <v/>
      </c>
      <c r="BO20" s="297" t="str">
        <f t="array" aca="1" ref="BO20" ca="1">IFERROR(INDEX($M$3:$M$18,MATCH(1,($AM$3:$AM$18=$AR20&amp;$AQ20)*($J$3:$J$18=BO$3),0),0),"")</f>
        <v/>
      </c>
      <c r="BP20" s="297" t="str">
        <f t="array" aca="1" ref="BP20" ca="1">IFERROR(INDEX($K$3:$K$18,MATCH(1,($AM$3:$AM$18=$AR20&amp;$AQ20)*($J$3:$J$18=BP$3),0),0),"")</f>
        <v/>
      </c>
      <c r="BQ20" s="299" t="str">
        <f t="array" aca="1" ref="BQ20" ca="1">IFERROR(INDEX($I$3:$I$18,MATCH(1,($AM$3:$AM$18=$AR20&amp;$AQ20)*($J$3:$J$18=BQ$3),0),0),"")</f>
        <v/>
      </c>
      <c r="BR20" s="297" t="str">
        <f t="array" aca="1" ref="BR20" ca="1">IFERROR(INDEX($L$3:$L$18,MATCH(1,($AM$3:$AM$18=$AR20&amp;$AQ20)*($J$3:$J$18=BR$3),0),0),"")</f>
        <v/>
      </c>
      <c r="BS20" s="297" t="str">
        <f t="array" aca="1" ref="BS20" ca="1">IFERROR(INDEX($M$3:$M$18,MATCH(1,($AM$3:$AM$18=$AR20&amp;$AQ20)*($J$3:$J$18=BS$3),0),0),"")</f>
        <v/>
      </c>
      <c r="BT20" s="297" t="str">
        <f t="array" aca="1" ref="BT20" ca="1">IFERROR(INDEX($K$3:$K$18,MATCH(1,($AM$3:$AM$18=$AR20&amp;$AQ20)*($J$3:$J$18=BT$3),0),0),"")</f>
        <v/>
      </c>
      <c r="BU20" s="299" t="str">
        <f t="array" aca="1" ref="BU20" ca="1">IFERROR(INDEX($I$3:$I$18,MATCH(1,($AM$3:$AM$18=$AR20&amp;$AQ20)*($J$3:$J$18=BU$3),0),0),"")</f>
        <v/>
      </c>
      <c r="BV20" s="297" t="str">
        <f t="array" aca="1" ref="BV20" ca="1">IFERROR(INDEX($L$3:$L$18,MATCH(1,($AM$3:$AM$18=$AR20&amp;$AQ20)*($J$3:$J$18=BV$3),0),0),"")</f>
        <v/>
      </c>
      <c r="BW20" s="297" t="str">
        <f t="array" aca="1" ref="BW20" ca="1">IFERROR(INDEX($M$3:$M$18,MATCH(1,($AM$3:$AM$18=$AR20&amp;$AQ20)*($J$3:$J$18=BW$3),0),0),"")</f>
        <v/>
      </c>
      <c r="BX20" s="297" t="str">
        <f t="array" aca="1" ref="BX20" ca="1">IFERROR(INDEX($K$3:$K$18,MATCH(1,($AM$3:$AM$18=$AR20&amp;$AQ20)*($J$3:$J$18=BX$3),0),0),"")</f>
        <v/>
      </c>
      <c r="BY20" s="299" t="str">
        <f t="array" aca="1" ref="BY20" ca="1">IFERROR(INDEX($I$3:$I$18,MATCH(1,($AM$3:$AM$18=$AR20&amp;$AQ20)*($J$3:$J$18=BY$3),0),0),"")</f>
        <v/>
      </c>
      <c r="BZ20" s="297" t="str">
        <f t="array" aca="1" ref="BZ20" ca="1">IFERROR(INDEX($L$3:$L$18,MATCH(1,($AM$3:$AM$18=$AR20&amp;$AQ20)*($J$3:$J$18=BZ$3),0),0),"")</f>
        <v/>
      </c>
      <c r="CA20" s="297" t="str">
        <f t="array" aca="1" ref="CA20" ca="1">IFERROR(INDEX($M$3:$M$18,MATCH(1,($AM$3:$AM$18=$AR20&amp;$AQ20)*($J$3:$J$18=CA$3),0),0),"")</f>
        <v/>
      </c>
      <c r="CB20" s="297" t="str">
        <f t="array" aca="1" ref="CB20" ca="1">IFERROR(INDEX($S$3:$S$33,MATCH(1,($AN$3:$AN$33=$AR20&amp;$AQ20)*($R$3:$R$33=CB$3),0),0),"")</f>
        <v/>
      </c>
      <c r="CC20" s="299" t="str">
        <f t="array" aca="1" ref="CC20" ca="1">IFERROR(INDEX($Q$3:$Q$33,MATCH(1,($AN$3:$AN$33=$AR20&amp;$AQ20)*($R$3:$R$33=CC$3),0),0),"")</f>
        <v/>
      </c>
      <c r="CD20" s="297" t="str">
        <f t="array" aca="1" ref="CD20" ca="1">IFERROR(INDEX($T$3:$T$33,MATCH(1,($AN$3:$AN$33=$AR20&amp;$AQ20)*($R$3:$R$33=CD$3),0),0),"")</f>
        <v/>
      </c>
      <c r="CE20" s="297" t="str">
        <f t="array" aca="1" ref="CE20" ca="1">IFERROR(INDEX($U$3:$U$33,MATCH(1,($AN$3:$AN$33=$AR20&amp;$AQ20)*($R$3:$R$33=CE$3),0),0),"")</f>
        <v/>
      </c>
      <c r="CF20" s="297" t="str">
        <f t="array" aca="1" ref="CF20" ca="1">IFERROR(INDEX($S$3:$S$33,MATCH(1,($AN$3:$AN$33=$AR20&amp;$AQ20)*($R$3:$R$33=CF$3),0),0),"")</f>
        <v/>
      </c>
      <c r="CG20" s="299" t="str">
        <f t="array" aca="1" ref="CG20" ca="1">IFERROR(INDEX($Q$3:$Q$33,MATCH(1,($AN$3:$AN$33=$AR20&amp;$AQ20)*($R$3:$R$33=CG$3),0),0),"")</f>
        <v/>
      </c>
      <c r="CH20" s="297" t="str">
        <f t="array" aca="1" ref="CH20" ca="1">IFERROR(INDEX($T$3:$T$33,MATCH(1,($AN$3:$AN$33=$AR20&amp;$AQ20)*($R$3:$R$33=CH$3),0),0),"")</f>
        <v/>
      </c>
      <c r="CI20" s="297" t="str">
        <f t="array" aca="1" ref="CI20" ca="1">IFERROR(INDEX($U$3:$U$33,MATCH(1,($AN$3:$AN$33=$AR20&amp;$AQ20)*($R$3:$R$33=CI$3),0),0),"")</f>
        <v/>
      </c>
      <c r="CJ20" s="297" t="str">
        <f t="array" aca="1" ref="CJ20" ca="1">IFERROR(INDEX($S$3:$S$33,MATCH(1,($AN$3:$AN$33=$AR20&amp;$AQ20)*($R$3:$R$33=CJ$3),0),0),"")</f>
        <v/>
      </c>
      <c r="CK20" s="299" t="str">
        <f t="array" aca="1" ref="CK20" ca="1">IFERROR(INDEX($Q$3:$Q$33,MATCH(1,($AN$3:$AN$33=$AR20&amp;$AQ20)*($R$3:$R$33=CK$3),0),0),"")</f>
        <v/>
      </c>
      <c r="CL20" s="297" t="str">
        <f t="array" aca="1" ref="CL20" ca="1">IFERROR(INDEX($T$3:$T$33,MATCH(1,($AN$3:$AN$33=$AR20&amp;$AQ20)*($R$3:$R$33=CL$3),0),0),"")</f>
        <v/>
      </c>
      <c r="CM20" s="297" t="str">
        <f t="array" aca="1" ref="CM20" ca="1">IFERROR(INDEX($U$3:$U$33,MATCH(1,($AN$3:$AN$33=$AR20&amp;$AQ20)*($R$3:$R$33=CM$3),0),0),"")</f>
        <v/>
      </c>
      <c r="CN20" s="297" t="str">
        <f t="array" aca="1" ref="CN20" ca="1">IFERROR(INDEX($S$3:$S$33,MATCH(1,($AN$3:$AN$33=$AR20&amp;$AQ20)*($R$3:$R$33=CN$3),0),0),"")</f>
        <v/>
      </c>
      <c r="CO20" s="299" t="str">
        <f t="array" aca="1" ref="CO20" ca="1">IFERROR(INDEX($Q$3:$Q$33,MATCH(1,($AN$3:$AN$33=$AR20&amp;$AQ20)*($R$3:$R$33=CO$3),0),0),"")</f>
        <v/>
      </c>
      <c r="CP20" s="297" t="str">
        <f t="array" aca="1" ref="CP20" ca="1">IFERROR(INDEX($T$3:$T$33,MATCH(1,($AN$3:$AN$33=$AR20&amp;$AQ20)*($R$3:$R$33=CP$3),0),0),"")</f>
        <v/>
      </c>
      <c r="CQ20" s="297" t="str">
        <f t="array" aca="1" ref="CQ20" ca="1">IFERROR(INDEX($U$3:$U$33,MATCH(1,($AN$3:$AN$33=$AR20&amp;$AQ20)*($R$3:$R$33=CQ$3),0),0),"")</f>
        <v/>
      </c>
      <c r="CR20" s="297" t="str">
        <f t="array" aca="1" ref="CR20" ca="1">IFERROR(INDEX($S$3:$S$33,MATCH(1,($AN$3:$AN$33=$AR20&amp;$AQ20)*($R$3:$R$33=CR$3),0),0),"")</f>
        <v/>
      </c>
      <c r="CS20" s="299" t="str">
        <f t="array" aca="1" ref="CS20" ca="1">IFERROR(INDEX($Q$3:$Q$33,MATCH(1,($AN$3:$AN$33=$AR20&amp;$AQ20)*($R$3:$R$33=CS$3),0),0),"")</f>
        <v/>
      </c>
      <c r="CT20" s="297" t="str">
        <f t="array" aca="1" ref="CT20" ca="1">IFERROR(INDEX($T$3:$T$33,MATCH(1,($AN$3:$AN$33=$AR20&amp;$AQ20)*($R$3:$R$33=CT$3),0),0),"")</f>
        <v/>
      </c>
      <c r="CU20" s="297" t="str">
        <f t="array" aca="1" ref="CU20" ca="1">IFERROR(INDEX($U$3:$U$33,MATCH(1,($AN$3:$AN$33=$AR20&amp;$AQ20)*($R$3:$R$33=CU$3),0),0),"")</f>
        <v/>
      </c>
      <c r="CV20" s="297" t="str">
        <f t="array" aca="1" ref="CV20" ca="1">IFERROR(INDEX($S$3:$S$33,MATCH(1,($AN$3:$AN$33=$AR20&amp;$AQ20)*($R$3:$R$33=CV$3),0),0),"")</f>
        <v/>
      </c>
      <c r="CW20" s="299" t="str">
        <f t="array" aca="1" ref="CW20" ca="1">IFERROR(INDEX($Q$3:$Q$33,MATCH(1,($AN$3:$AN$33=$AR20&amp;$AQ20)*($R$3:$R$33=CW$3),0),0),"")</f>
        <v/>
      </c>
      <c r="CX20" s="297" t="str">
        <f t="array" aca="1" ref="CX20" ca="1">IFERROR(INDEX($T$3:$T$33,MATCH(1,($AN$3:$AN$33=$AR20&amp;$AQ20)*($R$3:$R$33=CX$3),0),0),"")</f>
        <v/>
      </c>
      <c r="CY20" s="297" t="str">
        <f t="array" aca="1" ref="CY20" ca="1">IFERROR(INDEX($U$3:$U$33,MATCH(1,($AN$3:$AN$33=$AR20&amp;$AQ20)*($R$3:$R$33=CY$3),0),0),"")</f>
        <v/>
      </c>
      <c r="CZ20" s="297" t="str">
        <f t="array" aca="1" ref="CZ20" ca="1">IFERROR(INDEX($S$3:$S$33,MATCH(1,($AN$3:$AN$33=$AR20&amp;$AQ20)*($R$3:$R$33=CZ$3),0),0),"")</f>
        <v/>
      </c>
      <c r="DA20" s="299" t="str">
        <f t="array" aca="1" ref="DA20" ca="1">IFERROR(INDEX($Q$3:$Q$33,MATCH(1,($AN$3:$AN$33=$AR20&amp;$AQ20)*($R$3:$R$33=DA$3),0),0),"")</f>
        <v/>
      </c>
      <c r="DB20" s="297" t="str">
        <f t="array" aca="1" ref="DB20" ca="1">IFERROR(INDEX($T$3:$T$33,MATCH(1,($AN$3:$AN$33=$AR20&amp;$AQ20)*($R$3:$R$33=DB$3),0),0),"")</f>
        <v/>
      </c>
      <c r="DC20" s="297" t="str">
        <f t="array" aca="1" ref="DC20" ca="1">IFERROR(INDEX($U$3:$U$33,MATCH(1,($AN$3:$AN$33=$AR20&amp;$AQ20)*($R$3:$R$33=DC$3),0),0),"")</f>
        <v/>
      </c>
      <c r="DD20" s="297" t="str">
        <f t="array" aca="1" ref="DD20" ca="1">IFERROR(INDEX($AA$3:$AA$65,MATCH(1,($AO$3:$AO$65=$AR20&amp;$AQ20)*($Z$3:$Z$65=DD$3),0),0),"")</f>
        <v/>
      </c>
      <c r="DE20" s="299" t="str">
        <f t="array" aca="1" ref="DE20" ca="1">IFERROR(INDEX($Y$3:$Y$65,MATCH(1,($AO$3:$AO$65=$AR20&amp;$AQ20)*($Z$3:$Z$65=DE$3),0),0),"")</f>
        <v/>
      </c>
      <c r="DF20" s="297" t="str">
        <f t="array" aca="1" ref="DF20" ca="1">IFERROR(INDEX($AB$3:$AB$65,MATCH(1,($AO$3:$AO$65=$AR20&amp;$AQ20)*($Z$3:$Z$65=DF$3),0),0),"")</f>
        <v/>
      </c>
      <c r="DG20" s="297" t="str">
        <f t="array" aca="1" ref="DG20" ca="1">IFERROR(INDEX($AC$3:$AC$65,MATCH(1,($AO$3:$AO$65=$AR20&amp;$AQ20)*($Z$3:$Z$65=DG$3),0),0),"")</f>
        <v/>
      </c>
      <c r="DH20" s="297" t="str">
        <f t="array" aca="1" ref="DH20" ca="1">IFERROR(INDEX($AA$3:$AA$65,MATCH(1,($AO$3:$AO$65=$AR20&amp;$AQ20)*($Z$3:$Z$65=DH$3),0),0),"")</f>
        <v/>
      </c>
      <c r="DI20" s="299" t="str">
        <f t="array" aca="1" ref="DI20" ca="1">IFERROR(INDEX($Y$3:$Y$65,MATCH(1,($AO$3:$AO$65=$AR20&amp;$AQ20)*($Z$3:$Z$65=DI$3),0),0),"")</f>
        <v/>
      </c>
      <c r="DJ20" s="297" t="str">
        <f t="array" aca="1" ref="DJ20" ca="1">IFERROR(INDEX($AB$3:$AB$65,MATCH(1,($AO$3:$AO$65=$AR20&amp;$AQ20)*($Z$3:$Z$65=DJ$3),0),0),"")</f>
        <v/>
      </c>
      <c r="DK20" s="297" t="str">
        <f t="array" aca="1" ref="DK20" ca="1">IFERROR(INDEX($AC$3:$AC$65,MATCH(1,($AO$3:$AO$65=$AR20&amp;$AQ20)*($Z$3:$Z$65=DK$3),0),0),"")</f>
        <v/>
      </c>
      <c r="DL20" s="297" t="str">
        <f t="array" aca="1" ref="DL20" ca="1">IFERROR(INDEX($AA$3:$AA$65,MATCH(1,($AO$3:$AO$65=$AR20&amp;$AQ20)*($Z$3:$Z$65=DL$3),0),0),"")</f>
        <v/>
      </c>
      <c r="DM20" s="299" t="str">
        <f t="array" aca="1" ref="DM20" ca="1">IFERROR(INDEX($Y$3:$Y$65,MATCH(1,($AO$3:$AO$65=$AR20&amp;$AQ20)*($Z$3:$Z$65=DM$3),0),0),"")</f>
        <v/>
      </c>
      <c r="DN20" s="297" t="str">
        <f t="array" aca="1" ref="DN20" ca="1">IFERROR(INDEX($AB$3:$AB$65,MATCH(1,($AO$3:$AO$65=$AR20&amp;$AQ20)*($Z$3:$Z$65=DN$3),0),0),"")</f>
        <v/>
      </c>
      <c r="DO20" s="297" t="str">
        <f t="array" aca="1" ref="DO20" ca="1">IFERROR(INDEX($AC$3:$AC$65,MATCH(1,($AO$3:$AO$65=$AR20&amp;$AQ20)*($Z$3:$Z$65=DO$3),0),0),"")</f>
        <v/>
      </c>
      <c r="DP20" s="297" t="str">
        <f t="array" aca="1" ref="DP20" ca="1">IFERROR(INDEX($AA$3:$AA$65,MATCH(1,($AO$3:$AO$65=$AR20&amp;$AQ20)*($Z$3:$Z$65=DP$3),0),0),"")</f>
        <v/>
      </c>
      <c r="DQ20" s="299" t="str">
        <f t="array" aca="1" ref="DQ20" ca="1">IFERROR(INDEX($Y$3:$Y$65,MATCH(1,($AO$3:$AO$65=$AR20&amp;$AQ20)*($Z$3:$Z$65=DQ$3),0),0),"")</f>
        <v/>
      </c>
      <c r="DR20" s="297" t="str">
        <f t="array" aca="1" ref="DR20" ca="1">IFERROR(INDEX($AB$3:$AB$65,MATCH(1,($AO$3:$AO$65=$AR20&amp;$AQ20)*($Z$3:$Z$65=DR$3),0),0),"")</f>
        <v/>
      </c>
      <c r="DS20" s="297" t="str">
        <f t="array" aca="1" ref="DS20" ca="1">IFERROR(INDEX($AC$3:$AC$65,MATCH(1,($AO$3:$AO$65=$AR20&amp;$AQ20)*($Z$3:$Z$65=DS$3),0),0),"")</f>
        <v/>
      </c>
      <c r="DT20" s="297" t="str">
        <f t="array" aca="1" ref="DT20" ca="1">IFERROR(INDEX($AA$3:$AA$65,MATCH(1,($AO$3:$AO$65=$AR20&amp;$AQ20)*($Z$3:$Z$65=DT$3),0),0),"")</f>
        <v/>
      </c>
      <c r="DU20" s="299" t="str">
        <f t="array" aca="1" ref="DU20" ca="1">IFERROR(INDEX($Y$3:$Y$65,MATCH(1,($AO$3:$AO$65=$AR20&amp;$AQ20)*($Z$3:$Z$65=DU$3),0),0),"")</f>
        <v/>
      </c>
      <c r="DV20" s="297" t="str">
        <f t="array" aca="1" ref="DV20" ca="1">IFERROR(INDEX($AB$3:$AB$65,MATCH(1,($AO$3:$AO$65=$AR20&amp;$AQ20)*($Z$3:$Z$65=DV$3),0),0),"")</f>
        <v/>
      </c>
      <c r="DW20" s="297" t="str">
        <f t="array" aca="1" ref="DW20" ca="1">IFERROR(INDEX($AC$3:$AC$65,MATCH(1,($AO$3:$AO$65=$AR20&amp;$AQ20)*($Z$3:$Z$65=DW$3),0),0),"")</f>
        <v/>
      </c>
      <c r="DX20" s="297" t="str">
        <f t="array" aca="1" ref="DX20" ca="1">IFERROR(INDEX($AA$3:$AA$65,MATCH(1,($AO$3:$AO$65=$AR20&amp;$AQ20)*($Z$3:$Z$65=DX$3),0),0),"")</f>
        <v/>
      </c>
      <c r="DY20" s="299" t="str">
        <f t="array" aca="1" ref="DY20" ca="1">IFERROR(INDEX($Y$3:$Y$65,MATCH(1,($AO$3:$AO$65=$AR20&amp;$AQ20)*($Z$3:$Z$65=DY$3),0),0),"")</f>
        <v/>
      </c>
      <c r="DZ20" s="297" t="str">
        <f t="array" aca="1" ref="DZ20" ca="1">IFERROR(INDEX($AB$3:$AB$65,MATCH(1,($AO$3:$AO$65=$AR20&amp;$AQ20)*($Z$3:$Z$65=DZ$3),0),0),"")</f>
        <v/>
      </c>
      <c r="EA20" s="297" t="str">
        <f t="array" aca="1" ref="EA20" ca="1">IFERROR(INDEX($AC$3:$AC$65,MATCH(1,($AO$3:$AO$65=$AR20&amp;$AQ20)*($Z$3:$Z$65=EA$3),0),0),"")</f>
        <v/>
      </c>
      <c r="EB20" s="297" t="str">
        <f t="array" aca="1" ref="EB20" ca="1">IFERROR(INDEX($AA$3:$AA$65,MATCH(1,($AO$3:$AO$65=$AR20&amp;$AQ20)*($Z$3:$Z$65=EB$3),0),0),"")</f>
        <v/>
      </c>
      <c r="EC20" s="299" t="str">
        <f t="array" aca="1" ref="EC20" ca="1">IFERROR(INDEX($Y$3:$Y$65,MATCH(1,($AO$3:$AO$65=$AR20&amp;$AQ20)*($Z$3:$Z$65=EC$3),0),0),"")</f>
        <v/>
      </c>
      <c r="ED20" s="297" t="str">
        <f t="array" aca="1" ref="ED20" ca="1">IFERROR(INDEX($AB$3:$AB$65,MATCH(1,($AO$3:$AO$65=$AR20&amp;$AQ20)*($Z$3:$Z$65=ED$3),0),0),"")</f>
        <v/>
      </c>
      <c r="EE20" s="297" t="str">
        <f t="array" aca="1" ref="EE20" ca="1">IFERROR(INDEX($AC$3:$AC$65,MATCH(1,($AO$3:$AO$65=$AR20&amp;$AQ20)*($Z$3:$Z$65=EE$3),0),0),"")</f>
        <v/>
      </c>
      <c r="EF20" s="297" t="str">
        <f t="array" aca="1" ref="EF20" ca="1">IFERROR(INDEX($AI$3:$AI$129,MATCH(1,($AP$3:$AP$129=$AR20&amp;$AQ20)*($AH$3:$AH$129=EF$3),0),0),"")</f>
        <v/>
      </c>
      <c r="EG20" s="299" t="str">
        <f t="array" aca="1" ref="EG20" ca="1">IFERROR(INDEX($AG$3:$AG$129,MATCH(1,($AP$3:$AP$129=$AR20&amp;$AQ20)*($AH$3:$AH$129=EG$3),0),0),"")</f>
        <v/>
      </c>
      <c r="EH20" s="297" t="str">
        <f t="array" aca="1" ref="EH20" ca="1">IFERROR(INDEX($AJ$3:$AJ$129,MATCH(1,($AP$3:$AP$129=$AR20&amp;$AQ20)*($AH$3:$AH$129=EH$3),0),0),"")</f>
        <v/>
      </c>
      <c r="EI20" s="297" t="str">
        <f t="array" aca="1" ref="EI20" ca="1">IFERROR(INDEX($AK$3:$AK$129,MATCH(1,($AP$3:$AP$129=$AR20&amp;$AQ20)*($AH$3:$AH$129=EI$3),0),0),"")</f>
        <v/>
      </c>
      <c r="EJ20" s="297" t="str">
        <f t="array" aca="1" ref="EJ20" ca="1">IFERROR(INDEX($AI$3:$AI$129,MATCH(1,($AP$3:$AP$129=$AR20&amp;$AQ20)*($AH$3:$AH$129=EJ$3),0),0),"")</f>
        <v/>
      </c>
      <c r="EK20" s="299" t="str">
        <f t="array" aca="1" ref="EK20" ca="1">IFERROR(INDEX($AG$3:$AG$129,MATCH(1,($AP$3:$AP$129=$AR20&amp;$AQ20)*($AH$3:$AH$129=EK$3),0),0),"")</f>
        <v/>
      </c>
      <c r="EL20" s="297" t="str">
        <f t="array" aca="1" ref="EL20" ca="1">IFERROR(INDEX($AJ$3:$AJ$129,MATCH(1,($AP$3:$AP$129=$AR20&amp;$AQ20)*($AH$3:$AH$129=EL$3),0),0),"")</f>
        <v/>
      </c>
      <c r="EM20" s="297" t="str">
        <f t="array" aca="1" ref="EM20" ca="1">IFERROR(INDEX($AK$3:$AK$129,MATCH(1,($AP$3:$AP$129=$AR20&amp;$AQ20)*($AH$3:$AH$129=EM$3),0),0),"")</f>
        <v/>
      </c>
      <c r="EN20" s="297" t="str">
        <f t="array" aca="1" ref="EN20" ca="1">IFERROR(INDEX($AI$3:$AI$129,MATCH(1,($AP$3:$AP$129=$AR20&amp;$AQ20)*($AH$3:$AH$129=EN$3),0),0),"")</f>
        <v/>
      </c>
      <c r="EO20" s="299" t="str">
        <f t="array" aca="1" ref="EO20" ca="1">IFERROR(INDEX($AG$3:$AG$129,MATCH(1,($AP$3:$AP$129=$AR20&amp;$AQ20)*($AH$3:$AH$129=EO$3),0),0),"")</f>
        <v/>
      </c>
      <c r="EP20" s="297" t="str">
        <f t="array" aca="1" ref="EP20" ca="1">IFERROR(INDEX($AJ$3:$AJ$129,MATCH(1,($AP$3:$AP$129=$AR20&amp;$AQ20)*($AH$3:$AH$129=EP$3),0),0),"")</f>
        <v/>
      </c>
      <c r="EQ20" s="297" t="str">
        <f t="array" aca="1" ref="EQ20" ca="1">IFERROR(INDEX($AK$3:$AK$129,MATCH(1,($AP$3:$AP$129=$AR20&amp;$AQ20)*($AH$3:$AH$129=EQ$3),0),0),"")</f>
        <v/>
      </c>
      <c r="ER20" s="297" t="str">
        <f t="array" aca="1" ref="ER20" ca="1">IFERROR(INDEX($AI$3:$AI$129,MATCH(1,($AP$3:$AP$129=$AR20&amp;$AQ20)*($AH$3:$AH$129=ER$3),0),0),"")</f>
        <v/>
      </c>
      <c r="ES20" s="299" t="str">
        <f t="array" aca="1" ref="ES20" ca="1">IFERROR(INDEX($AG$3:$AG$129,MATCH(1,($AP$3:$AP$129=$AR20&amp;$AQ20)*($AH$3:$AH$129=ES$3),0),0),"")</f>
        <v/>
      </c>
      <c r="ET20" s="297" t="str">
        <f t="array" aca="1" ref="ET20" ca="1">IFERROR(INDEX($AJ$3:$AJ$129,MATCH(1,($AP$3:$AP$129=$AR20&amp;$AQ20)*($AH$3:$AH$129=ET$3),0),0),"")</f>
        <v/>
      </c>
      <c r="EU20" s="297" t="str">
        <f t="array" aca="1" ref="EU20" ca="1">IFERROR(INDEX($AK$3:$AK$129,MATCH(1,($AP$3:$AP$129=$AR20&amp;$AQ20)*($AH$3:$AH$129=EU$3),0),0),"")</f>
        <v/>
      </c>
      <c r="EV20" s="297" t="str">
        <f t="array" aca="1" ref="EV20" ca="1">IFERROR(INDEX($AI$3:$AI$129,MATCH(1,($AP$3:$AP$129=$AR20&amp;$AQ20)*($AH$3:$AH$129=EV$3),0),0),"")</f>
        <v/>
      </c>
      <c r="EW20" s="299" t="str">
        <f t="array" aca="1" ref="EW20" ca="1">IFERROR(INDEX($AG$3:$AG$129,MATCH(1,($AP$3:$AP$129=$AR20&amp;$AQ20)*($AH$3:$AH$129=EW$3),0),0),"")</f>
        <v/>
      </c>
      <c r="EX20" s="297" t="str">
        <f t="array" aca="1" ref="EX20" ca="1">IFERROR(INDEX($AJ$3:$AJ$129,MATCH(1,($AP$3:$AP$129=$AR20&amp;$AQ20)*($AH$3:$AH$129=EX$3),0),0),"")</f>
        <v/>
      </c>
      <c r="EY20" s="297" t="str">
        <f t="array" aca="1" ref="EY20" ca="1">IFERROR(INDEX($AK$3:$AK$129,MATCH(1,($AP$3:$AP$129=$AR20&amp;$AQ20)*($AH$3:$AH$129=EY$3),0),0),"")</f>
        <v/>
      </c>
      <c r="EZ20" s="297" t="str">
        <f t="array" aca="1" ref="EZ20" ca="1">IFERROR(INDEX($AI$3:$AI$129,MATCH(1,($AP$3:$AP$129=$AR20&amp;$AQ20)*($AH$3:$AH$129=EZ$3),0),0),"")</f>
        <v/>
      </c>
      <c r="FA20" s="299" t="str">
        <f t="array" aca="1" ref="FA20" ca="1">IFERROR(INDEX($AG$3:$AG$129,MATCH(1,($AP$3:$AP$129=$AR20&amp;$AQ20)*($AH$3:$AH$129=FA$3),0),0),"")</f>
        <v/>
      </c>
      <c r="FB20" s="297" t="str">
        <f t="array" aca="1" ref="FB20" ca="1">IFERROR(INDEX($AJ$3:$AJ$129,MATCH(1,($AP$3:$AP$129=$AR20&amp;$AQ20)*($AH$3:$AH$129=FB$3),0),0),"")</f>
        <v/>
      </c>
      <c r="FC20" s="297" t="str">
        <f t="array" aca="1" ref="FC20" ca="1">IFERROR(INDEX($AK$3:$AK$129,MATCH(1,($AP$3:$AP$129=$AR20&amp;$AQ20)*($AH$3:$AH$129=FC$3),0),0),"")</f>
        <v/>
      </c>
      <c r="FD20" s="297" t="str">
        <f t="array" aca="1" ref="FD20" ca="1">IFERROR(INDEX($AI$3:$AI$129,MATCH(1,($AP$3:$AP$129=$AR20&amp;$AQ20)*($AH$3:$AH$129=FD$3),0),0),"")</f>
        <v/>
      </c>
      <c r="FE20" s="299" t="str">
        <f t="array" aca="1" ref="FE20" ca="1">IFERROR(INDEX($AG$3:$AG$129,MATCH(1,($AP$3:$AP$129=$AR20&amp;$AQ20)*($AH$3:$AH$129=FE$3),0),0),"")</f>
        <v/>
      </c>
      <c r="FF20" s="297" t="str">
        <f t="array" aca="1" ref="FF20" ca="1">IFERROR(INDEX($AJ$3:$AJ$129,MATCH(1,($AP$3:$AP$129=$AR20&amp;$AQ20)*($AH$3:$AH$129=FF$3),0),0),"")</f>
        <v/>
      </c>
      <c r="FG20" s="297" t="str">
        <f t="array" aca="1" ref="FG20" ca="1">IFERROR(INDEX($AK$3:$AK$129,MATCH(1,($AP$3:$AP$129=$AR20&amp;$AQ20)*($AH$3:$AH$129=FG$3),0),0),"")</f>
        <v/>
      </c>
    </row>
    <row r="21" spans="2:163" ht="13.8" x14ac:dyDescent="0.25">
      <c r="B21" s="295">
        <f>dummy1!O27</f>
        <v>19</v>
      </c>
      <c r="C21" s="296">
        <f>dummy1!P27</f>
        <v>42040</v>
      </c>
      <c r="D21" s="297">
        <f>dummy1!Q27</f>
        <v>0.70833333333333337</v>
      </c>
      <c r="E21" s="295" t="str">
        <f>dummy1!R27</f>
        <v>Court 3</v>
      </c>
      <c r="G21" s="295" t="str">
        <f ca="1">IFERROR(VLOOKUP(dummy1!S27,dummy1!$K$45:$L$172,2,FALSE),"")</f>
        <v/>
      </c>
      <c r="H21" s="295" t="str">
        <f>IFERROR(VLOOKUP(dummy1!V27,dummy1!$K$45:$L$172,2,FALSE),"")</f>
        <v/>
      </c>
      <c r="N21" s="295">
        <f ca="1">'Bracket 9 - 16'!S92</f>
        <v>19</v>
      </c>
      <c r="O21" s="295" t="str">
        <f ca="1">'Bracket 9 - 16'!T89</f>
        <v>Loser Match 16</v>
      </c>
      <c r="P21" s="295" t="str">
        <f ca="1">'Bracket 9 - 16'!T90</f>
        <v>Winner Match 11</v>
      </c>
      <c r="Q21" s="295">
        <f t="shared" ca="1" si="36"/>
        <v>19</v>
      </c>
      <c r="R21" s="295">
        <f t="shared" ca="1" si="37"/>
        <v>42040</v>
      </c>
      <c r="S21" s="295">
        <f t="shared" ca="1" si="38"/>
        <v>0.70833333333333337</v>
      </c>
      <c r="T21" s="295" t="str">
        <f t="shared" ca="1" si="39"/>
        <v>Loser Match 16</v>
      </c>
      <c r="U21" s="295" t="str">
        <f t="shared" ca="1" si="40"/>
        <v>Winner Match 11</v>
      </c>
      <c r="V21" s="295">
        <f ca="1">'Bracket 17 - 32'!C146</f>
        <v>11</v>
      </c>
      <c r="W21" s="296" t="str">
        <f ca="1">'Bracket 17 - 32'!D143</f>
        <v>Loser Match 5</v>
      </c>
      <c r="X21" s="296" t="str">
        <f ca="1">'Bracket 17 - 32'!D144</f>
        <v>Loser Match 6</v>
      </c>
      <c r="Y21" s="295" t="str">
        <f t="shared" ca="1" si="41"/>
        <v/>
      </c>
      <c r="Z21" s="295" t="str">
        <f t="shared" ca="1" si="2"/>
        <v/>
      </c>
      <c r="AA21" s="295" t="str">
        <f t="shared" ca="1" si="3"/>
        <v/>
      </c>
      <c r="AB21" s="295" t="str">
        <f t="shared" ca="1" si="42"/>
        <v/>
      </c>
      <c r="AC21" s="295" t="str">
        <f t="shared" ca="1" si="43"/>
        <v/>
      </c>
      <c r="AD21" s="295">
        <f ca="1">'Bracket 33 - 64'!C120</f>
        <v>8</v>
      </c>
      <c r="AE21" s="295" t="str">
        <f ca="1">IFERROR(VLOOKUP(dummy1!S27,dummy1!$K$45:$L$172,2,FALSE),"")</f>
        <v/>
      </c>
      <c r="AF21" s="295" t="str">
        <f ca="1">IFERROR(VLOOKUP(dummy1!T27,dummy1!$K$45:$L$172,2,FALSE),"")</f>
        <v/>
      </c>
      <c r="AG21" s="295" t="str">
        <f t="shared" ca="1" si="44"/>
        <v/>
      </c>
      <c r="AH21" s="295" t="str">
        <f t="shared" ca="1" si="45"/>
        <v/>
      </c>
      <c r="AI21" s="295" t="str">
        <f t="shared" ca="1" si="46"/>
        <v/>
      </c>
      <c r="AJ21" s="295" t="str">
        <f t="shared" ca="1" si="47"/>
        <v/>
      </c>
      <c r="AK21" s="295" t="str">
        <f t="shared" ca="1" si="48"/>
        <v/>
      </c>
      <c r="AL21" s="294">
        <f>IF(dummy1!B28=dummy1!B27,IF(dummy1!C28&gt;1,AL20,AL20+1),1)</f>
        <v>2</v>
      </c>
      <c r="AN21" s="295" t="str">
        <f t="shared" si="50"/>
        <v>2Court 3</v>
      </c>
      <c r="AO21" s="295" t="str">
        <f t="shared" si="51"/>
        <v>2Court 3</v>
      </c>
      <c r="AP21" s="295" t="str">
        <f t="shared" si="52"/>
        <v>2Court 3</v>
      </c>
      <c r="AQ21" s="295" t="str">
        <f>dummy1!L17</f>
        <v>Court 3</v>
      </c>
      <c r="AR21" s="295">
        <f t="shared" si="68"/>
        <v>1</v>
      </c>
      <c r="AS21" s="295">
        <f t="shared" ca="1" si="61"/>
        <v>5</v>
      </c>
      <c r="AT21" s="295">
        <f t="shared" ca="1" si="62"/>
        <v>0</v>
      </c>
      <c r="AU21" s="295">
        <f t="shared" ca="1" si="63"/>
        <v>0</v>
      </c>
      <c r="AV21" s="295">
        <f t="shared" ca="1" si="64"/>
        <v>0</v>
      </c>
      <c r="AW21" s="295">
        <f t="shared" ca="1" si="65"/>
        <v>0</v>
      </c>
      <c r="AX21" s="295">
        <f t="shared" ca="1" si="66"/>
        <v>0</v>
      </c>
      <c r="AY21" s="295">
        <f t="shared" ca="1" si="67"/>
        <v>0</v>
      </c>
      <c r="AZ21" s="297">
        <f t="array" aca="1" ref="AZ21" ca="1">IFERROR(INDEX($K$3:$K$18,MATCH(1,($AM$3:$AM$18=$AR21&amp;$AQ21)*($J$3:$J$18=AZ$3),0),0),"")</f>
        <v>0.625</v>
      </c>
      <c r="BA21" s="299">
        <f t="array" aca="1" ref="BA21" ca="1">IFERROR(INDEX($I$3:$I$18,MATCH(1,($AM$3:$AM$18=$AR21&amp;$AQ21)*($J$3:$J$18=BA$3),0),0),"")</f>
        <v>3</v>
      </c>
      <c r="BB21" s="297" t="str">
        <f t="array" aca="1" ref="BB21" ca="1">IFERROR(INDEX($L$3:$L$18,MATCH(1,($AM$3:$AM$18=$AR21&amp;$AQ21)*($J$3:$J$18=BB$3),0),0),"")</f>
        <v>Player 4</v>
      </c>
      <c r="BC21" s="297" t="str">
        <f t="array" aca="1" ref="BC21" ca="1">IFERROR(INDEX($M$3:$M$18,MATCH(1,($AM$3:$AM$18=$AR21&amp;$AQ21)*($J$3:$J$18=BC$3),0),0),"")</f>
        <v>Player 13</v>
      </c>
      <c r="BD21" s="297" t="str">
        <f t="array" aca="1" ref="BD21" ca="1">IFERROR(INDEX($K$3:$K$18,MATCH(1,($AM$3:$AM$18=$AR21&amp;$AQ21)*($J$3:$J$18=BD$3),0),0),"")</f>
        <v/>
      </c>
      <c r="BE21" s="299" t="str">
        <f t="array" aca="1" ref="BE21" ca="1">IFERROR(INDEX($I$3:$I$18,MATCH(1,($AM$3:$AM$18=$AR21&amp;$AQ21)*($J$3:$J$18=BE$3),0),0),"")</f>
        <v/>
      </c>
      <c r="BF21" s="297" t="str">
        <f t="array" aca="1" ref="BF21" ca="1">IFERROR(INDEX($L$3:$L$18,MATCH(1,($AM$3:$AM$18=$AR21&amp;$AQ21)*($J$3:$J$18=BF$3),0),0),"")</f>
        <v/>
      </c>
      <c r="BG21" s="297" t="str">
        <f t="array" aca="1" ref="BG21" ca="1">IFERROR(INDEX($M$3:$M$18,MATCH(1,($AM$3:$AM$18=$AR21&amp;$AQ21)*($J$3:$J$18=BG$3),0),0),"")</f>
        <v/>
      </c>
      <c r="BH21" s="297" t="str">
        <f t="array" aca="1" ref="BH21" ca="1">IFERROR(INDEX($K$3:$K$18,MATCH(1,($AM$3:$AM$18=$AR21&amp;$AQ21)*($J$3:$J$18=BH$3),0),0),"")</f>
        <v/>
      </c>
      <c r="BI21" s="299" t="str">
        <f t="array" aca="1" ref="BI21" ca="1">IFERROR(INDEX($I$3:$I$18,MATCH(1,($AM$3:$AM$18=$AR21&amp;$AQ21)*($J$3:$J$18=BI$3),0),0),"")</f>
        <v/>
      </c>
      <c r="BJ21" s="297" t="str">
        <f t="array" aca="1" ref="BJ21" ca="1">IFERROR(INDEX($L$3:$L$18,MATCH(1,($AM$3:$AM$18=$AR21&amp;$AQ21)*($J$3:$J$18=BJ$3),0),0),"")</f>
        <v/>
      </c>
      <c r="BK21" s="297" t="str">
        <f t="array" aca="1" ref="BK21" ca="1">IFERROR(INDEX($M$3:$M$18,MATCH(1,($AM$3:$AM$18=$AR21&amp;$AQ21)*($J$3:$J$18=BK$3),0),0),"")</f>
        <v/>
      </c>
      <c r="BL21" s="297" t="str">
        <f t="array" aca="1" ref="BL21" ca="1">IFERROR(INDEX($K$3:$K$18,MATCH(1,($AM$3:$AM$18=$AR21&amp;$AQ21)*($J$3:$J$18=BL$3),0),0),"")</f>
        <v/>
      </c>
      <c r="BM21" s="299" t="str">
        <f t="array" aca="1" ref="BM21" ca="1">IFERROR(INDEX($I$3:$I$18,MATCH(1,($AM$3:$AM$18=$AR21&amp;$AQ21)*($J$3:$J$18=BM$3),0),0),"")</f>
        <v/>
      </c>
      <c r="BN21" s="297" t="str">
        <f t="array" aca="1" ref="BN21" ca="1">IFERROR(INDEX($L$3:$L$18,MATCH(1,($AM$3:$AM$18=$AR21&amp;$AQ21)*($J$3:$J$18=BN$3),0),0),"")</f>
        <v/>
      </c>
      <c r="BO21" s="297" t="str">
        <f t="array" aca="1" ref="BO21" ca="1">IFERROR(INDEX($M$3:$M$18,MATCH(1,($AM$3:$AM$18=$AR21&amp;$AQ21)*($J$3:$J$18=BO$3),0),0),"")</f>
        <v/>
      </c>
      <c r="BP21" s="297" t="str">
        <f t="array" aca="1" ref="BP21" ca="1">IFERROR(INDEX($K$3:$K$18,MATCH(1,($AM$3:$AM$18=$AR21&amp;$AQ21)*($J$3:$J$18=BP$3),0),0),"")</f>
        <v/>
      </c>
      <c r="BQ21" s="299" t="str">
        <f t="array" aca="1" ref="BQ21" ca="1">IFERROR(INDEX($I$3:$I$18,MATCH(1,($AM$3:$AM$18=$AR21&amp;$AQ21)*($J$3:$J$18=BQ$3),0),0),"")</f>
        <v/>
      </c>
      <c r="BR21" s="297" t="str">
        <f t="array" aca="1" ref="BR21" ca="1">IFERROR(INDEX($L$3:$L$18,MATCH(1,($AM$3:$AM$18=$AR21&amp;$AQ21)*($J$3:$J$18=BR$3),0),0),"")</f>
        <v/>
      </c>
      <c r="BS21" s="297" t="str">
        <f t="array" aca="1" ref="BS21" ca="1">IFERROR(INDEX($M$3:$M$18,MATCH(1,($AM$3:$AM$18=$AR21&amp;$AQ21)*($J$3:$J$18=BS$3),0),0),"")</f>
        <v/>
      </c>
      <c r="BT21" s="297" t="str">
        <f t="array" aca="1" ref="BT21" ca="1">IFERROR(INDEX($K$3:$K$18,MATCH(1,($AM$3:$AM$18=$AR21&amp;$AQ21)*($J$3:$J$18=BT$3),0),0),"")</f>
        <v/>
      </c>
      <c r="BU21" s="299" t="str">
        <f t="array" aca="1" ref="BU21" ca="1">IFERROR(INDEX($I$3:$I$18,MATCH(1,($AM$3:$AM$18=$AR21&amp;$AQ21)*($J$3:$J$18=BU$3),0),0),"")</f>
        <v/>
      </c>
      <c r="BV21" s="297" t="str">
        <f t="array" aca="1" ref="BV21" ca="1">IFERROR(INDEX($L$3:$L$18,MATCH(1,($AM$3:$AM$18=$AR21&amp;$AQ21)*($J$3:$J$18=BV$3),0),0),"")</f>
        <v/>
      </c>
      <c r="BW21" s="297" t="str">
        <f t="array" aca="1" ref="BW21" ca="1">IFERROR(INDEX($M$3:$M$18,MATCH(1,($AM$3:$AM$18=$AR21&amp;$AQ21)*($J$3:$J$18=BW$3),0),0),"")</f>
        <v/>
      </c>
      <c r="BX21" s="297" t="str">
        <f t="array" aca="1" ref="BX21" ca="1">IFERROR(INDEX($K$3:$K$18,MATCH(1,($AM$3:$AM$18=$AR21&amp;$AQ21)*($J$3:$J$18=BX$3),0),0),"")</f>
        <v/>
      </c>
      <c r="BY21" s="299" t="str">
        <f t="array" aca="1" ref="BY21" ca="1">IFERROR(INDEX($I$3:$I$18,MATCH(1,($AM$3:$AM$18=$AR21&amp;$AQ21)*($J$3:$J$18=BY$3),0),0),"")</f>
        <v/>
      </c>
      <c r="BZ21" s="297" t="str">
        <f t="array" aca="1" ref="BZ21" ca="1">IFERROR(INDEX($L$3:$L$18,MATCH(1,($AM$3:$AM$18=$AR21&amp;$AQ21)*($J$3:$J$18=BZ$3),0),0),"")</f>
        <v/>
      </c>
      <c r="CA21" s="297" t="str">
        <f t="array" aca="1" ref="CA21" ca="1">IFERROR(INDEX($M$3:$M$18,MATCH(1,($AM$3:$AM$18=$AR21&amp;$AQ21)*($J$3:$J$18=CA$3),0),0),"")</f>
        <v/>
      </c>
      <c r="CB21" s="297">
        <f t="array" aca="1" ref="CB21" ca="1">IFERROR(INDEX($S$3:$S$33,MATCH(1,($AN$3:$AN$33=$AR21&amp;$AQ21)*($R$3:$R$33=CB$3),0),0),"")</f>
        <v>0.625</v>
      </c>
      <c r="CC21" s="299">
        <f t="array" aca="1" ref="CC21" ca="1">IFERROR(INDEX($Q$3:$Q$33,MATCH(1,($AN$3:$AN$33=$AR21&amp;$AQ21)*($R$3:$R$33=CC$3),0),0),"")</f>
        <v>3</v>
      </c>
      <c r="CD21" s="297" t="str">
        <f t="array" aca="1" ref="CD21" ca="1">IFERROR(INDEX($T$3:$T$33,MATCH(1,($AN$3:$AN$33=$AR21&amp;$AQ21)*($R$3:$R$33=CD$3),0),0),"")</f>
        <v>Player 4</v>
      </c>
      <c r="CE21" s="297" t="str">
        <f t="array" aca="1" ref="CE21" ca="1">IFERROR(INDEX($U$3:$U$33,MATCH(1,($AN$3:$AN$33=$AR21&amp;$AQ21)*($R$3:$R$33=CE$3),0),0),"")</f>
        <v>Player 13</v>
      </c>
      <c r="CF21" s="297" t="str">
        <f t="array" aca="1" ref="CF21" ca="1">IFERROR(INDEX($S$3:$S$33,MATCH(1,($AN$3:$AN$33=$AR21&amp;$AQ21)*($R$3:$R$33=CF$3),0),0),"")</f>
        <v/>
      </c>
      <c r="CG21" s="299" t="str">
        <f t="array" aca="1" ref="CG21" ca="1">IFERROR(INDEX($Q$3:$Q$33,MATCH(1,($AN$3:$AN$33=$AR21&amp;$AQ21)*($R$3:$R$33=CG$3),0),0),"")</f>
        <v/>
      </c>
      <c r="CH21" s="297" t="str">
        <f t="array" aca="1" ref="CH21" ca="1">IFERROR(INDEX($T$3:$T$33,MATCH(1,($AN$3:$AN$33=$AR21&amp;$AQ21)*($R$3:$R$33=CH$3),0),0),"")</f>
        <v/>
      </c>
      <c r="CI21" s="297" t="str">
        <f t="array" aca="1" ref="CI21" ca="1">IFERROR(INDEX($U$3:$U$33,MATCH(1,($AN$3:$AN$33=$AR21&amp;$AQ21)*($R$3:$R$33=CI$3),0),0),"")</f>
        <v/>
      </c>
      <c r="CJ21" s="297" t="str">
        <f t="array" aca="1" ref="CJ21" ca="1">IFERROR(INDEX($S$3:$S$33,MATCH(1,($AN$3:$AN$33=$AR21&amp;$AQ21)*($R$3:$R$33=CJ$3),0),0),"")</f>
        <v/>
      </c>
      <c r="CK21" s="299" t="str">
        <f t="array" aca="1" ref="CK21" ca="1">IFERROR(INDEX($Q$3:$Q$33,MATCH(1,($AN$3:$AN$33=$AR21&amp;$AQ21)*($R$3:$R$33=CK$3),0),0),"")</f>
        <v/>
      </c>
      <c r="CL21" s="297" t="str">
        <f t="array" aca="1" ref="CL21" ca="1">IFERROR(INDEX($T$3:$T$33,MATCH(1,($AN$3:$AN$33=$AR21&amp;$AQ21)*($R$3:$R$33=CL$3),0),0),"")</f>
        <v/>
      </c>
      <c r="CM21" s="297" t="str">
        <f t="array" aca="1" ref="CM21" ca="1">IFERROR(INDEX($U$3:$U$33,MATCH(1,($AN$3:$AN$33=$AR21&amp;$AQ21)*($R$3:$R$33=CM$3),0),0),"")</f>
        <v/>
      </c>
      <c r="CN21" s="297" t="str">
        <f t="array" aca="1" ref="CN21" ca="1">IFERROR(INDEX($S$3:$S$33,MATCH(1,($AN$3:$AN$33=$AR21&amp;$AQ21)*($R$3:$R$33=CN$3),0),0),"")</f>
        <v/>
      </c>
      <c r="CO21" s="299" t="str">
        <f t="array" aca="1" ref="CO21" ca="1">IFERROR(INDEX($Q$3:$Q$33,MATCH(1,($AN$3:$AN$33=$AR21&amp;$AQ21)*($R$3:$R$33=CO$3),0),0),"")</f>
        <v/>
      </c>
      <c r="CP21" s="297" t="str">
        <f t="array" aca="1" ref="CP21" ca="1">IFERROR(INDEX($T$3:$T$33,MATCH(1,($AN$3:$AN$33=$AR21&amp;$AQ21)*($R$3:$R$33=CP$3),0),0),"")</f>
        <v/>
      </c>
      <c r="CQ21" s="297" t="str">
        <f t="array" aca="1" ref="CQ21" ca="1">IFERROR(INDEX($U$3:$U$33,MATCH(1,($AN$3:$AN$33=$AR21&amp;$AQ21)*($R$3:$R$33=CQ$3),0),0),"")</f>
        <v/>
      </c>
      <c r="CR21" s="297" t="str">
        <f t="array" aca="1" ref="CR21" ca="1">IFERROR(INDEX($S$3:$S$33,MATCH(1,($AN$3:$AN$33=$AR21&amp;$AQ21)*($R$3:$R$33=CR$3),0),0),"")</f>
        <v/>
      </c>
      <c r="CS21" s="299" t="str">
        <f t="array" aca="1" ref="CS21" ca="1">IFERROR(INDEX($Q$3:$Q$33,MATCH(1,($AN$3:$AN$33=$AR21&amp;$AQ21)*($R$3:$R$33=CS$3),0),0),"")</f>
        <v/>
      </c>
      <c r="CT21" s="297" t="str">
        <f t="array" aca="1" ref="CT21" ca="1">IFERROR(INDEX($T$3:$T$33,MATCH(1,($AN$3:$AN$33=$AR21&amp;$AQ21)*($R$3:$R$33=CT$3),0),0),"")</f>
        <v/>
      </c>
      <c r="CU21" s="297" t="str">
        <f t="array" aca="1" ref="CU21" ca="1">IFERROR(INDEX($U$3:$U$33,MATCH(1,($AN$3:$AN$33=$AR21&amp;$AQ21)*($R$3:$R$33=CU$3),0),0),"")</f>
        <v/>
      </c>
      <c r="CV21" s="297" t="str">
        <f t="array" aca="1" ref="CV21" ca="1">IFERROR(INDEX($S$3:$S$33,MATCH(1,($AN$3:$AN$33=$AR21&amp;$AQ21)*($R$3:$R$33=CV$3),0),0),"")</f>
        <v/>
      </c>
      <c r="CW21" s="299" t="str">
        <f t="array" aca="1" ref="CW21" ca="1">IFERROR(INDEX($Q$3:$Q$33,MATCH(1,($AN$3:$AN$33=$AR21&amp;$AQ21)*($R$3:$R$33=CW$3),0),0),"")</f>
        <v/>
      </c>
      <c r="CX21" s="297" t="str">
        <f t="array" aca="1" ref="CX21" ca="1">IFERROR(INDEX($T$3:$T$33,MATCH(1,($AN$3:$AN$33=$AR21&amp;$AQ21)*($R$3:$R$33=CX$3),0),0),"")</f>
        <v/>
      </c>
      <c r="CY21" s="297" t="str">
        <f t="array" aca="1" ref="CY21" ca="1">IFERROR(INDEX($U$3:$U$33,MATCH(1,($AN$3:$AN$33=$AR21&amp;$AQ21)*($R$3:$R$33=CY$3),0),0),"")</f>
        <v/>
      </c>
      <c r="CZ21" s="297" t="str">
        <f t="array" aca="1" ref="CZ21" ca="1">IFERROR(INDEX($S$3:$S$33,MATCH(1,($AN$3:$AN$33=$AR21&amp;$AQ21)*($R$3:$R$33=CZ$3),0),0),"")</f>
        <v/>
      </c>
      <c r="DA21" s="299" t="str">
        <f t="array" aca="1" ref="DA21" ca="1">IFERROR(INDEX($Q$3:$Q$33,MATCH(1,($AN$3:$AN$33=$AR21&amp;$AQ21)*($R$3:$R$33=DA$3),0),0),"")</f>
        <v/>
      </c>
      <c r="DB21" s="297" t="str">
        <f t="array" aca="1" ref="DB21" ca="1">IFERROR(INDEX($T$3:$T$33,MATCH(1,($AN$3:$AN$33=$AR21&amp;$AQ21)*($R$3:$R$33=DB$3),0),0),"")</f>
        <v/>
      </c>
      <c r="DC21" s="297" t="str">
        <f t="array" aca="1" ref="DC21" ca="1">IFERROR(INDEX($U$3:$U$33,MATCH(1,($AN$3:$AN$33=$AR21&amp;$AQ21)*($R$3:$R$33=DC$3),0),0),"")</f>
        <v/>
      </c>
      <c r="DD21" s="297">
        <f t="array" aca="1" ref="DD21" ca="1">IFERROR(INDEX($AA$3:$AA$65,MATCH(1,($AO$3:$AO$65=$AR21&amp;$AQ21)*($Z$3:$Z$65=DD$3),0),0),"")</f>
        <v>0.625</v>
      </c>
      <c r="DE21" s="299">
        <f t="array" aca="1" ref="DE21" ca="1">IFERROR(INDEX($Y$3:$Y$65,MATCH(1,($AO$3:$AO$65=$AR21&amp;$AQ21)*($Z$3:$Z$65=DE$3),0),0),"")</f>
        <v>3</v>
      </c>
      <c r="DF21" s="297" t="str">
        <f t="array" aca="1" ref="DF21" ca="1">IFERROR(INDEX($AB$3:$AB$65,MATCH(1,($AO$3:$AO$65=$AR21&amp;$AQ21)*($Z$3:$Z$65=DF$3),0),0),"")</f>
        <v>Player 4</v>
      </c>
      <c r="DG21" s="297" t="str">
        <f t="array" aca="1" ref="DG21" ca="1">IFERROR(INDEX($AC$3:$AC$65,MATCH(1,($AO$3:$AO$65=$AR21&amp;$AQ21)*($Z$3:$Z$65=DG$3),0),0),"")</f>
        <v>Player 13</v>
      </c>
      <c r="DH21" s="297" t="str">
        <f t="array" aca="1" ref="DH21" ca="1">IFERROR(INDEX($AA$3:$AA$65,MATCH(1,($AO$3:$AO$65=$AR21&amp;$AQ21)*($Z$3:$Z$65=DH$3),0),0),"")</f>
        <v/>
      </c>
      <c r="DI21" s="299" t="str">
        <f t="array" aca="1" ref="DI21" ca="1">IFERROR(INDEX($Y$3:$Y$65,MATCH(1,($AO$3:$AO$65=$AR21&amp;$AQ21)*($Z$3:$Z$65=DI$3),0),0),"")</f>
        <v/>
      </c>
      <c r="DJ21" s="297" t="str">
        <f t="array" aca="1" ref="DJ21" ca="1">IFERROR(INDEX($AB$3:$AB$65,MATCH(1,($AO$3:$AO$65=$AR21&amp;$AQ21)*($Z$3:$Z$65=DJ$3),0),0),"")</f>
        <v/>
      </c>
      <c r="DK21" s="297" t="str">
        <f t="array" aca="1" ref="DK21" ca="1">IFERROR(INDEX($AC$3:$AC$65,MATCH(1,($AO$3:$AO$65=$AR21&amp;$AQ21)*($Z$3:$Z$65=DK$3),0),0),"")</f>
        <v/>
      </c>
      <c r="DL21" s="297" t="str">
        <f t="array" aca="1" ref="DL21" ca="1">IFERROR(INDEX($AA$3:$AA$65,MATCH(1,($AO$3:$AO$65=$AR21&amp;$AQ21)*($Z$3:$Z$65=DL$3),0),0),"")</f>
        <v/>
      </c>
      <c r="DM21" s="299" t="str">
        <f t="array" aca="1" ref="DM21" ca="1">IFERROR(INDEX($Y$3:$Y$65,MATCH(1,($AO$3:$AO$65=$AR21&amp;$AQ21)*($Z$3:$Z$65=DM$3),0),0),"")</f>
        <v/>
      </c>
      <c r="DN21" s="297" t="str">
        <f t="array" aca="1" ref="DN21" ca="1">IFERROR(INDEX($AB$3:$AB$65,MATCH(1,($AO$3:$AO$65=$AR21&amp;$AQ21)*($Z$3:$Z$65=DN$3),0),0),"")</f>
        <v/>
      </c>
      <c r="DO21" s="297" t="str">
        <f t="array" aca="1" ref="DO21" ca="1">IFERROR(INDEX($AC$3:$AC$65,MATCH(1,($AO$3:$AO$65=$AR21&amp;$AQ21)*($Z$3:$Z$65=DO$3),0),0),"")</f>
        <v/>
      </c>
      <c r="DP21" s="297" t="str">
        <f t="array" aca="1" ref="DP21" ca="1">IFERROR(INDEX($AA$3:$AA$65,MATCH(1,($AO$3:$AO$65=$AR21&amp;$AQ21)*($Z$3:$Z$65=DP$3),0),0),"")</f>
        <v/>
      </c>
      <c r="DQ21" s="299" t="str">
        <f t="array" aca="1" ref="DQ21" ca="1">IFERROR(INDEX($Y$3:$Y$65,MATCH(1,($AO$3:$AO$65=$AR21&amp;$AQ21)*($Z$3:$Z$65=DQ$3),0),0),"")</f>
        <v/>
      </c>
      <c r="DR21" s="297" t="str">
        <f t="array" aca="1" ref="DR21" ca="1">IFERROR(INDEX($AB$3:$AB$65,MATCH(1,($AO$3:$AO$65=$AR21&amp;$AQ21)*($Z$3:$Z$65=DR$3),0),0),"")</f>
        <v/>
      </c>
      <c r="DS21" s="297" t="str">
        <f t="array" aca="1" ref="DS21" ca="1">IFERROR(INDEX($AC$3:$AC$65,MATCH(1,($AO$3:$AO$65=$AR21&amp;$AQ21)*($Z$3:$Z$65=DS$3),0),0),"")</f>
        <v/>
      </c>
      <c r="DT21" s="297" t="str">
        <f t="array" aca="1" ref="DT21" ca="1">IFERROR(INDEX($AA$3:$AA$65,MATCH(1,($AO$3:$AO$65=$AR21&amp;$AQ21)*($Z$3:$Z$65=DT$3),0),0),"")</f>
        <v/>
      </c>
      <c r="DU21" s="299" t="str">
        <f t="array" aca="1" ref="DU21" ca="1">IFERROR(INDEX($Y$3:$Y$65,MATCH(1,($AO$3:$AO$65=$AR21&amp;$AQ21)*($Z$3:$Z$65=DU$3),0),0),"")</f>
        <v/>
      </c>
      <c r="DV21" s="297" t="str">
        <f t="array" aca="1" ref="DV21" ca="1">IFERROR(INDEX($AB$3:$AB$65,MATCH(1,($AO$3:$AO$65=$AR21&amp;$AQ21)*($Z$3:$Z$65=DV$3),0),0),"")</f>
        <v/>
      </c>
      <c r="DW21" s="297" t="str">
        <f t="array" aca="1" ref="DW21" ca="1">IFERROR(INDEX($AC$3:$AC$65,MATCH(1,($AO$3:$AO$65=$AR21&amp;$AQ21)*($Z$3:$Z$65=DW$3),0),0),"")</f>
        <v/>
      </c>
      <c r="DX21" s="297" t="str">
        <f t="array" aca="1" ref="DX21" ca="1">IFERROR(INDEX($AA$3:$AA$65,MATCH(1,($AO$3:$AO$65=$AR21&amp;$AQ21)*($Z$3:$Z$65=DX$3),0),0),"")</f>
        <v/>
      </c>
      <c r="DY21" s="299" t="str">
        <f t="array" aca="1" ref="DY21" ca="1">IFERROR(INDEX($Y$3:$Y$65,MATCH(1,($AO$3:$AO$65=$AR21&amp;$AQ21)*($Z$3:$Z$65=DY$3),0),0),"")</f>
        <v/>
      </c>
      <c r="DZ21" s="297" t="str">
        <f t="array" aca="1" ref="DZ21" ca="1">IFERROR(INDEX($AB$3:$AB$65,MATCH(1,($AO$3:$AO$65=$AR21&amp;$AQ21)*($Z$3:$Z$65=DZ$3),0),0),"")</f>
        <v/>
      </c>
      <c r="EA21" s="297" t="str">
        <f t="array" aca="1" ref="EA21" ca="1">IFERROR(INDEX($AC$3:$AC$65,MATCH(1,($AO$3:$AO$65=$AR21&amp;$AQ21)*($Z$3:$Z$65=EA$3),0),0),"")</f>
        <v/>
      </c>
      <c r="EB21" s="297" t="str">
        <f t="array" aca="1" ref="EB21" ca="1">IFERROR(INDEX($AA$3:$AA$65,MATCH(1,($AO$3:$AO$65=$AR21&amp;$AQ21)*($Z$3:$Z$65=EB$3),0),0),"")</f>
        <v/>
      </c>
      <c r="EC21" s="299" t="str">
        <f t="array" aca="1" ref="EC21" ca="1">IFERROR(INDEX($Y$3:$Y$65,MATCH(1,($AO$3:$AO$65=$AR21&amp;$AQ21)*($Z$3:$Z$65=EC$3),0),0),"")</f>
        <v/>
      </c>
      <c r="ED21" s="297" t="str">
        <f t="array" aca="1" ref="ED21" ca="1">IFERROR(INDEX($AB$3:$AB$65,MATCH(1,($AO$3:$AO$65=$AR21&amp;$AQ21)*($Z$3:$Z$65=ED$3),0),0),"")</f>
        <v/>
      </c>
      <c r="EE21" s="297" t="str">
        <f t="array" aca="1" ref="EE21" ca="1">IFERROR(INDEX($AC$3:$AC$65,MATCH(1,($AO$3:$AO$65=$AR21&amp;$AQ21)*($Z$3:$Z$65=EE$3),0),0),"")</f>
        <v/>
      </c>
      <c r="EF21" s="297">
        <f t="array" aca="1" ref="EF21" ca="1">IFERROR(INDEX($AI$3:$AI$129,MATCH(1,($AP$3:$AP$129=$AR21&amp;$AQ21)*($AH$3:$AH$129=EF$3),0),0),"")</f>
        <v>0.625</v>
      </c>
      <c r="EG21" s="299">
        <f t="array" aca="1" ref="EG21" ca="1">IFERROR(INDEX($AG$3:$AG$129,MATCH(1,($AP$3:$AP$129=$AR21&amp;$AQ21)*($AH$3:$AH$129=EG$3),0),0),"")</f>
        <v>3</v>
      </c>
      <c r="EH21" s="297" t="str">
        <f t="array" aca="1" ref="EH21" ca="1">IFERROR(INDEX($AJ$3:$AJ$129,MATCH(1,($AP$3:$AP$129=$AR21&amp;$AQ21)*($AH$3:$AH$129=EH$3),0),0),"")</f>
        <v>Player 4</v>
      </c>
      <c r="EI21" s="297" t="str">
        <f t="array" aca="1" ref="EI21" ca="1">IFERROR(INDEX($AK$3:$AK$129,MATCH(1,($AP$3:$AP$129=$AR21&amp;$AQ21)*($AH$3:$AH$129=EI$3),0),0),"")</f>
        <v>Player 13</v>
      </c>
      <c r="EJ21" s="297">
        <f t="array" aca="1" ref="EJ21" ca="1">IFERROR(INDEX($AI$3:$AI$129,MATCH(1,($AP$3:$AP$129=$AR21&amp;$AQ21)*($AH$3:$AH$129=EJ$3),0),0),"")</f>
        <v>0.625</v>
      </c>
      <c r="EK21" s="299">
        <f t="array" aca="1" ref="EK21" ca="1">IFERROR(INDEX($AG$3:$AG$129,MATCH(1,($AP$3:$AP$129=$AR21&amp;$AQ21)*($AH$3:$AH$129=EK$3),0),0),"")</f>
        <v>67</v>
      </c>
      <c r="EL21" s="297" t="str">
        <f t="array" aca="1" ref="EL21" ca="1">IFERROR(INDEX($AJ$3:$AJ$129,MATCH(1,($AP$3:$AP$129=$AR21&amp;$AQ21)*($AH$3:$AH$129=EL$3),0),0),"")</f>
        <v>Winner Match 61</v>
      </c>
      <c r="EM21" s="297" t="str">
        <f t="array" aca="1" ref="EM21" ca="1">IFERROR(INDEX($AK$3:$AK$129,MATCH(1,($AP$3:$AP$129=$AR21&amp;$AQ21)*($AH$3:$AH$129=EM$3),0),0),"")</f>
        <v>Winner Match 62</v>
      </c>
      <c r="EN21" s="297" t="str">
        <f t="array" aca="1" ref="EN21" ca="1">IFERROR(INDEX($AI$3:$AI$129,MATCH(1,($AP$3:$AP$129=$AR21&amp;$AQ21)*($AH$3:$AH$129=EN$3),0),0),"")</f>
        <v/>
      </c>
      <c r="EO21" s="299" t="str">
        <f t="array" aca="1" ref="EO21" ca="1">IFERROR(INDEX($AG$3:$AG$129,MATCH(1,($AP$3:$AP$129=$AR21&amp;$AQ21)*($AH$3:$AH$129=EO$3),0),0),"")</f>
        <v/>
      </c>
      <c r="EP21" s="297" t="str">
        <f t="array" aca="1" ref="EP21" ca="1">IFERROR(INDEX($AJ$3:$AJ$129,MATCH(1,($AP$3:$AP$129=$AR21&amp;$AQ21)*($AH$3:$AH$129=EP$3),0),0),"")</f>
        <v/>
      </c>
      <c r="EQ21" s="297" t="str">
        <f t="array" aca="1" ref="EQ21" ca="1">IFERROR(INDEX($AK$3:$AK$129,MATCH(1,($AP$3:$AP$129=$AR21&amp;$AQ21)*($AH$3:$AH$129=EQ$3),0),0),"")</f>
        <v/>
      </c>
      <c r="ER21" s="297" t="str">
        <f t="array" aca="1" ref="ER21" ca="1">IFERROR(INDEX($AI$3:$AI$129,MATCH(1,($AP$3:$AP$129=$AR21&amp;$AQ21)*($AH$3:$AH$129=ER$3),0),0),"")</f>
        <v/>
      </c>
      <c r="ES21" s="299" t="str">
        <f t="array" aca="1" ref="ES21" ca="1">IFERROR(INDEX($AG$3:$AG$129,MATCH(1,($AP$3:$AP$129=$AR21&amp;$AQ21)*($AH$3:$AH$129=ES$3),0),0),"")</f>
        <v/>
      </c>
      <c r="ET21" s="297" t="str">
        <f t="array" aca="1" ref="ET21" ca="1">IFERROR(INDEX($AJ$3:$AJ$129,MATCH(1,($AP$3:$AP$129=$AR21&amp;$AQ21)*($AH$3:$AH$129=ET$3),0),0),"")</f>
        <v/>
      </c>
      <c r="EU21" s="297" t="str">
        <f t="array" aca="1" ref="EU21" ca="1">IFERROR(INDEX($AK$3:$AK$129,MATCH(1,($AP$3:$AP$129=$AR21&amp;$AQ21)*($AH$3:$AH$129=EU$3),0),0),"")</f>
        <v/>
      </c>
      <c r="EV21" s="297" t="str">
        <f t="array" aca="1" ref="EV21" ca="1">IFERROR(INDEX($AI$3:$AI$129,MATCH(1,($AP$3:$AP$129=$AR21&amp;$AQ21)*($AH$3:$AH$129=EV$3),0),0),"")</f>
        <v/>
      </c>
      <c r="EW21" s="299" t="str">
        <f t="array" aca="1" ref="EW21" ca="1">IFERROR(INDEX($AG$3:$AG$129,MATCH(1,($AP$3:$AP$129=$AR21&amp;$AQ21)*($AH$3:$AH$129=EW$3),0),0),"")</f>
        <v/>
      </c>
      <c r="EX21" s="297" t="str">
        <f t="array" aca="1" ref="EX21" ca="1">IFERROR(INDEX($AJ$3:$AJ$129,MATCH(1,($AP$3:$AP$129=$AR21&amp;$AQ21)*($AH$3:$AH$129=EX$3),0),0),"")</f>
        <v/>
      </c>
      <c r="EY21" s="297" t="str">
        <f t="array" aca="1" ref="EY21" ca="1">IFERROR(INDEX($AK$3:$AK$129,MATCH(1,($AP$3:$AP$129=$AR21&amp;$AQ21)*($AH$3:$AH$129=EY$3),0),0),"")</f>
        <v/>
      </c>
      <c r="EZ21" s="297" t="str">
        <f t="array" aca="1" ref="EZ21" ca="1">IFERROR(INDEX($AI$3:$AI$129,MATCH(1,($AP$3:$AP$129=$AR21&amp;$AQ21)*($AH$3:$AH$129=EZ$3),0),0),"")</f>
        <v/>
      </c>
      <c r="FA21" s="299" t="str">
        <f t="array" aca="1" ref="FA21" ca="1">IFERROR(INDEX($AG$3:$AG$129,MATCH(1,($AP$3:$AP$129=$AR21&amp;$AQ21)*($AH$3:$AH$129=FA$3),0),0),"")</f>
        <v/>
      </c>
      <c r="FB21" s="297" t="str">
        <f t="array" aca="1" ref="FB21" ca="1">IFERROR(INDEX($AJ$3:$AJ$129,MATCH(1,($AP$3:$AP$129=$AR21&amp;$AQ21)*($AH$3:$AH$129=FB$3),0),0),"")</f>
        <v/>
      </c>
      <c r="FC21" s="297" t="str">
        <f t="array" aca="1" ref="FC21" ca="1">IFERROR(INDEX($AK$3:$AK$129,MATCH(1,($AP$3:$AP$129=$AR21&amp;$AQ21)*($AH$3:$AH$129=FC$3),0),0),"")</f>
        <v/>
      </c>
      <c r="FD21" s="297" t="str">
        <f t="array" aca="1" ref="FD21" ca="1">IFERROR(INDEX($AI$3:$AI$129,MATCH(1,($AP$3:$AP$129=$AR21&amp;$AQ21)*($AH$3:$AH$129=FD$3),0),0),"")</f>
        <v/>
      </c>
      <c r="FE21" s="299" t="str">
        <f t="array" aca="1" ref="FE21" ca="1">IFERROR(INDEX($AG$3:$AG$129,MATCH(1,($AP$3:$AP$129=$AR21&amp;$AQ21)*($AH$3:$AH$129=FE$3),0),0),"")</f>
        <v/>
      </c>
      <c r="FF21" s="297" t="str">
        <f t="array" aca="1" ref="FF21" ca="1">IFERROR(INDEX($AJ$3:$AJ$129,MATCH(1,($AP$3:$AP$129=$AR21&amp;$AQ21)*($AH$3:$AH$129=FF$3),0),0),"")</f>
        <v/>
      </c>
      <c r="FG21" s="297" t="str">
        <f t="array" aca="1" ref="FG21" ca="1">IFERROR(INDEX($AK$3:$AK$129,MATCH(1,($AP$3:$AP$129=$AR21&amp;$AQ21)*($AH$3:$AH$129=FG$3),0),0),"")</f>
        <v/>
      </c>
    </row>
    <row r="22" spans="2:163" ht="13.8" x14ac:dyDescent="0.25">
      <c r="B22" s="295">
        <f>dummy1!O28</f>
        <v>20</v>
      </c>
      <c r="C22" s="296">
        <f>dummy1!P28</f>
        <v>42040</v>
      </c>
      <c r="D22" s="297">
        <f>dummy1!Q28</f>
        <v>0.70833333333333337</v>
      </c>
      <c r="E22" s="295" t="str">
        <f>dummy1!R28</f>
        <v>Court 4</v>
      </c>
      <c r="G22" s="295" t="str">
        <f ca="1">IFERROR(VLOOKUP(dummy1!S28,dummy1!$K$45:$L$172,2,FALSE),"")</f>
        <v/>
      </c>
      <c r="H22" s="295" t="str">
        <f>IFERROR(VLOOKUP(dummy1!V28,dummy1!$K$45:$L$172,2,FALSE),"")</f>
        <v/>
      </c>
      <c r="N22" s="295">
        <f ca="1">'Bracket 9 - 16'!S106</f>
        <v>20</v>
      </c>
      <c r="O22" s="295" t="str">
        <f ca="1">'Bracket 9 - 16'!T103</f>
        <v>Loser Match 15</v>
      </c>
      <c r="P22" s="295" t="str">
        <f ca="1">'Bracket 9 - 16'!T104</f>
        <v>Winner Match 12</v>
      </c>
      <c r="Q22" s="295">
        <f t="shared" ca="1" si="36"/>
        <v>20</v>
      </c>
      <c r="R22" s="295">
        <f t="shared" ca="1" si="37"/>
        <v>42040</v>
      </c>
      <c r="S22" s="295">
        <f t="shared" ca="1" si="38"/>
        <v>0.70833333333333337</v>
      </c>
      <c r="T22" s="295" t="str">
        <f t="shared" ca="1" si="39"/>
        <v>Loser Match 15</v>
      </c>
      <c r="U22" s="295" t="str">
        <f t="shared" ca="1" si="40"/>
        <v>Winner Match 12</v>
      </c>
      <c r="V22" s="295">
        <f ca="1">'Bracket 17 - 32'!C160</f>
        <v>12</v>
      </c>
      <c r="W22" s="296" t="str">
        <f ca="1">'Bracket 17 - 32'!D157</f>
        <v>Loser Match 7</v>
      </c>
      <c r="X22" s="296" t="str">
        <f ca="1">'Bracket 17 - 32'!D158</f>
        <v>Loser Match 8</v>
      </c>
      <c r="Y22" s="295" t="str">
        <f t="shared" ca="1" si="41"/>
        <v/>
      </c>
      <c r="Z22" s="295" t="str">
        <f t="shared" ca="1" si="2"/>
        <v/>
      </c>
      <c r="AA22" s="295" t="str">
        <f t="shared" ca="1" si="3"/>
        <v/>
      </c>
      <c r="AB22" s="295" t="str">
        <f t="shared" ca="1" si="42"/>
        <v/>
      </c>
      <c r="AC22" s="295" t="str">
        <f t="shared" ca="1" si="43"/>
        <v/>
      </c>
      <c r="AD22" s="295">
        <f ca="1">'Bracket 33 - 64'!C126</f>
        <v>8</v>
      </c>
      <c r="AE22" s="295" t="str">
        <f ca="1">IFERROR(VLOOKUP(dummy1!S28,dummy1!$K$45:$L$172,2,FALSE),"")</f>
        <v/>
      </c>
      <c r="AF22" s="295" t="str">
        <f ca="1">IFERROR(VLOOKUP(dummy1!T28,dummy1!$K$45:$L$172,2,FALSE),"")</f>
        <v/>
      </c>
      <c r="AG22" s="295" t="str">
        <f t="shared" ca="1" si="44"/>
        <v/>
      </c>
      <c r="AH22" s="295" t="str">
        <f t="shared" ca="1" si="45"/>
        <v/>
      </c>
      <c r="AI22" s="295" t="str">
        <f t="shared" ca="1" si="46"/>
        <v/>
      </c>
      <c r="AJ22" s="295" t="str">
        <f t="shared" ca="1" si="47"/>
        <v/>
      </c>
      <c r="AK22" s="295" t="str">
        <f t="shared" ca="1" si="48"/>
        <v/>
      </c>
      <c r="AL22" s="294">
        <f>IF(dummy1!B29=dummy1!B28,IF(dummy1!C29&gt;1,AL21,AL21+1),1)</f>
        <v>2</v>
      </c>
      <c r="AN22" s="295" t="str">
        <f t="shared" si="50"/>
        <v>2Court 4</v>
      </c>
      <c r="AO22" s="295" t="str">
        <f t="shared" si="51"/>
        <v>2Court 4</v>
      </c>
      <c r="AP22" s="295" t="str">
        <f t="shared" si="52"/>
        <v>2Court 4</v>
      </c>
      <c r="AQ22" s="295" t="str">
        <f t="shared" ref="AQ22:AQ52" si="70">AQ21</f>
        <v>Court 3</v>
      </c>
      <c r="AR22" s="295">
        <f t="shared" si="68"/>
        <v>2</v>
      </c>
      <c r="AS22" s="295">
        <f t="shared" ca="1" si="61"/>
        <v>6</v>
      </c>
      <c r="AT22" s="295">
        <f t="shared" ca="1" si="62"/>
        <v>0</v>
      </c>
      <c r="AU22" s="295">
        <f t="shared" ca="1" si="63"/>
        <v>0</v>
      </c>
      <c r="AV22" s="295">
        <f t="shared" ca="1" si="64"/>
        <v>0</v>
      </c>
      <c r="AW22" s="295">
        <f t="shared" ca="1" si="65"/>
        <v>0</v>
      </c>
      <c r="AX22" s="295">
        <f t="shared" ca="1" si="66"/>
        <v>0</v>
      </c>
      <c r="AY22" s="295">
        <f t="shared" ca="1" si="67"/>
        <v>0</v>
      </c>
      <c r="AZ22" s="297" t="str">
        <f t="array" aca="1" ref="AZ22" ca="1">IFERROR(INDEX($K$3:$K$18,MATCH(1,($AM$3:$AM$18=$AR22&amp;$AQ22)*($J$3:$J$18=AZ$3),0),0),"")</f>
        <v/>
      </c>
      <c r="BA22" s="299" t="str">
        <f t="array" aca="1" ref="BA22" ca="1">IFERROR(INDEX($I$3:$I$18,MATCH(1,($AM$3:$AM$18=$AR22&amp;$AQ22)*($J$3:$J$18=BA$3),0),0),"")</f>
        <v/>
      </c>
      <c r="BB22" s="297" t="str">
        <f t="array" aca="1" ref="BB22" ca="1">IFERROR(INDEX($L$3:$L$18,MATCH(1,($AM$3:$AM$18=$AR22&amp;$AQ22)*($J$3:$J$18=BB$3),0),0),"")</f>
        <v/>
      </c>
      <c r="BC22" s="297" t="str">
        <f t="array" aca="1" ref="BC22" ca="1">IFERROR(INDEX($M$3:$M$18,MATCH(1,($AM$3:$AM$18=$AR22&amp;$AQ22)*($J$3:$J$18=BC$3),0),0),"")</f>
        <v/>
      </c>
      <c r="BD22" s="297" t="str">
        <f t="array" aca="1" ref="BD22" ca="1">IFERROR(INDEX($K$3:$K$18,MATCH(1,($AM$3:$AM$18=$AR22&amp;$AQ22)*($J$3:$J$18=BD$3),0),0),"")</f>
        <v/>
      </c>
      <c r="BE22" s="299" t="str">
        <f t="array" aca="1" ref="BE22" ca="1">IFERROR(INDEX($I$3:$I$18,MATCH(1,($AM$3:$AM$18=$AR22&amp;$AQ22)*($J$3:$J$18=BE$3),0),0),"")</f>
        <v/>
      </c>
      <c r="BF22" s="297" t="str">
        <f t="array" aca="1" ref="BF22" ca="1">IFERROR(INDEX($L$3:$L$18,MATCH(1,($AM$3:$AM$18=$AR22&amp;$AQ22)*($J$3:$J$18=BF$3),0),0),"")</f>
        <v/>
      </c>
      <c r="BG22" s="297" t="str">
        <f t="array" aca="1" ref="BG22" ca="1">IFERROR(INDEX($M$3:$M$18,MATCH(1,($AM$3:$AM$18=$AR22&amp;$AQ22)*($J$3:$J$18=BG$3),0),0),"")</f>
        <v/>
      </c>
      <c r="BH22" s="297" t="str">
        <f t="array" aca="1" ref="BH22" ca="1">IFERROR(INDEX($K$3:$K$18,MATCH(1,($AM$3:$AM$18=$AR22&amp;$AQ22)*($J$3:$J$18=BH$3),0),0),"")</f>
        <v/>
      </c>
      <c r="BI22" s="299" t="str">
        <f t="array" aca="1" ref="BI22" ca="1">IFERROR(INDEX($I$3:$I$18,MATCH(1,($AM$3:$AM$18=$AR22&amp;$AQ22)*($J$3:$J$18=BI$3),0),0),"")</f>
        <v/>
      </c>
      <c r="BJ22" s="297" t="str">
        <f t="array" aca="1" ref="BJ22" ca="1">IFERROR(INDEX($L$3:$L$18,MATCH(1,($AM$3:$AM$18=$AR22&amp;$AQ22)*($J$3:$J$18=BJ$3),0),0),"")</f>
        <v/>
      </c>
      <c r="BK22" s="297" t="str">
        <f t="array" aca="1" ref="BK22" ca="1">IFERROR(INDEX($M$3:$M$18,MATCH(1,($AM$3:$AM$18=$AR22&amp;$AQ22)*($J$3:$J$18=BK$3),0),0),"")</f>
        <v/>
      </c>
      <c r="BL22" s="297" t="str">
        <f t="array" aca="1" ref="BL22" ca="1">IFERROR(INDEX($K$3:$K$18,MATCH(1,($AM$3:$AM$18=$AR22&amp;$AQ22)*($J$3:$J$18=BL$3),0),0),"")</f>
        <v/>
      </c>
      <c r="BM22" s="299" t="str">
        <f t="array" aca="1" ref="BM22" ca="1">IFERROR(INDEX($I$3:$I$18,MATCH(1,($AM$3:$AM$18=$AR22&amp;$AQ22)*($J$3:$J$18=BM$3),0),0),"")</f>
        <v/>
      </c>
      <c r="BN22" s="297" t="str">
        <f t="array" aca="1" ref="BN22" ca="1">IFERROR(INDEX($L$3:$L$18,MATCH(1,($AM$3:$AM$18=$AR22&amp;$AQ22)*($J$3:$J$18=BN$3),0),0),"")</f>
        <v/>
      </c>
      <c r="BO22" s="297" t="str">
        <f t="array" aca="1" ref="BO22" ca="1">IFERROR(INDEX($M$3:$M$18,MATCH(1,($AM$3:$AM$18=$AR22&amp;$AQ22)*($J$3:$J$18=BO$3),0),0),"")</f>
        <v/>
      </c>
      <c r="BP22" s="297" t="str">
        <f t="array" aca="1" ref="BP22" ca="1">IFERROR(INDEX($K$3:$K$18,MATCH(1,($AM$3:$AM$18=$AR22&amp;$AQ22)*($J$3:$J$18=BP$3),0),0),"")</f>
        <v/>
      </c>
      <c r="BQ22" s="299" t="str">
        <f t="array" aca="1" ref="BQ22" ca="1">IFERROR(INDEX($I$3:$I$18,MATCH(1,($AM$3:$AM$18=$AR22&amp;$AQ22)*($J$3:$J$18=BQ$3),0),0),"")</f>
        <v/>
      </c>
      <c r="BR22" s="297" t="str">
        <f t="array" aca="1" ref="BR22" ca="1">IFERROR(INDEX($L$3:$L$18,MATCH(1,($AM$3:$AM$18=$AR22&amp;$AQ22)*($J$3:$J$18=BR$3),0),0),"")</f>
        <v/>
      </c>
      <c r="BS22" s="297" t="str">
        <f t="array" aca="1" ref="BS22" ca="1">IFERROR(INDEX($M$3:$M$18,MATCH(1,($AM$3:$AM$18=$AR22&amp;$AQ22)*($J$3:$J$18=BS$3),0),0),"")</f>
        <v/>
      </c>
      <c r="BT22" s="297" t="str">
        <f t="array" aca="1" ref="BT22" ca="1">IFERROR(INDEX($K$3:$K$18,MATCH(1,($AM$3:$AM$18=$AR22&amp;$AQ22)*($J$3:$J$18=BT$3),0),0),"")</f>
        <v/>
      </c>
      <c r="BU22" s="299" t="str">
        <f t="array" aca="1" ref="BU22" ca="1">IFERROR(INDEX($I$3:$I$18,MATCH(1,($AM$3:$AM$18=$AR22&amp;$AQ22)*($J$3:$J$18=BU$3),0),0),"")</f>
        <v/>
      </c>
      <c r="BV22" s="297" t="str">
        <f t="array" aca="1" ref="BV22" ca="1">IFERROR(INDEX($L$3:$L$18,MATCH(1,($AM$3:$AM$18=$AR22&amp;$AQ22)*($J$3:$J$18=BV$3),0),0),"")</f>
        <v/>
      </c>
      <c r="BW22" s="297" t="str">
        <f t="array" aca="1" ref="BW22" ca="1">IFERROR(INDEX($M$3:$M$18,MATCH(1,($AM$3:$AM$18=$AR22&amp;$AQ22)*($J$3:$J$18=BW$3),0),0),"")</f>
        <v/>
      </c>
      <c r="BX22" s="297" t="str">
        <f t="array" aca="1" ref="BX22" ca="1">IFERROR(INDEX($K$3:$K$18,MATCH(1,($AM$3:$AM$18=$AR22&amp;$AQ22)*($J$3:$J$18=BX$3),0),0),"")</f>
        <v/>
      </c>
      <c r="BY22" s="299" t="str">
        <f t="array" aca="1" ref="BY22" ca="1">IFERROR(INDEX($I$3:$I$18,MATCH(1,($AM$3:$AM$18=$AR22&amp;$AQ22)*($J$3:$J$18=BY$3),0),0),"")</f>
        <v/>
      </c>
      <c r="BZ22" s="297" t="str">
        <f t="array" aca="1" ref="BZ22" ca="1">IFERROR(INDEX($L$3:$L$18,MATCH(1,($AM$3:$AM$18=$AR22&amp;$AQ22)*($J$3:$J$18=BZ$3),0),0),"")</f>
        <v/>
      </c>
      <c r="CA22" s="297" t="str">
        <f t="array" aca="1" ref="CA22" ca="1">IFERROR(INDEX($M$3:$M$18,MATCH(1,($AM$3:$AM$18=$AR22&amp;$AQ22)*($J$3:$J$18=CA$3),0),0),"")</f>
        <v/>
      </c>
      <c r="CB22" s="297">
        <f t="array" aca="1" ref="CB22" ca="1">IFERROR(INDEX($S$3:$S$33,MATCH(1,($AN$3:$AN$33=$AR22&amp;$AQ22)*($R$3:$R$33=CB$3),0),0),"")</f>
        <v>0.70833333333333337</v>
      </c>
      <c r="CC22" s="299">
        <f t="array" aca="1" ref="CC22" ca="1">IFERROR(INDEX($Q$3:$Q$33,MATCH(1,($AN$3:$AN$33=$AR22&amp;$AQ22)*($R$3:$R$33=CC$3),0),0),"")</f>
        <v>19</v>
      </c>
      <c r="CD22" s="297" t="str">
        <f t="array" aca="1" ref="CD22" ca="1">IFERROR(INDEX($T$3:$T$33,MATCH(1,($AN$3:$AN$33=$AR22&amp;$AQ22)*($R$3:$R$33=CD$3),0),0),"")</f>
        <v>Loser Match 16</v>
      </c>
      <c r="CE22" s="297" t="str">
        <f t="array" aca="1" ref="CE22" ca="1">IFERROR(INDEX($U$3:$U$33,MATCH(1,($AN$3:$AN$33=$AR22&amp;$AQ22)*($R$3:$R$33=CE$3),0),0),"")</f>
        <v>Winner Match 11</v>
      </c>
      <c r="CF22" s="297" t="str">
        <f t="array" aca="1" ref="CF22" ca="1">IFERROR(INDEX($S$3:$S$33,MATCH(1,($AN$3:$AN$33=$AR22&amp;$AQ22)*($R$3:$R$33=CF$3),0),0),"")</f>
        <v/>
      </c>
      <c r="CG22" s="299" t="str">
        <f t="array" aca="1" ref="CG22" ca="1">IFERROR(INDEX($Q$3:$Q$33,MATCH(1,($AN$3:$AN$33=$AR22&amp;$AQ22)*($R$3:$R$33=CG$3),0),0),"")</f>
        <v/>
      </c>
      <c r="CH22" s="297" t="str">
        <f t="array" aca="1" ref="CH22" ca="1">IFERROR(INDEX($T$3:$T$33,MATCH(1,($AN$3:$AN$33=$AR22&amp;$AQ22)*($R$3:$R$33=CH$3),0),0),"")</f>
        <v/>
      </c>
      <c r="CI22" s="297" t="str">
        <f t="array" aca="1" ref="CI22" ca="1">IFERROR(INDEX($U$3:$U$33,MATCH(1,($AN$3:$AN$33=$AR22&amp;$AQ22)*($R$3:$R$33=CI$3),0),0),"")</f>
        <v/>
      </c>
      <c r="CJ22" s="297" t="str">
        <f t="array" aca="1" ref="CJ22" ca="1">IFERROR(INDEX($S$3:$S$33,MATCH(1,($AN$3:$AN$33=$AR22&amp;$AQ22)*($R$3:$R$33=CJ$3),0),0),"")</f>
        <v/>
      </c>
      <c r="CK22" s="299" t="str">
        <f t="array" aca="1" ref="CK22" ca="1">IFERROR(INDEX($Q$3:$Q$33,MATCH(1,($AN$3:$AN$33=$AR22&amp;$AQ22)*($R$3:$R$33=CK$3),0),0),"")</f>
        <v/>
      </c>
      <c r="CL22" s="297" t="str">
        <f t="array" aca="1" ref="CL22" ca="1">IFERROR(INDEX($T$3:$T$33,MATCH(1,($AN$3:$AN$33=$AR22&amp;$AQ22)*($R$3:$R$33=CL$3),0),0),"")</f>
        <v/>
      </c>
      <c r="CM22" s="297" t="str">
        <f t="array" aca="1" ref="CM22" ca="1">IFERROR(INDEX($U$3:$U$33,MATCH(1,($AN$3:$AN$33=$AR22&amp;$AQ22)*($R$3:$R$33=CM$3),0),0),"")</f>
        <v/>
      </c>
      <c r="CN22" s="297" t="str">
        <f t="array" aca="1" ref="CN22" ca="1">IFERROR(INDEX($S$3:$S$33,MATCH(1,($AN$3:$AN$33=$AR22&amp;$AQ22)*($R$3:$R$33=CN$3),0),0),"")</f>
        <v/>
      </c>
      <c r="CO22" s="299" t="str">
        <f t="array" aca="1" ref="CO22" ca="1">IFERROR(INDEX($Q$3:$Q$33,MATCH(1,($AN$3:$AN$33=$AR22&amp;$AQ22)*($R$3:$R$33=CO$3),0),0),"")</f>
        <v/>
      </c>
      <c r="CP22" s="297" t="str">
        <f t="array" aca="1" ref="CP22" ca="1">IFERROR(INDEX($T$3:$T$33,MATCH(1,($AN$3:$AN$33=$AR22&amp;$AQ22)*($R$3:$R$33=CP$3),0),0),"")</f>
        <v/>
      </c>
      <c r="CQ22" s="297" t="str">
        <f t="array" aca="1" ref="CQ22" ca="1">IFERROR(INDEX($U$3:$U$33,MATCH(1,($AN$3:$AN$33=$AR22&amp;$AQ22)*($R$3:$R$33=CQ$3),0),0),"")</f>
        <v/>
      </c>
      <c r="CR22" s="297" t="str">
        <f t="array" aca="1" ref="CR22" ca="1">IFERROR(INDEX($S$3:$S$33,MATCH(1,($AN$3:$AN$33=$AR22&amp;$AQ22)*($R$3:$R$33=CR$3),0),0),"")</f>
        <v/>
      </c>
      <c r="CS22" s="299" t="str">
        <f t="array" aca="1" ref="CS22" ca="1">IFERROR(INDEX($Q$3:$Q$33,MATCH(1,($AN$3:$AN$33=$AR22&amp;$AQ22)*($R$3:$R$33=CS$3),0),0),"")</f>
        <v/>
      </c>
      <c r="CT22" s="297" t="str">
        <f t="array" aca="1" ref="CT22" ca="1">IFERROR(INDEX($T$3:$T$33,MATCH(1,($AN$3:$AN$33=$AR22&amp;$AQ22)*($R$3:$R$33=CT$3),0),0),"")</f>
        <v/>
      </c>
      <c r="CU22" s="297" t="str">
        <f t="array" aca="1" ref="CU22" ca="1">IFERROR(INDEX($U$3:$U$33,MATCH(1,($AN$3:$AN$33=$AR22&amp;$AQ22)*($R$3:$R$33=CU$3),0),0),"")</f>
        <v/>
      </c>
      <c r="CV22" s="297" t="str">
        <f t="array" aca="1" ref="CV22" ca="1">IFERROR(INDEX($S$3:$S$33,MATCH(1,($AN$3:$AN$33=$AR22&amp;$AQ22)*($R$3:$R$33=CV$3),0),0),"")</f>
        <v/>
      </c>
      <c r="CW22" s="299" t="str">
        <f t="array" aca="1" ref="CW22" ca="1">IFERROR(INDEX($Q$3:$Q$33,MATCH(1,($AN$3:$AN$33=$AR22&amp;$AQ22)*($R$3:$R$33=CW$3),0),0),"")</f>
        <v/>
      </c>
      <c r="CX22" s="297" t="str">
        <f t="array" aca="1" ref="CX22" ca="1">IFERROR(INDEX($T$3:$T$33,MATCH(1,($AN$3:$AN$33=$AR22&amp;$AQ22)*($R$3:$R$33=CX$3),0),0),"")</f>
        <v/>
      </c>
      <c r="CY22" s="297" t="str">
        <f t="array" aca="1" ref="CY22" ca="1">IFERROR(INDEX($U$3:$U$33,MATCH(1,($AN$3:$AN$33=$AR22&amp;$AQ22)*($R$3:$R$33=CY$3),0),0),"")</f>
        <v/>
      </c>
      <c r="CZ22" s="297" t="str">
        <f t="array" aca="1" ref="CZ22" ca="1">IFERROR(INDEX($S$3:$S$33,MATCH(1,($AN$3:$AN$33=$AR22&amp;$AQ22)*($R$3:$R$33=CZ$3),0),0),"")</f>
        <v/>
      </c>
      <c r="DA22" s="299" t="str">
        <f t="array" aca="1" ref="DA22" ca="1">IFERROR(INDEX($Q$3:$Q$33,MATCH(1,($AN$3:$AN$33=$AR22&amp;$AQ22)*($R$3:$R$33=DA$3),0),0),"")</f>
        <v/>
      </c>
      <c r="DB22" s="297" t="str">
        <f t="array" aca="1" ref="DB22" ca="1">IFERROR(INDEX($T$3:$T$33,MATCH(1,($AN$3:$AN$33=$AR22&amp;$AQ22)*($R$3:$R$33=DB$3),0),0),"")</f>
        <v/>
      </c>
      <c r="DC22" s="297" t="str">
        <f t="array" aca="1" ref="DC22" ca="1">IFERROR(INDEX($U$3:$U$33,MATCH(1,($AN$3:$AN$33=$AR22&amp;$AQ22)*($R$3:$R$33=DC$3),0),0),"")</f>
        <v/>
      </c>
      <c r="DD22" s="297" t="str">
        <f t="array" aca="1" ref="DD22" ca="1">IFERROR(INDEX($AA$3:$AA$65,MATCH(1,($AO$3:$AO$65=$AR22&amp;$AQ22)*($Z$3:$Z$65=DD$3),0),0),"")</f>
        <v/>
      </c>
      <c r="DE22" s="299" t="str">
        <f t="array" aca="1" ref="DE22" ca="1">IFERROR(INDEX($Y$3:$Y$65,MATCH(1,($AO$3:$AO$65=$AR22&amp;$AQ22)*($Z$3:$Z$65=DE$3),0),0),"")</f>
        <v/>
      </c>
      <c r="DF22" s="297" t="str">
        <f t="array" aca="1" ref="DF22" ca="1">IFERROR(INDEX($AB$3:$AB$65,MATCH(1,($AO$3:$AO$65=$AR22&amp;$AQ22)*($Z$3:$Z$65=DF$3),0),0),"")</f>
        <v/>
      </c>
      <c r="DG22" s="297" t="str">
        <f t="array" aca="1" ref="DG22" ca="1">IFERROR(INDEX($AC$3:$AC$65,MATCH(1,($AO$3:$AO$65=$AR22&amp;$AQ22)*($Z$3:$Z$65=DG$3),0),0),"")</f>
        <v/>
      </c>
      <c r="DH22" s="297" t="str">
        <f t="array" aca="1" ref="DH22" ca="1">IFERROR(INDEX($AA$3:$AA$65,MATCH(1,($AO$3:$AO$65=$AR22&amp;$AQ22)*($Z$3:$Z$65=DH$3),0),0),"")</f>
        <v/>
      </c>
      <c r="DI22" s="299" t="str">
        <f t="array" aca="1" ref="DI22" ca="1">IFERROR(INDEX($Y$3:$Y$65,MATCH(1,($AO$3:$AO$65=$AR22&amp;$AQ22)*($Z$3:$Z$65=DI$3),0),0),"")</f>
        <v/>
      </c>
      <c r="DJ22" s="297" t="str">
        <f t="array" aca="1" ref="DJ22" ca="1">IFERROR(INDEX($AB$3:$AB$65,MATCH(1,($AO$3:$AO$65=$AR22&amp;$AQ22)*($Z$3:$Z$65=DJ$3),0),0),"")</f>
        <v/>
      </c>
      <c r="DK22" s="297" t="str">
        <f t="array" aca="1" ref="DK22" ca="1">IFERROR(INDEX($AC$3:$AC$65,MATCH(1,($AO$3:$AO$65=$AR22&amp;$AQ22)*($Z$3:$Z$65=DK$3),0),0),"")</f>
        <v/>
      </c>
      <c r="DL22" s="297" t="str">
        <f t="array" aca="1" ref="DL22" ca="1">IFERROR(INDEX($AA$3:$AA$65,MATCH(1,($AO$3:$AO$65=$AR22&amp;$AQ22)*($Z$3:$Z$65=DL$3),0),0),"")</f>
        <v/>
      </c>
      <c r="DM22" s="299" t="str">
        <f t="array" aca="1" ref="DM22" ca="1">IFERROR(INDEX($Y$3:$Y$65,MATCH(1,($AO$3:$AO$65=$AR22&amp;$AQ22)*($Z$3:$Z$65=DM$3),0),0),"")</f>
        <v/>
      </c>
      <c r="DN22" s="297" t="str">
        <f t="array" aca="1" ref="DN22" ca="1">IFERROR(INDEX($AB$3:$AB$65,MATCH(1,($AO$3:$AO$65=$AR22&amp;$AQ22)*($Z$3:$Z$65=DN$3),0),0),"")</f>
        <v/>
      </c>
      <c r="DO22" s="297" t="str">
        <f t="array" aca="1" ref="DO22" ca="1">IFERROR(INDEX($AC$3:$AC$65,MATCH(1,($AO$3:$AO$65=$AR22&amp;$AQ22)*($Z$3:$Z$65=DO$3),0),0),"")</f>
        <v/>
      </c>
      <c r="DP22" s="297" t="str">
        <f t="array" aca="1" ref="DP22" ca="1">IFERROR(INDEX($AA$3:$AA$65,MATCH(1,($AO$3:$AO$65=$AR22&amp;$AQ22)*($Z$3:$Z$65=DP$3),0),0),"")</f>
        <v/>
      </c>
      <c r="DQ22" s="299" t="str">
        <f t="array" aca="1" ref="DQ22" ca="1">IFERROR(INDEX($Y$3:$Y$65,MATCH(1,($AO$3:$AO$65=$AR22&amp;$AQ22)*($Z$3:$Z$65=DQ$3),0),0),"")</f>
        <v/>
      </c>
      <c r="DR22" s="297" t="str">
        <f t="array" aca="1" ref="DR22" ca="1">IFERROR(INDEX($AB$3:$AB$65,MATCH(1,($AO$3:$AO$65=$AR22&amp;$AQ22)*($Z$3:$Z$65=DR$3),0),0),"")</f>
        <v/>
      </c>
      <c r="DS22" s="297" t="str">
        <f t="array" aca="1" ref="DS22" ca="1">IFERROR(INDEX($AC$3:$AC$65,MATCH(1,($AO$3:$AO$65=$AR22&amp;$AQ22)*($Z$3:$Z$65=DS$3),0),0),"")</f>
        <v/>
      </c>
      <c r="DT22" s="297" t="str">
        <f t="array" aca="1" ref="DT22" ca="1">IFERROR(INDEX($AA$3:$AA$65,MATCH(1,($AO$3:$AO$65=$AR22&amp;$AQ22)*($Z$3:$Z$65=DT$3),0),0),"")</f>
        <v/>
      </c>
      <c r="DU22" s="299" t="str">
        <f t="array" aca="1" ref="DU22" ca="1">IFERROR(INDEX($Y$3:$Y$65,MATCH(1,($AO$3:$AO$65=$AR22&amp;$AQ22)*($Z$3:$Z$65=DU$3),0),0),"")</f>
        <v/>
      </c>
      <c r="DV22" s="297" t="str">
        <f t="array" aca="1" ref="DV22" ca="1">IFERROR(INDEX($AB$3:$AB$65,MATCH(1,($AO$3:$AO$65=$AR22&amp;$AQ22)*($Z$3:$Z$65=DV$3),0),0),"")</f>
        <v/>
      </c>
      <c r="DW22" s="297" t="str">
        <f t="array" aca="1" ref="DW22" ca="1">IFERROR(INDEX($AC$3:$AC$65,MATCH(1,($AO$3:$AO$65=$AR22&amp;$AQ22)*($Z$3:$Z$65=DW$3),0),0),"")</f>
        <v/>
      </c>
      <c r="DX22" s="297" t="str">
        <f t="array" aca="1" ref="DX22" ca="1">IFERROR(INDEX($AA$3:$AA$65,MATCH(1,($AO$3:$AO$65=$AR22&amp;$AQ22)*($Z$3:$Z$65=DX$3),0),0),"")</f>
        <v/>
      </c>
      <c r="DY22" s="299" t="str">
        <f t="array" aca="1" ref="DY22" ca="1">IFERROR(INDEX($Y$3:$Y$65,MATCH(1,($AO$3:$AO$65=$AR22&amp;$AQ22)*($Z$3:$Z$65=DY$3),0),0),"")</f>
        <v/>
      </c>
      <c r="DZ22" s="297" t="str">
        <f t="array" aca="1" ref="DZ22" ca="1">IFERROR(INDEX($AB$3:$AB$65,MATCH(1,($AO$3:$AO$65=$AR22&amp;$AQ22)*($Z$3:$Z$65=DZ$3),0),0),"")</f>
        <v/>
      </c>
      <c r="EA22" s="297" t="str">
        <f t="array" aca="1" ref="EA22" ca="1">IFERROR(INDEX($AC$3:$AC$65,MATCH(1,($AO$3:$AO$65=$AR22&amp;$AQ22)*($Z$3:$Z$65=EA$3),0),0),"")</f>
        <v/>
      </c>
      <c r="EB22" s="297" t="str">
        <f t="array" aca="1" ref="EB22" ca="1">IFERROR(INDEX($AA$3:$AA$65,MATCH(1,($AO$3:$AO$65=$AR22&amp;$AQ22)*($Z$3:$Z$65=EB$3),0),0),"")</f>
        <v/>
      </c>
      <c r="EC22" s="299" t="str">
        <f t="array" aca="1" ref="EC22" ca="1">IFERROR(INDEX($Y$3:$Y$65,MATCH(1,($AO$3:$AO$65=$AR22&amp;$AQ22)*($Z$3:$Z$65=EC$3),0),0),"")</f>
        <v/>
      </c>
      <c r="ED22" s="297" t="str">
        <f t="array" aca="1" ref="ED22" ca="1">IFERROR(INDEX($AB$3:$AB$65,MATCH(1,($AO$3:$AO$65=$AR22&amp;$AQ22)*($Z$3:$Z$65=ED$3),0),0),"")</f>
        <v/>
      </c>
      <c r="EE22" s="297" t="str">
        <f t="array" aca="1" ref="EE22" ca="1">IFERROR(INDEX($AC$3:$AC$65,MATCH(1,($AO$3:$AO$65=$AR22&amp;$AQ22)*($Z$3:$Z$65=EE$3),0),0),"")</f>
        <v/>
      </c>
      <c r="EF22" s="297" t="str">
        <f t="array" aca="1" ref="EF22" ca="1">IFERROR(INDEX($AI$3:$AI$129,MATCH(1,($AP$3:$AP$129=$AR22&amp;$AQ22)*($AH$3:$AH$129=EF$3),0),0),"")</f>
        <v/>
      </c>
      <c r="EG22" s="299" t="str">
        <f t="array" aca="1" ref="EG22" ca="1">IFERROR(INDEX($AG$3:$AG$129,MATCH(1,($AP$3:$AP$129=$AR22&amp;$AQ22)*($AH$3:$AH$129=EG$3),0),0),"")</f>
        <v/>
      </c>
      <c r="EH22" s="297" t="str">
        <f t="array" aca="1" ref="EH22" ca="1">IFERROR(INDEX($AJ$3:$AJ$129,MATCH(1,($AP$3:$AP$129=$AR22&amp;$AQ22)*($AH$3:$AH$129=EH$3),0),0),"")</f>
        <v/>
      </c>
      <c r="EI22" s="297" t="str">
        <f t="array" aca="1" ref="EI22" ca="1">IFERROR(INDEX($AK$3:$AK$129,MATCH(1,($AP$3:$AP$129=$AR22&amp;$AQ22)*($AH$3:$AH$129=EI$3),0),0),"")</f>
        <v/>
      </c>
      <c r="EJ22" s="297" t="str">
        <f t="array" aca="1" ref="EJ22" ca="1">IFERROR(INDEX($AI$3:$AI$129,MATCH(1,($AP$3:$AP$129=$AR22&amp;$AQ22)*($AH$3:$AH$129=EJ$3),0),0),"")</f>
        <v/>
      </c>
      <c r="EK22" s="299" t="str">
        <f t="array" aca="1" ref="EK22" ca="1">IFERROR(INDEX($AG$3:$AG$129,MATCH(1,($AP$3:$AP$129=$AR22&amp;$AQ22)*($AH$3:$AH$129=EK$3),0),0),"")</f>
        <v/>
      </c>
      <c r="EL22" s="297" t="str">
        <f t="array" aca="1" ref="EL22" ca="1">IFERROR(INDEX($AJ$3:$AJ$129,MATCH(1,($AP$3:$AP$129=$AR22&amp;$AQ22)*($AH$3:$AH$129=EL$3),0),0),"")</f>
        <v/>
      </c>
      <c r="EM22" s="297" t="str">
        <f t="array" aca="1" ref="EM22" ca="1">IFERROR(INDEX($AK$3:$AK$129,MATCH(1,($AP$3:$AP$129=$AR22&amp;$AQ22)*($AH$3:$AH$129=EM$3),0),0),"")</f>
        <v/>
      </c>
      <c r="EN22" s="297" t="str">
        <f t="array" aca="1" ref="EN22" ca="1">IFERROR(INDEX($AI$3:$AI$129,MATCH(1,($AP$3:$AP$129=$AR22&amp;$AQ22)*($AH$3:$AH$129=EN$3),0),0),"")</f>
        <v/>
      </c>
      <c r="EO22" s="299" t="str">
        <f t="array" aca="1" ref="EO22" ca="1">IFERROR(INDEX($AG$3:$AG$129,MATCH(1,($AP$3:$AP$129=$AR22&amp;$AQ22)*($AH$3:$AH$129=EO$3),0),0),"")</f>
        <v/>
      </c>
      <c r="EP22" s="297" t="str">
        <f t="array" aca="1" ref="EP22" ca="1">IFERROR(INDEX($AJ$3:$AJ$129,MATCH(1,($AP$3:$AP$129=$AR22&amp;$AQ22)*($AH$3:$AH$129=EP$3),0),0),"")</f>
        <v/>
      </c>
      <c r="EQ22" s="297" t="str">
        <f t="array" aca="1" ref="EQ22" ca="1">IFERROR(INDEX($AK$3:$AK$129,MATCH(1,($AP$3:$AP$129=$AR22&amp;$AQ22)*($AH$3:$AH$129=EQ$3),0),0),"")</f>
        <v/>
      </c>
      <c r="ER22" s="297" t="str">
        <f t="array" aca="1" ref="ER22" ca="1">IFERROR(INDEX($AI$3:$AI$129,MATCH(1,($AP$3:$AP$129=$AR22&amp;$AQ22)*($AH$3:$AH$129=ER$3),0),0),"")</f>
        <v/>
      </c>
      <c r="ES22" s="299" t="str">
        <f t="array" aca="1" ref="ES22" ca="1">IFERROR(INDEX($AG$3:$AG$129,MATCH(1,($AP$3:$AP$129=$AR22&amp;$AQ22)*($AH$3:$AH$129=ES$3),0),0),"")</f>
        <v/>
      </c>
      <c r="ET22" s="297" t="str">
        <f t="array" aca="1" ref="ET22" ca="1">IFERROR(INDEX($AJ$3:$AJ$129,MATCH(1,($AP$3:$AP$129=$AR22&amp;$AQ22)*($AH$3:$AH$129=ET$3),0),0),"")</f>
        <v/>
      </c>
      <c r="EU22" s="297" t="str">
        <f t="array" aca="1" ref="EU22" ca="1">IFERROR(INDEX($AK$3:$AK$129,MATCH(1,($AP$3:$AP$129=$AR22&amp;$AQ22)*($AH$3:$AH$129=EU$3),0),0),"")</f>
        <v/>
      </c>
      <c r="EV22" s="297" t="str">
        <f t="array" aca="1" ref="EV22" ca="1">IFERROR(INDEX($AI$3:$AI$129,MATCH(1,($AP$3:$AP$129=$AR22&amp;$AQ22)*($AH$3:$AH$129=EV$3),0),0),"")</f>
        <v/>
      </c>
      <c r="EW22" s="299" t="str">
        <f t="array" aca="1" ref="EW22" ca="1">IFERROR(INDEX($AG$3:$AG$129,MATCH(1,($AP$3:$AP$129=$AR22&amp;$AQ22)*($AH$3:$AH$129=EW$3),0),0),"")</f>
        <v/>
      </c>
      <c r="EX22" s="297" t="str">
        <f t="array" aca="1" ref="EX22" ca="1">IFERROR(INDEX($AJ$3:$AJ$129,MATCH(1,($AP$3:$AP$129=$AR22&amp;$AQ22)*($AH$3:$AH$129=EX$3),0),0),"")</f>
        <v/>
      </c>
      <c r="EY22" s="297" t="str">
        <f t="array" aca="1" ref="EY22" ca="1">IFERROR(INDEX($AK$3:$AK$129,MATCH(1,($AP$3:$AP$129=$AR22&amp;$AQ22)*($AH$3:$AH$129=EY$3),0),0),"")</f>
        <v/>
      </c>
      <c r="EZ22" s="297" t="str">
        <f t="array" aca="1" ref="EZ22" ca="1">IFERROR(INDEX($AI$3:$AI$129,MATCH(1,($AP$3:$AP$129=$AR22&amp;$AQ22)*($AH$3:$AH$129=EZ$3),0),0),"")</f>
        <v/>
      </c>
      <c r="FA22" s="299" t="str">
        <f t="array" aca="1" ref="FA22" ca="1">IFERROR(INDEX($AG$3:$AG$129,MATCH(1,($AP$3:$AP$129=$AR22&amp;$AQ22)*($AH$3:$AH$129=FA$3),0),0),"")</f>
        <v/>
      </c>
      <c r="FB22" s="297" t="str">
        <f t="array" aca="1" ref="FB22" ca="1">IFERROR(INDEX($AJ$3:$AJ$129,MATCH(1,($AP$3:$AP$129=$AR22&amp;$AQ22)*($AH$3:$AH$129=FB$3),0),0),"")</f>
        <v/>
      </c>
      <c r="FC22" s="297" t="str">
        <f t="array" aca="1" ref="FC22" ca="1">IFERROR(INDEX($AK$3:$AK$129,MATCH(1,($AP$3:$AP$129=$AR22&amp;$AQ22)*($AH$3:$AH$129=FC$3),0),0),"")</f>
        <v/>
      </c>
      <c r="FD22" s="297" t="str">
        <f t="array" aca="1" ref="FD22" ca="1">IFERROR(INDEX($AI$3:$AI$129,MATCH(1,($AP$3:$AP$129=$AR22&amp;$AQ22)*($AH$3:$AH$129=FD$3),0),0),"")</f>
        <v/>
      </c>
      <c r="FE22" s="299" t="str">
        <f t="array" aca="1" ref="FE22" ca="1">IFERROR(INDEX($AG$3:$AG$129,MATCH(1,($AP$3:$AP$129=$AR22&amp;$AQ22)*($AH$3:$AH$129=FE$3),0),0),"")</f>
        <v/>
      </c>
      <c r="FF22" s="297" t="str">
        <f t="array" aca="1" ref="FF22" ca="1">IFERROR(INDEX($AJ$3:$AJ$129,MATCH(1,($AP$3:$AP$129=$AR22&amp;$AQ22)*($AH$3:$AH$129=FF$3),0),0),"")</f>
        <v/>
      </c>
      <c r="FG22" s="297" t="str">
        <f t="array" aca="1" ref="FG22" ca="1">IFERROR(INDEX($AK$3:$AK$129,MATCH(1,($AP$3:$AP$129=$AR22&amp;$AQ22)*($AH$3:$AH$129=FG$3),0),0),"")</f>
        <v/>
      </c>
    </row>
    <row r="23" spans="2:163" ht="13.8" x14ac:dyDescent="0.25">
      <c r="B23" s="295">
        <f>dummy1!O29</f>
        <v>21</v>
      </c>
      <c r="C23" s="296">
        <f>dummy1!P29</f>
        <v>42040</v>
      </c>
      <c r="D23" s="297">
        <f>dummy1!Q29</f>
        <v>0.70833333333333337</v>
      </c>
      <c r="E23" s="295" t="str">
        <f>dummy1!R29</f>
        <v>Court 5</v>
      </c>
      <c r="G23" s="295" t="str">
        <f ca="1">IFERROR(VLOOKUP(dummy1!S29,dummy1!$K$45:$L$172,2,FALSE),"")</f>
        <v/>
      </c>
      <c r="H23" s="295" t="str">
        <f>IFERROR(VLOOKUP(dummy1!V29,dummy1!$K$45:$L$172,2,FALSE),"")</f>
        <v/>
      </c>
      <c r="N23" s="295">
        <f ca="1">'Bracket 9 - 16'!AI21</f>
        <v>21</v>
      </c>
      <c r="O23" s="295" t="str">
        <f ca="1">'Bracket 9 - 16'!AJ18</f>
        <v>Winner Match 13</v>
      </c>
      <c r="P23" s="295" t="str">
        <f ca="1">'Bracket 9 - 16'!AJ19</f>
        <v>Winner Match 14</v>
      </c>
      <c r="Q23" s="295">
        <f t="shared" ca="1" si="36"/>
        <v>21</v>
      </c>
      <c r="R23" s="295">
        <f t="shared" ca="1" si="37"/>
        <v>42040</v>
      </c>
      <c r="S23" s="295">
        <f t="shared" ca="1" si="38"/>
        <v>0.70833333333333337</v>
      </c>
      <c r="T23" s="295" t="str">
        <f t="shared" ca="1" si="39"/>
        <v>Winner Match 13</v>
      </c>
      <c r="U23" s="295" t="str">
        <f t="shared" ca="1" si="40"/>
        <v>Winner Match 14</v>
      </c>
      <c r="V23" s="295">
        <f ca="1">'Bracket 17 - 32'!C174</f>
        <v>12</v>
      </c>
      <c r="W23" s="296" t="str">
        <f ca="1">'Bracket 17 - 32'!D171</f>
        <v/>
      </c>
      <c r="X23" s="296" t="str">
        <f ca="1">'Bracket 17 - 32'!D172</f>
        <v/>
      </c>
      <c r="Y23" s="295">
        <f t="shared" ca="1" si="41"/>
        <v>21</v>
      </c>
      <c r="Z23" s="295">
        <f t="shared" ca="1" si="2"/>
        <v>42040</v>
      </c>
      <c r="AA23" s="295">
        <f t="shared" ca="1" si="3"/>
        <v>0.70833333333333337</v>
      </c>
      <c r="AB23" s="295" t="str">
        <f t="shared" ca="1" si="42"/>
        <v>Loser Match 16</v>
      </c>
      <c r="AC23" s="295" t="str">
        <f t="shared" ca="1" si="43"/>
        <v>Winner Match 9</v>
      </c>
      <c r="AD23" s="295">
        <f ca="1">'Bracket 33 - 64'!C132</f>
        <v>8</v>
      </c>
      <c r="AE23" s="295" t="str">
        <f ca="1">IFERROR(VLOOKUP(dummy1!S29,dummy1!$K$45:$L$172,2,FALSE),"")</f>
        <v/>
      </c>
      <c r="AF23" s="295" t="str">
        <f ca="1">IFERROR(VLOOKUP(dummy1!T29,dummy1!$K$45:$L$172,2,FALSE),"")</f>
        <v/>
      </c>
      <c r="AG23" s="295" t="str">
        <f t="shared" ca="1" si="44"/>
        <v/>
      </c>
      <c r="AH23" s="295" t="str">
        <f t="shared" ca="1" si="45"/>
        <v/>
      </c>
      <c r="AI23" s="295" t="str">
        <f t="shared" ca="1" si="46"/>
        <v/>
      </c>
      <c r="AJ23" s="295" t="str">
        <f t="shared" ca="1" si="47"/>
        <v/>
      </c>
      <c r="AK23" s="295" t="str">
        <f t="shared" ca="1" si="48"/>
        <v/>
      </c>
      <c r="AL23" s="294">
        <f>IF(dummy1!B30=dummy1!B29,IF(dummy1!C30&gt;1,AL22,AL22+1),1)</f>
        <v>2</v>
      </c>
      <c r="AN23" s="295" t="str">
        <f t="shared" si="50"/>
        <v>2Court 5</v>
      </c>
      <c r="AO23" s="295" t="str">
        <f t="shared" si="51"/>
        <v>2Court 5</v>
      </c>
      <c r="AP23" s="295" t="str">
        <f t="shared" si="52"/>
        <v>2Court 5</v>
      </c>
      <c r="AQ23" s="295" t="str">
        <f t="shared" si="70"/>
        <v>Court 3</v>
      </c>
      <c r="AR23" s="295">
        <f t="shared" si="68"/>
        <v>3</v>
      </c>
      <c r="AS23" s="295">
        <f t="shared" ca="1" si="61"/>
        <v>6</v>
      </c>
      <c r="AT23" s="295">
        <f t="shared" ca="1" si="62"/>
        <v>0</v>
      </c>
      <c r="AU23" s="295">
        <f t="shared" ca="1" si="63"/>
        <v>0</v>
      </c>
      <c r="AV23" s="295">
        <f t="shared" ca="1" si="64"/>
        <v>0</v>
      </c>
      <c r="AW23" s="295">
        <f t="shared" ca="1" si="65"/>
        <v>0</v>
      </c>
      <c r="AX23" s="295">
        <f t="shared" ca="1" si="66"/>
        <v>0</v>
      </c>
      <c r="AY23" s="295">
        <f t="shared" ca="1" si="67"/>
        <v>0</v>
      </c>
      <c r="AZ23" s="297" t="str">
        <f t="array" aca="1" ref="AZ23" ca="1">IFERROR(INDEX($K$3:$K$18,MATCH(1,($AM$3:$AM$18=$AR23&amp;$AQ23)*($J$3:$J$18=AZ$3),0),0),"")</f>
        <v/>
      </c>
      <c r="BA23" s="299" t="str">
        <f t="array" aca="1" ref="BA23" ca="1">IFERROR(INDEX($I$3:$I$18,MATCH(1,($AM$3:$AM$18=$AR23&amp;$AQ23)*($J$3:$J$18=BA$3),0),0),"")</f>
        <v/>
      </c>
      <c r="BB23" s="297" t="str">
        <f t="array" aca="1" ref="BB23" ca="1">IFERROR(INDEX($L$3:$L$18,MATCH(1,($AM$3:$AM$18=$AR23&amp;$AQ23)*($J$3:$J$18=BB$3),0),0),"")</f>
        <v/>
      </c>
      <c r="BC23" s="297" t="str">
        <f t="array" aca="1" ref="BC23" ca="1">IFERROR(INDEX($M$3:$M$18,MATCH(1,($AM$3:$AM$18=$AR23&amp;$AQ23)*($J$3:$J$18=BC$3),0),0),"")</f>
        <v/>
      </c>
      <c r="BD23" s="297" t="str">
        <f t="array" aca="1" ref="BD23" ca="1">IFERROR(INDEX($K$3:$K$18,MATCH(1,($AM$3:$AM$18=$AR23&amp;$AQ23)*($J$3:$J$18=BD$3),0),0),"")</f>
        <v/>
      </c>
      <c r="BE23" s="299" t="str">
        <f t="array" aca="1" ref="BE23" ca="1">IFERROR(INDEX($I$3:$I$18,MATCH(1,($AM$3:$AM$18=$AR23&amp;$AQ23)*($J$3:$J$18=BE$3),0),0),"")</f>
        <v/>
      </c>
      <c r="BF23" s="297" t="str">
        <f t="array" aca="1" ref="BF23" ca="1">IFERROR(INDEX($L$3:$L$18,MATCH(1,($AM$3:$AM$18=$AR23&amp;$AQ23)*($J$3:$J$18=BF$3),0),0),"")</f>
        <v/>
      </c>
      <c r="BG23" s="297" t="str">
        <f t="array" aca="1" ref="BG23" ca="1">IFERROR(INDEX($M$3:$M$18,MATCH(1,($AM$3:$AM$18=$AR23&amp;$AQ23)*($J$3:$J$18=BG$3),0),0),"")</f>
        <v/>
      </c>
      <c r="BH23" s="297" t="str">
        <f t="array" aca="1" ref="BH23" ca="1">IFERROR(INDEX($K$3:$K$18,MATCH(1,($AM$3:$AM$18=$AR23&amp;$AQ23)*($J$3:$J$18=BH$3),0),0),"")</f>
        <v/>
      </c>
      <c r="BI23" s="299" t="str">
        <f t="array" aca="1" ref="BI23" ca="1">IFERROR(INDEX($I$3:$I$18,MATCH(1,($AM$3:$AM$18=$AR23&amp;$AQ23)*($J$3:$J$18=BI$3),0),0),"")</f>
        <v/>
      </c>
      <c r="BJ23" s="297" t="str">
        <f t="array" aca="1" ref="BJ23" ca="1">IFERROR(INDEX($L$3:$L$18,MATCH(1,($AM$3:$AM$18=$AR23&amp;$AQ23)*($J$3:$J$18=BJ$3),0),0),"")</f>
        <v/>
      </c>
      <c r="BK23" s="297" t="str">
        <f t="array" aca="1" ref="BK23" ca="1">IFERROR(INDEX($M$3:$M$18,MATCH(1,($AM$3:$AM$18=$AR23&amp;$AQ23)*($J$3:$J$18=BK$3),0),0),"")</f>
        <v/>
      </c>
      <c r="BL23" s="297" t="str">
        <f t="array" aca="1" ref="BL23" ca="1">IFERROR(INDEX($K$3:$K$18,MATCH(1,($AM$3:$AM$18=$AR23&amp;$AQ23)*($J$3:$J$18=BL$3),0),0),"")</f>
        <v/>
      </c>
      <c r="BM23" s="299" t="str">
        <f t="array" aca="1" ref="BM23" ca="1">IFERROR(INDEX($I$3:$I$18,MATCH(1,($AM$3:$AM$18=$AR23&amp;$AQ23)*($J$3:$J$18=BM$3),0),0),"")</f>
        <v/>
      </c>
      <c r="BN23" s="297" t="str">
        <f t="array" aca="1" ref="BN23" ca="1">IFERROR(INDEX($L$3:$L$18,MATCH(1,($AM$3:$AM$18=$AR23&amp;$AQ23)*($J$3:$J$18=BN$3),0),0),"")</f>
        <v/>
      </c>
      <c r="BO23" s="297" t="str">
        <f t="array" aca="1" ref="BO23" ca="1">IFERROR(INDEX($M$3:$M$18,MATCH(1,($AM$3:$AM$18=$AR23&amp;$AQ23)*($J$3:$J$18=BO$3),0),0),"")</f>
        <v/>
      </c>
      <c r="BP23" s="297" t="str">
        <f t="array" aca="1" ref="BP23" ca="1">IFERROR(INDEX($K$3:$K$18,MATCH(1,($AM$3:$AM$18=$AR23&amp;$AQ23)*($J$3:$J$18=BP$3),0),0),"")</f>
        <v/>
      </c>
      <c r="BQ23" s="299" t="str">
        <f t="array" aca="1" ref="BQ23" ca="1">IFERROR(INDEX($I$3:$I$18,MATCH(1,($AM$3:$AM$18=$AR23&amp;$AQ23)*($J$3:$J$18=BQ$3),0),0),"")</f>
        <v/>
      </c>
      <c r="BR23" s="297" t="str">
        <f t="array" aca="1" ref="BR23" ca="1">IFERROR(INDEX($L$3:$L$18,MATCH(1,($AM$3:$AM$18=$AR23&amp;$AQ23)*($J$3:$J$18=BR$3),0),0),"")</f>
        <v/>
      </c>
      <c r="BS23" s="297" t="str">
        <f t="array" aca="1" ref="BS23" ca="1">IFERROR(INDEX($M$3:$M$18,MATCH(1,($AM$3:$AM$18=$AR23&amp;$AQ23)*($J$3:$J$18=BS$3),0),0),"")</f>
        <v/>
      </c>
      <c r="BT23" s="297" t="str">
        <f t="array" aca="1" ref="BT23" ca="1">IFERROR(INDEX($K$3:$K$18,MATCH(1,($AM$3:$AM$18=$AR23&amp;$AQ23)*($J$3:$J$18=BT$3),0),0),"")</f>
        <v/>
      </c>
      <c r="BU23" s="299" t="str">
        <f t="array" aca="1" ref="BU23" ca="1">IFERROR(INDEX($I$3:$I$18,MATCH(1,($AM$3:$AM$18=$AR23&amp;$AQ23)*($J$3:$J$18=BU$3),0),0),"")</f>
        <v/>
      </c>
      <c r="BV23" s="297" t="str">
        <f t="array" aca="1" ref="BV23" ca="1">IFERROR(INDEX($L$3:$L$18,MATCH(1,($AM$3:$AM$18=$AR23&amp;$AQ23)*($J$3:$J$18=BV$3),0),0),"")</f>
        <v/>
      </c>
      <c r="BW23" s="297" t="str">
        <f t="array" aca="1" ref="BW23" ca="1">IFERROR(INDEX($M$3:$M$18,MATCH(1,($AM$3:$AM$18=$AR23&amp;$AQ23)*($J$3:$J$18=BW$3),0),0),"")</f>
        <v/>
      </c>
      <c r="BX23" s="297" t="str">
        <f t="array" aca="1" ref="BX23" ca="1">IFERROR(INDEX($K$3:$K$18,MATCH(1,($AM$3:$AM$18=$AR23&amp;$AQ23)*($J$3:$J$18=BX$3),0),0),"")</f>
        <v/>
      </c>
      <c r="BY23" s="299" t="str">
        <f t="array" aca="1" ref="BY23" ca="1">IFERROR(INDEX($I$3:$I$18,MATCH(1,($AM$3:$AM$18=$AR23&amp;$AQ23)*($J$3:$J$18=BY$3),0),0),"")</f>
        <v/>
      </c>
      <c r="BZ23" s="297" t="str">
        <f t="array" aca="1" ref="BZ23" ca="1">IFERROR(INDEX($L$3:$L$18,MATCH(1,($AM$3:$AM$18=$AR23&amp;$AQ23)*($J$3:$J$18=BZ$3),0),0),"")</f>
        <v/>
      </c>
      <c r="CA23" s="297" t="str">
        <f t="array" aca="1" ref="CA23" ca="1">IFERROR(INDEX($M$3:$M$18,MATCH(1,($AM$3:$AM$18=$AR23&amp;$AQ23)*($J$3:$J$18=CA$3),0),0),"")</f>
        <v/>
      </c>
      <c r="CB23" s="297" t="str">
        <f t="array" aca="1" ref="CB23" ca="1">IFERROR(INDEX($S$3:$S$33,MATCH(1,($AN$3:$AN$33=$AR23&amp;$AQ23)*($R$3:$R$33=CB$3),0),0),"")</f>
        <v/>
      </c>
      <c r="CC23" s="299" t="str">
        <f t="array" aca="1" ref="CC23" ca="1">IFERROR(INDEX($Q$3:$Q$33,MATCH(1,($AN$3:$AN$33=$AR23&amp;$AQ23)*($R$3:$R$33=CC$3),0),0),"")</f>
        <v/>
      </c>
      <c r="CD23" s="297" t="str">
        <f t="array" aca="1" ref="CD23" ca="1">IFERROR(INDEX($T$3:$T$33,MATCH(1,($AN$3:$AN$33=$AR23&amp;$AQ23)*($R$3:$R$33=CD$3),0),0),"")</f>
        <v/>
      </c>
      <c r="CE23" s="297" t="str">
        <f t="array" aca="1" ref="CE23" ca="1">IFERROR(INDEX($U$3:$U$33,MATCH(1,($AN$3:$AN$33=$AR23&amp;$AQ23)*($R$3:$R$33=CE$3),0),0),"")</f>
        <v/>
      </c>
      <c r="CF23" s="297" t="str">
        <f t="array" aca="1" ref="CF23" ca="1">IFERROR(INDEX($S$3:$S$33,MATCH(1,($AN$3:$AN$33=$AR23&amp;$AQ23)*($R$3:$R$33=CF$3),0),0),"")</f>
        <v/>
      </c>
      <c r="CG23" s="299" t="str">
        <f t="array" aca="1" ref="CG23" ca="1">IFERROR(INDEX($Q$3:$Q$33,MATCH(1,($AN$3:$AN$33=$AR23&amp;$AQ23)*($R$3:$R$33=CG$3),0),0),"")</f>
        <v/>
      </c>
      <c r="CH23" s="297" t="str">
        <f t="array" aca="1" ref="CH23" ca="1">IFERROR(INDEX($T$3:$T$33,MATCH(1,($AN$3:$AN$33=$AR23&amp;$AQ23)*($R$3:$R$33=CH$3),0),0),"")</f>
        <v/>
      </c>
      <c r="CI23" s="297" t="str">
        <f t="array" aca="1" ref="CI23" ca="1">IFERROR(INDEX($U$3:$U$33,MATCH(1,($AN$3:$AN$33=$AR23&amp;$AQ23)*($R$3:$R$33=CI$3),0),0),"")</f>
        <v/>
      </c>
      <c r="CJ23" s="297" t="str">
        <f t="array" aca="1" ref="CJ23" ca="1">IFERROR(INDEX($S$3:$S$33,MATCH(1,($AN$3:$AN$33=$AR23&amp;$AQ23)*($R$3:$R$33=CJ$3),0),0),"")</f>
        <v/>
      </c>
      <c r="CK23" s="299" t="str">
        <f t="array" aca="1" ref="CK23" ca="1">IFERROR(INDEX($Q$3:$Q$33,MATCH(1,($AN$3:$AN$33=$AR23&amp;$AQ23)*($R$3:$R$33=CK$3),0),0),"")</f>
        <v/>
      </c>
      <c r="CL23" s="297" t="str">
        <f t="array" aca="1" ref="CL23" ca="1">IFERROR(INDEX($T$3:$T$33,MATCH(1,($AN$3:$AN$33=$AR23&amp;$AQ23)*($R$3:$R$33=CL$3),0),0),"")</f>
        <v/>
      </c>
      <c r="CM23" s="297" t="str">
        <f t="array" aca="1" ref="CM23" ca="1">IFERROR(INDEX($U$3:$U$33,MATCH(1,($AN$3:$AN$33=$AR23&amp;$AQ23)*($R$3:$R$33=CM$3),0),0),"")</f>
        <v/>
      </c>
      <c r="CN23" s="297" t="str">
        <f t="array" aca="1" ref="CN23" ca="1">IFERROR(INDEX($S$3:$S$33,MATCH(1,($AN$3:$AN$33=$AR23&amp;$AQ23)*($R$3:$R$33=CN$3),0),0),"")</f>
        <v/>
      </c>
      <c r="CO23" s="299" t="str">
        <f t="array" aca="1" ref="CO23" ca="1">IFERROR(INDEX($Q$3:$Q$33,MATCH(1,($AN$3:$AN$33=$AR23&amp;$AQ23)*($R$3:$R$33=CO$3),0),0),"")</f>
        <v/>
      </c>
      <c r="CP23" s="297" t="str">
        <f t="array" aca="1" ref="CP23" ca="1">IFERROR(INDEX($T$3:$T$33,MATCH(1,($AN$3:$AN$33=$AR23&amp;$AQ23)*($R$3:$R$33=CP$3),0),0),"")</f>
        <v/>
      </c>
      <c r="CQ23" s="297" t="str">
        <f t="array" aca="1" ref="CQ23" ca="1">IFERROR(INDEX($U$3:$U$33,MATCH(1,($AN$3:$AN$33=$AR23&amp;$AQ23)*($R$3:$R$33=CQ$3),0),0),"")</f>
        <v/>
      </c>
      <c r="CR23" s="297" t="str">
        <f t="array" aca="1" ref="CR23" ca="1">IFERROR(INDEX($S$3:$S$33,MATCH(1,($AN$3:$AN$33=$AR23&amp;$AQ23)*($R$3:$R$33=CR$3),0),0),"")</f>
        <v/>
      </c>
      <c r="CS23" s="299" t="str">
        <f t="array" aca="1" ref="CS23" ca="1">IFERROR(INDEX($Q$3:$Q$33,MATCH(1,($AN$3:$AN$33=$AR23&amp;$AQ23)*($R$3:$R$33=CS$3),0),0),"")</f>
        <v/>
      </c>
      <c r="CT23" s="297" t="str">
        <f t="array" aca="1" ref="CT23" ca="1">IFERROR(INDEX($T$3:$T$33,MATCH(1,($AN$3:$AN$33=$AR23&amp;$AQ23)*($R$3:$R$33=CT$3),0),0),"")</f>
        <v/>
      </c>
      <c r="CU23" s="297" t="str">
        <f t="array" aca="1" ref="CU23" ca="1">IFERROR(INDEX($U$3:$U$33,MATCH(1,($AN$3:$AN$33=$AR23&amp;$AQ23)*($R$3:$R$33=CU$3),0),0),"")</f>
        <v/>
      </c>
      <c r="CV23" s="297" t="str">
        <f t="array" aca="1" ref="CV23" ca="1">IFERROR(INDEX($S$3:$S$33,MATCH(1,($AN$3:$AN$33=$AR23&amp;$AQ23)*($R$3:$R$33=CV$3),0),0),"")</f>
        <v/>
      </c>
      <c r="CW23" s="299" t="str">
        <f t="array" aca="1" ref="CW23" ca="1">IFERROR(INDEX($Q$3:$Q$33,MATCH(1,($AN$3:$AN$33=$AR23&amp;$AQ23)*($R$3:$R$33=CW$3),0),0),"")</f>
        <v/>
      </c>
      <c r="CX23" s="297" t="str">
        <f t="array" aca="1" ref="CX23" ca="1">IFERROR(INDEX($T$3:$T$33,MATCH(1,($AN$3:$AN$33=$AR23&amp;$AQ23)*($R$3:$R$33=CX$3),0),0),"")</f>
        <v/>
      </c>
      <c r="CY23" s="297" t="str">
        <f t="array" aca="1" ref="CY23" ca="1">IFERROR(INDEX($U$3:$U$33,MATCH(1,($AN$3:$AN$33=$AR23&amp;$AQ23)*($R$3:$R$33=CY$3),0),0),"")</f>
        <v/>
      </c>
      <c r="CZ23" s="297" t="str">
        <f t="array" aca="1" ref="CZ23" ca="1">IFERROR(INDEX($S$3:$S$33,MATCH(1,($AN$3:$AN$33=$AR23&amp;$AQ23)*($R$3:$R$33=CZ$3),0),0),"")</f>
        <v/>
      </c>
      <c r="DA23" s="299" t="str">
        <f t="array" aca="1" ref="DA23" ca="1">IFERROR(INDEX($Q$3:$Q$33,MATCH(1,($AN$3:$AN$33=$AR23&amp;$AQ23)*($R$3:$R$33=DA$3),0),0),"")</f>
        <v/>
      </c>
      <c r="DB23" s="297" t="str">
        <f t="array" aca="1" ref="DB23" ca="1">IFERROR(INDEX($T$3:$T$33,MATCH(1,($AN$3:$AN$33=$AR23&amp;$AQ23)*($R$3:$R$33=DB$3),0),0),"")</f>
        <v/>
      </c>
      <c r="DC23" s="297" t="str">
        <f t="array" aca="1" ref="DC23" ca="1">IFERROR(INDEX($U$3:$U$33,MATCH(1,($AN$3:$AN$33=$AR23&amp;$AQ23)*($R$3:$R$33=DC$3),0),0),"")</f>
        <v/>
      </c>
      <c r="DD23" s="297">
        <f t="array" aca="1" ref="DD23" ca="1">IFERROR(INDEX($AA$3:$AA$65,MATCH(1,($AO$3:$AO$65=$AR23&amp;$AQ23)*($Z$3:$Z$65=DD$3),0),0),"")</f>
        <v>0.79166666666666674</v>
      </c>
      <c r="DE23" s="299">
        <f t="array" aca="1" ref="DE23" ca="1">IFERROR(INDEX($Y$3:$Y$65,MATCH(1,($AO$3:$AO$65=$AR23&amp;$AQ23)*($Z$3:$Z$65=DE$3),0),0),"")</f>
        <v>35</v>
      </c>
      <c r="DF23" s="297" t="str">
        <f t="array" aca="1" ref="DF23" ca="1">IFERROR(INDEX($AB$3:$AB$65,MATCH(1,($AO$3:$AO$65=$AR23&amp;$AQ23)*($Z$3:$Z$65=DF$3),0),0),"")</f>
        <v>Loser Match 28</v>
      </c>
      <c r="DG23" s="297" t="str">
        <f t="array" aca="1" ref="DG23" ca="1">IFERROR(INDEX($AC$3:$AC$65,MATCH(1,($AO$3:$AO$65=$AR23&amp;$AQ23)*($Z$3:$Z$65=DG$3),0),0),"")</f>
        <v>Winner Match 29</v>
      </c>
      <c r="DH23" s="297" t="str">
        <f t="array" aca="1" ref="DH23" ca="1">IFERROR(INDEX($AA$3:$AA$65,MATCH(1,($AO$3:$AO$65=$AR23&amp;$AQ23)*($Z$3:$Z$65=DH$3),0),0),"")</f>
        <v/>
      </c>
      <c r="DI23" s="299" t="str">
        <f t="array" aca="1" ref="DI23" ca="1">IFERROR(INDEX($Y$3:$Y$65,MATCH(1,($AO$3:$AO$65=$AR23&amp;$AQ23)*($Z$3:$Z$65=DI$3),0),0),"")</f>
        <v/>
      </c>
      <c r="DJ23" s="297" t="str">
        <f t="array" aca="1" ref="DJ23" ca="1">IFERROR(INDEX($AB$3:$AB$65,MATCH(1,($AO$3:$AO$65=$AR23&amp;$AQ23)*($Z$3:$Z$65=DJ$3),0),0),"")</f>
        <v/>
      </c>
      <c r="DK23" s="297" t="str">
        <f t="array" aca="1" ref="DK23" ca="1">IFERROR(INDEX($AC$3:$AC$65,MATCH(1,($AO$3:$AO$65=$AR23&amp;$AQ23)*($Z$3:$Z$65=DK$3),0),0),"")</f>
        <v/>
      </c>
      <c r="DL23" s="297" t="str">
        <f t="array" aca="1" ref="DL23" ca="1">IFERROR(INDEX($AA$3:$AA$65,MATCH(1,($AO$3:$AO$65=$AR23&amp;$AQ23)*($Z$3:$Z$65=DL$3),0),0),"")</f>
        <v/>
      </c>
      <c r="DM23" s="299" t="str">
        <f t="array" aca="1" ref="DM23" ca="1">IFERROR(INDEX($Y$3:$Y$65,MATCH(1,($AO$3:$AO$65=$AR23&amp;$AQ23)*($Z$3:$Z$65=DM$3),0),0),"")</f>
        <v/>
      </c>
      <c r="DN23" s="297" t="str">
        <f t="array" aca="1" ref="DN23" ca="1">IFERROR(INDEX($AB$3:$AB$65,MATCH(1,($AO$3:$AO$65=$AR23&amp;$AQ23)*($Z$3:$Z$65=DN$3),0),0),"")</f>
        <v/>
      </c>
      <c r="DO23" s="297" t="str">
        <f t="array" aca="1" ref="DO23" ca="1">IFERROR(INDEX($AC$3:$AC$65,MATCH(1,($AO$3:$AO$65=$AR23&amp;$AQ23)*($Z$3:$Z$65=DO$3),0),0),"")</f>
        <v/>
      </c>
      <c r="DP23" s="297" t="str">
        <f t="array" aca="1" ref="DP23" ca="1">IFERROR(INDEX($AA$3:$AA$65,MATCH(1,($AO$3:$AO$65=$AR23&amp;$AQ23)*($Z$3:$Z$65=DP$3),0),0),"")</f>
        <v/>
      </c>
      <c r="DQ23" s="299" t="str">
        <f t="array" aca="1" ref="DQ23" ca="1">IFERROR(INDEX($Y$3:$Y$65,MATCH(1,($AO$3:$AO$65=$AR23&amp;$AQ23)*($Z$3:$Z$65=DQ$3),0),0),"")</f>
        <v/>
      </c>
      <c r="DR23" s="297" t="str">
        <f t="array" aca="1" ref="DR23" ca="1">IFERROR(INDEX($AB$3:$AB$65,MATCH(1,($AO$3:$AO$65=$AR23&amp;$AQ23)*($Z$3:$Z$65=DR$3),0),0),"")</f>
        <v/>
      </c>
      <c r="DS23" s="297" t="str">
        <f t="array" aca="1" ref="DS23" ca="1">IFERROR(INDEX($AC$3:$AC$65,MATCH(1,($AO$3:$AO$65=$AR23&amp;$AQ23)*($Z$3:$Z$65=DS$3),0),0),"")</f>
        <v/>
      </c>
      <c r="DT23" s="297" t="str">
        <f t="array" aca="1" ref="DT23" ca="1">IFERROR(INDEX($AA$3:$AA$65,MATCH(1,($AO$3:$AO$65=$AR23&amp;$AQ23)*($Z$3:$Z$65=DT$3),0),0),"")</f>
        <v/>
      </c>
      <c r="DU23" s="299" t="str">
        <f t="array" aca="1" ref="DU23" ca="1">IFERROR(INDEX($Y$3:$Y$65,MATCH(1,($AO$3:$AO$65=$AR23&amp;$AQ23)*($Z$3:$Z$65=DU$3),0),0),"")</f>
        <v/>
      </c>
      <c r="DV23" s="297" t="str">
        <f t="array" aca="1" ref="DV23" ca="1">IFERROR(INDEX($AB$3:$AB$65,MATCH(1,($AO$3:$AO$65=$AR23&amp;$AQ23)*($Z$3:$Z$65=DV$3),0),0),"")</f>
        <v/>
      </c>
      <c r="DW23" s="297" t="str">
        <f t="array" aca="1" ref="DW23" ca="1">IFERROR(INDEX($AC$3:$AC$65,MATCH(1,($AO$3:$AO$65=$AR23&amp;$AQ23)*($Z$3:$Z$65=DW$3),0),0),"")</f>
        <v/>
      </c>
      <c r="DX23" s="297" t="str">
        <f t="array" aca="1" ref="DX23" ca="1">IFERROR(INDEX($AA$3:$AA$65,MATCH(1,($AO$3:$AO$65=$AR23&amp;$AQ23)*($Z$3:$Z$65=DX$3),0),0),"")</f>
        <v/>
      </c>
      <c r="DY23" s="299" t="str">
        <f t="array" aca="1" ref="DY23" ca="1">IFERROR(INDEX($Y$3:$Y$65,MATCH(1,($AO$3:$AO$65=$AR23&amp;$AQ23)*($Z$3:$Z$65=DY$3),0),0),"")</f>
        <v/>
      </c>
      <c r="DZ23" s="297" t="str">
        <f t="array" aca="1" ref="DZ23" ca="1">IFERROR(INDEX($AB$3:$AB$65,MATCH(1,($AO$3:$AO$65=$AR23&amp;$AQ23)*($Z$3:$Z$65=DZ$3),0),0),"")</f>
        <v/>
      </c>
      <c r="EA23" s="297" t="str">
        <f t="array" aca="1" ref="EA23" ca="1">IFERROR(INDEX($AC$3:$AC$65,MATCH(1,($AO$3:$AO$65=$AR23&amp;$AQ23)*($Z$3:$Z$65=EA$3),0),0),"")</f>
        <v/>
      </c>
      <c r="EB23" s="297" t="str">
        <f t="array" aca="1" ref="EB23" ca="1">IFERROR(INDEX($AA$3:$AA$65,MATCH(1,($AO$3:$AO$65=$AR23&amp;$AQ23)*($Z$3:$Z$65=EB$3),0),0),"")</f>
        <v/>
      </c>
      <c r="EC23" s="299" t="str">
        <f t="array" aca="1" ref="EC23" ca="1">IFERROR(INDEX($Y$3:$Y$65,MATCH(1,($AO$3:$AO$65=$AR23&amp;$AQ23)*($Z$3:$Z$65=EC$3),0),0),"")</f>
        <v/>
      </c>
      <c r="ED23" s="297" t="str">
        <f t="array" aca="1" ref="ED23" ca="1">IFERROR(INDEX($AB$3:$AB$65,MATCH(1,($AO$3:$AO$65=$AR23&amp;$AQ23)*($Z$3:$Z$65=ED$3),0),0),"")</f>
        <v/>
      </c>
      <c r="EE23" s="297" t="str">
        <f t="array" aca="1" ref="EE23" ca="1">IFERROR(INDEX($AC$3:$AC$65,MATCH(1,($AO$3:$AO$65=$AR23&amp;$AQ23)*($Z$3:$Z$65=EE$3),0),0),"")</f>
        <v/>
      </c>
      <c r="EF23" s="297">
        <f t="array" aca="1" ref="EF23" ca="1">IFERROR(INDEX($AI$3:$AI$129,MATCH(1,($AP$3:$AP$129=$AR23&amp;$AQ23)*($AH$3:$AH$129=EF$3),0),0),"")</f>
        <v>0.79166666666666674</v>
      </c>
      <c r="EG23" s="299">
        <f t="array" aca="1" ref="EG23" ca="1">IFERROR(INDEX($AG$3:$AG$129,MATCH(1,($AP$3:$AP$129=$AR23&amp;$AQ23)*($AH$3:$AH$129=EG$3),0),0),"")</f>
        <v>35</v>
      </c>
      <c r="EH23" s="297" t="str">
        <f t="array" aca="1" ref="EH23" ca="1">IFERROR(INDEX($AJ$3:$AJ$129,MATCH(1,($AP$3:$AP$129=$AR23&amp;$AQ23)*($AH$3:$AH$129=EH$3),0),0),"")</f>
        <v>Winner Match 17</v>
      </c>
      <c r="EI23" s="297" t="str">
        <f t="array" aca="1" ref="EI23" ca="1">IFERROR(INDEX($AK$3:$AK$129,MATCH(1,($AP$3:$AP$129=$AR23&amp;$AQ23)*($AH$3:$AH$129=EI$3),0),0),"")</f>
        <v>Winner Match 18</v>
      </c>
      <c r="EJ23" s="297" t="str">
        <f t="array" aca="1" ref="EJ23" ca="1">IFERROR(INDEX($AI$3:$AI$129,MATCH(1,($AP$3:$AP$129=$AR23&amp;$AQ23)*($AH$3:$AH$129=EJ$3),0),0),"")</f>
        <v/>
      </c>
      <c r="EK23" s="299" t="str">
        <f t="array" aca="1" ref="EK23" ca="1">IFERROR(INDEX($AG$3:$AG$129,MATCH(1,($AP$3:$AP$129=$AR23&amp;$AQ23)*($AH$3:$AH$129=EK$3),0),0),"")</f>
        <v/>
      </c>
      <c r="EL23" s="297" t="str">
        <f t="array" aca="1" ref="EL23" ca="1">IFERROR(INDEX($AJ$3:$AJ$129,MATCH(1,($AP$3:$AP$129=$AR23&amp;$AQ23)*($AH$3:$AH$129=EL$3),0),0),"")</f>
        <v/>
      </c>
      <c r="EM23" s="297" t="str">
        <f t="array" aca="1" ref="EM23" ca="1">IFERROR(INDEX($AK$3:$AK$129,MATCH(1,($AP$3:$AP$129=$AR23&amp;$AQ23)*($AH$3:$AH$129=EM$3),0),0),"")</f>
        <v/>
      </c>
      <c r="EN23" s="297" t="str">
        <f t="array" aca="1" ref="EN23" ca="1">IFERROR(INDEX($AI$3:$AI$129,MATCH(1,($AP$3:$AP$129=$AR23&amp;$AQ23)*($AH$3:$AH$129=EN$3),0),0),"")</f>
        <v/>
      </c>
      <c r="EO23" s="299" t="str">
        <f t="array" aca="1" ref="EO23" ca="1">IFERROR(INDEX($AG$3:$AG$129,MATCH(1,($AP$3:$AP$129=$AR23&amp;$AQ23)*($AH$3:$AH$129=EO$3),0),0),"")</f>
        <v/>
      </c>
      <c r="EP23" s="297" t="str">
        <f t="array" aca="1" ref="EP23" ca="1">IFERROR(INDEX($AJ$3:$AJ$129,MATCH(1,($AP$3:$AP$129=$AR23&amp;$AQ23)*($AH$3:$AH$129=EP$3),0),0),"")</f>
        <v/>
      </c>
      <c r="EQ23" s="297" t="str">
        <f t="array" aca="1" ref="EQ23" ca="1">IFERROR(INDEX($AK$3:$AK$129,MATCH(1,($AP$3:$AP$129=$AR23&amp;$AQ23)*($AH$3:$AH$129=EQ$3),0),0),"")</f>
        <v/>
      </c>
      <c r="ER23" s="297" t="str">
        <f t="array" aca="1" ref="ER23" ca="1">IFERROR(INDEX($AI$3:$AI$129,MATCH(1,($AP$3:$AP$129=$AR23&amp;$AQ23)*($AH$3:$AH$129=ER$3),0),0),"")</f>
        <v/>
      </c>
      <c r="ES23" s="299" t="str">
        <f t="array" aca="1" ref="ES23" ca="1">IFERROR(INDEX($AG$3:$AG$129,MATCH(1,($AP$3:$AP$129=$AR23&amp;$AQ23)*($AH$3:$AH$129=ES$3),0),0),"")</f>
        <v/>
      </c>
      <c r="ET23" s="297" t="str">
        <f t="array" aca="1" ref="ET23" ca="1">IFERROR(INDEX($AJ$3:$AJ$129,MATCH(1,($AP$3:$AP$129=$AR23&amp;$AQ23)*($AH$3:$AH$129=ET$3),0),0),"")</f>
        <v/>
      </c>
      <c r="EU23" s="297" t="str">
        <f t="array" aca="1" ref="EU23" ca="1">IFERROR(INDEX($AK$3:$AK$129,MATCH(1,($AP$3:$AP$129=$AR23&amp;$AQ23)*($AH$3:$AH$129=EU$3),0),0),"")</f>
        <v/>
      </c>
      <c r="EV23" s="297" t="str">
        <f t="array" aca="1" ref="EV23" ca="1">IFERROR(INDEX($AI$3:$AI$129,MATCH(1,($AP$3:$AP$129=$AR23&amp;$AQ23)*($AH$3:$AH$129=EV$3),0),0),"")</f>
        <v/>
      </c>
      <c r="EW23" s="299" t="str">
        <f t="array" aca="1" ref="EW23" ca="1">IFERROR(INDEX($AG$3:$AG$129,MATCH(1,($AP$3:$AP$129=$AR23&amp;$AQ23)*($AH$3:$AH$129=EW$3),0),0),"")</f>
        <v/>
      </c>
      <c r="EX23" s="297" t="str">
        <f t="array" aca="1" ref="EX23" ca="1">IFERROR(INDEX($AJ$3:$AJ$129,MATCH(1,($AP$3:$AP$129=$AR23&amp;$AQ23)*($AH$3:$AH$129=EX$3),0),0),"")</f>
        <v/>
      </c>
      <c r="EY23" s="297" t="str">
        <f t="array" aca="1" ref="EY23" ca="1">IFERROR(INDEX($AK$3:$AK$129,MATCH(1,($AP$3:$AP$129=$AR23&amp;$AQ23)*($AH$3:$AH$129=EY$3),0),0),"")</f>
        <v/>
      </c>
      <c r="EZ23" s="297" t="str">
        <f t="array" aca="1" ref="EZ23" ca="1">IFERROR(INDEX($AI$3:$AI$129,MATCH(1,($AP$3:$AP$129=$AR23&amp;$AQ23)*($AH$3:$AH$129=EZ$3),0),0),"")</f>
        <v/>
      </c>
      <c r="FA23" s="299" t="str">
        <f t="array" aca="1" ref="FA23" ca="1">IFERROR(INDEX($AG$3:$AG$129,MATCH(1,($AP$3:$AP$129=$AR23&amp;$AQ23)*($AH$3:$AH$129=FA$3),0),0),"")</f>
        <v/>
      </c>
      <c r="FB23" s="297" t="str">
        <f t="array" aca="1" ref="FB23" ca="1">IFERROR(INDEX($AJ$3:$AJ$129,MATCH(1,($AP$3:$AP$129=$AR23&amp;$AQ23)*($AH$3:$AH$129=FB$3),0),0),"")</f>
        <v/>
      </c>
      <c r="FC23" s="297" t="str">
        <f t="array" aca="1" ref="FC23" ca="1">IFERROR(INDEX($AK$3:$AK$129,MATCH(1,($AP$3:$AP$129=$AR23&amp;$AQ23)*($AH$3:$AH$129=FC$3),0),0),"")</f>
        <v/>
      </c>
      <c r="FD23" s="297" t="str">
        <f t="array" aca="1" ref="FD23" ca="1">IFERROR(INDEX($AI$3:$AI$129,MATCH(1,($AP$3:$AP$129=$AR23&amp;$AQ23)*($AH$3:$AH$129=FD$3),0),0),"")</f>
        <v/>
      </c>
      <c r="FE23" s="299" t="str">
        <f t="array" aca="1" ref="FE23" ca="1">IFERROR(INDEX($AG$3:$AG$129,MATCH(1,($AP$3:$AP$129=$AR23&amp;$AQ23)*($AH$3:$AH$129=FE$3),0),0),"")</f>
        <v/>
      </c>
      <c r="FF23" s="297" t="str">
        <f t="array" aca="1" ref="FF23" ca="1">IFERROR(INDEX($AJ$3:$AJ$129,MATCH(1,($AP$3:$AP$129=$AR23&amp;$AQ23)*($AH$3:$AH$129=FF$3),0),0),"")</f>
        <v/>
      </c>
      <c r="FG23" s="297" t="str">
        <f t="array" aca="1" ref="FG23" ca="1">IFERROR(INDEX($AK$3:$AK$129,MATCH(1,($AP$3:$AP$129=$AR23&amp;$AQ23)*($AH$3:$AH$129=FG$3),0),0),"")</f>
        <v/>
      </c>
    </row>
    <row r="24" spans="2:163" ht="13.8" x14ac:dyDescent="0.25">
      <c r="B24" s="295">
        <f>dummy1!O30</f>
        <v>22</v>
      </c>
      <c r="C24" s="296">
        <f>dummy1!P30</f>
        <v>42040</v>
      </c>
      <c r="D24" s="297">
        <f>dummy1!Q30</f>
        <v>0.70833333333333337</v>
      </c>
      <c r="E24" s="295" t="str">
        <f>dummy1!R30</f>
        <v>Court 6</v>
      </c>
      <c r="G24" s="295" t="str">
        <f ca="1">IFERROR(VLOOKUP(dummy1!S30,dummy1!$K$45:$L$172,2,FALSE),"")</f>
        <v/>
      </c>
      <c r="H24" s="295" t="str">
        <f>IFERROR(VLOOKUP(dummy1!V30,dummy1!$K$45:$L$172,2,FALSE),"")</f>
        <v/>
      </c>
      <c r="N24" s="295">
        <f ca="1">'Bracket 9 - 16'!AI45</f>
        <v>22</v>
      </c>
      <c r="O24" s="295" t="str">
        <f ca="1">'Bracket 9 - 16'!AJ42</f>
        <v>Winner Match 15</v>
      </c>
      <c r="P24" s="295" t="str">
        <f ca="1">'Bracket 9 - 16'!AJ43</f>
        <v>Winner Match 16</v>
      </c>
      <c r="Q24" s="295">
        <f t="shared" ca="1" si="36"/>
        <v>22</v>
      </c>
      <c r="R24" s="295">
        <f t="shared" ca="1" si="37"/>
        <v>42040</v>
      </c>
      <c r="S24" s="295">
        <f t="shared" ca="1" si="38"/>
        <v>0.70833333333333337</v>
      </c>
      <c r="T24" s="295" t="str">
        <f t="shared" ca="1" si="39"/>
        <v>Winner Match 15</v>
      </c>
      <c r="U24" s="295" t="str">
        <f t="shared" ca="1" si="40"/>
        <v>Winner Match 16</v>
      </c>
      <c r="V24" s="295">
        <f ca="1">'Bracket 17 - 32'!C188</f>
        <v>12</v>
      </c>
      <c r="W24" s="296" t="str">
        <f ca="1">'Bracket 17 - 32'!D185</f>
        <v/>
      </c>
      <c r="X24" s="296" t="str">
        <f ca="1">'Bracket 17 - 32'!D186</f>
        <v/>
      </c>
      <c r="Y24" s="295">
        <f t="shared" ca="1" si="41"/>
        <v>22</v>
      </c>
      <c r="Z24" s="295">
        <f t="shared" ca="1" si="2"/>
        <v>42040</v>
      </c>
      <c r="AA24" s="295">
        <f t="shared" ca="1" si="3"/>
        <v>0.70833333333333337</v>
      </c>
      <c r="AB24" s="295" t="str">
        <f t="shared" ca="1" si="42"/>
        <v>Loser Match 15</v>
      </c>
      <c r="AC24" s="295" t="str">
        <f t="shared" ca="1" si="43"/>
        <v>Winner Match 10</v>
      </c>
      <c r="AD24" s="295">
        <f ca="1">'Bracket 33 - 64'!C138</f>
        <v>8</v>
      </c>
      <c r="AE24" s="295" t="str">
        <f ca="1">IFERROR(VLOOKUP(dummy1!S30,dummy1!$K$45:$L$172,2,FALSE),"")</f>
        <v/>
      </c>
      <c r="AF24" s="295" t="str">
        <f ca="1">IFERROR(VLOOKUP(dummy1!T30,dummy1!$K$45:$L$172,2,FALSE),"")</f>
        <v/>
      </c>
      <c r="AG24" s="295" t="str">
        <f t="shared" ca="1" si="44"/>
        <v/>
      </c>
      <c r="AH24" s="295" t="str">
        <f t="shared" ca="1" si="45"/>
        <v/>
      </c>
      <c r="AI24" s="295" t="str">
        <f t="shared" ca="1" si="46"/>
        <v/>
      </c>
      <c r="AJ24" s="295" t="str">
        <f t="shared" ca="1" si="47"/>
        <v/>
      </c>
      <c r="AK24" s="295" t="str">
        <f t="shared" ca="1" si="48"/>
        <v/>
      </c>
      <c r="AL24" s="294">
        <f>IF(dummy1!B31=dummy1!B30,IF(dummy1!C31&gt;1,AL23,AL23+1),1)</f>
        <v>2</v>
      </c>
      <c r="AN24" s="295" t="str">
        <f t="shared" si="50"/>
        <v>2Court 6</v>
      </c>
      <c r="AO24" s="295" t="str">
        <f t="shared" si="51"/>
        <v>2Court 6</v>
      </c>
      <c r="AP24" s="295" t="str">
        <f t="shared" si="52"/>
        <v>2Court 6</v>
      </c>
      <c r="AQ24" s="295" t="str">
        <f t="shared" si="70"/>
        <v>Court 3</v>
      </c>
      <c r="AR24" s="295">
        <f t="shared" si="68"/>
        <v>4</v>
      </c>
      <c r="AS24" s="295">
        <f t="shared" ca="1" si="61"/>
        <v>6</v>
      </c>
      <c r="AT24" s="295">
        <f t="shared" ca="1" si="62"/>
        <v>0</v>
      </c>
      <c r="AU24" s="295">
        <f t="shared" ca="1" si="63"/>
        <v>0</v>
      </c>
      <c r="AV24" s="295">
        <f t="shared" ca="1" si="64"/>
        <v>0</v>
      </c>
      <c r="AW24" s="295">
        <f t="shared" ca="1" si="65"/>
        <v>0</v>
      </c>
      <c r="AX24" s="295">
        <f t="shared" ca="1" si="66"/>
        <v>0</v>
      </c>
      <c r="AY24" s="295">
        <f t="shared" ca="1" si="67"/>
        <v>0</v>
      </c>
      <c r="AZ24" s="297" t="str">
        <f t="array" aca="1" ref="AZ24" ca="1">IFERROR(INDEX($K$3:$K$18,MATCH(1,($AM$3:$AM$18=$AR24&amp;$AQ24)*($J$3:$J$18=AZ$3),0),0),"")</f>
        <v/>
      </c>
      <c r="BA24" s="299" t="str">
        <f t="array" aca="1" ref="BA24" ca="1">IFERROR(INDEX($I$3:$I$18,MATCH(1,($AM$3:$AM$18=$AR24&amp;$AQ24)*($J$3:$J$18=BA$3),0),0),"")</f>
        <v/>
      </c>
      <c r="BB24" s="297" t="str">
        <f t="array" aca="1" ref="BB24" ca="1">IFERROR(INDEX($L$3:$L$18,MATCH(1,($AM$3:$AM$18=$AR24&amp;$AQ24)*($J$3:$J$18=BB$3),0),0),"")</f>
        <v/>
      </c>
      <c r="BC24" s="297" t="str">
        <f t="array" aca="1" ref="BC24" ca="1">IFERROR(INDEX($M$3:$M$18,MATCH(1,($AM$3:$AM$18=$AR24&amp;$AQ24)*($J$3:$J$18=BC$3),0),0),"")</f>
        <v/>
      </c>
      <c r="BD24" s="297" t="str">
        <f t="array" aca="1" ref="BD24" ca="1">IFERROR(INDEX($K$3:$K$18,MATCH(1,($AM$3:$AM$18=$AR24&amp;$AQ24)*($J$3:$J$18=BD$3),0),0),"")</f>
        <v/>
      </c>
      <c r="BE24" s="299" t="str">
        <f t="array" aca="1" ref="BE24" ca="1">IFERROR(INDEX($I$3:$I$18,MATCH(1,($AM$3:$AM$18=$AR24&amp;$AQ24)*($J$3:$J$18=BE$3),0),0),"")</f>
        <v/>
      </c>
      <c r="BF24" s="297" t="str">
        <f t="array" aca="1" ref="BF24" ca="1">IFERROR(INDEX($L$3:$L$18,MATCH(1,($AM$3:$AM$18=$AR24&amp;$AQ24)*($J$3:$J$18=BF$3),0),0),"")</f>
        <v/>
      </c>
      <c r="BG24" s="297" t="str">
        <f t="array" aca="1" ref="BG24" ca="1">IFERROR(INDEX($M$3:$M$18,MATCH(1,($AM$3:$AM$18=$AR24&amp;$AQ24)*($J$3:$J$18=BG$3),0),0),"")</f>
        <v/>
      </c>
      <c r="BH24" s="297" t="str">
        <f t="array" aca="1" ref="BH24" ca="1">IFERROR(INDEX($K$3:$K$18,MATCH(1,($AM$3:$AM$18=$AR24&amp;$AQ24)*($J$3:$J$18=BH$3),0),0),"")</f>
        <v/>
      </c>
      <c r="BI24" s="299" t="str">
        <f t="array" aca="1" ref="BI24" ca="1">IFERROR(INDEX($I$3:$I$18,MATCH(1,($AM$3:$AM$18=$AR24&amp;$AQ24)*($J$3:$J$18=BI$3),0),0),"")</f>
        <v/>
      </c>
      <c r="BJ24" s="297" t="str">
        <f t="array" aca="1" ref="BJ24" ca="1">IFERROR(INDEX($L$3:$L$18,MATCH(1,($AM$3:$AM$18=$AR24&amp;$AQ24)*($J$3:$J$18=BJ$3),0),0),"")</f>
        <v/>
      </c>
      <c r="BK24" s="297" t="str">
        <f t="array" aca="1" ref="BK24" ca="1">IFERROR(INDEX($M$3:$M$18,MATCH(1,($AM$3:$AM$18=$AR24&amp;$AQ24)*($J$3:$J$18=BK$3),0),0),"")</f>
        <v/>
      </c>
      <c r="BL24" s="297" t="str">
        <f t="array" aca="1" ref="BL24" ca="1">IFERROR(INDEX($K$3:$K$18,MATCH(1,($AM$3:$AM$18=$AR24&amp;$AQ24)*($J$3:$J$18=BL$3),0),0),"")</f>
        <v/>
      </c>
      <c r="BM24" s="299" t="str">
        <f t="array" aca="1" ref="BM24" ca="1">IFERROR(INDEX($I$3:$I$18,MATCH(1,($AM$3:$AM$18=$AR24&amp;$AQ24)*($J$3:$J$18=BM$3),0),0),"")</f>
        <v/>
      </c>
      <c r="BN24" s="297" t="str">
        <f t="array" aca="1" ref="BN24" ca="1">IFERROR(INDEX($L$3:$L$18,MATCH(1,($AM$3:$AM$18=$AR24&amp;$AQ24)*($J$3:$J$18=BN$3),0),0),"")</f>
        <v/>
      </c>
      <c r="BO24" s="297" t="str">
        <f t="array" aca="1" ref="BO24" ca="1">IFERROR(INDEX($M$3:$M$18,MATCH(1,($AM$3:$AM$18=$AR24&amp;$AQ24)*($J$3:$J$18=BO$3),0),0),"")</f>
        <v/>
      </c>
      <c r="BP24" s="297" t="str">
        <f t="array" aca="1" ref="BP24" ca="1">IFERROR(INDEX($K$3:$K$18,MATCH(1,($AM$3:$AM$18=$AR24&amp;$AQ24)*($J$3:$J$18=BP$3),0),0),"")</f>
        <v/>
      </c>
      <c r="BQ24" s="299" t="str">
        <f t="array" aca="1" ref="BQ24" ca="1">IFERROR(INDEX($I$3:$I$18,MATCH(1,($AM$3:$AM$18=$AR24&amp;$AQ24)*($J$3:$J$18=BQ$3),0),0),"")</f>
        <v/>
      </c>
      <c r="BR24" s="297" t="str">
        <f t="array" aca="1" ref="BR24" ca="1">IFERROR(INDEX($L$3:$L$18,MATCH(1,($AM$3:$AM$18=$AR24&amp;$AQ24)*($J$3:$J$18=BR$3),0),0),"")</f>
        <v/>
      </c>
      <c r="BS24" s="297" t="str">
        <f t="array" aca="1" ref="BS24" ca="1">IFERROR(INDEX($M$3:$M$18,MATCH(1,($AM$3:$AM$18=$AR24&amp;$AQ24)*($J$3:$J$18=BS$3),0),0),"")</f>
        <v/>
      </c>
      <c r="BT24" s="297" t="str">
        <f t="array" aca="1" ref="BT24" ca="1">IFERROR(INDEX($K$3:$K$18,MATCH(1,($AM$3:$AM$18=$AR24&amp;$AQ24)*($J$3:$J$18=BT$3),0),0),"")</f>
        <v/>
      </c>
      <c r="BU24" s="299" t="str">
        <f t="array" aca="1" ref="BU24" ca="1">IFERROR(INDEX($I$3:$I$18,MATCH(1,($AM$3:$AM$18=$AR24&amp;$AQ24)*($J$3:$J$18=BU$3),0),0),"")</f>
        <v/>
      </c>
      <c r="BV24" s="297" t="str">
        <f t="array" aca="1" ref="BV24" ca="1">IFERROR(INDEX($L$3:$L$18,MATCH(1,($AM$3:$AM$18=$AR24&amp;$AQ24)*($J$3:$J$18=BV$3),0),0),"")</f>
        <v/>
      </c>
      <c r="BW24" s="297" t="str">
        <f t="array" aca="1" ref="BW24" ca="1">IFERROR(INDEX($M$3:$M$18,MATCH(1,($AM$3:$AM$18=$AR24&amp;$AQ24)*($J$3:$J$18=BW$3),0),0),"")</f>
        <v/>
      </c>
      <c r="BX24" s="297" t="str">
        <f t="array" aca="1" ref="BX24" ca="1">IFERROR(INDEX($K$3:$K$18,MATCH(1,($AM$3:$AM$18=$AR24&amp;$AQ24)*($J$3:$J$18=BX$3),0),0),"")</f>
        <v/>
      </c>
      <c r="BY24" s="299" t="str">
        <f t="array" aca="1" ref="BY24" ca="1">IFERROR(INDEX($I$3:$I$18,MATCH(1,($AM$3:$AM$18=$AR24&amp;$AQ24)*($J$3:$J$18=BY$3),0),0),"")</f>
        <v/>
      </c>
      <c r="BZ24" s="297" t="str">
        <f t="array" aca="1" ref="BZ24" ca="1">IFERROR(INDEX($L$3:$L$18,MATCH(1,($AM$3:$AM$18=$AR24&amp;$AQ24)*($J$3:$J$18=BZ$3),0),0),"")</f>
        <v/>
      </c>
      <c r="CA24" s="297" t="str">
        <f t="array" aca="1" ref="CA24" ca="1">IFERROR(INDEX($M$3:$M$18,MATCH(1,($AM$3:$AM$18=$AR24&amp;$AQ24)*($J$3:$J$18=CA$3),0),0),"")</f>
        <v/>
      </c>
      <c r="CB24" s="297" t="str">
        <f t="array" aca="1" ref="CB24" ca="1">IFERROR(INDEX($S$3:$S$33,MATCH(1,($AN$3:$AN$33=$AR24&amp;$AQ24)*($R$3:$R$33=CB$3),0),0),"")</f>
        <v/>
      </c>
      <c r="CC24" s="299" t="str">
        <f t="array" aca="1" ref="CC24" ca="1">IFERROR(INDEX($Q$3:$Q$33,MATCH(1,($AN$3:$AN$33=$AR24&amp;$AQ24)*($R$3:$R$33=CC$3),0),0),"")</f>
        <v/>
      </c>
      <c r="CD24" s="297" t="str">
        <f t="array" aca="1" ref="CD24" ca="1">IFERROR(INDEX($T$3:$T$33,MATCH(1,($AN$3:$AN$33=$AR24&amp;$AQ24)*($R$3:$R$33=CD$3),0),0),"")</f>
        <v/>
      </c>
      <c r="CE24" s="297" t="str">
        <f t="array" aca="1" ref="CE24" ca="1">IFERROR(INDEX($U$3:$U$33,MATCH(1,($AN$3:$AN$33=$AR24&amp;$AQ24)*($R$3:$R$33=CE$3),0),0),"")</f>
        <v/>
      </c>
      <c r="CF24" s="297" t="str">
        <f t="array" aca="1" ref="CF24" ca="1">IFERROR(INDEX($S$3:$S$33,MATCH(1,($AN$3:$AN$33=$AR24&amp;$AQ24)*($R$3:$R$33=CF$3),0),0),"")</f>
        <v/>
      </c>
      <c r="CG24" s="299" t="str">
        <f t="array" aca="1" ref="CG24" ca="1">IFERROR(INDEX($Q$3:$Q$33,MATCH(1,($AN$3:$AN$33=$AR24&amp;$AQ24)*($R$3:$R$33=CG$3),0),0),"")</f>
        <v/>
      </c>
      <c r="CH24" s="297" t="str">
        <f t="array" aca="1" ref="CH24" ca="1">IFERROR(INDEX($T$3:$T$33,MATCH(1,($AN$3:$AN$33=$AR24&amp;$AQ24)*($R$3:$R$33=CH$3),0),0),"")</f>
        <v/>
      </c>
      <c r="CI24" s="297" t="str">
        <f t="array" aca="1" ref="CI24" ca="1">IFERROR(INDEX($U$3:$U$33,MATCH(1,($AN$3:$AN$33=$AR24&amp;$AQ24)*($R$3:$R$33=CI$3),0),0),"")</f>
        <v/>
      </c>
      <c r="CJ24" s="297" t="str">
        <f t="array" aca="1" ref="CJ24" ca="1">IFERROR(INDEX($S$3:$S$33,MATCH(1,($AN$3:$AN$33=$AR24&amp;$AQ24)*($R$3:$R$33=CJ$3),0),0),"")</f>
        <v/>
      </c>
      <c r="CK24" s="299" t="str">
        <f t="array" aca="1" ref="CK24" ca="1">IFERROR(INDEX($Q$3:$Q$33,MATCH(1,($AN$3:$AN$33=$AR24&amp;$AQ24)*($R$3:$R$33=CK$3),0),0),"")</f>
        <v/>
      </c>
      <c r="CL24" s="297" t="str">
        <f t="array" aca="1" ref="CL24" ca="1">IFERROR(INDEX($T$3:$T$33,MATCH(1,($AN$3:$AN$33=$AR24&amp;$AQ24)*($R$3:$R$33=CL$3),0),0),"")</f>
        <v/>
      </c>
      <c r="CM24" s="297" t="str">
        <f t="array" aca="1" ref="CM24" ca="1">IFERROR(INDEX($U$3:$U$33,MATCH(1,($AN$3:$AN$33=$AR24&amp;$AQ24)*($R$3:$R$33=CM$3),0),0),"")</f>
        <v/>
      </c>
      <c r="CN24" s="297" t="str">
        <f t="array" aca="1" ref="CN24" ca="1">IFERROR(INDEX($S$3:$S$33,MATCH(1,($AN$3:$AN$33=$AR24&amp;$AQ24)*($R$3:$R$33=CN$3),0),0),"")</f>
        <v/>
      </c>
      <c r="CO24" s="299" t="str">
        <f t="array" aca="1" ref="CO24" ca="1">IFERROR(INDEX($Q$3:$Q$33,MATCH(1,($AN$3:$AN$33=$AR24&amp;$AQ24)*($R$3:$R$33=CO$3),0),0),"")</f>
        <v/>
      </c>
      <c r="CP24" s="297" t="str">
        <f t="array" aca="1" ref="CP24" ca="1">IFERROR(INDEX($T$3:$T$33,MATCH(1,($AN$3:$AN$33=$AR24&amp;$AQ24)*($R$3:$R$33=CP$3),0),0),"")</f>
        <v/>
      </c>
      <c r="CQ24" s="297" t="str">
        <f t="array" aca="1" ref="CQ24" ca="1">IFERROR(INDEX($U$3:$U$33,MATCH(1,($AN$3:$AN$33=$AR24&amp;$AQ24)*($R$3:$R$33=CQ$3),0),0),"")</f>
        <v/>
      </c>
      <c r="CR24" s="297" t="str">
        <f t="array" aca="1" ref="CR24" ca="1">IFERROR(INDEX($S$3:$S$33,MATCH(1,($AN$3:$AN$33=$AR24&amp;$AQ24)*($R$3:$R$33=CR$3),0),0),"")</f>
        <v/>
      </c>
      <c r="CS24" s="299" t="str">
        <f t="array" aca="1" ref="CS24" ca="1">IFERROR(INDEX($Q$3:$Q$33,MATCH(1,($AN$3:$AN$33=$AR24&amp;$AQ24)*($R$3:$R$33=CS$3),0),0),"")</f>
        <v/>
      </c>
      <c r="CT24" s="297" t="str">
        <f t="array" aca="1" ref="CT24" ca="1">IFERROR(INDEX($T$3:$T$33,MATCH(1,($AN$3:$AN$33=$AR24&amp;$AQ24)*($R$3:$R$33=CT$3),0),0),"")</f>
        <v/>
      </c>
      <c r="CU24" s="297" t="str">
        <f t="array" aca="1" ref="CU24" ca="1">IFERROR(INDEX($U$3:$U$33,MATCH(1,($AN$3:$AN$33=$AR24&amp;$AQ24)*($R$3:$R$33=CU$3),0),0),"")</f>
        <v/>
      </c>
      <c r="CV24" s="297" t="str">
        <f t="array" aca="1" ref="CV24" ca="1">IFERROR(INDEX($S$3:$S$33,MATCH(1,($AN$3:$AN$33=$AR24&amp;$AQ24)*($R$3:$R$33=CV$3),0),0),"")</f>
        <v/>
      </c>
      <c r="CW24" s="299" t="str">
        <f t="array" aca="1" ref="CW24" ca="1">IFERROR(INDEX($Q$3:$Q$33,MATCH(1,($AN$3:$AN$33=$AR24&amp;$AQ24)*($R$3:$R$33=CW$3),0),0),"")</f>
        <v/>
      </c>
      <c r="CX24" s="297" t="str">
        <f t="array" aca="1" ref="CX24" ca="1">IFERROR(INDEX($T$3:$T$33,MATCH(1,($AN$3:$AN$33=$AR24&amp;$AQ24)*($R$3:$R$33=CX$3),0),0),"")</f>
        <v/>
      </c>
      <c r="CY24" s="297" t="str">
        <f t="array" aca="1" ref="CY24" ca="1">IFERROR(INDEX($U$3:$U$33,MATCH(1,($AN$3:$AN$33=$AR24&amp;$AQ24)*($R$3:$R$33=CY$3),0),0),"")</f>
        <v/>
      </c>
      <c r="CZ24" s="297" t="str">
        <f t="array" aca="1" ref="CZ24" ca="1">IFERROR(INDEX($S$3:$S$33,MATCH(1,($AN$3:$AN$33=$AR24&amp;$AQ24)*($R$3:$R$33=CZ$3),0),0),"")</f>
        <v/>
      </c>
      <c r="DA24" s="299" t="str">
        <f t="array" aca="1" ref="DA24" ca="1">IFERROR(INDEX($Q$3:$Q$33,MATCH(1,($AN$3:$AN$33=$AR24&amp;$AQ24)*($R$3:$R$33=DA$3),0),0),"")</f>
        <v/>
      </c>
      <c r="DB24" s="297" t="str">
        <f t="array" aca="1" ref="DB24" ca="1">IFERROR(INDEX($T$3:$T$33,MATCH(1,($AN$3:$AN$33=$AR24&amp;$AQ24)*($R$3:$R$33=DB$3),0),0),"")</f>
        <v/>
      </c>
      <c r="DC24" s="297" t="str">
        <f t="array" aca="1" ref="DC24" ca="1">IFERROR(INDEX($U$3:$U$33,MATCH(1,($AN$3:$AN$33=$AR24&amp;$AQ24)*($R$3:$R$33=DC$3),0),0),"")</f>
        <v/>
      </c>
      <c r="DD24" s="297" t="str">
        <f t="array" aca="1" ref="DD24" ca="1">IFERROR(INDEX($AA$3:$AA$65,MATCH(1,($AO$3:$AO$65=$AR24&amp;$AQ24)*($Z$3:$Z$65=DD$3),0),0),"")</f>
        <v/>
      </c>
      <c r="DE24" s="299" t="str">
        <f t="array" aca="1" ref="DE24" ca="1">IFERROR(INDEX($Y$3:$Y$65,MATCH(1,($AO$3:$AO$65=$AR24&amp;$AQ24)*($Z$3:$Z$65=DE$3),0),0),"")</f>
        <v/>
      </c>
      <c r="DF24" s="297" t="str">
        <f t="array" aca="1" ref="DF24" ca="1">IFERROR(INDEX($AB$3:$AB$65,MATCH(1,($AO$3:$AO$65=$AR24&amp;$AQ24)*($Z$3:$Z$65=DF$3),0),0),"")</f>
        <v/>
      </c>
      <c r="DG24" s="297" t="str">
        <f t="array" aca="1" ref="DG24" ca="1">IFERROR(INDEX($AC$3:$AC$65,MATCH(1,($AO$3:$AO$65=$AR24&amp;$AQ24)*($Z$3:$Z$65=DG$3),0),0),"")</f>
        <v/>
      </c>
      <c r="DH24" s="297" t="str">
        <f t="array" aca="1" ref="DH24" ca="1">IFERROR(INDEX($AA$3:$AA$65,MATCH(1,($AO$3:$AO$65=$AR24&amp;$AQ24)*($Z$3:$Z$65=DH$3),0),0),"")</f>
        <v/>
      </c>
      <c r="DI24" s="299" t="str">
        <f t="array" aca="1" ref="DI24" ca="1">IFERROR(INDEX($Y$3:$Y$65,MATCH(1,($AO$3:$AO$65=$AR24&amp;$AQ24)*($Z$3:$Z$65=DI$3),0),0),"")</f>
        <v/>
      </c>
      <c r="DJ24" s="297" t="str">
        <f t="array" aca="1" ref="DJ24" ca="1">IFERROR(INDEX($AB$3:$AB$65,MATCH(1,($AO$3:$AO$65=$AR24&amp;$AQ24)*($Z$3:$Z$65=DJ$3),0),0),"")</f>
        <v/>
      </c>
      <c r="DK24" s="297" t="str">
        <f t="array" aca="1" ref="DK24" ca="1">IFERROR(INDEX($AC$3:$AC$65,MATCH(1,($AO$3:$AO$65=$AR24&amp;$AQ24)*($Z$3:$Z$65=DK$3),0),0),"")</f>
        <v/>
      </c>
      <c r="DL24" s="297" t="str">
        <f t="array" aca="1" ref="DL24" ca="1">IFERROR(INDEX($AA$3:$AA$65,MATCH(1,($AO$3:$AO$65=$AR24&amp;$AQ24)*($Z$3:$Z$65=DL$3),0),0),"")</f>
        <v/>
      </c>
      <c r="DM24" s="299" t="str">
        <f t="array" aca="1" ref="DM24" ca="1">IFERROR(INDEX($Y$3:$Y$65,MATCH(1,($AO$3:$AO$65=$AR24&amp;$AQ24)*($Z$3:$Z$65=DM$3),0),0),"")</f>
        <v/>
      </c>
      <c r="DN24" s="297" t="str">
        <f t="array" aca="1" ref="DN24" ca="1">IFERROR(INDEX($AB$3:$AB$65,MATCH(1,($AO$3:$AO$65=$AR24&amp;$AQ24)*($Z$3:$Z$65=DN$3),0),0),"")</f>
        <v/>
      </c>
      <c r="DO24" s="297" t="str">
        <f t="array" aca="1" ref="DO24" ca="1">IFERROR(INDEX($AC$3:$AC$65,MATCH(1,($AO$3:$AO$65=$AR24&amp;$AQ24)*($Z$3:$Z$65=DO$3),0),0),"")</f>
        <v/>
      </c>
      <c r="DP24" s="297" t="str">
        <f t="array" aca="1" ref="DP24" ca="1">IFERROR(INDEX($AA$3:$AA$65,MATCH(1,($AO$3:$AO$65=$AR24&amp;$AQ24)*($Z$3:$Z$65=DP$3),0),0),"")</f>
        <v/>
      </c>
      <c r="DQ24" s="299" t="str">
        <f t="array" aca="1" ref="DQ24" ca="1">IFERROR(INDEX($Y$3:$Y$65,MATCH(1,($AO$3:$AO$65=$AR24&amp;$AQ24)*($Z$3:$Z$65=DQ$3),0),0),"")</f>
        <v/>
      </c>
      <c r="DR24" s="297" t="str">
        <f t="array" aca="1" ref="DR24" ca="1">IFERROR(INDEX($AB$3:$AB$65,MATCH(1,($AO$3:$AO$65=$AR24&amp;$AQ24)*($Z$3:$Z$65=DR$3),0),0),"")</f>
        <v/>
      </c>
      <c r="DS24" s="297" t="str">
        <f t="array" aca="1" ref="DS24" ca="1">IFERROR(INDEX($AC$3:$AC$65,MATCH(1,($AO$3:$AO$65=$AR24&amp;$AQ24)*($Z$3:$Z$65=DS$3),0),0),"")</f>
        <v/>
      </c>
      <c r="DT24" s="297" t="str">
        <f t="array" aca="1" ref="DT24" ca="1">IFERROR(INDEX($AA$3:$AA$65,MATCH(1,($AO$3:$AO$65=$AR24&amp;$AQ24)*($Z$3:$Z$65=DT$3),0),0),"")</f>
        <v/>
      </c>
      <c r="DU24" s="299" t="str">
        <f t="array" aca="1" ref="DU24" ca="1">IFERROR(INDEX($Y$3:$Y$65,MATCH(1,($AO$3:$AO$65=$AR24&amp;$AQ24)*($Z$3:$Z$65=DU$3),0),0),"")</f>
        <v/>
      </c>
      <c r="DV24" s="297" t="str">
        <f t="array" aca="1" ref="DV24" ca="1">IFERROR(INDEX($AB$3:$AB$65,MATCH(1,($AO$3:$AO$65=$AR24&amp;$AQ24)*($Z$3:$Z$65=DV$3),0),0),"")</f>
        <v/>
      </c>
      <c r="DW24" s="297" t="str">
        <f t="array" aca="1" ref="DW24" ca="1">IFERROR(INDEX($AC$3:$AC$65,MATCH(1,($AO$3:$AO$65=$AR24&amp;$AQ24)*($Z$3:$Z$65=DW$3),0),0),"")</f>
        <v/>
      </c>
      <c r="DX24" s="297" t="str">
        <f t="array" aca="1" ref="DX24" ca="1">IFERROR(INDEX($AA$3:$AA$65,MATCH(1,($AO$3:$AO$65=$AR24&amp;$AQ24)*($Z$3:$Z$65=DX$3),0),0),"")</f>
        <v/>
      </c>
      <c r="DY24" s="299" t="str">
        <f t="array" aca="1" ref="DY24" ca="1">IFERROR(INDEX($Y$3:$Y$65,MATCH(1,($AO$3:$AO$65=$AR24&amp;$AQ24)*($Z$3:$Z$65=DY$3),0),0),"")</f>
        <v/>
      </c>
      <c r="DZ24" s="297" t="str">
        <f t="array" aca="1" ref="DZ24" ca="1">IFERROR(INDEX($AB$3:$AB$65,MATCH(1,($AO$3:$AO$65=$AR24&amp;$AQ24)*($Z$3:$Z$65=DZ$3),0),0),"")</f>
        <v/>
      </c>
      <c r="EA24" s="297" t="str">
        <f t="array" aca="1" ref="EA24" ca="1">IFERROR(INDEX($AC$3:$AC$65,MATCH(1,($AO$3:$AO$65=$AR24&amp;$AQ24)*($Z$3:$Z$65=EA$3),0),0),"")</f>
        <v/>
      </c>
      <c r="EB24" s="297" t="str">
        <f t="array" aca="1" ref="EB24" ca="1">IFERROR(INDEX($AA$3:$AA$65,MATCH(1,($AO$3:$AO$65=$AR24&amp;$AQ24)*($Z$3:$Z$65=EB$3),0),0),"")</f>
        <v/>
      </c>
      <c r="EC24" s="299" t="str">
        <f t="array" aca="1" ref="EC24" ca="1">IFERROR(INDEX($Y$3:$Y$65,MATCH(1,($AO$3:$AO$65=$AR24&amp;$AQ24)*($Z$3:$Z$65=EC$3),0),0),"")</f>
        <v/>
      </c>
      <c r="ED24" s="297" t="str">
        <f t="array" aca="1" ref="ED24" ca="1">IFERROR(INDEX($AB$3:$AB$65,MATCH(1,($AO$3:$AO$65=$AR24&amp;$AQ24)*($Z$3:$Z$65=ED$3),0),0),"")</f>
        <v/>
      </c>
      <c r="EE24" s="297" t="str">
        <f t="array" aca="1" ref="EE24" ca="1">IFERROR(INDEX($AC$3:$AC$65,MATCH(1,($AO$3:$AO$65=$AR24&amp;$AQ24)*($Z$3:$Z$65=EE$3),0),0),"")</f>
        <v/>
      </c>
      <c r="EF24" s="297">
        <f t="array" aca="1" ref="EF24" ca="1">IFERROR(INDEX($AI$3:$AI$129,MATCH(1,($AP$3:$AP$129=$AR24&amp;$AQ24)*($AH$3:$AH$129=EF$3),0),0),"")</f>
        <v>0.87500000000000011</v>
      </c>
      <c r="EG24" s="299">
        <f t="array" aca="1" ref="EG24" ca="1">IFERROR(INDEX($AG$3:$AG$129,MATCH(1,($AP$3:$AP$129=$AR24&amp;$AQ24)*($AH$3:$AH$129=EG$3),0),0),"")</f>
        <v>51</v>
      </c>
      <c r="EH24" s="297" t="str">
        <f t="array" aca="1" ref="EH24" ca="1">IFERROR(INDEX($AJ$3:$AJ$129,MATCH(1,($AP$3:$AP$129=$AR24&amp;$AQ24)*($AH$3:$AH$129=EH$3),0),0),"")</f>
        <v>Winner Match 37</v>
      </c>
      <c r="EI24" s="297" t="str">
        <f t="array" aca="1" ref="EI24" ca="1">IFERROR(INDEX($AK$3:$AK$129,MATCH(1,($AP$3:$AP$129=$AR24&amp;$AQ24)*($AH$3:$AH$129=EI$3),0),0),"")</f>
        <v>Winner Match 38</v>
      </c>
      <c r="EJ24" s="297" t="str">
        <f t="array" aca="1" ref="EJ24" ca="1">IFERROR(INDEX($AI$3:$AI$129,MATCH(1,($AP$3:$AP$129=$AR24&amp;$AQ24)*($AH$3:$AH$129=EJ$3),0),0),"")</f>
        <v/>
      </c>
      <c r="EK24" s="299" t="str">
        <f t="array" aca="1" ref="EK24" ca="1">IFERROR(INDEX($AG$3:$AG$129,MATCH(1,($AP$3:$AP$129=$AR24&amp;$AQ24)*($AH$3:$AH$129=EK$3),0),0),"")</f>
        <v/>
      </c>
      <c r="EL24" s="297" t="str">
        <f t="array" aca="1" ref="EL24" ca="1">IFERROR(INDEX($AJ$3:$AJ$129,MATCH(1,($AP$3:$AP$129=$AR24&amp;$AQ24)*($AH$3:$AH$129=EL$3),0),0),"")</f>
        <v/>
      </c>
      <c r="EM24" s="297" t="str">
        <f t="array" aca="1" ref="EM24" ca="1">IFERROR(INDEX($AK$3:$AK$129,MATCH(1,($AP$3:$AP$129=$AR24&amp;$AQ24)*($AH$3:$AH$129=EM$3),0),0),"")</f>
        <v/>
      </c>
      <c r="EN24" s="297" t="str">
        <f t="array" aca="1" ref="EN24" ca="1">IFERROR(INDEX($AI$3:$AI$129,MATCH(1,($AP$3:$AP$129=$AR24&amp;$AQ24)*($AH$3:$AH$129=EN$3),0),0),"")</f>
        <v/>
      </c>
      <c r="EO24" s="299" t="str">
        <f t="array" aca="1" ref="EO24" ca="1">IFERROR(INDEX($AG$3:$AG$129,MATCH(1,($AP$3:$AP$129=$AR24&amp;$AQ24)*($AH$3:$AH$129=EO$3),0),0),"")</f>
        <v/>
      </c>
      <c r="EP24" s="297" t="str">
        <f t="array" aca="1" ref="EP24" ca="1">IFERROR(INDEX($AJ$3:$AJ$129,MATCH(1,($AP$3:$AP$129=$AR24&amp;$AQ24)*($AH$3:$AH$129=EP$3),0),0),"")</f>
        <v/>
      </c>
      <c r="EQ24" s="297" t="str">
        <f t="array" aca="1" ref="EQ24" ca="1">IFERROR(INDEX($AK$3:$AK$129,MATCH(1,($AP$3:$AP$129=$AR24&amp;$AQ24)*($AH$3:$AH$129=EQ$3),0),0),"")</f>
        <v/>
      </c>
      <c r="ER24" s="297" t="str">
        <f t="array" aca="1" ref="ER24" ca="1">IFERROR(INDEX($AI$3:$AI$129,MATCH(1,($AP$3:$AP$129=$AR24&amp;$AQ24)*($AH$3:$AH$129=ER$3),0),0),"")</f>
        <v/>
      </c>
      <c r="ES24" s="299" t="str">
        <f t="array" aca="1" ref="ES24" ca="1">IFERROR(INDEX($AG$3:$AG$129,MATCH(1,($AP$3:$AP$129=$AR24&amp;$AQ24)*($AH$3:$AH$129=ES$3),0),0),"")</f>
        <v/>
      </c>
      <c r="ET24" s="297" t="str">
        <f t="array" aca="1" ref="ET24" ca="1">IFERROR(INDEX($AJ$3:$AJ$129,MATCH(1,($AP$3:$AP$129=$AR24&amp;$AQ24)*($AH$3:$AH$129=ET$3),0),0),"")</f>
        <v/>
      </c>
      <c r="EU24" s="297" t="str">
        <f t="array" aca="1" ref="EU24" ca="1">IFERROR(INDEX($AK$3:$AK$129,MATCH(1,($AP$3:$AP$129=$AR24&amp;$AQ24)*($AH$3:$AH$129=EU$3),0),0),"")</f>
        <v/>
      </c>
      <c r="EV24" s="297" t="str">
        <f t="array" aca="1" ref="EV24" ca="1">IFERROR(INDEX($AI$3:$AI$129,MATCH(1,($AP$3:$AP$129=$AR24&amp;$AQ24)*($AH$3:$AH$129=EV$3),0),0),"")</f>
        <v/>
      </c>
      <c r="EW24" s="299" t="str">
        <f t="array" aca="1" ref="EW24" ca="1">IFERROR(INDEX($AG$3:$AG$129,MATCH(1,($AP$3:$AP$129=$AR24&amp;$AQ24)*($AH$3:$AH$129=EW$3),0),0),"")</f>
        <v/>
      </c>
      <c r="EX24" s="297" t="str">
        <f t="array" aca="1" ref="EX24" ca="1">IFERROR(INDEX($AJ$3:$AJ$129,MATCH(1,($AP$3:$AP$129=$AR24&amp;$AQ24)*($AH$3:$AH$129=EX$3),0),0),"")</f>
        <v/>
      </c>
      <c r="EY24" s="297" t="str">
        <f t="array" aca="1" ref="EY24" ca="1">IFERROR(INDEX($AK$3:$AK$129,MATCH(1,($AP$3:$AP$129=$AR24&amp;$AQ24)*($AH$3:$AH$129=EY$3),0),0),"")</f>
        <v/>
      </c>
      <c r="EZ24" s="297" t="str">
        <f t="array" aca="1" ref="EZ24" ca="1">IFERROR(INDEX($AI$3:$AI$129,MATCH(1,($AP$3:$AP$129=$AR24&amp;$AQ24)*($AH$3:$AH$129=EZ$3),0),0),"")</f>
        <v/>
      </c>
      <c r="FA24" s="299" t="str">
        <f t="array" aca="1" ref="FA24" ca="1">IFERROR(INDEX($AG$3:$AG$129,MATCH(1,($AP$3:$AP$129=$AR24&amp;$AQ24)*($AH$3:$AH$129=FA$3),0),0),"")</f>
        <v/>
      </c>
      <c r="FB24" s="297" t="str">
        <f t="array" aca="1" ref="FB24" ca="1">IFERROR(INDEX($AJ$3:$AJ$129,MATCH(1,($AP$3:$AP$129=$AR24&amp;$AQ24)*($AH$3:$AH$129=FB$3),0),0),"")</f>
        <v/>
      </c>
      <c r="FC24" s="297" t="str">
        <f t="array" aca="1" ref="FC24" ca="1">IFERROR(INDEX($AK$3:$AK$129,MATCH(1,($AP$3:$AP$129=$AR24&amp;$AQ24)*($AH$3:$AH$129=FC$3),0),0),"")</f>
        <v/>
      </c>
      <c r="FD24" s="297" t="str">
        <f t="array" aca="1" ref="FD24" ca="1">IFERROR(INDEX($AI$3:$AI$129,MATCH(1,($AP$3:$AP$129=$AR24&amp;$AQ24)*($AH$3:$AH$129=FD$3),0),0),"")</f>
        <v/>
      </c>
      <c r="FE24" s="299" t="str">
        <f t="array" aca="1" ref="FE24" ca="1">IFERROR(INDEX($AG$3:$AG$129,MATCH(1,($AP$3:$AP$129=$AR24&amp;$AQ24)*($AH$3:$AH$129=FE$3),0),0),"")</f>
        <v/>
      </c>
      <c r="FF24" s="297" t="str">
        <f t="array" aca="1" ref="FF24" ca="1">IFERROR(INDEX($AJ$3:$AJ$129,MATCH(1,($AP$3:$AP$129=$AR24&amp;$AQ24)*($AH$3:$AH$129=FF$3),0),0),"")</f>
        <v/>
      </c>
      <c r="FG24" s="297" t="str">
        <f t="array" aca="1" ref="FG24" ca="1">IFERROR(INDEX($AK$3:$AK$129,MATCH(1,($AP$3:$AP$129=$AR24&amp;$AQ24)*($AH$3:$AH$129=FG$3),0),0),"")</f>
        <v/>
      </c>
    </row>
    <row r="25" spans="2:163" ht="13.8" x14ac:dyDescent="0.25">
      <c r="B25" s="295">
        <f>dummy1!O31</f>
        <v>23</v>
      </c>
      <c r="C25" s="296">
        <f>dummy1!P31</f>
        <v>42040</v>
      </c>
      <c r="D25" s="297">
        <f>dummy1!Q31</f>
        <v>0.70833333333333337</v>
      </c>
      <c r="E25" s="295" t="str">
        <f>dummy1!R31</f>
        <v>Court 7</v>
      </c>
      <c r="G25" s="295" t="str">
        <f ca="1">IFERROR(VLOOKUP(dummy1!S31,dummy1!$K$45:$L$172,2,FALSE),"")</f>
        <v/>
      </c>
      <c r="H25" s="295" t="str">
        <f>IFERROR(VLOOKUP(dummy1!V31,dummy1!$K$45:$L$172,2,FALSE),"")</f>
        <v/>
      </c>
      <c r="N25" s="295">
        <f ca="1">'Bracket 9 - 16'!AI71</f>
        <v>23</v>
      </c>
      <c r="O25" s="295" t="str">
        <f ca="1">'Bracket 9 - 16'!AJ68</f>
        <v>Winner Match 17</v>
      </c>
      <c r="P25" s="295" t="str">
        <f ca="1">'Bracket 9 - 16'!AJ69</f>
        <v>Winner Match 18</v>
      </c>
      <c r="Q25" s="295">
        <f t="shared" ca="1" si="36"/>
        <v>23</v>
      </c>
      <c r="R25" s="295">
        <f t="shared" ca="1" si="37"/>
        <v>42040</v>
      </c>
      <c r="S25" s="295">
        <f t="shared" ca="1" si="38"/>
        <v>0.70833333333333337</v>
      </c>
      <c r="T25" s="295" t="str">
        <f t="shared" ca="1" si="39"/>
        <v>Winner Match 17</v>
      </c>
      <c r="U25" s="295" t="str">
        <f t="shared" ca="1" si="40"/>
        <v>Winner Match 18</v>
      </c>
      <c r="V25" s="295">
        <f ca="1">'Bracket 17 - 32'!C202</f>
        <v>12</v>
      </c>
      <c r="W25" s="296" t="str">
        <f ca="1">'Bracket 17 - 32'!D199</f>
        <v/>
      </c>
      <c r="X25" s="296" t="str">
        <f ca="1">'Bracket 17 - 32'!D200</f>
        <v/>
      </c>
      <c r="Y25" s="295">
        <f t="shared" ca="1" si="41"/>
        <v>23</v>
      </c>
      <c r="Z25" s="295">
        <f t="shared" ca="1" si="2"/>
        <v>42040</v>
      </c>
      <c r="AA25" s="295">
        <f t="shared" ca="1" si="3"/>
        <v>0.70833333333333337</v>
      </c>
      <c r="AB25" s="295" t="str">
        <f t="shared" ca="1" si="42"/>
        <v>Loser Match 14</v>
      </c>
      <c r="AC25" s="295" t="str">
        <f t="shared" ca="1" si="43"/>
        <v>Winner Match 11</v>
      </c>
      <c r="AD25" s="295">
        <f ca="1">'Bracket 33 - 64'!C144</f>
        <v>8</v>
      </c>
      <c r="AE25" s="295" t="str">
        <f ca="1">IFERROR(VLOOKUP(dummy1!S31,dummy1!$K$45:$L$172,2,FALSE),"")</f>
        <v/>
      </c>
      <c r="AF25" s="295" t="str">
        <f ca="1">IFERROR(VLOOKUP(dummy1!T31,dummy1!$K$45:$L$172,2,FALSE),"")</f>
        <v/>
      </c>
      <c r="AG25" s="295" t="str">
        <f t="shared" ca="1" si="44"/>
        <v/>
      </c>
      <c r="AH25" s="295" t="str">
        <f t="shared" ca="1" si="45"/>
        <v/>
      </c>
      <c r="AI25" s="295" t="str">
        <f t="shared" ca="1" si="46"/>
        <v/>
      </c>
      <c r="AJ25" s="295" t="str">
        <f t="shared" ca="1" si="47"/>
        <v/>
      </c>
      <c r="AK25" s="295" t="str">
        <f t="shared" ca="1" si="48"/>
        <v/>
      </c>
      <c r="AL25" s="294">
        <f>IF(dummy1!B32=dummy1!B31,IF(dummy1!C32&gt;1,AL24,AL24+1),1)</f>
        <v>2</v>
      </c>
      <c r="AN25" s="295" t="str">
        <f t="shared" si="50"/>
        <v>2Court 7</v>
      </c>
      <c r="AO25" s="295" t="str">
        <f t="shared" si="51"/>
        <v>2Court 7</v>
      </c>
      <c r="AP25" s="295" t="str">
        <f t="shared" si="52"/>
        <v>2Court 7</v>
      </c>
      <c r="AQ25" s="295" t="str">
        <f t="shared" si="70"/>
        <v>Court 3</v>
      </c>
      <c r="AR25" s="295">
        <f t="shared" si="68"/>
        <v>5</v>
      </c>
      <c r="AS25" s="295">
        <f t="shared" ca="1" si="61"/>
        <v>6</v>
      </c>
      <c r="AT25" s="295">
        <f t="shared" ca="1" si="62"/>
        <v>0</v>
      </c>
      <c r="AU25" s="295">
        <f t="shared" ca="1" si="63"/>
        <v>0</v>
      </c>
      <c r="AV25" s="295">
        <f t="shared" ca="1" si="64"/>
        <v>0</v>
      </c>
      <c r="AW25" s="295">
        <f t="shared" ca="1" si="65"/>
        <v>0</v>
      </c>
      <c r="AX25" s="295">
        <f t="shared" ca="1" si="66"/>
        <v>0</v>
      </c>
      <c r="AY25" s="295">
        <f t="shared" ca="1" si="67"/>
        <v>0</v>
      </c>
      <c r="AZ25" s="297" t="str">
        <f t="array" aca="1" ref="AZ25" ca="1">IFERROR(INDEX($K$3:$K$18,MATCH(1,($AM$3:$AM$18=$AR25&amp;$AQ25)*($J$3:$J$18=AZ$3),0),0),"")</f>
        <v/>
      </c>
      <c r="BA25" s="299" t="str">
        <f t="array" aca="1" ref="BA25" ca="1">IFERROR(INDEX($I$3:$I$18,MATCH(1,($AM$3:$AM$18=$AR25&amp;$AQ25)*($J$3:$J$18=BA$3),0),0),"")</f>
        <v/>
      </c>
      <c r="BB25" s="297" t="str">
        <f t="array" aca="1" ref="BB25" ca="1">IFERROR(INDEX($L$3:$L$18,MATCH(1,($AM$3:$AM$18=$AR25&amp;$AQ25)*($J$3:$J$18=BB$3),0),0),"")</f>
        <v/>
      </c>
      <c r="BC25" s="297" t="str">
        <f t="array" aca="1" ref="BC25" ca="1">IFERROR(INDEX($M$3:$M$18,MATCH(1,($AM$3:$AM$18=$AR25&amp;$AQ25)*($J$3:$J$18=BC$3),0),0),"")</f>
        <v/>
      </c>
      <c r="BD25" s="297" t="str">
        <f t="array" aca="1" ref="BD25" ca="1">IFERROR(INDEX($K$3:$K$18,MATCH(1,($AM$3:$AM$18=$AR25&amp;$AQ25)*($J$3:$J$18=BD$3),0),0),"")</f>
        <v/>
      </c>
      <c r="BE25" s="299" t="str">
        <f t="array" aca="1" ref="BE25" ca="1">IFERROR(INDEX($I$3:$I$18,MATCH(1,($AM$3:$AM$18=$AR25&amp;$AQ25)*($J$3:$J$18=BE$3),0),0),"")</f>
        <v/>
      </c>
      <c r="BF25" s="297" t="str">
        <f t="array" aca="1" ref="BF25" ca="1">IFERROR(INDEX($L$3:$L$18,MATCH(1,($AM$3:$AM$18=$AR25&amp;$AQ25)*($J$3:$J$18=BF$3),0),0),"")</f>
        <v/>
      </c>
      <c r="BG25" s="297" t="str">
        <f t="array" aca="1" ref="BG25" ca="1">IFERROR(INDEX($M$3:$M$18,MATCH(1,($AM$3:$AM$18=$AR25&amp;$AQ25)*($J$3:$J$18=BG$3),0),0),"")</f>
        <v/>
      </c>
      <c r="BH25" s="297" t="str">
        <f t="array" aca="1" ref="BH25" ca="1">IFERROR(INDEX($K$3:$K$18,MATCH(1,($AM$3:$AM$18=$AR25&amp;$AQ25)*($J$3:$J$18=BH$3),0),0),"")</f>
        <v/>
      </c>
      <c r="BI25" s="299" t="str">
        <f t="array" aca="1" ref="BI25" ca="1">IFERROR(INDEX($I$3:$I$18,MATCH(1,($AM$3:$AM$18=$AR25&amp;$AQ25)*($J$3:$J$18=BI$3),0),0),"")</f>
        <v/>
      </c>
      <c r="BJ25" s="297" t="str">
        <f t="array" aca="1" ref="BJ25" ca="1">IFERROR(INDEX($L$3:$L$18,MATCH(1,($AM$3:$AM$18=$AR25&amp;$AQ25)*($J$3:$J$18=BJ$3),0),0),"")</f>
        <v/>
      </c>
      <c r="BK25" s="297" t="str">
        <f t="array" aca="1" ref="BK25" ca="1">IFERROR(INDEX($M$3:$M$18,MATCH(1,($AM$3:$AM$18=$AR25&amp;$AQ25)*($J$3:$J$18=BK$3),0),0),"")</f>
        <v/>
      </c>
      <c r="BL25" s="297" t="str">
        <f t="array" aca="1" ref="BL25" ca="1">IFERROR(INDEX($K$3:$K$18,MATCH(1,($AM$3:$AM$18=$AR25&amp;$AQ25)*($J$3:$J$18=BL$3),0),0),"")</f>
        <v/>
      </c>
      <c r="BM25" s="299" t="str">
        <f t="array" aca="1" ref="BM25" ca="1">IFERROR(INDEX($I$3:$I$18,MATCH(1,($AM$3:$AM$18=$AR25&amp;$AQ25)*($J$3:$J$18=BM$3),0),0),"")</f>
        <v/>
      </c>
      <c r="BN25" s="297" t="str">
        <f t="array" aca="1" ref="BN25" ca="1">IFERROR(INDEX($L$3:$L$18,MATCH(1,($AM$3:$AM$18=$AR25&amp;$AQ25)*($J$3:$J$18=BN$3),0),0),"")</f>
        <v/>
      </c>
      <c r="BO25" s="297" t="str">
        <f t="array" aca="1" ref="BO25" ca="1">IFERROR(INDEX($M$3:$M$18,MATCH(1,($AM$3:$AM$18=$AR25&amp;$AQ25)*($J$3:$J$18=BO$3),0),0),"")</f>
        <v/>
      </c>
      <c r="BP25" s="297" t="str">
        <f t="array" aca="1" ref="BP25" ca="1">IFERROR(INDEX($K$3:$K$18,MATCH(1,($AM$3:$AM$18=$AR25&amp;$AQ25)*($J$3:$J$18=BP$3),0),0),"")</f>
        <v/>
      </c>
      <c r="BQ25" s="299" t="str">
        <f t="array" aca="1" ref="BQ25" ca="1">IFERROR(INDEX($I$3:$I$18,MATCH(1,($AM$3:$AM$18=$AR25&amp;$AQ25)*($J$3:$J$18=BQ$3),0),0),"")</f>
        <v/>
      </c>
      <c r="BR25" s="297" t="str">
        <f t="array" aca="1" ref="BR25" ca="1">IFERROR(INDEX($L$3:$L$18,MATCH(1,($AM$3:$AM$18=$AR25&amp;$AQ25)*($J$3:$J$18=BR$3),0),0),"")</f>
        <v/>
      </c>
      <c r="BS25" s="297" t="str">
        <f t="array" aca="1" ref="BS25" ca="1">IFERROR(INDEX($M$3:$M$18,MATCH(1,($AM$3:$AM$18=$AR25&amp;$AQ25)*($J$3:$J$18=BS$3),0),0),"")</f>
        <v/>
      </c>
      <c r="BT25" s="297" t="str">
        <f t="array" aca="1" ref="BT25" ca="1">IFERROR(INDEX($K$3:$K$18,MATCH(1,($AM$3:$AM$18=$AR25&amp;$AQ25)*($J$3:$J$18=BT$3),0),0),"")</f>
        <v/>
      </c>
      <c r="BU25" s="299" t="str">
        <f t="array" aca="1" ref="BU25" ca="1">IFERROR(INDEX($I$3:$I$18,MATCH(1,($AM$3:$AM$18=$AR25&amp;$AQ25)*($J$3:$J$18=BU$3),0),0),"")</f>
        <v/>
      </c>
      <c r="BV25" s="297" t="str">
        <f t="array" aca="1" ref="BV25" ca="1">IFERROR(INDEX($L$3:$L$18,MATCH(1,($AM$3:$AM$18=$AR25&amp;$AQ25)*($J$3:$J$18=BV$3),0),0),"")</f>
        <v/>
      </c>
      <c r="BW25" s="297" t="str">
        <f t="array" aca="1" ref="BW25" ca="1">IFERROR(INDEX($M$3:$M$18,MATCH(1,($AM$3:$AM$18=$AR25&amp;$AQ25)*($J$3:$J$18=BW$3),0),0),"")</f>
        <v/>
      </c>
      <c r="BX25" s="297" t="str">
        <f t="array" aca="1" ref="BX25" ca="1">IFERROR(INDEX($K$3:$K$18,MATCH(1,($AM$3:$AM$18=$AR25&amp;$AQ25)*($J$3:$J$18=BX$3),0),0),"")</f>
        <v/>
      </c>
      <c r="BY25" s="299" t="str">
        <f t="array" aca="1" ref="BY25" ca="1">IFERROR(INDEX($I$3:$I$18,MATCH(1,($AM$3:$AM$18=$AR25&amp;$AQ25)*($J$3:$J$18=BY$3),0),0),"")</f>
        <v/>
      </c>
      <c r="BZ25" s="297" t="str">
        <f t="array" aca="1" ref="BZ25" ca="1">IFERROR(INDEX($L$3:$L$18,MATCH(1,($AM$3:$AM$18=$AR25&amp;$AQ25)*($J$3:$J$18=BZ$3),0),0),"")</f>
        <v/>
      </c>
      <c r="CA25" s="297" t="str">
        <f t="array" aca="1" ref="CA25" ca="1">IFERROR(INDEX($M$3:$M$18,MATCH(1,($AM$3:$AM$18=$AR25&amp;$AQ25)*($J$3:$J$18=CA$3),0),0),"")</f>
        <v/>
      </c>
      <c r="CB25" s="297" t="str">
        <f t="array" aca="1" ref="CB25" ca="1">IFERROR(INDEX($S$3:$S$33,MATCH(1,($AN$3:$AN$33=$AR25&amp;$AQ25)*($R$3:$R$33=CB$3),0),0),"")</f>
        <v/>
      </c>
      <c r="CC25" s="299" t="str">
        <f t="array" aca="1" ref="CC25" ca="1">IFERROR(INDEX($Q$3:$Q$33,MATCH(1,($AN$3:$AN$33=$AR25&amp;$AQ25)*($R$3:$R$33=CC$3),0),0),"")</f>
        <v/>
      </c>
      <c r="CD25" s="297" t="str">
        <f t="array" aca="1" ref="CD25" ca="1">IFERROR(INDEX($T$3:$T$33,MATCH(1,($AN$3:$AN$33=$AR25&amp;$AQ25)*($R$3:$R$33=CD$3),0),0),"")</f>
        <v/>
      </c>
      <c r="CE25" s="297" t="str">
        <f t="array" aca="1" ref="CE25" ca="1">IFERROR(INDEX($U$3:$U$33,MATCH(1,($AN$3:$AN$33=$AR25&amp;$AQ25)*($R$3:$R$33=CE$3),0),0),"")</f>
        <v/>
      </c>
      <c r="CF25" s="297" t="str">
        <f t="array" aca="1" ref="CF25" ca="1">IFERROR(INDEX($S$3:$S$33,MATCH(1,($AN$3:$AN$33=$AR25&amp;$AQ25)*($R$3:$R$33=CF$3),0),0),"")</f>
        <v/>
      </c>
      <c r="CG25" s="299" t="str">
        <f t="array" aca="1" ref="CG25" ca="1">IFERROR(INDEX($Q$3:$Q$33,MATCH(1,($AN$3:$AN$33=$AR25&amp;$AQ25)*($R$3:$R$33=CG$3),0),0),"")</f>
        <v/>
      </c>
      <c r="CH25" s="297" t="str">
        <f t="array" aca="1" ref="CH25" ca="1">IFERROR(INDEX($T$3:$T$33,MATCH(1,($AN$3:$AN$33=$AR25&amp;$AQ25)*($R$3:$R$33=CH$3),0),0),"")</f>
        <v/>
      </c>
      <c r="CI25" s="297" t="str">
        <f t="array" aca="1" ref="CI25" ca="1">IFERROR(INDEX($U$3:$U$33,MATCH(1,($AN$3:$AN$33=$AR25&amp;$AQ25)*($R$3:$R$33=CI$3),0),0),"")</f>
        <v/>
      </c>
      <c r="CJ25" s="297" t="str">
        <f t="array" aca="1" ref="CJ25" ca="1">IFERROR(INDEX($S$3:$S$33,MATCH(1,($AN$3:$AN$33=$AR25&amp;$AQ25)*($R$3:$R$33=CJ$3),0),0),"")</f>
        <v/>
      </c>
      <c r="CK25" s="299" t="str">
        <f t="array" aca="1" ref="CK25" ca="1">IFERROR(INDEX($Q$3:$Q$33,MATCH(1,($AN$3:$AN$33=$AR25&amp;$AQ25)*($R$3:$R$33=CK$3),0),0),"")</f>
        <v/>
      </c>
      <c r="CL25" s="297" t="str">
        <f t="array" aca="1" ref="CL25" ca="1">IFERROR(INDEX($T$3:$T$33,MATCH(1,($AN$3:$AN$33=$AR25&amp;$AQ25)*($R$3:$R$33=CL$3),0),0),"")</f>
        <v/>
      </c>
      <c r="CM25" s="297" t="str">
        <f t="array" aca="1" ref="CM25" ca="1">IFERROR(INDEX($U$3:$U$33,MATCH(1,($AN$3:$AN$33=$AR25&amp;$AQ25)*($R$3:$R$33=CM$3),0),0),"")</f>
        <v/>
      </c>
      <c r="CN25" s="297" t="str">
        <f t="array" aca="1" ref="CN25" ca="1">IFERROR(INDEX($S$3:$S$33,MATCH(1,($AN$3:$AN$33=$AR25&amp;$AQ25)*($R$3:$R$33=CN$3),0),0),"")</f>
        <v/>
      </c>
      <c r="CO25" s="299" t="str">
        <f t="array" aca="1" ref="CO25" ca="1">IFERROR(INDEX($Q$3:$Q$33,MATCH(1,($AN$3:$AN$33=$AR25&amp;$AQ25)*($R$3:$R$33=CO$3),0),0),"")</f>
        <v/>
      </c>
      <c r="CP25" s="297" t="str">
        <f t="array" aca="1" ref="CP25" ca="1">IFERROR(INDEX($T$3:$T$33,MATCH(1,($AN$3:$AN$33=$AR25&amp;$AQ25)*($R$3:$R$33=CP$3),0),0),"")</f>
        <v/>
      </c>
      <c r="CQ25" s="297" t="str">
        <f t="array" aca="1" ref="CQ25" ca="1">IFERROR(INDEX($U$3:$U$33,MATCH(1,($AN$3:$AN$33=$AR25&amp;$AQ25)*($R$3:$R$33=CQ$3),0),0),"")</f>
        <v/>
      </c>
      <c r="CR25" s="297" t="str">
        <f t="array" aca="1" ref="CR25" ca="1">IFERROR(INDEX($S$3:$S$33,MATCH(1,($AN$3:$AN$33=$AR25&amp;$AQ25)*($R$3:$R$33=CR$3),0),0),"")</f>
        <v/>
      </c>
      <c r="CS25" s="299" t="str">
        <f t="array" aca="1" ref="CS25" ca="1">IFERROR(INDEX($Q$3:$Q$33,MATCH(1,($AN$3:$AN$33=$AR25&amp;$AQ25)*($R$3:$R$33=CS$3),0),0),"")</f>
        <v/>
      </c>
      <c r="CT25" s="297" t="str">
        <f t="array" aca="1" ref="CT25" ca="1">IFERROR(INDEX($T$3:$T$33,MATCH(1,($AN$3:$AN$33=$AR25&amp;$AQ25)*($R$3:$R$33=CT$3),0),0),"")</f>
        <v/>
      </c>
      <c r="CU25" s="297" t="str">
        <f t="array" aca="1" ref="CU25" ca="1">IFERROR(INDEX($U$3:$U$33,MATCH(1,($AN$3:$AN$33=$AR25&amp;$AQ25)*($R$3:$R$33=CU$3),0),0),"")</f>
        <v/>
      </c>
      <c r="CV25" s="297" t="str">
        <f t="array" aca="1" ref="CV25" ca="1">IFERROR(INDEX($S$3:$S$33,MATCH(1,($AN$3:$AN$33=$AR25&amp;$AQ25)*($R$3:$R$33=CV$3),0),0),"")</f>
        <v/>
      </c>
      <c r="CW25" s="299" t="str">
        <f t="array" aca="1" ref="CW25" ca="1">IFERROR(INDEX($Q$3:$Q$33,MATCH(1,($AN$3:$AN$33=$AR25&amp;$AQ25)*($R$3:$R$33=CW$3),0),0),"")</f>
        <v/>
      </c>
      <c r="CX25" s="297" t="str">
        <f t="array" aca="1" ref="CX25" ca="1">IFERROR(INDEX($T$3:$T$33,MATCH(1,($AN$3:$AN$33=$AR25&amp;$AQ25)*($R$3:$R$33=CX$3),0),0),"")</f>
        <v/>
      </c>
      <c r="CY25" s="297" t="str">
        <f t="array" aca="1" ref="CY25" ca="1">IFERROR(INDEX($U$3:$U$33,MATCH(1,($AN$3:$AN$33=$AR25&amp;$AQ25)*($R$3:$R$33=CY$3),0),0),"")</f>
        <v/>
      </c>
      <c r="CZ25" s="297" t="str">
        <f t="array" aca="1" ref="CZ25" ca="1">IFERROR(INDEX($S$3:$S$33,MATCH(1,($AN$3:$AN$33=$AR25&amp;$AQ25)*($R$3:$R$33=CZ$3),0),0),"")</f>
        <v/>
      </c>
      <c r="DA25" s="299" t="str">
        <f t="array" aca="1" ref="DA25" ca="1">IFERROR(INDEX($Q$3:$Q$33,MATCH(1,($AN$3:$AN$33=$AR25&amp;$AQ25)*($R$3:$R$33=DA$3),0),0),"")</f>
        <v/>
      </c>
      <c r="DB25" s="297" t="str">
        <f t="array" aca="1" ref="DB25" ca="1">IFERROR(INDEX($T$3:$T$33,MATCH(1,($AN$3:$AN$33=$AR25&amp;$AQ25)*($R$3:$R$33=DB$3),0),0),"")</f>
        <v/>
      </c>
      <c r="DC25" s="297" t="str">
        <f t="array" aca="1" ref="DC25" ca="1">IFERROR(INDEX($U$3:$U$33,MATCH(1,($AN$3:$AN$33=$AR25&amp;$AQ25)*($R$3:$R$33=DC$3),0),0),"")</f>
        <v/>
      </c>
      <c r="DD25" s="297" t="str">
        <f t="array" aca="1" ref="DD25" ca="1">IFERROR(INDEX($AA$3:$AA$65,MATCH(1,($AO$3:$AO$65=$AR25&amp;$AQ25)*($Z$3:$Z$65=DD$3),0),0),"")</f>
        <v/>
      </c>
      <c r="DE25" s="299" t="str">
        <f t="array" aca="1" ref="DE25" ca="1">IFERROR(INDEX($Y$3:$Y$65,MATCH(1,($AO$3:$AO$65=$AR25&amp;$AQ25)*($Z$3:$Z$65=DE$3),0),0),"")</f>
        <v/>
      </c>
      <c r="DF25" s="297" t="str">
        <f t="array" aca="1" ref="DF25" ca="1">IFERROR(INDEX($AB$3:$AB$65,MATCH(1,($AO$3:$AO$65=$AR25&amp;$AQ25)*($Z$3:$Z$65=DF$3),0),0),"")</f>
        <v/>
      </c>
      <c r="DG25" s="297" t="str">
        <f t="array" aca="1" ref="DG25" ca="1">IFERROR(INDEX($AC$3:$AC$65,MATCH(1,($AO$3:$AO$65=$AR25&amp;$AQ25)*($Z$3:$Z$65=DG$3),0),0),"")</f>
        <v/>
      </c>
      <c r="DH25" s="297" t="str">
        <f t="array" aca="1" ref="DH25" ca="1">IFERROR(INDEX($AA$3:$AA$65,MATCH(1,($AO$3:$AO$65=$AR25&amp;$AQ25)*($Z$3:$Z$65=DH$3),0),0),"")</f>
        <v/>
      </c>
      <c r="DI25" s="299" t="str">
        <f t="array" aca="1" ref="DI25" ca="1">IFERROR(INDEX($Y$3:$Y$65,MATCH(1,($AO$3:$AO$65=$AR25&amp;$AQ25)*($Z$3:$Z$65=DI$3),0),0),"")</f>
        <v/>
      </c>
      <c r="DJ25" s="297" t="str">
        <f t="array" aca="1" ref="DJ25" ca="1">IFERROR(INDEX($AB$3:$AB$65,MATCH(1,($AO$3:$AO$65=$AR25&amp;$AQ25)*($Z$3:$Z$65=DJ$3),0),0),"")</f>
        <v/>
      </c>
      <c r="DK25" s="297" t="str">
        <f t="array" aca="1" ref="DK25" ca="1">IFERROR(INDEX($AC$3:$AC$65,MATCH(1,($AO$3:$AO$65=$AR25&amp;$AQ25)*($Z$3:$Z$65=DK$3),0),0),"")</f>
        <v/>
      </c>
      <c r="DL25" s="297" t="str">
        <f t="array" aca="1" ref="DL25" ca="1">IFERROR(INDEX($AA$3:$AA$65,MATCH(1,($AO$3:$AO$65=$AR25&amp;$AQ25)*($Z$3:$Z$65=DL$3),0),0),"")</f>
        <v/>
      </c>
      <c r="DM25" s="299" t="str">
        <f t="array" aca="1" ref="DM25" ca="1">IFERROR(INDEX($Y$3:$Y$65,MATCH(1,($AO$3:$AO$65=$AR25&amp;$AQ25)*($Z$3:$Z$65=DM$3),0),0),"")</f>
        <v/>
      </c>
      <c r="DN25" s="297" t="str">
        <f t="array" aca="1" ref="DN25" ca="1">IFERROR(INDEX($AB$3:$AB$65,MATCH(1,($AO$3:$AO$65=$AR25&amp;$AQ25)*($Z$3:$Z$65=DN$3),0),0),"")</f>
        <v/>
      </c>
      <c r="DO25" s="297" t="str">
        <f t="array" aca="1" ref="DO25" ca="1">IFERROR(INDEX($AC$3:$AC$65,MATCH(1,($AO$3:$AO$65=$AR25&amp;$AQ25)*($Z$3:$Z$65=DO$3),0),0),"")</f>
        <v/>
      </c>
      <c r="DP25" s="297" t="str">
        <f t="array" aca="1" ref="DP25" ca="1">IFERROR(INDEX($AA$3:$AA$65,MATCH(1,($AO$3:$AO$65=$AR25&amp;$AQ25)*($Z$3:$Z$65=DP$3),0),0),"")</f>
        <v/>
      </c>
      <c r="DQ25" s="299" t="str">
        <f t="array" aca="1" ref="DQ25" ca="1">IFERROR(INDEX($Y$3:$Y$65,MATCH(1,($AO$3:$AO$65=$AR25&amp;$AQ25)*($Z$3:$Z$65=DQ$3),0),0),"")</f>
        <v/>
      </c>
      <c r="DR25" s="297" t="str">
        <f t="array" aca="1" ref="DR25" ca="1">IFERROR(INDEX($AB$3:$AB$65,MATCH(1,($AO$3:$AO$65=$AR25&amp;$AQ25)*($Z$3:$Z$65=DR$3),0),0),"")</f>
        <v/>
      </c>
      <c r="DS25" s="297" t="str">
        <f t="array" aca="1" ref="DS25" ca="1">IFERROR(INDEX($AC$3:$AC$65,MATCH(1,($AO$3:$AO$65=$AR25&amp;$AQ25)*($Z$3:$Z$65=DS$3),0),0),"")</f>
        <v/>
      </c>
      <c r="DT25" s="297" t="str">
        <f t="array" aca="1" ref="DT25" ca="1">IFERROR(INDEX($AA$3:$AA$65,MATCH(1,($AO$3:$AO$65=$AR25&amp;$AQ25)*($Z$3:$Z$65=DT$3),0),0),"")</f>
        <v/>
      </c>
      <c r="DU25" s="299" t="str">
        <f t="array" aca="1" ref="DU25" ca="1">IFERROR(INDEX($Y$3:$Y$65,MATCH(1,($AO$3:$AO$65=$AR25&amp;$AQ25)*($Z$3:$Z$65=DU$3),0),0),"")</f>
        <v/>
      </c>
      <c r="DV25" s="297" t="str">
        <f t="array" aca="1" ref="DV25" ca="1">IFERROR(INDEX($AB$3:$AB$65,MATCH(1,($AO$3:$AO$65=$AR25&amp;$AQ25)*($Z$3:$Z$65=DV$3),0),0),"")</f>
        <v/>
      </c>
      <c r="DW25" s="297" t="str">
        <f t="array" aca="1" ref="DW25" ca="1">IFERROR(INDEX($AC$3:$AC$65,MATCH(1,($AO$3:$AO$65=$AR25&amp;$AQ25)*($Z$3:$Z$65=DW$3),0),0),"")</f>
        <v/>
      </c>
      <c r="DX25" s="297" t="str">
        <f t="array" aca="1" ref="DX25" ca="1">IFERROR(INDEX($AA$3:$AA$65,MATCH(1,($AO$3:$AO$65=$AR25&amp;$AQ25)*($Z$3:$Z$65=DX$3),0),0),"")</f>
        <v/>
      </c>
      <c r="DY25" s="299" t="str">
        <f t="array" aca="1" ref="DY25" ca="1">IFERROR(INDEX($Y$3:$Y$65,MATCH(1,($AO$3:$AO$65=$AR25&amp;$AQ25)*($Z$3:$Z$65=DY$3),0),0),"")</f>
        <v/>
      </c>
      <c r="DZ25" s="297" t="str">
        <f t="array" aca="1" ref="DZ25" ca="1">IFERROR(INDEX($AB$3:$AB$65,MATCH(1,($AO$3:$AO$65=$AR25&amp;$AQ25)*($Z$3:$Z$65=DZ$3),0),0),"")</f>
        <v/>
      </c>
      <c r="EA25" s="297" t="str">
        <f t="array" aca="1" ref="EA25" ca="1">IFERROR(INDEX($AC$3:$AC$65,MATCH(1,($AO$3:$AO$65=$AR25&amp;$AQ25)*($Z$3:$Z$65=EA$3),0),0),"")</f>
        <v/>
      </c>
      <c r="EB25" s="297" t="str">
        <f t="array" aca="1" ref="EB25" ca="1">IFERROR(INDEX($AA$3:$AA$65,MATCH(1,($AO$3:$AO$65=$AR25&amp;$AQ25)*($Z$3:$Z$65=EB$3),0),0),"")</f>
        <v/>
      </c>
      <c r="EC25" s="299" t="str">
        <f t="array" aca="1" ref="EC25" ca="1">IFERROR(INDEX($Y$3:$Y$65,MATCH(1,($AO$3:$AO$65=$AR25&amp;$AQ25)*($Z$3:$Z$65=EC$3),0),0),"")</f>
        <v/>
      </c>
      <c r="ED25" s="297" t="str">
        <f t="array" aca="1" ref="ED25" ca="1">IFERROR(INDEX($AB$3:$AB$65,MATCH(1,($AO$3:$AO$65=$AR25&amp;$AQ25)*($Z$3:$Z$65=ED$3),0),0),"")</f>
        <v/>
      </c>
      <c r="EE25" s="297" t="str">
        <f t="array" aca="1" ref="EE25" ca="1">IFERROR(INDEX($AC$3:$AC$65,MATCH(1,($AO$3:$AO$65=$AR25&amp;$AQ25)*($Z$3:$Z$65=EE$3),0),0),"")</f>
        <v/>
      </c>
      <c r="EF25" s="297" t="str">
        <f t="array" aca="1" ref="EF25" ca="1">IFERROR(INDEX($AI$3:$AI$129,MATCH(1,($AP$3:$AP$129=$AR25&amp;$AQ25)*($AH$3:$AH$129=EF$3),0),0),"")</f>
        <v/>
      </c>
      <c r="EG25" s="299" t="str">
        <f t="array" aca="1" ref="EG25" ca="1">IFERROR(INDEX($AG$3:$AG$129,MATCH(1,($AP$3:$AP$129=$AR25&amp;$AQ25)*($AH$3:$AH$129=EG$3),0),0),"")</f>
        <v/>
      </c>
      <c r="EH25" s="297" t="str">
        <f t="array" aca="1" ref="EH25" ca="1">IFERROR(INDEX($AJ$3:$AJ$129,MATCH(1,($AP$3:$AP$129=$AR25&amp;$AQ25)*($AH$3:$AH$129=EH$3),0),0),"")</f>
        <v/>
      </c>
      <c r="EI25" s="297" t="str">
        <f t="array" aca="1" ref="EI25" ca="1">IFERROR(INDEX($AK$3:$AK$129,MATCH(1,($AP$3:$AP$129=$AR25&amp;$AQ25)*($AH$3:$AH$129=EI$3),0),0),"")</f>
        <v/>
      </c>
      <c r="EJ25" s="297" t="str">
        <f t="array" aca="1" ref="EJ25" ca="1">IFERROR(INDEX($AI$3:$AI$129,MATCH(1,($AP$3:$AP$129=$AR25&amp;$AQ25)*($AH$3:$AH$129=EJ$3),0),0),"")</f>
        <v/>
      </c>
      <c r="EK25" s="299" t="str">
        <f t="array" aca="1" ref="EK25" ca="1">IFERROR(INDEX($AG$3:$AG$129,MATCH(1,($AP$3:$AP$129=$AR25&amp;$AQ25)*($AH$3:$AH$129=EK$3),0),0),"")</f>
        <v/>
      </c>
      <c r="EL25" s="297" t="str">
        <f t="array" aca="1" ref="EL25" ca="1">IFERROR(INDEX($AJ$3:$AJ$129,MATCH(1,($AP$3:$AP$129=$AR25&amp;$AQ25)*($AH$3:$AH$129=EL$3),0),0),"")</f>
        <v/>
      </c>
      <c r="EM25" s="297" t="str">
        <f t="array" aca="1" ref="EM25" ca="1">IFERROR(INDEX($AK$3:$AK$129,MATCH(1,($AP$3:$AP$129=$AR25&amp;$AQ25)*($AH$3:$AH$129=EM$3),0),0),"")</f>
        <v/>
      </c>
      <c r="EN25" s="297" t="str">
        <f t="array" aca="1" ref="EN25" ca="1">IFERROR(INDEX($AI$3:$AI$129,MATCH(1,($AP$3:$AP$129=$AR25&amp;$AQ25)*($AH$3:$AH$129=EN$3),0),0),"")</f>
        <v/>
      </c>
      <c r="EO25" s="299" t="str">
        <f t="array" aca="1" ref="EO25" ca="1">IFERROR(INDEX($AG$3:$AG$129,MATCH(1,($AP$3:$AP$129=$AR25&amp;$AQ25)*($AH$3:$AH$129=EO$3),0),0),"")</f>
        <v/>
      </c>
      <c r="EP25" s="297" t="str">
        <f t="array" aca="1" ref="EP25" ca="1">IFERROR(INDEX($AJ$3:$AJ$129,MATCH(1,($AP$3:$AP$129=$AR25&amp;$AQ25)*($AH$3:$AH$129=EP$3),0),0),"")</f>
        <v/>
      </c>
      <c r="EQ25" s="297" t="str">
        <f t="array" aca="1" ref="EQ25" ca="1">IFERROR(INDEX($AK$3:$AK$129,MATCH(1,($AP$3:$AP$129=$AR25&amp;$AQ25)*($AH$3:$AH$129=EQ$3),0),0),"")</f>
        <v/>
      </c>
      <c r="ER25" s="297" t="str">
        <f t="array" aca="1" ref="ER25" ca="1">IFERROR(INDEX($AI$3:$AI$129,MATCH(1,($AP$3:$AP$129=$AR25&amp;$AQ25)*($AH$3:$AH$129=ER$3),0),0),"")</f>
        <v/>
      </c>
      <c r="ES25" s="299" t="str">
        <f t="array" aca="1" ref="ES25" ca="1">IFERROR(INDEX($AG$3:$AG$129,MATCH(1,($AP$3:$AP$129=$AR25&amp;$AQ25)*($AH$3:$AH$129=ES$3),0),0),"")</f>
        <v/>
      </c>
      <c r="ET25" s="297" t="str">
        <f t="array" aca="1" ref="ET25" ca="1">IFERROR(INDEX($AJ$3:$AJ$129,MATCH(1,($AP$3:$AP$129=$AR25&amp;$AQ25)*($AH$3:$AH$129=ET$3),0),0),"")</f>
        <v/>
      </c>
      <c r="EU25" s="297" t="str">
        <f t="array" aca="1" ref="EU25" ca="1">IFERROR(INDEX($AK$3:$AK$129,MATCH(1,($AP$3:$AP$129=$AR25&amp;$AQ25)*($AH$3:$AH$129=EU$3),0),0),"")</f>
        <v/>
      </c>
      <c r="EV25" s="297" t="str">
        <f t="array" aca="1" ref="EV25" ca="1">IFERROR(INDEX($AI$3:$AI$129,MATCH(1,($AP$3:$AP$129=$AR25&amp;$AQ25)*($AH$3:$AH$129=EV$3),0),0),"")</f>
        <v/>
      </c>
      <c r="EW25" s="299" t="str">
        <f t="array" aca="1" ref="EW25" ca="1">IFERROR(INDEX($AG$3:$AG$129,MATCH(1,($AP$3:$AP$129=$AR25&amp;$AQ25)*($AH$3:$AH$129=EW$3),0),0),"")</f>
        <v/>
      </c>
      <c r="EX25" s="297" t="str">
        <f t="array" aca="1" ref="EX25" ca="1">IFERROR(INDEX($AJ$3:$AJ$129,MATCH(1,($AP$3:$AP$129=$AR25&amp;$AQ25)*($AH$3:$AH$129=EX$3),0),0),"")</f>
        <v/>
      </c>
      <c r="EY25" s="297" t="str">
        <f t="array" aca="1" ref="EY25" ca="1">IFERROR(INDEX($AK$3:$AK$129,MATCH(1,($AP$3:$AP$129=$AR25&amp;$AQ25)*($AH$3:$AH$129=EY$3),0),0),"")</f>
        <v/>
      </c>
      <c r="EZ25" s="297" t="str">
        <f t="array" aca="1" ref="EZ25" ca="1">IFERROR(INDEX($AI$3:$AI$129,MATCH(1,($AP$3:$AP$129=$AR25&amp;$AQ25)*($AH$3:$AH$129=EZ$3),0),0),"")</f>
        <v/>
      </c>
      <c r="FA25" s="299" t="str">
        <f t="array" aca="1" ref="FA25" ca="1">IFERROR(INDEX($AG$3:$AG$129,MATCH(1,($AP$3:$AP$129=$AR25&amp;$AQ25)*($AH$3:$AH$129=FA$3),0),0),"")</f>
        <v/>
      </c>
      <c r="FB25" s="297" t="str">
        <f t="array" aca="1" ref="FB25" ca="1">IFERROR(INDEX($AJ$3:$AJ$129,MATCH(1,($AP$3:$AP$129=$AR25&amp;$AQ25)*($AH$3:$AH$129=FB$3),0),0),"")</f>
        <v/>
      </c>
      <c r="FC25" s="297" t="str">
        <f t="array" aca="1" ref="FC25" ca="1">IFERROR(INDEX($AK$3:$AK$129,MATCH(1,($AP$3:$AP$129=$AR25&amp;$AQ25)*($AH$3:$AH$129=FC$3),0),0),"")</f>
        <v/>
      </c>
      <c r="FD25" s="297" t="str">
        <f t="array" aca="1" ref="FD25" ca="1">IFERROR(INDEX($AI$3:$AI$129,MATCH(1,($AP$3:$AP$129=$AR25&amp;$AQ25)*($AH$3:$AH$129=FD$3),0),0),"")</f>
        <v/>
      </c>
      <c r="FE25" s="299" t="str">
        <f t="array" aca="1" ref="FE25" ca="1">IFERROR(INDEX($AG$3:$AG$129,MATCH(1,($AP$3:$AP$129=$AR25&amp;$AQ25)*($AH$3:$AH$129=FE$3),0),0),"")</f>
        <v/>
      </c>
      <c r="FF25" s="297" t="str">
        <f t="array" aca="1" ref="FF25" ca="1">IFERROR(INDEX($AJ$3:$AJ$129,MATCH(1,($AP$3:$AP$129=$AR25&amp;$AQ25)*($AH$3:$AH$129=FF$3),0),0),"")</f>
        <v/>
      </c>
      <c r="FG25" s="297" t="str">
        <f t="array" aca="1" ref="FG25" ca="1">IFERROR(INDEX($AK$3:$AK$129,MATCH(1,($AP$3:$AP$129=$AR25&amp;$AQ25)*($AH$3:$AH$129=FG$3),0),0),"")</f>
        <v/>
      </c>
    </row>
    <row r="26" spans="2:163" ht="13.8" x14ac:dyDescent="0.25">
      <c r="B26" s="295">
        <f>dummy1!O32</f>
        <v>24</v>
      </c>
      <c r="C26" s="296">
        <f>dummy1!P32</f>
        <v>42040</v>
      </c>
      <c r="D26" s="297">
        <f>dummy1!Q32</f>
        <v>0.70833333333333337</v>
      </c>
      <c r="E26" s="295" t="str">
        <f>dummy1!R32</f>
        <v>Court 8</v>
      </c>
      <c r="G26" s="295" t="str">
        <f ca="1">IFERROR(VLOOKUP(dummy1!S32,dummy1!$K$45:$L$172,2,FALSE),"")</f>
        <v/>
      </c>
      <c r="H26" s="295" t="str">
        <f>IFERROR(VLOOKUP(dummy1!V32,dummy1!$K$45:$L$172,2,FALSE),"")</f>
        <v/>
      </c>
      <c r="N26" s="295">
        <f ca="1">'Bracket 9 - 16'!AI99</f>
        <v>24</v>
      </c>
      <c r="O26" s="295" t="str">
        <f ca="1">'Bracket 9 - 16'!AJ96</f>
        <v>Winner Match 19</v>
      </c>
      <c r="P26" s="295" t="str">
        <f ca="1">'Bracket 9 - 16'!AJ97</f>
        <v>Winner Match 20</v>
      </c>
      <c r="Q26" s="295">
        <f t="shared" ca="1" si="36"/>
        <v>24</v>
      </c>
      <c r="R26" s="295">
        <f t="shared" ca="1" si="37"/>
        <v>42040</v>
      </c>
      <c r="S26" s="295">
        <f t="shared" ca="1" si="38"/>
        <v>0.70833333333333337</v>
      </c>
      <c r="T26" s="295" t="str">
        <f t="shared" ca="1" si="39"/>
        <v>Winner Match 19</v>
      </c>
      <c r="U26" s="295" t="str">
        <f t="shared" ca="1" si="40"/>
        <v>Winner Match 20</v>
      </c>
      <c r="V26" s="295">
        <f ca="1">'Bracket 17 - 32'!C216</f>
        <v>12</v>
      </c>
      <c r="W26" s="296" t="str">
        <f ca="1">'Bracket 17 - 32'!D213</f>
        <v/>
      </c>
      <c r="X26" s="296" t="str">
        <f ca="1">'Bracket 17 - 32'!D214</f>
        <v/>
      </c>
      <c r="Y26" s="295">
        <f t="shared" ca="1" si="41"/>
        <v>24</v>
      </c>
      <c r="Z26" s="295">
        <f t="shared" ca="1" si="2"/>
        <v>42040</v>
      </c>
      <c r="AA26" s="295">
        <f t="shared" ca="1" si="3"/>
        <v>0.70833333333333337</v>
      </c>
      <c r="AB26" s="295" t="str">
        <f t="shared" ca="1" si="42"/>
        <v>Loser Match 13</v>
      </c>
      <c r="AC26" s="295" t="str">
        <f t="shared" ca="1" si="43"/>
        <v>Winner Match 12</v>
      </c>
      <c r="AD26" s="295">
        <f ca="1">'Bracket 33 - 64'!C150</f>
        <v>8</v>
      </c>
      <c r="AE26" s="295" t="str">
        <f ca="1">IFERROR(VLOOKUP(dummy1!S32,dummy1!$K$45:$L$172,2,FALSE),"")</f>
        <v/>
      </c>
      <c r="AF26" s="295" t="str">
        <f ca="1">IFERROR(VLOOKUP(dummy1!T32,dummy1!$K$45:$L$172,2,FALSE),"")</f>
        <v/>
      </c>
      <c r="AG26" s="295" t="str">
        <f t="shared" ca="1" si="44"/>
        <v/>
      </c>
      <c r="AH26" s="295" t="str">
        <f t="shared" ca="1" si="45"/>
        <v/>
      </c>
      <c r="AI26" s="295" t="str">
        <f t="shared" ca="1" si="46"/>
        <v/>
      </c>
      <c r="AJ26" s="295" t="str">
        <f t="shared" ca="1" si="47"/>
        <v/>
      </c>
      <c r="AK26" s="295" t="str">
        <f t="shared" ca="1" si="48"/>
        <v/>
      </c>
      <c r="AL26" s="294">
        <f>IF(dummy1!B33=dummy1!B32,IF(dummy1!C33&gt;1,AL25,AL25+1),1)</f>
        <v>2</v>
      </c>
      <c r="AN26" s="295" t="str">
        <f t="shared" si="50"/>
        <v>2Court 8</v>
      </c>
      <c r="AO26" s="295" t="str">
        <f t="shared" si="51"/>
        <v>2Court 8</v>
      </c>
      <c r="AP26" s="295" t="str">
        <f t="shared" si="52"/>
        <v>2Court 8</v>
      </c>
      <c r="AQ26" s="295" t="str">
        <f t="shared" si="70"/>
        <v>Court 3</v>
      </c>
      <c r="AR26" s="295">
        <f t="shared" si="68"/>
        <v>6</v>
      </c>
      <c r="AS26" s="295">
        <f t="shared" ca="1" si="61"/>
        <v>6</v>
      </c>
      <c r="AT26" s="295">
        <f t="shared" ca="1" si="62"/>
        <v>0</v>
      </c>
      <c r="AU26" s="295">
        <f t="shared" ca="1" si="63"/>
        <v>0</v>
      </c>
      <c r="AV26" s="295">
        <f t="shared" ca="1" si="64"/>
        <v>0</v>
      </c>
      <c r="AW26" s="295">
        <f t="shared" ca="1" si="65"/>
        <v>0</v>
      </c>
      <c r="AX26" s="295">
        <f t="shared" ca="1" si="66"/>
        <v>0</v>
      </c>
      <c r="AY26" s="295">
        <f t="shared" ca="1" si="67"/>
        <v>0</v>
      </c>
      <c r="AZ26" s="297" t="str">
        <f t="array" aca="1" ref="AZ26" ca="1">IFERROR(INDEX($K$3:$K$18,MATCH(1,($AM$3:$AM$18=$AR26&amp;$AQ26)*($J$3:$J$18=AZ$3),0),0),"")</f>
        <v/>
      </c>
      <c r="BA26" s="299" t="str">
        <f t="array" aca="1" ref="BA26" ca="1">IFERROR(INDEX($I$3:$I$18,MATCH(1,($AM$3:$AM$18=$AR26&amp;$AQ26)*($J$3:$J$18=BA$3),0),0),"")</f>
        <v/>
      </c>
      <c r="BB26" s="297" t="str">
        <f t="array" aca="1" ref="BB26" ca="1">IFERROR(INDEX($L$3:$L$18,MATCH(1,($AM$3:$AM$18=$AR26&amp;$AQ26)*($J$3:$J$18=BB$3),0),0),"")</f>
        <v/>
      </c>
      <c r="BC26" s="297" t="str">
        <f t="array" aca="1" ref="BC26" ca="1">IFERROR(INDEX($M$3:$M$18,MATCH(1,($AM$3:$AM$18=$AR26&amp;$AQ26)*($J$3:$J$18=BC$3),0),0),"")</f>
        <v/>
      </c>
      <c r="BD26" s="297" t="str">
        <f t="array" aca="1" ref="BD26" ca="1">IFERROR(INDEX($K$3:$K$18,MATCH(1,($AM$3:$AM$18=$AR26&amp;$AQ26)*($J$3:$J$18=BD$3),0),0),"")</f>
        <v/>
      </c>
      <c r="BE26" s="299" t="str">
        <f t="array" aca="1" ref="BE26" ca="1">IFERROR(INDEX($I$3:$I$18,MATCH(1,($AM$3:$AM$18=$AR26&amp;$AQ26)*($J$3:$J$18=BE$3),0),0),"")</f>
        <v/>
      </c>
      <c r="BF26" s="297" t="str">
        <f t="array" aca="1" ref="BF26" ca="1">IFERROR(INDEX($L$3:$L$18,MATCH(1,($AM$3:$AM$18=$AR26&amp;$AQ26)*($J$3:$J$18=BF$3),0),0),"")</f>
        <v/>
      </c>
      <c r="BG26" s="297" t="str">
        <f t="array" aca="1" ref="BG26" ca="1">IFERROR(INDEX($M$3:$M$18,MATCH(1,($AM$3:$AM$18=$AR26&amp;$AQ26)*($J$3:$J$18=BG$3),0),0),"")</f>
        <v/>
      </c>
      <c r="BH26" s="297" t="str">
        <f t="array" aca="1" ref="BH26" ca="1">IFERROR(INDEX($K$3:$K$18,MATCH(1,($AM$3:$AM$18=$AR26&amp;$AQ26)*($J$3:$J$18=BH$3),0),0),"")</f>
        <v/>
      </c>
      <c r="BI26" s="299" t="str">
        <f t="array" aca="1" ref="BI26" ca="1">IFERROR(INDEX($I$3:$I$18,MATCH(1,($AM$3:$AM$18=$AR26&amp;$AQ26)*($J$3:$J$18=BI$3),0),0),"")</f>
        <v/>
      </c>
      <c r="BJ26" s="297" t="str">
        <f t="array" aca="1" ref="BJ26" ca="1">IFERROR(INDEX($L$3:$L$18,MATCH(1,($AM$3:$AM$18=$AR26&amp;$AQ26)*($J$3:$J$18=BJ$3),0),0),"")</f>
        <v/>
      </c>
      <c r="BK26" s="297" t="str">
        <f t="array" aca="1" ref="BK26" ca="1">IFERROR(INDEX($M$3:$M$18,MATCH(1,($AM$3:$AM$18=$AR26&amp;$AQ26)*($J$3:$J$18=BK$3),0),0),"")</f>
        <v/>
      </c>
      <c r="BL26" s="297" t="str">
        <f t="array" aca="1" ref="BL26" ca="1">IFERROR(INDEX($K$3:$K$18,MATCH(1,($AM$3:$AM$18=$AR26&amp;$AQ26)*($J$3:$J$18=BL$3),0),0),"")</f>
        <v/>
      </c>
      <c r="BM26" s="299" t="str">
        <f t="array" aca="1" ref="BM26" ca="1">IFERROR(INDEX($I$3:$I$18,MATCH(1,($AM$3:$AM$18=$AR26&amp;$AQ26)*($J$3:$J$18=BM$3),0),0),"")</f>
        <v/>
      </c>
      <c r="BN26" s="297" t="str">
        <f t="array" aca="1" ref="BN26" ca="1">IFERROR(INDEX($L$3:$L$18,MATCH(1,($AM$3:$AM$18=$AR26&amp;$AQ26)*($J$3:$J$18=BN$3),0),0),"")</f>
        <v/>
      </c>
      <c r="BO26" s="297" t="str">
        <f t="array" aca="1" ref="BO26" ca="1">IFERROR(INDEX($M$3:$M$18,MATCH(1,($AM$3:$AM$18=$AR26&amp;$AQ26)*($J$3:$J$18=BO$3),0),0),"")</f>
        <v/>
      </c>
      <c r="BP26" s="297" t="str">
        <f t="array" aca="1" ref="BP26" ca="1">IFERROR(INDEX($K$3:$K$18,MATCH(1,($AM$3:$AM$18=$AR26&amp;$AQ26)*($J$3:$J$18=BP$3),0),0),"")</f>
        <v/>
      </c>
      <c r="BQ26" s="299" t="str">
        <f t="array" aca="1" ref="BQ26" ca="1">IFERROR(INDEX($I$3:$I$18,MATCH(1,($AM$3:$AM$18=$AR26&amp;$AQ26)*($J$3:$J$18=BQ$3),0),0),"")</f>
        <v/>
      </c>
      <c r="BR26" s="297" t="str">
        <f t="array" aca="1" ref="BR26" ca="1">IFERROR(INDEX($L$3:$L$18,MATCH(1,($AM$3:$AM$18=$AR26&amp;$AQ26)*($J$3:$J$18=BR$3),0),0),"")</f>
        <v/>
      </c>
      <c r="BS26" s="297" t="str">
        <f t="array" aca="1" ref="BS26" ca="1">IFERROR(INDEX($M$3:$M$18,MATCH(1,($AM$3:$AM$18=$AR26&amp;$AQ26)*($J$3:$J$18=BS$3),0),0),"")</f>
        <v/>
      </c>
      <c r="BT26" s="297" t="str">
        <f t="array" aca="1" ref="BT26" ca="1">IFERROR(INDEX($K$3:$K$18,MATCH(1,($AM$3:$AM$18=$AR26&amp;$AQ26)*($J$3:$J$18=BT$3),0),0),"")</f>
        <v/>
      </c>
      <c r="BU26" s="299" t="str">
        <f t="array" aca="1" ref="BU26" ca="1">IFERROR(INDEX($I$3:$I$18,MATCH(1,($AM$3:$AM$18=$AR26&amp;$AQ26)*($J$3:$J$18=BU$3),0),0),"")</f>
        <v/>
      </c>
      <c r="BV26" s="297" t="str">
        <f t="array" aca="1" ref="BV26" ca="1">IFERROR(INDEX($L$3:$L$18,MATCH(1,($AM$3:$AM$18=$AR26&amp;$AQ26)*($J$3:$J$18=BV$3),0),0),"")</f>
        <v/>
      </c>
      <c r="BW26" s="297" t="str">
        <f t="array" aca="1" ref="BW26" ca="1">IFERROR(INDEX($M$3:$M$18,MATCH(1,($AM$3:$AM$18=$AR26&amp;$AQ26)*($J$3:$J$18=BW$3),0),0),"")</f>
        <v/>
      </c>
      <c r="BX26" s="297" t="str">
        <f t="array" aca="1" ref="BX26" ca="1">IFERROR(INDEX($K$3:$K$18,MATCH(1,($AM$3:$AM$18=$AR26&amp;$AQ26)*($J$3:$J$18=BX$3),0),0),"")</f>
        <v/>
      </c>
      <c r="BY26" s="299" t="str">
        <f t="array" aca="1" ref="BY26" ca="1">IFERROR(INDEX($I$3:$I$18,MATCH(1,($AM$3:$AM$18=$AR26&amp;$AQ26)*($J$3:$J$18=BY$3),0),0),"")</f>
        <v/>
      </c>
      <c r="BZ26" s="297" t="str">
        <f t="array" aca="1" ref="BZ26" ca="1">IFERROR(INDEX($L$3:$L$18,MATCH(1,($AM$3:$AM$18=$AR26&amp;$AQ26)*($J$3:$J$18=BZ$3),0),0),"")</f>
        <v/>
      </c>
      <c r="CA26" s="297" t="str">
        <f t="array" aca="1" ref="CA26" ca="1">IFERROR(INDEX($M$3:$M$18,MATCH(1,($AM$3:$AM$18=$AR26&amp;$AQ26)*($J$3:$J$18=CA$3),0),0),"")</f>
        <v/>
      </c>
      <c r="CB26" s="297" t="str">
        <f t="array" aca="1" ref="CB26" ca="1">IFERROR(INDEX($S$3:$S$33,MATCH(1,($AN$3:$AN$33=$AR26&amp;$AQ26)*($R$3:$R$33=CB$3),0),0),"")</f>
        <v/>
      </c>
      <c r="CC26" s="299" t="str">
        <f t="array" aca="1" ref="CC26" ca="1">IFERROR(INDEX($Q$3:$Q$33,MATCH(1,($AN$3:$AN$33=$AR26&amp;$AQ26)*($R$3:$R$33=CC$3),0),0),"")</f>
        <v/>
      </c>
      <c r="CD26" s="297" t="str">
        <f t="array" aca="1" ref="CD26" ca="1">IFERROR(INDEX($T$3:$T$33,MATCH(1,($AN$3:$AN$33=$AR26&amp;$AQ26)*($R$3:$R$33=CD$3),0),0),"")</f>
        <v/>
      </c>
      <c r="CE26" s="297" t="str">
        <f t="array" aca="1" ref="CE26" ca="1">IFERROR(INDEX($U$3:$U$33,MATCH(1,($AN$3:$AN$33=$AR26&amp;$AQ26)*($R$3:$R$33=CE$3),0),0),"")</f>
        <v/>
      </c>
      <c r="CF26" s="297" t="str">
        <f t="array" aca="1" ref="CF26" ca="1">IFERROR(INDEX($S$3:$S$33,MATCH(1,($AN$3:$AN$33=$AR26&amp;$AQ26)*($R$3:$R$33=CF$3),0),0),"")</f>
        <v/>
      </c>
      <c r="CG26" s="299" t="str">
        <f t="array" aca="1" ref="CG26" ca="1">IFERROR(INDEX($Q$3:$Q$33,MATCH(1,($AN$3:$AN$33=$AR26&amp;$AQ26)*($R$3:$R$33=CG$3),0),0),"")</f>
        <v/>
      </c>
      <c r="CH26" s="297" t="str">
        <f t="array" aca="1" ref="CH26" ca="1">IFERROR(INDEX($T$3:$T$33,MATCH(1,($AN$3:$AN$33=$AR26&amp;$AQ26)*($R$3:$R$33=CH$3),0),0),"")</f>
        <v/>
      </c>
      <c r="CI26" s="297" t="str">
        <f t="array" aca="1" ref="CI26" ca="1">IFERROR(INDEX($U$3:$U$33,MATCH(1,($AN$3:$AN$33=$AR26&amp;$AQ26)*($R$3:$R$33=CI$3),0),0),"")</f>
        <v/>
      </c>
      <c r="CJ26" s="297" t="str">
        <f t="array" aca="1" ref="CJ26" ca="1">IFERROR(INDEX($S$3:$S$33,MATCH(1,($AN$3:$AN$33=$AR26&amp;$AQ26)*($R$3:$R$33=CJ$3),0),0),"")</f>
        <v/>
      </c>
      <c r="CK26" s="299" t="str">
        <f t="array" aca="1" ref="CK26" ca="1">IFERROR(INDEX($Q$3:$Q$33,MATCH(1,($AN$3:$AN$33=$AR26&amp;$AQ26)*($R$3:$R$33=CK$3),0),0),"")</f>
        <v/>
      </c>
      <c r="CL26" s="297" t="str">
        <f t="array" aca="1" ref="CL26" ca="1">IFERROR(INDEX($T$3:$T$33,MATCH(1,($AN$3:$AN$33=$AR26&amp;$AQ26)*($R$3:$R$33=CL$3),0),0),"")</f>
        <v/>
      </c>
      <c r="CM26" s="297" t="str">
        <f t="array" aca="1" ref="CM26" ca="1">IFERROR(INDEX($U$3:$U$33,MATCH(1,($AN$3:$AN$33=$AR26&amp;$AQ26)*($R$3:$R$33=CM$3),0),0),"")</f>
        <v/>
      </c>
      <c r="CN26" s="297" t="str">
        <f t="array" aca="1" ref="CN26" ca="1">IFERROR(INDEX($S$3:$S$33,MATCH(1,($AN$3:$AN$33=$AR26&amp;$AQ26)*($R$3:$R$33=CN$3),0),0),"")</f>
        <v/>
      </c>
      <c r="CO26" s="299" t="str">
        <f t="array" aca="1" ref="CO26" ca="1">IFERROR(INDEX($Q$3:$Q$33,MATCH(1,($AN$3:$AN$33=$AR26&amp;$AQ26)*($R$3:$R$33=CO$3),0),0),"")</f>
        <v/>
      </c>
      <c r="CP26" s="297" t="str">
        <f t="array" aca="1" ref="CP26" ca="1">IFERROR(INDEX($T$3:$T$33,MATCH(1,($AN$3:$AN$33=$AR26&amp;$AQ26)*($R$3:$R$33=CP$3),0),0),"")</f>
        <v/>
      </c>
      <c r="CQ26" s="297" t="str">
        <f t="array" aca="1" ref="CQ26" ca="1">IFERROR(INDEX($U$3:$U$33,MATCH(1,($AN$3:$AN$33=$AR26&amp;$AQ26)*($R$3:$R$33=CQ$3),0),0),"")</f>
        <v/>
      </c>
      <c r="CR26" s="297" t="str">
        <f t="array" aca="1" ref="CR26" ca="1">IFERROR(INDEX($S$3:$S$33,MATCH(1,($AN$3:$AN$33=$AR26&amp;$AQ26)*($R$3:$R$33=CR$3),0),0),"")</f>
        <v/>
      </c>
      <c r="CS26" s="299" t="str">
        <f t="array" aca="1" ref="CS26" ca="1">IFERROR(INDEX($Q$3:$Q$33,MATCH(1,($AN$3:$AN$33=$AR26&amp;$AQ26)*($R$3:$R$33=CS$3),0),0),"")</f>
        <v/>
      </c>
      <c r="CT26" s="297" t="str">
        <f t="array" aca="1" ref="CT26" ca="1">IFERROR(INDEX($T$3:$T$33,MATCH(1,($AN$3:$AN$33=$AR26&amp;$AQ26)*($R$3:$R$33=CT$3),0),0),"")</f>
        <v/>
      </c>
      <c r="CU26" s="297" t="str">
        <f t="array" aca="1" ref="CU26" ca="1">IFERROR(INDEX($U$3:$U$33,MATCH(1,($AN$3:$AN$33=$AR26&amp;$AQ26)*($R$3:$R$33=CU$3),0),0),"")</f>
        <v/>
      </c>
      <c r="CV26" s="297" t="str">
        <f t="array" aca="1" ref="CV26" ca="1">IFERROR(INDEX($S$3:$S$33,MATCH(1,($AN$3:$AN$33=$AR26&amp;$AQ26)*($R$3:$R$33=CV$3),0),0),"")</f>
        <v/>
      </c>
      <c r="CW26" s="299" t="str">
        <f t="array" aca="1" ref="CW26" ca="1">IFERROR(INDEX($Q$3:$Q$33,MATCH(1,($AN$3:$AN$33=$AR26&amp;$AQ26)*($R$3:$R$33=CW$3),0),0),"")</f>
        <v/>
      </c>
      <c r="CX26" s="297" t="str">
        <f t="array" aca="1" ref="CX26" ca="1">IFERROR(INDEX($T$3:$T$33,MATCH(1,($AN$3:$AN$33=$AR26&amp;$AQ26)*($R$3:$R$33=CX$3),0),0),"")</f>
        <v/>
      </c>
      <c r="CY26" s="297" t="str">
        <f t="array" aca="1" ref="CY26" ca="1">IFERROR(INDEX($U$3:$U$33,MATCH(1,($AN$3:$AN$33=$AR26&amp;$AQ26)*($R$3:$R$33=CY$3),0),0),"")</f>
        <v/>
      </c>
      <c r="CZ26" s="297" t="str">
        <f t="array" aca="1" ref="CZ26" ca="1">IFERROR(INDEX($S$3:$S$33,MATCH(1,($AN$3:$AN$33=$AR26&amp;$AQ26)*($R$3:$R$33=CZ$3),0),0),"")</f>
        <v/>
      </c>
      <c r="DA26" s="299" t="str">
        <f t="array" aca="1" ref="DA26" ca="1">IFERROR(INDEX($Q$3:$Q$33,MATCH(1,($AN$3:$AN$33=$AR26&amp;$AQ26)*($R$3:$R$33=DA$3),0),0),"")</f>
        <v/>
      </c>
      <c r="DB26" s="297" t="str">
        <f t="array" aca="1" ref="DB26" ca="1">IFERROR(INDEX($T$3:$T$33,MATCH(1,($AN$3:$AN$33=$AR26&amp;$AQ26)*($R$3:$R$33=DB$3),0),0),"")</f>
        <v/>
      </c>
      <c r="DC26" s="297" t="str">
        <f t="array" aca="1" ref="DC26" ca="1">IFERROR(INDEX($U$3:$U$33,MATCH(1,($AN$3:$AN$33=$AR26&amp;$AQ26)*($R$3:$R$33=DC$3),0),0),"")</f>
        <v/>
      </c>
      <c r="DD26" s="297" t="str">
        <f t="array" aca="1" ref="DD26" ca="1">IFERROR(INDEX($AA$3:$AA$65,MATCH(1,($AO$3:$AO$65=$AR26&amp;$AQ26)*($Z$3:$Z$65=DD$3),0),0),"")</f>
        <v/>
      </c>
      <c r="DE26" s="299" t="str">
        <f t="array" aca="1" ref="DE26" ca="1">IFERROR(INDEX($Y$3:$Y$65,MATCH(1,($AO$3:$AO$65=$AR26&amp;$AQ26)*($Z$3:$Z$65=DE$3),0),0),"")</f>
        <v/>
      </c>
      <c r="DF26" s="297" t="str">
        <f t="array" aca="1" ref="DF26" ca="1">IFERROR(INDEX($AB$3:$AB$65,MATCH(1,($AO$3:$AO$65=$AR26&amp;$AQ26)*($Z$3:$Z$65=DF$3),0),0),"")</f>
        <v/>
      </c>
      <c r="DG26" s="297" t="str">
        <f t="array" aca="1" ref="DG26" ca="1">IFERROR(INDEX($AC$3:$AC$65,MATCH(1,($AO$3:$AO$65=$AR26&amp;$AQ26)*($Z$3:$Z$65=DG$3),0),0),"")</f>
        <v/>
      </c>
      <c r="DH26" s="297" t="str">
        <f t="array" aca="1" ref="DH26" ca="1">IFERROR(INDEX($AA$3:$AA$65,MATCH(1,($AO$3:$AO$65=$AR26&amp;$AQ26)*($Z$3:$Z$65=DH$3),0),0),"")</f>
        <v/>
      </c>
      <c r="DI26" s="299" t="str">
        <f t="array" aca="1" ref="DI26" ca="1">IFERROR(INDEX($Y$3:$Y$65,MATCH(1,($AO$3:$AO$65=$AR26&amp;$AQ26)*($Z$3:$Z$65=DI$3),0),0),"")</f>
        <v/>
      </c>
      <c r="DJ26" s="297" t="str">
        <f t="array" aca="1" ref="DJ26" ca="1">IFERROR(INDEX($AB$3:$AB$65,MATCH(1,($AO$3:$AO$65=$AR26&amp;$AQ26)*($Z$3:$Z$65=DJ$3),0),0),"")</f>
        <v/>
      </c>
      <c r="DK26" s="297" t="str">
        <f t="array" aca="1" ref="DK26" ca="1">IFERROR(INDEX($AC$3:$AC$65,MATCH(1,($AO$3:$AO$65=$AR26&amp;$AQ26)*($Z$3:$Z$65=DK$3),0),0),"")</f>
        <v/>
      </c>
      <c r="DL26" s="297" t="str">
        <f t="array" aca="1" ref="DL26" ca="1">IFERROR(INDEX($AA$3:$AA$65,MATCH(1,($AO$3:$AO$65=$AR26&amp;$AQ26)*($Z$3:$Z$65=DL$3),0),0),"")</f>
        <v/>
      </c>
      <c r="DM26" s="299" t="str">
        <f t="array" aca="1" ref="DM26" ca="1">IFERROR(INDEX($Y$3:$Y$65,MATCH(1,($AO$3:$AO$65=$AR26&amp;$AQ26)*($Z$3:$Z$65=DM$3),0),0),"")</f>
        <v/>
      </c>
      <c r="DN26" s="297" t="str">
        <f t="array" aca="1" ref="DN26" ca="1">IFERROR(INDEX($AB$3:$AB$65,MATCH(1,($AO$3:$AO$65=$AR26&amp;$AQ26)*($Z$3:$Z$65=DN$3),0),0),"")</f>
        <v/>
      </c>
      <c r="DO26" s="297" t="str">
        <f t="array" aca="1" ref="DO26" ca="1">IFERROR(INDEX($AC$3:$AC$65,MATCH(1,($AO$3:$AO$65=$AR26&amp;$AQ26)*($Z$3:$Z$65=DO$3),0),0),"")</f>
        <v/>
      </c>
      <c r="DP26" s="297" t="str">
        <f t="array" aca="1" ref="DP26" ca="1">IFERROR(INDEX($AA$3:$AA$65,MATCH(1,($AO$3:$AO$65=$AR26&amp;$AQ26)*($Z$3:$Z$65=DP$3),0),0),"")</f>
        <v/>
      </c>
      <c r="DQ26" s="299" t="str">
        <f t="array" aca="1" ref="DQ26" ca="1">IFERROR(INDEX($Y$3:$Y$65,MATCH(1,($AO$3:$AO$65=$AR26&amp;$AQ26)*($Z$3:$Z$65=DQ$3),0),0),"")</f>
        <v/>
      </c>
      <c r="DR26" s="297" t="str">
        <f t="array" aca="1" ref="DR26" ca="1">IFERROR(INDEX($AB$3:$AB$65,MATCH(1,($AO$3:$AO$65=$AR26&amp;$AQ26)*($Z$3:$Z$65=DR$3),0),0),"")</f>
        <v/>
      </c>
      <c r="DS26" s="297" t="str">
        <f t="array" aca="1" ref="DS26" ca="1">IFERROR(INDEX($AC$3:$AC$65,MATCH(1,($AO$3:$AO$65=$AR26&amp;$AQ26)*($Z$3:$Z$65=DS$3),0),0),"")</f>
        <v/>
      </c>
      <c r="DT26" s="297" t="str">
        <f t="array" aca="1" ref="DT26" ca="1">IFERROR(INDEX($AA$3:$AA$65,MATCH(1,($AO$3:$AO$65=$AR26&amp;$AQ26)*($Z$3:$Z$65=DT$3),0),0),"")</f>
        <v/>
      </c>
      <c r="DU26" s="299" t="str">
        <f t="array" aca="1" ref="DU26" ca="1">IFERROR(INDEX($Y$3:$Y$65,MATCH(1,($AO$3:$AO$65=$AR26&amp;$AQ26)*($Z$3:$Z$65=DU$3),0),0),"")</f>
        <v/>
      </c>
      <c r="DV26" s="297" t="str">
        <f t="array" aca="1" ref="DV26" ca="1">IFERROR(INDEX($AB$3:$AB$65,MATCH(1,($AO$3:$AO$65=$AR26&amp;$AQ26)*($Z$3:$Z$65=DV$3),0),0),"")</f>
        <v/>
      </c>
      <c r="DW26" s="297" t="str">
        <f t="array" aca="1" ref="DW26" ca="1">IFERROR(INDEX($AC$3:$AC$65,MATCH(1,($AO$3:$AO$65=$AR26&amp;$AQ26)*($Z$3:$Z$65=DW$3),0),0),"")</f>
        <v/>
      </c>
      <c r="DX26" s="297" t="str">
        <f t="array" aca="1" ref="DX26" ca="1">IFERROR(INDEX($AA$3:$AA$65,MATCH(1,($AO$3:$AO$65=$AR26&amp;$AQ26)*($Z$3:$Z$65=DX$3),0),0),"")</f>
        <v/>
      </c>
      <c r="DY26" s="299" t="str">
        <f t="array" aca="1" ref="DY26" ca="1">IFERROR(INDEX($Y$3:$Y$65,MATCH(1,($AO$3:$AO$65=$AR26&amp;$AQ26)*($Z$3:$Z$65=DY$3),0),0),"")</f>
        <v/>
      </c>
      <c r="DZ26" s="297" t="str">
        <f t="array" aca="1" ref="DZ26" ca="1">IFERROR(INDEX($AB$3:$AB$65,MATCH(1,($AO$3:$AO$65=$AR26&amp;$AQ26)*($Z$3:$Z$65=DZ$3),0),0),"")</f>
        <v/>
      </c>
      <c r="EA26" s="297" t="str">
        <f t="array" aca="1" ref="EA26" ca="1">IFERROR(INDEX($AC$3:$AC$65,MATCH(1,($AO$3:$AO$65=$AR26&amp;$AQ26)*($Z$3:$Z$65=EA$3),0),0),"")</f>
        <v/>
      </c>
      <c r="EB26" s="297" t="str">
        <f t="array" aca="1" ref="EB26" ca="1">IFERROR(INDEX($AA$3:$AA$65,MATCH(1,($AO$3:$AO$65=$AR26&amp;$AQ26)*($Z$3:$Z$65=EB$3),0),0),"")</f>
        <v/>
      </c>
      <c r="EC26" s="299" t="str">
        <f t="array" aca="1" ref="EC26" ca="1">IFERROR(INDEX($Y$3:$Y$65,MATCH(1,($AO$3:$AO$65=$AR26&amp;$AQ26)*($Z$3:$Z$65=EC$3),0),0),"")</f>
        <v/>
      </c>
      <c r="ED26" s="297" t="str">
        <f t="array" aca="1" ref="ED26" ca="1">IFERROR(INDEX($AB$3:$AB$65,MATCH(1,($AO$3:$AO$65=$AR26&amp;$AQ26)*($Z$3:$Z$65=ED$3),0),0),"")</f>
        <v/>
      </c>
      <c r="EE26" s="297" t="str">
        <f t="array" aca="1" ref="EE26" ca="1">IFERROR(INDEX($AC$3:$AC$65,MATCH(1,($AO$3:$AO$65=$AR26&amp;$AQ26)*($Z$3:$Z$65=EE$3),0),0),"")</f>
        <v/>
      </c>
      <c r="EF26" s="297" t="str">
        <f t="array" aca="1" ref="EF26" ca="1">IFERROR(INDEX($AI$3:$AI$129,MATCH(1,($AP$3:$AP$129=$AR26&amp;$AQ26)*($AH$3:$AH$129=EF$3),0),0),"")</f>
        <v/>
      </c>
      <c r="EG26" s="299" t="str">
        <f t="array" aca="1" ref="EG26" ca="1">IFERROR(INDEX($AG$3:$AG$129,MATCH(1,($AP$3:$AP$129=$AR26&amp;$AQ26)*($AH$3:$AH$129=EG$3),0),0),"")</f>
        <v/>
      </c>
      <c r="EH26" s="297" t="str">
        <f t="array" aca="1" ref="EH26" ca="1">IFERROR(INDEX($AJ$3:$AJ$129,MATCH(1,($AP$3:$AP$129=$AR26&amp;$AQ26)*($AH$3:$AH$129=EH$3),0),0),"")</f>
        <v/>
      </c>
      <c r="EI26" s="297" t="str">
        <f t="array" aca="1" ref="EI26" ca="1">IFERROR(INDEX($AK$3:$AK$129,MATCH(1,($AP$3:$AP$129=$AR26&amp;$AQ26)*($AH$3:$AH$129=EI$3),0),0),"")</f>
        <v/>
      </c>
      <c r="EJ26" s="297" t="str">
        <f t="array" aca="1" ref="EJ26" ca="1">IFERROR(INDEX($AI$3:$AI$129,MATCH(1,($AP$3:$AP$129=$AR26&amp;$AQ26)*($AH$3:$AH$129=EJ$3),0),0),"")</f>
        <v/>
      </c>
      <c r="EK26" s="299" t="str">
        <f t="array" aca="1" ref="EK26" ca="1">IFERROR(INDEX($AG$3:$AG$129,MATCH(1,($AP$3:$AP$129=$AR26&amp;$AQ26)*($AH$3:$AH$129=EK$3),0),0),"")</f>
        <v/>
      </c>
      <c r="EL26" s="297" t="str">
        <f t="array" aca="1" ref="EL26" ca="1">IFERROR(INDEX($AJ$3:$AJ$129,MATCH(1,($AP$3:$AP$129=$AR26&amp;$AQ26)*($AH$3:$AH$129=EL$3),0),0),"")</f>
        <v/>
      </c>
      <c r="EM26" s="297" t="str">
        <f t="array" aca="1" ref="EM26" ca="1">IFERROR(INDEX($AK$3:$AK$129,MATCH(1,($AP$3:$AP$129=$AR26&amp;$AQ26)*($AH$3:$AH$129=EM$3),0),0),"")</f>
        <v/>
      </c>
      <c r="EN26" s="297" t="str">
        <f t="array" aca="1" ref="EN26" ca="1">IFERROR(INDEX($AI$3:$AI$129,MATCH(1,($AP$3:$AP$129=$AR26&amp;$AQ26)*($AH$3:$AH$129=EN$3),0),0),"")</f>
        <v/>
      </c>
      <c r="EO26" s="299" t="str">
        <f t="array" aca="1" ref="EO26" ca="1">IFERROR(INDEX($AG$3:$AG$129,MATCH(1,($AP$3:$AP$129=$AR26&amp;$AQ26)*($AH$3:$AH$129=EO$3),0),0),"")</f>
        <v/>
      </c>
      <c r="EP26" s="297" t="str">
        <f t="array" aca="1" ref="EP26" ca="1">IFERROR(INDEX($AJ$3:$AJ$129,MATCH(1,($AP$3:$AP$129=$AR26&amp;$AQ26)*($AH$3:$AH$129=EP$3),0),0),"")</f>
        <v/>
      </c>
      <c r="EQ26" s="297" t="str">
        <f t="array" aca="1" ref="EQ26" ca="1">IFERROR(INDEX($AK$3:$AK$129,MATCH(1,($AP$3:$AP$129=$AR26&amp;$AQ26)*($AH$3:$AH$129=EQ$3),0),0),"")</f>
        <v/>
      </c>
      <c r="ER26" s="297" t="str">
        <f t="array" aca="1" ref="ER26" ca="1">IFERROR(INDEX($AI$3:$AI$129,MATCH(1,($AP$3:$AP$129=$AR26&amp;$AQ26)*($AH$3:$AH$129=ER$3),0),0),"")</f>
        <v/>
      </c>
      <c r="ES26" s="299" t="str">
        <f t="array" aca="1" ref="ES26" ca="1">IFERROR(INDEX($AG$3:$AG$129,MATCH(1,($AP$3:$AP$129=$AR26&amp;$AQ26)*($AH$3:$AH$129=ES$3),0),0),"")</f>
        <v/>
      </c>
      <c r="ET26" s="297" t="str">
        <f t="array" aca="1" ref="ET26" ca="1">IFERROR(INDEX($AJ$3:$AJ$129,MATCH(1,($AP$3:$AP$129=$AR26&amp;$AQ26)*($AH$3:$AH$129=ET$3),0),0),"")</f>
        <v/>
      </c>
      <c r="EU26" s="297" t="str">
        <f t="array" aca="1" ref="EU26" ca="1">IFERROR(INDEX($AK$3:$AK$129,MATCH(1,($AP$3:$AP$129=$AR26&amp;$AQ26)*($AH$3:$AH$129=EU$3),0),0),"")</f>
        <v/>
      </c>
      <c r="EV26" s="297" t="str">
        <f t="array" aca="1" ref="EV26" ca="1">IFERROR(INDEX($AI$3:$AI$129,MATCH(1,($AP$3:$AP$129=$AR26&amp;$AQ26)*($AH$3:$AH$129=EV$3),0),0),"")</f>
        <v/>
      </c>
      <c r="EW26" s="299" t="str">
        <f t="array" aca="1" ref="EW26" ca="1">IFERROR(INDEX($AG$3:$AG$129,MATCH(1,($AP$3:$AP$129=$AR26&amp;$AQ26)*($AH$3:$AH$129=EW$3),0),0),"")</f>
        <v/>
      </c>
      <c r="EX26" s="297" t="str">
        <f t="array" aca="1" ref="EX26" ca="1">IFERROR(INDEX($AJ$3:$AJ$129,MATCH(1,($AP$3:$AP$129=$AR26&amp;$AQ26)*($AH$3:$AH$129=EX$3),0),0),"")</f>
        <v/>
      </c>
      <c r="EY26" s="297" t="str">
        <f t="array" aca="1" ref="EY26" ca="1">IFERROR(INDEX($AK$3:$AK$129,MATCH(1,($AP$3:$AP$129=$AR26&amp;$AQ26)*($AH$3:$AH$129=EY$3),0),0),"")</f>
        <v/>
      </c>
      <c r="EZ26" s="297" t="str">
        <f t="array" aca="1" ref="EZ26" ca="1">IFERROR(INDEX($AI$3:$AI$129,MATCH(1,($AP$3:$AP$129=$AR26&amp;$AQ26)*($AH$3:$AH$129=EZ$3),0),0),"")</f>
        <v/>
      </c>
      <c r="FA26" s="299" t="str">
        <f t="array" aca="1" ref="FA26" ca="1">IFERROR(INDEX($AG$3:$AG$129,MATCH(1,($AP$3:$AP$129=$AR26&amp;$AQ26)*($AH$3:$AH$129=FA$3),0),0),"")</f>
        <v/>
      </c>
      <c r="FB26" s="297" t="str">
        <f t="array" aca="1" ref="FB26" ca="1">IFERROR(INDEX($AJ$3:$AJ$129,MATCH(1,($AP$3:$AP$129=$AR26&amp;$AQ26)*($AH$3:$AH$129=FB$3),0),0),"")</f>
        <v/>
      </c>
      <c r="FC26" s="297" t="str">
        <f t="array" aca="1" ref="FC26" ca="1">IFERROR(INDEX($AK$3:$AK$129,MATCH(1,($AP$3:$AP$129=$AR26&amp;$AQ26)*($AH$3:$AH$129=FC$3),0),0),"")</f>
        <v/>
      </c>
      <c r="FD26" s="297" t="str">
        <f t="array" aca="1" ref="FD26" ca="1">IFERROR(INDEX($AI$3:$AI$129,MATCH(1,($AP$3:$AP$129=$AR26&amp;$AQ26)*($AH$3:$AH$129=FD$3),0),0),"")</f>
        <v/>
      </c>
      <c r="FE26" s="299" t="str">
        <f t="array" aca="1" ref="FE26" ca="1">IFERROR(INDEX($AG$3:$AG$129,MATCH(1,($AP$3:$AP$129=$AR26&amp;$AQ26)*($AH$3:$AH$129=FE$3),0),0),"")</f>
        <v/>
      </c>
      <c r="FF26" s="297" t="str">
        <f t="array" aca="1" ref="FF26" ca="1">IFERROR(INDEX($AJ$3:$AJ$129,MATCH(1,($AP$3:$AP$129=$AR26&amp;$AQ26)*($AH$3:$AH$129=FF$3),0),0),"")</f>
        <v/>
      </c>
      <c r="FG26" s="297" t="str">
        <f t="array" aca="1" ref="FG26" ca="1">IFERROR(INDEX($AK$3:$AK$129,MATCH(1,($AP$3:$AP$129=$AR26&amp;$AQ26)*($AH$3:$AH$129=FG$3),0),0),"")</f>
        <v/>
      </c>
    </row>
    <row r="27" spans="2:163" ht="13.8" x14ac:dyDescent="0.25">
      <c r="B27" s="295">
        <f>dummy1!O33</f>
        <v>25</v>
      </c>
      <c r="C27" s="296">
        <f>dummy1!P33</f>
        <v>42040</v>
      </c>
      <c r="D27" s="297">
        <f>dummy1!Q33</f>
        <v>0.70833333333333337</v>
      </c>
      <c r="E27" s="295" t="str">
        <f>dummy1!R33</f>
        <v>Court 9</v>
      </c>
      <c r="G27" s="295" t="str">
        <f ca="1">IFERROR(VLOOKUP(dummy1!S33,dummy1!$K$45:$L$172,2,FALSE),"")</f>
        <v/>
      </c>
      <c r="H27" s="295" t="str">
        <f>IFERROR(VLOOKUP(dummy1!V33,dummy1!$K$45:$L$172,2,FALSE),"")</f>
        <v/>
      </c>
      <c r="N27" s="295">
        <f ca="1">'Bracket 9 - 16'!AY33</f>
        <v>25</v>
      </c>
      <c r="O27" s="295" t="str">
        <f ca="1">'Bracket 9 - 16'!AZ30</f>
        <v>Winner Match 21</v>
      </c>
      <c r="P27" s="295" t="str">
        <f ca="1">'Bracket 9 - 16'!AZ31</f>
        <v>Winner Match 22</v>
      </c>
      <c r="Q27" s="295">
        <f t="shared" ca="1" si="36"/>
        <v>25</v>
      </c>
      <c r="R27" s="295">
        <f t="shared" ca="1" si="37"/>
        <v>42040</v>
      </c>
      <c r="S27" s="295">
        <f t="shared" ca="1" si="38"/>
        <v>0.70833333333333337</v>
      </c>
      <c r="T27" s="295" t="str">
        <f t="shared" ca="1" si="39"/>
        <v>Winner Match 21</v>
      </c>
      <c r="U27" s="295" t="str">
        <f t="shared" ca="1" si="40"/>
        <v>Winner Match 22</v>
      </c>
      <c r="V27" s="295">
        <f ca="1">'Bracket 17 - 32'!S15</f>
        <v>13</v>
      </c>
      <c r="W27" s="296" t="str">
        <f ca="1">'Bracket 17 - 32'!T12</f>
        <v>Winner Match 1</v>
      </c>
      <c r="X27" s="296" t="str">
        <f ca="1">'Bracket 17 - 32'!T13</f>
        <v>Winner Match 2</v>
      </c>
      <c r="Y27" s="295">
        <f t="shared" ca="1" si="41"/>
        <v>25</v>
      </c>
      <c r="Z27" s="295">
        <f t="shared" ca="1" si="2"/>
        <v>42040</v>
      </c>
      <c r="AA27" s="295">
        <f t="shared" ca="1" si="3"/>
        <v>0.70833333333333337</v>
      </c>
      <c r="AB27" s="295" t="str">
        <f t="shared" ca="1" si="42"/>
        <v>Winner Match 13</v>
      </c>
      <c r="AC27" s="295" t="str">
        <f t="shared" ca="1" si="43"/>
        <v>Winner Match 14</v>
      </c>
      <c r="AD27" s="295">
        <f ca="1">'Bracket 33 - 64'!C156</f>
        <v>8</v>
      </c>
      <c r="AE27" s="295" t="str">
        <f ca="1">IFERROR(VLOOKUP(dummy1!S33,dummy1!$K$45:$L$172,2,FALSE),"")</f>
        <v/>
      </c>
      <c r="AF27" s="295" t="str">
        <f ca="1">IFERROR(VLOOKUP(dummy1!T33,dummy1!$K$45:$L$172,2,FALSE),"")</f>
        <v/>
      </c>
      <c r="AG27" s="295" t="str">
        <f t="shared" ca="1" si="44"/>
        <v/>
      </c>
      <c r="AH27" s="295" t="str">
        <f t="shared" ca="1" si="45"/>
        <v/>
      </c>
      <c r="AI27" s="295" t="str">
        <f t="shared" ca="1" si="46"/>
        <v/>
      </c>
      <c r="AJ27" s="295" t="str">
        <f t="shared" ca="1" si="47"/>
        <v/>
      </c>
      <c r="AK27" s="295" t="str">
        <f t="shared" ca="1" si="48"/>
        <v/>
      </c>
      <c r="AL27" s="294">
        <f>IF(dummy1!B34=dummy1!B33,IF(dummy1!C34&gt;1,AL26,AL26+1),1)</f>
        <v>2</v>
      </c>
      <c r="AN27" s="295" t="str">
        <f t="shared" si="50"/>
        <v>2Court 9</v>
      </c>
      <c r="AO27" s="295" t="str">
        <f t="shared" si="51"/>
        <v>2Court 9</v>
      </c>
      <c r="AP27" s="295" t="str">
        <f t="shared" si="52"/>
        <v>2Court 9</v>
      </c>
      <c r="AQ27" s="295" t="str">
        <f t="shared" si="70"/>
        <v>Court 3</v>
      </c>
      <c r="AR27" s="295">
        <f t="shared" si="68"/>
        <v>7</v>
      </c>
      <c r="AS27" s="295">
        <f t="shared" ca="1" si="61"/>
        <v>6</v>
      </c>
      <c r="AT27" s="295">
        <f t="shared" ca="1" si="62"/>
        <v>0</v>
      </c>
      <c r="AU27" s="295">
        <f t="shared" ca="1" si="63"/>
        <v>0</v>
      </c>
      <c r="AV27" s="295">
        <f t="shared" ca="1" si="64"/>
        <v>0</v>
      </c>
      <c r="AW27" s="295">
        <f t="shared" ca="1" si="65"/>
        <v>0</v>
      </c>
      <c r="AX27" s="295">
        <f t="shared" ca="1" si="66"/>
        <v>0</v>
      </c>
      <c r="AY27" s="295">
        <f t="shared" ca="1" si="67"/>
        <v>0</v>
      </c>
      <c r="AZ27" s="297" t="str">
        <f t="array" aca="1" ref="AZ27" ca="1">IFERROR(INDEX($K$3:$K$18,MATCH(1,($AM$3:$AM$18=$AR27&amp;$AQ27)*($J$3:$J$18=AZ$3),0),0),"")</f>
        <v/>
      </c>
      <c r="BA27" s="299" t="str">
        <f t="array" aca="1" ref="BA27" ca="1">IFERROR(INDEX($I$3:$I$18,MATCH(1,($AM$3:$AM$18=$AR27&amp;$AQ27)*($J$3:$J$18=BA$3),0),0),"")</f>
        <v/>
      </c>
      <c r="BB27" s="297" t="str">
        <f t="array" aca="1" ref="BB27" ca="1">IFERROR(INDEX($L$3:$L$18,MATCH(1,($AM$3:$AM$18=$AR27&amp;$AQ27)*($J$3:$J$18=BB$3),0),0),"")</f>
        <v/>
      </c>
      <c r="BC27" s="297" t="str">
        <f t="array" aca="1" ref="BC27" ca="1">IFERROR(INDEX($M$3:$M$18,MATCH(1,($AM$3:$AM$18=$AR27&amp;$AQ27)*($J$3:$J$18=BC$3),0),0),"")</f>
        <v/>
      </c>
      <c r="BD27" s="297" t="str">
        <f t="array" aca="1" ref="BD27" ca="1">IFERROR(INDEX($K$3:$K$18,MATCH(1,($AM$3:$AM$18=$AR27&amp;$AQ27)*($J$3:$J$18=BD$3),0),0),"")</f>
        <v/>
      </c>
      <c r="BE27" s="299" t="str">
        <f t="array" aca="1" ref="BE27" ca="1">IFERROR(INDEX($I$3:$I$18,MATCH(1,($AM$3:$AM$18=$AR27&amp;$AQ27)*($J$3:$J$18=BE$3),0),0),"")</f>
        <v/>
      </c>
      <c r="BF27" s="297" t="str">
        <f t="array" aca="1" ref="BF27" ca="1">IFERROR(INDEX($L$3:$L$18,MATCH(1,($AM$3:$AM$18=$AR27&amp;$AQ27)*($J$3:$J$18=BF$3),0),0),"")</f>
        <v/>
      </c>
      <c r="BG27" s="297" t="str">
        <f t="array" aca="1" ref="BG27" ca="1">IFERROR(INDEX($M$3:$M$18,MATCH(1,($AM$3:$AM$18=$AR27&amp;$AQ27)*($J$3:$J$18=BG$3),0),0),"")</f>
        <v/>
      </c>
      <c r="BH27" s="297" t="str">
        <f t="array" aca="1" ref="BH27" ca="1">IFERROR(INDEX($K$3:$K$18,MATCH(1,($AM$3:$AM$18=$AR27&amp;$AQ27)*($J$3:$J$18=BH$3),0),0),"")</f>
        <v/>
      </c>
      <c r="BI27" s="299" t="str">
        <f t="array" aca="1" ref="BI27" ca="1">IFERROR(INDEX($I$3:$I$18,MATCH(1,($AM$3:$AM$18=$AR27&amp;$AQ27)*($J$3:$J$18=BI$3),0),0),"")</f>
        <v/>
      </c>
      <c r="BJ27" s="297" t="str">
        <f t="array" aca="1" ref="BJ27" ca="1">IFERROR(INDEX($L$3:$L$18,MATCH(1,($AM$3:$AM$18=$AR27&amp;$AQ27)*($J$3:$J$18=BJ$3),0),0),"")</f>
        <v/>
      </c>
      <c r="BK27" s="297" t="str">
        <f t="array" aca="1" ref="BK27" ca="1">IFERROR(INDEX($M$3:$M$18,MATCH(1,($AM$3:$AM$18=$AR27&amp;$AQ27)*($J$3:$J$18=BK$3),0),0),"")</f>
        <v/>
      </c>
      <c r="BL27" s="297" t="str">
        <f t="array" aca="1" ref="BL27" ca="1">IFERROR(INDEX($K$3:$K$18,MATCH(1,($AM$3:$AM$18=$AR27&amp;$AQ27)*($J$3:$J$18=BL$3),0),0),"")</f>
        <v/>
      </c>
      <c r="BM27" s="299" t="str">
        <f t="array" aca="1" ref="BM27" ca="1">IFERROR(INDEX($I$3:$I$18,MATCH(1,($AM$3:$AM$18=$AR27&amp;$AQ27)*($J$3:$J$18=BM$3),0),0),"")</f>
        <v/>
      </c>
      <c r="BN27" s="297" t="str">
        <f t="array" aca="1" ref="BN27" ca="1">IFERROR(INDEX($L$3:$L$18,MATCH(1,($AM$3:$AM$18=$AR27&amp;$AQ27)*($J$3:$J$18=BN$3),0),0),"")</f>
        <v/>
      </c>
      <c r="BO27" s="297" t="str">
        <f t="array" aca="1" ref="BO27" ca="1">IFERROR(INDEX($M$3:$M$18,MATCH(1,($AM$3:$AM$18=$AR27&amp;$AQ27)*($J$3:$J$18=BO$3),0),0),"")</f>
        <v/>
      </c>
      <c r="BP27" s="297" t="str">
        <f t="array" aca="1" ref="BP27" ca="1">IFERROR(INDEX($K$3:$K$18,MATCH(1,($AM$3:$AM$18=$AR27&amp;$AQ27)*($J$3:$J$18=BP$3),0),0),"")</f>
        <v/>
      </c>
      <c r="BQ27" s="299" t="str">
        <f t="array" aca="1" ref="BQ27" ca="1">IFERROR(INDEX($I$3:$I$18,MATCH(1,($AM$3:$AM$18=$AR27&amp;$AQ27)*($J$3:$J$18=BQ$3),0),0),"")</f>
        <v/>
      </c>
      <c r="BR27" s="297" t="str">
        <f t="array" aca="1" ref="BR27" ca="1">IFERROR(INDEX($L$3:$L$18,MATCH(1,($AM$3:$AM$18=$AR27&amp;$AQ27)*($J$3:$J$18=BR$3),0),0),"")</f>
        <v/>
      </c>
      <c r="BS27" s="297" t="str">
        <f t="array" aca="1" ref="BS27" ca="1">IFERROR(INDEX($M$3:$M$18,MATCH(1,($AM$3:$AM$18=$AR27&amp;$AQ27)*($J$3:$J$18=BS$3),0),0),"")</f>
        <v/>
      </c>
      <c r="BT27" s="297" t="str">
        <f t="array" aca="1" ref="BT27" ca="1">IFERROR(INDEX($K$3:$K$18,MATCH(1,($AM$3:$AM$18=$AR27&amp;$AQ27)*($J$3:$J$18=BT$3),0),0),"")</f>
        <v/>
      </c>
      <c r="BU27" s="299" t="str">
        <f t="array" aca="1" ref="BU27" ca="1">IFERROR(INDEX($I$3:$I$18,MATCH(1,($AM$3:$AM$18=$AR27&amp;$AQ27)*($J$3:$J$18=BU$3),0),0),"")</f>
        <v/>
      </c>
      <c r="BV27" s="297" t="str">
        <f t="array" aca="1" ref="BV27" ca="1">IFERROR(INDEX($L$3:$L$18,MATCH(1,($AM$3:$AM$18=$AR27&amp;$AQ27)*($J$3:$J$18=BV$3),0),0),"")</f>
        <v/>
      </c>
      <c r="BW27" s="297" t="str">
        <f t="array" aca="1" ref="BW27" ca="1">IFERROR(INDEX($M$3:$M$18,MATCH(1,($AM$3:$AM$18=$AR27&amp;$AQ27)*($J$3:$J$18=BW$3),0),0),"")</f>
        <v/>
      </c>
      <c r="BX27" s="297" t="str">
        <f t="array" aca="1" ref="BX27" ca="1">IFERROR(INDEX($K$3:$K$18,MATCH(1,($AM$3:$AM$18=$AR27&amp;$AQ27)*($J$3:$J$18=BX$3),0),0),"")</f>
        <v/>
      </c>
      <c r="BY27" s="299" t="str">
        <f t="array" aca="1" ref="BY27" ca="1">IFERROR(INDEX($I$3:$I$18,MATCH(1,($AM$3:$AM$18=$AR27&amp;$AQ27)*($J$3:$J$18=BY$3),0),0),"")</f>
        <v/>
      </c>
      <c r="BZ27" s="297" t="str">
        <f t="array" aca="1" ref="BZ27" ca="1">IFERROR(INDEX($L$3:$L$18,MATCH(1,($AM$3:$AM$18=$AR27&amp;$AQ27)*($J$3:$J$18=BZ$3),0),0),"")</f>
        <v/>
      </c>
      <c r="CA27" s="297" t="str">
        <f t="array" aca="1" ref="CA27" ca="1">IFERROR(INDEX($M$3:$M$18,MATCH(1,($AM$3:$AM$18=$AR27&amp;$AQ27)*($J$3:$J$18=CA$3),0),0),"")</f>
        <v/>
      </c>
      <c r="CB27" s="297" t="str">
        <f t="array" aca="1" ref="CB27" ca="1">IFERROR(INDEX($S$3:$S$33,MATCH(1,($AN$3:$AN$33=$AR27&amp;$AQ27)*($R$3:$R$33=CB$3),0),0),"")</f>
        <v/>
      </c>
      <c r="CC27" s="299" t="str">
        <f t="array" aca="1" ref="CC27" ca="1">IFERROR(INDEX($Q$3:$Q$33,MATCH(1,($AN$3:$AN$33=$AR27&amp;$AQ27)*($R$3:$R$33=CC$3),0),0),"")</f>
        <v/>
      </c>
      <c r="CD27" s="297" t="str">
        <f t="array" aca="1" ref="CD27" ca="1">IFERROR(INDEX($T$3:$T$33,MATCH(1,($AN$3:$AN$33=$AR27&amp;$AQ27)*($R$3:$R$33=CD$3),0),0),"")</f>
        <v/>
      </c>
      <c r="CE27" s="297" t="str">
        <f t="array" aca="1" ref="CE27" ca="1">IFERROR(INDEX($U$3:$U$33,MATCH(1,($AN$3:$AN$33=$AR27&amp;$AQ27)*($R$3:$R$33=CE$3),0),0),"")</f>
        <v/>
      </c>
      <c r="CF27" s="297" t="str">
        <f t="array" aca="1" ref="CF27" ca="1">IFERROR(INDEX($S$3:$S$33,MATCH(1,($AN$3:$AN$33=$AR27&amp;$AQ27)*($R$3:$R$33=CF$3),0),0),"")</f>
        <v/>
      </c>
      <c r="CG27" s="299" t="str">
        <f t="array" aca="1" ref="CG27" ca="1">IFERROR(INDEX($Q$3:$Q$33,MATCH(1,($AN$3:$AN$33=$AR27&amp;$AQ27)*($R$3:$R$33=CG$3),0),0),"")</f>
        <v/>
      </c>
      <c r="CH27" s="297" t="str">
        <f t="array" aca="1" ref="CH27" ca="1">IFERROR(INDEX($T$3:$T$33,MATCH(1,($AN$3:$AN$33=$AR27&amp;$AQ27)*($R$3:$R$33=CH$3),0),0),"")</f>
        <v/>
      </c>
      <c r="CI27" s="297" t="str">
        <f t="array" aca="1" ref="CI27" ca="1">IFERROR(INDEX($U$3:$U$33,MATCH(1,($AN$3:$AN$33=$AR27&amp;$AQ27)*($R$3:$R$33=CI$3),0),0),"")</f>
        <v/>
      </c>
      <c r="CJ27" s="297" t="str">
        <f t="array" aca="1" ref="CJ27" ca="1">IFERROR(INDEX($S$3:$S$33,MATCH(1,($AN$3:$AN$33=$AR27&amp;$AQ27)*($R$3:$R$33=CJ$3),0),0),"")</f>
        <v/>
      </c>
      <c r="CK27" s="299" t="str">
        <f t="array" aca="1" ref="CK27" ca="1">IFERROR(INDEX($Q$3:$Q$33,MATCH(1,($AN$3:$AN$33=$AR27&amp;$AQ27)*($R$3:$R$33=CK$3),0),0),"")</f>
        <v/>
      </c>
      <c r="CL27" s="297" t="str">
        <f t="array" aca="1" ref="CL27" ca="1">IFERROR(INDEX($T$3:$T$33,MATCH(1,($AN$3:$AN$33=$AR27&amp;$AQ27)*($R$3:$R$33=CL$3),0),0),"")</f>
        <v/>
      </c>
      <c r="CM27" s="297" t="str">
        <f t="array" aca="1" ref="CM27" ca="1">IFERROR(INDEX($U$3:$U$33,MATCH(1,($AN$3:$AN$33=$AR27&amp;$AQ27)*($R$3:$R$33=CM$3),0),0),"")</f>
        <v/>
      </c>
      <c r="CN27" s="297" t="str">
        <f t="array" aca="1" ref="CN27" ca="1">IFERROR(INDEX($S$3:$S$33,MATCH(1,($AN$3:$AN$33=$AR27&amp;$AQ27)*($R$3:$R$33=CN$3),0),0),"")</f>
        <v/>
      </c>
      <c r="CO27" s="299" t="str">
        <f t="array" aca="1" ref="CO27" ca="1">IFERROR(INDEX($Q$3:$Q$33,MATCH(1,($AN$3:$AN$33=$AR27&amp;$AQ27)*($R$3:$R$33=CO$3),0),0),"")</f>
        <v/>
      </c>
      <c r="CP27" s="297" t="str">
        <f t="array" aca="1" ref="CP27" ca="1">IFERROR(INDEX($T$3:$T$33,MATCH(1,($AN$3:$AN$33=$AR27&amp;$AQ27)*($R$3:$R$33=CP$3),0),0),"")</f>
        <v/>
      </c>
      <c r="CQ27" s="297" t="str">
        <f t="array" aca="1" ref="CQ27" ca="1">IFERROR(INDEX($U$3:$U$33,MATCH(1,($AN$3:$AN$33=$AR27&amp;$AQ27)*($R$3:$R$33=CQ$3),0),0),"")</f>
        <v/>
      </c>
      <c r="CR27" s="297" t="str">
        <f t="array" aca="1" ref="CR27" ca="1">IFERROR(INDEX($S$3:$S$33,MATCH(1,($AN$3:$AN$33=$AR27&amp;$AQ27)*($R$3:$R$33=CR$3),0),0),"")</f>
        <v/>
      </c>
      <c r="CS27" s="299" t="str">
        <f t="array" aca="1" ref="CS27" ca="1">IFERROR(INDEX($Q$3:$Q$33,MATCH(1,($AN$3:$AN$33=$AR27&amp;$AQ27)*($R$3:$R$33=CS$3),0),0),"")</f>
        <v/>
      </c>
      <c r="CT27" s="297" t="str">
        <f t="array" aca="1" ref="CT27" ca="1">IFERROR(INDEX($T$3:$T$33,MATCH(1,($AN$3:$AN$33=$AR27&amp;$AQ27)*($R$3:$R$33=CT$3),0),0),"")</f>
        <v/>
      </c>
      <c r="CU27" s="297" t="str">
        <f t="array" aca="1" ref="CU27" ca="1">IFERROR(INDEX($U$3:$U$33,MATCH(1,($AN$3:$AN$33=$AR27&amp;$AQ27)*($R$3:$R$33=CU$3),0),0),"")</f>
        <v/>
      </c>
      <c r="CV27" s="297" t="str">
        <f t="array" aca="1" ref="CV27" ca="1">IFERROR(INDEX($S$3:$S$33,MATCH(1,($AN$3:$AN$33=$AR27&amp;$AQ27)*($R$3:$R$33=CV$3),0),0),"")</f>
        <v/>
      </c>
      <c r="CW27" s="299" t="str">
        <f t="array" aca="1" ref="CW27" ca="1">IFERROR(INDEX($Q$3:$Q$33,MATCH(1,($AN$3:$AN$33=$AR27&amp;$AQ27)*($R$3:$R$33=CW$3),0),0),"")</f>
        <v/>
      </c>
      <c r="CX27" s="297" t="str">
        <f t="array" aca="1" ref="CX27" ca="1">IFERROR(INDEX($T$3:$T$33,MATCH(1,($AN$3:$AN$33=$AR27&amp;$AQ27)*($R$3:$R$33=CX$3),0),0),"")</f>
        <v/>
      </c>
      <c r="CY27" s="297" t="str">
        <f t="array" aca="1" ref="CY27" ca="1">IFERROR(INDEX($U$3:$U$33,MATCH(1,($AN$3:$AN$33=$AR27&amp;$AQ27)*($R$3:$R$33=CY$3),0),0),"")</f>
        <v/>
      </c>
      <c r="CZ27" s="297" t="str">
        <f t="array" aca="1" ref="CZ27" ca="1">IFERROR(INDEX($S$3:$S$33,MATCH(1,($AN$3:$AN$33=$AR27&amp;$AQ27)*($R$3:$R$33=CZ$3),0),0),"")</f>
        <v/>
      </c>
      <c r="DA27" s="299" t="str">
        <f t="array" aca="1" ref="DA27" ca="1">IFERROR(INDEX($Q$3:$Q$33,MATCH(1,($AN$3:$AN$33=$AR27&amp;$AQ27)*($R$3:$R$33=DA$3),0),0),"")</f>
        <v/>
      </c>
      <c r="DB27" s="297" t="str">
        <f t="array" aca="1" ref="DB27" ca="1">IFERROR(INDEX($T$3:$T$33,MATCH(1,($AN$3:$AN$33=$AR27&amp;$AQ27)*($R$3:$R$33=DB$3),0),0),"")</f>
        <v/>
      </c>
      <c r="DC27" s="297" t="str">
        <f t="array" aca="1" ref="DC27" ca="1">IFERROR(INDEX($U$3:$U$33,MATCH(1,($AN$3:$AN$33=$AR27&amp;$AQ27)*($R$3:$R$33=DC$3),0),0),"")</f>
        <v/>
      </c>
      <c r="DD27" s="297" t="str">
        <f t="array" aca="1" ref="DD27" ca="1">IFERROR(INDEX($AA$3:$AA$65,MATCH(1,($AO$3:$AO$65=$AR27&amp;$AQ27)*($Z$3:$Z$65=DD$3),0),0),"")</f>
        <v/>
      </c>
      <c r="DE27" s="299" t="str">
        <f t="array" aca="1" ref="DE27" ca="1">IFERROR(INDEX($Y$3:$Y$65,MATCH(1,($AO$3:$AO$65=$AR27&amp;$AQ27)*($Z$3:$Z$65=DE$3),0),0),"")</f>
        <v/>
      </c>
      <c r="DF27" s="297" t="str">
        <f t="array" aca="1" ref="DF27" ca="1">IFERROR(INDEX($AB$3:$AB$65,MATCH(1,($AO$3:$AO$65=$AR27&amp;$AQ27)*($Z$3:$Z$65=DF$3),0),0),"")</f>
        <v/>
      </c>
      <c r="DG27" s="297" t="str">
        <f t="array" aca="1" ref="DG27" ca="1">IFERROR(INDEX($AC$3:$AC$65,MATCH(1,($AO$3:$AO$65=$AR27&amp;$AQ27)*($Z$3:$Z$65=DG$3),0),0),"")</f>
        <v/>
      </c>
      <c r="DH27" s="297" t="str">
        <f t="array" aca="1" ref="DH27" ca="1">IFERROR(INDEX($AA$3:$AA$65,MATCH(1,($AO$3:$AO$65=$AR27&amp;$AQ27)*($Z$3:$Z$65=DH$3),0),0),"")</f>
        <v/>
      </c>
      <c r="DI27" s="299" t="str">
        <f t="array" aca="1" ref="DI27" ca="1">IFERROR(INDEX($Y$3:$Y$65,MATCH(1,($AO$3:$AO$65=$AR27&amp;$AQ27)*($Z$3:$Z$65=DI$3),0),0),"")</f>
        <v/>
      </c>
      <c r="DJ27" s="297" t="str">
        <f t="array" aca="1" ref="DJ27" ca="1">IFERROR(INDEX($AB$3:$AB$65,MATCH(1,($AO$3:$AO$65=$AR27&amp;$AQ27)*($Z$3:$Z$65=DJ$3),0),0),"")</f>
        <v/>
      </c>
      <c r="DK27" s="297" t="str">
        <f t="array" aca="1" ref="DK27" ca="1">IFERROR(INDEX($AC$3:$AC$65,MATCH(1,($AO$3:$AO$65=$AR27&amp;$AQ27)*($Z$3:$Z$65=DK$3),0),0),"")</f>
        <v/>
      </c>
      <c r="DL27" s="297" t="str">
        <f t="array" aca="1" ref="DL27" ca="1">IFERROR(INDEX($AA$3:$AA$65,MATCH(1,($AO$3:$AO$65=$AR27&amp;$AQ27)*($Z$3:$Z$65=DL$3),0),0),"")</f>
        <v/>
      </c>
      <c r="DM27" s="299" t="str">
        <f t="array" aca="1" ref="DM27" ca="1">IFERROR(INDEX($Y$3:$Y$65,MATCH(1,($AO$3:$AO$65=$AR27&amp;$AQ27)*($Z$3:$Z$65=DM$3),0),0),"")</f>
        <v/>
      </c>
      <c r="DN27" s="297" t="str">
        <f t="array" aca="1" ref="DN27" ca="1">IFERROR(INDEX($AB$3:$AB$65,MATCH(1,($AO$3:$AO$65=$AR27&amp;$AQ27)*($Z$3:$Z$65=DN$3),0),0),"")</f>
        <v/>
      </c>
      <c r="DO27" s="297" t="str">
        <f t="array" aca="1" ref="DO27" ca="1">IFERROR(INDEX($AC$3:$AC$65,MATCH(1,($AO$3:$AO$65=$AR27&amp;$AQ27)*($Z$3:$Z$65=DO$3),0),0),"")</f>
        <v/>
      </c>
      <c r="DP27" s="297" t="str">
        <f t="array" aca="1" ref="DP27" ca="1">IFERROR(INDEX($AA$3:$AA$65,MATCH(1,($AO$3:$AO$65=$AR27&amp;$AQ27)*($Z$3:$Z$65=DP$3),0),0),"")</f>
        <v/>
      </c>
      <c r="DQ27" s="299" t="str">
        <f t="array" aca="1" ref="DQ27" ca="1">IFERROR(INDEX($Y$3:$Y$65,MATCH(1,($AO$3:$AO$65=$AR27&amp;$AQ27)*($Z$3:$Z$65=DQ$3),0),0),"")</f>
        <v/>
      </c>
      <c r="DR27" s="297" t="str">
        <f t="array" aca="1" ref="DR27" ca="1">IFERROR(INDEX($AB$3:$AB$65,MATCH(1,($AO$3:$AO$65=$AR27&amp;$AQ27)*($Z$3:$Z$65=DR$3),0),0),"")</f>
        <v/>
      </c>
      <c r="DS27" s="297" t="str">
        <f t="array" aca="1" ref="DS27" ca="1">IFERROR(INDEX($AC$3:$AC$65,MATCH(1,($AO$3:$AO$65=$AR27&amp;$AQ27)*($Z$3:$Z$65=DS$3),0),0),"")</f>
        <v/>
      </c>
      <c r="DT27" s="297" t="str">
        <f t="array" aca="1" ref="DT27" ca="1">IFERROR(INDEX($AA$3:$AA$65,MATCH(1,($AO$3:$AO$65=$AR27&amp;$AQ27)*($Z$3:$Z$65=DT$3),0),0),"")</f>
        <v/>
      </c>
      <c r="DU27" s="299" t="str">
        <f t="array" aca="1" ref="DU27" ca="1">IFERROR(INDEX($Y$3:$Y$65,MATCH(1,($AO$3:$AO$65=$AR27&amp;$AQ27)*($Z$3:$Z$65=DU$3),0),0),"")</f>
        <v/>
      </c>
      <c r="DV27" s="297" t="str">
        <f t="array" aca="1" ref="DV27" ca="1">IFERROR(INDEX($AB$3:$AB$65,MATCH(1,($AO$3:$AO$65=$AR27&amp;$AQ27)*($Z$3:$Z$65=DV$3),0),0),"")</f>
        <v/>
      </c>
      <c r="DW27" s="297" t="str">
        <f t="array" aca="1" ref="DW27" ca="1">IFERROR(INDEX($AC$3:$AC$65,MATCH(1,($AO$3:$AO$65=$AR27&amp;$AQ27)*($Z$3:$Z$65=DW$3),0),0),"")</f>
        <v/>
      </c>
      <c r="DX27" s="297" t="str">
        <f t="array" aca="1" ref="DX27" ca="1">IFERROR(INDEX($AA$3:$AA$65,MATCH(1,($AO$3:$AO$65=$AR27&amp;$AQ27)*($Z$3:$Z$65=DX$3),0),0),"")</f>
        <v/>
      </c>
      <c r="DY27" s="299" t="str">
        <f t="array" aca="1" ref="DY27" ca="1">IFERROR(INDEX($Y$3:$Y$65,MATCH(1,($AO$3:$AO$65=$AR27&amp;$AQ27)*($Z$3:$Z$65=DY$3),0),0),"")</f>
        <v/>
      </c>
      <c r="DZ27" s="297" t="str">
        <f t="array" aca="1" ref="DZ27" ca="1">IFERROR(INDEX($AB$3:$AB$65,MATCH(1,($AO$3:$AO$65=$AR27&amp;$AQ27)*($Z$3:$Z$65=DZ$3),0),0),"")</f>
        <v/>
      </c>
      <c r="EA27" s="297" t="str">
        <f t="array" aca="1" ref="EA27" ca="1">IFERROR(INDEX($AC$3:$AC$65,MATCH(1,($AO$3:$AO$65=$AR27&amp;$AQ27)*($Z$3:$Z$65=EA$3),0),0),"")</f>
        <v/>
      </c>
      <c r="EB27" s="297" t="str">
        <f t="array" aca="1" ref="EB27" ca="1">IFERROR(INDEX($AA$3:$AA$65,MATCH(1,($AO$3:$AO$65=$AR27&amp;$AQ27)*($Z$3:$Z$65=EB$3),0),0),"")</f>
        <v/>
      </c>
      <c r="EC27" s="299" t="str">
        <f t="array" aca="1" ref="EC27" ca="1">IFERROR(INDEX($Y$3:$Y$65,MATCH(1,($AO$3:$AO$65=$AR27&amp;$AQ27)*($Z$3:$Z$65=EC$3),0),0),"")</f>
        <v/>
      </c>
      <c r="ED27" s="297" t="str">
        <f t="array" aca="1" ref="ED27" ca="1">IFERROR(INDEX($AB$3:$AB$65,MATCH(1,($AO$3:$AO$65=$AR27&amp;$AQ27)*($Z$3:$Z$65=ED$3),0),0),"")</f>
        <v/>
      </c>
      <c r="EE27" s="297" t="str">
        <f t="array" aca="1" ref="EE27" ca="1">IFERROR(INDEX($AC$3:$AC$65,MATCH(1,($AO$3:$AO$65=$AR27&amp;$AQ27)*($Z$3:$Z$65=EE$3),0),0),"")</f>
        <v/>
      </c>
      <c r="EF27" s="297" t="str">
        <f t="array" aca="1" ref="EF27" ca="1">IFERROR(INDEX($AI$3:$AI$129,MATCH(1,($AP$3:$AP$129=$AR27&amp;$AQ27)*($AH$3:$AH$129=EF$3),0),0),"")</f>
        <v/>
      </c>
      <c r="EG27" s="299" t="str">
        <f t="array" aca="1" ref="EG27" ca="1">IFERROR(INDEX($AG$3:$AG$129,MATCH(1,($AP$3:$AP$129=$AR27&amp;$AQ27)*($AH$3:$AH$129=EG$3),0),0),"")</f>
        <v/>
      </c>
      <c r="EH27" s="297" t="str">
        <f t="array" aca="1" ref="EH27" ca="1">IFERROR(INDEX($AJ$3:$AJ$129,MATCH(1,($AP$3:$AP$129=$AR27&amp;$AQ27)*($AH$3:$AH$129=EH$3),0),0),"")</f>
        <v/>
      </c>
      <c r="EI27" s="297" t="str">
        <f t="array" aca="1" ref="EI27" ca="1">IFERROR(INDEX($AK$3:$AK$129,MATCH(1,($AP$3:$AP$129=$AR27&amp;$AQ27)*($AH$3:$AH$129=EI$3),0),0),"")</f>
        <v/>
      </c>
      <c r="EJ27" s="297" t="str">
        <f t="array" aca="1" ref="EJ27" ca="1">IFERROR(INDEX($AI$3:$AI$129,MATCH(1,($AP$3:$AP$129=$AR27&amp;$AQ27)*($AH$3:$AH$129=EJ$3),0),0),"")</f>
        <v/>
      </c>
      <c r="EK27" s="299" t="str">
        <f t="array" aca="1" ref="EK27" ca="1">IFERROR(INDEX($AG$3:$AG$129,MATCH(1,($AP$3:$AP$129=$AR27&amp;$AQ27)*($AH$3:$AH$129=EK$3),0),0),"")</f>
        <v/>
      </c>
      <c r="EL27" s="297" t="str">
        <f t="array" aca="1" ref="EL27" ca="1">IFERROR(INDEX($AJ$3:$AJ$129,MATCH(1,($AP$3:$AP$129=$AR27&amp;$AQ27)*($AH$3:$AH$129=EL$3),0),0),"")</f>
        <v/>
      </c>
      <c r="EM27" s="297" t="str">
        <f t="array" aca="1" ref="EM27" ca="1">IFERROR(INDEX($AK$3:$AK$129,MATCH(1,($AP$3:$AP$129=$AR27&amp;$AQ27)*($AH$3:$AH$129=EM$3),0),0),"")</f>
        <v/>
      </c>
      <c r="EN27" s="297" t="str">
        <f t="array" aca="1" ref="EN27" ca="1">IFERROR(INDEX($AI$3:$AI$129,MATCH(1,($AP$3:$AP$129=$AR27&amp;$AQ27)*($AH$3:$AH$129=EN$3),0),0),"")</f>
        <v/>
      </c>
      <c r="EO27" s="299" t="str">
        <f t="array" aca="1" ref="EO27" ca="1">IFERROR(INDEX($AG$3:$AG$129,MATCH(1,($AP$3:$AP$129=$AR27&amp;$AQ27)*($AH$3:$AH$129=EO$3),0),0),"")</f>
        <v/>
      </c>
      <c r="EP27" s="297" t="str">
        <f t="array" aca="1" ref="EP27" ca="1">IFERROR(INDEX($AJ$3:$AJ$129,MATCH(1,($AP$3:$AP$129=$AR27&amp;$AQ27)*($AH$3:$AH$129=EP$3),0),0),"")</f>
        <v/>
      </c>
      <c r="EQ27" s="297" t="str">
        <f t="array" aca="1" ref="EQ27" ca="1">IFERROR(INDEX($AK$3:$AK$129,MATCH(1,($AP$3:$AP$129=$AR27&amp;$AQ27)*($AH$3:$AH$129=EQ$3),0),0),"")</f>
        <v/>
      </c>
      <c r="ER27" s="297" t="str">
        <f t="array" aca="1" ref="ER27" ca="1">IFERROR(INDEX($AI$3:$AI$129,MATCH(1,($AP$3:$AP$129=$AR27&amp;$AQ27)*($AH$3:$AH$129=ER$3),0),0),"")</f>
        <v/>
      </c>
      <c r="ES27" s="299" t="str">
        <f t="array" aca="1" ref="ES27" ca="1">IFERROR(INDEX($AG$3:$AG$129,MATCH(1,($AP$3:$AP$129=$AR27&amp;$AQ27)*($AH$3:$AH$129=ES$3),0),0),"")</f>
        <v/>
      </c>
      <c r="ET27" s="297" t="str">
        <f t="array" aca="1" ref="ET27" ca="1">IFERROR(INDEX($AJ$3:$AJ$129,MATCH(1,($AP$3:$AP$129=$AR27&amp;$AQ27)*($AH$3:$AH$129=ET$3),0),0),"")</f>
        <v/>
      </c>
      <c r="EU27" s="297" t="str">
        <f t="array" aca="1" ref="EU27" ca="1">IFERROR(INDEX($AK$3:$AK$129,MATCH(1,($AP$3:$AP$129=$AR27&amp;$AQ27)*($AH$3:$AH$129=EU$3),0),0),"")</f>
        <v/>
      </c>
      <c r="EV27" s="297" t="str">
        <f t="array" aca="1" ref="EV27" ca="1">IFERROR(INDEX($AI$3:$AI$129,MATCH(1,($AP$3:$AP$129=$AR27&amp;$AQ27)*($AH$3:$AH$129=EV$3),0),0),"")</f>
        <v/>
      </c>
      <c r="EW27" s="299" t="str">
        <f t="array" aca="1" ref="EW27" ca="1">IFERROR(INDEX($AG$3:$AG$129,MATCH(1,($AP$3:$AP$129=$AR27&amp;$AQ27)*($AH$3:$AH$129=EW$3),0),0),"")</f>
        <v/>
      </c>
      <c r="EX27" s="297" t="str">
        <f t="array" aca="1" ref="EX27" ca="1">IFERROR(INDEX($AJ$3:$AJ$129,MATCH(1,($AP$3:$AP$129=$AR27&amp;$AQ27)*($AH$3:$AH$129=EX$3),0),0),"")</f>
        <v/>
      </c>
      <c r="EY27" s="297" t="str">
        <f t="array" aca="1" ref="EY27" ca="1">IFERROR(INDEX($AK$3:$AK$129,MATCH(1,($AP$3:$AP$129=$AR27&amp;$AQ27)*($AH$3:$AH$129=EY$3),0),0),"")</f>
        <v/>
      </c>
      <c r="EZ27" s="297" t="str">
        <f t="array" aca="1" ref="EZ27" ca="1">IFERROR(INDEX($AI$3:$AI$129,MATCH(1,($AP$3:$AP$129=$AR27&amp;$AQ27)*($AH$3:$AH$129=EZ$3),0),0),"")</f>
        <v/>
      </c>
      <c r="FA27" s="299" t="str">
        <f t="array" aca="1" ref="FA27" ca="1">IFERROR(INDEX($AG$3:$AG$129,MATCH(1,($AP$3:$AP$129=$AR27&amp;$AQ27)*($AH$3:$AH$129=FA$3),0),0),"")</f>
        <v/>
      </c>
      <c r="FB27" s="297" t="str">
        <f t="array" aca="1" ref="FB27" ca="1">IFERROR(INDEX($AJ$3:$AJ$129,MATCH(1,($AP$3:$AP$129=$AR27&amp;$AQ27)*($AH$3:$AH$129=FB$3),0),0),"")</f>
        <v/>
      </c>
      <c r="FC27" s="297" t="str">
        <f t="array" aca="1" ref="FC27" ca="1">IFERROR(INDEX($AK$3:$AK$129,MATCH(1,($AP$3:$AP$129=$AR27&amp;$AQ27)*($AH$3:$AH$129=FC$3),0),0),"")</f>
        <v/>
      </c>
      <c r="FD27" s="297" t="str">
        <f t="array" aca="1" ref="FD27" ca="1">IFERROR(INDEX($AI$3:$AI$129,MATCH(1,($AP$3:$AP$129=$AR27&amp;$AQ27)*($AH$3:$AH$129=FD$3),0),0),"")</f>
        <v/>
      </c>
      <c r="FE27" s="299" t="str">
        <f t="array" aca="1" ref="FE27" ca="1">IFERROR(INDEX($AG$3:$AG$129,MATCH(1,($AP$3:$AP$129=$AR27&amp;$AQ27)*($AH$3:$AH$129=FE$3),0),0),"")</f>
        <v/>
      </c>
      <c r="FF27" s="297" t="str">
        <f t="array" aca="1" ref="FF27" ca="1">IFERROR(INDEX($AJ$3:$AJ$129,MATCH(1,($AP$3:$AP$129=$AR27&amp;$AQ27)*($AH$3:$AH$129=FF$3),0),0),"")</f>
        <v/>
      </c>
      <c r="FG27" s="297" t="str">
        <f t="array" aca="1" ref="FG27" ca="1">IFERROR(INDEX($AK$3:$AK$129,MATCH(1,($AP$3:$AP$129=$AR27&amp;$AQ27)*($AH$3:$AH$129=FG$3),0),0),"")</f>
        <v/>
      </c>
    </row>
    <row r="28" spans="2:163" ht="13.8" x14ac:dyDescent="0.25">
      <c r="B28" s="295">
        <f>dummy1!O34</f>
        <v>26</v>
      </c>
      <c r="C28" s="296">
        <f>dummy1!P34</f>
        <v>42040</v>
      </c>
      <c r="D28" s="297">
        <f>dummy1!Q34</f>
        <v>0.70833333333333337</v>
      </c>
      <c r="E28" s="295" t="str">
        <f>dummy1!R34</f>
        <v>Court 10</v>
      </c>
      <c r="G28" s="295" t="str">
        <f ca="1">IFERROR(VLOOKUP(dummy1!S34,dummy1!$K$45:$L$172,2,FALSE),"")</f>
        <v/>
      </c>
      <c r="H28" s="295" t="str">
        <f>IFERROR(VLOOKUP(dummy1!V34,dummy1!$K$45:$L$172,2,FALSE),"")</f>
        <v/>
      </c>
      <c r="N28" s="295">
        <f ca="1">'Bracket 9 - 16'!AY64</f>
        <v>26</v>
      </c>
      <c r="O28" s="295" t="str">
        <f ca="1">'Bracket 9 - 16'!AZ61</f>
        <v>Loser Match 22</v>
      </c>
      <c r="P28" s="295" t="str">
        <f ca="1">'Bracket 9 - 16'!AZ62</f>
        <v>Winner Match 23</v>
      </c>
      <c r="Q28" s="295">
        <f t="shared" ca="1" si="36"/>
        <v>26</v>
      </c>
      <c r="R28" s="295">
        <f t="shared" ca="1" si="37"/>
        <v>42040</v>
      </c>
      <c r="S28" s="295">
        <f t="shared" ca="1" si="38"/>
        <v>0.70833333333333337</v>
      </c>
      <c r="T28" s="295" t="str">
        <f t="shared" ca="1" si="39"/>
        <v>Loser Match 22</v>
      </c>
      <c r="U28" s="295" t="str">
        <f t="shared" ca="1" si="40"/>
        <v>Winner Match 23</v>
      </c>
      <c r="V28" s="295">
        <f ca="1">'Bracket 17 - 32'!S27</f>
        <v>14</v>
      </c>
      <c r="W28" s="296" t="str">
        <f ca="1">'Bracket 17 - 32'!T24</f>
        <v>Winner Match 3</v>
      </c>
      <c r="X28" s="296" t="str">
        <f ca="1">'Bracket 17 - 32'!T25</f>
        <v>Winner Match 4</v>
      </c>
      <c r="Y28" s="295">
        <f t="shared" ca="1" si="41"/>
        <v>26</v>
      </c>
      <c r="Z28" s="295">
        <f t="shared" ca="1" si="2"/>
        <v>42040</v>
      </c>
      <c r="AA28" s="295">
        <f t="shared" ca="1" si="3"/>
        <v>0.70833333333333337</v>
      </c>
      <c r="AB28" s="295" t="str">
        <f t="shared" ca="1" si="42"/>
        <v>Winner Match 15</v>
      </c>
      <c r="AC28" s="295" t="str">
        <f t="shared" ca="1" si="43"/>
        <v>Winner Match 16</v>
      </c>
      <c r="AD28" s="295">
        <f ca="1">'Bracket 33 - 64'!C162</f>
        <v>8</v>
      </c>
      <c r="AE28" s="295" t="str">
        <f ca="1">IFERROR(VLOOKUP(dummy1!S34,dummy1!$K$45:$L$172,2,FALSE),"")</f>
        <v/>
      </c>
      <c r="AF28" s="295" t="str">
        <f ca="1">IFERROR(VLOOKUP(dummy1!T34,dummy1!$K$45:$L$172,2,FALSE),"")</f>
        <v/>
      </c>
      <c r="AG28" s="295" t="str">
        <f t="shared" ca="1" si="44"/>
        <v/>
      </c>
      <c r="AH28" s="295" t="str">
        <f t="shared" ca="1" si="45"/>
        <v/>
      </c>
      <c r="AI28" s="295" t="str">
        <f t="shared" ca="1" si="46"/>
        <v/>
      </c>
      <c r="AJ28" s="295" t="str">
        <f t="shared" ca="1" si="47"/>
        <v/>
      </c>
      <c r="AK28" s="295" t="str">
        <f t="shared" ca="1" si="48"/>
        <v/>
      </c>
      <c r="AL28" s="294">
        <f>IF(dummy1!B35=dummy1!B34,IF(dummy1!C35&gt;1,AL27,AL27+1),1)</f>
        <v>2</v>
      </c>
      <c r="AN28" s="295" t="str">
        <f t="shared" si="50"/>
        <v>2Court 10</v>
      </c>
      <c r="AO28" s="295" t="str">
        <f t="shared" si="51"/>
        <v>2Court 10</v>
      </c>
      <c r="AP28" s="295" t="str">
        <f t="shared" si="52"/>
        <v>2Court 10</v>
      </c>
      <c r="AQ28" s="295" t="str">
        <f t="shared" si="70"/>
        <v>Court 3</v>
      </c>
      <c r="AR28" s="295">
        <f t="shared" si="68"/>
        <v>8</v>
      </c>
      <c r="AS28" s="295">
        <f t="shared" ca="1" si="61"/>
        <v>6</v>
      </c>
      <c r="AT28" s="295">
        <f t="shared" ca="1" si="62"/>
        <v>0</v>
      </c>
      <c r="AU28" s="295">
        <f t="shared" ca="1" si="63"/>
        <v>0</v>
      </c>
      <c r="AV28" s="295">
        <f t="shared" ca="1" si="64"/>
        <v>0</v>
      </c>
      <c r="AW28" s="295">
        <f t="shared" ca="1" si="65"/>
        <v>0</v>
      </c>
      <c r="AX28" s="295">
        <f t="shared" ca="1" si="66"/>
        <v>0</v>
      </c>
      <c r="AY28" s="295">
        <f t="shared" ca="1" si="67"/>
        <v>0</v>
      </c>
      <c r="AZ28" s="297" t="str">
        <f t="array" aca="1" ref="AZ28" ca="1">IFERROR(INDEX($K$3:$K$18,MATCH(1,($AM$3:$AM$18=$AR28&amp;$AQ28)*($J$3:$J$18=AZ$3),0),0),"")</f>
        <v/>
      </c>
      <c r="BA28" s="299" t="str">
        <f t="array" aca="1" ref="BA28" ca="1">IFERROR(INDEX($I$3:$I$18,MATCH(1,($AM$3:$AM$18=$AR28&amp;$AQ28)*($J$3:$J$18=BA$3),0),0),"")</f>
        <v/>
      </c>
      <c r="BB28" s="297" t="str">
        <f t="array" aca="1" ref="BB28" ca="1">IFERROR(INDEX($L$3:$L$18,MATCH(1,($AM$3:$AM$18=$AR28&amp;$AQ28)*($J$3:$J$18=BB$3),0),0),"")</f>
        <v/>
      </c>
      <c r="BC28" s="297" t="str">
        <f t="array" aca="1" ref="BC28" ca="1">IFERROR(INDEX($M$3:$M$18,MATCH(1,($AM$3:$AM$18=$AR28&amp;$AQ28)*($J$3:$J$18=BC$3),0),0),"")</f>
        <v/>
      </c>
      <c r="BD28" s="297" t="str">
        <f t="array" aca="1" ref="BD28" ca="1">IFERROR(INDEX($K$3:$K$18,MATCH(1,($AM$3:$AM$18=$AR28&amp;$AQ28)*($J$3:$J$18=BD$3),0),0),"")</f>
        <v/>
      </c>
      <c r="BE28" s="299" t="str">
        <f t="array" aca="1" ref="BE28" ca="1">IFERROR(INDEX($I$3:$I$18,MATCH(1,($AM$3:$AM$18=$AR28&amp;$AQ28)*($J$3:$J$18=BE$3),0),0),"")</f>
        <v/>
      </c>
      <c r="BF28" s="297" t="str">
        <f t="array" aca="1" ref="BF28" ca="1">IFERROR(INDEX($L$3:$L$18,MATCH(1,($AM$3:$AM$18=$AR28&amp;$AQ28)*($J$3:$J$18=BF$3),0),0),"")</f>
        <v/>
      </c>
      <c r="BG28" s="297" t="str">
        <f t="array" aca="1" ref="BG28" ca="1">IFERROR(INDEX($M$3:$M$18,MATCH(1,($AM$3:$AM$18=$AR28&amp;$AQ28)*($J$3:$J$18=BG$3),0),0),"")</f>
        <v/>
      </c>
      <c r="BH28" s="297" t="str">
        <f t="array" aca="1" ref="BH28" ca="1">IFERROR(INDEX($K$3:$K$18,MATCH(1,($AM$3:$AM$18=$AR28&amp;$AQ28)*($J$3:$J$18=BH$3),0),0),"")</f>
        <v/>
      </c>
      <c r="BI28" s="299" t="str">
        <f t="array" aca="1" ref="BI28" ca="1">IFERROR(INDEX($I$3:$I$18,MATCH(1,($AM$3:$AM$18=$AR28&amp;$AQ28)*($J$3:$J$18=BI$3),0),0),"")</f>
        <v/>
      </c>
      <c r="BJ28" s="297" t="str">
        <f t="array" aca="1" ref="BJ28" ca="1">IFERROR(INDEX($L$3:$L$18,MATCH(1,($AM$3:$AM$18=$AR28&amp;$AQ28)*($J$3:$J$18=BJ$3),0),0),"")</f>
        <v/>
      </c>
      <c r="BK28" s="297" t="str">
        <f t="array" aca="1" ref="BK28" ca="1">IFERROR(INDEX($M$3:$M$18,MATCH(1,($AM$3:$AM$18=$AR28&amp;$AQ28)*($J$3:$J$18=BK$3),0),0),"")</f>
        <v/>
      </c>
      <c r="BL28" s="297" t="str">
        <f t="array" aca="1" ref="BL28" ca="1">IFERROR(INDEX($K$3:$K$18,MATCH(1,($AM$3:$AM$18=$AR28&amp;$AQ28)*($J$3:$J$18=BL$3),0),0),"")</f>
        <v/>
      </c>
      <c r="BM28" s="299" t="str">
        <f t="array" aca="1" ref="BM28" ca="1">IFERROR(INDEX($I$3:$I$18,MATCH(1,($AM$3:$AM$18=$AR28&amp;$AQ28)*($J$3:$J$18=BM$3),0),0),"")</f>
        <v/>
      </c>
      <c r="BN28" s="297" t="str">
        <f t="array" aca="1" ref="BN28" ca="1">IFERROR(INDEX($L$3:$L$18,MATCH(1,($AM$3:$AM$18=$AR28&amp;$AQ28)*($J$3:$J$18=BN$3),0),0),"")</f>
        <v/>
      </c>
      <c r="BO28" s="297" t="str">
        <f t="array" aca="1" ref="BO28" ca="1">IFERROR(INDEX($M$3:$M$18,MATCH(1,($AM$3:$AM$18=$AR28&amp;$AQ28)*($J$3:$J$18=BO$3),0),0),"")</f>
        <v/>
      </c>
      <c r="BP28" s="297" t="str">
        <f t="array" aca="1" ref="BP28" ca="1">IFERROR(INDEX($K$3:$K$18,MATCH(1,($AM$3:$AM$18=$AR28&amp;$AQ28)*($J$3:$J$18=BP$3),0),0),"")</f>
        <v/>
      </c>
      <c r="BQ28" s="299" t="str">
        <f t="array" aca="1" ref="BQ28" ca="1">IFERROR(INDEX($I$3:$I$18,MATCH(1,($AM$3:$AM$18=$AR28&amp;$AQ28)*($J$3:$J$18=BQ$3),0),0),"")</f>
        <v/>
      </c>
      <c r="BR28" s="297" t="str">
        <f t="array" aca="1" ref="BR28" ca="1">IFERROR(INDEX($L$3:$L$18,MATCH(1,($AM$3:$AM$18=$AR28&amp;$AQ28)*($J$3:$J$18=BR$3),0),0),"")</f>
        <v/>
      </c>
      <c r="BS28" s="297" t="str">
        <f t="array" aca="1" ref="BS28" ca="1">IFERROR(INDEX($M$3:$M$18,MATCH(1,($AM$3:$AM$18=$AR28&amp;$AQ28)*($J$3:$J$18=BS$3),0),0),"")</f>
        <v/>
      </c>
      <c r="BT28" s="297" t="str">
        <f t="array" aca="1" ref="BT28" ca="1">IFERROR(INDEX($K$3:$K$18,MATCH(1,($AM$3:$AM$18=$AR28&amp;$AQ28)*($J$3:$J$18=BT$3),0),0),"")</f>
        <v/>
      </c>
      <c r="BU28" s="299" t="str">
        <f t="array" aca="1" ref="BU28" ca="1">IFERROR(INDEX($I$3:$I$18,MATCH(1,($AM$3:$AM$18=$AR28&amp;$AQ28)*($J$3:$J$18=BU$3),0),0),"")</f>
        <v/>
      </c>
      <c r="BV28" s="297" t="str">
        <f t="array" aca="1" ref="BV28" ca="1">IFERROR(INDEX($L$3:$L$18,MATCH(1,($AM$3:$AM$18=$AR28&amp;$AQ28)*($J$3:$J$18=BV$3),0),0),"")</f>
        <v/>
      </c>
      <c r="BW28" s="297" t="str">
        <f t="array" aca="1" ref="BW28" ca="1">IFERROR(INDEX($M$3:$M$18,MATCH(1,($AM$3:$AM$18=$AR28&amp;$AQ28)*($J$3:$J$18=BW$3),0),0),"")</f>
        <v/>
      </c>
      <c r="BX28" s="297" t="str">
        <f t="array" aca="1" ref="BX28" ca="1">IFERROR(INDEX($K$3:$K$18,MATCH(1,($AM$3:$AM$18=$AR28&amp;$AQ28)*($J$3:$J$18=BX$3),0),0),"")</f>
        <v/>
      </c>
      <c r="BY28" s="299" t="str">
        <f t="array" aca="1" ref="BY28" ca="1">IFERROR(INDEX($I$3:$I$18,MATCH(1,($AM$3:$AM$18=$AR28&amp;$AQ28)*($J$3:$J$18=BY$3),0),0),"")</f>
        <v/>
      </c>
      <c r="BZ28" s="297" t="str">
        <f t="array" aca="1" ref="BZ28" ca="1">IFERROR(INDEX($L$3:$L$18,MATCH(1,($AM$3:$AM$18=$AR28&amp;$AQ28)*($J$3:$J$18=BZ$3),0),0),"")</f>
        <v/>
      </c>
      <c r="CA28" s="297" t="str">
        <f t="array" aca="1" ref="CA28" ca="1">IFERROR(INDEX($M$3:$M$18,MATCH(1,($AM$3:$AM$18=$AR28&amp;$AQ28)*($J$3:$J$18=CA$3),0),0),"")</f>
        <v/>
      </c>
      <c r="CB28" s="297" t="str">
        <f t="array" aca="1" ref="CB28" ca="1">IFERROR(INDEX($S$3:$S$33,MATCH(1,($AN$3:$AN$33=$AR28&amp;$AQ28)*($R$3:$R$33=CB$3),0),0),"")</f>
        <v/>
      </c>
      <c r="CC28" s="299" t="str">
        <f t="array" aca="1" ref="CC28" ca="1">IFERROR(INDEX($Q$3:$Q$33,MATCH(1,($AN$3:$AN$33=$AR28&amp;$AQ28)*($R$3:$R$33=CC$3),0),0),"")</f>
        <v/>
      </c>
      <c r="CD28" s="297" t="str">
        <f t="array" aca="1" ref="CD28" ca="1">IFERROR(INDEX($T$3:$T$33,MATCH(1,($AN$3:$AN$33=$AR28&amp;$AQ28)*($R$3:$R$33=CD$3),0),0),"")</f>
        <v/>
      </c>
      <c r="CE28" s="297" t="str">
        <f t="array" aca="1" ref="CE28" ca="1">IFERROR(INDEX($U$3:$U$33,MATCH(1,($AN$3:$AN$33=$AR28&amp;$AQ28)*($R$3:$R$33=CE$3),0),0),"")</f>
        <v/>
      </c>
      <c r="CF28" s="297" t="str">
        <f t="array" aca="1" ref="CF28" ca="1">IFERROR(INDEX($S$3:$S$33,MATCH(1,($AN$3:$AN$33=$AR28&amp;$AQ28)*($R$3:$R$33=CF$3),0),0),"")</f>
        <v/>
      </c>
      <c r="CG28" s="299" t="str">
        <f t="array" aca="1" ref="CG28" ca="1">IFERROR(INDEX($Q$3:$Q$33,MATCH(1,($AN$3:$AN$33=$AR28&amp;$AQ28)*($R$3:$R$33=CG$3),0),0),"")</f>
        <v/>
      </c>
      <c r="CH28" s="297" t="str">
        <f t="array" aca="1" ref="CH28" ca="1">IFERROR(INDEX($T$3:$T$33,MATCH(1,($AN$3:$AN$33=$AR28&amp;$AQ28)*($R$3:$R$33=CH$3),0),0),"")</f>
        <v/>
      </c>
      <c r="CI28" s="297" t="str">
        <f t="array" aca="1" ref="CI28" ca="1">IFERROR(INDEX($U$3:$U$33,MATCH(1,($AN$3:$AN$33=$AR28&amp;$AQ28)*($R$3:$R$33=CI$3),0),0),"")</f>
        <v/>
      </c>
      <c r="CJ28" s="297" t="str">
        <f t="array" aca="1" ref="CJ28" ca="1">IFERROR(INDEX($S$3:$S$33,MATCH(1,($AN$3:$AN$33=$AR28&amp;$AQ28)*($R$3:$R$33=CJ$3),0),0),"")</f>
        <v/>
      </c>
      <c r="CK28" s="299" t="str">
        <f t="array" aca="1" ref="CK28" ca="1">IFERROR(INDEX($Q$3:$Q$33,MATCH(1,($AN$3:$AN$33=$AR28&amp;$AQ28)*($R$3:$R$33=CK$3),0),0),"")</f>
        <v/>
      </c>
      <c r="CL28" s="297" t="str">
        <f t="array" aca="1" ref="CL28" ca="1">IFERROR(INDEX($T$3:$T$33,MATCH(1,($AN$3:$AN$33=$AR28&amp;$AQ28)*($R$3:$R$33=CL$3),0),0),"")</f>
        <v/>
      </c>
      <c r="CM28" s="297" t="str">
        <f t="array" aca="1" ref="CM28" ca="1">IFERROR(INDEX($U$3:$U$33,MATCH(1,($AN$3:$AN$33=$AR28&amp;$AQ28)*($R$3:$R$33=CM$3),0),0),"")</f>
        <v/>
      </c>
      <c r="CN28" s="297" t="str">
        <f t="array" aca="1" ref="CN28" ca="1">IFERROR(INDEX($S$3:$S$33,MATCH(1,($AN$3:$AN$33=$AR28&amp;$AQ28)*($R$3:$R$33=CN$3),0),0),"")</f>
        <v/>
      </c>
      <c r="CO28" s="299" t="str">
        <f t="array" aca="1" ref="CO28" ca="1">IFERROR(INDEX($Q$3:$Q$33,MATCH(1,($AN$3:$AN$33=$AR28&amp;$AQ28)*($R$3:$R$33=CO$3),0),0),"")</f>
        <v/>
      </c>
      <c r="CP28" s="297" t="str">
        <f t="array" aca="1" ref="CP28" ca="1">IFERROR(INDEX($T$3:$T$33,MATCH(1,($AN$3:$AN$33=$AR28&amp;$AQ28)*($R$3:$R$33=CP$3),0),0),"")</f>
        <v/>
      </c>
      <c r="CQ28" s="297" t="str">
        <f t="array" aca="1" ref="CQ28" ca="1">IFERROR(INDEX($U$3:$U$33,MATCH(1,($AN$3:$AN$33=$AR28&amp;$AQ28)*($R$3:$R$33=CQ$3),0),0),"")</f>
        <v/>
      </c>
      <c r="CR28" s="297" t="str">
        <f t="array" aca="1" ref="CR28" ca="1">IFERROR(INDEX($S$3:$S$33,MATCH(1,($AN$3:$AN$33=$AR28&amp;$AQ28)*($R$3:$R$33=CR$3),0),0),"")</f>
        <v/>
      </c>
      <c r="CS28" s="299" t="str">
        <f t="array" aca="1" ref="CS28" ca="1">IFERROR(INDEX($Q$3:$Q$33,MATCH(1,($AN$3:$AN$33=$AR28&amp;$AQ28)*($R$3:$R$33=CS$3),0),0),"")</f>
        <v/>
      </c>
      <c r="CT28" s="297" t="str">
        <f t="array" aca="1" ref="CT28" ca="1">IFERROR(INDEX($T$3:$T$33,MATCH(1,($AN$3:$AN$33=$AR28&amp;$AQ28)*($R$3:$R$33=CT$3),0),0),"")</f>
        <v/>
      </c>
      <c r="CU28" s="297" t="str">
        <f t="array" aca="1" ref="CU28" ca="1">IFERROR(INDEX($U$3:$U$33,MATCH(1,($AN$3:$AN$33=$AR28&amp;$AQ28)*($R$3:$R$33=CU$3),0),0),"")</f>
        <v/>
      </c>
      <c r="CV28" s="297" t="str">
        <f t="array" aca="1" ref="CV28" ca="1">IFERROR(INDEX($S$3:$S$33,MATCH(1,($AN$3:$AN$33=$AR28&amp;$AQ28)*($R$3:$R$33=CV$3),0),0),"")</f>
        <v/>
      </c>
      <c r="CW28" s="299" t="str">
        <f t="array" aca="1" ref="CW28" ca="1">IFERROR(INDEX($Q$3:$Q$33,MATCH(1,($AN$3:$AN$33=$AR28&amp;$AQ28)*($R$3:$R$33=CW$3),0),0),"")</f>
        <v/>
      </c>
      <c r="CX28" s="297" t="str">
        <f t="array" aca="1" ref="CX28" ca="1">IFERROR(INDEX($T$3:$T$33,MATCH(1,($AN$3:$AN$33=$AR28&amp;$AQ28)*($R$3:$R$33=CX$3),0),0),"")</f>
        <v/>
      </c>
      <c r="CY28" s="297" t="str">
        <f t="array" aca="1" ref="CY28" ca="1">IFERROR(INDEX($U$3:$U$33,MATCH(1,($AN$3:$AN$33=$AR28&amp;$AQ28)*($R$3:$R$33=CY$3),0),0),"")</f>
        <v/>
      </c>
      <c r="CZ28" s="297" t="str">
        <f t="array" aca="1" ref="CZ28" ca="1">IFERROR(INDEX($S$3:$S$33,MATCH(1,($AN$3:$AN$33=$AR28&amp;$AQ28)*($R$3:$R$33=CZ$3),0),0),"")</f>
        <v/>
      </c>
      <c r="DA28" s="299" t="str">
        <f t="array" aca="1" ref="DA28" ca="1">IFERROR(INDEX($Q$3:$Q$33,MATCH(1,($AN$3:$AN$33=$AR28&amp;$AQ28)*($R$3:$R$33=DA$3),0),0),"")</f>
        <v/>
      </c>
      <c r="DB28" s="297" t="str">
        <f t="array" aca="1" ref="DB28" ca="1">IFERROR(INDEX($T$3:$T$33,MATCH(1,($AN$3:$AN$33=$AR28&amp;$AQ28)*($R$3:$R$33=DB$3),0),0),"")</f>
        <v/>
      </c>
      <c r="DC28" s="297" t="str">
        <f t="array" aca="1" ref="DC28" ca="1">IFERROR(INDEX($U$3:$U$33,MATCH(1,($AN$3:$AN$33=$AR28&amp;$AQ28)*($R$3:$R$33=DC$3),0),0),"")</f>
        <v/>
      </c>
      <c r="DD28" s="297" t="str">
        <f t="array" aca="1" ref="DD28" ca="1">IFERROR(INDEX($AA$3:$AA$65,MATCH(1,($AO$3:$AO$65=$AR28&amp;$AQ28)*($Z$3:$Z$65=DD$3),0),0),"")</f>
        <v/>
      </c>
      <c r="DE28" s="299" t="str">
        <f t="array" aca="1" ref="DE28" ca="1">IFERROR(INDEX($Y$3:$Y$65,MATCH(1,($AO$3:$AO$65=$AR28&amp;$AQ28)*($Z$3:$Z$65=DE$3),0),0),"")</f>
        <v/>
      </c>
      <c r="DF28" s="297" t="str">
        <f t="array" aca="1" ref="DF28" ca="1">IFERROR(INDEX($AB$3:$AB$65,MATCH(1,($AO$3:$AO$65=$AR28&amp;$AQ28)*($Z$3:$Z$65=DF$3),0),0),"")</f>
        <v/>
      </c>
      <c r="DG28" s="297" t="str">
        <f t="array" aca="1" ref="DG28" ca="1">IFERROR(INDEX($AC$3:$AC$65,MATCH(1,($AO$3:$AO$65=$AR28&amp;$AQ28)*($Z$3:$Z$65=DG$3),0),0),"")</f>
        <v/>
      </c>
      <c r="DH28" s="297" t="str">
        <f t="array" aca="1" ref="DH28" ca="1">IFERROR(INDEX($AA$3:$AA$65,MATCH(1,($AO$3:$AO$65=$AR28&amp;$AQ28)*($Z$3:$Z$65=DH$3),0),0),"")</f>
        <v/>
      </c>
      <c r="DI28" s="299" t="str">
        <f t="array" aca="1" ref="DI28" ca="1">IFERROR(INDEX($Y$3:$Y$65,MATCH(1,($AO$3:$AO$65=$AR28&amp;$AQ28)*($Z$3:$Z$65=DI$3),0),0),"")</f>
        <v/>
      </c>
      <c r="DJ28" s="297" t="str">
        <f t="array" aca="1" ref="DJ28" ca="1">IFERROR(INDEX($AB$3:$AB$65,MATCH(1,($AO$3:$AO$65=$AR28&amp;$AQ28)*($Z$3:$Z$65=DJ$3),0),0),"")</f>
        <v/>
      </c>
      <c r="DK28" s="297" t="str">
        <f t="array" aca="1" ref="DK28" ca="1">IFERROR(INDEX($AC$3:$AC$65,MATCH(1,($AO$3:$AO$65=$AR28&amp;$AQ28)*($Z$3:$Z$65=DK$3),0),0),"")</f>
        <v/>
      </c>
      <c r="DL28" s="297" t="str">
        <f t="array" aca="1" ref="DL28" ca="1">IFERROR(INDEX($AA$3:$AA$65,MATCH(1,($AO$3:$AO$65=$AR28&amp;$AQ28)*($Z$3:$Z$65=DL$3),0),0),"")</f>
        <v/>
      </c>
      <c r="DM28" s="299" t="str">
        <f t="array" aca="1" ref="DM28" ca="1">IFERROR(INDEX($Y$3:$Y$65,MATCH(1,($AO$3:$AO$65=$AR28&amp;$AQ28)*($Z$3:$Z$65=DM$3),0),0),"")</f>
        <v/>
      </c>
      <c r="DN28" s="297" t="str">
        <f t="array" aca="1" ref="DN28" ca="1">IFERROR(INDEX($AB$3:$AB$65,MATCH(1,($AO$3:$AO$65=$AR28&amp;$AQ28)*($Z$3:$Z$65=DN$3),0),0),"")</f>
        <v/>
      </c>
      <c r="DO28" s="297" t="str">
        <f t="array" aca="1" ref="DO28" ca="1">IFERROR(INDEX($AC$3:$AC$65,MATCH(1,($AO$3:$AO$65=$AR28&amp;$AQ28)*($Z$3:$Z$65=DO$3),0),0),"")</f>
        <v/>
      </c>
      <c r="DP28" s="297" t="str">
        <f t="array" aca="1" ref="DP28" ca="1">IFERROR(INDEX($AA$3:$AA$65,MATCH(1,($AO$3:$AO$65=$AR28&amp;$AQ28)*($Z$3:$Z$65=DP$3),0),0),"")</f>
        <v/>
      </c>
      <c r="DQ28" s="299" t="str">
        <f t="array" aca="1" ref="DQ28" ca="1">IFERROR(INDEX($Y$3:$Y$65,MATCH(1,($AO$3:$AO$65=$AR28&amp;$AQ28)*($Z$3:$Z$65=DQ$3),0),0),"")</f>
        <v/>
      </c>
      <c r="DR28" s="297" t="str">
        <f t="array" aca="1" ref="DR28" ca="1">IFERROR(INDEX($AB$3:$AB$65,MATCH(1,($AO$3:$AO$65=$AR28&amp;$AQ28)*($Z$3:$Z$65=DR$3),0),0),"")</f>
        <v/>
      </c>
      <c r="DS28" s="297" t="str">
        <f t="array" aca="1" ref="DS28" ca="1">IFERROR(INDEX($AC$3:$AC$65,MATCH(1,($AO$3:$AO$65=$AR28&amp;$AQ28)*($Z$3:$Z$65=DS$3),0),0),"")</f>
        <v/>
      </c>
      <c r="DT28" s="297" t="str">
        <f t="array" aca="1" ref="DT28" ca="1">IFERROR(INDEX($AA$3:$AA$65,MATCH(1,($AO$3:$AO$65=$AR28&amp;$AQ28)*($Z$3:$Z$65=DT$3),0),0),"")</f>
        <v/>
      </c>
      <c r="DU28" s="299" t="str">
        <f t="array" aca="1" ref="DU28" ca="1">IFERROR(INDEX($Y$3:$Y$65,MATCH(1,($AO$3:$AO$65=$AR28&amp;$AQ28)*($Z$3:$Z$65=DU$3),0),0),"")</f>
        <v/>
      </c>
      <c r="DV28" s="297" t="str">
        <f t="array" aca="1" ref="DV28" ca="1">IFERROR(INDEX($AB$3:$AB$65,MATCH(1,($AO$3:$AO$65=$AR28&amp;$AQ28)*($Z$3:$Z$65=DV$3),0),0),"")</f>
        <v/>
      </c>
      <c r="DW28" s="297" t="str">
        <f t="array" aca="1" ref="DW28" ca="1">IFERROR(INDEX($AC$3:$AC$65,MATCH(1,($AO$3:$AO$65=$AR28&amp;$AQ28)*($Z$3:$Z$65=DW$3),0),0),"")</f>
        <v/>
      </c>
      <c r="DX28" s="297" t="str">
        <f t="array" aca="1" ref="DX28" ca="1">IFERROR(INDEX($AA$3:$AA$65,MATCH(1,($AO$3:$AO$65=$AR28&amp;$AQ28)*($Z$3:$Z$65=DX$3),0),0),"")</f>
        <v/>
      </c>
      <c r="DY28" s="299" t="str">
        <f t="array" aca="1" ref="DY28" ca="1">IFERROR(INDEX($Y$3:$Y$65,MATCH(1,($AO$3:$AO$65=$AR28&amp;$AQ28)*($Z$3:$Z$65=DY$3),0),0),"")</f>
        <v/>
      </c>
      <c r="DZ28" s="297" t="str">
        <f t="array" aca="1" ref="DZ28" ca="1">IFERROR(INDEX($AB$3:$AB$65,MATCH(1,($AO$3:$AO$65=$AR28&amp;$AQ28)*($Z$3:$Z$65=DZ$3),0),0),"")</f>
        <v/>
      </c>
      <c r="EA28" s="297" t="str">
        <f t="array" aca="1" ref="EA28" ca="1">IFERROR(INDEX($AC$3:$AC$65,MATCH(1,($AO$3:$AO$65=$AR28&amp;$AQ28)*($Z$3:$Z$65=EA$3),0),0),"")</f>
        <v/>
      </c>
      <c r="EB28" s="297" t="str">
        <f t="array" aca="1" ref="EB28" ca="1">IFERROR(INDEX($AA$3:$AA$65,MATCH(1,($AO$3:$AO$65=$AR28&amp;$AQ28)*($Z$3:$Z$65=EB$3),0),0),"")</f>
        <v/>
      </c>
      <c r="EC28" s="299" t="str">
        <f t="array" aca="1" ref="EC28" ca="1">IFERROR(INDEX($Y$3:$Y$65,MATCH(1,($AO$3:$AO$65=$AR28&amp;$AQ28)*($Z$3:$Z$65=EC$3),0),0),"")</f>
        <v/>
      </c>
      <c r="ED28" s="297" t="str">
        <f t="array" aca="1" ref="ED28" ca="1">IFERROR(INDEX($AB$3:$AB$65,MATCH(1,($AO$3:$AO$65=$AR28&amp;$AQ28)*($Z$3:$Z$65=ED$3),0),0),"")</f>
        <v/>
      </c>
      <c r="EE28" s="297" t="str">
        <f t="array" aca="1" ref="EE28" ca="1">IFERROR(INDEX($AC$3:$AC$65,MATCH(1,($AO$3:$AO$65=$AR28&amp;$AQ28)*($Z$3:$Z$65=EE$3),0),0),"")</f>
        <v/>
      </c>
      <c r="EF28" s="297" t="str">
        <f t="array" aca="1" ref="EF28" ca="1">IFERROR(INDEX($AI$3:$AI$129,MATCH(1,($AP$3:$AP$129=$AR28&amp;$AQ28)*($AH$3:$AH$129=EF$3),0),0),"")</f>
        <v/>
      </c>
      <c r="EG28" s="299" t="str">
        <f t="array" aca="1" ref="EG28" ca="1">IFERROR(INDEX($AG$3:$AG$129,MATCH(1,($AP$3:$AP$129=$AR28&amp;$AQ28)*($AH$3:$AH$129=EG$3),0),0),"")</f>
        <v/>
      </c>
      <c r="EH28" s="297" t="str">
        <f t="array" aca="1" ref="EH28" ca="1">IFERROR(INDEX($AJ$3:$AJ$129,MATCH(1,($AP$3:$AP$129=$AR28&amp;$AQ28)*($AH$3:$AH$129=EH$3),0),0),"")</f>
        <v/>
      </c>
      <c r="EI28" s="297" t="str">
        <f t="array" aca="1" ref="EI28" ca="1">IFERROR(INDEX($AK$3:$AK$129,MATCH(1,($AP$3:$AP$129=$AR28&amp;$AQ28)*($AH$3:$AH$129=EI$3),0),0),"")</f>
        <v/>
      </c>
      <c r="EJ28" s="297" t="str">
        <f t="array" aca="1" ref="EJ28" ca="1">IFERROR(INDEX($AI$3:$AI$129,MATCH(1,($AP$3:$AP$129=$AR28&amp;$AQ28)*($AH$3:$AH$129=EJ$3),0),0),"")</f>
        <v/>
      </c>
      <c r="EK28" s="299" t="str">
        <f t="array" aca="1" ref="EK28" ca="1">IFERROR(INDEX($AG$3:$AG$129,MATCH(1,($AP$3:$AP$129=$AR28&amp;$AQ28)*($AH$3:$AH$129=EK$3),0),0),"")</f>
        <v/>
      </c>
      <c r="EL28" s="297" t="str">
        <f t="array" aca="1" ref="EL28" ca="1">IFERROR(INDEX($AJ$3:$AJ$129,MATCH(1,($AP$3:$AP$129=$AR28&amp;$AQ28)*($AH$3:$AH$129=EL$3),0),0),"")</f>
        <v/>
      </c>
      <c r="EM28" s="297" t="str">
        <f t="array" aca="1" ref="EM28" ca="1">IFERROR(INDEX($AK$3:$AK$129,MATCH(1,($AP$3:$AP$129=$AR28&amp;$AQ28)*($AH$3:$AH$129=EM$3),0),0),"")</f>
        <v/>
      </c>
      <c r="EN28" s="297" t="str">
        <f t="array" aca="1" ref="EN28" ca="1">IFERROR(INDEX($AI$3:$AI$129,MATCH(1,($AP$3:$AP$129=$AR28&amp;$AQ28)*($AH$3:$AH$129=EN$3),0),0),"")</f>
        <v/>
      </c>
      <c r="EO28" s="299" t="str">
        <f t="array" aca="1" ref="EO28" ca="1">IFERROR(INDEX($AG$3:$AG$129,MATCH(1,($AP$3:$AP$129=$AR28&amp;$AQ28)*($AH$3:$AH$129=EO$3),0),0),"")</f>
        <v/>
      </c>
      <c r="EP28" s="297" t="str">
        <f t="array" aca="1" ref="EP28" ca="1">IFERROR(INDEX($AJ$3:$AJ$129,MATCH(1,($AP$3:$AP$129=$AR28&amp;$AQ28)*($AH$3:$AH$129=EP$3),0),0),"")</f>
        <v/>
      </c>
      <c r="EQ28" s="297" t="str">
        <f t="array" aca="1" ref="EQ28" ca="1">IFERROR(INDEX($AK$3:$AK$129,MATCH(1,($AP$3:$AP$129=$AR28&amp;$AQ28)*($AH$3:$AH$129=EQ$3),0),0),"")</f>
        <v/>
      </c>
      <c r="ER28" s="297" t="str">
        <f t="array" aca="1" ref="ER28" ca="1">IFERROR(INDEX($AI$3:$AI$129,MATCH(1,($AP$3:$AP$129=$AR28&amp;$AQ28)*($AH$3:$AH$129=ER$3),0),0),"")</f>
        <v/>
      </c>
      <c r="ES28" s="299" t="str">
        <f t="array" aca="1" ref="ES28" ca="1">IFERROR(INDEX($AG$3:$AG$129,MATCH(1,($AP$3:$AP$129=$AR28&amp;$AQ28)*($AH$3:$AH$129=ES$3),0),0),"")</f>
        <v/>
      </c>
      <c r="ET28" s="297" t="str">
        <f t="array" aca="1" ref="ET28" ca="1">IFERROR(INDEX($AJ$3:$AJ$129,MATCH(1,($AP$3:$AP$129=$AR28&amp;$AQ28)*($AH$3:$AH$129=ET$3),0),0),"")</f>
        <v/>
      </c>
      <c r="EU28" s="297" t="str">
        <f t="array" aca="1" ref="EU28" ca="1">IFERROR(INDEX($AK$3:$AK$129,MATCH(1,($AP$3:$AP$129=$AR28&amp;$AQ28)*($AH$3:$AH$129=EU$3),0),0),"")</f>
        <v/>
      </c>
      <c r="EV28" s="297" t="str">
        <f t="array" aca="1" ref="EV28" ca="1">IFERROR(INDEX($AI$3:$AI$129,MATCH(1,($AP$3:$AP$129=$AR28&amp;$AQ28)*($AH$3:$AH$129=EV$3),0),0),"")</f>
        <v/>
      </c>
      <c r="EW28" s="299" t="str">
        <f t="array" aca="1" ref="EW28" ca="1">IFERROR(INDEX($AG$3:$AG$129,MATCH(1,($AP$3:$AP$129=$AR28&amp;$AQ28)*($AH$3:$AH$129=EW$3),0),0),"")</f>
        <v/>
      </c>
      <c r="EX28" s="297" t="str">
        <f t="array" aca="1" ref="EX28" ca="1">IFERROR(INDEX($AJ$3:$AJ$129,MATCH(1,($AP$3:$AP$129=$AR28&amp;$AQ28)*($AH$3:$AH$129=EX$3),0),0),"")</f>
        <v/>
      </c>
      <c r="EY28" s="297" t="str">
        <f t="array" aca="1" ref="EY28" ca="1">IFERROR(INDEX($AK$3:$AK$129,MATCH(1,($AP$3:$AP$129=$AR28&amp;$AQ28)*($AH$3:$AH$129=EY$3),0),0),"")</f>
        <v/>
      </c>
      <c r="EZ28" s="297" t="str">
        <f t="array" aca="1" ref="EZ28" ca="1">IFERROR(INDEX($AI$3:$AI$129,MATCH(1,($AP$3:$AP$129=$AR28&amp;$AQ28)*($AH$3:$AH$129=EZ$3),0),0),"")</f>
        <v/>
      </c>
      <c r="FA28" s="299" t="str">
        <f t="array" aca="1" ref="FA28" ca="1">IFERROR(INDEX($AG$3:$AG$129,MATCH(1,($AP$3:$AP$129=$AR28&amp;$AQ28)*($AH$3:$AH$129=FA$3),0),0),"")</f>
        <v/>
      </c>
      <c r="FB28" s="297" t="str">
        <f t="array" aca="1" ref="FB28" ca="1">IFERROR(INDEX($AJ$3:$AJ$129,MATCH(1,($AP$3:$AP$129=$AR28&amp;$AQ28)*($AH$3:$AH$129=FB$3),0),0),"")</f>
        <v/>
      </c>
      <c r="FC28" s="297" t="str">
        <f t="array" aca="1" ref="FC28" ca="1">IFERROR(INDEX($AK$3:$AK$129,MATCH(1,($AP$3:$AP$129=$AR28&amp;$AQ28)*($AH$3:$AH$129=FC$3),0),0),"")</f>
        <v/>
      </c>
      <c r="FD28" s="297" t="str">
        <f t="array" aca="1" ref="FD28" ca="1">IFERROR(INDEX($AI$3:$AI$129,MATCH(1,($AP$3:$AP$129=$AR28&amp;$AQ28)*($AH$3:$AH$129=FD$3),0),0),"")</f>
        <v/>
      </c>
      <c r="FE28" s="299" t="str">
        <f t="array" aca="1" ref="FE28" ca="1">IFERROR(INDEX($AG$3:$AG$129,MATCH(1,($AP$3:$AP$129=$AR28&amp;$AQ28)*($AH$3:$AH$129=FE$3),0),0),"")</f>
        <v/>
      </c>
      <c r="FF28" s="297" t="str">
        <f t="array" aca="1" ref="FF28" ca="1">IFERROR(INDEX($AJ$3:$AJ$129,MATCH(1,($AP$3:$AP$129=$AR28&amp;$AQ28)*($AH$3:$AH$129=FF$3),0),0),"")</f>
        <v/>
      </c>
      <c r="FG28" s="297" t="str">
        <f t="array" aca="1" ref="FG28" ca="1">IFERROR(INDEX($AK$3:$AK$129,MATCH(1,($AP$3:$AP$129=$AR28&amp;$AQ28)*($AH$3:$AH$129=FG$3),0),0),"")</f>
        <v/>
      </c>
    </row>
    <row r="29" spans="2:163" ht="13.8" x14ac:dyDescent="0.25">
      <c r="B29" s="295">
        <f>dummy1!O35</f>
        <v>27</v>
      </c>
      <c r="C29" s="296">
        <f>dummy1!P35</f>
        <v>42040</v>
      </c>
      <c r="D29" s="297">
        <f>dummy1!Q35</f>
        <v>0.70833333333333337</v>
      </c>
      <c r="E29" s="295" t="str">
        <f>dummy1!R35</f>
        <v>Court 11</v>
      </c>
      <c r="G29" s="295" t="str">
        <f ca="1">IFERROR(VLOOKUP(dummy1!S35,dummy1!$K$45:$L$172,2,FALSE),"")</f>
        <v/>
      </c>
      <c r="H29" s="295" t="str">
        <f>IFERROR(VLOOKUP(dummy1!V35,dummy1!$K$45:$L$172,2,FALSE),"")</f>
        <v/>
      </c>
      <c r="N29" s="295">
        <f ca="1">'Bracket 9 - 16'!AY92</f>
        <v>27</v>
      </c>
      <c r="O29" s="295" t="str">
        <f ca="1">'Bracket 9 - 16'!AZ89</f>
        <v>Loser Match21</v>
      </c>
      <c r="P29" s="295" t="str">
        <f ca="1">'Bracket 9 - 16'!AZ90</f>
        <v>Winner Match 24</v>
      </c>
      <c r="Q29" s="295">
        <f t="shared" ca="1" si="36"/>
        <v>27</v>
      </c>
      <c r="R29" s="295">
        <f t="shared" ca="1" si="37"/>
        <v>42040</v>
      </c>
      <c r="S29" s="295">
        <f t="shared" ca="1" si="38"/>
        <v>0.70833333333333337</v>
      </c>
      <c r="T29" s="295" t="str">
        <f t="shared" ca="1" si="39"/>
        <v>Loser Match21</v>
      </c>
      <c r="U29" s="295" t="str">
        <f t="shared" ca="1" si="40"/>
        <v>Winner Match 24</v>
      </c>
      <c r="V29" s="295">
        <f ca="1">'Bracket 17 - 32'!S39</f>
        <v>15</v>
      </c>
      <c r="W29" s="296" t="str">
        <f ca="1">'Bracket 17 - 32'!T36</f>
        <v>Winner Match 5</v>
      </c>
      <c r="X29" s="296" t="str">
        <f ca="1">'Bracket 17 - 32'!T37</f>
        <v>Winner Match 6</v>
      </c>
      <c r="Y29" s="295">
        <f t="shared" ca="1" si="41"/>
        <v>27</v>
      </c>
      <c r="Z29" s="295">
        <f t="shared" ca="1" si="2"/>
        <v>42040</v>
      </c>
      <c r="AA29" s="295">
        <f t="shared" ca="1" si="3"/>
        <v>0.70833333333333337</v>
      </c>
      <c r="AB29" s="295" t="str">
        <f t="shared" ca="1" si="42"/>
        <v>Winner Match 17</v>
      </c>
      <c r="AC29" s="295" t="str">
        <f t="shared" ca="1" si="43"/>
        <v>Winner Match 18</v>
      </c>
      <c r="AD29" s="295">
        <f ca="1">'Bracket 33 - 64'!C168</f>
        <v>8</v>
      </c>
      <c r="AE29" s="295" t="str">
        <f ca="1">IFERROR(VLOOKUP(dummy1!S35,dummy1!$K$45:$L$172,2,FALSE),"")</f>
        <v/>
      </c>
      <c r="AF29" s="295" t="str">
        <f ca="1">IFERROR(VLOOKUP(dummy1!T35,dummy1!$K$45:$L$172,2,FALSE),"")</f>
        <v/>
      </c>
      <c r="AG29" s="295" t="str">
        <f t="shared" ca="1" si="44"/>
        <v/>
      </c>
      <c r="AH29" s="295" t="str">
        <f t="shared" ca="1" si="45"/>
        <v/>
      </c>
      <c r="AI29" s="295" t="str">
        <f t="shared" ca="1" si="46"/>
        <v/>
      </c>
      <c r="AJ29" s="295" t="str">
        <f t="shared" ca="1" si="47"/>
        <v/>
      </c>
      <c r="AK29" s="295" t="str">
        <f t="shared" ca="1" si="48"/>
        <v/>
      </c>
      <c r="AL29" s="294">
        <f>IF(dummy1!B36=dummy1!B35,IF(dummy1!C36&gt;1,AL28,AL28+1),1)</f>
        <v>2</v>
      </c>
      <c r="AN29" s="295" t="str">
        <f t="shared" si="50"/>
        <v>2Court 11</v>
      </c>
      <c r="AO29" s="295" t="str">
        <f t="shared" si="51"/>
        <v>2Court 11</v>
      </c>
      <c r="AP29" s="295" t="str">
        <f t="shared" si="52"/>
        <v>2Court 11</v>
      </c>
      <c r="AQ29" s="295" t="str">
        <f>dummy1!L18</f>
        <v>Court 4</v>
      </c>
      <c r="AR29" s="295">
        <f t="shared" si="68"/>
        <v>1</v>
      </c>
      <c r="AS29" s="295">
        <f t="shared" ca="1" si="61"/>
        <v>7</v>
      </c>
      <c r="AT29" s="295">
        <f t="shared" ca="1" si="62"/>
        <v>0</v>
      </c>
      <c r="AU29" s="295">
        <f t="shared" ca="1" si="63"/>
        <v>0</v>
      </c>
      <c r="AV29" s="295">
        <f t="shared" ca="1" si="64"/>
        <v>0</v>
      </c>
      <c r="AW29" s="295">
        <f t="shared" ca="1" si="65"/>
        <v>0</v>
      </c>
      <c r="AX29" s="295">
        <f t="shared" ca="1" si="66"/>
        <v>0</v>
      </c>
      <c r="AY29" s="295">
        <f t="shared" ca="1" si="67"/>
        <v>0</v>
      </c>
      <c r="AZ29" s="297">
        <f t="array" aca="1" ref="AZ29" ca="1">IFERROR(INDEX($K$3:$K$18,MATCH(1,($AM$3:$AM$18=$AR29&amp;$AQ29)*($J$3:$J$18=AZ$3),0),0),"")</f>
        <v>0.625</v>
      </c>
      <c r="BA29" s="299">
        <f t="array" aca="1" ref="BA29" ca="1">IFERROR(INDEX($I$3:$I$18,MATCH(1,($AM$3:$AM$18=$AR29&amp;$AQ29)*($J$3:$J$18=BA$3),0),0),"")</f>
        <v>4</v>
      </c>
      <c r="BB29" s="297" t="str">
        <f t="array" aca="1" ref="BB29" ca="1">IFERROR(INDEX($L$3:$L$18,MATCH(1,($AM$3:$AM$18=$AR29&amp;$AQ29)*($J$3:$J$18=BB$3),0),0),"")</f>
        <v>Player 5</v>
      </c>
      <c r="BC29" s="297" t="str">
        <f t="array" aca="1" ref="BC29" ca="1">IFERROR(INDEX($M$3:$M$18,MATCH(1,($AM$3:$AM$18=$AR29&amp;$AQ29)*($J$3:$J$18=BC$3),0),0),"")</f>
        <v>Player 12</v>
      </c>
      <c r="BD29" s="297" t="str">
        <f t="array" aca="1" ref="BD29" ca="1">IFERROR(INDEX($K$3:$K$18,MATCH(1,($AM$3:$AM$18=$AR29&amp;$AQ29)*($J$3:$J$18=BD$3),0),0),"")</f>
        <v/>
      </c>
      <c r="BE29" s="299" t="str">
        <f t="array" aca="1" ref="BE29" ca="1">IFERROR(INDEX($I$3:$I$18,MATCH(1,($AM$3:$AM$18=$AR29&amp;$AQ29)*($J$3:$J$18=BE$3),0),0),"")</f>
        <v/>
      </c>
      <c r="BF29" s="297" t="str">
        <f t="array" aca="1" ref="BF29" ca="1">IFERROR(INDEX($L$3:$L$18,MATCH(1,($AM$3:$AM$18=$AR29&amp;$AQ29)*($J$3:$J$18=BF$3),0),0),"")</f>
        <v/>
      </c>
      <c r="BG29" s="297" t="str">
        <f t="array" aca="1" ref="BG29" ca="1">IFERROR(INDEX($M$3:$M$18,MATCH(1,($AM$3:$AM$18=$AR29&amp;$AQ29)*($J$3:$J$18=BG$3),0),0),"")</f>
        <v/>
      </c>
      <c r="BH29" s="297" t="str">
        <f t="array" aca="1" ref="BH29" ca="1">IFERROR(INDEX($K$3:$K$18,MATCH(1,($AM$3:$AM$18=$AR29&amp;$AQ29)*($J$3:$J$18=BH$3),0),0),"")</f>
        <v/>
      </c>
      <c r="BI29" s="299" t="str">
        <f t="array" aca="1" ref="BI29" ca="1">IFERROR(INDEX($I$3:$I$18,MATCH(1,($AM$3:$AM$18=$AR29&amp;$AQ29)*($J$3:$J$18=BI$3),0),0),"")</f>
        <v/>
      </c>
      <c r="BJ29" s="297" t="str">
        <f t="array" aca="1" ref="BJ29" ca="1">IFERROR(INDEX($L$3:$L$18,MATCH(1,($AM$3:$AM$18=$AR29&amp;$AQ29)*($J$3:$J$18=BJ$3),0),0),"")</f>
        <v/>
      </c>
      <c r="BK29" s="297" t="str">
        <f t="array" aca="1" ref="BK29" ca="1">IFERROR(INDEX($M$3:$M$18,MATCH(1,($AM$3:$AM$18=$AR29&amp;$AQ29)*($J$3:$J$18=BK$3),0),0),"")</f>
        <v/>
      </c>
      <c r="BL29" s="297" t="str">
        <f t="array" aca="1" ref="BL29" ca="1">IFERROR(INDEX($K$3:$K$18,MATCH(1,($AM$3:$AM$18=$AR29&amp;$AQ29)*($J$3:$J$18=BL$3),0),0),"")</f>
        <v/>
      </c>
      <c r="BM29" s="299" t="str">
        <f t="array" aca="1" ref="BM29" ca="1">IFERROR(INDEX($I$3:$I$18,MATCH(1,($AM$3:$AM$18=$AR29&amp;$AQ29)*($J$3:$J$18=BM$3),0),0),"")</f>
        <v/>
      </c>
      <c r="BN29" s="297" t="str">
        <f t="array" aca="1" ref="BN29" ca="1">IFERROR(INDEX($L$3:$L$18,MATCH(1,($AM$3:$AM$18=$AR29&amp;$AQ29)*($J$3:$J$18=BN$3),0),0),"")</f>
        <v/>
      </c>
      <c r="BO29" s="297" t="str">
        <f t="array" aca="1" ref="BO29" ca="1">IFERROR(INDEX($M$3:$M$18,MATCH(1,($AM$3:$AM$18=$AR29&amp;$AQ29)*($J$3:$J$18=BO$3),0),0),"")</f>
        <v/>
      </c>
      <c r="BP29" s="297" t="str">
        <f t="array" aca="1" ref="BP29" ca="1">IFERROR(INDEX($K$3:$K$18,MATCH(1,($AM$3:$AM$18=$AR29&amp;$AQ29)*($J$3:$J$18=BP$3),0),0),"")</f>
        <v/>
      </c>
      <c r="BQ29" s="299" t="str">
        <f t="array" aca="1" ref="BQ29" ca="1">IFERROR(INDEX($I$3:$I$18,MATCH(1,($AM$3:$AM$18=$AR29&amp;$AQ29)*($J$3:$J$18=BQ$3),0),0),"")</f>
        <v/>
      </c>
      <c r="BR29" s="297" t="str">
        <f t="array" aca="1" ref="BR29" ca="1">IFERROR(INDEX($L$3:$L$18,MATCH(1,($AM$3:$AM$18=$AR29&amp;$AQ29)*($J$3:$J$18=BR$3),0),0),"")</f>
        <v/>
      </c>
      <c r="BS29" s="297" t="str">
        <f t="array" aca="1" ref="BS29" ca="1">IFERROR(INDEX($M$3:$M$18,MATCH(1,($AM$3:$AM$18=$AR29&amp;$AQ29)*($J$3:$J$18=BS$3),0),0),"")</f>
        <v/>
      </c>
      <c r="BT29" s="297" t="str">
        <f t="array" aca="1" ref="BT29" ca="1">IFERROR(INDEX($K$3:$K$18,MATCH(1,($AM$3:$AM$18=$AR29&amp;$AQ29)*($J$3:$J$18=BT$3),0),0),"")</f>
        <v/>
      </c>
      <c r="BU29" s="299" t="str">
        <f t="array" aca="1" ref="BU29" ca="1">IFERROR(INDEX($I$3:$I$18,MATCH(1,($AM$3:$AM$18=$AR29&amp;$AQ29)*($J$3:$J$18=BU$3),0),0),"")</f>
        <v/>
      </c>
      <c r="BV29" s="297" t="str">
        <f t="array" aca="1" ref="BV29" ca="1">IFERROR(INDEX($L$3:$L$18,MATCH(1,($AM$3:$AM$18=$AR29&amp;$AQ29)*($J$3:$J$18=BV$3),0),0),"")</f>
        <v/>
      </c>
      <c r="BW29" s="297" t="str">
        <f t="array" aca="1" ref="BW29" ca="1">IFERROR(INDEX($M$3:$M$18,MATCH(1,($AM$3:$AM$18=$AR29&amp;$AQ29)*($J$3:$J$18=BW$3),0),0),"")</f>
        <v/>
      </c>
      <c r="BX29" s="297" t="str">
        <f t="array" aca="1" ref="BX29" ca="1">IFERROR(INDEX($K$3:$K$18,MATCH(1,($AM$3:$AM$18=$AR29&amp;$AQ29)*($J$3:$J$18=BX$3),0),0),"")</f>
        <v/>
      </c>
      <c r="BY29" s="299" t="str">
        <f t="array" aca="1" ref="BY29" ca="1">IFERROR(INDEX($I$3:$I$18,MATCH(1,($AM$3:$AM$18=$AR29&amp;$AQ29)*($J$3:$J$18=BY$3),0),0),"")</f>
        <v/>
      </c>
      <c r="BZ29" s="297" t="str">
        <f t="array" aca="1" ref="BZ29" ca="1">IFERROR(INDEX($L$3:$L$18,MATCH(1,($AM$3:$AM$18=$AR29&amp;$AQ29)*($J$3:$J$18=BZ$3),0),0),"")</f>
        <v/>
      </c>
      <c r="CA29" s="297" t="str">
        <f t="array" aca="1" ref="CA29" ca="1">IFERROR(INDEX($M$3:$M$18,MATCH(1,($AM$3:$AM$18=$AR29&amp;$AQ29)*($J$3:$J$18=CA$3),0),0),"")</f>
        <v/>
      </c>
      <c r="CB29" s="297">
        <f t="array" aca="1" ref="CB29" ca="1">IFERROR(INDEX($S$3:$S$33,MATCH(1,($AN$3:$AN$33=$AR29&amp;$AQ29)*($R$3:$R$33=CB$3),0),0),"")</f>
        <v>0.625</v>
      </c>
      <c r="CC29" s="299">
        <f t="array" aca="1" ref="CC29" ca="1">IFERROR(INDEX($Q$3:$Q$33,MATCH(1,($AN$3:$AN$33=$AR29&amp;$AQ29)*($R$3:$R$33=CC$3),0),0),"")</f>
        <v>4</v>
      </c>
      <c r="CD29" s="297" t="str">
        <f t="array" aca="1" ref="CD29" ca="1">IFERROR(INDEX($T$3:$T$33,MATCH(1,($AN$3:$AN$33=$AR29&amp;$AQ29)*($R$3:$R$33=CD$3),0),0),"")</f>
        <v>Player 5</v>
      </c>
      <c r="CE29" s="297" t="str">
        <f t="array" aca="1" ref="CE29" ca="1">IFERROR(INDEX($U$3:$U$33,MATCH(1,($AN$3:$AN$33=$AR29&amp;$AQ29)*($R$3:$R$33=CE$3),0),0),"")</f>
        <v>Player 12</v>
      </c>
      <c r="CF29" s="297" t="str">
        <f t="array" aca="1" ref="CF29" ca="1">IFERROR(INDEX($S$3:$S$33,MATCH(1,($AN$3:$AN$33=$AR29&amp;$AQ29)*($R$3:$R$33=CF$3),0),0),"")</f>
        <v/>
      </c>
      <c r="CG29" s="299" t="str">
        <f t="array" aca="1" ref="CG29" ca="1">IFERROR(INDEX($Q$3:$Q$33,MATCH(1,($AN$3:$AN$33=$AR29&amp;$AQ29)*($R$3:$R$33=CG$3),0),0),"")</f>
        <v/>
      </c>
      <c r="CH29" s="297" t="str">
        <f t="array" aca="1" ref="CH29" ca="1">IFERROR(INDEX($T$3:$T$33,MATCH(1,($AN$3:$AN$33=$AR29&amp;$AQ29)*($R$3:$R$33=CH$3),0),0),"")</f>
        <v/>
      </c>
      <c r="CI29" s="297" t="str">
        <f t="array" aca="1" ref="CI29" ca="1">IFERROR(INDEX($U$3:$U$33,MATCH(1,($AN$3:$AN$33=$AR29&amp;$AQ29)*($R$3:$R$33=CI$3),0),0),"")</f>
        <v/>
      </c>
      <c r="CJ29" s="297" t="str">
        <f t="array" aca="1" ref="CJ29" ca="1">IFERROR(INDEX($S$3:$S$33,MATCH(1,($AN$3:$AN$33=$AR29&amp;$AQ29)*($R$3:$R$33=CJ$3),0),0),"")</f>
        <v/>
      </c>
      <c r="CK29" s="299" t="str">
        <f t="array" aca="1" ref="CK29" ca="1">IFERROR(INDEX($Q$3:$Q$33,MATCH(1,($AN$3:$AN$33=$AR29&amp;$AQ29)*($R$3:$R$33=CK$3),0),0),"")</f>
        <v/>
      </c>
      <c r="CL29" s="297" t="str">
        <f t="array" aca="1" ref="CL29" ca="1">IFERROR(INDEX($T$3:$T$33,MATCH(1,($AN$3:$AN$33=$AR29&amp;$AQ29)*($R$3:$R$33=CL$3),0),0),"")</f>
        <v/>
      </c>
      <c r="CM29" s="297" t="str">
        <f t="array" aca="1" ref="CM29" ca="1">IFERROR(INDEX($U$3:$U$33,MATCH(1,($AN$3:$AN$33=$AR29&amp;$AQ29)*($R$3:$R$33=CM$3),0),0),"")</f>
        <v/>
      </c>
      <c r="CN29" s="297" t="str">
        <f t="array" aca="1" ref="CN29" ca="1">IFERROR(INDEX($S$3:$S$33,MATCH(1,($AN$3:$AN$33=$AR29&amp;$AQ29)*($R$3:$R$33=CN$3),0),0),"")</f>
        <v/>
      </c>
      <c r="CO29" s="299" t="str">
        <f t="array" aca="1" ref="CO29" ca="1">IFERROR(INDEX($Q$3:$Q$33,MATCH(1,($AN$3:$AN$33=$AR29&amp;$AQ29)*($R$3:$R$33=CO$3),0),0),"")</f>
        <v/>
      </c>
      <c r="CP29" s="297" t="str">
        <f t="array" aca="1" ref="CP29" ca="1">IFERROR(INDEX($T$3:$T$33,MATCH(1,($AN$3:$AN$33=$AR29&amp;$AQ29)*($R$3:$R$33=CP$3),0),0),"")</f>
        <v/>
      </c>
      <c r="CQ29" s="297" t="str">
        <f t="array" aca="1" ref="CQ29" ca="1">IFERROR(INDEX($U$3:$U$33,MATCH(1,($AN$3:$AN$33=$AR29&amp;$AQ29)*($R$3:$R$33=CQ$3),0),0),"")</f>
        <v/>
      </c>
      <c r="CR29" s="297" t="str">
        <f t="array" aca="1" ref="CR29" ca="1">IFERROR(INDEX($S$3:$S$33,MATCH(1,($AN$3:$AN$33=$AR29&amp;$AQ29)*($R$3:$R$33=CR$3),0),0),"")</f>
        <v/>
      </c>
      <c r="CS29" s="299" t="str">
        <f t="array" aca="1" ref="CS29" ca="1">IFERROR(INDEX($Q$3:$Q$33,MATCH(1,($AN$3:$AN$33=$AR29&amp;$AQ29)*($R$3:$R$33=CS$3),0),0),"")</f>
        <v/>
      </c>
      <c r="CT29" s="297" t="str">
        <f t="array" aca="1" ref="CT29" ca="1">IFERROR(INDEX($T$3:$T$33,MATCH(1,($AN$3:$AN$33=$AR29&amp;$AQ29)*($R$3:$R$33=CT$3),0),0),"")</f>
        <v/>
      </c>
      <c r="CU29" s="297" t="str">
        <f t="array" aca="1" ref="CU29" ca="1">IFERROR(INDEX($U$3:$U$33,MATCH(1,($AN$3:$AN$33=$AR29&amp;$AQ29)*($R$3:$R$33=CU$3),0),0),"")</f>
        <v/>
      </c>
      <c r="CV29" s="297" t="str">
        <f t="array" aca="1" ref="CV29" ca="1">IFERROR(INDEX($S$3:$S$33,MATCH(1,($AN$3:$AN$33=$AR29&amp;$AQ29)*($R$3:$R$33=CV$3),0),0),"")</f>
        <v/>
      </c>
      <c r="CW29" s="299" t="str">
        <f t="array" aca="1" ref="CW29" ca="1">IFERROR(INDEX($Q$3:$Q$33,MATCH(1,($AN$3:$AN$33=$AR29&amp;$AQ29)*($R$3:$R$33=CW$3),0),0),"")</f>
        <v/>
      </c>
      <c r="CX29" s="297" t="str">
        <f t="array" aca="1" ref="CX29" ca="1">IFERROR(INDEX($T$3:$T$33,MATCH(1,($AN$3:$AN$33=$AR29&amp;$AQ29)*($R$3:$R$33=CX$3),0),0),"")</f>
        <v/>
      </c>
      <c r="CY29" s="297" t="str">
        <f t="array" aca="1" ref="CY29" ca="1">IFERROR(INDEX($U$3:$U$33,MATCH(1,($AN$3:$AN$33=$AR29&amp;$AQ29)*($R$3:$R$33=CY$3),0),0),"")</f>
        <v/>
      </c>
      <c r="CZ29" s="297" t="str">
        <f t="array" aca="1" ref="CZ29" ca="1">IFERROR(INDEX($S$3:$S$33,MATCH(1,($AN$3:$AN$33=$AR29&amp;$AQ29)*($R$3:$R$33=CZ$3),0),0),"")</f>
        <v/>
      </c>
      <c r="DA29" s="299" t="str">
        <f t="array" aca="1" ref="DA29" ca="1">IFERROR(INDEX($Q$3:$Q$33,MATCH(1,($AN$3:$AN$33=$AR29&amp;$AQ29)*($R$3:$R$33=DA$3),0),0),"")</f>
        <v/>
      </c>
      <c r="DB29" s="297" t="str">
        <f t="array" aca="1" ref="DB29" ca="1">IFERROR(INDEX($T$3:$T$33,MATCH(1,($AN$3:$AN$33=$AR29&amp;$AQ29)*($R$3:$R$33=DB$3),0),0),"")</f>
        <v/>
      </c>
      <c r="DC29" s="297" t="str">
        <f t="array" aca="1" ref="DC29" ca="1">IFERROR(INDEX($U$3:$U$33,MATCH(1,($AN$3:$AN$33=$AR29&amp;$AQ29)*($R$3:$R$33=DC$3),0),0),"")</f>
        <v/>
      </c>
      <c r="DD29" s="297">
        <f t="array" aca="1" ref="DD29" ca="1">IFERROR(INDEX($AA$3:$AA$65,MATCH(1,($AO$3:$AO$65=$AR29&amp;$AQ29)*($Z$3:$Z$65=DD$3),0),0),"")</f>
        <v>0.625</v>
      </c>
      <c r="DE29" s="299">
        <f t="array" aca="1" ref="DE29" ca="1">IFERROR(INDEX($Y$3:$Y$65,MATCH(1,($AO$3:$AO$65=$AR29&amp;$AQ29)*($Z$3:$Z$65=DE$3),0),0),"")</f>
        <v>4</v>
      </c>
      <c r="DF29" s="297" t="str">
        <f t="array" aca="1" ref="DF29" ca="1">IFERROR(INDEX($AB$3:$AB$65,MATCH(1,($AO$3:$AO$65=$AR29&amp;$AQ29)*($Z$3:$Z$65=DF$3),0),0),"")</f>
        <v>Player 5</v>
      </c>
      <c r="DG29" s="297" t="str">
        <f t="array" aca="1" ref="DG29" ca="1">IFERROR(INDEX($AC$3:$AC$65,MATCH(1,($AO$3:$AO$65=$AR29&amp;$AQ29)*($Z$3:$Z$65=DG$3),0),0),"")</f>
        <v>Player 12</v>
      </c>
      <c r="DH29" s="297" t="str">
        <f t="array" aca="1" ref="DH29" ca="1">IFERROR(INDEX($AA$3:$AA$65,MATCH(1,($AO$3:$AO$65=$AR29&amp;$AQ29)*($Z$3:$Z$65=DH$3),0),0),"")</f>
        <v/>
      </c>
      <c r="DI29" s="299" t="str">
        <f t="array" aca="1" ref="DI29" ca="1">IFERROR(INDEX($Y$3:$Y$65,MATCH(1,($AO$3:$AO$65=$AR29&amp;$AQ29)*($Z$3:$Z$65=DI$3),0),0),"")</f>
        <v/>
      </c>
      <c r="DJ29" s="297" t="str">
        <f t="array" aca="1" ref="DJ29" ca="1">IFERROR(INDEX($AB$3:$AB$65,MATCH(1,($AO$3:$AO$65=$AR29&amp;$AQ29)*($Z$3:$Z$65=DJ$3),0),0),"")</f>
        <v/>
      </c>
      <c r="DK29" s="297" t="str">
        <f t="array" aca="1" ref="DK29" ca="1">IFERROR(INDEX($AC$3:$AC$65,MATCH(1,($AO$3:$AO$65=$AR29&amp;$AQ29)*($Z$3:$Z$65=DK$3),0),0),"")</f>
        <v/>
      </c>
      <c r="DL29" s="297" t="str">
        <f t="array" aca="1" ref="DL29" ca="1">IFERROR(INDEX($AA$3:$AA$65,MATCH(1,($AO$3:$AO$65=$AR29&amp;$AQ29)*($Z$3:$Z$65=DL$3),0),0),"")</f>
        <v/>
      </c>
      <c r="DM29" s="299" t="str">
        <f t="array" aca="1" ref="DM29" ca="1">IFERROR(INDEX($Y$3:$Y$65,MATCH(1,($AO$3:$AO$65=$AR29&amp;$AQ29)*($Z$3:$Z$65=DM$3),0),0),"")</f>
        <v/>
      </c>
      <c r="DN29" s="297" t="str">
        <f t="array" aca="1" ref="DN29" ca="1">IFERROR(INDEX($AB$3:$AB$65,MATCH(1,($AO$3:$AO$65=$AR29&amp;$AQ29)*($Z$3:$Z$65=DN$3),0),0),"")</f>
        <v/>
      </c>
      <c r="DO29" s="297" t="str">
        <f t="array" aca="1" ref="DO29" ca="1">IFERROR(INDEX($AC$3:$AC$65,MATCH(1,($AO$3:$AO$65=$AR29&amp;$AQ29)*($Z$3:$Z$65=DO$3),0),0),"")</f>
        <v/>
      </c>
      <c r="DP29" s="297" t="str">
        <f t="array" aca="1" ref="DP29" ca="1">IFERROR(INDEX($AA$3:$AA$65,MATCH(1,($AO$3:$AO$65=$AR29&amp;$AQ29)*($Z$3:$Z$65=DP$3),0),0),"")</f>
        <v/>
      </c>
      <c r="DQ29" s="299" t="str">
        <f t="array" aca="1" ref="DQ29" ca="1">IFERROR(INDEX($Y$3:$Y$65,MATCH(1,($AO$3:$AO$65=$AR29&amp;$AQ29)*($Z$3:$Z$65=DQ$3),0),0),"")</f>
        <v/>
      </c>
      <c r="DR29" s="297" t="str">
        <f t="array" aca="1" ref="DR29" ca="1">IFERROR(INDEX($AB$3:$AB$65,MATCH(1,($AO$3:$AO$65=$AR29&amp;$AQ29)*($Z$3:$Z$65=DR$3),0),0),"")</f>
        <v/>
      </c>
      <c r="DS29" s="297" t="str">
        <f t="array" aca="1" ref="DS29" ca="1">IFERROR(INDEX($AC$3:$AC$65,MATCH(1,($AO$3:$AO$65=$AR29&amp;$AQ29)*($Z$3:$Z$65=DS$3),0),0),"")</f>
        <v/>
      </c>
      <c r="DT29" s="297" t="str">
        <f t="array" aca="1" ref="DT29" ca="1">IFERROR(INDEX($AA$3:$AA$65,MATCH(1,($AO$3:$AO$65=$AR29&amp;$AQ29)*($Z$3:$Z$65=DT$3),0),0),"")</f>
        <v/>
      </c>
      <c r="DU29" s="299" t="str">
        <f t="array" aca="1" ref="DU29" ca="1">IFERROR(INDEX($Y$3:$Y$65,MATCH(1,($AO$3:$AO$65=$AR29&amp;$AQ29)*($Z$3:$Z$65=DU$3),0),0),"")</f>
        <v/>
      </c>
      <c r="DV29" s="297" t="str">
        <f t="array" aca="1" ref="DV29" ca="1">IFERROR(INDEX($AB$3:$AB$65,MATCH(1,($AO$3:$AO$65=$AR29&amp;$AQ29)*($Z$3:$Z$65=DV$3),0),0),"")</f>
        <v/>
      </c>
      <c r="DW29" s="297" t="str">
        <f t="array" aca="1" ref="DW29" ca="1">IFERROR(INDEX($AC$3:$AC$65,MATCH(1,($AO$3:$AO$65=$AR29&amp;$AQ29)*($Z$3:$Z$65=DW$3),0),0),"")</f>
        <v/>
      </c>
      <c r="DX29" s="297" t="str">
        <f t="array" aca="1" ref="DX29" ca="1">IFERROR(INDEX($AA$3:$AA$65,MATCH(1,($AO$3:$AO$65=$AR29&amp;$AQ29)*($Z$3:$Z$65=DX$3),0),0),"")</f>
        <v/>
      </c>
      <c r="DY29" s="299" t="str">
        <f t="array" aca="1" ref="DY29" ca="1">IFERROR(INDEX($Y$3:$Y$65,MATCH(1,($AO$3:$AO$65=$AR29&amp;$AQ29)*($Z$3:$Z$65=DY$3),0),0),"")</f>
        <v/>
      </c>
      <c r="DZ29" s="297" t="str">
        <f t="array" aca="1" ref="DZ29" ca="1">IFERROR(INDEX($AB$3:$AB$65,MATCH(1,($AO$3:$AO$65=$AR29&amp;$AQ29)*($Z$3:$Z$65=DZ$3),0),0),"")</f>
        <v/>
      </c>
      <c r="EA29" s="297" t="str">
        <f t="array" aca="1" ref="EA29" ca="1">IFERROR(INDEX($AC$3:$AC$65,MATCH(1,($AO$3:$AO$65=$AR29&amp;$AQ29)*($Z$3:$Z$65=EA$3),0),0),"")</f>
        <v/>
      </c>
      <c r="EB29" s="297" t="str">
        <f t="array" aca="1" ref="EB29" ca="1">IFERROR(INDEX($AA$3:$AA$65,MATCH(1,($AO$3:$AO$65=$AR29&amp;$AQ29)*($Z$3:$Z$65=EB$3),0),0),"")</f>
        <v/>
      </c>
      <c r="EC29" s="299" t="str">
        <f t="array" aca="1" ref="EC29" ca="1">IFERROR(INDEX($Y$3:$Y$65,MATCH(1,($AO$3:$AO$65=$AR29&amp;$AQ29)*($Z$3:$Z$65=EC$3),0),0),"")</f>
        <v/>
      </c>
      <c r="ED29" s="297" t="str">
        <f t="array" aca="1" ref="ED29" ca="1">IFERROR(INDEX($AB$3:$AB$65,MATCH(1,($AO$3:$AO$65=$AR29&amp;$AQ29)*($Z$3:$Z$65=ED$3),0),0),"")</f>
        <v/>
      </c>
      <c r="EE29" s="297" t="str">
        <f t="array" aca="1" ref="EE29" ca="1">IFERROR(INDEX($AC$3:$AC$65,MATCH(1,($AO$3:$AO$65=$AR29&amp;$AQ29)*($Z$3:$Z$65=EE$3),0),0),"")</f>
        <v/>
      </c>
      <c r="EF29" s="297">
        <f t="array" aca="1" ref="EF29" ca="1">IFERROR(INDEX($AI$3:$AI$129,MATCH(1,($AP$3:$AP$129=$AR29&amp;$AQ29)*($AH$3:$AH$129=EF$3),0),0),"")</f>
        <v>0.625</v>
      </c>
      <c r="EG29" s="299">
        <f t="array" aca="1" ref="EG29" ca="1">IFERROR(INDEX($AG$3:$AG$129,MATCH(1,($AP$3:$AP$129=$AR29&amp;$AQ29)*($AH$3:$AH$129=EG$3),0),0),"")</f>
        <v>4</v>
      </c>
      <c r="EH29" s="297" t="str">
        <f t="array" aca="1" ref="EH29" ca="1">IFERROR(INDEX($AJ$3:$AJ$129,MATCH(1,($AP$3:$AP$129=$AR29&amp;$AQ29)*($AH$3:$AH$129=EH$3),0),0),"")</f>
        <v>Player 5</v>
      </c>
      <c r="EI29" s="297" t="str">
        <f t="array" aca="1" ref="EI29" ca="1">IFERROR(INDEX($AK$3:$AK$129,MATCH(1,($AP$3:$AP$129=$AR29&amp;$AQ29)*($AH$3:$AH$129=EI$3),0),0),"")</f>
        <v>Player 12</v>
      </c>
      <c r="EJ29" s="297">
        <f t="array" aca="1" ref="EJ29" ca="1">IFERROR(INDEX($AI$3:$AI$129,MATCH(1,($AP$3:$AP$129=$AR29&amp;$AQ29)*($AH$3:$AH$129=EJ$3),0),0),"")</f>
        <v>0.625</v>
      </c>
      <c r="EK29" s="299">
        <f t="array" aca="1" ref="EK29" ca="1">IFERROR(INDEX($AG$3:$AG$129,MATCH(1,($AP$3:$AP$129=$AR29&amp;$AQ29)*($AH$3:$AH$129=EK$3),0),0),"")</f>
        <v>68</v>
      </c>
      <c r="EL29" s="297" t="str">
        <f t="array" aca="1" ref="EL29" ca="1">IFERROR(INDEX($AJ$3:$AJ$129,MATCH(1,($AP$3:$AP$129=$AR29&amp;$AQ29)*($AH$3:$AH$129=EL$3),0),0),"")</f>
        <v>Loser Match 51</v>
      </c>
      <c r="EM29" s="297" t="str">
        <f t="array" aca="1" ref="EM29" ca="1">IFERROR(INDEX($AK$3:$AK$129,MATCH(1,($AP$3:$AP$129=$AR29&amp;$AQ29)*($AH$3:$AH$129=EM$3),0),0),"")</f>
        <v>Winner Match 63</v>
      </c>
      <c r="EN29" s="297" t="str">
        <f t="array" aca="1" ref="EN29" ca="1">IFERROR(INDEX($AI$3:$AI$129,MATCH(1,($AP$3:$AP$129=$AR29&amp;$AQ29)*($AH$3:$AH$129=EN$3),0),0),"")</f>
        <v/>
      </c>
      <c r="EO29" s="299" t="str">
        <f t="array" aca="1" ref="EO29" ca="1">IFERROR(INDEX($AG$3:$AG$129,MATCH(1,($AP$3:$AP$129=$AR29&amp;$AQ29)*($AH$3:$AH$129=EO$3),0),0),"")</f>
        <v/>
      </c>
      <c r="EP29" s="297" t="str">
        <f t="array" aca="1" ref="EP29" ca="1">IFERROR(INDEX($AJ$3:$AJ$129,MATCH(1,($AP$3:$AP$129=$AR29&amp;$AQ29)*($AH$3:$AH$129=EP$3),0),0),"")</f>
        <v/>
      </c>
      <c r="EQ29" s="297" t="str">
        <f t="array" aca="1" ref="EQ29" ca="1">IFERROR(INDEX($AK$3:$AK$129,MATCH(1,($AP$3:$AP$129=$AR29&amp;$AQ29)*($AH$3:$AH$129=EQ$3),0),0),"")</f>
        <v/>
      </c>
      <c r="ER29" s="297" t="str">
        <f t="array" aca="1" ref="ER29" ca="1">IFERROR(INDEX($AI$3:$AI$129,MATCH(1,($AP$3:$AP$129=$AR29&amp;$AQ29)*($AH$3:$AH$129=ER$3),0),0),"")</f>
        <v/>
      </c>
      <c r="ES29" s="299" t="str">
        <f t="array" aca="1" ref="ES29" ca="1">IFERROR(INDEX($AG$3:$AG$129,MATCH(1,($AP$3:$AP$129=$AR29&amp;$AQ29)*($AH$3:$AH$129=ES$3),0),0),"")</f>
        <v/>
      </c>
      <c r="ET29" s="297" t="str">
        <f t="array" aca="1" ref="ET29" ca="1">IFERROR(INDEX($AJ$3:$AJ$129,MATCH(1,($AP$3:$AP$129=$AR29&amp;$AQ29)*($AH$3:$AH$129=ET$3),0),0),"")</f>
        <v/>
      </c>
      <c r="EU29" s="297" t="str">
        <f t="array" aca="1" ref="EU29" ca="1">IFERROR(INDEX($AK$3:$AK$129,MATCH(1,($AP$3:$AP$129=$AR29&amp;$AQ29)*($AH$3:$AH$129=EU$3),0),0),"")</f>
        <v/>
      </c>
      <c r="EV29" s="297" t="str">
        <f t="array" aca="1" ref="EV29" ca="1">IFERROR(INDEX($AI$3:$AI$129,MATCH(1,($AP$3:$AP$129=$AR29&amp;$AQ29)*($AH$3:$AH$129=EV$3),0),0),"")</f>
        <v/>
      </c>
      <c r="EW29" s="299" t="str">
        <f t="array" aca="1" ref="EW29" ca="1">IFERROR(INDEX($AG$3:$AG$129,MATCH(1,($AP$3:$AP$129=$AR29&amp;$AQ29)*($AH$3:$AH$129=EW$3),0),0),"")</f>
        <v/>
      </c>
      <c r="EX29" s="297" t="str">
        <f t="array" aca="1" ref="EX29" ca="1">IFERROR(INDEX($AJ$3:$AJ$129,MATCH(1,($AP$3:$AP$129=$AR29&amp;$AQ29)*($AH$3:$AH$129=EX$3),0),0),"")</f>
        <v/>
      </c>
      <c r="EY29" s="297" t="str">
        <f t="array" aca="1" ref="EY29" ca="1">IFERROR(INDEX($AK$3:$AK$129,MATCH(1,($AP$3:$AP$129=$AR29&amp;$AQ29)*($AH$3:$AH$129=EY$3),0),0),"")</f>
        <v/>
      </c>
      <c r="EZ29" s="297" t="str">
        <f t="array" aca="1" ref="EZ29" ca="1">IFERROR(INDEX($AI$3:$AI$129,MATCH(1,($AP$3:$AP$129=$AR29&amp;$AQ29)*($AH$3:$AH$129=EZ$3),0),0),"")</f>
        <v/>
      </c>
      <c r="FA29" s="299" t="str">
        <f t="array" aca="1" ref="FA29" ca="1">IFERROR(INDEX($AG$3:$AG$129,MATCH(1,($AP$3:$AP$129=$AR29&amp;$AQ29)*($AH$3:$AH$129=FA$3),0),0),"")</f>
        <v/>
      </c>
      <c r="FB29" s="297" t="str">
        <f t="array" aca="1" ref="FB29" ca="1">IFERROR(INDEX($AJ$3:$AJ$129,MATCH(1,($AP$3:$AP$129=$AR29&amp;$AQ29)*($AH$3:$AH$129=FB$3),0),0),"")</f>
        <v/>
      </c>
      <c r="FC29" s="297" t="str">
        <f t="array" aca="1" ref="FC29" ca="1">IFERROR(INDEX($AK$3:$AK$129,MATCH(1,($AP$3:$AP$129=$AR29&amp;$AQ29)*($AH$3:$AH$129=FC$3),0),0),"")</f>
        <v/>
      </c>
      <c r="FD29" s="297" t="str">
        <f t="array" aca="1" ref="FD29" ca="1">IFERROR(INDEX($AI$3:$AI$129,MATCH(1,($AP$3:$AP$129=$AR29&amp;$AQ29)*($AH$3:$AH$129=FD$3),0),0),"")</f>
        <v/>
      </c>
      <c r="FE29" s="299" t="str">
        <f t="array" aca="1" ref="FE29" ca="1">IFERROR(INDEX($AG$3:$AG$129,MATCH(1,($AP$3:$AP$129=$AR29&amp;$AQ29)*($AH$3:$AH$129=FE$3),0),0),"")</f>
        <v/>
      </c>
      <c r="FF29" s="297" t="str">
        <f t="array" aca="1" ref="FF29" ca="1">IFERROR(INDEX($AJ$3:$AJ$129,MATCH(1,($AP$3:$AP$129=$AR29&amp;$AQ29)*($AH$3:$AH$129=FF$3),0),0),"")</f>
        <v/>
      </c>
      <c r="FG29" s="297" t="str">
        <f t="array" aca="1" ref="FG29" ca="1">IFERROR(INDEX($AK$3:$AK$129,MATCH(1,($AP$3:$AP$129=$AR29&amp;$AQ29)*($AH$3:$AH$129=FG$3),0),0),"")</f>
        <v/>
      </c>
    </row>
    <row r="30" spans="2:163" ht="13.8" x14ac:dyDescent="0.25">
      <c r="B30" s="295">
        <f>dummy1!O36</f>
        <v>28</v>
      </c>
      <c r="C30" s="296">
        <f>dummy1!P36</f>
        <v>42040</v>
      </c>
      <c r="D30" s="297">
        <f>dummy1!Q36</f>
        <v>0.70833333333333337</v>
      </c>
      <c r="E30" s="295" t="str">
        <f>dummy1!R36</f>
        <v>Court 12</v>
      </c>
      <c r="G30" s="295" t="str">
        <f ca="1">IFERROR(VLOOKUP(dummy1!S36,dummy1!$K$45:$L$172,2,FALSE),"")</f>
        <v/>
      </c>
      <c r="H30" s="295" t="str">
        <f>IFERROR(VLOOKUP(dummy1!V36,dummy1!$K$45:$L$172,2,FALSE),"")</f>
        <v/>
      </c>
      <c r="N30" s="295">
        <f ca="1">'Bracket 9 - 16'!BO78</f>
        <v>28</v>
      </c>
      <c r="O30" s="295" t="str">
        <f ca="1">'Bracket 9 - 16'!BP75</f>
        <v>Winner Match 26</v>
      </c>
      <c r="P30" s="295" t="str">
        <f ca="1">'Bracket 9 - 16'!BP76</f>
        <v>Winner Match 27</v>
      </c>
      <c r="Q30" s="295">
        <f t="shared" ca="1" si="36"/>
        <v>28</v>
      </c>
      <c r="R30" s="295">
        <f t="shared" ca="1" si="37"/>
        <v>42040</v>
      </c>
      <c r="S30" s="295">
        <f t="shared" ca="1" si="38"/>
        <v>0.70833333333333337</v>
      </c>
      <c r="T30" s="295" t="str">
        <f t="shared" ca="1" si="39"/>
        <v>Winner Match 26</v>
      </c>
      <c r="U30" s="295" t="str">
        <f t="shared" ca="1" si="40"/>
        <v>Winner Match 27</v>
      </c>
      <c r="V30" s="295">
        <f ca="1">'Bracket 17 - 32'!S51</f>
        <v>16</v>
      </c>
      <c r="W30" s="296" t="str">
        <f ca="1">'Bracket 17 - 32'!T48</f>
        <v>Winner Match 7</v>
      </c>
      <c r="X30" s="296" t="str">
        <f ca="1">'Bracket 17 - 32'!T49</f>
        <v>Winner Match 8</v>
      </c>
      <c r="Y30" s="295">
        <f t="shared" ca="1" si="41"/>
        <v>28</v>
      </c>
      <c r="Z30" s="295">
        <f t="shared" ca="1" si="2"/>
        <v>42040</v>
      </c>
      <c r="AA30" s="295">
        <f t="shared" ca="1" si="3"/>
        <v>0.70833333333333337</v>
      </c>
      <c r="AB30" s="295" t="str">
        <f t="shared" ca="1" si="42"/>
        <v>Winner Match 19</v>
      </c>
      <c r="AC30" s="295" t="str">
        <f t="shared" ca="1" si="43"/>
        <v>Winner Match 20</v>
      </c>
      <c r="AD30" s="295">
        <f ca="1">'Bracket 33 - 64'!C174</f>
        <v>8</v>
      </c>
      <c r="AE30" s="295" t="str">
        <f ca="1">IFERROR(VLOOKUP(dummy1!S36,dummy1!$K$45:$L$172,2,FALSE),"")</f>
        <v/>
      </c>
      <c r="AF30" s="295" t="str">
        <f ca="1">IFERROR(VLOOKUP(dummy1!T36,dummy1!$K$45:$L$172,2,FALSE),"")</f>
        <v/>
      </c>
      <c r="AG30" s="295" t="str">
        <f t="shared" ca="1" si="44"/>
        <v/>
      </c>
      <c r="AH30" s="295" t="str">
        <f t="shared" ca="1" si="45"/>
        <v/>
      </c>
      <c r="AI30" s="295" t="str">
        <f t="shared" ca="1" si="46"/>
        <v/>
      </c>
      <c r="AJ30" s="295" t="str">
        <f t="shared" ca="1" si="47"/>
        <v/>
      </c>
      <c r="AK30" s="295" t="str">
        <f t="shared" ca="1" si="48"/>
        <v/>
      </c>
      <c r="AL30" s="294">
        <f>IF(dummy1!B37=dummy1!B36,IF(dummy1!C37&gt;1,AL29,AL29+1),1)</f>
        <v>2</v>
      </c>
      <c r="AN30" s="295" t="str">
        <f t="shared" si="50"/>
        <v>2Court 12</v>
      </c>
      <c r="AO30" s="295" t="str">
        <f t="shared" si="51"/>
        <v>2Court 12</v>
      </c>
      <c r="AP30" s="295" t="str">
        <f t="shared" si="52"/>
        <v>2Court 12</v>
      </c>
      <c r="AQ30" s="295" t="str">
        <f t="shared" ref="AQ30" si="71">AQ29</f>
        <v>Court 4</v>
      </c>
      <c r="AR30" s="295">
        <f t="shared" si="68"/>
        <v>2</v>
      </c>
      <c r="AS30" s="295">
        <f t="shared" ca="1" si="61"/>
        <v>8</v>
      </c>
      <c r="AT30" s="295">
        <f t="shared" ca="1" si="62"/>
        <v>0</v>
      </c>
      <c r="AU30" s="295">
        <f t="shared" ca="1" si="63"/>
        <v>0</v>
      </c>
      <c r="AV30" s="295">
        <f t="shared" ca="1" si="64"/>
        <v>0</v>
      </c>
      <c r="AW30" s="295">
        <f t="shared" ca="1" si="65"/>
        <v>0</v>
      </c>
      <c r="AX30" s="295">
        <f t="shared" ca="1" si="66"/>
        <v>0</v>
      </c>
      <c r="AY30" s="295">
        <f t="shared" ca="1" si="67"/>
        <v>0</v>
      </c>
      <c r="AZ30" s="297" t="str">
        <f t="array" aca="1" ref="AZ30" ca="1">IFERROR(INDEX($K$3:$K$18,MATCH(1,($AM$3:$AM$18=$AR30&amp;$AQ30)*($J$3:$J$18=AZ$3),0),0),"")</f>
        <v/>
      </c>
      <c r="BA30" s="299" t="str">
        <f t="array" aca="1" ref="BA30" ca="1">IFERROR(INDEX($I$3:$I$18,MATCH(1,($AM$3:$AM$18=$AR30&amp;$AQ30)*($J$3:$J$18=BA$3),0),0),"")</f>
        <v/>
      </c>
      <c r="BB30" s="297" t="str">
        <f t="array" aca="1" ref="BB30" ca="1">IFERROR(INDEX($L$3:$L$18,MATCH(1,($AM$3:$AM$18=$AR30&amp;$AQ30)*($J$3:$J$18=BB$3),0),0),"")</f>
        <v/>
      </c>
      <c r="BC30" s="297" t="str">
        <f t="array" aca="1" ref="BC30" ca="1">IFERROR(INDEX($M$3:$M$18,MATCH(1,($AM$3:$AM$18=$AR30&amp;$AQ30)*($J$3:$J$18=BC$3),0),0),"")</f>
        <v/>
      </c>
      <c r="BD30" s="297" t="str">
        <f t="array" aca="1" ref="BD30" ca="1">IFERROR(INDEX($K$3:$K$18,MATCH(1,($AM$3:$AM$18=$AR30&amp;$AQ30)*($J$3:$J$18=BD$3),0),0),"")</f>
        <v/>
      </c>
      <c r="BE30" s="299" t="str">
        <f t="array" aca="1" ref="BE30" ca="1">IFERROR(INDEX($I$3:$I$18,MATCH(1,($AM$3:$AM$18=$AR30&amp;$AQ30)*($J$3:$J$18=BE$3),0),0),"")</f>
        <v/>
      </c>
      <c r="BF30" s="297" t="str">
        <f t="array" aca="1" ref="BF30" ca="1">IFERROR(INDEX($L$3:$L$18,MATCH(1,($AM$3:$AM$18=$AR30&amp;$AQ30)*($J$3:$J$18=BF$3),0),0),"")</f>
        <v/>
      </c>
      <c r="BG30" s="297" t="str">
        <f t="array" aca="1" ref="BG30" ca="1">IFERROR(INDEX($M$3:$M$18,MATCH(1,($AM$3:$AM$18=$AR30&amp;$AQ30)*($J$3:$J$18=BG$3),0),0),"")</f>
        <v/>
      </c>
      <c r="BH30" s="297" t="str">
        <f t="array" aca="1" ref="BH30" ca="1">IFERROR(INDEX($K$3:$K$18,MATCH(1,($AM$3:$AM$18=$AR30&amp;$AQ30)*($J$3:$J$18=BH$3),0),0),"")</f>
        <v/>
      </c>
      <c r="BI30" s="299" t="str">
        <f t="array" aca="1" ref="BI30" ca="1">IFERROR(INDEX($I$3:$I$18,MATCH(1,($AM$3:$AM$18=$AR30&amp;$AQ30)*($J$3:$J$18=BI$3),0),0),"")</f>
        <v/>
      </c>
      <c r="BJ30" s="297" t="str">
        <f t="array" aca="1" ref="BJ30" ca="1">IFERROR(INDEX($L$3:$L$18,MATCH(1,($AM$3:$AM$18=$AR30&amp;$AQ30)*($J$3:$J$18=BJ$3),0),0),"")</f>
        <v/>
      </c>
      <c r="BK30" s="297" t="str">
        <f t="array" aca="1" ref="BK30" ca="1">IFERROR(INDEX($M$3:$M$18,MATCH(1,($AM$3:$AM$18=$AR30&amp;$AQ30)*($J$3:$J$18=BK$3),0),0),"")</f>
        <v/>
      </c>
      <c r="BL30" s="297" t="str">
        <f t="array" aca="1" ref="BL30" ca="1">IFERROR(INDEX($K$3:$K$18,MATCH(1,($AM$3:$AM$18=$AR30&amp;$AQ30)*($J$3:$J$18=BL$3),0),0),"")</f>
        <v/>
      </c>
      <c r="BM30" s="299" t="str">
        <f t="array" aca="1" ref="BM30" ca="1">IFERROR(INDEX($I$3:$I$18,MATCH(1,($AM$3:$AM$18=$AR30&amp;$AQ30)*($J$3:$J$18=BM$3),0),0),"")</f>
        <v/>
      </c>
      <c r="BN30" s="297" t="str">
        <f t="array" aca="1" ref="BN30" ca="1">IFERROR(INDEX($L$3:$L$18,MATCH(1,($AM$3:$AM$18=$AR30&amp;$AQ30)*($J$3:$J$18=BN$3),0),0),"")</f>
        <v/>
      </c>
      <c r="BO30" s="297" t="str">
        <f t="array" aca="1" ref="BO30" ca="1">IFERROR(INDEX($M$3:$M$18,MATCH(1,($AM$3:$AM$18=$AR30&amp;$AQ30)*($J$3:$J$18=BO$3),0),0),"")</f>
        <v/>
      </c>
      <c r="BP30" s="297" t="str">
        <f t="array" aca="1" ref="BP30" ca="1">IFERROR(INDEX($K$3:$K$18,MATCH(1,($AM$3:$AM$18=$AR30&amp;$AQ30)*($J$3:$J$18=BP$3),0),0),"")</f>
        <v/>
      </c>
      <c r="BQ30" s="299" t="str">
        <f t="array" aca="1" ref="BQ30" ca="1">IFERROR(INDEX($I$3:$I$18,MATCH(1,($AM$3:$AM$18=$AR30&amp;$AQ30)*($J$3:$J$18=BQ$3),0),0),"")</f>
        <v/>
      </c>
      <c r="BR30" s="297" t="str">
        <f t="array" aca="1" ref="BR30" ca="1">IFERROR(INDEX($L$3:$L$18,MATCH(1,($AM$3:$AM$18=$AR30&amp;$AQ30)*($J$3:$J$18=BR$3),0),0),"")</f>
        <v/>
      </c>
      <c r="BS30" s="297" t="str">
        <f t="array" aca="1" ref="BS30" ca="1">IFERROR(INDEX($M$3:$M$18,MATCH(1,($AM$3:$AM$18=$AR30&amp;$AQ30)*($J$3:$J$18=BS$3),0),0),"")</f>
        <v/>
      </c>
      <c r="BT30" s="297" t="str">
        <f t="array" aca="1" ref="BT30" ca="1">IFERROR(INDEX($K$3:$K$18,MATCH(1,($AM$3:$AM$18=$AR30&amp;$AQ30)*($J$3:$J$18=BT$3),0),0),"")</f>
        <v/>
      </c>
      <c r="BU30" s="299" t="str">
        <f t="array" aca="1" ref="BU30" ca="1">IFERROR(INDEX($I$3:$I$18,MATCH(1,($AM$3:$AM$18=$AR30&amp;$AQ30)*($J$3:$J$18=BU$3),0),0),"")</f>
        <v/>
      </c>
      <c r="BV30" s="297" t="str">
        <f t="array" aca="1" ref="BV30" ca="1">IFERROR(INDEX($L$3:$L$18,MATCH(1,($AM$3:$AM$18=$AR30&amp;$AQ30)*($J$3:$J$18=BV$3),0),0),"")</f>
        <v/>
      </c>
      <c r="BW30" s="297" t="str">
        <f t="array" aca="1" ref="BW30" ca="1">IFERROR(INDEX($M$3:$M$18,MATCH(1,($AM$3:$AM$18=$AR30&amp;$AQ30)*($J$3:$J$18=BW$3),0),0),"")</f>
        <v/>
      </c>
      <c r="BX30" s="297" t="str">
        <f t="array" aca="1" ref="BX30" ca="1">IFERROR(INDEX($K$3:$K$18,MATCH(1,($AM$3:$AM$18=$AR30&amp;$AQ30)*($J$3:$J$18=BX$3),0),0),"")</f>
        <v/>
      </c>
      <c r="BY30" s="299" t="str">
        <f t="array" aca="1" ref="BY30" ca="1">IFERROR(INDEX($I$3:$I$18,MATCH(1,($AM$3:$AM$18=$AR30&amp;$AQ30)*($J$3:$J$18=BY$3),0),0),"")</f>
        <v/>
      </c>
      <c r="BZ30" s="297" t="str">
        <f t="array" aca="1" ref="BZ30" ca="1">IFERROR(INDEX($L$3:$L$18,MATCH(1,($AM$3:$AM$18=$AR30&amp;$AQ30)*($J$3:$J$18=BZ$3),0),0),"")</f>
        <v/>
      </c>
      <c r="CA30" s="297" t="str">
        <f t="array" aca="1" ref="CA30" ca="1">IFERROR(INDEX($M$3:$M$18,MATCH(1,($AM$3:$AM$18=$AR30&amp;$AQ30)*($J$3:$J$18=CA$3),0),0),"")</f>
        <v/>
      </c>
      <c r="CB30" s="297">
        <f t="array" aca="1" ref="CB30" ca="1">IFERROR(INDEX($S$3:$S$33,MATCH(1,($AN$3:$AN$33=$AR30&amp;$AQ30)*($R$3:$R$33=CB$3),0),0),"")</f>
        <v>0.70833333333333337</v>
      </c>
      <c r="CC30" s="299">
        <f t="array" aca="1" ref="CC30" ca="1">IFERROR(INDEX($Q$3:$Q$33,MATCH(1,($AN$3:$AN$33=$AR30&amp;$AQ30)*($R$3:$R$33=CC$3),0),0),"")</f>
        <v>20</v>
      </c>
      <c r="CD30" s="297" t="str">
        <f t="array" aca="1" ref="CD30" ca="1">IFERROR(INDEX($T$3:$T$33,MATCH(1,($AN$3:$AN$33=$AR30&amp;$AQ30)*($R$3:$R$33=CD$3),0),0),"")</f>
        <v>Loser Match 15</v>
      </c>
      <c r="CE30" s="297" t="str">
        <f t="array" aca="1" ref="CE30" ca="1">IFERROR(INDEX($U$3:$U$33,MATCH(1,($AN$3:$AN$33=$AR30&amp;$AQ30)*($R$3:$R$33=CE$3),0),0),"")</f>
        <v>Winner Match 12</v>
      </c>
      <c r="CF30" s="297" t="str">
        <f t="array" aca="1" ref="CF30" ca="1">IFERROR(INDEX($S$3:$S$33,MATCH(1,($AN$3:$AN$33=$AR30&amp;$AQ30)*($R$3:$R$33=CF$3),0),0),"")</f>
        <v/>
      </c>
      <c r="CG30" s="299" t="str">
        <f t="array" aca="1" ref="CG30" ca="1">IFERROR(INDEX($Q$3:$Q$33,MATCH(1,($AN$3:$AN$33=$AR30&amp;$AQ30)*($R$3:$R$33=CG$3),0),0),"")</f>
        <v/>
      </c>
      <c r="CH30" s="297" t="str">
        <f t="array" aca="1" ref="CH30" ca="1">IFERROR(INDEX($T$3:$T$33,MATCH(1,($AN$3:$AN$33=$AR30&amp;$AQ30)*($R$3:$R$33=CH$3),0),0),"")</f>
        <v/>
      </c>
      <c r="CI30" s="297" t="str">
        <f t="array" aca="1" ref="CI30" ca="1">IFERROR(INDEX($U$3:$U$33,MATCH(1,($AN$3:$AN$33=$AR30&amp;$AQ30)*($R$3:$R$33=CI$3),0),0),"")</f>
        <v/>
      </c>
      <c r="CJ30" s="297" t="str">
        <f t="array" aca="1" ref="CJ30" ca="1">IFERROR(INDEX($S$3:$S$33,MATCH(1,($AN$3:$AN$33=$AR30&amp;$AQ30)*($R$3:$R$33=CJ$3),0),0),"")</f>
        <v/>
      </c>
      <c r="CK30" s="299" t="str">
        <f t="array" aca="1" ref="CK30" ca="1">IFERROR(INDEX($Q$3:$Q$33,MATCH(1,($AN$3:$AN$33=$AR30&amp;$AQ30)*($R$3:$R$33=CK$3),0),0),"")</f>
        <v/>
      </c>
      <c r="CL30" s="297" t="str">
        <f t="array" aca="1" ref="CL30" ca="1">IFERROR(INDEX($T$3:$T$33,MATCH(1,($AN$3:$AN$33=$AR30&amp;$AQ30)*($R$3:$R$33=CL$3),0),0),"")</f>
        <v/>
      </c>
      <c r="CM30" s="297" t="str">
        <f t="array" aca="1" ref="CM30" ca="1">IFERROR(INDEX($U$3:$U$33,MATCH(1,($AN$3:$AN$33=$AR30&amp;$AQ30)*($R$3:$R$33=CM$3),0),0),"")</f>
        <v/>
      </c>
      <c r="CN30" s="297" t="str">
        <f t="array" aca="1" ref="CN30" ca="1">IFERROR(INDEX($S$3:$S$33,MATCH(1,($AN$3:$AN$33=$AR30&amp;$AQ30)*($R$3:$R$33=CN$3),0),0),"")</f>
        <v/>
      </c>
      <c r="CO30" s="299" t="str">
        <f t="array" aca="1" ref="CO30" ca="1">IFERROR(INDEX($Q$3:$Q$33,MATCH(1,($AN$3:$AN$33=$AR30&amp;$AQ30)*($R$3:$R$33=CO$3),0),0),"")</f>
        <v/>
      </c>
      <c r="CP30" s="297" t="str">
        <f t="array" aca="1" ref="CP30" ca="1">IFERROR(INDEX($T$3:$T$33,MATCH(1,($AN$3:$AN$33=$AR30&amp;$AQ30)*($R$3:$R$33=CP$3),0),0),"")</f>
        <v/>
      </c>
      <c r="CQ30" s="297" t="str">
        <f t="array" aca="1" ref="CQ30" ca="1">IFERROR(INDEX($U$3:$U$33,MATCH(1,($AN$3:$AN$33=$AR30&amp;$AQ30)*($R$3:$R$33=CQ$3),0),0),"")</f>
        <v/>
      </c>
      <c r="CR30" s="297" t="str">
        <f t="array" aca="1" ref="CR30" ca="1">IFERROR(INDEX($S$3:$S$33,MATCH(1,($AN$3:$AN$33=$AR30&amp;$AQ30)*($R$3:$R$33=CR$3),0),0),"")</f>
        <v/>
      </c>
      <c r="CS30" s="299" t="str">
        <f t="array" aca="1" ref="CS30" ca="1">IFERROR(INDEX($Q$3:$Q$33,MATCH(1,($AN$3:$AN$33=$AR30&amp;$AQ30)*($R$3:$R$33=CS$3),0),0),"")</f>
        <v/>
      </c>
      <c r="CT30" s="297" t="str">
        <f t="array" aca="1" ref="CT30" ca="1">IFERROR(INDEX($T$3:$T$33,MATCH(1,($AN$3:$AN$33=$AR30&amp;$AQ30)*($R$3:$R$33=CT$3),0),0),"")</f>
        <v/>
      </c>
      <c r="CU30" s="297" t="str">
        <f t="array" aca="1" ref="CU30" ca="1">IFERROR(INDEX($U$3:$U$33,MATCH(1,($AN$3:$AN$33=$AR30&amp;$AQ30)*($R$3:$R$33=CU$3),0),0),"")</f>
        <v/>
      </c>
      <c r="CV30" s="297" t="str">
        <f t="array" aca="1" ref="CV30" ca="1">IFERROR(INDEX($S$3:$S$33,MATCH(1,($AN$3:$AN$33=$AR30&amp;$AQ30)*($R$3:$R$33=CV$3),0),0),"")</f>
        <v/>
      </c>
      <c r="CW30" s="299" t="str">
        <f t="array" aca="1" ref="CW30" ca="1">IFERROR(INDEX($Q$3:$Q$33,MATCH(1,($AN$3:$AN$33=$AR30&amp;$AQ30)*($R$3:$R$33=CW$3),0),0),"")</f>
        <v/>
      </c>
      <c r="CX30" s="297" t="str">
        <f t="array" aca="1" ref="CX30" ca="1">IFERROR(INDEX($T$3:$T$33,MATCH(1,($AN$3:$AN$33=$AR30&amp;$AQ30)*($R$3:$R$33=CX$3),0),0),"")</f>
        <v/>
      </c>
      <c r="CY30" s="297" t="str">
        <f t="array" aca="1" ref="CY30" ca="1">IFERROR(INDEX($U$3:$U$33,MATCH(1,($AN$3:$AN$33=$AR30&amp;$AQ30)*($R$3:$R$33=CY$3),0),0),"")</f>
        <v/>
      </c>
      <c r="CZ30" s="297" t="str">
        <f t="array" aca="1" ref="CZ30" ca="1">IFERROR(INDEX($S$3:$S$33,MATCH(1,($AN$3:$AN$33=$AR30&amp;$AQ30)*($R$3:$R$33=CZ$3),0),0),"")</f>
        <v/>
      </c>
      <c r="DA30" s="299" t="str">
        <f t="array" aca="1" ref="DA30" ca="1">IFERROR(INDEX($Q$3:$Q$33,MATCH(1,($AN$3:$AN$33=$AR30&amp;$AQ30)*($R$3:$R$33=DA$3),0),0),"")</f>
        <v/>
      </c>
      <c r="DB30" s="297" t="str">
        <f t="array" aca="1" ref="DB30" ca="1">IFERROR(INDEX($T$3:$T$33,MATCH(1,($AN$3:$AN$33=$AR30&amp;$AQ30)*($R$3:$R$33=DB$3),0),0),"")</f>
        <v/>
      </c>
      <c r="DC30" s="297" t="str">
        <f t="array" aca="1" ref="DC30" ca="1">IFERROR(INDEX($U$3:$U$33,MATCH(1,($AN$3:$AN$33=$AR30&amp;$AQ30)*($R$3:$R$33=DC$3),0),0),"")</f>
        <v/>
      </c>
      <c r="DD30" s="297" t="str">
        <f t="array" aca="1" ref="DD30" ca="1">IFERROR(INDEX($AA$3:$AA$65,MATCH(1,($AO$3:$AO$65=$AR30&amp;$AQ30)*($Z$3:$Z$65=DD$3),0),0),"")</f>
        <v/>
      </c>
      <c r="DE30" s="299" t="str">
        <f t="array" aca="1" ref="DE30" ca="1">IFERROR(INDEX($Y$3:$Y$65,MATCH(1,($AO$3:$AO$65=$AR30&amp;$AQ30)*($Z$3:$Z$65=DE$3),0),0),"")</f>
        <v/>
      </c>
      <c r="DF30" s="297" t="str">
        <f t="array" aca="1" ref="DF30" ca="1">IFERROR(INDEX($AB$3:$AB$65,MATCH(1,($AO$3:$AO$65=$AR30&amp;$AQ30)*($Z$3:$Z$65=DF$3),0),0),"")</f>
        <v/>
      </c>
      <c r="DG30" s="297" t="str">
        <f t="array" aca="1" ref="DG30" ca="1">IFERROR(INDEX($AC$3:$AC$65,MATCH(1,($AO$3:$AO$65=$AR30&amp;$AQ30)*($Z$3:$Z$65=DG$3),0),0),"")</f>
        <v/>
      </c>
      <c r="DH30" s="297" t="str">
        <f t="array" aca="1" ref="DH30" ca="1">IFERROR(INDEX($AA$3:$AA$65,MATCH(1,($AO$3:$AO$65=$AR30&amp;$AQ30)*($Z$3:$Z$65=DH$3),0),0),"")</f>
        <v/>
      </c>
      <c r="DI30" s="299" t="str">
        <f t="array" aca="1" ref="DI30" ca="1">IFERROR(INDEX($Y$3:$Y$65,MATCH(1,($AO$3:$AO$65=$AR30&amp;$AQ30)*($Z$3:$Z$65=DI$3),0),0),"")</f>
        <v/>
      </c>
      <c r="DJ30" s="297" t="str">
        <f t="array" aca="1" ref="DJ30" ca="1">IFERROR(INDEX($AB$3:$AB$65,MATCH(1,($AO$3:$AO$65=$AR30&amp;$AQ30)*($Z$3:$Z$65=DJ$3),0),0),"")</f>
        <v/>
      </c>
      <c r="DK30" s="297" t="str">
        <f t="array" aca="1" ref="DK30" ca="1">IFERROR(INDEX($AC$3:$AC$65,MATCH(1,($AO$3:$AO$65=$AR30&amp;$AQ30)*($Z$3:$Z$65=DK$3),0),0),"")</f>
        <v/>
      </c>
      <c r="DL30" s="297" t="str">
        <f t="array" aca="1" ref="DL30" ca="1">IFERROR(INDEX($AA$3:$AA$65,MATCH(1,($AO$3:$AO$65=$AR30&amp;$AQ30)*($Z$3:$Z$65=DL$3),0),0),"")</f>
        <v/>
      </c>
      <c r="DM30" s="299" t="str">
        <f t="array" aca="1" ref="DM30" ca="1">IFERROR(INDEX($Y$3:$Y$65,MATCH(1,($AO$3:$AO$65=$AR30&amp;$AQ30)*($Z$3:$Z$65=DM$3),0),0),"")</f>
        <v/>
      </c>
      <c r="DN30" s="297" t="str">
        <f t="array" aca="1" ref="DN30" ca="1">IFERROR(INDEX($AB$3:$AB$65,MATCH(1,($AO$3:$AO$65=$AR30&amp;$AQ30)*($Z$3:$Z$65=DN$3),0),0),"")</f>
        <v/>
      </c>
      <c r="DO30" s="297" t="str">
        <f t="array" aca="1" ref="DO30" ca="1">IFERROR(INDEX($AC$3:$AC$65,MATCH(1,($AO$3:$AO$65=$AR30&amp;$AQ30)*($Z$3:$Z$65=DO$3),0),0),"")</f>
        <v/>
      </c>
      <c r="DP30" s="297" t="str">
        <f t="array" aca="1" ref="DP30" ca="1">IFERROR(INDEX($AA$3:$AA$65,MATCH(1,($AO$3:$AO$65=$AR30&amp;$AQ30)*($Z$3:$Z$65=DP$3),0),0),"")</f>
        <v/>
      </c>
      <c r="DQ30" s="299" t="str">
        <f t="array" aca="1" ref="DQ30" ca="1">IFERROR(INDEX($Y$3:$Y$65,MATCH(1,($AO$3:$AO$65=$AR30&amp;$AQ30)*($Z$3:$Z$65=DQ$3),0),0),"")</f>
        <v/>
      </c>
      <c r="DR30" s="297" t="str">
        <f t="array" aca="1" ref="DR30" ca="1">IFERROR(INDEX($AB$3:$AB$65,MATCH(1,($AO$3:$AO$65=$AR30&amp;$AQ30)*($Z$3:$Z$65=DR$3),0),0),"")</f>
        <v/>
      </c>
      <c r="DS30" s="297" t="str">
        <f t="array" aca="1" ref="DS30" ca="1">IFERROR(INDEX($AC$3:$AC$65,MATCH(1,($AO$3:$AO$65=$AR30&amp;$AQ30)*($Z$3:$Z$65=DS$3),0),0),"")</f>
        <v/>
      </c>
      <c r="DT30" s="297" t="str">
        <f t="array" aca="1" ref="DT30" ca="1">IFERROR(INDEX($AA$3:$AA$65,MATCH(1,($AO$3:$AO$65=$AR30&amp;$AQ30)*($Z$3:$Z$65=DT$3),0),0),"")</f>
        <v/>
      </c>
      <c r="DU30" s="299" t="str">
        <f t="array" aca="1" ref="DU30" ca="1">IFERROR(INDEX($Y$3:$Y$65,MATCH(1,($AO$3:$AO$65=$AR30&amp;$AQ30)*($Z$3:$Z$65=DU$3),0),0),"")</f>
        <v/>
      </c>
      <c r="DV30" s="297" t="str">
        <f t="array" aca="1" ref="DV30" ca="1">IFERROR(INDEX($AB$3:$AB$65,MATCH(1,($AO$3:$AO$65=$AR30&amp;$AQ30)*($Z$3:$Z$65=DV$3),0),0),"")</f>
        <v/>
      </c>
      <c r="DW30" s="297" t="str">
        <f t="array" aca="1" ref="DW30" ca="1">IFERROR(INDEX($AC$3:$AC$65,MATCH(1,($AO$3:$AO$65=$AR30&amp;$AQ30)*($Z$3:$Z$65=DW$3),0),0),"")</f>
        <v/>
      </c>
      <c r="DX30" s="297" t="str">
        <f t="array" aca="1" ref="DX30" ca="1">IFERROR(INDEX($AA$3:$AA$65,MATCH(1,($AO$3:$AO$65=$AR30&amp;$AQ30)*($Z$3:$Z$65=DX$3),0),0),"")</f>
        <v/>
      </c>
      <c r="DY30" s="299" t="str">
        <f t="array" aca="1" ref="DY30" ca="1">IFERROR(INDEX($Y$3:$Y$65,MATCH(1,($AO$3:$AO$65=$AR30&amp;$AQ30)*($Z$3:$Z$65=DY$3),0),0),"")</f>
        <v/>
      </c>
      <c r="DZ30" s="297" t="str">
        <f t="array" aca="1" ref="DZ30" ca="1">IFERROR(INDEX($AB$3:$AB$65,MATCH(1,($AO$3:$AO$65=$AR30&amp;$AQ30)*($Z$3:$Z$65=DZ$3),0),0),"")</f>
        <v/>
      </c>
      <c r="EA30" s="297" t="str">
        <f t="array" aca="1" ref="EA30" ca="1">IFERROR(INDEX($AC$3:$AC$65,MATCH(1,($AO$3:$AO$65=$AR30&amp;$AQ30)*($Z$3:$Z$65=EA$3),0),0),"")</f>
        <v/>
      </c>
      <c r="EB30" s="297" t="str">
        <f t="array" aca="1" ref="EB30" ca="1">IFERROR(INDEX($AA$3:$AA$65,MATCH(1,($AO$3:$AO$65=$AR30&amp;$AQ30)*($Z$3:$Z$65=EB$3),0),0),"")</f>
        <v/>
      </c>
      <c r="EC30" s="299" t="str">
        <f t="array" aca="1" ref="EC30" ca="1">IFERROR(INDEX($Y$3:$Y$65,MATCH(1,($AO$3:$AO$65=$AR30&amp;$AQ30)*($Z$3:$Z$65=EC$3),0),0),"")</f>
        <v/>
      </c>
      <c r="ED30" s="297" t="str">
        <f t="array" aca="1" ref="ED30" ca="1">IFERROR(INDEX($AB$3:$AB$65,MATCH(1,($AO$3:$AO$65=$AR30&amp;$AQ30)*($Z$3:$Z$65=ED$3),0),0),"")</f>
        <v/>
      </c>
      <c r="EE30" s="297" t="str">
        <f t="array" aca="1" ref="EE30" ca="1">IFERROR(INDEX($AC$3:$AC$65,MATCH(1,($AO$3:$AO$65=$AR30&amp;$AQ30)*($Z$3:$Z$65=EE$3),0),0),"")</f>
        <v/>
      </c>
      <c r="EF30" s="297" t="str">
        <f t="array" aca="1" ref="EF30" ca="1">IFERROR(INDEX($AI$3:$AI$129,MATCH(1,($AP$3:$AP$129=$AR30&amp;$AQ30)*($AH$3:$AH$129=EF$3),0),0),"")</f>
        <v/>
      </c>
      <c r="EG30" s="299" t="str">
        <f t="array" aca="1" ref="EG30" ca="1">IFERROR(INDEX($AG$3:$AG$129,MATCH(1,($AP$3:$AP$129=$AR30&amp;$AQ30)*($AH$3:$AH$129=EG$3),0),0),"")</f>
        <v/>
      </c>
      <c r="EH30" s="297" t="str">
        <f t="array" aca="1" ref="EH30" ca="1">IFERROR(INDEX($AJ$3:$AJ$129,MATCH(1,($AP$3:$AP$129=$AR30&amp;$AQ30)*($AH$3:$AH$129=EH$3),0),0),"")</f>
        <v/>
      </c>
      <c r="EI30" s="297" t="str">
        <f t="array" aca="1" ref="EI30" ca="1">IFERROR(INDEX($AK$3:$AK$129,MATCH(1,($AP$3:$AP$129=$AR30&amp;$AQ30)*($AH$3:$AH$129=EI$3),0),0),"")</f>
        <v/>
      </c>
      <c r="EJ30" s="297" t="str">
        <f t="array" aca="1" ref="EJ30" ca="1">IFERROR(INDEX($AI$3:$AI$129,MATCH(1,($AP$3:$AP$129=$AR30&amp;$AQ30)*($AH$3:$AH$129=EJ$3),0),0),"")</f>
        <v/>
      </c>
      <c r="EK30" s="299" t="str">
        <f t="array" aca="1" ref="EK30" ca="1">IFERROR(INDEX($AG$3:$AG$129,MATCH(1,($AP$3:$AP$129=$AR30&amp;$AQ30)*($AH$3:$AH$129=EK$3),0),0),"")</f>
        <v/>
      </c>
      <c r="EL30" s="297" t="str">
        <f t="array" aca="1" ref="EL30" ca="1">IFERROR(INDEX($AJ$3:$AJ$129,MATCH(1,($AP$3:$AP$129=$AR30&amp;$AQ30)*($AH$3:$AH$129=EL$3),0),0),"")</f>
        <v/>
      </c>
      <c r="EM30" s="297" t="str">
        <f t="array" aca="1" ref="EM30" ca="1">IFERROR(INDEX($AK$3:$AK$129,MATCH(1,($AP$3:$AP$129=$AR30&amp;$AQ30)*($AH$3:$AH$129=EM$3),0),0),"")</f>
        <v/>
      </c>
      <c r="EN30" s="297" t="str">
        <f t="array" aca="1" ref="EN30" ca="1">IFERROR(INDEX($AI$3:$AI$129,MATCH(1,($AP$3:$AP$129=$AR30&amp;$AQ30)*($AH$3:$AH$129=EN$3),0),0),"")</f>
        <v/>
      </c>
      <c r="EO30" s="299" t="str">
        <f t="array" aca="1" ref="EO30" ca="1">IFERROR(INDEX($AG$3:$AG$129,MATCH(1,($AP$3:$AP$129=$AR30&amp;$AQ30)*($AH$3:$AH$129=EO$3),0),0),"")</f>
        <v/>
      </c>
      <c r="EP30" s="297" t="str">
        <f t="array" aca="1" ref="EP30" ca="1">IFERROR(INDEX($AJ$3:$AJ$129,MATCH(1,($AP$3:$AP$129=$AR30&amp;$AQ30)*($AH$3:$AH$129=EP$3),0),0),"")</f>
        <v/>
      </c>
      <c r="EQ30" s="297" t="str">
        <f t="array" aca="1" ref="EQ30" ca="1">IFERROR(INDEX($AK$3:$AK$129,MATCH(1,($AP$3:$AP$129=$AR30&amp;$AQ30)*($AH$3:$AH$129=EQ$3),0),0),"")</f>
        <v/>
      </c>
      <c r="ER30" s="297" t="str">
        <f t="array" aca="1" ref="ER30" ca="1">IFERROR(INDEX($AI$3:$AI$129,MATCH(1,($AP$3:$AP$129=$AR30&amp;$AQ30)*($AH$3:$AH$129=ER$3),0),0),"")</f>
        <v/>
      </c>
      <c r="ES30" s="299" t="str">
        <f t="array" aca="1" ref="ES30" ca="1">IFERROR(INDEX($AG$3:$AG$129,MATCH(1,($AP$3:$AP$129=$AR30&amp;$AQ30)*($AH$3:$AH$129=ES$3),0),0),"")</f>
        <v/>
      </c>
      <c r="ET30" s="297" t="str">
        <f t="array" aca="1" ref="ET30" ca="1">IFERROR(INDEX($AJ$3:$AJ$129,MATCH(1,($AP$3:$AP$129=$AR30&amp;$AQ30)*($AH$3:$AH$129=ET$3),0),0),"")</f>
        <v/>
      </c>
      <c r="EU30" s="297" t="str">
        <f t="array" aca="1" ref="EU30" ca="1">IFERROR(INDEX($AK$3:$AK$129,MATCH(1,($AP$3:$AP$129=$AR30&amp;$AQ30)*($AH$3:$AH$129=EU$3),0),0),"")</f>
        <v/>
      </c>
      <c r="EV30" s="297" t="str">
        <f t="array" aca="1" ref="EV30" ca="1">IFERROR(INDEX($AI$3:$AI$129,MATCH(1,($AP$3:$AP$129=$AR30&amp;$AQ30)*($AH$3:$AH$129=EV$3),0),0),"")</f>
        <v/>
      </c>
      <c r="EW30" s="299" t="str">
        <f t="array" aca="1" ref="EW30" ca="1">IFERROR(INDEX($AG$3:$AG$129,MATCH(1,($AP$3:$AP$129=$AR30&amp;$AQ30)*($AH$3:$AH$129=EW$3),0),0),"")</f>
        <v/>
      </c>
      <c r="EX30" s="297" t="str">
        <f t="array" aca="1" ref="EX30" ca="1">IFERROR(INDEX($AJ$3:$AJ$129,MATCH(1,($AP$3:$AP$129=$AR30&amp;$AQ30)*($AH$3:$AH$129=EX$3),0),0),"")</f>
        <v/>
      </c>
      <c r="EY30" s="297" t="str">
        <f t="array" aca="1" ref="EY30" ca="1">IFERROR(INDEX($AK$3:$AK$129,MATCH(1,($AP$3:$AP$129=$AR30&amp;$AQ30)*($AH$3:$AH$129=EY$3),0),0),"")</f>
        <v/>
      </c>
      <c r="EZ30" s="297" t="str">
        <f t="array" aca="1" ref="EZ30" ca="1">IFERROR(INDEX($AI$3:$AI$129,MATCH(1,($AP$3:$AP$129=$AR30&amp;$AQ30)*($AH$3:$AH$129=EZ$3),0),0),"")</f>
        <v/>
      </c>
      <c r="FA30" s="299" t="str">
        <f t="array" aca="1" ref="FA30" ca="1">IFERROR(INDEX($AG$3:$AG$129,MATCH(1,($AP$3:$AP$129=$AR30&amp;$AQ30)*($AH$3:$AH$129=FA$3),0),0),"")</f>
        <v/>
      </c>
      <c r="FB30" s="297" t="str">
        <f t="array" aca="1" ref="FB30" ca="1">IFERROR(INDEX($AJ$3:$AJ$129,MATCH(1,($AP$3:$AP$129=$AR30&amp;$AQ30)*($AH$3:$AH$129=FB$3),0),0),"")</f>
        <v/>
      </c>
      <c r="FC30" s="297" t="str">
        <f t="array" aca="1" ref="FC30" ca="1">IFERROR(INDEX($AK$3:$AK$129,MATCH(1,($AP$3:$AP$129=$AR30&amp;$AQ30)*($AH$3:$AH$129=FC$3),0),0),"")</f>
        <v/>
      </c>
      <c r="FD30" s="297" t="str">
        <f t="array" aca="1" ref="FD30" ca="1">IFERROR(INDEX($AI$3:$AI$129,MATCH(1,($AP$3:$AP$129=$AR30&amp;$AQ30)*($AH$3:$AH$129=FD$3),0),0),"")</f>
        <v/>
      </c>
      <c r="FE30" s="299" t="str">
        <f t="array" aca="1" ref="FE30" ca="1">IFERROR(INDEX($AG$3:$AG$129,MATCH(1,($AP$3:$AP$129=$AR30&amp;$AQ30)*($AH$3:$AH$129=FE$3),0),0),"")</f>
        <v/>
      </c>
      <c r="FF30" s="297" t="str">
        <f t="array" aca="1" ref="FF30" ca="1">IFERROR(INDEX($AJ$3:$AJ$129,MATCH(1,($AP$3:$AP$129=$AR30&amp;$AQ30)*($AH$3:$AH$129=FF$3),0),0),"")</f>
        <v/>
      </c>
      <c r="FG30" s="297" t="str">
        <f t="array" aca="1" ref="FG30" ca="1">IFERROR(INDEX($AK$3:$AK$129,MATCH(1,($AP$3:$AP$129=$AR30&amp;$AQ30)*($AH$3:$AH$129=FG$3),0),0),"")</f>
        <v/>
      </c>
    </row>
    <row r="31" spans="2:163" ht="13.8" x14ac:dyDescent="0.25">
      <c r="B31" s="295">
        <f>dummy1!O37</f>
        <v>29</v>
      </c>
      <c r="C31" s="296">
        <f>dummy1!P37</f>
        <v>42040</v>
      </c>
      <c r="D31" s="297">
        <f>dummy1!Q37</f>
        <v>0.70833333333333337</v>
      </c>
      <c r="E31" s="295" t="str">
        <f>dummy1!R37</f>
        <v>Court 13</v>
      </c>
      <c r="G31" s="295" t="str">
        <f ca="1">IFERROR(VLOOKUP(dummy1!S37,dummy1!$K$45:$L$172,2,FALSE),"")</f>
        <v/>
      </c>
      <c r="H31" s="295" t="str">
        <f>IFERROR(VLOOKUP(dummy1!V37,dummy1!$K$45:$L$172,2,FALSE),"")</f>
        <v/>
      </c>
      <c r="N31" s="295">
        <f ca="1">'Bracket 9 - 16'!CE71</f>
        <v>29</v>
      </c>
      <c r="O31" s="295" t="str">
        <f>'Bracket 9 - 16'!CF68</f>
        <v>Loser Match 25</v>
      </c>
      <c r="P31" s="295" t="str">
        <f ca="1">'Bracket 9 - 16'!CF69</f>
        <v>Winner Match 28</v>
      </c>
      <c r="Q31" s="295">
        <f t="shared" ca="1" si="36"/>
        <v>29</v>
      </c>
      <c r="R31" s="295">
        <f t="shared" ca="1" si="37"/>
        <v>42040</v>
      </c>
      <c r="S31" s="295">
        <f t="shared" ca="1" si="38"/>
        <v>0.70833333333333337</v>
      </c>
      <c r="T31" s="295" t="str">
        <f t="shared" ca="1" si="39"/>
        <v>Loser Match 25</v>
      </c>
      <c r="U31" s="295" t="str">
        <f t="shared" ca="1" si="40"/>
        <v>Winner Match 28</v>
      </c>
      <c r="V31" s="295">
        <f ca="1">'Bracket 17 - 32'!S63</f>
        <v>17</v>
      </c>
      <c r="W31" s="296" t="str">
        <f ca="1">'Bracket 17 - 32'!T60</f>
        <v/>
      </c>
      <c r="X31" s="296" t="str">
        <f ca="1">'Bracket 17 - 32'!T61</f>
        <v/>
      </c>
      <c r="Y31" s="295">
        <f t="shared" ca="1" si="41"/>
        <v>29</v>
      </c>
      <c r="Z31" s="295">
        <f t="shared" ca="1" si="2"/>
        <v>42040</v>
      </c>
      <c r="AA31" s="295">
        <f t="shared" ca="1" si="3"/>
        <v>0.70833333333333337</v>
      </c>
      <c r="AB31" s="295" t="str">
        <f t="shared" ca="1" si="42"/>
        <v>Winner Match 21</v>
      </c>
      <c r="AC31" s="295" t="str">
        <f t="shared" ca="1" si="43"/>
        <v>Winner Match 22</v>
      </c>
      <c r="AD31" s="295">
        <f ca="1">'Bracket 33 - 64'!C180</f>
        <v>8</v>
      </c>
      <c r="AE31" s="295" t="str">
        <f ca="1">IFERROR(VLOOKUP(dummy1!S37,dummy1!$K$45:$L$172,2,FALSE),"")</f>
        <v/>
      </c>
      <c r="AF31" s="295" t="str">
        <f ca="1">IFERROR(VLOOKUP(dummy1!T37,dummy1!$K$45:$L$172,2,FALSE),"")</f>
        <v/>
      </c>
      <c r="AG31" s="295">
        <f t="shared" ca="1" si="44"/>
        <v>29</v>
      </c>
      <c r="AH31" s="295">
        <f t="shared" ca="1" si="45"/>
        <v>42040</v>
      </c>
      <c r="AI31" s="295">
        <f t="shared" ca="1" si="46"/>
        <v>0.70833333333333337</v>
      </c>
      <c r="AJ31" s="295" t="str">
        <f t="shared" ca="1" si="47"/>
        <v>Loser Match 16</v>
      </c>
      <c r="AK31" s="295" t="str">
        <f t="shared" ca="1" si="48"/>
        <v>Winner Match 9</v>
      </c>
      <c r="AL31" s="294">
        <f>IF(dummy1!B38=dummy1!B37,IF(dummy1!C38&gt;1,AL30,AL30+1),1)</f>
        <v>2</v>
      </c>
      <c r="AN31" s="295" t="str">
        <f t="shared" si="50"/>
        <v>2Court 13</v>
      </c>
      <c r="AO31" s="295" t="str">
        <f t="shared" si="51"/>
        <v>2Court 13</v>
      </c>
      <c r="AP31" s="295" t="str">
        <f t="shared" si="52"/>
        <v>2Court 13</v>
      </c>
      <c r="AQ31" s="295" t="str">
        <f t="shared" si="70"/>
        <v>Court 4</v>
      </c>
      <c r="AR31" s="295">
        <f t="shared" si="68"/>
        <v>3</v>
      </c>
      <c r="AS31" s="295">
        <f t="shared" ca="1" si="61"/>
        <v>8</v>
      </c>
      <c r="AT31" s="295">
        <f t="shared" ca="1" si="62"/>
        <v>0</v>
      </c>
      <c r="AU31" s="295">
        <f t="shared" ca="1" si="63"/>
        <v>0</v>
      </c>
      <c r="AV31" s="295">
        <f t="shared" ca="1" si="64"/>
        <v>0</v>
      </c>
      <c r="AW31" s="295">
        <f t="shared" ca="1" si="65"/>
        <v>0</v>
      </c>
      <c r="AX31" s="295">
        <f t="shared" ca="1" si="66"/>
        <v>0</v>
      </c>
      <c r="AY31" s="295">
        <f t="shared" ca="1" si="67"/>
        <v>0</v>
      </c>
      <c r="AZ31" s="297" t="str">
        <f t="array" aca="1" ref="AZ31" ca="1">IFERROR(INDEX($K$3:$K$18,MATCH(1,($AM$3:$AM$18=$AR31&amp;$AQ31)*($J$3:$J$18=AZ$3),0),0),"")</f>
        <v/>
      </c>
      <c r="BA31" s="299" t="str">
        <f t="array" aca="1" ref="BA31" ca="1">IFERROR(INDEX($I$3:$I$18,MATCH(1,($AM$3:$AM$18=$AR31&amp;$AQ31)*($J$3:$J$18=BA$3),0),0),"")</f>
        <v/>
      </c>
      <c r="BB31" s="297" t="str">
        <f t="array" aca="1" ref="BB31" ca="1">IFERROR(INDEX($L$3:$L$18,MATCH(1,($AM$3:$AM$18=$AR31&amp;$AQ31)*($J$3:$J$18=BB$3),0),0),"")</f>
        <v/>
      </c>
      <c r="BC31" s="297" t="str">
        <f t="array" aca="1" ref="BC31" ca="1">IFERROR(INDEX($M$3:$M$18,MATCH(1,($AM$3:$AM$18=$AR31&amp;$AQ31)*($J$3:$J$18=BC$3),0),0),"")</f>
        <v/>
      </c>
      <c r="BD31" s="297" t="str">
        <f t="array" aca="1" ref="BD31" ca="1">IFERROR(INDEX($K$3:$K$18,MATCH(1,($AM$3:$AM$18=$AR31&amp;$AQ31)*($J$3:$J$18=BD$3),0),0),"")</f>
        <v/>
      </c>
      <c r="BE31" s="299" t="str">
        <f t="array" aca="1" ref="BE31" ca="1">IFERROR(INDEX($I$3:$I$18,MATCH(1,($AM$3:$AM$18=$AR31&amp;$AQ31)*($J$3:$J$18=BE$3),0),0),"")</f>
        <v/>
      </c>
      <c r="BF31" s="297" t="str">
        <f t="array" aca="1" ref="BF31" ca="1">IFERROR(INDEX($L$3:$L$18,MATCH(1,($AM$3:$AM$18=$AR31&amp;$AQ31)*($J$3:$J$18=BF$3),0),0),"")</f>
        <v/>
      </c>
      <c r="BG31" s="297" t="str">
        <f t="array" aca="1" ref="BG31" ca="1">IFERROR(INDEX($M$3:$M$18,MATCH(1,($AM$3:$AM$18=$AR31&amp;$AQ31)*($J$3:$J$18=BG$3),0),0),"")</f>
        <v/>
      </c>
      <c r="BH31" s="297" t="str">
        <f t="array" aca="1" ref="BH31" ca="1">IFERROR(INDEX($K$3:$K$18,MATCH(1,($AM$3:$AM$18=$AR31&amp;$AQ31)*($J$3:$J$18=BH$3),0),0),"")</f>
        <v/>
      </c>
      <c r="BI31" s="299" t="str">
        <f t="array" aca="1" ref="BI31" ca="1">IFERROR(INDEX($I$3:$I$18,MATCH(1,($AM$3:$AM$18=$AR31&amp;$AQ31)*($J$3:$J$18=BI$3),0),0),"")</f>
        <v/>
      </c>
      <c r="BJ31" s="297" t="str">
        <f t="array" aca="1" ref="BJ31" ca="1">IFERROR(INDEX($L$3:$L$18,MATCH(1,($AM$3:$AM$18=$AR31&amp;$AQ31)*($J$3:$J$18=BJ$3),0),0),"")</f>
        <v/>
      </c>
      <c r="BK31" s="297" t="str">
        <f t="array" aca="1" ref="BK31" ca="1">IFERROR(INDEX($M$3:$M$18,MATCH(1,($AM$3:$AM$18=$AR31&amp;$AQ31)*($J$3:$J$18=BK$3),0),0),"")</f>
        <v/>
      </c>
      <c r="BL31" s="297" t="str">
        <f t="array" aca="1" ref="BL31" ca="1">IFERROR(INDEX($K$3:$K$18,MATCH(1,($AM$3:$AM$18=$AR31&amp;$AQ31)*($J$3:$J$18=BL$3),0),0),"")</f>
        <v/>
      </c>
      <c r="BM31" s="299" t="str">
        <f t="array" aca="1" ref="BM31" ca="1">IFERROR(INDEX($I$3:$I$18,MATCH(1,($AM$3:$AM$18=$AR31&amp;$AQ31)*($J$3:$J$18=BM$3),0),0),"")</f>
        <v/>
      </c>
      <c r="BN31" s="297" t="str">
        <f t="array" aca="1" ref="BN31" ca="1">IFERROR(INDEX($L$3:$L$18,MATCH(1,($AM$3:$AM$18=$AR31&amp;$AQ31)*($J$3:$J$18=BN$3),0),0),"")</f>
        <v/>
      </c>
      <c r="BO31" s="297" t="str">
        <f t="array" aca="1" ref="BO31" ca="1">IFERROR(INDEX($M$3:$M$18,MATCH(1,($AM$3:$AM$18=$AR31&amp;$AQ31)*($J$3:$J$18=BO$3),0),0),"")</f>
        <v/>
      </c>
      <c r="BP31" s="297" t="str">
        <f t="array" aca="1" ref="BP31" ca="1">IFERROR(INDEX($K$3:$K$18,MATCH(1,($AM$3:$AM$18=$AR31&amp;$AQ31)*($J$3:$J$18=BP$3),0),0),"")</f>
        <v/>
      </c>
      <c r="BQ31" s="299" t="str">
        <f t="array" aca="1" ref="BQ31" ca="1">IFERROR(INDEX($I$3:$I$18,MATCH(1,($AM$3:$AM$18=$AR31&amp;$AQ31)*($J$3:$J$18=BQ$3),0),0),"")</f>
        <v/>
      </c>
      <c r="BR31" s="297" t="str">
        <f t="array" aca="1" ref="BR31" ca="1">IFERROR(INDEX($L$3:$L$18,MATCH(1,($AM$3:$AM$18=$AR31&amp;$AQ31)*($J$3:$J$18=BR$3),0),0),"")</f>
        <v/>
      </c>
      <c r="BS31" s="297" t="str">
        <f t="array" aca="1" ref="BS31" ca="1">IFERROR(INDEX($M$3:$M$18,MATCH(1,($AM$3:$AM$18=$AR31&amp;$AQ31)*($J$3:$J$18=BS$3),0),0),"")</f>
        <v/>
      </c>
      <c r="BT31" s="297" t="str">
        <f t="array" aca="1" ref="BT31" ca="1">IFERROR(INDEX($K$3:$K$18,MATCH(1,($AM$3:$AM$18=$AR31&amp;$AQ31)*($J$3:$J$18=BT$3),0),0),"")</f>
        <v/>
      </c>
      <c r="BU31" s="299" t="str">
        <f t="array" aca="1" ref="BU31" ca="1">IFERROR(INDEX($I$3:$I$18,MATCH(1,($AM$3:$AM$18=$AR31&amp;$AQ31)*($J$3:$J$18=BU$3),0),0),"")</f>
        <v/>
      </c>
      <c r="BV31" s="297" t="str">
        <f t="array" aca="1" ref="BV31" ca="1">IFERROR(INDEX($L$3:$L$18,MATCH(1,($AM$3:$AM$18=$AR31&amp;$AQ31)*($J$3:$J$18=BV$3),0),0),"")</f>
        <v/>
      </c>
      <c r="BW31" s="297" t="str">
        <f t="array" aca="1" ref="BW31" ca="1">IFERROR(INDEX($M$3:$M$18,MATCH(1,($AM$3:$AM$18=$AR31&amp;$AQ31)*($J$3:$J$18=BW$3),0),0),"")</f>
        <v/>
      </c>
      <c r="BX31" s="297" t="str">
        <f t="array" aca="1" ref="BX31" ca="1">IFERROR(INDEX($K$3:$K$18,MATCH(1,($AM$3:$AM$18=$AR31&amp;$AQ31)*($J$3:$J$18=BX$3),0),0),"")</f>
        <v/>
      </c>
      <c r="BY31" s="299" t="str">
        <f t="array" aca="1" ref="BY31" ca="1">IFERROR(INDEX($I$3:$I$18,MATCH(1,($AM$3:$AM$18=$AR31&amp;$AQ31)*($J$3:$J$18=BY$3),0),0),"")</f>
        <v/>
      </c>
      <c r="BZ31" s="297" t="str">
        <f t="array" aca="1" ref="BZ31" ca="1">IFERROR(INDEX($L$3:$L$18,MATCH(1,($AM$3:$AM$18=$AR31&amp;$AQ31)*($J$3:$J$18=BZ$3),0),0),"")</f>
        <v/>
      </c>
      <c r="CA31" s="297" t="str">
        <f t="array" aca="1" ref="CA31" ca="1">IFERROR(INDEX($M$3:$M$18,MATCH(1,($AM$3:$AM$18=$AR31&amp;$AQ31)*($J$3:$J$18=CA$3),0),0),"")</f>
        <v/>
      </c>
      <c r="CB31" s="297" t="str">
        <f t="array" aca="1" ref="CB31" ca="1">IFERROR(INDEX($S$3:$S$33,MATCH(1,($AN$3:$AN$33=$AR31&amp;$AQ31)*($R$3:$R$33=CB$3),0),0),"")</f>
        <v/>
      </c>
      <c r="CC31" s="299" t="str">
        <f t="array" aca="1" ref="CC31" ca="1">IFERROR(INDEX($Q$3:$Q$33,MATCH(1,($AN$3:$AN$33=$AR31&amp;$AQ31)*($R$3:$R$33=CC$3),0),0),"")</f>
        <v/>
      </c>
      <c r="CD31" s="297" t="str">
        <f t="array" aca="1" ref="CD31" ca="1">IFERROR(INDEX($T$3:$T$33,MATCH(1,($AN$3:$AN$33=$AR31&amp;$AQ31)*($R$3:$R$33=CD$3),0),0),"")</f>
        <v/>
      </c>
      <c r="CE31" s="297" t="str">
        <f t="array" aca="1" ref="CE31" ca="1">IFERROR(INDEX($U$3:$U$33,MATCH(1,($AN$3:$AN$33=$AR31&amp;$AQ31)*($R$3:$R$33=CE$3),0),0),"")</f>
        <v/>
      </c>
      <c r="CF31" s="297" t="str">
        <f t="array" aca="1" ref="CF31" ca="1">IFERROR(INDEX($S$3:$S$33,MATCH(1,($AN$3:$AN$33=$AR31&amp;$AQ31)*($R$3:$R$33=CF$3),0),0),"")</f>
        <v/>
      </c>
      <c r="CG31" s="299" t="str">
        <f t="array" aca="1" ref="CG31" ca="1">IFERROR(INDEX($Q$3:$Q$33,MATCH(1,($AN$3:$AN$33=$AR31&amp;$AQ31)*($R$3:$R$33=CG$3),0),0),"")</f>
        <v/>
      </c>
      <c r="CH31" s="297" t="str">
        <f t="array" aca="1" ref="CH31" ca="1">IFERROR(INDEX($T$3:$T$33,MATCH(1,($AN$3:$AN$33=$AR31&amp;$AQ31)*($R$3:$R$33=CH$3),0),0),"")</f>
        <v/>
      </c>
      <c r="CI31" s="297" t="str">
        <f t="array" aca="1" ref="CI31" ca="1">IFERROR(INDEX($U$3:$U$33,MATCH(1,($AN$3:$AN$33=$AR31&amp;$AQ31)*($R$3:$R$33=CI$3),0),0),"")</f>
        <v/>
      </c>
      <c r="CJ31" s="297" t="str">
        <f t="array" aca="1" ref="CJ31" ca="1">IFERROR(INDEX($S$3:$S$33,MATCH(1,($AN$3:$AN$33=$AR31&amp;$AQ31)*($R$3:$R$33=CJ$3),0),0),"")</f>
        <v/>
      </c>
      <c r="CK31" s="299" t="str">
        <f t="array" aca="1" ref="CK31" ca="1">IFERROR(INDEX($Q$3:$Q$33,MATCH(1,($AN$3:$AN$33=$AR31&amp;$AQ31)*($R$3:$R$33=CK$3),0),0),"")</f>
        <v/>
      </c>
      <c r="CL31" s="297" t="str">
        <f t="array" aca="1" ref="CL31" ca="1">IFERROR(INDEX($T$3:$T$33,MATCH(1,($AN$3:$AN$33=$AR31&amp;$AQ31)*($R$3:$R$33=CL$3),0),0),"")</f>
        <v/>
      </c>
      <c r="CM31" s="297" t="str">
        <f t="array" aca="1" ref="CM31" ca="1">IFERROR(INDEX($U$3:$U$33,MATCH(1,($AN$3:$AN$33=$AR31&amp;$AQ31)*($R$3:$R$33=CM$3),0),0),"")</f>
        <v/>
      </c>
      <c r="CN31" s="297" t="str">
        <f t="array" aca="1" ref="CN31" ca="1">IFERROR(INDEX($S$3:$S$33,MATCH(1,($AN$3:$AN$33=$AR31&amp;$AQ31)*($R$3:$R$33=CN$3),0),0),"")</f>
        <v/>
      </c>
      <c r="CO31" s="299" t="str">
        <f t="array" aca="1" ref="CO31" ca="1">IFERROR(INDEX($Q$3:$Q$33,MATCH(1,($AN$3:$AN$33=$AR31&amp;$AQ31)*($R$3:$R$33=CO$3),0),0),"")</f>
        <v/>
      </c>
      <c r="CP31" s="297" t="str">
        <f t="array" aca="1" ref="CP31" ca="1">IFERROR(INDEX($T$3:$T$33,MATCH(1,($AN$3:$AN$33=$AR31&amp;$AQ31)*($R$3:$R$33=CP$3),0),0),"")</f>
        <v/>
      </c>
      <c r="CQ31" s="297" t="str">
        <f t="array" aca="1" ref="CQ31" ca="1">IFERROR(INDEX($U$3:$U$33,MATCH(1,($AN$3:$AN$33=$AR31&amp;$AQ31)*($R$3:$R$33=CQ$3),0),0),"")</f>
        <v/>
      </c>
      <c r="CR31" s="297" t="str">
        <f t="array" aca="1" ref="CR31" ca="1">IFERROR(INDEX($S$3:$S$33,MATCH(1,($AN$3:$AN$33=$AR31&amp;$AQ31)*($R$3:$R$33=CR$3),0),0),"")</f>
        <v/>
      </c>
      <c r="CS31" s="299" t="str">
        <f t="array" aca="1" ref="CS31" ca="1">IFERROR(INDEX($Q$3:$Q$33,MATCH(1,($AN$3:$AN$33=$AR31&amp;$AQ31)*($R$3:$R$33=CS$3),0),0),"")</f>
        <v/>
      </c>
      <c r="CT31" s="297" t="str">
        <f t="array" aca="1" ref="CT31" ca="1">IFERROR(INDEX($T$3:$T$33,MATCH(1,($AN$3:$AN$33=$AR31&amp;$AQ31)*($R$3:$R$33=CT$3),0),0),"")</f>
        <v/>
      </c>
      <c r="CU31" s="297" t="str">
        <f t="array" aca="1" ref="CU31" ca="1">IFERROR(INDEX($U$3:$U$33,MATCH(1,($AN$3:$AN$33=$AR31&amp;$AQ31)*($R$3:$R$33=CU$3),0),0),"")</f>
        <v/>
      </c>
      <c r="CV31" s="297" t="str">
        <f t="array" aca="1" ref="CV31" ca="1">IFERROR(INDEX($S$3:$S$33,MATCH(1,($AN$3:$AN$33=$AR31&amp;$AQ31)*($R$3:$R$33=CV$3),0),0),"")</f>
        <v/>
      </c>
      <c r="CW31" s="299" t="str">
        <f t="array" aca="1" ref="CW31" ca="1">IFERROR(INDEX($Q$3:$Q$33,MATCH(1,($AN$3:$AN$33=$AR31&amp;$AQ31)*($R$3:$R$33=CW$3),0),0),"")</f>
        <v/>
      </c>
      <c r="CX31" s="297" t="str">
        <f t="array" aca="1" ref="CX31" ca="1">IFERROR(INDEX($T$3:$T$33,MATCH(1,($AN$3:$AN$33=$AR31&amp;$AQ31)*($R$3:$R$33=CX$3),0),0),"")</f>
        <v/>
      </c>
      <c r="CY31" s="297" t="str">
        <f t="array" aca="1" ref="CY31" ca="1">IFERROR(INDEX($U$3:$U$33,MATCH(1,($AN$3:$AN$33=$AR31&amp;$AQ31)*($R$3:$R$33=CY$3),0),0),"")</f>
        <v/>
      </c>
      <c r="CZ31" s="297" t="str">
        <f t="array" aca="1" ref="CZ31" ca="1">IFERROR(INDEX($S$3:$S$33,MATCH(1,($AN$3:$AN$33=$AR31&amp;$AQ31)*($R$3:$R$33=CZ$3),0),0),"")</f>
        <v/>
      </c>
      <c r="DA31" s="299" t="str">
        <f t="array" aca="1" ref="DA31" ca="1">IFERROR(INDEX($Q$3:$Q$33,MATCH(1,($AN$3:$AN$33=$AR31&amp;$AQ31)*($R$3:$R$33=DA$3),0),0),"")</f>
        <v/>
      </c>
      <c r="DB31" s="297" t="str">
        <f t="array" aca="1" ref="DB31" ca="1">IFERROR(INDEX($T$3:$T$33,MATCH(1,($AN$3:$AN$33=$AR31&amp;$AQ31)*($R$3:$R$33=DB$3),0),0),"")</f>
        <v/>
      </c>
      <c r="DC31" s="297" t="str">
        <f t="array" aca="1" ref="DC31" ca="1">IFERROR(INDEX($U$3:$U$33,MATCH(1,($AN$3:$AN$33=$AR31&amp;$AQ31)*($R$3:$R$33=DC$3),0),0),"")</f>
        <v/>
      </c>
      <c r="DD31" s="297">
        <f t="array" aca="1" ref="DD31" ca="1">IFERROR(INDEX($AA$3:$AA$65,MATCH(1,($AO$3:$AO$65=$AR31&amp;$AQ31)*($Z$3:$Z$65=DD$3),0),0),"")</f>
        <v>0.79166666666666674</v>
      </c>
      <c r="DE31" s="299">
        <f t="array" aca="1" ref="DE31" ca="1">IFERROR(INDEX($Y$3:$Y$65,MATCH(1,($AO$3:$AO$65=$AR31&amp;$AQ31)*($Z$3:$Z$65=DE$3),0),0),"")</f>
        <v>36</v>
      </c>
      <c r="DF31" s="297" t="str">
        <f t="array" aca="1" ref="DF31" ca="1">IFERROR(INDEX($AB$3:$AB$65,MATCH(1,($AO$3:$AO$65=$AR31&amp;$AQ31)*($Z$3:$Z$65=DF$3),0),0),"")</f>
        <v>Loser Match 27</v>
      </c>
      <c r="DG31" s="297" t="str">
        <f t="array" aca="1" ref="DG31" ca="1">IFERROR(INDEX($AC$3:$AC$65,MATCH(1,($AO$3:$AO$65=$AR31&amp;$AQ31)*($Z$3:$Z$65=DG$3),0),0),"")</f>
        <v>Winner Match 30</v>
      </c>
      <c r="DH31" s="297" t="str">
        <f t="array" aca="1" ref="DH31" ca="1">IFERROR(INDEX($AA$3:$AA$65,MATCH(1,($AO$3:$AO$65=$AR31&amp;$AQ31)*($Z$3:$Z$65=DH$3),0),0),"")</f>
        <v/>
      </c>
      <c r="DI31" s="299" t="str">
        <f t="array" aca="1" ref="DI31" ca="1">IFERROR(INDEX($Y$3:$Y$65,MATCH(1,($AO$3:$AO$65=$AR31&amp;$AQ31)*($Z$3:$Z$65=DI$3),0),0),"")</f>
        <v/>
      </c>
      <c r="DJ31" s="297" t="str">
        <f t="array" aca="1" ref="DJ31" ca="1">IFERROR(INDEX($AB$3:$AB$65,MATCH(1,($AO$3:$AO$65=$AR31&amp;$AQ31)*($Z$3:$Z$65=DJ$3),0),0),"")</f>
        <v/>
      </c>
      <c r="DK31" s="297" t="str">
        <f t="array" aca="1" ref="DK31" ca="1">IFERROR(INDEX($AC$3:$AC$65,MATCH(1,($AO$3:$AO$65=$AR31&amp;$AQ31)*($Z$3:$Z$65=DK$3),0),0),"")</f>
        <v/>
      </c>
      <c r="DL31" s="297" t="str">
        <f t="array" aca="1" ref="DL31" ca="1">IFERROR(INDEX($AA$3:$AA$65,MATCH(1,($AO$3:$AO$65=$AR31&amp;$AQ31)*($Z$3:$Z$65=DL$3),0),0),"")</f>
        <v/>
      </c>
      <c r="DM31" s="299" t="str">
        <f t="array" aca="1" ref="DM31" ca="1">IFERROR(INDEX($Y$3:$Y$65,MATCH(1,($AO$3:$AO$65=$AR31&amp;$AQ31)*($Z$3:$Z$65=DM$3),0),0),"")</f>
        <v/>
      </c>
      <c r="DN31" s="297" t="str">
        <f t="array" aca="1" ref="DN31" ca="1">IFERROR(INDEX($AB$3:$AB$65,MATCH(1,($AO$3:$AO$65=$AR31&amp;$AQ31)*($Z$3:$Z$65=DN$3),0),0),"")</f>
        <v/>
      </c>
      <c r="DO31" s="297" t="str">
        <f t="array" aca="1" ref="DO31" ca="1">IFERROR(INDEX($AC$3:$AC$65,MATCH(1,($AO$3:$AO$65=$AR31&amp;$AQ31)*($Z$3:$Z$65=DO$3),0),0),"")</f>
        <v/>
      </c>
      <c r="DP31" s="297" t="str">
        <f t="array" aca="1" ref="DP31" ca="1">IFERROR(INDEX($AA$3:$AA$65,MATCH(1,($AO$3:$AO$65=$AR31&amp;$AQ31)*($Z$3:$Z$65=DP$3),0),0),"")</f>
        <v/>
      </c>
      <c r="DQ31" s="299" t="str">
        <f t="array" aca="1" ref="DQ31" ca="1">IFERROR(INDEX($Y$3:$Y$65,MATCH(1,($AO$3:$AO$65=$AR31&amp;$AQ31)*($Z$3:$Z$65=DQ$3),0),0),"")</f>
        <v/>
      </c>
      <c r="DR31" s="297" t="str">
        <f t="array" aca="1" ref="DR31" ca="1">IFERROR(INDEX($AB$3:$AB$65,MATCH(1,($AO$3:$AO$65=$AR31&amp;$AQ31)*($Z$3:$Z$65=DR$3),0),0),"")</f>
        <v/>
      </c>
      <c r="DS31" s="297" t="str">
        <f t="array" aca="1" ref="DS31" ca="1">IFERROR(INDEX($AC$3:$AC$65,MATCH(1,($AO$3:$AO$65=$AR31&amp;$AQ31)*($Z$3:$Z$65=DS$3),0),0),"")</f>
        <v/>
      </c>
      <c r="DT31" s="297" t="str">
        <f t="array" aca="1" ref="DT31" ca="1">IFERROR(INDEX($AA$3:$AA$65,MATCH(1,($AO$3:$AO$65=$AR31&amp;$AQ31)*($Z$3:$Z$65=DT$3),0),0),"")</f>
        <v/>
      </c>
      <c r="DU31" s="299" t="str">
        <f t="array" aca="1" ref="DU31" ca="1">IFERROR(INDEX($Y$3:$Y$65,MATCH(1,($AO$3:$AO$65=$AR31&amp;$AQ31)*($Z$3:$Z$65=DU$3),0),0),"")</f>
        <v/>
      </c>
      <c r="DV31" s="297" t="str">
        <f t="array" aca="1" ref="DV31" ca="1">IFERROR(INDEX($AB$3:$AB$65,MATCH(1,($AO$3:$AO$65=$AR31&amp;$AQ31)*($Z$3:$Z$65=DV$3),0),0),"")</f>
        <v/>
      </c>
      <c r="DW31" s="297" t="str">
        <f t="array" aca="1" ref="DW31" ca="1">IFERROR(INDEX($AC$3:$AC$65,MATCH(1,($AO$3:$AO$65=$AR31&amp;$AQ31)*($Z$3:$Z$65=DW$3),0),0),"")</f>
        <v/>
      </c>
      <c r="DX31" s="297" t="str">
        <f t="array" aca="1" ref="DX31" ca="1">IFERROR(INDEX($AA$3:$AA$65,MATCH(1,($AO$3:$AO$65=$AR31&amp;$AQ31)*($Z$3:$Z$65=DX$3),0),0),"")</f>
        <v/>
      </c>
      <c r="DY31" s="299" t="str">
        <f t="array" aca="1" ref="DY31" ca="1">IFERROR(INDEX($Y$3:$Y$65,MATCH(1,($AO$3:$AO$65=$AR31&amp;$AQ31)*($Z$3:$Z$65=DY$3),0),0),"")</f>
        <v/>
      </c>
      <c r="DZ31" s="297" t="str">
        <f t="array" aca="1" ref="DZ31" ca="1">IFERROR(INDEX($AB$3:$AB$65,MATCH(1,($AO$3:$AO$65=$AR31&amp;$AQ31)*($Z$3:$Z$65=DZ$3),0),0),"")</f>
        <v/>
      </c>
      <c r="EA31" s="297" t="str">
        <f t="array" aca="1" ref="EA31" ca="1">IFERROR(INDEX($AC$3:$AC$65,MATCH(1,($AO$3:$AO$65=$AR31&amp;$AQ31)*($Z$3:$Z$65=EA$3),0),0),"")</f>
        <v/>
      </c>
      <c r="EB31" s="297" t="str">
        <f t="array" aca="1" ref="EB31" ca="1">IFERROR(INDEX($AA$3:$AA$65,MATCH(1,($AO$3:$AO$65=$AR31&amp;$AQ31)*($Z$3:$Z$65=EB$3),0),0),"")</f>
        <v/>
      </c>
      <c r="EC31" s="299" t="str">
        <f t="array" aca="1" ref="EC31" ca="1">IFERROR(INDEX($Y$3:$Y$65,MATCH(1,($AO$3:$AO$65=$AR31&amp;$AQ31)*($Z$3:$Z$65=EC$3),0),0),"")</f>
        <v/>
      </c>
      <c r="ED31" s="297" t="str">
        <f t="array" aca="1" ref="ED31" ca="1">IFERROR(INDEX($AB$3:$AB$65,MATCH(1,($AO$3:$AO$65=$AR31&amp;$AQ31)*($Z$3:$Z$65=ED$3),0),0),"")</f>
        <v/>
      </c>
      <c r="EE31" s="297" t="str">
        <f t="array" aca="1" ref="EE31" ca="1">IFERROR(INDEX($AC$3:$AC$65,MATCH(1,($AO$3:$AO$65=$AR31&amp;$AQ31)*($Z$3:$Z$65=EE$3),0),0),"")</f>
        <v/>
      </c>
      <c r="EF31" s="297">
        <f t="array" aca="1" ref="EF31" ca="1">IFERROR(INDEX($AI$3:$AI$129,MATCH(1,($AP$3:$AP$129=$AR31&amp;$AQ31)*($AH$3:$AH$129=EF$3),0),0),"")</f>
        <v>0.79166666666666674</v>
      </c>
      <c r="EG31" s="299">
        <f t="array" aca="1" ref="EG31" ca="1">IFERROR(INDEX($AG$3:$AG$129,MATCH(1,($AP$3:$AP$129=$AR31&amp;$AQ31)*($AH$3:$AH$129=EG$3),0),0),"")</f>
        <v>36</v>
      </c>
      <c r="EH31" s="297" t="str">
        <f t="array" aca="1" ref="EH31" ca="1">IFERROR(INDEX($AJ$3:$AJ$129,MATCH(1,($AP$3:$AP$129=$AR31&amp;$AQ31)*($AH$3:$AH$129=EH$3),0),0),"")</f>
        <v>Winner Match 19</v>
      </c>
      <c r="EI31" s="297" t="str">
        <f t="array" aca="1" ref="EI31" ca="1">IFERROR(INDEX($AK$3:$AK$129,MATCH(1,($AP$3:$AP$129=$AR31&amp;$AQ31)*($AH$3:$AH$129=EI$3),0),0),"")</f>
        <v>Winner Match 20</v>
      </c>
      <c r="EJ31" s="297" t="str">
        <f t="array" aca="1" ref="EJ31" ca="1">IFERROR(INDEX($AI$3:$AI$129,MATCH(1,($AP$3:$AP$129=$AR31&amp;$AQ31)*($AH$3:$AH$129=EJ$3),0),0),"")</f>
        <v/>
      </c>
      <c r="EK31" s="299" t="str">
        <f t="array" aca="1" ref="EK31" ca="1">IFERROR(INDEX($AG$3:$AG$129,MATCH(1,($AP$3:$AP$129=$AR31&amp;$AQ31)*($AH$3:$AH$129=EK$3),0),0),"")</f>
        <v/>
      </c>
      <c r="EL31" s="297" t="str">
        <f t="array" aca="1" ref="EL31" ca="1">IFERROR(INDEX($AJ$3:$AJ$129,MATCH(1,($AP$3:$AP$129=$AR31&amp;$AQ31)*($AH$3:$AH$129=EL$3),0),0),"")</f>
        <v/>
      </c>
      <c r="EM31" s="297" t="str">
        <f t="array" aca="1" ref="EM31" ca="1">IFERROR(INDEX($AK$3:$AK$129,MATCH(1,($AP$3:$AP$129=$AR31&amp;$AQ31)*($AH$3:$AH$129=EM$3),0),0),"")</f>
        <v/>
      </c>
      <c r="EN31" s="297" t="str">
        <f t="array" aca="1" ref="EN31" ca="1">IFERROR(INDEX($AI$3:$AI$129,MATCH(1,($AP$3:$AP$129=$AR31&amp;$AQ31)*($AH$3:$AH$129=EN$3),0),0),"")</f>
        <v/>
      </c>
      <c r="EO31" s="299" t="str">
        <f t="array" aca="1" ref="EO31" ca="1">IFERROR(INDEX($AG$3:$AG$129,MATCH(1,($AP$3:$AP$129=$AR31&amp;$AQ31)*($AH$3:$AH$129=EO$3),0),0),"")</f>
        <v/>
      </c>
      <c r="EP31" s="297" t="str">
        <f t="array" aca="1" ref="EP31" ca="1">IFERROR(INDEX($AJ$3:$AJ$129,MATCH(1,($AP$3:$AP$129=$AR31&amp;$AQ31)*($AH$3:$AH$129=EP$3),0),0),"")</f>
        <v/>
      </c>
      <c r="EQ31" s="297" t="str">
        <f t="array" aca="1" ref="EQ31" ca="1">IFERROR(INDEX($AK$3:$AK$129,MATCH(1,($AP$3:$AP$129=$AR31&amp;$AQ31)*($AH$3:$AH$129=EQ$3),0),0),"")</f>
        <v/>
      </c>
      <c r="ER31" s="297" t="str">
        <f t="array" aca="1" ref="ER31" ca="1">IFERROR(INDEX($AI$3:$AI$129,MATCH(1,($AP$3:$AP$129=$AR31&amp;$AQ31)*($AH$3:$AH$129=ER$3),0),0),"")</f>
        <v/>
      </c>
      <c r="ES31" s="299" t="str">
        <f t="array" aca="1" ref="ES31" ca="1">IFERROR(INDEX($AG$3:$AG$129,MATCH(1,($AP$3:$AP$129=$AR31&amp;$AQ31)*($AH$3:$AH$129=ES$3),0),0),"")</f>
        <v/>
      </c>
      <c r="ET31" s="297" t="str">
        <f t="array" aca="1" ref="ET31" ca="1">IFERROR(INDEX($AJ$3:$AJ$129,MATCH(1,($AP$3:$AP$129=$AR31&amp;$AQ31)*($AH$3:$AH$129=ET$3),0),0),"")</f>
        <v/>
      </c>
      <c r="EU31" s="297" t="str">
        <f t="array" aca="1" ref="EU31" ca="1">IFERROR(INDEX($AK$3:$AK$129,MATCH(1,($AP$3:$AP$129=$AR31&amp;$AQ31)*($AH$3:$AH$129=EU$3),0),0),"")</f>
        <v/>
      </c>
      <c r="EV31" s="297" t="str">
        <f t="array" aca="1" ref="EV31" ca="1">IFERROR(INDEX($AI$3:$AI$129,MATCH(1,($AP$3:$AP$129=$AR31&amp;$AQ31)*($AH$3:$AH$129=EV$3),0),0),"")</f>
        <v/>
      </c>
      <c r="EW31" s="299" t="str">
        <f t="array" aca="1" ref="EW31" ca="1">IFERROR(INDEX($AG$3:$AG$129,MATCH(1,($AP$3:$AP$129=$AR31&amp;$AQ31)*($AH$3:$AH$129=EW$3),0),0),"")</f>
        <v/>
      </c>
      <c r="EX31" s="297" t="str">
        <f t="array" aca="1" ref="EX31" ca="1">IFERROR(INDEX($AJ$3:$AJ$129,MATCH(1,($AP$3:$AP$129=$AR31&amp;$AQ31)*($AH$3:$AH$129=EX$3),0),0),"")</f>
        <v/>
      </c>
      <c r="EY31" s="297" t="str">
        <f t="array" aca="1" ref="EY31" ca="1">IFERROR(INDEX($AK$3:$AK$129,MATCH(1,($AP$3:$AP$129=$AR31&amp;$AQ31)*($AH$3:$AH$129=EY$3),0),0),"")</f>
        <v/>
      </c>
      <c r="EZ31" s="297" t="str">
        <f t="array" aca="1" ref="EZ31" ca="1">IFERROR(INDEX($AI$3:$AI$129,MATCH(1,($AP$3:$AP$129=$AR31&amp;$AQ31)*($AH$3:$AH$129=EZ$3),0),0),"")</f>
        <v/>
      </c>
      <c r="FA31" s="299" t="str">
        <f t="array" aca="1" ref="FA31" ca="1">IFERROR(INDEX($AG$3:$AG$129,MATCH(1,($AP$3:$AP$129=$AR31&amp;$AQ31)*($AH$3:$AH$129=FA$3),0),0),"")</f>
        <v/>
      </c>
      <c r="FB31" s="297" t="str">
        <f t="array" aca="1" ref="FB31" ca="1">IFERROR(INDEX($AJ$3:$AJ$129,MATCH(1,($AP$3:$AP$129=$AR31&amp;$AQ31)*($AH$3:$AH$129=FB$3),0),0),"")</f>
        <v/>
      </c>
      <c r="FC31" s="297" t="str">
        <f t="array" aca="1" ref="FC31" ca="1">IFERROR(INDEX($AK$3:$AK$129,MATCH(1,($AP$3:$AP$129=$AR31&amp;$AQ31)*($AH$3:$AH$129=FC$3),0),0),"")</f>
        <v/>
      </c>
      <c r="FD31" s="297" t="str">
        <f t="array" aca="1" ref="FD31" ca="1">IFERROR(INDEX($AI$3:$AI$129,MATCH(1,($AP$3:$AP$129=$AR31&amp;$AQ31)*($AH$3:$AH$129=FD$3),0),0),"")</f>
        <v/>
      </c>
      <c r="FE31" s="299" t="str">
        <f t="array" aca="1" ref="FE31" ca="1">IFERROR(INDEX($AG$3:$AG$129,MATCH(1,($AP$3:$AP$129=$AR31&amp;$AQ31)*($AH$3:$AH$129=FE$3),0),0),"")</f>
        <v/>
      </c>
      <c r="FF31" s="297" t="str">
        <f t="array" aca="1" ref="FF31" ca="1">IFERROR(INDEX($AJ$3:$AJ$129,MATCH(1,($AP$3:$AP$129=$AR31&amp;$AQ31)*($AH$3:$AH$129=FF$3),0),0),"")</f>
        <v/>
      </c>
      <c r="FG31" s="297" t="str">
        <f t="array" aca="1" ref="FG31" ca="1">IFERROR(INDEX($AK$3:$AK$129,MATCH(1,($AP$3:$AP$129=$AR31&amp;$AQ31)*($AH$3:$AH$129=FG$3),0),0),"")</f>
        <v/>
      </c>
    </row>
    <row r="32" spans="2:163" ht="13.8" x14ac:dyDescent="0.25">
      <c r="B32" s="295">
        <f>dummy1!O38</f>
        <v>30</v>
      </c>
      <c r="C32" s="296">
        <f>dummy1!P38</f>
        <v>42040</v>
      </c>
      <c r="D32" s="297">
        <f>dummy1!Q38</f>
        <v>0.70833333333333337</v>
      </c>
      <c r="E32" s="295" t="str">
        <f>dummy1!R38</f>
        <v>Court 14</v>
      </c>
      <c r="G32" s="295" t="str">
        <f ca="1">IFERROR(VLOOKUP(dummy1!S38,dummy1!$K$45:$L$172,2,FALSE),"")</f>
        <v/>
      </c>
      <c r="H32" s="295" t="str">
        <f>IFERROR(VLOOKUP(dummy1!V38,dummy1!$K$45:$L$172,2,FALSE),"")</f>
        <v/>
      </c>
      <c r="N32" s="295">
        <f ca="1">'Bracket 9 - 16'!CU42</f>
        <v>30</v>
      </c>
      <c r="O32" s="295" t="str">
        <f ca="1">'Bracket 9 - 16'!CV39</f>
        <v>Winner Match 25</v>
      </c>
      <c r="P32" s="295" t="str">
        <f ca="1">'Bracket 9 - 16'!CV40</f>
        <v>Winner Match 29</v>
      </c>
      <c r="Q32" s="295">
        <f t="shared" ca="1" si="36"/>
        <v>30</v>
      </c>
      <c r="R32" s="295">
        <f t="shared" ca="1" si="37"/>
        <v>42040</v>
      </c>
      <c r="S32" s="295">
        <f t="shared" ca="1" si="38"/>
        <v>0.70833333333333337</v>
      </c>
      <c r="T32" s="295" t="str">
        <f t="shared" ca="1" si="39"/>
        <v>Winner Match 25</v>
      </c>
      <c r="U32" s="295" t="str">
        <f t="shared" ca="1" si="40"/>
        <v>Winner Match 29</v>
      </c>
      <c r="V32" s="295">
        <f ca="1">'Bracket 17 - 32'!S75</f>
        <v>18</v>
      </c>
      <c r="W32" s="296" t="str">
        <f ca="1">'Bracket 17 - 32'!T72</f>
        <v/>
      </c>
      <c r="X32" s="296" t="str">
        <f ca="1">'Bracket 17 - 32'!T73</f>
        <v/>
      </c>
      <c r="Y32" s="295">
        <f t="shared" ca="1" si="41"/>
        <v>30</v>
      </c>
      <c r="Z32" s="295">
        <f t="shared" ca="1" si="2"/>
        <v>42040</v>
      </c>
      <c r="AA32" s="295">
        <f t="shared" ca="1" si="3"/>
        <v>0.70833333333333337</v>
      </c>
      <c r="AB32" s="295" t="str">
        <f t="shared" ca="1" si="42"/>
        <v>Winner Match 23</v>
      </c>
      <c r="AC32" s="295" t="str">
        <f t="shared" ca="1" si="43"/>
        <v>Winner Match 24</v>
      </c>
      <c r="AD32" s="295">
        <f ca="1">'Bracket 33 - 64'!C186</f>
        <v>8</v>
      </c>
      <c r="AE32" s="295" t="str">
        <f ca="1">IFERROR(VLOOKUP(dummy1!S38,dummy1!$K$45:$L$172,2,FALSE),"")</f>
        <v/>
      </c>
      <c r="AF32" s="295" t="str">
        <f ca="1">IFERROR(VLOOKUP(dummy1!T38,dummy1!$K$45:$L$172,2,FALSE),"")</f>
        <v/>
      </c>
      <c r="AG32" s="295">
        <f t="shared" ca="1" si="44"/>
        <v>30</v>
      </c>
      <c r="AH32" s="295">
        <f t="shared" ca="1" si="45"/>
        <v>42040</v>
      </c>
      <c r="AI32" s="295">
        <f t="shared" ca="1" si="46"/>
        <v>0.70833333333333337</v>
      </c>
      <c r="AJ32" s="295" t="str">
        <f t="shared" ca="1" si="47"/>
        <v>Loser Match 15</v>
      </c>
      <c r="AK32" s="295" t="str">
        <f t="shared" ca="1" si="48"/>
        <v>Winner Match 10</v>
      </c>
      <c r="AL32" s="294">
        <f>IF(dummy1!B39=dummy1!B38,IF(dummy1!C39&gt;1,AL31,AL31+1),1)</f>
        <v>2</v>
      </c>
      <c r="AN32" s="295" t="str">
        <f t="shared" si="50"/>
        <v>2Court 14</v>
      </c>
      <c r="AO32" s="295" t="str">
        <f t="shared" si="51"/>
        <v>2Court 14</v>
      </c>
      <c r="AP32" s="295" t="str">
        <f t="shared" si="52"/>
        <v>2Court 14</v>
      </c>
      <c r="AQ32" s="295" t="str">
        <f t="shared" si="70"/>
        <v>Court 4</v>
      </c>
      <c r="AR32" s="295">
        <f t="shared" si="68"/>
        <v>4</v>
      </c>
      <c r="AS32" s="295">
        <f t="shared" ca="1" si="61"/>
        <v>8</v>
      </c>
      <c r="AT32" s="295">
        <f t="shared" ca="1" si="62"/>
        <v>0</v>
      </c>
      <c r="AU32" s="295">
        <f t="shared" ca="1" si="63"/>
        <v>0</v>
      </c>
      <c r="AV32" s="295">
        <f t="shared" ca="1" si="64"/>
        <v>0</v>
      </c>
      <c r="AW32" s="295">
        <f t="shared" ca="1" si="65"/>
        <v>0</v>
      </c>
      <c r="AX32" s="295">
        <f t="shared" ca="1" si="66"/>
        <v>0</v>
      </c>
      <c r="AY32" s="295">
        <f t="shared" ca="1" si="67"/>
        <v>0</v>
      </c>
      <c r="AZ32" s="297" t="str">
        <f t="array" aca="1" ref="AZ32" ca="1">IFERROR(INDEX($K$3:$K$18,MATCH(1,($AM$3:$AM$18=$AR32&amp;$AQ32)*($J$3:$J$18=AZ$3),0),0),"")</f>
        <v/>
      </c>
      <c r="BA32" s="299" t="str">
        <f t="array" aca="1" ref="BA32" ca="1">IFERROR(INDEX($I$3:$I$18,MATCH(1,($AM$3:$AM$18=$AR32&amp;$AQ32)*($J$3:$J$18=BA$3),0),0),"")</f>
        <v/>
      </c>
      <c r="BB32" s="297" t="str">
        <f t="array" aca="1" ref="BB32" ca="1">IFERROR(INDEX($L$3:$L$18,MATCH(1,($AM$3:$AM$18=$AR32&amp;$AQ32)*($J$3:$J$18=BB$3),0),0),"")</f>
        <v/>
      </c>
      <c r="BC32" s="297" t="str">
        <f t="array" aca="1" ref="BC32" ca="1">IFERROR(INDEX($M$3:$M$18,MATCH(1,($AM$3:$AM$18=$AR32&amp;$AQ32)*($J$3:$J$18=BC$3),0),0),"")</f>
        <v/>
      </c>
      <c r="BD32" s="297" t="str">
        <f t="array" aca="1" ref="BD32" ca="1">IFERROR(INDEX($K$3:$K$18,MATCH(1,($AM$3:$AM$18=$AR32&amp;$AQ32)*($J$3:$J$18=BD$3),0),0),"")</f>
        <v/>
      </c>
      <c r="BE32" s="299" t="str">
        <f t="array" aca="1" ref="BE32" ca="1">IFERROR(INDEX($I$3:$I$18,MATCH(1,($AM$3:$AM$18=$AR32&amp;$AQ32)*($J$3:$J$18=BE$3),0),0),"")</f>
        <v/>
      </c>
      <c r="BF32" s="297" t="str">
        <f t="array" aca="1" ref="BF32" ca="1">IFERROR(INDEX($L$3:$L$18,MATCH(1,($AM$3:$AM$18=$AR32&amp;$AQ32)*($J$3:$J$18=BF$3),0),0),"")</f>
        <v/>
      </c>
      <c r="BG32" s="297" t="str">
        <f t="array" aca="1" ref="BG32" ca="1">IFERROR(INDEX($M$3:$M$18,MATCH(1,($AM$3:$AM$18=$AR32&amp;$AQ32)*($J$3:$J$18=BG$3),0),0),"")</f>
        <v/>
      </c>
      <c r="BH32" s="297" t="str">
        <f t="array" aca="1" ref="BH32" ca="1">IFERROR(INDEX($K$3:$K$18,MATCH(1,($AM$3:$AM$18=$AR32&amp;$AQ32)*($J$3:$J$18=BH$3),0),0),"")</f>
        <v/>
      </c>
      <c r="BI32" s="299" t="str">
        <f t="array" aca="1" ref="BI32" ca="1">IFERROR(INDEX($I$3:$I$18,MATCH(1,($AM$3:$AM$18=$AR32&amp;$AQ32)*($J$3:$J$18=BI$3),0),0),"")</f>
        <v/>
      </c>
      <c r="BJ32" s="297" t="str">
        <f t="array" aca="1" ref="BJ32" ca="1">IFERROR(INDEX($L$3:$L$18,MATCH(1,($AM$3:$AM$18=$AR32&amp;$AQ32)*($J$3:$J$18=BJ$3),0),0),"")</f>
        <v/>
      </c>
      <c r="BK32" s="297" t="str">
        <f t="array" aca="1" ref="BK32" ca="1">IFERROR(INDEX($M$3:$M$18,MATCH(1,($AM$3:$AM$18=$AR32&amp;$AQ32)*($J$3:$J$18=BK$3),0),0),"")</f>
        <v/>
      </c>
      <c r="BL32" s="297" t="str">
        <f t="array" aca="1" ref="BL32" ca="1">IFERROR(INDEX($K$3:$K$18,MATCH(1,($AM$3:$AM$18=$AR32&amp;$AQ32)*($J$3:$J$18=BL$3),0),0),"")</f>
        <v/>
      </c>
      <c r="BM32" s="299" t="str">
        <f t="array" aca="1" ref="BM32" ca="1">IFERROR(INDEX($I$3:$I$18,MATCH(1,($AM$3:$AM$18=$AR32&amp;$AQ32)*($J$3:$J$18=BM$3),0),0),"")</f>
        <v/>
      </c>
      <c r="BN32" s="297" t="str">
        <f t="array" aca="1" ref="BN32" ca="1">IFERROR(INDEX($L$3:$L$18,MATCH(1,($AM$3:$AM$18=$AR32&amp;$AQ32)*($J$3:$J$18=BN$3),0),0),"")</f>
        <v/>
      </c>
      <c r="BO32" s="297" t="str">
        <f t="array" aca="1" ref="BO32" ca="1">IFERROR(INDEX($M$3:$M$18,MATCH(1,($AM$3:$AM$18=$AR32&amp;$AQ32)*($J$3:$J$18=BO$3),0),0),"")</f>
        <v/>
      </c>
      <c r="BP32" s="297" t="str">
        <f t="array" aca="1" ref="BP32" ca="1">IFERROR(INDEX($K$3:$K$18,MATCH(1,($AM$3:$AM$18=$AR32&amp;$AQ32)*($J$3:$J$18=BP$3),0),0),"")</f>
        <v/>
      </c>
      <c r="BQ32" s="299" t="str">
        <f t="array" aca="1" ref="BQ32" ca="1">IFERROR(INDEX($I$3:$I$18,MATCH(1,($AM$3:$AM$18=$AR32&amp;$AQ32)*($J$3:$J$18=BQ$3),0),0),"")</f>
        <v/>
      </c>
      <c r="BR32" s="297" t="str">
        <f t="array" aca="1" ref="BR32" ca="1">IFERROR(INDEX($L$3:$L$18,MATCH(1,($AM$3:$AM$18=$AR32&amp;$AQ32)*($J$3:$J$18=BR$3),0),0),"")</f>
        <v/>
      </c>
      <c r="BS32" s="297" t="str">
        <f t="array" aca="1" ref="BS32" ca="1">IFERROR(INDEX($M$3:$M$18,MATCH(1,($AM$3:$AM$18=$AR32&amp;$AQ32)*($J$3:$J$18=BS$3),0),0),"")</f>
        <v/>
      </c>
      <c r="BT32" s="297" t="str">
        <f t="array" aca="1" ref="BT32" ca="1">IFERROR(INDEX($K$3:$K$18,MATCH(1,($AM$3:$AM$18=$AR32&amp;$AQ32)*($J$3:$J$18=BT$3),0),0),"")</f>
        <v/>
      </c>
      <c r="BU32" s="299" t="str">
        <f t="array" aca="1" ref="BU32" ca="1">IFERROR(INDEX($I$3:$I$18,MATCH(1,($AM$3:$AM$18=$AR32&amp;$AQ32)*($J$3:$J$18=BU$3),0),0),"")</f>
        <v/>
      </c>
      <c r="BV32" s="297" t="str">
        <f t="array" aca="1" ref="BV32" ca="1">IFERROR(INDEX($L$3:$L$18,MATCH(1,($AM$3:$AM$18=$AR32&amp;$AQ32)*($J$3:$J$18=BV$3),0),0),"")</f>
        <v/>
      </c>
      <c r="BW32" s="297" t="str">
        <f t="array" aca="1" ref="BW32" ca="1">IFERROR(INDEX($M$3:$M$18,MATCH(1,($AM$3:$AM$18=$AR32&amp;$AQ32)*($J$3:$J$18=BW$3),0),0),"")</f>
        <v/>
      </c>
      <c r="BX32" s="297" t="str">
        <f t="array" aca="1" ref="BX32" ca="1">IFERROR(INDEX($K$3:$K$18,MATCH(1,($AM$3:$AM$18=$AR32&amp;$AQ32)*($J$3:$J$18=BX$3),0),0),"")</f>
        <v/>
      </c>
      <c r="BY32" s="299" t="str">
        <f t="array" aca="1" ref="BY32" ca="1">IFERROR(INDEX($I$3:$I$18,MATCH(1,($AM$3:$AM$18=$AR32&amp;$AQ32)*($J$3:$J$18=BY$3),0),0),"")</f>
        <v/>
      </c>
      <c r="BZ32" s="297" t="str">
        <f t="array" aca="1" ref="BZ32" ca="1">IFERROR(INDEX($L$3:$L$18,MATCH(1,($AM$3:$AM$18=$AR32&amp;$AQ32)*($J$3:$J$18=BZ$3),0),0),"")</f>
        <v/>
      </c>
      <c r="CA32" s="297" t="str">
        <f t="array" aca="1" ref="CA32" ca="1">IFERROR(INDEX($M$3:$M$18,MATCH(1,($AM$3:$AM$18=$AR32&amp;$AQ32)*($J$3:$J$18=CA$3),0),0),"")</f>
        <v/>
      </c>
      <c r="CB32" s="297" t="str">
        <f t="array" aca="1" ref="CB32" ca="1">IFERROR(INDEX($S$3:$S$33,MATCH(1,($AN$3:$AN$33=$AR32&amp;$AQ32)*($R$3:$R$33=CB$3),0),0),"")</f>
        <v/>
      </c>
      <c r="CC32" s="299" t="str">
        <f t="array" aca="1" ref="CC32" ca="1">IFERROR(INDEX($Q$3:$Q$33,MATCH(1,($AN$3:$AN$33=$AR32&amp;$AQ32)*($R$3:$R$33=CC$3),0),0),"")</f>
        <v/>
      </c>
      <c r="CD32" s="297" t="str">
        <f t="array" aca="1" ref="CD32" ca="1">IFERROR(INDEX($T$3:$T$33,MATCH(1,($AN$3:$AN$33=$AR32&amp;$AQ32)*($R$3:$R$33=CD$3),0),0),"")</f>
        <v/>
      </c>
      <c r="CE32" s="297" t="str">
        <f t="array" aca="1" ref="CE32" ca="1">IFERROR(INDEX($U$3:$U$33,MATCH(1,($AN$3:$AN$33=$AR32&amp;$AQ32)*($R$3:$R$33=CE$3),0),0),"")</f>
        <v/>
      </c>
      <c r="CF32" s="297" t="str">
        <f t="array" aca="1" ref="CF32" ca="1">IFERROR(INDEX($S$3:$S$33,MATCH(1,($AN$3:$AN$33=$AR32&amp;$AQ32)*($R$3:$R$33=CF$3),0),0),"")</f>
        <v/>
      </c>
      <c r="CG32" s="299" t="str">
        <f t="array" aca="1" ref="CG32" ca="1">IFERROR(INDEX($Q$3:$Q$33,MATCH(1,($AN$3:$AN$33=$AR32&amp;$AQ32)*($R$3:$R$33=CG$3),0),0),"")</f>
        <v/>
      </c>
      <c r="CH32" s="297" t="str">
        <f t="array" aca="1" ref="CH32" ca="1">IFERROR(INDEX($T$3:$T$33,MATCH(1,($AN$3:$AN$33=$AR32&amp;$AQ32)*($R$3:$R$33=CH$3),0),0),"")</f>
        <v/>
      </c>
      <c r="CI32" s="297" t="str">
        <f t="array" aca="1" ref="CI32" ca="1">IFERROR(INDEX($U$3:$U$33,MATCH(1,($AN$3:$AN$33=$AR32&amp;$AQ32)*($R$3:$R$33=CI$3),0),0),"")</f>
        <v/>
      </c>
      <c r="CJ32" s="297" t="str">
        <f t="array" aca="1" ref="CJ32" ca="1">IFERROR(INDEX($S$3:$S$33,MATCH(1,($AN$3:$AN$33=$AR32&amp;$AQ32)*($R$3:$R$33=CJ$3),0),0),"")</f>
        <v/>
      </c>
      <c r="CK32" s="299" t="str">
        <f t="array" aca="1" ref="CK32" ca="1">IFERROR(INDEX($Q$3:$Q$33,MATCH(1,($AN$3:$AN$33=$AR32&amp;$AQ32)*($R$3:$R$33=CK$3),0),0),"")</f>
        <v/>
      </c>
      <c r="CL32" s="297" t="str">
        <f t="array" aca="1" ref="CL32" ca="1">IFERROR(INDEX($T$3:$T$33,MATCH(1,($AN$3:$AN$33=$AR32&amp;$AQ32)*($R$3:$R$33=CL$3),0),0),"")</f>
        <v/>
      </c>
      <c r="CM32" s="297" t="str">
        <f t="array" aca="1" ref="CM32" ca="1">IFERROR(INDEX($U$3:$U$33,MATCH(1,($AN$3:$AN$33=$AR32&amp;$AQ32)*($R$3:$R$33=CM$3),0),0),"")</f>
        <v/>
      </c>
      <c r="CN32" s="297" t="str">
        <f t="array" aca="1" ref="CN32" ca="1">IFERROR(INDEX($S$3:$S$33,MATCH(1,($AN$3:$AN$33=$AR32&amp;$AQ32)*($R$3:$R$33=CN$3),0),0),"")</f>
        <v/>
      </c>
      <c r="CO32" s="299" t="str">
        <f t="array" aca="1" ref="CO32" ca="1">IFERROR(INDEX($Q$3:$Q$33,MATCH(1,($AN$3:$AN$33=$AR32&amp;$AQ32)*($R$3:$R$33=CO$3),0),0),"")</f>
        <v/>
      </c>
      <c r="CP32" s="297" t="str">
        <f t="array" aca="1" ref="CP32" ca="1">IFERROR(INDEX($T$3:$T$33,MATCH(1,($AN$3:$AN$33=$AR32&amp;$AQ32)*($R$3:$R$33=CP$3),0),0),"")</f>
        <v/>
      </c>
      <c r="CQ32" s="297" t="str">
        <f t="array" aca="1" ref="CQ32" ca="1">IFERROR(INDEX($U$3:$U$33,MATCH(1,($AN$3:$AN$33=$AR32&amp;$AQ32)*($R$3:$R$33=CQ$3),0),0),"")</f>
        <v/>
      </c>
      <c r="CR32" s="297" t="str">
        <f t="array" aca="1" ref="CR32" ca="1">IFERROR(INDEX($S$3:$S$33,MATCH(1,($AN$3:$AN$33=$AR32&amp;$AQ32)*($R$3:$R$33=CR$3),0),0),"")</f>
        <v/>
      </c>
      <c r="CS32" s="299" t="str">
        <f t="array" aca="1" ref="CS32" ca="1">IFERROR(INDEX($Q$3:$Q$33,MATCH(1,($AN$3:$AN$33=$AR32&amp;$AQ32)*($R$3:$R$33=CS$3),0),0),"")</f>
        <v/>
      </c>
      <c r="CT32" s="297" t="str">
        <f t="array" aca="1" ref="CT32" ca="1">IFERROR(INDEX($T$3:$T$33,MATCH(1,($AN$3:$AN$33=$AR32&amp;$AQ32)*($R$3:$R$33=CT$3),0),0),"")</f>
        <v/>
      </c>
      <c r="CU32" s="297" t="str">
        <f t="array" aca="1" ref="CU32" ca="1">IFERROR(INDEX($U$3:$U$33,MATCH(1,($AN$3:$AN$33=$AR32&amp;$AQ32)*($R$3:$R$33=CU$3),0),0),"")</f>
        <v/>
      </c>
      <c r="CV32" s="297" t="str">
        <f t="array" aca="1" ref="CV32" ca="1">IFERROR(INDEX($S$3:$S$33,MATCH(1,($AN$3:$AN$33=$AR32&amp;$AQ32)*($R$3:$R$33=CV$3),0),0),"")</f>
        <v/>
      </c>
      <c r="CW32" s="299" t="str">
        <f t="array" aca="1" ref="CW32" ca="1">IFERROR(INDEX($Q$3:$Q$33,MATCH(1,($AN$3:$AN$33=$AR32&amp;$AQ32)*($R$3:$R$33=CW$3),0),0),"")</f>
        <v/>
      </c>
      <c r="CX32" s="297" t="str">
        <f t="array" aca="1" ref="CX32" ca="1">IFERROR(INDEX($T$3:$T$33,MATCH(1,($AN$3:$AN$33=$AR32&amp;$AQ32)*($R$3:$R$33=CX$3),0),0),"")</f>
        <v/>
      </c>
      <c r="CY32" s="297" t="str">
        <f t="array" aca="1" ref="CY32" ca="1">IFERROR(INDEX($U$3:$U$33,MATCH(1,($AN$3:$AN$33=$AR32&amp;$AQ32)*($R$3:$R$33=CY$3),0),0),"")</f>
        <v/>
      </c>
      <c r="CZ32" s="297" t="str">
        <f t="array" aca="1" ref="CZ32" ca="1">IFERROR(INDEX($S$3:$S$33,MATCH(1,($AN$3:$AN$33=$AR32&amp;$AQ32)*($R$3:$R$33=CZ$3),0),0),"")</f>
        <v/>
      </c>
      <c r="DA32" s="299" t="str">
        <f t="array" aca="1" ref="DA32" ca="1">IFERROR(INDEX($Q$3:$Q$33,MATCH(1,($AN$3:$AN$33=$AR32&amp;$AQ32)*($R$3:$R$33=DA$3),0),0),"")</f>
        <v/>
      </c>
      <c r="DB32" s="297" t="str">
        <f t="array" aca="1" ref="DB32" ca="1">IFERROR(INDEX($T$3:$T$33,MATCH(1,($AN$3:$AN$33=$AR32&amp;$AQ32)*($R$3:$R$33=DB$3),0),0),"")</f>
        <v/>
      </c>
      <c r="DC32" s="297" t="str">
        <f t="array" aca="1" ref="DC32" ca="1">IFERROR(INDEX($U$3:$U$33,MATCH(1,($AN$3:$AN$33=$AR32&amp;$AQ32)*($R$3:$R$33=DC$3),0),0),"")</f>
        <v/>
      </c>
      <c r="DD32" s="297" t="str">
        <f t="array" aca="1" ref="DD32" ca="1">IFERROR(INDEX($AA$3:$AA$65,MATCH(1,($AO$3:$AO$65=$AR32&amp;$AQ32)*($Z$3:$Z$65=DD$3),0),0),"")</f>
        <v/>
      </c>
      <c r="DE32" s="299" t="str">
        <f t="array" aca="1" ref="DE32" ca="1">IFERROR(INDEX($Y$3:$Y$65,MATCH(1,($AO$3:$AO$65=$AR32&amp;$AQ32)*($Z$3:$Z$65=DE$3),0),0),"")</f>
        <v/>
      </c>
      <c r="DF32" s="297" t="str">
        <f t="array" aca="1" ref="DF32" ca="1">IFERROR(INDEX($AB$3:$AB$65,MATCH(1,($AO$3:$AO$65=$AR32&amp;$AQ32)*($Z$3:$Z$65=DF$3),0),0),"")</f>
        <v/>
      </c>
      <c r="DG32" s="297" t="str">
        <f t="array" aca="1" ref="DG32" ca="1">IFERROR(INDEX($AC$3:$AC$65,MATCH(1,($AO$3:$AO$65=$AR32&amp;$AQ32)*($Z$3:$Z$65=DG$3),0),0),"")</f>
        <v/>
      </c>
      <c r="DH32" s="297" t="str">
        <f t="array" aca="1" ref="DH32" ca="1">IFERROR(INDEX($AA$3:$AA$65,MATCH(1,($AO$3:$AO$65=$AR32&amp;$AQ32)*($Z$3:$Z$65=DH$3),0),0),"")</f>
        <v/>
      </c>
      <c r="DI32" s="299" t="str">
        <f t="array" aca="1" ref="DI32" ca="1">IFERROR(INDEX($Y$3:$Y$65,MATCH(1,($AO$3:$AO$65=$AR32&amp;$AQ32)*($Z$3:$Z$65=DI$3),0),0),"")</f>
        <v/>
      </c>
      <c r="DJ32" s="297" t="str">
        <f t="array" aca="1" ref="DJ32" ca="1">IFERROR(INDEX($AB$3:$AB$65,MATCH(1,($AO$3:$AO$65=$AR32&amp;$AQ32)*($Z$3:$Z$65=DJ$3),0),0),"")</f>
        <v/>
      </c>
      <c r="DK32" s="297" t="str">
        <f t="array" aca="1" ref="DK32" ca="1">IFERROR(INDEX($AC$3:$AC$65,MATCH(1,($AO$3:$AO$65=$AR32&amp;$AQ32)*($Z$3:$Z$65=DK$3),0),0),"")</f>
        <v/>
      </c>
      <c r="DL32" s="297" t="str">
        <f t="array" aca="1" ref="DL32" ca="1">IFERROR(INDEX($AA$3:$AA$65,MATCH(1,($AO$3:$AO$65=$AR32&amp;$AQ32)*($Z$3:$Z$65=DL$3),0),0),"")</f>
        <v/>
      </c>
      <c r="DM32" s="299" t="str">
        <f t="array" aca="1" ref="DM32" ca="1">IFERROR(INDEX($Y$3:$Y$65,MATCH(1,($AO$3:$AO$65=$AR32&amp;$AQ32)*($Z$3:$Z$65=DM$3),0),0),"")</f>
        <v/>
      </c>
      <c r="DN32" s="297" t="str">
        <f t="array" aca="1" ref="DN32" ca="1">IFERROR(INDEX($AB$3:$AB$65,MATCH(1,($AO$3:$AO$65=$AR32&amp;$AQ32)*($Z$3:$Z$65=DN$3),0),0),"")</f>
        <v/>
      </c>
      <c r="DO32" s="297" t="str">
        <f t="array" aca="1" ref="DO32" ca="1">IFERROR(INDEX($AC$3:$AC$65,MATCH(1,($AO$3:$AO$65=$AR32&amp;$AQ32)*($Z$3:$Z$65=DO$3),0),0),"")</f>
        <v/>
      </c>
      <c r="DP32" s="297" t="str">
        <f t="array" aca="1" ref="DP32" ca="1">IFERROR(INDEX($AA$3:$AA$65,MATCH(1,($AO$3:$AO$65=$AR32&amp;$AQ32)*($Z$3:$Z$65=DP$3),0),0),"")</f>
        <v/>
      </c>
      <c r="DQ32" s="299" t="str">
        <f t="array" aca="1" ref="DQ32" ca="1">IFERROR(INDEX($Y$3:$Y$65,MATCH(1,($AO$3:$AO$65=$AR32&amp;$AQ32)*($Z$3:$Z$65=DQ$3),0),0),"")</f>
        <v/>
      </c>
      <c r="DR32" s="297" t="str">
        <f t="array" aca="1" ref="DR32" ca="1">IFERROR(INDEX($AB$3:$AB$65,MATCH(1,($AO$3:$AO$65=$AR32&amp;$AQ32)*($Z$3:$Z$65=DR$3),0),0),"")</f>
        <v/>
      </c>
      <c r="DS32" s="297" t="str">
        <f t="array" aca="1" ref="DS32" ca="1">IFERROR(INDEX($AC$3:$AC$65,MATCH(1,($AO$3:$AO$65=$AR32&amp;$AQ32)*($Z$3:$Z$65=DS$3),0),0),"")</f>
        <v/>
      </c>
      <c r="DT32" s="297" t="str">
        <f t="array" aca="1" ref="DT32" ca="1">IFERROR(INDEX($AA$3:$AA$65,MATCH(1,($AO$3:$AO$65=$AR32&amp;$AQ32)*($Z$3:$Z$65=DT$3),0),0),"")</f>
        <v/>
      </c>
      <c r="DU32" s="299" t="str">
        <f t="array" aca="1" ref="DU32" ca="1">IFERROR(INDEX($Y$3:$Y$65,MATCH(1,($AO$3:$AO$65=$AR32&amp;$AQ32)*($Z$3:$Z$65=DU$3),0),0),"")</f>
        <v/>
      </c>
      <c r="DV32" s="297" t="str">
        <f t="array" aca="1" ref="DV32" ca="1">IFERROR(INDEX($AB$3:$AB$65,MATCH(1,($AO$3:$AO$65=$AR32&amp;$AQ32)*($Z$3:$Z$65=DV$3),0),0),"")</f>
        <v/>
      </c>
      <c r="DW32" s="297" t="str">
        <f t="array" aca="1" ref="DW32" ca="1">IFERROR(INDEX($AC$3:$AC$65,MATCH(1,($AO$3:$AO$65=$AR32&amp;$AQ32)*($Z$3:$Z$65=DW$3),0),0),"")</f>
        <v/>
      </c>
      <c r="DX32" s="297" t="str">
        <f t="array" aca="1" ref="DX32" ca="1">IFERROR(INDEX($AA$3:$AA$65,MATCH(1,($AO$3:$AO$65=$AR32&amp;$AQ32)*($Z$3:$Z$65=DX$3),0),0),"")</f>
        <v/>
      </c>
      <c r="DY32" s="299" t="str">
        <f t="array" aca="1" ref="DY32" ca="1">IFERROR(INDEX($Y$3:$Y$65,MATCH(1,($AO$3:$AO$65=$AR32&amp;$AQ32)*($Z$3:$Z$65=DY$3),0),0),"")</f>
        <v/>
      </c>
      <c r="DZ32" s="297" t="str">
        <f t="array" aca="1" ref="DZ32" ca="1">IFERROR(INDEX($AB$3:$AB$65,MATCH(1,($AO$3:$AO$65=$AR32&amp;$AQ32)*($Z$3:$Z$65=DZ$3),0),0),"")</f>
        <v/>
      </c>
      <c r="EA32" s="297" t="str">
        <f t="array" aca="1" ref="EA32" ca="1">IFERROR(INDEX($AC$3:$AC$65,MATCH(1,($AO$3:$AO$65=$AR32&amp;$AQ32)*($Z$3:$Z$65=EA$3),0),0),"")</f>
        <v/>
      </c>
      <c r="EB32" s="297" t="str">
        <f t="array" aca="1" ref="EB32" ca="1">IFERROR(INDEX($AA$3:$AA$65,MATCH(1,($AO$3:$AO$65=$AR32&amp;$AQ32)*($Z$3:$Z$65=EB$3),0),0),"")</f>
        <v/>
      </c>
      <c r="EC32" s="299" t="str">
        <f t="array" aca="1" ref="EC32" ca="1">IFERROR(INDEX($Y$3:$Y$65,MATCH(1,($AO$3:$AO$65=$AR32&amp;$AQ32)*($Z$3:$Z$65=EC$3),0),0),"")</f>
        <v/>
      </c>
      <c r="ED32" s="297" t="str">
        <f t="array" aca="1" ref="ED32" ca="1">IFERROR(INDEX($AB$3:$AB$65,MATCH(1,($AO$3:$AO$65=$AR32&amp;$AQ32)*($Z$3:$Z$65=ED$3),0),0),"")</f>
        <v/>
      </c>
      <c r="EE32" s="297" t="str">
        <f t="array" aca="1" ref="EE32" ca="1">IFERROR(INDEX($AC$3:$AC$65,MATCH(1,($AO$3:$AO$65=$AR32&amp;$AQ32)*($Z$3:$Z$65=EE$3),0),0),"")</f>
        <v/>
      </c>
      <c r="EF32" s="297">
        <f t="array" aca="1" ref="EF32" ca="1">IFERROR(INDEX($AI$3:$AI$129,MATCH(1,($AP$3:$AP$129=$AR32&amp;$AQ32)*($AH$3:$AH$129=EF$3),0),0),"")</f>
        <v>0.87500000000000011</v>
      </c>
      <c r="EG32" s="299">
        <f t="array" aca="1" ref="EG32" ca="1">IFERROR(INDEX($AG$3:$AG$129,MATCH(1,($AP$3:$AP$129=$AR32&amp;$AQ32)*($AH$3:$AH$129=EG$3),0),0),"")</f>
        <v>52</v>
      </c>
      <c r="EH32" s="297" t="str">
        <f t="array" aca="1" ref="EH32" ca="1">IFERROR(INDEX($AJ$3:$AJ$129,MATCH(1,($AP$3:$AP$129=$AR32&amp;$AQ32)*($AH$3:$AH$129=EH$3),0),0),"")</f>
        <v>Winner Match 39</v>
      </c>
      <c r="EI32" s="297" t="str">
        <f t="array" aca="1" ref="EI32" ca="1">IFERROR(INDEX($AK$3:$AK$129,MATCH(1,($AP$3:$AP$129=$AR32&amp;$AQ32)*($AH$3:$AH$129=EI$3),0),0),"")</f>
        <v>Winner Match 40</v>
      </c>
      <c r="EJ32" s="297" t="str">
        <f t="array" aca="1" ref="EJ32" ca="1">IFERROR(INDEX($AI$3:$AI$129,MATCH(1,($AP$3:$AP$129=$AR32&amp;$AQ32)*($AH$3:$AH$129=EJ$3),0),0),"")</f>
        <v/>
      </c>
      <c r="EK32" s="299" t="str">
        <f t="array" aca="1" ref="EK32" ca="1">IFERROR(INDEX($AG$3:$AG$129,MATCH(1,($AP$3:$AP$129=$AR32&amp;$AQ32)*($AH$3:$AH$129=EK$3),0),0),"")</f>
        <v/>
      </c>
      <c r="EL32" s="297" t="str">
        <f t="array" aca="1" ref="EL32" ca="1">IFERROR(INDEX($AJ$3:$AJ$129,MATCH(1,($AP$3:$AP$129=$AR32&amp;$AQ32)*($AH$3:$AH$129=EL$3),0),0),"")</f>
        <v/>
      </c>
      <c r="EM32" s="297" t="str">
        <f t="array" aca="1" ref="EM32" ca="1">IFERROR(INDEX($AK$3:$AK$129,MATCH(1,($AP$3:$AP$129=$AR32&amp;$AQ32)*($AH$3:$AH$129=EM$3),0),0),"")</f>
        <v/>
      </c>
      <c r="EN32" s="297" t="str">
        <f t="array" aca="1" ref="EN32" ca="1">IFERROR(INDEX($AI$3:$AI$129,MATCH(1,($AP$3:$AP$129=$AR32&amp;$AQ32)*($AH$3:$AH$129=EN$3),0),0),"")</f>
        <v/>
      </c>
      <c r="EO32" s="299" t="str">
        <f t="array" aca="1" ref="EO32" ca="1">IFERROR(INDEX($AG$3:$AG$129,MATCH(1,($AP$3:$AP$129=$AR32&amp;$AQ32)*($AH$3:$AH$129=EO$3),0),0),"")</f>
        <v/>
      </c>
      <c r="EP32" s="297" t="str">
        <f t="array" aca="1" ref="EP32" ca="1">IFERROR(INDEX($AJ$3:$AJ$129,MATCH(1,($AP$3:$AP$129=$AR32&amp;$AQ32)*($AH$3:$AH$129=EP$3),0),0),"")</f>
        <v/>
      </c>
      <c r="EQ32" s="297" t="str">
        <f t="array" aca="1" ref="EQ32" ca="1">IFERROR(INDEX($AK$3:$AK$129,MATCH(1,($AP$3:$AP$129=$AR32&amp;$AQ32)*($AH$3:$AH$129=EQ$3),0),0),"")</f>
        <v/>
      </c>
      <c r="ER32" s="297" t="str">
        <f t="array" aca="1" ref="ER32" ca="1">IFERROR(INDEX($AI$3:$AI$129,MATCH(1,($AP$3:$AP$129=$AR32&amp;$AQ32)*($AH$3:$AH$129=ER$3),0),0),"")</f>
        <v/>
      </c>
      <c r="ES32" s="299" t="str">
        <f t="array" aca="1" ref="ES32" ca="1">IFERROR(INDEX($AG$3:$AG$129,MATCH(1,($AP$3:$AP$129=$AR32&amp;$AQ32)*($AH$3:$AH$129=ES$3),0),0),"")</f>
        <v/>
      </c>
      <c r="ET32" s="297" t="str">
        <f t="array" aca="1" ref="ET32" ca="1">IFERROR(INDEX($AJ$3:$AJ$129,MATCH(1,($AP$3:$AP$129=$AR32&amp;$AQ32)*($AH$3:$AH$129=ET$3),0),0),"")</f>
        <v/>
      </c>
      <c r="EU32" s="297" t="str">
        <f t="array" aca="1" ref="EU32" ca="1">IFERROR(INDEX($AK$3:$AK$129,MATCH(1,($AP$3:$AP$129=$AR32&amp;$AQ32)*($AH$3:$AH$129=EU$3),0),0),"")</f>
        <v/>
      </c>
      <c r="EV32" s="297" t="str">
        <f t="array" aca="1" ref="EV32" ca="1">IFERROR(INDEX($AI$3:$AI$129,MATCH(1,($AP$3:$AP$129=$AR32&amp;$AQ32)*($AH$3:$AH$129=EV$3),0),0),"")</f>
        <v/>
      </c>
      <c r="EW32" s="299" t="str">
        <f t="array" aca="1" ref="EW32" ca="1">IFERROR(INDEX($AG$3:$AG$129,MATCH(1,($AP$3:$AP$129=$AR32&amp;$AQ32)*($AH$3:$AH$129=EW$3),0),0),"")</f>
        <v/>
      </c>
      <c r="EX32" s="297" t="str">
        <f t="array" aca="1" ref="EX32" ca="1">IFERROR(INDEX($AJ$3:$AJ$129,MATCH(1,($AP$3:$AP$129=$AR32&amp;$AQ32)*($AH$3:$AH$129=EX$3),0),0),"")</f>
        <v/>
      </c>
      <c r="EY32" s="297" t="str">
        <f t="array" aca="1" ref="EY32" ca="1">IFERROR(INDEX($AK$3:$AK$129,MATCH(1,($AP$3:$AP$129=$AR32&amp;$AQ32)*($AH$3:$AH$129=EY$3),0),0),"")</f>
        <v/>
      </c>
      <c r="EZ32" s="297" t="str">
        <f t="array" aca="1" ref="EZ32" ca="1">IFERROR(INDEX($AI$3:$AI$129,MATCH(1,($AP$3:$AP$129=$AR32&amp;$AQ32)*($AH$3:$AH$129=EZ$3),0),0),"")</f>
        <v/>
      </c>
      <c r="FA32" s="299" t="str">
        <f t="array" aca="1" ref="FA32" ca="1">IFERROR(INDEX($AG$3:$AG$129,MATCH(1,($AP$3:$AP$129=$AR32&amp;$AQ32)*($AH$3:$AH$129=FA$3),0),0),"")</f>
        <v/>
      </c>
      <c r="FB32" s="297" t="str">
        <f t="array" aca="1" ref="FB32" ca="1">IFERROR(INDEX($AJ$3:$AJ$129,MATCH(1,($AP$3:$AP$129=$AR32&amp;$AQ32)*($AH$3:$AH$129=FB$3),0),0),"")</f>
        <v/>
      </c>
      <c r="FC32" s="297" t="str">
        <f t="array" aca="1" ref="FC32" ca="1">IFERROR(INDEX($AK$3:$AK$129,MATCH(1,($AP$3:$AP$129=$AR32&amp;$AQ32)*($AH$3:$AH$129=FC$3),0),0),"")</f>
        <v/>
      </c>
      <c r="FD32" s="297" t="str">
        <f t="array" aca="1" ref="FD32" ca="1">IFERROR(INDEX($AI$3:$AI$129,MATCH(1,($AP$3:$AP$129=$AR32&amp;$AQ32)*($AH$3:$AH$129=FD$3),0),0),"")</f>
        <v/>
      </c>
      <c r="FE32" s="299" t="str">
        <f t="array" aca="1" ref="FE32" ca="1">IFERROR(INDEX($AG$3:$AG$129,MATCH(1,($AP$3:$AP$129=$AR32&amp;$AQ32)*($AH$3:$AH$129=FE$3),0),0),"")</f>
        <v/>
      </c>
      <c r="FF32" s="297" t="str">
        <f t="array" aca="1" ref="FF32" ca="1">IFERROR(INDEX($AJ$3:$AJ$129,MATCH(1,($AP$3:$AP$129=$AR32&amp;$AQ32)*($AH$3:$AH$129=FF$3),0),0),"")</f>
        <v/>
      </c>
      <c r="FG32" s="297" t="str">
        <f t="array" aca="1" ref="FG32" ca="1">IFERROR(INDEX($AK$3:$AK$129,MATCH(1,($AP$3:$AP$129=$AR32&amp;$AQ32)*($AH$3:$AH$129=FG$3),0),0),"")</f>
        <v/>
      </c>
    </row>
    <row r="33" spans="2:163" ht="13.8" x14ac:dyDescent="0.25">
      <c r="B33" s="295">
        <f>dummy1!O39</f>
        <v>31</v>
      </c>
      <c r="C33" s="296">
        <f>dummy1!P39</f>
        <v>42040</v>
      </c>
      <c r="D33" s="297">
        <f>dummy1!Q39</f>
        <v>0.70833333333333337</v>
      </c>
      <c r="E33" s="295" t="str">
        <f>dummy1!R39</f>
        <v>Court 15</v>
      </c>
      <c r="G33" s="295" t="str">
        <f ca="1">IFERROR(VLOOKUP(dummy1!S39,dummy1!$K$45:$L$172,2,FALSE),"")</f>
        <v/>
      </c>
      <c r="H33" s="295" t="str">
        <f>IFERROR(VLOOKUP(dummy1!V39,dummy1!$K$45:$L$172,2,FALSE),"")</f>
        <v/>
      </c>
      <c r="N33" s="295">
        <f ca="1">'Bracket 9 - 16'!CU56</f>
        <v>31</v>
      </c>
      <c r="O33" s="295" t="str">
        <f ca="1">'Bracket 9 - 16'!CV53</f>
        <v>Loser Match 30 - First Lose</v>
      </c>
      <c r="P33" s="295" t="str">
        <f ca="1">'Bracket 9 - 16'!CV54</f>
        <v>Winner Match 30</v>
      </c>
      <c r="Q33" s="295">
        <f t="shared" ca="1" si="36"/>
        <v>31</v>
      </c>
      <c r="R33" s="295">
        <f t="shared" ca="1" si="37"/>
        <v>42040</v>
      </c>
      <c r="S33" s="295">
        <f t="shared" ca="1" si="38"/>
        <v>0.70833333333333337</v>
      </c>
      <c r="T33" s="295" t="str">
        <f t="shared" ca="1" si="39"/>
        <v>Loser Match 30 - First Lose</v>
      </c>
      <c r="U33" s="295" t="str">
        <f t="shared" ca="1" si="40"/>
        <v>Winner Match 30</v>
      </c>
      <c r="V33" s="295">
        <f ca="1">'Bracket 17 - 32'!S87</f>
        <v>19</v>
      </c>
      <c r="W33" s="296" t="str">
        <f ca="1">'Bracket 17 - 32'!T84</f>
        <v/>
      </c>
      <c r="X33" s="296" t="str">
        <f ca="1">'Bracket 17 - 32'!T85</f>
        <v/>
      </c>
      <c r="Y33" s="295">
        <f t="shared" ca="1" si="41"/>
        <v>31</v>
      </c>
      <c r="Z33" s="295">
        <f t="shared" ca="1" si="2"/>
        <v>42040</v>
      </c>
      <c r="AA33" s="295">
        <f t="shared" ca="1" si="3"/>
        <v>0.70833333333333337</v>
      </c>
      <c r="AB33" s="295" t="str">
        <f t="shared" ca="1" si="42"/>
        <v>Loser Match 20</v>
      </c>
      <c r="AC33" s="295" t="str">
        <f t="shared" ca="1" si="43"/>
        <v>Loser Match 19</v>
      </c>
      <c r="AD33" s="295">
        <f ca="1">'Bracket 33 - 64'!C192</f>
        <v>8</v>
      </c>
      <c r="AE33" s="295" t="str">
        <f ca="1">IFERROR(VLOOKUP(dummy1!S39,dummy1!$K$45:$L$172,2,FALSE),"")</f>
        <v/>
      </c>
      <c r="AF33" s="295" t="str">
        <f ca="1">IFERROR(VLOOKUP(dummy1!T39,dummy1!$K$45:$L$172,2,FALSE),"")</f>
        <v/>
      </c>
      <c r="AG33" s="295">
        <f t="shared" ca="1" si="44"/>
        <v>31</v>
      </c>
      <c r="AH33" s="295">
        <f t="shared" ca="1" si="45"/>
        <v>42040</v>
      </c>
      <c r="AI33" s="295">
        <f t="shared" ca="1" si="46"/>
        <v>0.70833333333333337</v>
      </c>
      <c r="AJ33" s="295" t="str">
        <f t="shared" ca="1" si="47"/>
        <v>Loser Match 14</v>
      </c>
      <c r="AK33" s="295" t="str">
        <f t="shared" ca="1" si="48"/>
        <v>Winner Match 11</v>
      </c>
      <c r="AL33" s="294">
        <f>IF(dummy1!B40=dummy1!B39,IF(dummy1!C40&gt;1,AL32,AL32+1),1)</f>
        <v>2</v>
      </c>
      <c r="AN33" s="295" t="str">
        <f t="shared" si="50"/>
        <v>2Court 15</v>
      </c>
      <c r="AO33" s="295" t="str">
        <f t="shared" si="51"/>
        <v>2Court 15</v>
      </c>
      <c r="AP33" s="295" t="str">
        <f t="shared" si="52"/>
        <v>2Court 15</v>
      </c>
      <c r="AQ33" s="295" t="str">
        <f t="shared" si="70"/>
        <v>Court 4</v>
      </c>
      <c r="AR33" s="295">
        <f t="shared" si="68"/>
        <v>5</v>
      </c>
      <c r="AS33" s="295">
        <f t="shared" ca="1" si="61"/>
        <v>8</v>
      </c>
      <c r="AT33" s="295">
        <f t="shared" ca="1" si="62"/>
        <v>0</v>
      </c>
      <c r="AU33" s="295">
        <f t="shared" ca="1" si="63"/>
        <v>0</v>
      </c>
      <c r="AV33" s="295">
        <f t="shared" ca="1" si="64"/>
        <v>0</v>
      </c>
      <c r="AW33" s="295">
        <f t="shared" ca="1" si="65"/>
        <v>0</v>
      </c>
      <c r="AX33" s="295">
        <f t="shared" ca="1" si="66"/>
        <v>0</v>
      </c>
      <c r="AY33" s="295">
        <f t="shared" ca="1" si="67"/>
        <v>0</v>
      </c>
      <c r="AZ33" s="297" t="str">
        <f t="array" aca="1" ref="AZ33" ca="1">IFERROR(INDEX($K$3:$K$18,MATCH(1,($AM$3:$AM$18=$AR33&amp;$AQ33)*($J$3:$J$18=AZ$3),0),0),"")</f>
        <v/>
      </c>
      <c r="BA33" s="299" t="str">
        <f t="array" aca="1" ref="BA33" ca="1">IFERROR(INDEX($I$3:$I$18,MATCH(1,($AM$3:$AM$18=$AR33&amp;$AQ33)*($J$3:$J$18=BA$3),0),0),"")</f>
        <v/>
      </c>
      <c r="BB33" s="297" t="str">
        <f t="array" aca="1" ref="BB33" ca="1">IFERROR(INDEX($L$3:$L$18,MATCH(1,($AM$3:$AM$18=$AR33&amp;$AQ33)*($J$3:$J$18=BB$3),0),0),"")</f>
        <v/>
      </c>
      <c r="BC33" s="297" t="str">
        <f t="array" aca="1" ref="BC33" ca="1">IFERROR(INDEX($M$3:$M$18,MATCH(1,($AM$3:$AM$18=$AR33&amp;$AQ33)*($J$3:$J$18=BC$3),0),0),"")</f>
        <v/>
      </c>
      <c r="BD33" s="297" t="str">
        <f t="array" aca="1" ref="BD33" ca="1">IFERROR(INDEX($K$3:$K$18,MATCH(1,($AM$3:$AM$18=$AR33&amp;$AQ33)*($J$3:$J$18=BD$3),0),0),"")</f>
        <v/>
      </c>
      <c r="BE33" s="299" t="str">
        <f t="array" aca="1" ref="BE33" ca="1">IFERROR(INDEX($I$3:$I$18,MATCH(1,($AM$3:$AM$18=$AR33&amp;$AQ33)*($J$3:$J$18=BE$3),0),0),"")</f>
        <v/>
      </c>
      <c r="BF33" s="297" t="str">
        <f t="array" aca="1" ref="BF33" ca="1">IFERROR(INDEX($L$3:$L$18,MATCH(1,($AM$3:$AM$18=$AR33&amp;$AQ33)*($J$3:$J$18=BF$3),0),0),"")</f>
        <v/>
      </c>
      <c r="BG33" s="297" t="str">
        <f t="array" aca="1" ref="BG33" ca="1">IFERROR(INDEX($M$3:$M$18,MATCH(1,($AM$3:$AM$18=$AR33&amp;$AQ33)*($J$3:$J$18=BG$3),0),0),"")</f>
        <v/>
      </c>
      <c r="BH33" s="297" t="str">
        <f t="array" aca="1" ref="BH33" ca="1">IFERROR(INDEX($K$3:$K$18,MATCH(1,($AM$3:$AM$18=$AR33&amp;$AQ33)*($J$3:$J$18=BH$3),0),0),"")</f>
        <v/>
      </c>
      <c r="BI33" s="299" t="str">
        <f t="array" aca="1" ref="BI33" ca="1">IFERROR(INDEX($I$3:$I$18,MATCH(1,($AM$3:$AM$18=$AR33&amp;$AQ33)*($J$3:$J$18=BI$3),0),0),"")</f>
        <v/>
      </c>
      <c r="BJ33" s="297" t="str">
        <f t="array" aca="1" ref="BJ33" ca="1">IFERROR(INDEX($L$3:$L$18,MATCH(1,($AM$3:$AM$18=$AR33&amp;$AQ33)*($J$3:$J$18=BJ$3),0),0),"")</f>
        <v/>
      </c>
      <c r="BK33" s="297" t="str">
        <f t="array" aca="1" ref="BK33" ca="1">IFERROR(INDEX($M$3:$M$18,MATCH(1,($AM$3:$AM$18=$AR33&amp;$AQ33)*($J$3:$J$18=BK$3),0),0),"")</f>
        <v/>
      </c>
      <c r="BL33" s="297" t="str">
        <f t="array" aca="1" ref="BL33" ca="1">IFERROR(INDEX($K$3:$K$18,MATCH(1,($AM$3:$AM$18=$AR33&amp;$AQ33)*($J$3:$J$18=BL$3),0),0),"")</f>
        <v/>
      </c>
      <c r="BM33" s="299" t="str">
        <f t="array" aca="1" ref="BM33" ca="1">IFERROR(INDEX($I$3:$I$18,MATCH(1,($AM$3:$AM$18=$AR33&amp;$AQ33)*($J$3:$J$18=BM$3),0),0),"")</f>
        <v/>
      </c>
      <c r="BN33" s="297" t="str">
        <f t="array" aca="1" ref="BN33" ca="1">IFERROR(INDEX($L$3:$L$18,MATCH(1,($AM$3:$AM$18=$AR33&amp;$AQ33)*($J$3:$J$18=BN$3),0),0),"")</f>
        <v/>
      </c>
      <c r="BO33" s="297" t="str">
        <f t="array" aca="1" ref="BO33" ca="1">IFERROR(INDEX($M$3:$M$18,MATCH(1,($AM$3:$AM$18=$AR33&amp;$AQ33)*($J$3:$J$18=BO$3),0),0),"")</f>
        <v/>
      </c>
      <c r="BP33" s="297" t="str">
        <f t="array" aca="1" ref="BP33" ca="1">IFERROR(INDEX($K$3:$K$18,MATCH(1,($AM$3:$AM$18=$AR33&amp;$AQ33)*($J$3:$J$18=BP$3),0),0),"")</f>
        <v/>
      </c>
      <c r="BQ33" s="299" t="str">
        <f t="array" aca="1" ref="BQ33" ca="1">IFERROR(INDEX($I$3:$I$18,MATCH(1,($AM$3:$AM$18=$AR33&amp;$AQ33)*($J$3:$J$18=BQ$3),0),0),"")</f>
        <v/>
      </c>
      <c r="BR33" s="297" t="str">
        <f t="array" aca="1" ref="BR33" ca="1">IFERROR(INDEX($L$3:$L$18,MATCH(1,($AM$3:$AM$18=$AR33&amp;$AQ33)*($J$3:$J$18=BR$3),0),0),"")</f>
        <v/>
      </c>
      <c r="BS33" s="297" t="str">
        <f t="array" aca="1" ref="BS33" ca="1">IFERROR(INDEX($M$3:$M$18,MATCH(1,($AM$3:$AM$18=$AR33&amp;$AQ33)*($J$3:$J$18=BS$3),0),0),"")</f>
        <v/>
      </c>
      <c r="BT33" s="297" t="str">
        <f t="array" aca="1" ref="BT33" ca="1">IFERROR(INDEX($K$3:$K$18,MATCH(1,($AM$3:$AM$18=$AR33&amp;$AQ33)*($J$3:$J$18=BT$3),0),0),"")</f>
        <v/>
      </c>
      <c r="BU33" s="299" t="str">
        <f t="array" aca="1" ref="BU33" ca="1">IFERROR(INDEX($I$3:$I$18,MATCH(1,($AM$3:$AM$18=$AR33&amp;$AQ33)*($J$3:$J$18=BU$3),0),0),"")</f>
        <v/>
      </c>
      <c r="BV33" s="297" t="str">
        <f t="array" aca="1" ref="BV33" ca="1">IFERROR(INDEX($L$3:$L$18,MATCH(1,($AM$3:$AM$18=$AR33&amp;$AQ33)*($J$3:$J$18=BV$3),0),0),"")</f>
        <v/>
      </c>
      <c r="BW33" s="297" t="str">
        <f t="array" aca="1" ref="BW33" ca="1">IFERROR(INDEX($M$3:$M$18,MATCH(1,($AM$3:$AM$18=$AR33&amp;$AQ33)*($J$3:$J$18=BW$3),0),0),"")</f>
        <v/>
      </c>
      <c r="BX33" s="297" t="str">
        <f t="array" aca="1" ref="BX33" ca="1">IFERROR(INDEX($K$3:$K$18,MATCH(1,($AM$3:$AM$18=$AR33&amp;$AQ33)*($J$3:$J$18=BX$3),0),0),"")</f>
        <v/>
      </c>
      <c r="BY33" s="299" t="str">
        <f t="array" aca="1" ref="BY33" ca="1">IFERROR(INDEX($I$3:$I$18,MATCH(1,($AM$3:$AM$18=$AR33&amp;$AQ33)*($J$3:$J$18=BY$3),0),0),"")</f>
        <v/>
      </c>
      <c r="BZ33" s="297" t="str">
        <f t="array" aca="1" ref="BZ33" ca="1">IFERROR(INDEX($L$3:$L$18,MATCH(1,($AM$3:$AM$18=$AR33&amp;$AQ33)*($J$3:$J$18=BZ$3),0),0),"")</f>
        <v/>
      </c>
      <c r="CA33" s="297" t="str">
        <f t="array" aca="1" ref="CA33" ca="1">IFERROR(INDEX($M$3:$M$18,MATCH(1,($AM$3:$AM$18=$AR33&amp;$AQ33)*($J$3:$J$18=CA$3),0),0),"")</f>
        <v/>
      </c>
      <c r="CB33" s="297" t="str">
        <f t="array" aca="1" ref="CB33" ca="1">IFERROR(INDEX($S$3:$S$33,MATCH(1,($AN$3:$AN$33=$AR33&amp;$AQ33)*($R$3:$R$33=CB$3),0),0),"")</f>
        <v/>
      </c>
      <c r="CC33" s="299" t="str">
        <f t="array" aca="1" ref="CC33" ca="1">IFERROR(INDEX($Q$3:$Q$33,MATCH(1,($AN$3:$AN$33=$AR33&amp;$AQ33)*($R$3:$R$33=CC$3),0),0),"")</f>
        <v/>
      </c>
      <c r="CD33" s="297" t="str">
        <f t="array" aca="1" ref="CD33" ca="1">IFERROR(INDEX($T$3:$T$33,MATCH(1,($AN$3:$AN$33=$AR33&amp;$AQ33)*($R$3:$R$33=CD$3),0),0),"")</f>
        <v/>
      </c>
      <c r="CE33" s="297" t="str">
        <f t="array" aca="1" ref="CE33" ca="1">IFERROR(INDEX($U$3:$U$33,MATCH(1,($AN$3:$AN$33=$AR33&amp;$AQ33)*($R$3:$R$33=CE$3),0),0),"")</f>
        <v/>
      </c>
      <c r="CF33" s="297" t="str">
        <f t="array" aca="1" ref="CF33" ca="1">IFERROR(INDEX($S$3:$S$33,MATCH(1,($AN$3:$AN$33=$AR33&amp;$AQ33)*($R$3:$R$33=CF$3),0),0),"")</f>
        <v/>
      </c>
      <c r="CG33" s="299" t="str">
        <f t="array" aca="1" ref="CG33" ca="1">IFERROR(INDEX($Q$3:$Q$33,MATCH(1,($AN$3:$AN$33=$AR33&amp;$AQ33)*($R$3:$R$33=CG$3),0),0),"")</f>
        <v/>
      </c>
      <c r="CH33" s="297" t="str">
        <f t="array" aca="1" ref="CH33" ca="1">IFERROR(INDEX($T$3:$T$33,MATCH(1,($AN$3:$AN$33=$AR33&amp;$AQ33)*($R$3:$R$33=CH$3),0),0),"")</f>
        <v/>
      </c>
      <c r="CI33" s="297" t="str">
        <f t="array" aca="1" ref="CI33" ca="1">IFERROR(INDEX($U$3:$U$33,MATCH(1,($AN$3:$AN$33=$AR33&amp;$AQ33)*($R$3:$R$33=CI$3),0),0),"")</f>
        <v/>
      </c>
      <c r="CJ33" s="297" t="str">
        <f t="array" aca="1" ref="CJ33" ca="1">IFERROR(INDEX($S$3:$S$33,MATCH(1,($AN$3:$AN$33=$AR33&amp;$AQ33)*($R$3:$R$33=CJ$3),0),0),"")</f>
        <v/>
      </c>
      <c r="CK33" s="299" t="str">
        <f t="array" aca="1" ref="CK33" ca="1">IFERROR(INDEX($Q$3:$Q$33,MATCH(1,($AN$3:$AN$33=$AR33&amp;$AQ33)*($R$3:$R$33=CK$3),0),0),"")</f>
        <v/>
      </c>
      <c r="CL33" s="297" t="str">
        <f t="array" aca="1" ref="CL33" ca="1">IFERROR(INDEX($T$3:$T$33,MATCH(1,($AN$3:$AN$33=$AR33&amp;$AQ33)*($R$3:$R$33=CL$3),0),0),"")</f>
        <v/>
      </c>
      <c r="CM33" s="297" t="str">
        <f t="array" aca="1" ref="CM33" ca="1">IFERROR(INDEX($U$3:$U$33,MATCH(1,($AN$3:$AN$33=$AR33&amp;$AQ33)*($R$3:$R$33=CM$3),0),0),"")</f>
        <v/>
      </c>
      <c r="CN33" s="297" t="str">
        <f t="array" aca="1" ref="CN33" ca="1">IFERROR(INDEX($S$3:$S$33,MATCH(1,($AN$3:$AN$33=$AR33&amp;$AQ33)*($R$3:$R$33=CN$3),0),0),"")</f>
        <v/>
      </c>
      <c r="CO33" s="299" t="str">
        <f t="array" aca="1" ref="CO33" ca="1">IFERROR(INDEX($Q$3:$Q$33,MATCH(1,($AN$3:$AN$33=$AR33&amp;$AQ33)*($R$3:$R$33=CO$3),0),0),"")</f>
        <v/>
      </c>
      <c r="CP33" s="297" t="str">
        <f t="array" aca="1" ref="CP33" ca="1">IFERROR(INDEX($T$3:$T$33,MATCH(1,($AN$3:$AN$33=$AR33&amp;$AQ33)*($R$3:$R$33=CP$3),0),0),"")</f>
        <v/>
      </c>
      <c r="CQ33" s="297" t="str">
        <f t="array" aca="1" ref="CQ33" ca="1">IFERROR(INDEX($U$3:$U$33,MATCH(1,($AN$3:$AN$33=$AR33&amp;$AQ33)*($R$3:$R$33=CQ$3),0),0),"")</f>
        <v/>
      </c>
      <c r="CR33" s="297" t="str">
        <f t="array" aca="1" ref="CR33" ca="1">IFERROR(INDEX($S$3:$S$33,MATCH(1,($AN$3:$AN$33=$AR33&amp;$AQ33)*($R$3:$R$33=CR$3),0),0),"")</f>
        <v/>
      </c>
      <c r="CS33" s="299" t="str">
        <f t="array" aca="1" ref="CS33" ca="1">IFERROR(INDEX($Q$3:$Q$33,MATCH(1,($AN$3:$AN$33=$AR33&amp;$AQ33)*($R$3:$R$33=CS$3),0),0),"")</f>
        <v/>
      </c>
      <c r="CT33" s="297" t="str">
        <f t="array" aca="1" ref="CT33" ca="1">IFERROR(INDEX($T$3:$T$33,MATCH(1,($AN$3:$AN$33=$AR33&amp;$AQ33)*($R$3:$R$33=CT$3),0),0),"")</f>
        <v/>
      </c>
      <c r="CU33" s="297" t="str">
        <f t="array" aca="1" ref="CU33" ca="1">IFERROR(INDEX($U$3:$U$33,MATCH(1,($AN$3:$AN$33=$AR33&amp;$AQ33)*($R$3:$R$33=CU$3),0),0),"")</f>
        <v/>
      </c>
      <c r="CV33" s="297" t="str">
        <f t="array" aca="1" ref="CV33" ca="1">IFERROR(INDEX($S$3:$S$33,MATCH(1,($AN$3:$AN$33=$AR33&amp;$AQ33)*($R$3:$R$33=CV$3),0),0),"")</f>
        <v/>
      </c>
      <c r="CW33" s="299" t="str">
        <f t="array" aca="1" ref="CW33" ca="1">IFERROR(INDEX($Q$3:$Q$33,MATCH(1,($AN$3:$AN$33=$AR33&amp;$AQ33)*($R$3:$R$33=CW$3),0),0),"")</f>
        <v/>
      </c>
      <c r="CX33" s="297" t="str">
        <f t="array" aca="1" ref="CX33" ca="1">IFERROR(INDEX($T$3:$T$33,MATCH(1,($AN$3:$AN$33=$AR33&amp;$AQ33)*($R$3:$R$33=CX$3),0),0),"")</f>
        <v/>
      </c>
      <c r="CY33" s="297" t="str">
        <f t="array" aca="1" ref="CY33" ca="1">IFERROR(INDEX($U$3:$U$33,MATCH(1,($AN$3:$AN$33=$AR33&amp;$AQ33)*($R$3:$R$33=CY$3),0),0),"")</f>
        <v/>
      </c>
      <c r="CZ33" s="297" t="str">
        <f t="array" aca="1" ref="CZ33" ca="1">IFERROR(INDEX($S$3:$S$33,MATCH(1,($AN$3:$AN$33=$AR33&amp;$AQ33)*($R$3:$R$33=CZ$3),0),0),"")</f>
        <v/>
      </c>
      <c r="DA33" s="299" t="str">
        <f t="array" aca="1" ref="DA33" ca="1">IFERROR(INDEX($Q$3:$Q$33,MATCH(1,($AN$3:$AN$33=$AR33&amp;$AQ33)*($R$3:$R$33=DA$3),0),0),"")</f>
        <v/>
      </c>
      <c r="DB33" s="297" t="str">
        <f t="array" aca="1" ref="DB33" ca="1">IFERROR(INDEX($T$3:$T$33,MATCH(1,($AN$3:$AN$33=$AR33&amp;$AQ33)*($R$3:$R$33=DB$3),0),0),"")</f>
        <v/>
      </c>
      <c r="DC33" s="297" t="str">
        <f t="array" aca="1" ref="DC33" ca="1">IFERROR(INDEX($U$3:$U$33,MATCH(1,($AN$3:$AN$33=$AR33&amp;$AQ33)*($R$3:$R$33=DC$3),0),0),"")</f>
        <v/>
      </c>
      <c r="DD33" s="297" t="str">
        <f t="array" aca="1" ref="DD33" ca="1">IFERROR(INDEX($AA$3:$AA$65,MATCH(1,($AO$3:$AO$65=$AR33&amp;$AQ33)*($Z$3:$Z$65=DD$3),0),0),"")</f>
        <v/>
      </c>
      <c r="DE33" s="299" t="str">
        <f t="array" aca="1" ref="DE33" ca="1">IFERROR(INDEX($Y$3:$Y$65,MATCH(1,($AO$3:$AO$65=$AR33&amp;$AQ33)*($Z$3:$Z$65=DE$3),0),0),"")</f>
        <v/>
      </c>
      <c r="DF33" s="297" t="str">
        <f t="array" aca="1" ref="DF33" ca="1">IFERROR(INDEX($AB$3:$AB$65,MATCH(1,($AO$3:$AO$65=$AR33&amp;$AQ33)*($Z$3:$Z$65=DF$3),0),0),"")</f>
        <v/>
      </c>
      <c r="DG33" s="297" t="str">
        <f t="array" aca="1" ref="DG33" ca="1">IFERROR(INDEX($AC$3:$AC$65,MATCH(1,($AO$3:$AO$65=$AR33&amp;$AQ33)*($Z$3:$Z$65=DG$3),0),0),"")</f>
        <v/>
      </c>
      <c r="DH33" s="297" t="str">
        <f t="array" aca="1" ref="DH33" ca="1">IFERROR(INDEX($AA$3:$AA$65,MATCH(1,($AO$3:$AO$65=$AR33&amp;$AQ33)*($Z$3:$Z$65=DH$3),0),0),"")</f>
        <v/>
      </c>
      <c r="DI33" s="299" t="str">
        <f t="array" aca="1" ref="DI33" ca="1">IFERROR(INDEX($Y$3:$Y$65,MATCH(1,($AO$3:$AO$65=$AR33&amp;$AQ33)*($Z$3:$Z$65=DI$3),0),0),"")</f>
        <v/>
      </c>
      <c r="DJ33" s="297" t="str">
        <f t="array" aca="1" ref="DJ33" ca="1">IFERROR(INDEX($AB$3:$AB$65,MATCH(1,($AO$3:$AO$65=$AR33&amp;$AQ33)*($Z$3:$Z$65=DJ$3),0),0),"")</f>
        <v/>
      </c>
      <c r="DK33" s="297" t="str">
        <f t="array" aca="1" ref="DK33" ca="1">IFERROR(INDEX($AC$3:$AC$65,MATCH(1,($AO$3:$AO$65=$AR33&amp;$AQ33)*($Z$3:$Z$65=DK$3),0),0),"")</f>
        <v/>
      </c>
      <c r="DL33" s="297" t="str">
        <f t="array" aca="1" ref="DL33" ca="1">IFERROR(INDEX($AA$3:$AA$65,MATCH(1,($AO$3:$AO$65=$AR33&amp;$AQ33)*($Z$3:$Z$65=DL$3),0),0),"")</f>
        <v/>
      </c>
      <c r="DM33" s="299" t="str">
        <f t="array" aca="1" ref="DM33" ca="1">IFERROR(INDEX($Y$3:$Y$65,MATCH(1,($AO$3:$AO$65=$AR33&amp;$AQ33)*($Z$3:$Z$65=DM$3),0),0),"")</f>
        <v/>
      </c>
      <c r="DN33" s="297" t="str">
        <f t="array" aca="1" ref="DN33" ca="1">IFERROR(INDEX($AB$3:$AB$65,MATCH(1,($AO$3:$AO$65=$AR33&amp;$AQ33)*($Z$3:$Z$65=DN$3),0),0),"")</f>
        <v/>
      </c>
      <c r="DO33" s="297" t="str">
        <f t="array" aca="1" ref="DO33" ca="1">IFERROR(INDEX($AC$3:$AC$65,MATCH(1,($AO$3:$AO$65=$AR33&amp;$AQ33)*($Z$3:$Z$65=DO$3),0),0),"")</f>
        <v/>
      </c>
      <c r="DP33" s="297" t="str">
        <f t="array" aca="1" ref="DP33" ca="1">IFERROR(INDEX($AA$3:$AA$65,MATCH(1,($AO$3:$AO$65=$AR33&amp;$AQ33)*($Z$3:$Z$65=DP$3),0),0),"")</f>
        <v/>
      </c>
      <c r="DQ33" s="299" t="str">
        <f t="array" aca="1" ref="DQ33" ca="1">IFERROR(INDEX($Y$3:$Y$65,MATCH(1,($AO$3:$AO$65=$AR33&amp;$AQ33)*($Z$3:$Z$65=DQ$3),0),0),"")</f>
        <v/>
      </c>
      <c r="DR33" s="297" t="str">
        <f t="array" aca="1" ref="DR33" ca="1">IFERROR(INDEX($AB$3:$AB$65,MATCH(1,($AO$3:$AO$65=$AR33&amp;$AQ33)*($Z$3:$Z$65=DR$3),0),0),"")</f>
        <v/>
      </c>
      <c r="DS33" s="297" t="str">
        <f t="array" aca="1" ref="DS33" ca="1">IFERROR(INDEX($AC$3:$AC$65,MATCH(1,($AO$3:$AO$65=$AR33&amp;$AQ33)*($Z$3:$Z$65=DS$3),0),0),"")</f>
        <v/>
      </c>
      <c r="DT33" s="297" t="str">
        <f t="array" aca="1" ref="DT33" ca="1">IFERROR(INDEX($AA$3:$AA$65,MATCH(1,($AO$3:$AO$65=$AR33&amp;$AQ33)*($Z$3:$Z$65=DT$3),0),0),"")</f>
        <v/>
      </c>
      <c r="DU33" s="299" t="str">
        <f t="array" aca="1" ref="DU33" ca="1">IFERROR(INDEX($Y$3:$Y$65,MATCH(1,($AO$3:$AO$65=$AR33&amp;$AQ33)*($Z$3:$Z$65=DU$3),0),0),"")</f>
        <v/>
      </c>
      <c r="DV33" s="297" t="str">
        <f t="array" aca="1" ref="DV33" ca="1">IFERROR(INDEX($AB$3:$AB$65,MATCH(1,($AO$3:$AO$65=$AR33&amp;$AQ33)*($Z$3:$Z$65=DV$3),0),0),"")</f>
        <v/>
      </c>
      <c r="DW33" s="297" t="str">
        <f t="array" aca="1" ref="DW33" ca="1">IFERROR(INDEX($AC$3:$AC$65,MATCH(1,($AO$3:$AO$65=$AR33&amp;$AQ33)*($Z$3:$Z$65=DW$3),0),0),"")</f>
        <v/>
      </c>
      <c r="DX33" s="297" t="str">
        <f t="array" aca="1" ref="DX33" ca="1">IFERROR(INDEX($AA$3:$AA$65,MATCH(1,($AO$3:$AO$65=$AR33&amp;$AQ33)*($Z$3:$Z$65=DX$3),0),0),"")</f>
        <v/>
      </c>
      <c r="DY33" s="299" t="str">
        <f t="array" aca="1" ref="DY33" ca="1">IFERROR(INDEX($Y$3:$Y$65,MATCH(1,($AO$3:$AO$65=$AR33&amp;$AQ33)*($Z$3:$Z$65=DY$3),0),0),"")</f>
        <v/>
      </c>
      <c r="DZ33" s="297" t="str">
        <f t="array" aca="1" ref="DZ33" ca="1">IFERROR(INDEX($AB$3:$AB$65,MATCH(1,($AO$3:$AO$65=$AR33&amp;$AQ33)*($Z$3:$Z$65=DZ$3),0),0),"")</f>
        <v/>
      </c>
      <c r="EA33" s="297" t="str">
        <f t="array" aca="1" ref="EA33" ca="1">IFERROR(INDEX($AC$3:$AC$65,MATCH(1,($AO$3:$AO$65=$AR33&amp;$AQ33)*($Z$3:$Z$65=EA$3),0),0),"")</f>
        <v/>
      </c>
      <c r="EB33" s="297" t="str">
        <f t="array" aca="1" ref="EB33" ca="1">IFERROR(INDEX($AA$3:$AA$65,MATCH(1,($AO$3:$AO$65=$AR33&amp;$AQ33)*($Z$3:$Z$65=EB$3),0),0),"")</f>
        <v/>
      </c>
      <c r="EC33" s="299" t="str">
        <f t="array" aca="1" ref="EC33" ca="1">IFERROR(INDEX($Y$3:$Y$65,MATCH(1,($AO$3:$AO$65=$AR33&amp;$AQ33)*($Z$3:$Z$65=EC$3),0),0),"")</f>
        <v/>
      </c>
      <c r="ED33" s="297" t="str">
        <f t="array" aca="1" ref="ED33" ca="1">IFERROR(INDEX($AB$3:$AB$65,MATCH(1,($AO$3:$AO$65=$AR33&amp;$AQ33)*($Z$3:$Z$65=ED$3),0),0),"")</f>
        <v/>
      </c>
      <c r="EE33" s="297" t="str">
        <f t="array" aca="1" ref="EE33" ca="1">IFERROR(INDEX($AC$3:$AC$65,MATCH(1,($AO$3:$AO$65=$AR33&amp;$AQ33)*($Z$3:$Z$65=EE$3),0),0),"")</f>
        <v/>
      </c>
      <c r="EF33" s="297" t="str">
        <f t="array" aca="1" ref="EF33" ca="1">IFERROR(INDEX($AI$3:$AI$129,MATCH(1,($AP$3:$AP$129=$AR33&amp;$AQ33)*($AH$3:$AH$129=EF$3),0),0),"")</f>
        <v/>
      </c>
      <c r="EG33" s="299" t="str">
        <f t="array" aca="1" ref="EG33" ca="1">IFERROR(INDEX($AG$3:$AG$129,MATCH(1,($AP$3:$AP$129=$AR33&amp;$AQ33)*($AH$3:$AH$129=EG$3),0),0),"")</f>
        <v/>
      </c>
      <c r="EH33" s="297" t="str">
        <f t="array" aca="1" ref="EH33" ca="1">IFERROR(INDEX($AJ$3:$AJ$129,MATCH(1,($AP$3:$AP$129=$AR33&amp;$AQ33)*($AH$3:$AH$129=EH$3),0),0),"")</f>
        <v/>
      </c>
      <c r="EI33" s="297" t="str">
        <f t="array" aca="1" ref="EI33" ca="1">IFERROR(INDEX($AK$3:$AK$129,MATCH(1,($AP$3:$AP$129=$AR33&amp;$AQ33)*($AH$3:$AH$129=EI$3),0),0),"")</f>
        <v/>
      </c>
      <c r="EJ33" s="297" t="str">
        <f t="array" aca="1" ref="EJ33" ca="1">IFERROR(INDEX($AI$3:$AI$129,MATCH(1,($AP$3:$AP$129=$AR33&amp;$AQ33)*($AH$3:$AH$129=EJ$3),0),0),"")</f>
        <v/>
      </c>
      <c r="EK33" s="299" t="str">
        <f t="array" aca="1" ref="EK33" ca="1">IFERROR(INDEX($AG$3:$AG$129,MATCH(1,($AP$3:$AP$129=$AR33&amp;$AQ33)*($AH$3:$AH$129=EK$3),0),0),"")</f>
        <v/>
      </c>
      <c r="EL33" s="297" t="str">
        <f t="array" aca="1" ref="EL33" ca="1">IFERROR(INDEX($AJ$3:$AJ$129,MATCH(1,($AP$3:$AP$129=$AR33&amp;$AQ33)*($AH$3:$AH$129=EL$3),0),0),"")</f>
        <v/>
      </c>
      <c r="EM33" s="297" t="str">
        <f t="array" aca="1" ref="EM33" ca="1">IFERROR(INDEX($AK$3:$AK$129,MATCH(1,($AP$3:$AP$129=$AR33&amp;$AQ33)*($AH$3:$AH$129=EM$3),0),0),"")</f>
        <v/>
      </c>
      <c r="EN33" s="297" t="str">
        <f t="array" aca="1" ref="EN33" ca="1">IFERROR(INDEX($AI$3:$AI$129,MATCH(1,($AP$3:$AP$129=$AR33&amp;$AQ33)*($AH$3:$AH$129=EN$3),0),0),"")</f>
        <v/>
      </c>
      <c r="EO33" s="299" t="str">
        <f t="array" aca="1" ref="EO33" ca="1">IFERROR(INDEX($AG$3:$AG$129,MATCH(1,($AP$3:$AP$129=$AR33&amp;$AQ33)*($AH$3:$AH$129=EO$3),0),0),"")</f>
        <v/>
      </c>
      <c r="EP33" s="297" t="str">
        <f t="array" aca="1" ref="EP33" ca="1">IFERROR(INDEX($AJ$3:$AJ$129,MATCH(1,($AP$3:$AP$129=$AR33&amp;$AQ33)*($AH$3:$AH$129=EP$3),0),0),"")</f>
        <v/>
      </c>
      <c r="EQ33" s="297" t="str">
        <f t="array" aca="1" ref="EQ33" ca="1">IFERROR(INDEX($AK$3:$AK$129,MATCH(1,($AP$3:$AP$129=$AR33&amp;$AQ33)*($AH$3:$AH$129=EQ$3),0),0),"")</f>
        <v/>
      </c>
      <c r="ER33" s="297" t="str">
        <f t="array" aca="1" ref="ER33" ca="1">IFERROR(INDEX($AI$3:$AI$129,MATCH(1,($AP$3:$AP$129=$AR33&amp;$AQ33)*($AH$3:$AH$129=ER$3),0),0),"")</f>
        <v/>
      </c>
      <c r="ES33" s="299" t="str">
        <f t="array" aca="1" ref="ES33" ca="1">IFERROR(INDEX($AG$3:$AG$129,MATCH(1,($AP$3:$AP$129=$AR33&amp;$AQ33)*($AH$3:$AH$129=ES$3),0),0),"")</f>
        <v/>
      </c>
      <c r="ET33" s="297" t="str">
        <f t="array" aca="1" ref="ET33" ca="1">IFERROR(INDEX($AJ$3:$AJ$129,MATCH(1,($AP$3:$AP$129=$AR33&amp;$AQ33)*($AH$3:$AH$129=ET$3),0),0),"")</f>
        <v/>
      </c>
      <c r="EU33" s="297" t="str">
        <f t="array" aca="1" ref="EU33" ca="1">IFERROR(INDEX($AK$3:$AK$129,MATCH(1,($AP$3:$AP$129=$AR33&amp;$AQ33)*($AH$3:$AH$129=EU$3),0),0),"")</f>
        <v/>
      </c>
      <c r="EV33" s="297" t="str">
        <f t="array" aca="1" ref="EV33" ca="1">IFERROR(INDEX($AI$3:$AI$129,MATCH(1,($AP$3:$AP$129=$AR33&amp;$AQ33)*($AH$3:$AH$129=EV$3),0),0),"")</f>
        <v/>
      </c>
      <c r="EW33" s="299" t="str">
        <f t="array" aca="1" ref="EW33" ca="1">IFERROR(INDEX($AG$3:$AG$129,MATCH(1,($AP$3:$AP$129=$AR33&amp;$AQ33)*($AH$3:$AH$129=EW$3),0),0),"")</f>
        <v/>
      </c>
      <c r="EX33" s="297" t="str">
        <f t="array" aca="1" ref="EX33" ca="1">IFERROR(INDEX($AJ$3:$AJ$129,MATCH(1,($AP$3:$AP$129=$AR33&amp;$AQ33)*($AH$3:$AH$129=EX$3),0),0),"")</f>
        <v/>
      </c>
      <c r="EY33" s="297" t="str">
        <f t="array" aca="1" ref="EY33" ca="1">IFERROR(INDEX($AK$3:$AK$129,MATCH(1,($AP$3:$AP$129=$AR33&amp;$AQ33)*($AH$3:$AH$129=EY$3),0),0),"")</f>
        <v/>
      </c>
      <c r="EZ33" s="297" t="str">
        <f t="array" aca="1" ref="EZ33" ca="1">IFERROR(INDEX($AI$3:$AI$129,MATCH(1,($AP$3:$AP$129=$AR33&amp;$AQ33)*($AH$3:$AH$129=EZ$3),0),0),"")</f>
        <v/>
      </c>
      <c r="FA33" s="299" t="str">
        <f t="array" aca="1" ref="FA33" ca="1">IFERROR(INDEX($AG$3:$AG$129,MATCH(1,($AP$3:$AP$129=$AR33&amp;$AQ33)*($AH$3:$AH$129=FA$3),0),0),"")</f>
        <v/>
      </c>
      <c r="FB33" s="297" t="str">
        <f t="array" aca="1" ref="FB33" ca="1">IFERROR(INDEX($AJ$3:$AJ$129,MATCH(1,($AP$3:$AP$129=$AR33&amp;$AQ33)*($AH$3:$AH$129=FB$3),0),0),"")</f>
        <v/>
      </c>
      <c r="FC33" s="297" t="str">
        <f t="array" aca="1" ref="FC33" ca="1">IFERROR(INDEX($AK$3:$AK$129,MATCH(1,($AP$3:$AP$129=$AR33&amp;$AQ33)*($AH$3:$AH$129=FC$3),0),0),"")</f>
        <v/>
      </c>
      <c r="FD33" s="297" t="str">
        <f t="array" aca="1" ref="FD33" ca="1">IFERROR(INDEX($AI$3:$AI$129,MATCH(1,($AP$3:$AP$129=$AR33&amp;$AQ33)*($AH$3:$AH$129=FD$3),0),0),"")</f>
        <v/>
      </c>
      <c r="FE33" s="299" t="str">
        <f t="array" aca="1" ref="FE33" ca="1">IFERROR(INDEX($AG$3:$AG$129,MATCH(1,($AP$3:$AP$129=$AR33&amp;$AQ33)*($AH$3:$AH$129=FE$3),0),0),"")</f>
        <v/>
      </c>
      <c r="FF33" s="297" t="str">
        <f t="array" aca="1" ref="FF33" ca="1">IFERROR(INDEX($AJ$3:$AJ$129,MATCH(1,($AP$3:$AP$129=$AR33&amp;$AQ33)*($AH$3:$AH$129=FF$3),0),0),"")</f>
        <v/>
      </c>
      <c r="FG33" s="297" t="str">
        <f t="array" aca="1" ref="FG33" ca="1">IFERROR(INDEX($AK$3:$AK$129,MATCH(1,($AP$3:$AP$129=$AR33&amp;$AQ33)*($AH$3:$AH$129=FG$3),0),0),"")</f>
        <v/>
      </c>
    </row>
    <row r="34" spans="2:163" ht="13.8" x14ac:dyDescent="0.25">
      <c r="B34" s="295">
        <f>dummy1!O40</f>
        <v>32</v>
      </c>
      <c r="C34" s="296">
        <f>dummy1!P40</f>
        <v>42040</v>
      </c>
      <c r="D34" s="297">
        <f>dummy1!Q40</f>
        <v>0.70833333333333337</v>
      </c>
      <c r="E34" s="295" t="str">
        <f>dummy1!R40</f>
        <v>Court 16</v>
      </c>
      <c r="G34" s="295" t="str">
        <f ca="1">IFERROR(VLOOKUP(dummy1!S40,dummy1!$K$45:$L$172,2,FALSE),"")</f>
        <v/>
      </c>
      <c r="H34" s="295" t="str">
        <f>IFERROR(VLOOKUP(dummy1!V40,dummy1!$K$45:$L$172,2,FALSE),"")</f>
        <v/>
      </c>
      <c r="V34" s="295">
        <f ca="1">'Bracket 17 - 32'!S99</f>
        <v>20</v>
      </c>
      <c r="W34" s="296" t="str">
        <f ca="1">'Bracket 17 - 32'!T96</f>
        <v/>
      </c>
      <c r="X34" s="296" t="str">
        <f ca="1">'Bracket 17 - 32'!T97</f>
        <v/>
      </c>
      <c r="Y34" s="295">
        <f t="shared" ca="1" si="41"/>
        <v>32</v>
      </c>
      <c r="Z34" s="295">
        <f t="shared" ca="1" si="2"/>
        <v>42040</v>
      </c>
      <c r="AA34" s="295">
        <f t="shared" ca="1" si="3"/>
        <v>0.70833333333333337</v>
      </c>
      <c r="AB34" s="295" t="str">
        <f t="shared" ca="1" si="42"/>
        <v>Loser Match 18</v>
      </c>
      <c r="AC34" s="295" t="str">
        <f t="shared" ca="1" si="43"/>
        <v>Loser Match 17</v>
      </c>
      <c r="AD34" s="295">
        <f ca="1">'Bracket 33 - 64'!C198</f>
        <v>8</v>
      </c>
      <c r="AE34" s="295" t="str">
        <f ca="1">IFERROR(VLOOKUP(dummy1!S40,dummy1!$K$45:$L$172,2,FALSE),"")</f>
        <v/>
      </c>
      <c r="AF34" s="295" t="str">
        <f ca="1">IFERROR(VLOOKUP(dummy1!T40,dummy1!$K$45:$L$172,2,FALSE),"")</f>
        <v/>
      </c>
      <c r="AG34" s="295">
        <f t="shared" ca="1" si="44"/>
        <v>32</v>
      </c>
      <c r="AH34" s="295">
        <f t="shared" ca="1" si="45"/>
        <v>42040</v>
      </c>
      <c r="AI34" s="295">
        <f t="shared" ca="1" si="46"/>
        <v>0.70833333333333337</v>
      </c>
      <c r="AJ34" s="295" t="str">
        <f t="shared" ca="1" si="47"/>
        <v>Loser Match 13</v>
      </c>
      <c r="AK34" s="295" t="str">
        <f t="shared" ca="1" si="48"/>
        <v>Winner Match 12</v>
      </c>
      <c r="AL34" s="294">
        <f>IF(dummy1!B41=dummy1!B40,IF(dummy1!C41&gt;1,AL33,AL33+1),1)</f>
        <v>2</v>
      </c>
      <c r="AO34" s="295" t="str">
        <f t="shared" si="51"/>
        <v>2Court 16</v>
      </c>
      <c r="AP34" s="295" t="str">
        <f t="shared" si="52"/>
        <v>2Court 16</v>
      </c>
      <c r="AQ34" s="295" t="str">
        <f t="shared" si="70"/>
        <v>Court 4</v>
      </c>
      <c r="AR34" s="295">
        <f t="shared" si="68"/>
        <v>6</v>
      </c>
      <c r="AS34" s="295">
        <f t="shared" ca="1" si="61"/>
        <v>8</v>
      </c>
      <c r="AT34" s="295">
        <f t="shared" ca="1" si="62"/>
        <v>0</v>
      </c>
      <c r="AU34" s="295">
        <f t="shared" ca="1" si="63"/>
        <v>0</v>
      </c>
      <c r="AV34" s="295">
        <f t="shared" ca="1" si="64"/>
        <v>0</v>
      </c>
      <c r="AW34" s="295">
        <f t="shared" ca="1" si="65"/>
        <v>0</v>
      </c>
      <c r="AX34" s="295">
        <f t="shared" ca="1" si="66"/>
        <v>0</v>
      </c>
      <c r="AY34" s="295">
        <f t="shared" ca="1" si="67"/>
        <v>0</v>
      </c>
      <c r="AZ34" s="297" t="str">
        <f t="array" aca="1" ref="AZ34" ca="1">IFERROR(INDEX($K$3:$K$18,MATCH(1,($AM$3:$AM$18=$AR34&amp;$AQ34)*($J$3:$J$18=AZ$3),0),0),"")</f>
        <v/>
      </c>
      <c r="BA34" s="299" t="str">
        <f t="array" aca="1" ref="BA34" ca="1">IFERROR(INDEX($I$3:$I$18,MATCH(1,($AM$3:$AM$18=$AR34&amp;$AQ34)*($J$3:$J$18=BA$3),0),0),"")</f>
        <v/>
      </c>
      <c r="BB34" s="297" t="str">
        <f t="array" aca="1" ref="BB34" ca="1">IFERROR(INDEX($L$3:$L$18,MATCH(1,($AM$3:$AM$18=$AR34&amp;$AQ34)*($J$3:$J$18=BB$3),0),0),"")</f>
        <v/>
      </c>
      <c r="BC34" s="297" t="str">
        <f t="array" aca="1" ref="BC34" ca="1">IFERROR(INDEX($M$3:$M$18,MATCH(1,($AM$3:$AM$18=$AR34&amp;$AQ34)*($J$3:$J$18=BC$3),0),0),"")</f>
        <v/>
      </c>
      <c r="BD34" s="297" t="str">
        <f t="array" aca="1" ref="BD34" ca="1">IFERROR(INDEX($K$3:$K$18,MATCH(1,($AM$3:$AM$18=$AR34&amp;$AQ34)*($J$3:$J$18=BD$3),0),0),"")</f>
        <v/>
      </c>
      <c r="BE34" s="299" t="str">
        <f t="array" aca="1" ref="BE34" ca="1">IFERROR(INDEX($I$3:$I$18,MATCH(1,($AM$3:$AM$18=$AR34&amp;$AQ34)*($J$3:$J$18=BE$3),0),0),"")</f>
        <v/>
      </c>
      <c r="BF34" s="297" t="str">
        <f t="array" aca="1" ref="BF34" ca="1">IFERROR(INDEX($L$3:$L$18,MATCH(1,($AM$3:$AM$18=$AR34&amp;$AQ34)*($J$3:$J$18=BF$3),0),0),"")</f>
        <v/>
      </c>
      <c r="BG34" s="297" t="str">
        <f t="array" aca="1" ref="BG34" ca="1">IFERROR(INDEX($M$3:$M$18,MATCH(1,($AM$3:$AM$18=$AR34&amp;$AQ34)*($J$3:$J$18=BG$3),0),0),"")</f>
        <v/>
      </c>
      <c r="BH34" s="297" t="str">
        <f t="array" aca="1" ref="BH34" ca="1">IFERROR(INDEX($K$3:$K$18,MATCH(1,($AM$3:$AM$18=$AR34&amp;$AQ34)*($J$3:$J$18=BH$3),0),0),"")</f>
        <v/>
      </c>
      <c r="BI34" s="299" t="str">
        <f t="array" aca="1" ref="BI34" ca="1">IFERROR(INDEX($I$3:$I$18,MATCH(1,($AM$3:$AM$18=$AR34&amp;$AQ34)*($J$3:$J$18=BI$3),0),0),"")</f>
        <v/>
      </c>
      <c r="BJ34" s="297" t="str">
        <f t="array" aca="1" ref="BJ34" ca="1">IFERROR(INDEX($L$3:$L$18,MATCH(1,($AM$3:$AM$18=$AR34&amp;$AQ34)*($J$3:$J$18=BJ$3),0),0),"")</f>
        <v/>
      </c>
      <c r="BK34" s="297" t="str">
        <f t="array" aca="1" ref="BK34" ca="1">IFERROR(INDEX($M$3:$M$18,MATCH(1,($AM$3:$AM$18=$AR34&amp;$AQ34)*($J$3:$J$18=BK$3),0),0),"")</f>
        <v/>
      </c>
      <c r="BL34" s="297" t="str">
        <f t="array" aca="1" ref="BL34" ca="1">IFERROR(INDEX($K$3:$K$18,MATCH(1,($AM$3:$AM$18=$AR34&amp;$AQ34)*($J$3:$J$18=BL$3),0),0),"")</f>
        <v/>
      </c>
      <c r="BM34" s="299" t="str">
        <f t="array" aca="1" ref="BM34" ca="1">IFERROR(INDEX($I$3:$I$18,MATCH(1,($AM$3:$AM$18=$AR34&amp;$AQ34)*($J$3:$J$18=BM$3),0),0),"")</f>
        <v/>
      </c>
      <c r="BN34" s="297" t="str">
        <f t="array" aca="1" ref="BN34" ca="1">IFERROR(INDEX($L$3:$L$18,MATCH(1,($AM$3:$AM$18=$AR34&amp;$AQ34)*($J$3:$J$18=BN$3),0),0),"")</f>
        <v/>
      </c>
      <c r="BO34" s="297" t="str">
        <f t="array" aca="1" ref="BO34" ca="1">IFERROR(INDEX($M$3:$M$18,MATCH(1,($AM$3:$AM$18=$AR34&amp;$AQ34)*($J$3:$J$18=BO$3),0),0),"")</f>
        <v/>
      </c>
      <c r="BP34" s="297" t="str">
        <f t="array" aca="1" ref="BP34" ca="1">IFERROR(INDEX($K$3:$K$18,MATCH(1,($AM$3:$AM$18=$AR34&amp;$AQ34)*($J$3:$J$18=BP$3),0),0),"")</f>
        <v/>
      </c>
      <c r="BQ34" s="299" t="str">
        <f t="array" aca="1" ref="BQ34" ca="1">IFERROR(INDEX($I$3:$I$18,MATCH(1,($AM$3:$AM$18=$AR34&amp;$AQ34)*($J$3:$J$18=BQ$3),0),0),"")</f>
        <v/>
      </c>
      <c r="BR34" s="297" t="str">
        <f t="array" aca="1" ref="BR34" ca="1">IFERROR(INDEX($L$3:$L$18,MATCH(1,($AM$3:$AM$18=$AR34&amp;$AQ34)*($J$3:$J$18=BR$3),0),0),"")</f>
        <v/>
      </c>
      <c r="BS34" s="297" t="str">
        <f t="array" aca="1" ref="BS34" ca="1">IFERROR(INDEX($M$3:$M$18,MATCH(1,($AM$3:$AM$18=$AR34&amp;$AQ34)*($J$3:$J$18=BS$3),0),0),"")</f>
        <v/>
      </c>
      <c r="BT34" s="297" t="str">
        <f t="array" aca="1" ref="BT34" ca="1">IFERROR(INDEX($K$3:$K$18,MATCH(1,($AM$3:$AM$18=$AR34&amp;$AQ34)*($J$3:$J$18=BT$3),0),0),"")</f>
        <v/>
      </c>
      <c r="BU34" s="299" t="str">
        <f t="array" aca="1" ref="BU34" ca="1">IFERROR(INDEX($I$3:$I$18,MATCH(1,($AM$3:$AM$18=$AR34&amp;$AQ34)*($J$3:$J$18=BU$3),0),0),"")</f>
        <v/>
      </c>
      <c r="BV34" s="297" t="str">
        <f t="array" aca="1" ref="BV34" ca="1">IFERROR(INDEX($L$3:$L$18,MATCH(1,($AM$3:$AM$18=$AR34&amp;$AQ34)*($J$3:$J$18=BV$3),0),0),"")</f>
        <v/>
      </c>
      <c r="BW34" s="297" t="str">
        <f t="array" aca="1" ref="BW34" ca="1">IFERROR(INDEX($M$3:$M$18,MATCH(1,($AM$3:$AM$18=$AR34&amp;$AQ34)*($J$3:$J$18=BW$3),0),0),"")</f>
        <v/>
      </c>
      <c r="BX34" s="297" t="str">
        <f t="array" aca="1" ref="BX34" ca="1">IFERROR(INDEX($K$3:$K$18,MATCH(1,($AM$3:$AM$18=$AR34&amp;$AQ34)*($J$3:$J$18=BX$3),0),0),"")</f>
        <v/>
      </c>
      <c r="BY34" s="299" t="str">
        <f t="array" aca="1" ref="BY34" ca="1">IFERROR(INDEX($I$3:$I$18,MATCH(1,($AM$3:$AM$18=$AR34&amp;$AQ34)*($J$3:$J$18=BY$3),0),0),"")</f>
        <v/>
      </c>
      <c r="BZ34" s="297" t="str">
        <f t="array" aca="1" ref="BZ34" ca="1">IFERROR(INDEX($L$3:$L$18,MATCH(1,($AM$3:$AM$18=$AR34&amp;$AQ34)*($J$3:$J$18=BZ$3),0),0),"")</f>
        <v/>
      </c>
      <c r="CA34" s="297" t="str">
        <f t="array" aca="1" ref="CA34" ca="1">IFERROR(INDEX($M$3:$M$18,MATCH(1,($AM$3:$AM$18=$AR34&amp;$AQ34)*($J$3:$J$18=CA$3),0),0),"")</f>
        <v/>
      </c>
      <c r="CB34" s="297" t="str">
        <f t="array" aca="1" ref="CB34" ca="1">IFERROR(INDEX($S$3:$S$33,MATCH(1,($AN$3:$AN$33=$AR34&amp;$AQ34)*($R$3:$R$33=CB$3),0),0),"")</f>
        <v/>
      </c>
      <c r="CC34" s="299" t="str">
        <f t="array" aca="1" ref="CC34" ca="1">IFERROR(INDEX($Q$3:$Q$33,MATCH(1,($AN$3:$AN$33=$AR34&amp;$AQ34)*($R$3:$R$33=CC$3),0),0),"")</f>
        <v/>
      </c>
      <c r="CD34" s="297" t="str">
        <f t="array" aca="1" ref="CD34" ca="1">IFERROR(INDEX($T$3:$T$33,MATCH(1,($AN$3:$AN$33=$AR34&amp;$AQ34)*($R$3:$R$33=CD$3),0),0),"")</f>
        <v/>
      </c>
      <c r="CE34" s="297" t="str">
        <f t="array" aca="1" ref="CE34" ca="1">IFERROR(INDEX($U$3:$U$33,MATCH(1,($AN$3:$AN$33=$AR34&amp;$AQ34)*($R$3:$R$33=CE$3),0),0),"")</f>
        <v/>
      </c>
      <c r="CF34" s="297" t="str">
        <f t="array" aca="1" ref="CF34" ca="1">IFERROR(INDEX($S$3:$S$33,MATCH(1,($AN$3:$AN$33=$AR34&amp;$AQ34)*($R$3:$R$33=CF$3),0),0),"")</f>
        <v/>
      </c>
      <c r="CG34" s="299" t="str">
        <f t="array" aca="1" ref="CG34" ca="1">IFERROR(INDEX($Q$3:$Q$33,MATCH(1,($AN$3:$AN$33=$AR34&amp;$AQ34)*($R$3:$R$33=CG$3),0),0),"")</f>
        <v/>
      </c>
      <c r="CH34" s="297" t="str">
        <f t="array" aca="1" ref="CH34" ca="1">IFERROR(INDEX($T$3:$T$33,MATCH(1,($AN$3:$AN$33=$AR34&amp;$AQ34)*($R$3:$R$33=CH$3),0),0),"")</f>
        <v/>
      </c>
      <c r="CI34" s="297" t="str">
        <f t="array" aca="1" ref="CI34" ca="1">IFERROR(INDEX($U$3:$U$33,MATCH(1,($AN$3:$AN$33=$AR34&amp;$AQ34)*($R$3:$R$33=CI$3),0),0),"")</f>
        <v/>
      </c>
      <c r="CJ34" s="297" t="str">
        <f t="array" aca="1" ref="CJ34" ca="1">IFERROR(INDEX($S$3:$S$33,MATCH(1,($AN$3:$AN$33=$AR34&amp;$AQ34)*($R$3:$R$33=CJ$3),0),0),"")</f>
        <v/>
      </c>
      <c r="CK34" s="299" t="str">
        <f t="array" aca="1" ref="CK34" ca="1">IFERROR(INDEX($Q$3:$Q$33,MATCH(1,($AN$3:$AN$33=$AR34&amp;$AQ34)*($R$3:$R$33=CK$3),0),0),"")</f>
        <v/>
      </c>
      <c r="CL34" s="297" t="str">
        <f t="array" aca="1" ref="CL34" ca="1">IFERROR(INDEX($T$3:$T$33,MATCH(1,($AN$3:$AN$33=$AR34&amp;$AQ34)*($R$3:$R$33=CL$3),0),0),"")</f>
        <v/>
      </c>
      <c r="CM34" s="297" t="str">
        <f t="array" aca="1" ref="CM34" ca="1">IFERROR(INDEX($U$3:$U$33,MATCH(1,($AN$3:$AN$33=$AR34&amp;$AQ34)*($R$3:$R$33=CM$3),0),0),"")</f>
        <v/>
      </c>
      <c r="CN34" s="297" t="str">
        <f t="array" aca="1" ref="CN34" ca="1">IFERROR(INDEX($S$3:$S$33,MATCH(1,($AN$3:$AN$33=$AR34&amp;$AQ34)*($R$3:$R$33=CN$3),0),0),"")</f>
        <v/>
      </c>
      <c r="CO34" s="299" t="str">
        <f t="array" aca="1" ref="CO34" ca="1">IFERROR(INDEX($Q$3:$Q$33,MATCH(1,($AN$3:$AN$33=$AR34&amp;$AQ34)*($R$3:$R$33=CO$3),0),0),"")</f>
        <v/>
      </c>
      <c r="CP34" s="297" t="str">
        <f t="array" aca="1" ref="CP34" ca="1">IFERROR(INDEX($T$3:$T$33,MATCH(1,($AN$3:$AN$33=$AR34&amp;$AQ34)*($R$3:$R$33=CP$3),0),0),"")</f>
        <v/>
      </c>
      <c r="CQ34" s="297" t="str">
        <f t="array" aca="1" ref="CQ34" ca="1">IFERROR(INDEX($U$3:$U$33,MATCH(1,($AN$3:$AN$33=$AR34&amp;$AQ34)*($R$3:$R$33=CQ$3),0),0),"")</f>
        <v/>
      </c>
      <c r="CR34" s="297" t="str">
        <f t="array" aca="1" ref="CR34" ca="1">IFERROR(INDEX($S$3:$S$33,MATCH(1,($AN$3:$AN$33=$AR34&amp;$AQ34)*($R$3:$R$33=CR$3),0),0),"")</f>
        <v/>
      </c>
      <c r="CS34" s="299" t="str">
        <f t="array" aca="1" ref="CS34" ca="1">IFERROR(INDEX($Q$3:$Q$33,MATCH(1,($AN$3:$AN$33=$AR34&amp;$AQ34)*($R$3:$R$33=CS$3),0),0),"")</f>
        <v/>
      </c>
      <c r="CT34" s="297" t="str">
        <f t="array" aca="1" ref="CT34" ca="1">IFERROR(INDEX($T$3:$T$33,MATCH(1,($AN$3:$AN$33=$AR34&amp;$AQ34)*($R$3:$R$33=CT$3),0),0),"")</f>
        <v/>
      </c>
      <c r="CU34" s="297" t="str">
        <f t="array" aca="1" ref="CU34" ca="1">IFERROR(INDEX($U$3:$U$33,MATCH(1,($AN$3:$AN$33=$AR34&amp;$AQ34)*($R$3:$R$33=CU$3),0),0),"")</f>
        <v/>
      </c>
      <c r="CV34" s="297" t="str">
        <f t="array" aca="1" ref="CV34" ca="1">IFERROR(INDEX($S$3:$S$33,MATCH(1,($AN$3:$AN$33=$AR34&amp;$AQ34)*($R$3:$R$33=CV$3),0),0),"")</f>
        <v/>
      </c>
      <c r="CW34" s="299" t="str">
        <f t="array" aca="1" ref="CW34" ca="1">IFERROR(INDEX($Q$3:$Q$33,MATCH(1,($AN$3:$AN$33=$AR34&amp;$AQ34)*($R$3:$R$33=CW$3),0),0),"")</f>
        <v/>
      </c>
      <c r="CX34" s="297" t="str">
        <f t="array" aca="1" ref="CX34" ca="1">IFERROR(INDEX($T$3:$T$33,MATCH(1,($AN$3:$AN$33=$AR34&amp;$AQ34)*($R$3:$R$33=CX$3),0),0),"")</f>
        <v/>
      </c>
      <c r="CY34" s="297" t="str">
        <f t="array" aca="1" ref="CY34" ca="1">IFERROR(INDEX($U$3:$U$33,MATCH(1,($AN$3:$AN$33=$AR34&amp;$AQ34)*($R$3:$R$33=CY$3),0),0),"")</f>
        <v/>
      </c>
      <c r="CZ34" s="297" t="str">
        <f t="array" aca="1" ref="CZ34" ca="1">IFERROR(INDEX($S$3:$S$33,MATCH(1,($AN$3:$AN$33=$AR34&amp;$AQ34)*($R$3:$R$33=CZ$3),0),0),"")</f>
        <v/>
      </c>
      <c r="DA34" s="299" t="str">
        <f t="array" aca="1" ref="DA34" ca="1">IFERROR(INDEX($Q$3:$Q$33,MATCH(1,($AN$3:$AN$33=$AR34&amp;$AQ34)*($R$3:$R$33=DA$3),0),0),"")</f>
        <v/>
      </c>
      <c r="DB34" s="297" t="str">
        <f t="array" aca="1" ref="DB34" ca="1">IFERROR(INDEX($T$3:$T$33,MATCH(1,($AN$3:$AN$33=$AR34&amp;$AQ34)*($R$3:$R$33=DB$3),0),0),"")</f>
        <v/>
      </c>
      <c r="DC34" s="297" t="str">
        <f t="array" aca="1" ref="DC34" ca="1">IFERROR(INDEX($U$3:$U$33,MATCH(1,($AN$3:$AN$33=$AR34&amp;$AQ34)*($R$3:$R$33=DC$3),0),0),"")</f>
        <v/>
      </c>
      <c r="DD34" s="297" t="str">
        <f t="array" aca="1" ref="DD34" ca="1">IFERROR(INDEX($AA$3:$AA$65,MATCH(1,($AO$3:$AO$65=$AR34&amp;$AQ34)*($Z$3:$Z$65=DD$3),0),0),"")</f>
        <v/>
      </c>
      <c r="DE34" s="299" t="str">
        <f t="array" aca="1" ref="DE34" ca="1">IFERROR(INDEX($Y$3:$Y$65,MATCH(1,($AO$3:$AO$65=$AR34&amp;$AQ34)*($Z$3:$Z$65=DE$3),0),0),"")</f>
        <v/>
      </c>
      <c r="DF34" s="297" t="str">
        <f t="array" aca="1" ref="DF34" ca="1">IFERROR(INDEX($AB$3:$AB$65,MATCH(1,($AO$3:$AO$65=$AR34&amp;$AQ34)*($Z$3:$Z$65=DF$3),0),0),"")</f>
        <v/>
      </c>
      <c r="DG34" s="297" t="str">
        <f t="array" aca="1" ref="DG34" ca="1">IFERROR(INDEX($AC$3:$AC$65,MATCH(1,($AO$3:$AO$65=$AR34&amp;$AQ34)*($Z$3:$Z$65=DG$3),0),0),"")</f>
        <v/>
      </c>
      <c r="DH34" s="297" t="str">
        <f t="array" aca="1" ref="DH34" ca="1">IFERROR(INDEX($AA$3:$AA$65,MATCH(1,($AO$3:$AO$65=$AR34&amp;$AQ34)*($Z$3:$Z$65=DH$3),0),0),"")</f>
        <v/>
      </c>
      <c r="DI34" s="299" t="str">
        <f t="array" aca="1" ref="DI34" ca="1">IFERROR(INDEX($Y$3:$Y$65,MATCH(1,($AO$3:$AO$65=$AR34&amp;$AQ34)*($Z$3:$Z$65=DI$3),0),0),"")</f>
        <v/>
      </c>
      <c r="DJ34" s="297" t="str">
        <f t="array" aca="1" ref="DJ34" ca="1">IFERROR(INDEX($AB$3:$AB$65,MATCH(1,($AO$3:$AO$65=$AR34&amp;$AQ34)*($Z$3:$Z$65=DJ$3),0),0),"")</f>
        <v/>
      </c>
      <c r="DK34" s="297" t="str">
        <f t="array" aca="1" ref="DK34" ca="1">IFERROR(INDEX($AC$3:$AC$65,MATCH(1,($AO$3:$AO$65=$AR34&amp;$AQ34)*($Z$3:$Z$65=DK$3),0),0),"")</f>
        <v/>
      </c>
      <c r="DL34" s="297" t="str">
        <f t="array" aca="1" ref="DL34" ca="1">IFERROR(INDEX($AA$3:$AA$65,MATCH(1,($AO$3:$AO$65=$AR34&amp;$AQ34)*($Z$3:$Z$65=DL$3),0),0),"")</f>
        <v/>
      </c>
      <c r="DM34" s="299" t="str">
        <f t="array" aca="1" ref="DM34" ca="1">IFERROR(INDEX($Y$3:$Y$65,MATCH(1,($AO$3:$AO$65=$AR34&amp;$AQ34)*($Z$3:$Z$65=DM$3),0),0),"")</f>
        <v/>
      </c>
      <c r="DN34" s="297" t="str">
        <f t="array" aca="1" ref="DN34" ca="1">IFERROR(INDEX($AB$3:$AB$65,MATCH(1,($AO$3:$AO$65=$AR34&amp;$AQ34)*($Z$3:$Z$65=DN$3),0),0),"")</f>
        <v/>
      </c>
      <c r="DO34" s="297" t="str">
        <f t="array" aca="1" ref="DO34" ca="1">IFERROR(INDEX($AC$3:$AC$65,MATCH(1,($AO$3:$AO$65=$AR34&amp;$AQ34)*($Z$3:$Z$65=DO$3),0),0),"")</f>
        <v/>
      </c>
      <c r="DP34" s="297" t="str">
        <f t="array" aca="1" ref="DP34" ca="1">IFERROR(INDEX($AA$3:$AA$65,MATCH(1,($AO$3:$AO$65=$AR34&amp;$AQ34)*($Z$3:$Z$65=DP$3),0),0),"")</f>
        <v/>
      </c>
      <c r="DQ34" s="299" t="str">
        <f t="array" aca="1" ref="DQ34" ca="1">IFERROR(INDEX($Y$3:$Y$65,MATCH(1,($AO$3:$AO$65=$AR34&amp;$AQ34)*($Z$3:$Z$65=DQ$3),0),0),"")</f>
        <v/>
      </c>
      <c r="DR34" s="297" t="str">
        <f t="array" aca="1" ref="DR34" ca="1">IFERROR(INDEX($AB$3:$AB$65,MATCH(1,($AO$3:$AO$65=$AR34&amp;$AQ34)*($Z$3:$Z$65=DR$3),0),0),"")</f>
        <v/>
      </c>
      <c r="DS34" s="297" t="str">
        <f t="array" aca="1" ref="DS34" ca="1">IFERROR(INDEX($AC$3:$AC$65,MATCH(1,($AO$3:$AO$65=$AR34&amp;$AQ34)*($Z$3:$Z$65=DS$3),0),0),"")</f>
        <v/>
      </c>
      <c r="DT34" s="297" t="str">
        <f t="array" aca="1" ref="DT34" ca="1">IFERROR(INDEX($AA$3:$AA$65,MATCH(1,($AO$3:$AO$65=$AR34&amp;$AQ34)*($Z$3:$Z$65=DT$3),0),0),"")</f>
        <v/>
      </c>
      <c r="DU34" s="299" t="str">
        <f t="array" aca="1" ref="DU34" ca="1">IFERROR(INDEX($Y$3:$Y$65,MATCH(1,($AO$3:$AO$65=$AR34&amp;$AQ34)*($Z$3:$Z$65=DU$3),0),0),"")</f>
        <v/>
      </c>
      <c r="DV34" s="297" t="str">
        <f t="array" aca="1" ref="DV34" ca="1">IFERROR(INDEX($AB$3:$AB$65,MATCH(1,($AO$3:$AO$65=$AR34&amp;$AQ34)*($Z$3:$Z$65=DV$3),0),0),"")</f>
        <v/>
      </c>
      <c r="DW34" s="297" t="str">
        <f t="array" aca="1" ref="DW34" ca="1">IFERROR(INDEX($AC$3:$AC$65,MATCH(1,($AO$3:$AO$65=$AR34&amp;$AQ34)*($Z$3:$Z$65=DW$3),0),0),"")</f>
        <v/>
      </c>
      <c r="DX34" s="297" t="str">
        <f t="array" aca="1" ref="DX34" ca="1">IFERROR(INDEX($AA$3:$AA$65,MATCH(1,($AO$3:$AO$65=$AR34&amp;$AQ34)*($Z$3:$Z$65=DX$3),0),0),"")</f>
        <v/>
      </c>
      <c r="DY34" s="299" t="str">
        <f t="array" aca="1" ref="DY34" ca="1">IFERROR(INDEX($Y$3:$Y$65,MATCH(1,($AO$3:$AO$65=$AR34&amp;$AQ34)*($Z$3:$Z$65=DY$3),0),0),"")</f>
        <v/>
      </c>
      <c r="DZ34" s="297" t="str">
        <f t="array" aca="1" ref="DZ34" ca="1">IFERROR(INDEX($AB$3:$AB$65,MATCH(1,($AO$3:$AO$65=$AR34&amp;$AQ34)*($Z$3:$Z$65=DZ$3),0),0),"")</f>
        <v/>
      </c>
      <c r="EA34" s="297" t="str">
        <f t="array" aca="1" ref="EA34" ca="1">IFERROR(INDEX($AC$3:$AC$65,MATCH(1,($AO$3:$AO$65=$AR34&amp;$AQ34)*($Z$3:$Z$65=EA$3),0),0),"")</f>
        <v/>
      </c>
      <c r="EB34" s="297" t="str">
        <f t="array" aca="1" ref="EB34" ca="1">IFERROR(INDEX($AA$3:$AA$65,MATCH(1,($AO$3:$AO$65=$AR34&amp;$AQ34)*($Z$3:$Z$65=EB$3),0),0),"")</f>
        <v/>
      </c>
      <c r="EC34" s="299" t="str">
        <f t="array" aca="1" ref="EC34" ca="1">IFERROR(INDEX($Y$3:$Y$65,MATCH(1,($AO$3:$AO$65=$AR34&amp;$AQ34)*($Z$3:$Z$65=EC$3),0),0),"")</f>
        <v/>
      </c>
      <c r="ED34" s="297" t="str">
        <f t="array" aca="1" ref="ED34" ca="1">IFERROR(INDEX($AB$3:$AB$65,MATCH(1,($AO$3:$AO$65=$AR34&amp;$AQ34)*($Z$3:$Z$65=ED$3),0),0),"")</f>
        <v/>
      </c>
      <c r="EE34" s="297" t="str">
        <f t="array" aca="1" ref="EE34" ca="1">IFERROR(INDEX($AC$3:$AC$65,MATCH(1,($AO$3:$AO$65=$AR34&amp;$AQ34)*($Z$3:$Z$65=EE$3),0),0),"")</f>
        <v/>
      </c>
      <c r="EF34" s="297" t="str">
        <f t="array" aca="1" ref="EF34" ca="1">IFERROR(INDEX($AI$3:$AI$129,MATCH(1,($AP$3:$AP$129=$AR34&amp;$AQ34)*($AH$3:$AH$129=EF$3),0),0),"")</f>
        <v/>
      </c>
      <c r="EG34" s="299" t="str">
        <f t="array" aca="1" ref="EG34" ca="1">IFERROR(INDEX($AG$3:$AG$129,MATCH(1,($AP$3:$AP$129=$AR34&amp;$AQ34)*($AH$3:$AH$129=EG$3),0),0),"")</f>
        <v/>
      </c>
      <c r="EH34" s="297" t="str">
        <f t="array" aca="1" ref="EH34" ca="1">IFERROR(INDEX($AJ$3:$AJ$129,MATCH(1,($AP$3:$AP$129=$AR34&amp;$AQ34)*($AH$3:$AH$129=EH$3),0),0),"")</f>
        <v/>
      </c>
      <c r="EI34" s="297" t="str">
        <f t="array" aca="1" ref="EI34" ca="1">IFERROR(INDEX($AK$3:$AK$129,MATCH(1,($AP$3:$AP$129=$AR34&amp;$AQ34)*($AH$3:$AH$129=EI$3),0),0),"")</f>
        <v/>
      </c>
      <c r="EJ34" s="297" t="str">
        <f t="array" aca="1" ref="EJ34" ca="1">IFERROR(INDEX($AI$3:$AI$129,MATCH(1,($AP$3:$AP$129=$AR34&amp;$AQ34)*($AH$3:$AH$129=EJ$3),0),0),"")</f>
        <v/>
      </c>
      <c r="EK34" s="299" t="str">
        <f t="array" aca="1" ref="EK34" ca="1">IFERROR(INDEX($AG$3:$AG$129,MATCH(1,($AP$3:$AP$129=$AR34&amp;$AQ34)*($AH$3:$AH$129=EK$3),0),0),"")</f>
        <v/>
      </c>
      <c r="EL34" s="297" t="str">
        <f t="array" aca="1" ref="EL34" ca="1">IFERROR(INDEX($AJ$3:$AJ$129,MATCH(1,($AP$3:$AP$129=$AR34&amp;$AQ34)*($AH$3:$AH$129=EL$3),0),0),"")</f>
        <v/>
      </c>
      <c r="EM34" s="297" t="str">
        <f t="array" aca="1" ref="EM34" ca="1">IFERROR(INDEX($AK$3:$AK$129,MATCH(1,($AP$3:$AP$129=$AR34&amp;$AQ34)*($AH$3:$AH$129=EM$3),0),0),"")</f>
        <v/>
      </c>
      <c r="EN34" s="297" t="str">
        <f t="array" aca="1" ref="EN34" ca="1">IFERROR(INDEX($AI$3:$AI$129,MATCH(1,($AP$3:$AP$129=$AR34&amp;$AQ34)*($AH$3:$AH$129=EN$3),0),0),"")</f>
        <v/>
      </c>
      <c r="EO34" s="299" t="str">
        <f t="array" aca="1" ref="EO34" ca="1">IFERROR(INDEX($AG$3:$AG$129,MATCH(1,($AP$3:$AP$129=$AR34&amp;$AQ34)*($AH$3:$AH$129=EO$3),0),0),"")</f>
        <v/>
      </c>
      <c r="EP34" s="297" t="str">
        <f t="array" aca="1" ref="EP34" ca="1">IFERROR(INDEX($AJ$3:$AJ$129,MATCH(1,($AP$3:$AP$129=$AR34&amp;$AQ34)*($AH$3:$AH$129=EP$3),0),0),"")</f>
        <v/>
      </c>
      <c r="EQ34" s="297" t="str">
        <f t="array" aca="1" ref="EQ34" ca="1">IFERROR(INDEX($AK$3:$AK$129,MATCH(1,($AP$3:$AP$129=$AR34&amp;$AQ34)*($AH$3:$AH$129=EQ$3),0),0),"")</f>
        <v/>
      </c>
      <c r="ER34" s="297" t="str">
        <f t="array" aca="1" ref="ER34" ca="1">IFERROR(INDEX($AI$3:$AI$129,MATCH(1,($AP$3:$AP$129=$AR34&amp;$AQ34)*($AH$3:$AH$129=ER$3),0),0),"")</f>
        <v/>
      </c>
      <c r="ES34" s="299" t="str">
        <f t="array" aca="1" ref="ES34" ca="1">IFERROR(INDEX($AG$3:$AG$129,MATCH(1,($AP$3:$AP$129=$AR34&amp;$AQ34)*($AH$3:$AH$129=ES$3),0),0),"")</f>
        <v/>
      </c>
      <c r="ET34" s="297" t="str">
        <f t="array" aca="1" ref="ET34" ca="1">IFERROR(INDEX($AJ$3:$AJ$129,MATCH(1,($AP$3:$AP$129=$AR34&amp;$AQ34)*($AH$3:$AH$129=ET$3),0),0),"")</f>
        <v/>
      </c>
      <c r="EU34" s="297" t="str">
        <f t="array" aca="1" ref="EU34" ca="1">IFERROR(INDEX($AK$3:$AK$129,MATCH(1,($AP$3:$AP$129=$AR34&amp;$AQ34)*($AH$3:$AH$129=EU$3),0),0),"")</f>
        <v/>
      </c>
      <c r="EV34" s="297" t="str">
        <f t="array" aca="1" ref="EV34" ca="1">IFERROR(INDEX($AI$3:$AI$129,MATCH(1,($AP$3:$AP$129=$AR34&amp;$AQ34)*($AH$3:$AH$129=EV$3),0),0),"")</f>
        <v/>
      </c>
      <c r="EW34" s="299" t="str">
        <f t="array" aca="1" ref="EW34" ca="1">IFERROR(INDEX($AG$3:$AG$129,MATCH(1,($AP$3:$AP$129=$AR34&amp;$AQ34)*($AH$3:$AH$129=EW$3),0),0),"")</f>
        <v/>
      </c>
      <c r="EX34" s="297" t="str">
        <f t="array" aca="1" ref="EX34" ca="1">IFERROR(INDEX($AJ$3:$AJ$129,MATCH(1,($AP$3:$AP$129=$AR34&amp;$AQ34)*($AH$3:$AH$129=EX$3),0),0),"")</f>
        <v/>
      </c>
      <c r="EY34" s="297" t="str">
        <f t="array" aca="1" ref="EY34" ca="1">IFERROR(INDEX($AK$3:$AK$129,MATCH(1,($AP$3:$AP$129=$AR34&amp;$AQ34)*($AH$3:$AH$129=EY$3),0),0),"")</f>
        <v/>
      </c>
      <c r="EZ34" s="297" t="str">
        <f t="array" aca="1" ref="EZ34" ca="1">IFERROR(INDEX($AI$3:$AI$129,MATCH(1,($AP$3:$AP$129=$AR34&amp;$AQ34)*($AH$3:$AH$129=EZ$3),0),0),"")</f>
        <v/>
      </c>
      <c r="FA34" s="299" t="str">
        <f t="array" aca="1" ref="FA34" ca="1">IFERROR(INDEX($AG$3:$AG$129,MATCH(1,($AP$3:$AP$129=$AR34&amp;$AQ34)*($AH$3:$AH$129=FA$3),0),0),"")</f>
        <v/>
      </c>
      <c r="FB34" s="297" t="str">
        <f t="array" aca="1" ref="FB34" ca="1">IFERROR(INDEX($AJ$3:$AJ$129,MATCH(1,($AP$3:$AP$129=$AR34&amp;$AQ34)*($AH$3:$AH$129=FB$3),0),0),"")</f>
        <v/>
      </c>
      <c r="FC34" s="297" t="str">
        <f t="array" aca="1" ref="FC34" ca="1">IFERROR(INDEX($AK$3:$AK$129,MATCH(1,($AP$3:$AP$129=$AR34&amp;$AQ34)*($AH$3:$AH$129=FC$3),0),0),"")</f>
        <v/>
      </c>
      <c r="FD34" s="297" t="str">
        <f t="array" aca="1" ref="FD34" ca="1">IFERROR(INDEX($AI$3:$AI$129,MATCH(1,($AP$3:$AP$129=$AR34&amp;$AQ34)*($AH$3:$AH$129=FD$3),0),0),"")</f>
        <v/>
      </c>
      <c r="FE34" s="299" t="str">
        <f t="array" aca="1" ref="FE34" ca="1">IFERROR(INDEX($AG$3:$AG$129,MATCH(1,($AP$3:$AP$129=$AR34&amp;$AQ34)*($AH$3:$AH$129=FE$3),0),0),"")</f>
        <v/>
      </c>
      <c r="FF34" s="297" t="str">
        <f t="array" aca="1" ref="FF34" ca="1">IFERROR(INDEX($AJ$3:$AJ$129,MATCH(1,($AP$3:$AP$129=$AR34&amp;$AQ34)*($AH$3:$AH$129=FF$3),0),0),"")</f>
        <v/>
      </c>
      <c r="FG34" s="297" t="str">
        <f t="array" aca="1" ref="FG34" ca="1">IFERROR(INDEX($AK$3:$AK$129,MATCH(1,($AP$3:$AP$129=$AR34&amp;$AQ34)*($AH$3:$AH$129=FG$3),0),0),"")</f>
        <v/>
      </c>
    </row>
    <row r="35" spans="2:163" ht="13.8" x14ac:dyDescent="0.25">
      <c r="B35" s="295">
        <f>dummy1!O41</f>
        <v>33</v>
      </c>
      <c r="C35" s="296">
        <f>dummy1!P41</f>
        <v>42040</v>
      </c>
      <c r="D35" s="297">
        <f>dummy1!Q41</f>
        <v>0.79166666666666674</v>
      </c>
      <c r="E35" s="295" t="str">
        <f>dummy1!R41</f>
        <v>Court 1</v>
      </c>
      <c r="G35" s="295" t="str">
        <f>IFERROR(VLOOKUP(dummy1!S41,dummy1!$K$45:$L$172,2,FALSE),"")</f>
        <v/>
      </c>
      <c r="H35" s="295" t="str">
        <f>IFERROR(VLOOKUP(dummy1!V41,dummy1!$K$45:$L$172,2,FALSE),"")</f>
        <v/>
      </c>
      <c r="V35" s="295">
        <f ca="1">'Bracket 17 - 32'!S111</f>
        <v>21</v>
      </c>
      <c r="W35" s="296" t="str">
        <f ca="1">'Bracket 17 - 32'!T108</f>
        <v>Loser Match 16</v>
      </c>
      <c r="X35" s="296" t="str">
        <f ca="1">'Bracket 17 - 32'!T109</f>
        <v>Winner Match 9</v>
      </c>
      <c r="Y35" s="295">
        <f t="shared" ca="1" si="41"/>
        <v>33</v>
      </c>
      <c r="Z35" s="295">
        <f t="shared" ca="1" si="2"/>
        <v>42040</v>
      </c>
      <c r="AA35" s="295">
        <f t="shared" ca="1" si="3"/>
        <v>0.79166666666666674</v>
      </c>
      <c r="AB35" s="295" t="str">
        <f t="shared" ca="1" si="42"/>
        <v>Winner Match 25</v>
      </c>
      <c r="AC35" s="295" t="str">
        <f t="shared" ca="1" si="43"/>
        <v>Winner Match 26</v>
      </c>
      <c r="AD35" s="295">
        <f ca="1">'Bracket 33 - 64'!C214</f>
        <v>9</v>
      </c>
      <c r="AE35" s="295" t="str">
        <f ca="1">'Bracket 33 - 64'!D211</f>
        <v>Loser Match 1</v>
      </c>
      <c r="AF35" s="295" t="str">
        <f ca="1">'Bracket 33 - 64'!D212</f>
        <v>Loser Match 2</v>
      </c>
      <c r="AG35" s="295">
        <f t="shared" ca="1" si="44"/>
        <v>33</v>
      </c>
      <c r="AH35" s="295">
        <f t="shared" ca="1" si="45"/>
        <v>42040</v>
      </c>
      <c r="AI35" s="295">
        <f t="shared" ca="1" si="46"/>
        <v>0.79166666666666674</v>
      </c>
      <c r="AJ35" s="295" t="str">
        <f t="shared" ca="1" si="47"/>
        <v>Winner Match 13</v>
      </c>
      <c r="AK35" s="295" t="str">
        <f t="shared" ca="1" si="48"/>
        <v>Winner Match 14</v>
      </c>
      <c r="AL35" s="294">
        <f>IF(dummy1!B42=dummy1!B41,IF(dummy1!C42&gt;1,AL34,AL34+1),1)</f>
        <v>3</v>
      </c>
      <c r="AO35" s="295" t="str">
        <f t="shared" si="51"/>
        <v>3Court 1</v>
      </c>
      <c r="AP35" s="295" t="str">
        <f t="shared" si="52"/>
        <v>3Court 1</v>
      </c>
      <c r="AQ35" s="295" t="str">
        <f t="shared" si="70"/>
        <v>Court 4</v>
      </c>
      <c r="AR35" s="295">
        <f t="shared" si="68"/>
        <v>7</v>
      </c>
      <c r="AS35" s="295">
        <f t="shared" ca="1" si="61"/>
        <v>8</v>
      </c>
      <c r="AT35" s="295">
        <f t="shared" ca="1" si="62"/>
        <v>0</v>
      </c>
      <c r="AU35" s="295">
        <f t="shared" ca="1" si="63"/>
        <v>0</v>
      </c>
      <c r="AV35" s="295">
        <f t="shared" ca="1" si="64"/>
        <v>0</v>
      </c>
      <c r="AW35" s="295">
        <f t="shared" ca="1" si="65"/>
        <v>0</v>
      </c>
      <c r="AX35" s="295">
        <f t="shared" ca="1" si="66"/>
        <v>0</v>
      </c>
      <c r="AY35" s="295">
        <f t="shared" ca="1" si="67"/>
        <v>0</v>
      </c>
      <c r="AZ35" s="297" t="str">
        <f t="array" aca="1" ref="AZ35" ca="1">IFERROR(INDEX($K$3:$K$18,MATCH(1,($AM$3:$AM$18=$AR35&amp;$AQ35)*($J$3:$J$18=AZ$3),0),0),"")</f>
        <v/>
      </c>
      <c r="BA35" s="299" t="str">
        <f t="array" aca="1" ref="BA35" ca="1">IFERROR(INDEX($I$3:$I$18,MATCH(1,($AM$3:$AM$18=$AR35&amp;$AQ35)*($J$3:$J$18=BA$3),0),0),"")</f>
        <v/>
      </c>
      <c r="BB35" s="297" t="str">
        <f t="array" aca="1" ref="BB35" ca="1">IFERROR(INDEX($L$3:$L$18,MATCH(1,($AM$3:$AM$18=$AR35&amp;$AQ35)*($J$3:$J$18=BB$3),0),0),"")</f>
        <v/>
      </c>
      <c r="BC35" s="297" t="str">
        <f t="array" aca="1" ref="BC35" ca="1">IFERROR(INDEX($M$3:$M$18,MATCH(1,($AM$3:$AM$18=$AR35&amp;$AQ35)*($J$3:$J$18=BC$3),0),0),"")</f>
        <v/>
      </c>
      <c r="BD35" s="297" t="str">
        <f t="array" aca="1" ref="BD35" ca="1">IFERROR(INDEX($K$3:$K$18,MATCH(1,($AM$3:$AM$18=$AR35&amp;$AQ35)*($J$3:$J$18=BD$3),0),0),"")</f>
        <v/>
      </c>
      <c r="BE35" s="299" t="str">
        <f t="array" aca="1" ref="BE35" ca="1">IFERROR(INDEX($I$3:$I$18,MATCH(1,($AM$3:$AM$18=$AR35&amp;$AQ35)*($J$3:$J$18=BE$3),0),0),"")</f>
        <v/>
      </c>
      <c r="BF35" s="297" t="str">
        <f t="array" aca="1" ref="BF35" ca="1">IFERROR(INDEX($L$3:$L$18,MATCH(1,($AM$3:$AM$18=$AR35&amp;$AQ35)*($J$3:$J$18=BF$3),0),0),"")</f>
        <v/>
      </c>
      <c r="BG35" s="297" t="str">
        <f t="array" aca="1" ref="BG35" ca="1">IFERROR(INDEX($M$3:$M$18,MATCH(1,($AM$3:$AM$18=$AR35&amp;$AQ35)*($J$3:$J$18=BG$3),0),0),"")</f>
        <v/>
      </c>
      <c r="BH35" s="297" t="str">
        <f t="array" aca="1" ref="BH35" ca="1">IFERROR(INDEX($K$3:$K$18,MATCH(1,($AM$3:$AM$18=$AR35&amp;$AQ35)*($J$3:$J$18=BH$3),0),0),"")</f>
        <v/>
      </c>
      <c r="BI35" s="299" t="str">
        <f t="array" aca="1" ref="BI35" ca="1">IFERROR(INDEX($I$3:$I$18,MATCH(1,($AM$3:$AM$18=$AR35&amp;$AQ35)*($J$3:$J$18=BI$3),0),0),"")</f>
        <v/>
      </c>
      <c r="BJ35" s="297" t="str">
        <f t="array" aca="1" ref="BJ35" ca="1">IFERROR(INDEX($L$3:$L$18,MATCH(1,($AM$3:$AM$18=$AR35&amp;$AQ35)*($J$3:$J$18=BJ$3),0),0),"")</f>
        <v/>
      </c>
      <c r="BK35" s="297" t="str">
        <f t="array" aca="1" ref="BK35" ca="1">IFERROR(INDEX($M$3:$M$18,MATCH(1,($AM$3:$AM$18=$AR35&amp;$AQ35)*($J$3:$J$18=BK$3),0),0),"")</f>
        <v/>
      </c>
      <c r="BL35" s="297" t="str">
        <f t="array" aca="1" ref="BL35" ca="1">IFERROR(INDEX($K$3:$K$18,MATCH(1,($AM$3:$AM$18=$AR35&amp;$AQ35)*($J$3:$J$18=BL$3),0),0),"")</f>
        <v/>
      </c>
      <c r="BM35" s="299" t="str">
        <f t="array" aca="1" ref="BM35" ca="1">IFERROR(INDEX($I$3:$I$18,MATCH(1,($AM$3:$AM$18=$AR35&amp;$AQ35)*($J$3:$J$18=BM$3),0),0),"")</f>
        <v/>
      </c>
      <c r="BN35" s="297" t="str">
        <f t="array" aca="1" ref="BN35" ca="1">IFERROR(INDEX($L$3:$L$18,MATCH(1,($AM$3:$AM$18=$AR35&amp;$AQ35)*($J$3:$J$18=BN$3),0),0),"")</f>
        <v/>
      </c>
      <c r="BO35" s="297" t="str">
        <f t="array" aca="1" ref="BO35" ca="1">IFERROR(INDEX($M$3:$M$18,MATCH(1,($AM$3:$AM$18=$AR35&amp;$AQ35)*($J$3:$J$18=BO$3),0),0),"")</f>
        <v/>
      </c>
      <c r="BP35" s="297" t="str">
        <f t="array" aca="1" ref="BP35" ca="1">IFERROR(INDEX($K$3:$K$18,MATCH(1,($AM$3:$AM$18=$AR35&amp;$AQ35)*($J$3:$J$18=BP$3),0),0),"")</f>
        <v/>
      </c>
      <c r="BQ35" s="299" t="str">
        <f t="array" aca="1" ref="BQ35" ca="1">IFERROR(INDEX($I$3:$I$18,MATCH(1,($AM$3:$AM$18=$AR35&amp;$AQ35)*($J$3:$J$18=BQ$3),0),0),"")</f>
        <v/>
      </c>
      <c r="BR35" s="297" t="str">
        <f t="array" aca="1" ref="BR35" ca="1">IFERROR(INDEX($L$3:$L$18,MATCH(1,($AM$3:$AM$18=$AR35&amp;$AQ35)*($J$3:$J$18=BR$3),0),0),"")</f>
        <v/>
      </c>
      <c r="BS35" s="297" t="str">
        <f t="array" aca="1" ref="BS35" ca="1">IFERROR(INDEX($M$3:$M$18,MATCH(1,($AM$3:$AM$18=$AR35&amp;$AQ35)*($J$3:$J$18=BS$3),0),0),"")</f>
        <v/>
      </c>
      <c r="BT35" s="297" t="str">
        <f t="array" aca="1" ref="BT35" ca="1">IFERROR(INDEX($K$3:$K$18,MATCH(1,($AM$3:$AM$18=$AR35&amp;$AQ35)*($J$3:$J$18=BT$3),0),0),"")</f>
        <v/>
      </c>
      <c r="BU35" s="299" t="str">
        <f t="array" aca="1" ref="BU35" ca="1">IFERROR(INDEX($I$3:$I$18,MATCH(1,($AM$3:$AM$18=$AR35&amp;$AQ35)*($J$3:$J$18=BU$3),0),0),"")</f>
        <v/>
      </c>
      <c r="BV35" s="297" t="str">
        <f t="array" aca="1" ref="BV35" ca="1">IFERROR(INDEX($L$3:$L$18,MATCH(1,($AM$3:$AM$18=$AR35&amp;$AQ35)*($J$3:$J$18=BV$3),0),0),"")</f>
        <v/>
      </c>
      <c r="BW35" s="297" t="str">
        <f t="array" aca="1" ref="BW35" ca="1">IFERROR(INDEX($M$3:$M$18,MATCH(1,($AM$3:$AM$18=$AR35&amp;$AQ35)*($J$3:$J$18=BW$3),0),0),"")</f>
        <v/>
      </c>
      <c r="BX35" s="297" t="str">
        <f t="array" aca="1" ref="BX35" ca="1">IFERROR(INDEX($K$3:$K$18,MATCH(1,($AM$3:$AM$18=$AR35&amp;$AQ35)*($J$3:$J$18=BX$3),0),0),"")</f>
        <v/>
      </c>
      <c r="BY35" s="299" t="str">
        <f t="array" aca="1" ref="BY35" ca="1">IFERROR(INDEX($I$3:$I$18,MATCH(1,($AM$3:$AM$18=$AR35&amp;$AQ35)*($J$3:$J$18=BY$3),0),0),"")</f>
        <v/>
      </c>
      <c r="BZ35" s="297" t="str">
        <f t="array" aca="1" ref="BZ35" ca="1">IFERROR(INDEX($L$3:$L$18,MATCH(1,($AM$3:$AM$18=$AR35&amp;$AQ35)*($J$3:$J$18=BZ$3),0),0),"")</f>
        <v/>
      </c>
      <c r="CA35" s="297" t="str">
        <f t="array" aca="1" ref="CA35" ca="1">IFERROR(INDEX($M$3:$M$18,MATCH(1,($AM$3:$AM$18=$AR35&amp;$AQ35)*($J$3:$J$18=CA$3),0),0),"")</f>
        <v/>
      </c>
      <c r="CB35" s="297" t="str">
        <f t="array" aca="1" ref="CB35" ca="1">IFERROR(INDEX($S$3:$S$33,MATCH(1,($AN$3:$AN$33=$AR35&amp;$AQ35)*($R$3:$R$33=CB$3),0),0),"")</f>
        <v/>
      </c>
      <c r="CC35" s="299" t="str">
        <f t="array" aca="1" ref="CC35" ca="1">IFERROR(INDEX($Q$3:$Q$33,MATCH(1,($AN$3:$AN$33=$AR35&amp;$AQ35)*($R$3:$R$33=CC$3),0),0),"")</f>
        <v/>
      </c>
      <c r="CD35" s="297" t="str">
        <f t="array" aca="1" ref="CD35" ca="1">IFERROR(INDEX($T$3:$T$33,MATCH(1,($AN$3:$AN$33=$AR35&amp;$AQ35)*($R$3:$R$33=CD$3),0),0),"")</f>
        <v/>
      </c>
      <c r="CE35" s="297" t="str">
        <f t="array" aca="1" ref="CE35" ca="1">IFERROR(INDEX($U$3:$U$33,MATCH(1,($AN$3:$AN$33=$AR35&amp;$AQ35)*($R$3:$R$33=CE$3),0),0),"")</f>
        <v/>
      </c>
      <c r="CF35" s="297" t="str">
        <f t="array" aca="1" ref="CF35" ca="1">IFERROR(INDEX($S$3:$S$33,MATCH(1,($AN$3:$AN$33=$AR35&amp;$AQ35)*($R$3:$R$33=CF$3),0),0),"")</f>
        <v/>
      </c>
      <c r="CG35" s="299" t="str">
        <f t="array" aca="1" ref="CG35" ca="1">IFERROR(INDEX($Q$3:$Q$33,MATCH(1,($AN$3:$AN$33=$AR35&amp;$AQ35)*($R$3:$R$33=CG$3),0),0),"")</f>
        <v/>
      </c>
      <c r="CH35" s="297" t="str">
        <f t="array" aca="1" ref="CH35" ca="1">IFERROR(INDEX($T$3:$T$33,MATCH(1,($AN$3:$AN$33=$AR35&amp;$AQ35)*($R$3:$R$33=CH$3),0),0),"")</f>
        <v/>
      </c>
      <c r="CI35" s="297" t="str">
        <f t="array" aca="1" ref="CI35" ca="1">IFERROR(INDEX($U$3:$U$33,MATCH(1,($AN$3:$AN$33=$AR35&amp;$AQ35)*($R$3:$R$33=CI$3),0),0),"")</f>
        <v/>
      </c>
      <c r="CJ35" s="297" t="str">
        <f t="array" aca="1" ref="CJ35" ca="1">IFERROR(INDEX($S$3:$S$33,MATCH(1,($AN$3:$AN$33=$AR35&amp;$AQ35)*($R$3:$R$33=CJ$3),0),0),"")</f>
        <v/>
      </c>
      <c r="CK35" s="299" t="str">
        <f t="array" aca="1" ref="CK35" ca="1">IFERROR(INDEX($Q$3:$Q$33,MATCH(1,($AN$3:$AN$33=$AR35&amp;$AQ35)*($R$3:$R$33=CK$3),0),0),"")</f>
        <v/>
      </c>
      <c r="CL35" s="297" t="str">
        <f t="array" aca="1" ref="CL35" ca="1">IFERROR(INDEX($T$3:$T$33,MATCH(1,($AN$3:$AN$33=$AR35&amp;$AQ35)*($R$3:$R$33=CL$3),0),0),"")</f>
        <v/>
      </c>
      <c r="CM35" s="297" t="str">
        <f t="array" aca="1" ref="CM35" ca="1">IFERROR(INDEX($U$3:$U$33,MATCH(1,($AN$3:$AN$33=$AR35&amp;$AQ35)*($R$3:$R$33=CM$3),0),0),"")</f>
        <v/>
      </c>
      <c r="CN35" s="297" t="str">
        <f t="array" aca="1" ref="CN35" ca="1">IFERROR(INDEX($S$3:$S$33,MATCH(1,($AN$3:$AN$33=$AR35&amp;$AQ35)*($R$3:$R$33=CN$3),0),0),"")</f>
        <v/>
      </c>
      <c r="CO35" s="299" t="str">
        <f t="array" aca="1" ref="CO35" ca="1">IFERROR(INDEX($Q$3:$Q$33,MATCH(1,($AN$3:$AN$33=$AR35&amp;$AQ35)*($R$3:$R$33=CO$3),0),0),"")</f>
        <v/>
      </c>
      <c r="CP35" s="297" t="str">
        <f t="array" aca="1" ref="CP35" ca="1">IFERROR(INDEX($T$3:$T$33,MATCH(1,($AN$3:$AN$33=$AR35&amp;$AQ35)*($R$3:$R$33=CP$3),0),0),"")</f>
        <v/>
      </c>
      <c r="CQ35" s="297" t="str">
        <f t="array" aca="1" ref="CQ35" ca="1">IFERROR(INDEX($U$3:$U$33,MATCH(1,($AN$3:$AN$33=$AR35&amp;$AQ35)*($R$3:$R$33=CQ$3),0),0),"")</f>
        <v/>
      </c>
      <c r="CR35" s="297" t="str">
        <f t="array" aca="1" ref="CR35" ca="1">IFERROR(INDEX($S$3:$S$33,MATCH(1,($AN$3:$AN$33=$AR35&amp;$AQ35)*($R$3:$R$33=CR$3),0),0),"")</f>
        <v/>
      </c>
      <c r="CS35" s="299" t="str">
        <f t="array" aca="1" ref="CS35" ca="1">IFERROR(INDEX($Q$3:$Q$33,MATCH(1,($AN$3:$AN$33=$AR35&amp;$AQ35)*($R$3:$R$33=CS$3),0),0),"")</f>
        <v/>
      </c>
      <c r="CT35" s="297" t="str">
        <f t="array" aca="1" ref="CT35" ca="1">IFERROR(INDEX($T$3:$T$33,MATCH(1,($AN$3:$AN$33=$AR35&amp;$AQ35)*($R$3:$R$33=CT$3),0),0),"")</f>
        <v/>
      </c>
      <c r="CU35" s="297" t="str">
        <f t="array" aca="1" ref="CU35" ca="1">IFERROR(INDEX($U$3:$U$33,MATCH(1,($AN$3:$AN$33=$AR35&amp;$AQ35)*($R$3:$R$33=CU$3),0),0),"")</f>
        <v/>
      </c>
      <c r="CV35" s="297" t="str">
        <f t="array" aca="1" ref="CV35" ca="1">IFERROR(INDEX($S$3:$S$33,MATCH(1,($AN$3:$AN$33=$AR35&amp;$AQ35)*($R$3:$R$33=CV$3),0),0),"")</f>
        <v/>
      </c>
      <c r="CW35" s="299" t="str">
        <f t="array" aca="1" ref="CW35" ca="1">IFERROR(INDEX($Q$3:$Q$33,MATCH(1,($AN$3:$AN$33=$AR35&amp;$AQ35)*($R$3:$R$33=CW$3),0),0),"")</f>
        <v/>
      </c>
      <c r="CX35" s="297" t="str">
        <f t="array" aca="1" ref="CX35" ca="1">IFERROR(INDEX($T$3:$T$33,MATCH(1,($AN$3:$AN$33=$AR35&amp;$AQ35)*($R$3:$R$33=CX$3),0),0),"")</f>
        <v/>
      </c>
      <c r="CY35" s="297" t="str">
        <f t="array" aca="1" ref="CY35" ca="1">IFERROR(INDEX($U$3:$U$33,MATCH(1,($AN$3:$AN$33=$AR35&amp;$AQ35)*($R$3:$R$33=CY$3),0),0),"")</f>
        <v/>
      </c>
      <c r="CZ35" s="297" t="str">
        <f t="array" aca="1" ref="CZ35" ca="1">IFERROR(INDEX($S$3:$S$33,MATCH(1,($AN$3:$AN$33=$AR35&amp;$AQ35)*($R$3:$R$33=CZ$3),0),0),"")</f>
        <v/>
      </c>
      <c r="DA35" s="299" t="str">
        <f t="array" aca="1" ref="DA35" ca="1">IFERROR(INDEX($Q$3:$Q$33,MATCH(1,($AN$3:$AN$33=$AR35&amp;$AQ35)*($R$3:$R$33=DA$3),0),0),"")</f>
        <v/>
      </c>
      <c r="DB35" s="297" t="str">
        <f t="array" aca="1" ref="DB35" ca="1">IFERROR(INDEX($T$3:$T$33,MATCH(1,($AN$3:$AN$33=$AR35&amp;$AQ35)*($R$3:$R$33=DB$3),0),0),"")</f>
        <v/>
      </c>
      <c r="DC35" s="297" t="str">
        <f t="array" aca="1" ref="DC35" ca="1">IFERROR(INDEX($U$3:$U$33,MATCH(1,($AN$3:$AN$33=$AR35&amp;$AQ35)*($R$3:$R$33=DC$3),0),0),"")</f>
        <v/>
      </c>
      <c r="DD35" s="297" t="str">
        <f t="array" aca="1" ref="DD35" ca="1">IFERROR(INDEX($AA$3:$AA$65,MATCH(1,($AO$3:$AO$65=$AR35&amp;$AQ35)*($Z$3:$Z$65=DD$3),0),0),"")</f>
        <v/>
      </c>
      <c r="DE35" s="299" t="str">
        <f t="array" aca="1" ref="DE35" ca="1">IFERROR(INDEX($Y$3:$Y$65,MATCH(1,($AO$3:$AO$65=$AR35&amp;$AQ35)*($Z$3:$Z$65=DE$3),0),0),"")</f>
        <v/>
      </c>
      <c r="DF35" s="297" t="str">
        <f t="array" aca="1" ref="DF35" ca="1">IFERROR(INDEX($AB$3:$AB$65,MATCH(1,($AO$3:$AO$65=$AR35&amp;$AQ35)*($Z$3:$Z$65=DF$3),0),0),"")</f>
        <v/>
      </c>
      <c r="DG35" s="297" t="str">
        <f t="array" aca="1" ref="DG35" ca="1">IFERROR(INDEX($AC$3:$AC$65,MATCH(1,($AO$3:$AO$65=$AR35&amp;$AQ35)*($Z$3:$Z$65=DG$3),0),0),"")</f>
        <v/>
      </c>
      <c r="DH35" s="297" t="str">
        <f t="array" aca="1" ref="DH35" ca="1">IFERROR(INDEX($AA$3:$AA$65,MATCH(1,($AO$3:$AO$65=$AR35&amp;$AQ35)*($Z$3:$Z$65=DH$3),0),0),"")</f>
        <v/>
      </c>
      <c r="DI35" s="299" t="str">
        <f t="array" aca="1" ref="DI35" ca="1">IFERROR(INDEX($Y$3:$Y$65,MATCH(1,($AO$3:$AO$65=$AR35&amp;$AQ35)*($Z$3:$Z$65=DI$3),0),0),"")</f>
        <v/>
      </c>
      <c r="DJ35" s="297" t="str">
        <f t="array" aca="1" ref="DJ35" ca="1">IFERROR(INDEX($AB$3:$AB$65,MATCH(1,($AO$3:$AO$65=$AR35&amp;$AQ35)*($Z$3:$Z$65=DJ$3),0),0),"")</f>
        <v/>
      </c>
      <c r="DK35" s="297" t="str">
        <f t="array" aca="1" ref="DK35" ca="1">IFERROR(INDEX($AC$3:$AC$65,MATCH(1,($AO$3:$AO$65=$AR35&amp;$AQ35)*($Z$3:$Z$65=DK$3),0),0),"")</f>
        <v/>
      </c>
      <c r="DL35" s="297" t="str">
        <f t="array" aca="1" ref="DL35" ca="1">IFERROR(INDEX($AA$3:$AA$65,MATCH(1,($AO$3:$AO$65=$AR35&amp;$AQ35)*($Z$3:$Z$65=DL$3),0),0),"")</f>
        <v/>
      </c>
      <c r="DM35" s="299" t="str">
        <f t="array" aca="1" ref="DM35" ca="1">IFERROR(INDEX($Y$3:$Y$65,MATCH(1,($AO$3:$AO$65=$AR35&amp;$AQ35)*($Z$3:$Z$65=DM$3),0),0),"")</f>
        <v/>
      </c>
      <c r="DN35" s="297" t="str">
        <f t="array" aca="1" ref="DN35" ca="1">IFERROR(INDEX($AB$3:$AB$65,MATCH(1,($AO$3:$AO$65=$AR35&amp;$AQ35)*($Z$3:$Z$65=DN$3),0),0),"")</f>
        <v/>
      </c>
      <c r="DO35" s="297" t="str">
        <f t="array" aca="1" ref="DO35" ca="1">IFERROR(INDEX($AC$3:$AC$65,MATCH(1,($AO$3:$AO$65=$AR35&amp;$AQ35)*($Z$3:$Z$65=DO$3),0),0),"")</f>
        <v/>
      </c>
      <c r="DP35" s="297" t="str">
        <f t="array" aca="1" ref="DP35" ca="1">IFERROR(INDEX($AA$3:$AA$65,MATCH(1,($AO$3:$AO$65=$AR35&amp;$AQ35)*($Z$3:$Z$65=DP$3),0),0),"")</f>
        <v/>
      </c>
      <c r="DQ35" s="299" t="str">
        <f t="array" aca="1" ref="DQ35" ca="1">IFERROR(INDEX($Y$3:$Y$65,MATCH(1,($AO$3:$AO$65=$AR35&amp;$AQ35)*($Z$3:$Z$65=DQ$3),0),0),"")</f>
        <v/>
      </c>
      <c r="DR35" s="297" t="str">
        <f t="array" aca="1" ref="DR35" ca="1">IFERROR(INDEX($AB$3:$AB$65,MATCH(1,($AO$3:$AO$65=$AR35&amp;$AQ35)*($Z$3:$Z$65=DR$3),0),0),"")</f>
        <v/>
      </c>
      <c r="DS35" s="297" t="str">
        <f t="array" aca="1" ref="DS35" ca="1">IFERROR(INDEX($AC$3:$AC$65,MATCH(1,($AO$3:$AO$65=$AR35&amp;$AQ35)*($Z$3:$Z$65=DS$3),0),0),"")</f>
        <v/>
      </c>
      <c r="DT35" s="297" t="str">
        <f t="array" aca="1" ref="DT35" ca="1">IFERROR(INDEX($AA$3:$AA$65,MATCH(1,($AO$3:$AO$65=$AR35&amp;$AQ35)*($Z$3:$Z$65=DT$3),0),0),"")</f>
        <v/>
      </c>
      <c r="DU35" s="299" t="str">
        <f t="array" aca="1" ref="DU35" ca="1">IFERROR(INDEX($Y$3:$Y$65,MATCH(1,($AO$3:$AO$65=$AR35&amp;$AQ35)*($Z$3:$Z$65=DU$3),0),0),"")</f>
        <v/>
      </c>
      <c r="DV35" s="297" t="str">
        <f t="array" aca="1" ref="DV35" ca="1">IFERROR(INDEX($AB$3:$AB$65,MATCH(1,($AO$3:$AO$65=$AR35&amp;$AQ35)*($Z$3:$Z$65=DV$3),0),0),"")</f>
        <v/>
      </c>
      <c r="DW35" s="297" t="str">
        <f t="array" aca="1" ref="DW35" ca="1">IFERROR(INDEX($AC$3:$AC$65,MATCH(1,($AO$3:$AO$65=$AR35&amp;$AQ35)*($Z$3:$Z$65=DW$3),0),0),"")</f>
        <v/>
      </c>
      <c r="DX35" s="297" t="str">
        <f t="array" aca="1" ref="DX35" ca="1">IFERROR(INDEX($AA$3:$AA$65,MATCH(1,($AO$3:$AO$65=$AR35&amp;$AQ35)*($Z$3:$Z$65=DX$3),0),0),"")</f>
        <v/>
      </c>
      <c r="DY35" s="299" t="str">
        <f t="array" aca="1" ref="DY35" ca="1">IFERROR(INDEX($Y$3:$Y$65,MATCH(1,($AO$3:$AO$65=$AR35&amp;$AQ35)*($Z$3:$Z$65=DY$3),0),0),"")</f>
        <v/>
      </c>
      <c r="DZ35" s="297" t="str">
        <f t="array" aca="1" ref="DZ35" ca="1">IFERROR(INDEX($AB$3:$AB$65,MATCH(1,($AO$3:$AO$65=$AR35&amp;$AQ35)*($Z$3:$Z$65=DZ$3),0),0),"")</f>
        <v/>
      </c>
      <c r="EA35" s="297" t="str">
        <f t="array" aca="1" ref="EA35" ca="1">IFERROR(INDEX($AC$3:$AC$65,MATCH(1,($AO$3:$AO$65=$AR35&amp;$AQ35)*($Z$3:$Z$65=EA$3),0),0),"")</f>
        <v/>
      </c>
      <c r="EB35" s="297" t="str">
        <f t="array" aca="1" ref="EB35" ca="1">IFERROR(INDEX($AA$3:$AA$65,MATCH(1,($AO$3:$AO$65=$AR35&amp;$AQ35)*($Z$3:$Z$65=EB$3),0),0),"")</f>
        <v/>
      </c>
      <c r="EC35" s="299" t="str">
        <f t="array" aca="1" ref="EC35" ca="1">IFERROR(INDEX($Y$3:$Y$65,MATCH(1,($AO$3:$AO$65=$AR35&amp;$AQ35)*($Z$3:$Z$65=EC$3),0),0),"")</f>
        <v/>
      </c>
      <c r="ED35" s="297" t="str">
        <f t="array" aca="1" ref="ED35" ca="1">IFERROR(INDEX($AB$3:$AB$65,MATCH(1,($AO$3:$AO$65=$AR35&amp;$AQ35)*($Z$3:$Z$65=ED$3),0),0),"")</f>
        <v/>
      </c>
      <c r="EE35" s="297" t="str">
        <f t="array" aca="1" ref="EE35" ca="1">IFERROR(INDEX($AC$3:$AC$65,MATCH(1,($AO$3:$AO$65=$AR35&amp;$AQ35)*($Z$3:$Z$65=EE$3),0),0),"")</f>
        <v/>
      </c>
      <c r="EF35" s="297" t="str">
        <f t="array" aca="1" ref="EF35" ca="1">IFERROR(INDEX($AI$3:$AI$129,MATCH(1,($AP$3:$AP$129=$AR35&amp;$AQ35)*($AH$3:$AH$129=EF$3),0),0),"")</f>
        <v/>
      </c>
      <c r="EG35" s="299" t="str">
        <f t="array" aca="1" ref="EG35" ca="1">IFERROR(INDEX($AG$3:$AG$129,MATCH(1,($AP$3:$AP$129=$AR35&amp;$AQ35)*($AH$3:$AH$129=EG$3),0),0),"")</f>
        <v/>
      </c>
      <c r="EH35" s="297" t="str">
        <f t="array" aca="1" ref="EH35" ca="1">IFERROR(INDEX($AJ$3:$AJ$129,MATCH(1,($AP$3:$AP$129=$AR35&amp;$AQ35)*($AH$3:$AH$129=EH$3),0),0),"")</f>
        <v/>
      </c>
      <c r="EI35" s="297" t="str">
        <f t="array" aca="1" ref="EI35" ca="1">IFERROR(INDEX($AK$3:$AK$129,MATCH(1,($AP$3:$AP$129=$AR35&amp;$AQ35)*($AH$3:$AH$129=EI$3),0),0),"")</f>
        <v/>
      </c>
      <c r="EJ35" s="297" t="str">
        <f t="array" aca="1" ref="EJ35" ca="1">IFERROR(INDEX($AI$3:$AI$129,MATCH(1,($AP$3:$AP$129=$AR35&amp;$AQ35)*($AH$3:$AH$129=EJ$3),0),0),"")</f>
        <v/>
      </c>
      <c r="EK35" s="299" t="str">
        <f t="array" aca="1" ref="EK35" ca="1">IFERROR(INDEX($AG$3:$AG$129,MATCH(1,($AP$3:$AP$129=$AR35&amp;$AQ35)*($AH$3:$AH$129=EK$3),0),0),"")</f>
        <v/>
      </c>
      <c r="EL35" s="297" t="str">
        <f t="array" aca="1" ref="EL35" ca="1">IFERROR(INDEX($AJ$3:$AJ$129,MATCH(1,($AP$3:$AP$129=$AR35&amp;$AQ35)*($AH$3:$AH$129=EL$3),0),0),"")</f>
        <v/>
      </c>
      <c r="EM35" s="297" t="str">
        <f t="array" aca="1" ref="EM35" ca="1">IFERROR(INDEX($AK$3:$AK$129,MATCH(1,($AP$3:$AP$129=$AR35&amp;$AQ35)*($AH$3:$AH$129=EM$3),0),0),"")</f>
        <v/>
      </c>
      <c r="EN35" s="297" t="str">
        <f t="array" aca="1" ref="EN35" ca="1">IFERROR(INDEX($AI$3:$AI$129,MATCH(1,($AP$3:$AP$129=$AR35&amp;$AQ35)*($AH$3:$AH$129=EN$3),0),0),"")</f>
        <v/>
      </c>
      <c r="EO35" s="299" t="str">
        <f t="array" aca="1" ref="EO35" ca="1">IFERROR(INDEX($AG$3:$AG$129,MATCH(1,($AP$3:$AP$129=$AR35&amp;$AQ35)*($AH$3:$AH$129=EO$3),0),0),"")</f>
        <v/>
      </c>
      <c r="EP35" s="297" t="str">
        <f t="array" aca="1" ref="EP35" ca="1">IFERROR(INDEX($AJ$3:$AJ$129,MATCH(1,($AP$3:$AP$129=$AR35&amp;$AQ35)*($AH$3:$AH$129=EP$3),0),0),"")</f>
        <v/>
      </c>
      <c r="EQ35" s="297" t="str">
        <f t="array" aca="1" ref="EQ35" ca="1">IFERROR(INDEX($AK$3:$AK$129,MATCH(1,($AP$3:$AP$129=$AR35&amp;$AQ35)*($AH$3:$AH$129=EQ$3),0),0),"")</f>
        <v/>
      </c>
      <c r="ER35" s="297" t="str">
        <f t="array" aca="1" ref="ER35" ca="1">IFERROR(INDEX($AI$3:$AI$129,MATCH(1,($AP$3:$AP$129=$AR35&amp;$AQ35)*($AH$3:$AH$129=ER$3),0),0),"")</f>
        <v/>
      </c>
      <c r="ES35" s="299" t="str">
        <f t="array" aca="1" ref="ES35" ca="1">IFERROR(INDEX($AG$3:$AG$129,MATCH(1,($AP$3:$AP$129=$AR35&amp;$AQ35)*($AH$3:$AH$129=ES$3),0),0),"")</f>
        <v/>
      </c>
      <c r="ET35" s="297" t="str">
        <f t="array" aca="1" ref="ET35" ca="1">IFERROR(INDEX($AJ$3:$AJ$129,MATCH(1,($AP$3:$AP$129=$AR35&amp;$AQ35)*($AH$3:$AH$129=ET$3),0),0),"")</f>
        <v/>
      </c>
      <c r="EU35" s="297" t="str">
        <f t="array" aca="1" ref="EU35" ca="1">IFERROR(INDEX($AK$3:$AK$129,MATCH(1,($AP$3:$AP$129=$AR35&amp;$AQ35)*($AH$3:$AH$129=EU$3),0),0),"")</f>
        <v/>
      </c>
      <c r="EV35" s="297" t="str">
        <f t="array" aca="1" ref="EV35" ca="1">IFERROR(INDEX($AI$3:$AI$129,MATCH(1,($AP$3:$AP$129=$AR35&amp;$AQ35)*($AH$3:$AH$129=EV$3),0),0),"")</f>
        <v/>
      </c>
      <c r="EW35" s="299" t="str">
        <f t="array" aca="1" ref="EW35" ca="1">IFERROR(INDEX($AG$3:$AG$129,MATCH(1,($AP$3:$AP$129=$AR35&amp;$AQ35)*($AH$3:$AH$129=EW$3),0),0),"")</f>
        <v/>
      </c>
      <c r="EX35" s="297" t="str">
        <f t="array" aca="1" ref="EX35" ca="1">IFERROR(INDEX($AJ$3:$AJ$129,MATCH(1,($AP$3:$AP$129=$AR35&amp;$AQ35)*($AH$3:$AH$129=EX$3),0),0),"")</f>
        <v/>
      </c>
      <c r="EY35" s="297" t="str">
        <f t="array" aca="1" ref="EY35" ca="1">IFERROR(INDEX($AK$3:$AK$129,MATCH(1,($AP$3:$AP$129=$AR35&amp;$AQ35)*($AH$3:$AH$129=EY$3),0),0),"")</f>
        <v/>
      </c>
      <c r="EZ35" s="297" t="str">
        <f t="array" aca="1" ref="EZ35" ca="1">IFERROR(INDEX($AI$3:$AI$129,MATCH(1,($AP$3:$AP$129=$AR35&amp;$AQ35)*($AH$3:$AH$129=EZ$3),0),0),"")</f>
        <v/>
      </c>
      <c r="FA35" s="299" t="str">
        <f t="array" aca="1" ref="FA35" ca="1">IFERROR(INDEX($AG$3:$AG$129,MATCH(1,($AP$3:$AP$129=$AR35&amp;$AQ35)*($AH$3:$AH$129=FA$3),0),0),"")</f>
        <v/>
      </c>
      <c r="FB35" s="297" t="str">
        <f t="array" aca="1" ref="FB35" ca="1">IFERROR(INDEX($AJ$3:$AJ$129,MATCH(1,($AP$3:$AP$129=$AR35&amp;$AQ35)*($AH$3:$AH$129=FB$3),0),0),"")</f>
        <v/>
      </c>
      <c r="FC35" s="297" t="str">
        <f t="array" aca="1" ref="FC35" ca="1">IFERROR(INDEX($AK$3:$AK$129,MATCH(1,($AP$3:$AP$129=$AR35&amp;$AQ35)*($AH$3:$AH$129=FC$3),0),0),"")</f>
        <v/>
      </c>
      <c r="FD35" s="297" t="str">
        <f t="array" aca="1" ref="FD35" ca="1">IFERROR(INDEX($AI$3:$AI$129,MATCH(1,($AP$3:$AP$129=$AR35&amp;$AQ35)*($AH$3:$AH$129=FD$3),0),0),"")</f>
        <v/>
      </c>
      <c r="FE35" s="299" t="str">
        <f t="array" aca="1" ref="FE35" ca="1">IFERROR(INDEX($AG$3:$AG$129,MATCH(1,($AP$3:$AP$129=$AR35&amp;$AQ35)*($AH$3:$AH$129=FE$3),0),0),"")</f>
        <v/>
      </c>
      <c r="FF35" s="297" t="str">
        <f t="array" aca="1" ref="FF35" ca="1">IFERROR(INDEX($AJ$3:$AJ$129,MATCH(1,($AP$3:$AP$129=$AR35&amp;$AQ35)*($AH$3:$AH$129=FF$3),0),0),"")</f>
        <v/>
      </c>
      <c r="FG35" s="297" t="str">
        <f t="array" aca="1" ref="FG35" ca="1">IFERROR(INDEX($AK$3:$AK$129,MATCH(1,($AP$3:$AP$129=$AR35&amp;$AQ35)*($AH$3:$AH$129=FG$3),0),0),"")</f>
        <v/>
      </c>
    </row>
    <row r="36" spans="2:163" ht="13.8" x14ac:dyDescent="0.25">
      <c r="B36" s="295">
        <f>dummy1!O42</f>
        <v>34</v>
      </c>
      <c r="C36" s="296">
        <f>dummy1!P42</f>
        <v>42040</v>
      </c>
      <c r="D36" s="297">
        <f>dummy1!Q42</f>
        <v>0.79166666666666674</v>
      </c>
      <c r="E36" s="295" t="str">
        <f>dummy1!R42</f>
        <v>Court 2</v>
      </c>
      <c r="G36" s="295" t="str">
        <f>IFERROR(VLOOKUP(dummy1!S42,dummy1!$K$45:$L$172,2,FALSE),"")</f>
        <v/>
      </c>
      <c r="H36" s="295" t="str">
        <f>IFERROR(VLOOKUP(dummy1!V42,dummy1!$K$45:$L$172,2,FALSE),"")</f>
        <v/>
      </c>
      <c r="V36" s="295">
        <f ca="1">'Bracket 17 - 32'!S125</f>
        <v>22</v>
      </c>
      <c r="W36" s="296" t="str">
        <f ca="1">'Bracket 17 - 32'!T122</f>
        <v>Loser Match 15</v>
      </c>
      <c r="X36" s="296" t="str">
        <f ca="1">'Bracket 17 - 32'!T123</f>
        <v>Winner Match 10</v>
      </c>
      <c r="Y36" s="295">
        <f t="shared" ca="1" si="41"/>
        <v>34</v>
      </c>
      <c r="Z36" s="295">
        <f t="shared" ca="1" si="2"/>
        <v>42040</v>
      </c>
      <c r="AA36" s="295">
        <f t="shared" ca="1" si="3"/>
        <v>0.79166666666666674</v>
      </c>
      <c r="AB36" s="295" t="str">
        <f t="shared" ca="1" si="42"/>
        <v>Winner Match 27</v>
      </c>
      <c r="AC36" s="295" t="str">
        <f t="shared" ca="1" si="43"/>
        <v>Winner Match 28</v>
      </c>
      <c r="AD36" s="295">
        <f ca="1">'Bracket 33 - 64'!C228</f>
        <v>10</v>
      </c>
      <c r="AE36" s="295" t="str">
        <f ca="1">'Bracket 33 - 64'!D225</f>
        <v>Loser Match 3</v>
      </c>
      <c r="AF36" s="295" t="str">
        <f ca="1">'Bracket 33 - 64'!D226</f>
        <v>Loser Match 4</v>
      </c>
      <c r="AG36" s="295">
        <f t="shared" ca="1" si="44"/>
        <v>34</v>
      </c>
      <c r="AH36" s="295">
        <f t="shared" ca="1" si="45"/>
        <v>42040</v>
      </c>
      <c r="AI36" s="295">
        <f t="shared" ca="1" si="46"/>
        <v>0.79166666666666674</v>
      </c>
      <c r="AJ36" s="295" t="str">
        <f t="shared" ca="1" si="47"/>
        <v>Winner Match 15</v>
      </c>
      <c r="AK36" s="295" t="str">
        <f t="shared" ca="1" si="48"/>
        <v>Winner Match 16</v>
      </c>
      <c r="AL36" s="294">
        <f>IF(dummy1!B43=dummy1!B42,IF(dummy1!C43&gt;1,AL35,AL35+1),1)</f>
        <v>3</v>
      </c>
      <c r="AO36" s="295" t="str">
        <f t="shared" si="51"/>
        <v>3Court 2</v>
      </c>
      <c r="AP36" s="295" t="str">
        <f t="shared" si="52"/>
        <v>3Court 2</v>
      </c>
      <c r="AQ36" s="295" t="str">
        <f t="shared" si="70"/>
        <v>Court 4</v>
      </c>
      <c r="AR36" s="295">
        <f t="shared" si="68"/>
        <v>8</v>
      </c>
      <c r="AS36" s="295">
        <f t="shared" ca="1" si="61"/>
        <v>8</v>
      </c>
      <c r="AT36" s="295">
        <f t="shared" ca="1" si="62"/>
        <v>0</v>
      </c>
      <c r="AU36" s="295">
        <f t="shared" ca="1" si="63"/>
        <v>0</v>
      </c>
      <c r="AV36" s="295">
        <f t="shared" ca="1" si="64"/>
        <v>0</v>
      </c>
      <c r="AW36" s="295">
        <f t="shared" ca="1" si="65"/>
        <v>0</v>
      </c>
      <c r="AX36" s="295">
        <f t="shared" ca="1" si="66"/>
        <v>0</v>
      </c>
      <c r="AY36" s="295">
        <f t="shared" ca="1" si="67"/>
        <v>0</v>
      </c>
      <c r="AZ36" s="297" t="str">
        <f t="array" aca="1" ref="AZ36" ca="1">IFERROR(INDEX($K$3:$K$18,MATCH(1,($AM$3:$AM$18=$AR36&amp;$AQ36)*($J$3:$J$18=AZ$3),0),0),"")</f>
        <v/>
      </c>
      <c r="BA36" s="299" t="str">
        <f t="array" aca="1" ref="BA36" ca="1">IFERROR(INDEX($I$3:$I$18,MATCH(1,($AM$3:$AM$18=$AR36&amp;$AQ36)*($J$3:$J$18=BA$3),0),0),"")</f>
        <v/>
      </c>
      <c r="BB36" s="297" t="str">
        <f t="array" aca="1" ref="BB36" ca="1">IFERROR(INDEX($L$3:$L$18,MATCH(1,($AM$3:$AM$18=$AR36&amp;$AQ36)*($J$3:$J$18=BB$3),0),0),"")</f>
        <v/>
      </c>
      <c r="BC36" s="297" t="str">
        <f t="array" aca="1" ref="BC36" ca="1">IFERROR(INDEX($M$3:$M$18,MATCH(1,($AM$3:$AM$18=$AR36&amp;$AQ36)*($J$3:$J$18=BC$3),0),0),"")</f>
        <v/>
      </c>
      <c r="BD36" s="297" t="str">
        <f t="array" aca="1" ref="BD36" ca="1">IFERROR(INDEX($K$3:$K$18,MATCH(1,($AM$3:$AM$18=$AR36&amp;$AQ36)*($J$3:$J$18=BD$3),0),0),"")</f>
        <v/>
      </c>
      <c r="BE36" s="299" t="str">
        <f t="array" aca="1" ref="BE36" ca="1">IFERROR(INDEX($I$3:$I$18,MATCH(1,($AM$3:$AM$18=$AR36&amp;$AQ36)*($J$3:$J$18=BE$3),0),0),"")</f>
        <v/>
      </c>
      <c r="BF36" s="297" t="str">
        <f t="array" aca="1" ref="BF36" ca="1">IFERROR(INDEX($L$3:$L$18,MATCH(1,($AM$3:$AM$18=$AR36&amp;$AQ36)*($J$3:$J$18=BF$3),0),0),"")</f>
        <v/>
      </c>
      <c r="BG36" s="297" t="str">
        <f t="array" aca="1" ref="BG36" ca="1">IFERROR(INDEX($M$3:$M$18,MATCH(1,($AM$3:$AM$18=$AR36&amp;$AQ36)*($J$3:$J$18=BG$3),0),0),"")</f>
        <v/>
      </c>
      <c r="BH36" s="297" t="str">
        <f t="array" aca="1" ref="BH36" ca="1">IFERROR(INDEX($K$3:$K$18,MATCH(1,($AM$3:$AM$18=$AR36&amp;$AQ36)*($J$3:$J$18=BH$3),0),0),"")</f>
        <v/>
      </c>
      <c r="BI36" s="299" t="str">
        <f t="array" aca="1" ref="BI36" ca="1">IFERROR(INDEX($I$3:$I$18,MATCH(1,($AM$3:$AM$18=$AR36&amp;$AQ36)*($J$3:$J$18=BI$3),0),0),"")</f>
        <v/>
      </c>
      <c r="BJ36" s="297" t="str">
        <f t="array" aca="1" ref="BJ36" ca="1">IFERROR(INDEX($L$3:$L$18,MATCH(1,($AM$3:$AM$18=$AR36&amp;$AQ36)*($J$3:$J$18=BJ$3),0),0),"")</f>
        <v/>
      </c>
      <c r="BK36" s="297" t="str">
        <f t="array" aca="1" ref="BK36" ca="1">IFERROR(INDEX($M$3:$M$18,MATCH(1,($AM$3:$AM$18=$AR36&amp;$AQ36)*($J$3:$J$18=BK$3),0),0),"")</f>
        <v/>
      </c>
      <c r="BL36" s="297" t="str">
        <f t="array" aca="1" ref="BL36" ca="1">IFERROR(INDEX($K$3:$K$18,MATCH(1,($AM$3:$AM$18=$AR36&amp;$AQ36)*($J$3:$J$18=BL$3),0),0),"")</f>
        <v/>
      </c>
      <c r="BM36" s="299" t="str">
        <f t="array" aca="1" ref="BM36" ca="1">IFERROR(INDEX($I$3:$I$18,MATCH(1,($AM$3:$AM$18=$AR36&amp;$AQ36)*($J$3:$J$18=BM$3),0),0),"")</f>
        <v/>
      </c>
      <c r="BN36" s="297" t="str">
        <f t="array" aca="1" ref="BN36" ca="1">IFERROR(INDEX($L$3:$L$18,MATCH(1,($AM$3:$AM$18=$AR36&amp;$AQ36)*($J$3:$J$18=BN$3),0),0),"")</f>
        <v/>
      </c>
      <c r="BO36" s="297" t="str">
        <f t="array" aca="1" ref="BO36" ca="1">IFERROR(INDEX($M$3:$M$18,MATCH(1,($AM$3:$AM$18=$AR36&amp;$AQ36)*($J$3:$J$18=BO$3),0),0),"")</f>
        <v/>
      </c>
      <c r="BP36" s="297" t="str">
        <f t="array" aca="1" ref="BP36" ca="1">IFERROR(INDEX($K$3:$K$18,MATCH(1,($AM$3:$AM$18=$AR36&amp;$AQ36)*($J$3:$J$18=BP$3),0),0),"")</f>
        <v/>
      </c>
      <c r="BQ36" s="299" t="str">
        <f t="array" aca="1" ref="BQ36" ca="1">IFERROR(INDEX($I$3:$I$18,MATCH(1,($AM$3:$AM$18=$AR36&amp;$AQ36)*($J$3:$J$18=BQ$3),0),0),"")</f>
        <v/>
      </c>
      <c r="BR36" s="297" t="str">
        <f t="array" aca="1" ref="BR36" ca="1">IFERROR(INDEX($L$3:$L$18,MATCH(1,($AM$3:$AM$18=$AR36&amp;$AQ36)*($J$3:$J$18=BR$3),0),0),"")</f>
        <v/>
      </c>
      <c r="BS36" s="297" t="str">
        <f t="array" aca="1" ref="BS36" ca="1">IFERROR(INDEX($M$3:$M$18,MATCH(1,($AM$3:$AM$18=$AR36&amp;$AQ36)*($J$3:$J$18=BS$3),0),0),"")</f>
        <v/>
      </c>
      <c r="BT36" s="297" t="str">
        <f t="array" aca="1" ref="BT36" ca="1">IFERROR(INDEX($K$3:$K$18,MATCH(1,($AM$3:$AM$18=$AR36&amp;$AQ36)*($J$3:$J$18=BT$3),0),0),"")</f>
        <v/>
      </c>
      <c r="BU36" s="299" t="str">
        <f t="array" aca="1" ref="BU36" ca="1">IFERROR(INDEX($I$3:$I$18,MATCH(1,($AM$3:$AM$18=$AR36&amp;$AQ36)*($J$3:$J$18=BU$3),0),0),"")</f>
        <v/>
      </c>
      <c r="BV36" s="297" t="str">
        <f t="array" aca="1" ref="BV36" ca="1">IFERROR(INDEX($L$3:$L$18,MATCH(1,($AM$3:$AM$18=$AR36&amp;$AQ36)*($J$3:$J$18=BV$3),0),0),"")</f>
        <v/>
      </c>
      <c r="BW36" s="297" t="str">
        <f t="array" aca="1" ref="BW36" ca="1">IFERROR(INDEX($M$3:$M$18,MATCH(1,($AM$3:$AM$18=$AR36&amp;$AQ36)*($J$3:$J$18=BW$3),0),0),"")</f>
        <v/>
      </c>
      <c r="BX36" s="297" t="str">
        <f t="array" aca="1" ref="BX36" ca="1">IFERROR(INDEX($K$3:$K$18,MATCH(1,($AM$3:$AM$18=$AR36&amp;$AQ36)*($J$3:$J$18=BX$3),0),0),"")</f>
        <v/>
      </c>
      <c r="BY36" s="299" t="str">
        <f t="array" aca="1" ref="BY36" ca="1">IFERROR(INDEX($I$3:$I$18,MATCH(1,($AM$3:$AM$18=$AR36&amp;$AQ36)*($J$3:$J$18=BY$3),0),0),"")</f>
        <v/>
      </c>
      <c r="BZ36" s="297" t="str">
        <f t="array" aca="1" ref="BZ36" ca="1">IFERROR(INDEX($L$3:$L$18,MATCH(1,($AM$3:$AM$18=$AR36&amp;$AQ36)*($J$3:$J$18=BZ$3),0),0),"")</f>
        <v/>
      </c>
      <c r="CA36" s="297" t="str">
        <f t="array" aca="1" ref="CA36" ca="1">IFERROR(INDEX($M$3:$M$18,MATCH(1,($AM$3:$AM$18=$AR36&amp;$AQ36)*($J$3:$J$18=CA$3),0),0),"")</f>
        <v/>
      </c>
      <c r="CB36" s="297" t="str">
        <f t="array" aca="1" ref="CB36" ca="1">IFERROR(INDEX($S$3:$S$33,MATCH(1,($AN$3:$AN$33=$AR36&amp;$AQ36)*($R$3:$R$33=CB$3),0),0),"")</f>
        <v/>
      </c>
      <c r="CC36" s="299" t="str">
        <f t="array" aca="1" ref="CC36" ca="1">IFERROR(INDEX($Q$3:$Q$33,MATCH(1,($AN$3:$AN$33=$AR36&amp;$AQ36)*($R$3:$R$33=CC$3),0),0),"")</f>
        <v/>
      </c>
      <c r="CD36" s="297" t="str">
        <f t="array" aca="1" ref="CD36" ca="1">IFERROR(INDEX($T$3:$T$33,MATCH(1,($AN$3:$AN$33=$AR36&amp;$AQ36)*($R$3:$R$33=CD$3),0),0),"")</f>
        <v/>
      </c>
      <c r="CE36" s="297" t="str">
        <f t="array" aca="1" ref="CE36" ca="1">IFERROR(INDEX($U$3:$U$33,MATCH(1,($AN$3:$AN$33=$AR36&amp;$AQ36)*($R$3:$R$33=CE$3),0),0),"")</f>
        <v/>
      </c>
      <c r="CF36" s="297" t="str">
        <f t="array" aca="1" ref="CF36" ca="1">IFERROR(INDEX($S$3:$S$33,MATCH(1,($AN$3:$AN$33=$AR36&amp;$AQ36)*($R$3:$R$33=CF$3),0),0),"")</f>
        <v/>
      </c>
      <c r="CG36" s="299" t="str">
        <f t="array" aca="1" ref="CG36" ca="1">IFERROR(INDEX($Q$3:$Q$33,MATCH(1,($AN$3:$AN$33=$AR36&amp;$AQ36)*($R$3:$R$33=CG$3),0),0),"")</f>
        <v/>
      </c>
      <c r="CH36" s="297" t="str">
        <f t="array" aca="1" ref="CH36" ca="1">IFERROR(INDEX($T$3:$T$33,MATCH(1,($AN$3:$AN$33=$AR36&amp;$AQ36)*($R$3:$R$33=CH$3),0),0),"")</f>
        <v/>
      </c>
      <c r="CI36" s="297" t="str">
        <f t="array" aca="1" ref="CI36" ca="1">IFERROR(INDEX($U$3:$U$33,MATCH(1,($AN$3:$AN$33=$AR36&amp;$AQ36)*($R$3:$R$33=CI$3),0),0),"")</f>
        <v/>
      </c>
      <c r="CJ36" s="297" t="str">
        <f t="array" aca="1" ref="CJ36" ca="1">IFERROR(INDEX($S$3:$S$33,MATCH(1,($AN$3:$AN$33=$AR36&amp;$AQ36)*($R$3:$R$33=CJ$3),0),0),"")</f>
        <v/>
      </c>
      <c r="CK36" s="299" t="str">
        <f t="array" aca="1" ref="CK36" ca="1">IFERROR(INDEX($Q$3:$Q$33,MATCH(1,($AN$3:$AN$33=$AR36&amp;$AQ36)*($R$3:$R$33=CK$3),0),0),"")</f>
        <v/>
      </c>
      <c r="CL36" s="297" t="str">
        <f t="array" aca="1" ref="CL36" ca="1">IFERROR(INDEX($T$3:$T$33,MATCH(1,($AN$3:$AN$33=$AR36&amp;$AQ36)*($R$3:$R$33=CL$3),0),0),"")</f>
        <v/>
      </c>
      <c r="CM36" s="297" t="str">
        <f t="array" aca="1" ref="CM36" ca="1">IFERROR(INDEX($U$3:$U$33,MATCH(1,($AN$3:$AN$33=$AR36&amp;$AQ36)*($R$3:$R$33=CM$3),0),0),"")</f>
        <v/>
      </c>
      <c r="CN36" s="297" t="str">
        <f t="array" aca="1" ref="CN36" ca="1">IFERROR(INDEX($S$3:$S$33,MATCH(1,($AN$3:$AN$33=$AR36&amp;$AQ36)*($R$3:$R$33=CN$3),0),0),"")</f>
        <v/>
      </c>
      <c r="CO36" s="299" t="str">
        <f t="array" aca="1" ref="CO36" ca="1">IFERROR(INDEX($Q$3:$Q$33,MATCH(1,($AN$3:$AN$33=$AR36&amp;$AQ36)*($R$3:$R$33=CO$3),0),0),"")</f>
        <v/>
      </c>
      <c r="CP36" s="297" t="str">
        <f t="array" aca="1" ref="CP36" ca="1">IFERROR(INDEX($T$3:$T$33,MATCH(1,($AN$3:$AN$33=$AR36&amp;$AQ36)*($R$3:$R$33=CP$3),0),0),"")</f>
        <v/>
      </c>
      <c r="CQ36" s="297" t="str">
        <f t="array" aca="1" ref="CQ36" ca="1">IFERROR(INDEX($U$3:$U$33,MATCH(1,($AN$3:$AN$33=$AR36&amp;$AQ36)*($R$3:$R$33=CQ$3),0),0),"")</f>
        <v/>
      </c>
      <c r="CR36" s="297" t="str">
        <f t="array" aca="1" ref="CR36" ca="1">IFERROR(INDEX($S$3:$S$33,MATCH(1,($AN$3:$AN$33=$AR36&amp;$AQ36)*($R$3:$R$33=CR$3),0),0),"")</f>
        <v/>
      </c>
      <c r="CS36" s="299" t="str">
        <f t="array" aca="1" ref="CS36" ca="1">IFERROR(INDEX($Q$3:$Q$33,MATCH(1,($AN$3:$AN$33=$AR36&amp;$AQ36)*($R$3:$R$33=CS$3),0),0),"")</f>
        <v/>
      </c>
      <c r="CT36" s="297" t="str">
        <f t="array" aca="1" ref="CT36" ca="1">IFERROR(INDEX($T$3:$T$33,MATCH(1,($AN$3:$AN$33=$AR36&amp;$AQ36)*($R$3:$R$33=CT$3),0),0),"")</f>
        <v/>
      </c>
      <c r="CU36" s="297" t="str">
        <f t="array" aca="1" ref="CU36" ca="1">IFERROR(INDEX($U$3:$U$33,MATCH(1,($AN$3:$AN$33=$AR36&amp;$AQ36)*($R$3:$R$33=CU$3),0),0),"")</f>
        <v/>
      </c>
      <c r="CV36" s="297" t="str">
        <f t="array" aca="1" ref="CV36" ca="1">IFERROR(INDEX($S$3:$S$33,MATCH(1,($AN$3:$AN$33=$AR36&amp;$AQ36)*($R$3:$R$33=CV$3),0),0),"")</f>
        <v/>
      </c>
      <c r="CW36" s="299" t="str">
        <f t="array" aca="1" ref="CW36" ca="1">IFERROR(INDEX($Q$3:$Q$33,MATCH(1,($AN$3:$AN$33=$AR36&amp;$AQ36)*($R$3:$R$33=CW$3),0),0),"")</f>
        <v/>
      </c>
      <c r="CX36" s="297" t="str">
        <f t="array" aca="1" ref="CX36" ca="1">IFERROR(INDEX($T$3:$T$33,MATCH(1,($AN$3:$AN$33=$AR36&amp;$AQ36)*($R$3:$R$33=CX$3),0),0),"")</f>
        <v/>
      </c>
      <c r="CY36" s="297" t="str">
        <f t="array" aca="1" ref="CY36" ca="1">IFERROR(INDEX($U$3:$U$33,MATCH(1,($AN$3:$AN$33=$AR36&amp;$AQ36)*($R$3:$R$33=CY$3),0),0),"")</f>
        <v/>
      </c>
      <c r="CZ36" s="297" t="str">
        <f t="array" aca="1" ref="CZ36" ca="1">IFERROR(INDEX($S$3:$S$33,MATCH(1,($AN$3:$AN$33=$AR36&amp;$AQ36)*($R$3:$R$33=CZ$3),0),0),"")</f>
        <v/>
      </c>
      <c r="DA36" s="299" t="str">
        <f t="array" aca="1" ref="DA36" ca="1">IFERROR(INDEX($Q$3:$Q$33,MATCH(1,($AN$3:$AN$33=$AR36&amp;$AQ36)*($R$3:$R$33=DA$3),0),0),"")</f>
        <v/>
      </c>
      <c r="DB36" s="297" t="str">
        <f t="array" aca="1" ref="DB36" ca="1">IFERROR(INDEX($T$3:$T$33,MATCH(1,($AN$3:$AN$33=$AR36&amp;$AQ36)*($R$3:$R$33=DB$3),0),0),"")</f>
        <v/>
      </c>
      <c r="DC36" s="297" t="str">
        <f t="array" aca="1" ref="DC36" ca="1">IFERROR(INDEX($U$3:$U$33,MATCH(1,($AN$3:$AN$33=$AR36&amp;$AQ36)*($R$3:$R$33=DC$3),0),0),"")</f>
        <v/>
      </c>
      <c r="DD36" s="297" t="str">
        <f t="array" aca="1" ref="DD36" ca="1">IFERROR(INDEX($AA$3:$AA$65,MATCH(1,($AO$3:$AO$65=$AR36&amp;$AQ36)*($Z$3:$Z$65=DD$3),0),0),"")</f>
        <v/>
      </c>
      <c r="DE36" s="299" t="str">
        <f t="array" aca="1" ref="DE36" ca="1">IFERROR(INDEX($Y$3:$Y$65,MATCH(1,($AO$3:$AO$65=$AR36&amp;$AQ36)*($Z$3:$Z$65=DE$3),0),0),"")</f>
        <v/>
      </c>
      <c r="DF36" s="297" t="str">
        <f t="array" aca="1" ref="DF36" ca="1">IFERROR(INDEX($AB$3:$AB$65,MATCH(1,($AO$3:$AO$65=$AR36&amp;$AQ36)*($Z$3:$Z$65=DF$3),0),0),"")</f>
        <v/>
      </c>
      <c r="DG36" s="297" t="str">
        <f t="array" aca="1" ref="DG36" ca="1">IFERROR(INDEX($AC$3:$AC$65,MATCH(1,($AO$3:$AO$65=$AR36&amp;$AQ36)*($Z$3:$Z$65=DG$3),0),0),"")</f>
        <v/>
      </c>
      <c r="DH36" s="297" t="str">
        <f t="array" aca="1" ref="DH36" ca="1">IFERROR(INDEX($AA$3:$AA$65,MATCH(1,($AO$3:$AO$65=$AR36&amp;$AQ36)*($Z$3:$Z$65=DH$3),0),0),"")</f>
        <v/>
      </c>
      <c r="DI36" s="299" t="str">
        <f t="array" aca="1" ref="DI36" ca="1">IFERROR(INDEX($Y$3:$Y$65,MATCH(1,($AO$3:$AO$65=$AR36&amp;$AQ36)*($Z$3:$Z$65=DI$3),0),0),"")</f>
        <v/>
      </c>
      <c r="DJ36" s="297" t="str">
        <f t="array" aca="1" ref="DJ36" ca="1">IFERROR(INDEX($AB$3:$AB$65,MATCH(1,($AO$3:$AO$65=$AR36&amp;$AQ36)*($Z$3:$Z$65=DJ$3),0),0),"")</f>
        <v/>
      </c>
      <c r="DK36" s="297" t="str">
        <f t="array" aca="1" ref="DK36" ca="1">IFERROR(INDEX($AC$3:$AC$65,MATCH(1,($AO$3:$AO$65=$AR36&amp;$AQ36)*($Z$3:$Z$65=DK$3),0),0),"")</f>
        <v/>
      </c>
      <c r="DL36" s="297" t="str">
        <f t="array" aca="1" ref="DL36" ca="1">IFERROR(INDEX($AA$3:$AA$65,MATCH(1,($AO$3:$AO$65=$AR36&amp;$AQ36)*($Z$3:$Z$65=DL$3),0),0),"")</f>
        <v/>
      </c>
      <c r="DM36" s="299" t="str">
        <f t="array" aca="1" ref="DM36" ca="1">IFERROR(INDEX($Y$3:$Y$65,MATCH(1,($AO$3:$AO$65=$AR36&amp;$AQ36)*($Z$3:$Z$65=DM$3),0),0),"")</f>
        <v/>
      </c>
      <c r="DN36" s="297" t="str">
        <f t="array" aca="1" ref="DN36" ca="1">IFERROR(INDEX($AB$3:$AB$65,MATCH(1,($AO$3:$AO$65=$AR36&amp;$AQ36)*($Z$3:$Z$65=DN$3),0),0),"")</f>
        <v/>
      </c>
      <c r="DO36" s="297" t="str">
        <f t="array" aca="1" ref="DO36" ca="1">IFERROR(INDEX($AC$3:$AC$65,MATCH(1,($AO$3:$AO$65=$AR36&amp;$AQ36)*($Z$3:$Z$65=DO$3),0),0),"")</f>
        <v/>
      </c>
      <c r="DP36" s="297" t="str">
        <f t="array" aca="1" ref="DP36" ca="1">IFERROR(INDEX($AA$3:$AA$65,MATCH(1,($AO$3:$AO$65=$AR36&amp;$AQ36)*($Z$3:$Z$65=DP$3),0),0),"")</f>
        <v/>
      </c>
      <c r="DQ36" s="299" t="str">
        <f t="array" aca="1" ref="DQ36" ca="1">IFERROR(INDEX($Y$3:$Y$65,MATCH(1,($AO$3:$AO$65=$AR36&amp;$AQ36)*($Z$3:$Z$65=DQ$3),0),0),"")</f>
        <v/>
      </c>
      <c r="DR36" s="297" t="str">
        <f t="array" aca="1" ref="DR36" ca="1">IFERROR(INDEX($AB$3:$AB$65,MATCH(1,($AO$3:$AO$65=$AR36&amp;$AQ36)*($Z$3:$Z$65=DR$3),0),0),"")</f>
        <v/>
      </c>
      <c r="DS36" s="297" t="str">
        <f t="array" aca="1" ref="DS36" ca="1">IFERROR(INDEX($AC$3:$AC$65,MATCH(1,($AO$3:$AO$65=$AR36&amp;$AQ36)*($Z$3:$Z$65=DS$3),0),0),"")</f>
        <v/>
      </c>
      <c r="DT36" s="297" t="str">
        <f t="array" aca="1" ref="DT36" ca="1">IFERROR(INDEX($AA$3:$AA$65,MATCH(1,($AO$3:$AO$65=$AR36&amp;$AQ36)*($Z$3:$Z$65=DT$3),0),0),"")</f>
        <v/>
      </c>
      <c r="DU36" s="299" t="str">
        <f t="array" aca="1" ref="DU36" ca="1">IFERROR(INDEX($Y$3:$Y$65,MATCH(1,($AO$3:$AO$65=$AR36&amp;$AQ36)*($Z$3:$Z$65=DU$3),0),0),"")</f>
        <v/>
      </c>
      <c r="DV36" s="297" t="str">
        <f t="array" aca="1" ref="DV36" ca="1">IFERROR(INDEX($AB$3:$AB$65,MATCH(1,($AO$3:$AO$65=$AR36&amp;$AQ36)*($Z$3:$Z$65=DV$3),0),0),"")</f>
        <v/>
      </c>
      <c r="DW36" s="297" t="str">
        <f t="array" aca="1" ref="DW36" ca="1">IFERROR(INDEX($AC$3:$AC$65,MATCH(1,($AO$3:$AO$65=$AR36&amp;$AQ36)*($Z$3:$Z$65=DW$3),0),0),"")</f>
        <v/>
      </c>
      <c r="DX36" s="297" t="str">
        <f t="array" aca="1" ref="DX36" ca="1">IFERROR(INDEX($AA$3:$AA$65,MATCH(1,($AO$3:$AO$65=$AR36&amp;$AQ36)*($Z$3:$Z$65=DX$3),0),0),"")</f>
        <v/>
      </c>
      <c r="DY36" s="299" t="str">
        <f t="array" aca="1" ref="DY36" ca="1">IFERROR(INDEX($Y$3:$Y$65,MATCH(1,($AO$3:$AO$65=$AR36&amp;$AQ36)*($Z$3:$Z$65=DY$3),0),0),"")</f>
        <v/>
      </c>
      <c r="DZ36" s="297" t="str">
        <f t="array" aca="1" ref="DZ36" ca="1">IFERROR(INDEX($AB$3:$AB$65,MATCH(1,($AO$3:$AO$65=$AR36&amp;$AQ36)*($Z$3:$Z$65=DZ$3),0),0),"")</f>
        <v/>
      </c>
      <c r="EA36" s="297" t="str">
        <f t="array" aca="1" ref="EA36" ca="1">IFERROR(INDEX($AC$3:$AC$65,MATCH(1,($AO$3:$AO$65=$AR36&amp;$AQ36)*($Z$3:$Z$65=EA$3),0),0),"")</f>
        <v/>
      </c>
      <c r="EB36" s="297" t="str">
        <f t="array" aca="1" ref="EB36" ca="1">IFERROR(INDEX($AA$3:$AA$65,MATCH(1,($AO$3:$AO$65=$AR36&amp;$AQ36)*($Z$3:$Z$65=EB$3),0),0),"")</f>
        <v/>
      </c>
      <c r="EC36" s="299" t="str">
        <f t="array" aca="1" ref="EC36" ca="1">IFERROR(INDEX($Y$3:$Y$65,MATCH(1,($AO$3:$AO$65=$AR36&amp;$AQ36)*($Z$3:$Z$65=EC$3),0),0),"")</f>
        <v/>
      </c>
      <c r="ED36" s="297" t="str">
        <f t="array" aca="1" ref="ED36" ca="1">IFERROR(INDEX($AB$3:$AB$65,MATCH(1,($AO$3:$AO$65=$AR36&amp;$AQ36)*($Z$3:$Z$65=ED$3),0),0),"")</f>
        <v/>
      </c>
      <c r="EE36" s="297" t="str">
        <f t="array" aca="1" ref="EE36" ca="1">IFERROR(INDEX($AC$3:$AC$65,MATCH(1,($AO$3:$AO$65=$AR36&amp;$AQ36)*($Z$3:$Z$65=EE$3),0),0),"")</f>
        <v/>
      </c>
      <c r="EF36" s="297" t="str">
        <f t="array" aca="1" ref="EF36" ca="1">IFERROR(INDEX($AI$3:$AI$129,MATCH(1,($AP$3:$AP$129=$AR36&amp;$AQ36)*($AH$3:$AH$129=EF$3),0),0),"")</f>
        <v/>
      </c>
      <c r="EG36" s="299" t="str">
        <f t="array" aca="1" ref="EG36" ca="1">IFERROR(INDEX($AG$3:$AG$129,MATCH(1,($AP$3:$AP$129=$AR36&amp;$AQ36)*($AH$3:$AH$129=EG$3),0),0),"")</f>
        <v/>
      </c>
      <c r="EH36" s="297" t="str">
        <f t="array" aca="1" ref="EH36" ca="1">IFERROR(INDEX($AJ$3:$AJ$129,MATCH(1,($AP$3:$AP$129=$AR36&amp;$AQ36)*($AH$3:$AH$129=EH$3),0),0),"")</f>
        <v/>
      </c>
      <c r="EI36" s="297" t="str">
        <f t="array" aca="1" ref="EI36" ca="1">IFERROR(INDEX($AK$3:$AK$129,MATCH(1,($AP$3:$AP$129=$AR36&amp;$AQ36)*($AH$3:$AH$129=EI$3),0),0),"")</f>
        <v/>
      </c>
      <c r="EJ36" s="297" t="str">
        <f t="array" aca="1" ref="EJ36" ca="1">IFERROR(INDEX($AI$3:$AI$129,MATCH(1,($AP$3:$AP$129=$AR36&amp;$AQ36)*($AH$3:$AH$129=EJ$3),0),0),"")</f>
        <v/>
      </c>
      <c r="EK36" s="299" t="str">
        <f t="array" aca="1" ref="EK36" ca="1">IFERROR(INDEX($AG$3:$AG$129,MATCH(1,($AP$3:$AP$129=$AR36&amp;$AQ36)*($AH$3:$AH$129=EK$3),0),0),"")</f>
        <v/>
      </c>
      <c r="EL36" s="297" t="str">
        <f t="array" aca="1" ref="EL36" ca="1">IFERROR(INDEX($AJ$3:$AJ$129,MATCH(1,($AP$3:$AP$129=$AR36&amp;$AQ36)*($AH$3:$AH$129=EL$3),0),0),"")</f>
        <v/>
      </c>
      <c r="EM36" s="297" t="str">
        <f t="array" aca="1" ref="EM36" ca="1">IFERROR(INDEX($AK$3:$AK$129,MATCH(1,($AP$3:$AP$129=$AR36&amp;$AQ36)*($AH$3:$AH$129=EM$3),0),0),"")</f>
        <v/>
      </c>
      <c r="EN36" s="297" t="str">
        <f t="array" aca="1" ref="EN36" ca="1">IFERROR(INDEX($AI$3:$AI$129,MATCH(1,($AP$3:$AP$129=$AR36&amp;$AQ36)*($AH$3:$AH$129=EN$3),0),0),"")</f>
        <v/>
      </c>
      <c r="EO36" s="299" t="str">
        <f t="array" aca="1" ref="EO36" ca="1">IFERROR(INDEX($AG$3:$AG$129,MATCH(1,($AP$3:$AP$129=$AR36&amp;$AQ36)*($AH$3:$AH$129=EO$3),0),0),"")</f>
        <v/>
      </c>
      <c r="EP36" s="297" t="str">
        <f t="array" aca="1" ref="EP36" ca="1">IFERROR(INDEX($AJ$3:$AJ$129,MATCH(1,($AP$3:$AP$129=$AR36&amp;$AQ36)*($AH$3:$AH$129=EP$3),0),0),"")</f>
        <v/>
      </c>
      <c r="EQ36" s="297" t="str">
        <f t="array" aca="1" ref="EQ36" ca="1">IFERROR(INDEX($AK$3:$AK$129,MATCH(1,($AP$3:$AP$129=$AR36&amp;$AQ36)*($AH$3:$AH$129=EQ$3),0),0),"")</f>
        <v/>
      </c>
      <c r="ER36" s="297" t="str">
        <f t="array" aca="1" ref="ER36" ca="1">IFERROR(INDEX($AI$3:$AI$129,MATCH(1,($AP$3:$AP$129=$AR36&amp;$AQ36)*($AH$3:$AH$129=ER$3),0),0),"")</f>
        <v/>
      </c>
      <c r="ES36" s="299" t="str">
        <f t="array" aca="1" ref="ES36" ca="1">IFERROR(INDEX($AG$3:$AG$129,MATCH(1,($AP$3:$AP$129=$AR36&amp;$AQ36)*($AH$3:$AH$129=ES$3),0),0),"")</f>
        <v/>
      </c>
      <c r="ET36" s="297" t="str">
        <f t="array" aca="1" ref="ET36" ca="1">IFERROR(INDEX($AJ$3:$AJ$129,MATCH(1,($AP$3:$AP$129=$AR36&amp;$AQ36)*($AH$3:$AH$129=ET$3),0),0),"")</f>
        <v/>
      </c>
      <c r="EU36" s="297" t="str">
        <f t="array" aca="1" ref="EU36" ca="1">IFERROR(INDEX($AK$3:$AK$129,MATCH(1,($AP$3:$AP$129=$AR36&amp;$AQ36)*($AH$3:$AH$129=EU$3),0),0),"")</f>
        <v/>
      </c>
      <c r="EV36" s="297" t="str">
        <f t="array" aca="1" ref="EV36" ca="1">IFERROR(INDEX($AI$3:$AI$129,MATCH(1,($AP$3:$AP$129=$AR36&amp;$AQ36)*($AH$3:$AH$129=EV$3),0),0),"")</f>
        <v/>
      </c>
      <c r="EW36" s="299" t="str">
        <f t="array" aca="1" ref="EW36" ca="1">IFERROR(INDEX($AG$3:$AG$129,MATCH(1,($AP$3:$AP$129=$AR36&amp;$AQ36)*($AH$3:$AH$129=EW$3),0),0),"")</f>
        <v/>
      </c>
      <c r="EX36" s="297" t="str">
        <f t="array" aca="1" ref="EX36" ca="1">IFERROR(INDEX($AJ$3:$AJ$129,MATCH(1,($AP$3:$AP$129=$AR36&amp;$AQ36)*($AH$3:$AH$129=EX$3),0),0),"")</f>
        <v/>
      </c>
      <c r="EY36" s="297" t="str">
        <f t="array" aca="1" ref="EY36" ca="1">IFERROR(INDEX($AK$3:$AK$129,MATCH(1,($AP$3:$AP$129=$AR36&amp;$AQ36)*($AH$3:$AH$129=EY$3),0),0),"")</f>
        <v/>
      </c>
      <c r="EZ36" s="297" t="str">
        <f t="array" aca="1" ref="EZ36" ca="1">IFERROR(INDEX($AI$3:$AI$129,MATCH(1,($AP$3:$AP$129=$AR36&amp;$AQ36)*($AH$3:$AH$129=EZ$3),0),0),"")</f>
        <v/>
      </c>
      <c r="FA36" s="299" t="str">
        <f t="array" aca="1" ref="FA36" ca="1">IFERROR(INDEX($AG$3:$AG$129,MATCH(1,($AP$3:$AP$129=$AR36&amp;$AQ36)*($AH$3:$AH$129=FA$3),0),0),"")</f>
        <v/>
      </c>
      <c r="FB36" s="297" t="str">
        <f t="array" aca="1" ref="FB36" ca="1">IFERROR(INDEX($AJ$3:$AJ$129,MATCH(1,($AP$3:$AP$129=$AR36&amp;$AQ36)*($AH$3:$AH$129=FB$3),0),0),"")</f>
        <v/>
      </c>
      <c r="FC36" s="297" t="str">
        <f t="array" aca="1" ref="FC36" ca="1">IFERROR(INDEX($AK$3:$AK$129,MATCH(1,($AP$3:$AP$129=$AR36&amp;$AQ36)*($AH$3:$AH$129=FC$3),0),0),"")</f>
        <v/>
      </c>
      <c r="FD36" s="297" t="str">
        <f t="array" aca="1" ref="FD36" ca="1">IFERROR(INDEX($AI$3:$AI$129,MATCH(1,($AP$3:$AP$129=$AR36&amp;$AQ36)*($AH$3:$AH$129=FD$3),0),0),"")</f>
        <v/>
      </c>
      <c r="FE36" s="299" t="str">
        <f t="array" aca="1" ref="FE36" ca="1">IFERROR(INDEX($AG$3:$AG$129,MATCH(1,($AP$3:$AP$129=$AR36&amp;$AQ36)*($AH$3:$AH$129=FE$3),0),0),"")</f>
        <v/>
      </c>
      <c r="FF36" s="297" t="str">
        <f t="array" aca="1" ref="FF36" ca="1">IFERROR(INDEX($AJ$3:$AJ$129,MATCH(1,($AP$3:$AP$129=$AR36&amp;$AQ36)*($AH$3:$AH$129=FF$3),0),0),"")</f>
        <v/>
      </c>
      <c r="FG36" s="297" t="str">
        <f t="array" aca="1" ref="FG36" ca="1">IFERROR(INDEX($AK$3:$AK$129,MATCH(1,($AP$3:$AP$129=$AR36&amp;$AQ36)*($AH$3:$AH$129=FG$3),0),0),"")</f>
        <v/>
      </c>
    </row>
    <row r="37" spans="2:163" ht="13.8" x14ac:dyDescent="0.25">
      <c r="B37" s="295">
        <f>dummy1!O43</f>
        <v>35</v>
      </c>
      <c r="C37" s="296">
        <f>dummy1!P43</f>
        <v>42040</v>
      </c>
      <c r="D37" s="297">
        <f>dummy1!Q43</f>
        <v>0.79166666666666674</v>
      </c>
      <c r="E37" s="295" t="str">
        <f>dummy1!R43</f>
        <v>Court 3</v>
      </c>
      <c r="G37" s="295" t="str">
        <f>IFERROR(VLOOKUP(dummy1!S43,dummy1!$K$45:$L$172,2,FALSE),"")</f>
        <v/>
      </c>
      <c r="H37" s="295" t="str">
        <f>IFERROR(VLOOKUP(dummy1!V43,dummy1!$K$45:$L$172,2,FALSE),"")</f>
        <v/>
      </c>
      <c r="V37" s="295">
        <f ca="1">'Bracket 17 - 32'!S139</f>
        <v>23</v>
      </c>
      <c r="W37" s="296" t="str">
        <f ca="1">'Bracket 17 - 32'!T136</f>
        <v>Loser Match 14</v>
      </c>
      <c r="X37" s="296" t="str">
        <f ca="1">'Bracket 17 - 32'!T137</f>
        <v>Winner Match 11</v>
      </c>
      <c r="Y37" s="295">
        <f t="shared" ca="1" si="41"/>
        <v>35</v>
      </c>
      <c r="Z37" s="295">
        <f t="shared" ca="1" si="2"/>
        <v>42040</v>
      </c>
      <c r="AA37" s="295">
        <f t="shared" ca="1" si="3"/>
        <v>0.79166666666666674</v>
      </c>
      <c r="AB37" s="295" t="str">
        <f t="shared" ca="1" si="42"/>
        <v>Loser Match 28</v>
      </c>
      <c r="AC37" s="295" t="str">
        <f t="shared" ca="1" si="43"/>
        <v>Winner Match 29</v>
      </c>
      <c r="AD37" s="295">
        <f ca="1">'Bracket 33 - 64'!C242</f>
        <v>11</v>
      </c>
      <c r="AE37" s="295" t="str">
        <f ca="1">'Bracket 33 - 64'!D239</f>
        <v>Loser Match 5</v>
      </c>
      <c r="AF37" s="295" t="str">
        <f ca="1">'Bracket 33 - 64'!D240</f>
        <v>Loser Match 6</v>
      </c>
      <c r="AG37" s="295">
        <f t="shared" ca="1" si="44"/>
        <v>35</v>
      </c>
      <c r="AH37" s="295">
        <f t="shared" ca="1" si="45"/>
        <v>42040</v>
      </c>
      <c r="AI37" s="295">
        <f t="shared" ca="1" si="46"/>
        <v>0.79166666666666674</v>
      </c>
      <c r="AJ37" s="295" t="str">
        <f t="shared" ca="1" si="47"/>
        <v>Winner Match 17</v>
      </c>
      <c r="AK37" s="295" t="str">
        <f t="shared" ca="1" si="48"/>
        <v>Winner Match 18</v>
      </c>
      <c r="AL37" s="294">
        <f>IF(dummy1!B44=dummy1!B43,IF(dummy1!C44&gt;1,AL36,AL36+1),1)</f>
        <v>3</v>
      </c>
      <c r="AO37" s="295" t="str">
        <f t="shared" si="51"/>
        <v>3Court 3</v>
      </c>
      <c r="AP37" s="295" t="str">
        <f t="shared" si="52"/>
        <v>3Court 3</v>
      </c>
      <c r="AQ37" s="295" t="str">
        <f>dummy1!L19</f>
        <v>Court 5</v>
      </c>
      <c r="AR37" s="295">
        <f t="shared" si="68"/>
        <v>1</v>
      </c>
      <c r="AS37" s="295">
        <f t="shared" ca="1" si="61"/>
        <v>9</v>
      </c>
      <c r="AT37" s="295">
        <f t="shared" ca="1" si="62"/>
        <v>0</v>
      </c>
      <c r="AU37" s="295">
        <f t="shared" ca="1" si="63"/>
        <v>0</v>
      </c>
      <c r="AV37" s="295">
        <f t="shared" ca="1" si="64"/>
        <v>0</v>
      </c>
      <c r="AW37" s="295">
        <f t="shared" ca="1" si="65"/>
        <v>0</v>
      </c>
      <c r="AX37" s="295">
        <f t="shared" ca="1" si="66"/>
        <v>0</v>
      </c>
      <c r="AY37" s="295">
        <f t="shared" ca="1" si="67"/>
        <v>0</v>
      </c>
      <c r="AZ37" s="297">
        <f t="array" aca="1" ref="AZ37" ca="1">IFERROR(INDEX($K$3:$K$18,MATCH(1,($AM$3:$AM$18=$AR37&amp;$AQ37)*($J$3:$J$18=AZ$3),0),0),"")</f>
        <v>0.625</v>
      </c>
      <c r="BA37" s="299">
        <f t="array" aca="1" ref="BA37" ca="1">IFERROR(INDEX($I$3:$I$18,MATCH(1,($AM$3:$AM$18=$AR37&amp;$AQ37)*($J$3:$J$18=BA$3),0),0),"")</f>
        <v>5</v>
      </c>
      <c r="BB37" s="297" t="str">
        <f t="array" aca="1" ref="BB37" ca="1">IFERROR(INDEX($L$3:$L$18,MATCH(1,($AM$3:$AM$18=$AR37&amp;$AQ37)*($J$3:$J$18=BB$3),0),0),"")</f>
        <v>Loser Match 1</v>
      </c>
      <c r="BC37" s="297" t="str">
        <f t="array" aca="1" ref="BC37" ca="1">IFERROR(INDEX($M$3:$M$18,MATCH(1,($AM$3:$AM$18=$AR37&amp;$AQ37)*($J$3:$J$18=BC$3),0),0),"")</f>
        <v>Loser Match 2</v>
      </c>
      <c r="BD37" s="297" t="str">
        <f t="array" aca="1" ref="BD37" ca="1">IFERROR(INDEX($K$3:$K$18,MATCH(1,($AM$3:$AM$18=$AR37&amp;$AQ37)*($J$3:$J$18=BD$3),0),0),"")</f>
        <v/>
      </c>
      <c r="BE37" s="299" t="str">
        <f t="array" aca="1" ref="BE37" ca="1">IFERROR(INDEX($I$3:$I$18,MATCH(1,($AM$3:$AM$18=$AR37&amp;$AQ37)*($J$3:$J$18=BE$3),0),0),"")</f>
        <v/>
      </c>
      <c r="BF37" s="297" t="str">
        <f t="array" aca="1" ref="BF37" ca="1">IFERROR(INDEX($L$3:$L$18,MATCH(1,($AM$3:$AM$18=$AR37&amp;$AQ37)*($J$3:$J$18=BF$3),0),0),"")</f>
        <v/>
      </c>
      <c r="BG37" s="297" t="str">
        <f t="array" aca="1" ref="BG37" ca="1">IFERROR(INDEX($M$3:$M$18,MATCH(1,($AM$3:$AM$18=$AR37&amp;$AQ37)*($J$3:$J$18=BG$3),0),0),"")</f>
        <v/>
      </c>
      <c r="BH37" s="297" t="str">
        <f t="array" aca="1" ref="BH37" ca="1">IFERROR(INDEX($K$3:$K$18,MATCH(1,($AM$3:$AM$18=$AR37&amp;$AQ37)*($J$3:$J$18=BH$3),0),0),"")</f>
        <v/>
      </c>
      <c r="BI37" s="299" t="str">
        <f t="array" aca="1" ref="BI37" ca="1">IFERROR(INDEX($I$3:$I$18,MATCH(1,($AM$3:$AM$18=$AR37&amp;$AQ37)*($J$3:$J$18=BI$3),0),0),"")</f>
        <v/>
      </c>
      <c r="BJ37" s="297" t="str">
        <f t="array" aca="1" ref="BJ37" ca="1">IFERROR(INDEX($L$3:$L$18,MATCH(1,($AM$3:$AM$18=$AR37&amp;$AQ37)*($J$3:$J$18=BJ$3),0),0),"")</f>
        <v/>
      </c>
      <c r="BK37" s="297" t="str">
        <f t="array" aca="1" ref="BK37" ca="1">IFERROR(INDEX($M$3:$M$18,MATCH(1,($AM$3:$AM$18=$AR37&amp;$AQ37)*($J$3:$J$18=BK$3),0),0),"")</f>
        <v/>
      </c>
      <c r="BL37" s="297" t="str">
        <f t="array" aca="1" ref="BL37" ca="1">IFERROR(INDEX($K$3:$K$18,MATCH(1,($AM$3:$AM$18=$AR37&amp;$AQ37)*($J$3:$J$18=BL$3),0),0),"")</f>
        <v/>
      </c>
      <c r="BM37" s="299" t="str">
        <f t="array" aca="1" ref="BM37" ca="1">IFERROR(INDEX($I$3:$I$18,MATCH(1,($AM$3:$AM$18=$AR37&amp;$AQ37)*($J$3:$J$18=BM$3),0),0),"")</f>
        <v/>
      </c>
      <c r="BN37" s="297" t="str">
        <f t="array" aca="1" ref="BN37" ca="1">IFERROR(INDEX($L$3:$L$18,MATCH(1,($AM$3:$AM$18=$AR37&amp;$AQ37)*($J$3:$J$18=BN$3),0),0),"")</f>
        <v/>
      </c>
      <c r="BO37" s="297" t="str">
        <f t="array" aca="1" ref="BO37" ca="1">IFERROR(INDEX($M$3:$M$18,MATCH(1,($AM$3:$AM$18=$AR37&amp;$AQ37)*($J$3:$J$18=BO$3),0),0),"")</f>
        <v/>
      </c>
      <c r="BP37" s="297" t="str">
        <f t="array" aca="1" ref="BP37" ca="1">IFERROR(INDEX($K$3:$K$18,MATCH(1,($AM$3:$AM$18=$AR37&amp;$AQ37)*($J$3:$J$18=BP$3),0),0),"")</f>
        <v/>
      </c>
      <c r="BQ37" s="299" t="str">
        <f t="array" aca="1" ref="BQ37" ca="1">IFERROR(INDEX($I$3:$I$18,MATCH(1,($AM$3:$AM$18=$AR37&amp;$AQ37)*($J$3:$J$18=BQ$3),0),0),"")</f>
        <v/>
      </c>
      <c r="BR37" s="297" t="str">
        <f t="array" aca="1" ref="BR37" ca="1">IFERROR(INDEX($L$3:$L$18,MATCH(1,($AM$3:$AM$18=$AR37&amp;$AQ37)*($J$3:$J$18=BR$3),0),0),"")</f>
        <v/>
      </c>
      <c r="BS37" s="297" t="str">
        <f t="array" aca="1" ref="BS37" ca="1">IFERROR(INDEX($M$3:$M$18,MATCH(1,($AM$3:$AM$18=$AR37&amp;$AQ37)*($J$3:$J$18=BS$3),0),0),"")</f>
        <v/>
      </c>
      <c r="BT37" s="297" t="str">
        <f t="array" aca="1" ref="BT37" ca="1">IFERROR(INDEX($K$3:$K$18,MATCH(1,($AM$3:$AM$18=$AR37&amp;$AQ37)*($J$3:$J$18=BT$3),0),0),"")</f>
        <v/>
      </c>
      <c r="BU37" s="299" t="str">
        <f t="array" aca="1" ref="BU37" ca="1">IFERROR(INDEX($I$3:$I$18,MATCH(1,($AM$3:$AM$18=$AR37&amp;$AQ37)*($J$3:$J$18=BU$3),0),0),"")</f>
        <v/>
      </c>
      <c r="BV37" s="297" t="str">
        <f t="array" aca="1" ref="BV37" ca="1">IFERROR(INDEX($L$3:$L$18,MATCH(1,($AM$3:$AM$18=$AR37&amp;$AQ37)*($J$3:$J$18=BV$3),0),0),"")</f>
        <v/>
      </c>
      <c r="BW37" s="297" t="str">
        <f t="array" aca="1" ref="BW37" ca="1">IFERROR(INDEX($M$3:$M$18,MATCH(1,($AM$3:$AM$18=$AR37&amp;$AQ37)*($J$3:$J$18=BW$3),0),0),"")</f>
        <v/>
      </c>
      <c r="BX37" s="297" t="str">
        <f t="array" aca="1" ref="BX37" ca="1">IFERROR(INDEX($K$3:$K$18,MATCH(1,($AM$3:$AM$18=$AR37&amp;$AQ37)*($J$3:$J$18=BX$3),0),0),"")</f>
        <v/>
      </c>
      <c r="BY37" s="299" t="str">
        <f t="array" aca="1" ref="BY37" ca="1">IFERROR(INDEX($I$3:$I$18,MATCH(1,($AM$3:$AM$18=$AR37&amp;$AQ37)*($J$3:$J$18=BY$3),0),0),"")</f>
        <v/>
      </c>
      <c r="BZ37" s="297" t="str">
        <f t="array" aca="1" ref="BZ37" ca="1">IFERROR(INDEX($L$3:$L$18,MATCH(1,($AM$3:$AM$18=$AR37&amp;$AQ37)*($J$3:$J$18=BZ$3),0),0),"")</f>
        <v/>
      </c>
      <c r="CA37" s="297" t="str">
        <f t="array" aca="1" ref="CA37" ca="1">IFERROR(INDEX($M$3:$M$18,MATCH(1,($AM$3:$AM$18=$AR37&amp;$AQ37)*($J$3:$J$18=CA$3),0),0),"")</f>
        <v/>
      </c>
      <c r="CB37" s="297">
        <f t="array" aca="1" ref="CB37" ca="1">IFERROR(INDEX($S$3:$S$33,MATCH(1,($AN$3:$AN$33=$AR37&amp;$AQ37)*($R$3:$R$33=CB$3),0),0),"")</f>
        <v>0.625</v>
      </c>
      <c r="CC37" s="299">
        <f t="array" aca="1" ref="CC37" ca="1">IFERROR(INDEX($Q$3:$Q$33,MATCH(1,($AN$3:$AN$33=$AR37&amp;$AQ37)*($R$3:$R$33=CC$3),0),0),"")</f>
        <v>5</v>
      </c>
      <c r="CD37" s="297" t="str">
        <f t="array" aca="1" ref="CD37" ca="1">IFERROR(INDEX($T$3:$T$33,MATCH(1,($AN$3:$AN$33=$AR37&amp;$AQ37)*($R$3:$R$33=CD$3),0),0),"")</f>
        <v>Player 2</v>
      </c>
      <c r="CE37" s="297" t="str">
        <f t="array" aca="1" ref="CE37" ca="1">IFERROR(INDEX($U$3:$U$33,MATCH(1,($AN$3:$AN$33=$AR37&amp;$AQ37)*($R$3:$R$33=CE$3),0),0),"")</f>
        <v>Player 15</v>
      </c>
      <c r="CF37" s="297" t="str">
        <f t="array" aca="1" ref="CF37" ca="1">IFERROR(INDEX($S$3:$S$33,MATCH(1,($AN$3:$AN$33=$AR37&amp;$AQ37)*($R$3:$R$33=CF$3),0),0),"")</f>
        <v/>
      </c>
      <c r="CG37" s="299" t="str">
        <f t="array" aca="1" ref="CG37" ca="1">IFERROR(INDEX($Q$3:$Q$33,MATCH(1,($AN$3:$AN$33=$AR37&amp;$AQ37)*($R$3:$R$33=CG$3),0),0),"")</f>
        <v/>
      </c>
      <c r="CH37" s="297" t="str">
        <f t="array" aca="1" ref="CH37" ca="1">IFERROR(INDEX($T$3:$T$33,MATCH(1,($AN$3:$AN$33=$AR37&amp;$AQ37)*($R$3:$R$33=CH$3),0),0),"")</f>
        <v/>
      </c>
      <c r="CI37" s="297" t="str">
        <f t="array" aca="1" ref="CI37" ca="1">IFERROR(INDEX($U$3:$U$33,MATCH(1,($AN$3:$AN$33=$AR37&amp;$AQ37)*($R$3:$R$33=CI$3),0),0),"")</f>
        <v/>
      </c>
      <c r="CJ37" s="297" t="str">
        <f t="array" aca="1" ref="CJ37" ca="1">IFERROR(INDEX($S$3:$S$33,MATCH(1,($AN$3:$AN$33=$AR37&amp;$AQ37)*($R$3:$R$33=CJ$3),0),0),"")</f>
        <v/>
      </c>
      <c r="CK37" s="299" t="str">
        <f t="array" aca="1" ref="CK37" ca="1">IFERROR(INDEX($Q$3:$Q$33,MATCH(1,($AN$3:$AN$33=$AR37&amp;$AQ37)*($R$3:$R$33=CK$3),0),0),"")</f>
        <v/>
      </c>
      <c r="CL37" s="297" t="str">
        <f t="array" aca="1" ref="CL37" ca="1">IFERROR(INDEX($T$3:$T$33,MATCH(1,($AN$3:$AN$33=$AR37&amp;$AQ37)*($R$3:$R$33=CL$3),0),0),"")</f>
        <v/>
      </c>
      <c r="CM37" s="297" t="str">
        <f t="array" aca="1" ref="CM37" ca="1">IFERROR(INDEX($U$3:$U$33,MATCH(1,($AN$3:$AN$33=$AR37&amp;$AQ37)*($R$3:$R$33=CM$3),0),0),"")</f>
        <v/>
      </c>
      <c r="CN37" s="297" t="str">
        <f t="array" aca="1" ref="CN37" ca="1">IFERROR(INDEX($S$3:$S$33,MATCH(1,($AN$3:$AN$33=$AR37&amp;$AQ37)*($R$3:$R$33=CN$3),0),0),"")</f>
        <v/>
      </c>
      <c r="CO37" s="299" t="str">
        <f t="array" aca="1" ref="CO37" ca="1">IFERROR(INDEX($Q$3:$Q$33,MATCH(1,($AN$3:$AN$33=$AR37&amp;$AQ37)*($R$3:$R$33=CO$3),0),0),"")</f>
        <v/>
      </c>
      <c r="CP37" s="297" t="str">
        <f t="array" aca="1" ref="CP37" ca="1">IFERROR(INDEX($T$3:$T$33,MATCH(1,($AN$3:$AN$33=$AR37&amp;$AQ37)*($R$3:$R$33=CP$3),0),0),"")</f>
        <v/>
      </c>
      <c r="CQ37" s="297" t="str">
        <f t="array" aca="1" ref="CQ37" ca="1">IFERROR(INDEX($U$3:$U$33,MATCH(1,($AN$3:$AN$33=$AR37&amp;$AQ37)*($R$3:$R$33=CQ$3),0),0),"")</f>
        <v/>
      </c>
      <c r="CR37" s="297" t="str">
        <f t="array" aca="1" ref="CR37" ca="1">IFERROR(INDEX($S$3:$S$33,MATCH(1,($AN$3:$AN$33=$AR37&amp;$AQ37)*($R$3:$R$33=CR$3),0),0),"")</f>
        <v/>
      </c>
      <c r="CS37" s="299" t="str">
        <f t="array" aca="1" ref="CS37" ca="1">IFERROR(INDEX($Q$3:$Q$33,MATCH(1,($AN$3:$AN$33=$AR37&amp;$AQ37)*($R$3:$R$33=CS$3),0),0),"")</f>
        <v/>
      </c>
      <c r="CT37" s="297" t="str">
        <f t="array" aca="1" ref="CT37" ca="1">IFERROR(INDEX($T$3:$T$33,MATCH(1,($AN$3:$AN$33=$AR37&amp;$AQ37)*($R$3:$R$33=CT$3),0),0),"")</f>
        <v/>
      </c>
      <c r="CU37" s="297" t="str">
        <f t="array" aca="1" ref="CU37" ca="1">IFERROR(INDEX($U$3:$U$33,MATCH(1,($AN$3:$AN$33=$AR37&amp;$AQ37)*($R$3:$R$33=CU$3),0),0),"")</f>
        <v/>
      </c>
      <c r="CV37" s="297" t="str">
        <f t="array" aca="1" ref="CV37" ca="1">IFERROR(INDEX($S$3:$S$33,MATCH(1,($AN$3:$AN$33=$AR37&amp;$AQ37)*($R$3:$R$33=CV$3),0),0),"")</f>
        <v/>
      </c>
      <c r="CW37" s="299" t="str">
        <f t="array" aca="1" ref="CW37" ca="1">IFERROR(INDEX($Q$3:$Q$33,MATCH(1,($AN$3:$AN$33=$AR37&amp;$AQ37)*($R$3:$R$33=CW$3),0),0),"")</f>
        <v/>
      </c>
      <c r="CX37" s="297" t="str">
        <f t="array" aca="1" ref="CX37" ca="1">IFERROR(INDEX($T$3:$T$33,MATCH(1,($AN$3:$AN$33=$AR37&amp;$AQ37)*($R$3:$R$33=CX$3),0),0),"")</f>
        <v/>
      </c>
      <c r="CY37" s="297" t="str">
        <f t="array" aca="1" ref="CY37" ca="1">IFERROR(INDEX($U$3:$U$33,MATCH(1,($AN$3:$AN$33=$AR37&amp;$AQ37)*($R$3:$R$33=CY$3),0),0),"")</f>
        <v/>
      </c>
      <c r="CZ37" s="297" t="str">
        <f t="array" aca="1" ref="CZ37" ca="1">IFERROR(INDEX($S$3:$S$33,MATCH(1,($AN$3:$AN$33=$AR37&amp;$AQ37)*($R$3:$R$33=CZ$3),0),0),"")</f>
        <v/>
      </c>
      <c r="DA37" s="299" t="str">
        <f t="array" aca="1" ref="DA37" ca="1">IFERROR(INDEX($Q$3:$Q$33,MATCH(1,($AN$3:$AN$33=$AR37&amp;$AQ37)*($R$3:$R$33=DA$3),0),0),"")</f>
        <v/>
      </c>
      <c r="DB37" s="297" t="str">
        <f t="array" aca="1" ref="DB37" ca="1">IFERROR(INDEX($T$3:$T$33,MATCH(1,($AN$3:$AN$33=$AR37&amp;$AQ37)*($R$3:$R$33=DB$3),0),0),"")</f>
        <v/>
      </c>
      <c r="DC37" s="297" t="str">
        <f t="array" aca="1" ref="DC37" ca="1">IFERROR(INDEX($U$3:$U$33,MATCH(1,($AN$3:$AN$33=$AR37&amp;$AQ37)*($R$3:$R$33=DC$3),0),0),"")</f>
        <v/>
      </c>
      <c r="DD37" s="297">
        <f t="array" aca="1" ref="DD37" ca="1">IFERROR(INDEX($AA$3:$AA$65,MATCH(1,($AO$3:$AO$65=$AR37&amp;$AQ37)*($Z$3:$Z$65=DD$3),0),0),"")</f>
        <v>0.625</v>
      </c>
      <c r="DE37" s="299">
        <f t="array" aca="1" ref="DE37" ca="1">IFERROR(INDEX($Y$3:$Y$65,MATCH(1,($AO$3:$AO$65=$AR37&amp;$AQ37)*($Z$3:$Z$65=DE$3),0),0),"")</f>
        <v>5</v>
      </c>
      <c r="DF37" s="297" t="str">
        <f t="array" aca="1" ref="DF37" ca="1">IFERROR(INDEX($AB$3:$AB$65,MATCH(1,($AO$3:$AO$65=$AR37&amp;$AQ37)*($Z$3:$Z$65=DF$3),0),0),"")</f>
        <v>Player 2</v>
      </c>
      <c r="DG37" s="297" t="str">
        <f t="array" aca="1" ref="DG37" ca="1">IFERROR(INDEX($AC$3:$AC$65,MATCH(1,($AO$3:$AO$65=$AR37&amp;$AQ37)*($Z$3:$Z$65=DG$3),0),0),"")</f>
        <v>Player 15</v>
      </c>
      <c r="DH37" s="297" t="str">
        <f t="array" aca="1" ref="DH37" ca="1">IFERROR(INDEX($AA$3:$AA$65,MATCH(1,($AO$3:$AO$65=$AR37&amp;$AQ37)*($Z$3:$Z$65=DH$3),0),0),"")</f>
        <v/>
      </c>
      <c r="DI37" s="299" t="str">
        <f t="array" aca="1" ref="DI37" ca="1">IFERROR(INDEX($Y$3:$Y$65,MATCH(1,($AO$3:$AO$65=$AR37&amp;$AQ37)*($Z$3:$Z$65=DI$3),0),0),"")</f>
        <v/>
      </c>
      <c r="DJ37" s="297" t="str">
        <f t="array" aca="1" ref="DJ37" ca="1">IFERROR(INDEX($AB$3:$AB$65,MATCH(1,($AO$3:$AO$65=$AR37&amp;$AQ37)*($Z$3:$Z$65=DJ$3),0),0),"")</f>
        <v/>
      </c>
      <c r="DK37" s="297" t="str">
        <f t="array" aca="1" ref="DK37" ca="1">IFERROR(INDEX($AC$3:$AC$65,MATCH(1,($AO$3:$AO$65=$AR37&amp;$AQ37)*($Z$3:$Z$65=DK$3),0),0),"")</f>
        <v/>
      </c>
      <c r="DL37" s="297" t="str">
        <f t="array" aca="1" ref="DL37" ca="1">IFERROR(INDEX($AA$3:$AA$65,MATCH(1,($AO$3:$AO$65=$AR37&amp;$AQ37)*($Z$3:$Z$65=DL$3),0),0),"")</f>
        <v/>
      </c>
      <c r="DM37" s="299" t="str">
        <f t="array" aca="1" ref="DM37" ca="1">IFERROR(INDEX($Y$3:$Y$65,MATCH(1,($AO$3:$AO$65=$AR37&amp;$AQ37)*($Z$3:$Z$65=DM$3),0),0),"")</f>
        <v/>
      </c>
      <c r="DN37" s="297" t="str">
        <f t="array" aca="1" ref="DN37" ca="1">IFERROR(INDEX($AB$3:$AB$65,MATCH(1,($AO$3:$AO$65=$AR37&amp;$AQ37)*($Z$3:$Z$65=DN$3),0),0),"")</f>
        <v/>
      </c>
      <c r="DO37" s="297" t="str">
        <f t="array" aca="1" ref="DO37" ca="1">IFERROR(INDEX($AC$3:$AC$65,MATCH(1,($AO$3:$AO$65=$AR37&amp;$AQ37)*($Z$3:$Z$65=DO$3),0),0),"")</f>
        <v/>
      </c>
      <c r="DP37" s="297" t="str">
        <f t="array" aca="1" ref="DP37" ca="1">IFERROR(INDEX($AA$3:$AA$65,MATCH(1,($AO$3:$AO$65=$AR37&amp;$AQ37)*($Z$3:$Z$65=DP$3),0),0),"")</f>
        <v/>
      </c>
      <c r="DQ37" s="299" t="str">
        <f t="array" aca="1" ref="DQ37" ca="1">IFERROR(INDEX($Y$3:$Y$65,MATCH(1,($AO$3:$AO$65=$AR37&amp;$AQ37)*($Z$3:$Z$65=DQ$3),0),0),"")</f>
        <v/>
      </c>
      <c r="DR37" s="297" t="str">
        <f t="array" aca="1" ref="DR37" ca="1">IFERROR(INDEX($AB$3:$AB$65,MATCH(1,($AO$3:$AO$65=$AR37&amp;$AQ37)*($Z$3:$Z$65=DR$3),0),0),"")</f>
        <v/>
      </c>
      <c r="DS37" s="297" t="str">
        <f t="array" aca="1" ref="DS37" ca="1">IFERROR(INDEX($AC$3:$AC$65,MATCH(1,($AO$3:$AO$65=$AR37&amp;$AQ37)*($Z$3:$Z$65=DS$3),0),0),"")</f>
        <v/>
      </c>
      <c r="DT37" s="297" t="str">
        <f t="array" aca="1" ref="DT37" ca="1">IFERROR(INDEX($AA$3:$AA$65,MATCH(1,($AO$3:$AO$65=$AR37&amp;$AQ37)*($Z$3:$Z$65=DT$3),0),0),"")</f>
        <v/>
      </c>
      <c r="DU37" s="299" t="str">
        <f t="array" aca="1" ref="DU37" ca="1">IFERROR(INDEX($Y$3:$Y$65,MATCH(1,($AO$3:$AO$65=$AR37&amp;$AQ37)*($Z$3:$Z$65=DU$3),0),0),"")</f>
        <v/>
      </c>
      <c r="DV37" s="297" t="str">
        <f t="array" aca="1" ref="DV37" ca="1">IFERROR(INDEX($AB$3:$AB$65,MATCH(1,($AO$3:$AO$65=$AR37&amp;$AQ37)*($Z$3:$Z$65=DV$3),0),0),"")</f>
        <v/>
      </c>
      <c r="DW37" s="297" t="str">
        <f t="array" aca="1" ref="DW37" ca="1">IFERROR(INDEX($AC$3:$AC$65,MATCH(1,($AO$3:$AO$65=$AR37&amp;$AQ37)*($Z$3:$Z$65=DW$3),0),0),"")</f>
        <v/>
      </c>
      <c r="DX37" s="297" t="str">
        <f t="array" aca="1" ref="DX37" ca="1">IFERROR(INDEX($AA$3:$AA$65,MATCH(1,($AO$3:$AO$65=$AR37&amp;$AQ37)*($Z$3:$Z$65=DX$3),0),0),"")</f>
        <v/>
      </c>
      <c r="DY37" s="299" t="str">
        <f t="array" aca="1" ref="DY37" ca="1">IFERROR(INDEX($Y$3:$Y$65,MATCH(1,($AO$3:$AO$65=$AR37&amp;$AQ37)*($Z$3:$Z$65=DY$3),0),0),"")</f>
        <v/>
      </c>
      <c r="DZ37" s="297" t="str">
        <f t="array" aca="1" ref="DZ37" ca="1">IFERROR(INDEX($AB$3:$AB$65,MATCH(1,($AO$3:$AO$65=$AR37&amp;$AQ37)*($Z$3:$Z$65=DZ$3),0),0),"")</f>
        <v/>
      </c>
      <c r="EA37" s="297" t="str">
        <f t="array" aca="1" ref="EA37" ca="1">IFERROR(INDEX($AC$3:$AC$65,MATCH(1,($AO$3:$AO$65=$AR37&amp;$AQ37)*($Z$3:$Z$65=EA$3),0),0),"")</f>
        <v/>
      </c>
      <c r="EB37" s="297" t="str">
        <f t="array" aca="1" ref="EB37" ca="1">IFERROR(INDEX($AA$3:$AA$65,MATCH(1,($AO$3:$AO$65=$AR37&amp;$AQ37)*($Z$3:$Z$65=EB$3),0),0),"")</f>
        <v/>
      </c>
      <c r="EC37" s="299" t="str">
        <f t="array" aca="1" ref="EC37" ca="1">IFERROR(INDEX($Y$3:$Y$65,MATCH(1,($AO$3:$AO$65=$AR37&amp;$AQ37)*($Z$3:$Z$65=EC$3),0),0),"")</f>
        <v/>
      </c>
      <c r="ED37" s="297" t="str">
        <f t="array" aca="1" ref="ED37" ca="1">IFERROR(INDEX($AB$3:$AB$65,MATCH(1,($AO$3:$AO$65=$AR37&amp;$AQ37)*($Z$3:$Z$65=ED$3),0),0),"")</f>
        <v/>
      </c>
      <c r="EE37" s="297" t="str">
        <f t="array" aca="1" ref="EE37" ca="1">IFERROR(INDEX($AC$3:$AC$65,MATCH(1,($AO$3:$AO$65=$AR37&amp;$AQ37)*($Z$3:$Z$65=EE$3),0),0),"")</f>
        <v/>
      </c>
      <c r="EF37" s="297">
        <f t="array" aca="1" ref="EF37" ca="1">IFERROR(INDEX($AI$3:$AI$129,MATCH(1,($AP$3:$AP$129=$AR37&amp;$AQ37)*($AH$3:$AH$129=EF$3),0),0),"")</f>
        <v>0.625</v>
      </c>
      <c r="EG37" s="299">
        <f t="array" aca="1" ref="EG37" ca="1">IFERROR(INDEX($AG$3:$AG$129,MATCH(1,($AP$3:$AP$129=$AR37&amp;$AQ37)*($AH$3:$AH$129=EG$3),0),0),"")</f>
        <v>5</v>
      </c>
      <c r="EH37" s="297" t="str">
        <f t="array" aca="1" ref="EH37" ca="1">IFERROR(INDEX($AJ$3:$AJ$129,MATCH(1,($AP$3:$AP$129=$AR37&amp;$AQ37)*($AH$3:$AH$129=EH$3),0),0),"")</f>
        <v>Player 2</v>
      </c>
      <c r="EI37" s="297" t="str">
        <f t="array" aca="1" ref="EI37" ca="1">IFERROR(INDEX($AK$3:$AK$129,MATCH(1,($AP$3:$AP$129=$AR37&amp;$AQ37)*($AH$3:$AH$129=EI$3),0),0),"")</f>
        <v>Player 15</v>
      </c>
      <c r="EJ37" s="297">
        <f t="array" aca="1" ref="EJ37" ca="1">IFERROR(INDEX($AI$3:$AI$129,MATCH(1,($AP$3:$AP$129=$AR37&amp;$AQ37)*($AH$3:$AH$129=EJ$3),0),0),"")</f>
        <v>0.625</v>
      </c>
      <c r="EK37" s="299">
        <f t="array" aca="1" ref="EK37" ca="1">IFERROR(INDEX($AG$3:$AG$129,MATCH(1,($AP$3:$AP$129=$AR37&amp;$AQ37)*($AH$3:$AH$129=EK$3),0),0),"")</f>
        <v>69</v>
      </c>
      <c r="EL37" s="297" t="str">
        <f t="array" aca="1" ref="EL37" ca="1">IFERROR(INDEX($AJ$3:$AJ$129,MATCH(1,($AP$3:$AP$129=$AR37&amp;$AQ37)*($AH$3:$AH$129=EL$3),0),0),"")</f>
        <v>Loser Match 52</v>
      </c>
      <c r="EM37" s="297" t="str">
        <f t="array" aca="1" ref="EM37" ca="1">IFERROR(INDEX($AK$3:$AK$129,MATCH(1,($AP$3:$AP$129=$AR37&amp;$AQ37)*($AH$3:$AH$129=EM$3),0),0),"")</f>
        <v>Winner Match 64</v>
      </c>
      <c r="EN37" s="297" t="str">
        <f t="array" aca="1" ref="EN37" ca="1">IFERROR(INDEX($AI$3:$AI$129,MATCH(1,($AP$3:$AP$129=$AR37&amp;$AQ37)*($AH$3:$AH$129=EN$3),0),0),"")</f>
        <v/>
      </c>
      <c r="EO37" s="299" t="str">
        <f t="array" aca="1" ref="EO37" ca="1">IFERROR(INDEX($AG$3:$AG$129,MATCH(1,($AP$3:$AP$129=$AR37&amp;$AQ37)*($AH$3:$AH$129=EO$3),0),0),"")</f>
        <v/>
      </c>
      <c r="EP37" s="297" t="str">
        <f t="array" aca="1" ref="EP37" ca="1">IFERROR(INDEX($AJ$3:$AJ$129,MATCH(1,($AP$3:$AP$129=$AR37&amp;$AQ37)*($AH$3:$AH$129=EP$3),0),0),"")</f>
        <v/>
      </c>
      <c r="EQ37" s="297" t="str">
        <f t="array" aca="1" ref="EQ37" ca="1">IFERROR(INDEX($AK$3:$AK$129,MATCH(1,($AP$3:$AP$129=$AR37&amp;$AQ37)*($AH$3:$AH$129=EQ$3),0),0),"")</f>
        <v/>
      </c>
      <c r="ER37" s="297" t="str">
        <f t="array" aca="1" ref="ER37" ca="1">IFERROR(INDEX($AI$3:$AI$129,MATCH(1,($AP$3:$AP$129=$AR37&amp;$AQ37)*($AH$3:$AH$129=ER$3),0),0),"")</f>
        <v/>
      </c>
      <c r="ES37" s="299" t="str">
        <f t="array" aca="1" ref="ES37" ca="1">IFERROR(INDEX($AG$3:$AG$129,MATCH(1,($AP$3:$AP$129=$AR37&amp;$AQ37)*($AH$3:$AH$129=ES$3),0),0),"")</f>
        <v/>
      </c>
      <c r="ET37" s="297" t="str">
        <f t="array" aca="1" ref="ET37" ca="1">IFERROR(INDEX($AJ$3:$AJ$129,MATCH(1,($AP$3:$AP$129=$AR37&amp;$AQ37)*($AH$3:$AH$129=ET$3),0),0),"")</f>
        <v/>
      </c>
      <c r="EU37" s="297" t="str">
        <f t="array" aca="1" ref="EU37" ca="1">IFERROR(INDEX($AK$3:$AK$129,MATCH(1,($AP$3:$AP$129=$AR37&amp;$AQ37)*($AH$3:$AH$129=EU$3),0),0),"")</f>
        <v/>
      </c>
      <c r="EV37" s="297" t="str">
        <f t="array" aca="1" ref="EV37" ca="1">IFERROR(INDEX($AI$3:$AI$129,MATCH(1,($AP$3:$AP$129=$AR37&amp;$AQ37)*($AH$3:$AH$129=EV$3),0),0),"")</f>
        <v/>
      </c>
      <c r="EW37" s="299" t="str">
        <f t="array" aca="1" ref="EW37" ca="1">IFERROR(INDEX($AG$3:$AG$129,MATCH(1,($AP$3:$AP$129=$AR37&amp;$AQ37)*($AH$3:$AH$129=EW$3),0),0),"")</f>
        <v/>
      </c>
      <c r="EX37" s="297" t="str">
        <f t="array" aca="1" ref="EX37" ca="1">IFERROR(INDEX($AJ$3:$AJ$129,MATCH(1,($AP$3:$AP$129=$AR37&amp;$AQ37)*($AH$3:$AH$129=EX$3),0),0),"")</f>
        <v/>
      </c>
      <c r="EY37" s="297" t="str">
        <f t="array" aca="1" ref="EY37" ca="1">IFERROR(INDEX($AK$3:$AK$129,MATCH(1,($AP$3:$AP$129=$AR37&amp;$AQ37)*($AH$3:$AH$129=EY$3),0),0),"")</f>
        <v/>
      </c>
      <c r="EZ37" s="297" t="str">
        <f t="array" aca="1" ref="EZ37" ca="1">IFERROR(INDEX($AI$3:$AI$129,MATCH(1,($AP$3:$AP$129=$AR37&amp;$AQ37)*($AH$3:$AH$129=EZ$3),0),0),"")</f>
        <v/>
      </c>
      <c r="FA37" s="299" t="str">
        <f t="array" aca="1" ref="FA37" ca="1">IFERROR(INDEX($AG$3:$AG$129,MATCH(1,($AP$3:$AP$129=$AR37&amp;$AQ37)*($AH$3:$AH$129=FA$3),0),0),"")</f>
        <v/>
      </c>
      <c r="FB37" s="297" t="str">
        <f t="array" aca="1" ref="FB37" ca="1">IFERROR(INDEX($AJ$3:$AJ$129,MATCH(1,($AP$3:$AP$129=$AR37&amp;$AQ37)*($AH$3:$AH$129=FB$3),0),0),"")</f>
        <v/>
      </c>
      <c r="FC37" s="297" t="str">
        <f t="array" aca="1" ref="FC37" ca="1">IFERROR(INDEX($AK$3:$AK$129,MATCH(1,($AP$3:$AP$129=$AR37&amp;$AQ37)*($AH$3:$AH$129=FC$3),0),0),"")</f>
        <v/>
      </c>
      <c r="FD37" s="297" t="str">
        <f t="array" aca="1" ref="FD37" ca="1">IFERROR(INDEX($AI$3:$AI$129,MATCH(1,($AP$3:$AP$129=$AR37&amp;$AQ37)*($AH$3:$AH$129=FD$3),0),0),"")</f>
        <v/>
      </c>
      <c r="FE37" s="299" t="str">
        <f t="array" aca="1" ref="FE37" ca="1">IFERROR(INDEX($AG$3:$AG$129,MATCH(1,($AP$3:$AP$129=$AR37&amp;$AQ37)*($AH$3:$AH$129=FE$3),0),0),"")</f>
        <v/>
      </c>
      <c r="FF37" s="297" t="str">
        <f t="array" aca="1" ref="FF37" ca="1">IFERROR(INDEX($AJ$3:$AJ$129,MATCH(1,($AP$3:$AP$129=$AR37&amp;$AQ37)*($AH$3:$AH$129=FF$3),0),0),"")</f>
        <v/>
      </c>
      <c r="FG37" s="297" t="str">
        <f t="array" aca="1" ref="FG37" ca="1">IFERROR(INDEX($AK$3:$AK$129,MATCH(1,($AP$3:$AP$129=$AR37&amp;$AQ37)*($AH$3:$AH$129=FG$3),0),0),"")</f>
        <v/>
      </c>
    </row>
    <row r="38" spans="2:163" ht="13.8" x14ac:dyDescent="0.25">
      <c r="B38" s="295">
        <f>dummy1!O44</f>
        <v>36</v>
      </c>
      <c r="C38" s="296">
        <f>dummy1!P44</f>
        <v>42040</v>
      </c>
      <c r="D38" s="297">
        <f>dummy1!Q44</f>
        <v>0.79166666666666674</v>
      </c>
      <c r="E38" s="295" t="str">
        <f>dummy1!R44</f>
        <v>Court 4</v>
      </c>
      <c r="G38" s="295" t="str">
        <f>IFERROR(VLOOKUP(dummy1!S44,dummy1!$K$45:$L$172,2,FALSE),"")</f>
        <v/>
      </c>
      <c r="H38" s="295" t="str">
        <f>IFERROR(VLOOKUP(dummy1!V44,dummy1!$K$45:$L$172,2,FALSE),"")</f>
        <v/>
      </c>
      <c r="V38" s="295">
        <f ca="1">'Bracket 17 - 32'!S153</f>
        <v>24</v>
      </c>
      <c r="W38" s="296" t="str">
        <f ca="1">'Bracket 17 - 32'!T150</f>
        <v>Loser Match 13</v>
      </c>
      <c r="X38" s="296" t="str">
        <f ca="1">'Bracket 17 - 32'!T151</f>
        <v>Winner Match 12</v>
      </c>
      <c r="Y38" s="295">
        <f t="shared" ca="1" si="41"/>
        <v>36</v>
      </c>
      <c r="Z38" s="295">
        <f t="shared" ca="1" si="2"/>
        <v>42040</v>
      </c>
      <c r="AA38" s="295">
        <f t="shared" ca="1" si="3"/>
        <v>0.79166666666666674</v>
      </c>
      <c r="AB38" s="295" t="str">
        <f t="shared" ca="1" si="42"/>
        <v>Loser Match 27</v>
      </c>
      <c r="AC38" s="295" t="str">
        <f t="shared" ca="1" si="43"/>
        <v>Winner Match 30</v>
      </c>
      <c r="AD38" s="295">
        <f ca="1">'Bracket 33 - 64'!C256</f>
        <v>12</v>
      </c>
      <c r="AE38" s="295" t="str">
        <f ca="1">'Bracket 33 - 64'!D253</f>
        <v>Loser Match 7</v>
      </c>
      <c r="AF38" s="295" t="str">
        <f ca="1">'Bracket 33 - 64'!D254</f>
        <v>Loser Match 8</v>
      </c>
      <c r="AG38" s="295">
        <f t="shared" ca="1" si="44"/>
        <v>36</v>
      </c>
      <c r="AH38" s="295">
        <f t="shared" ca="1" si="45"/>
        <v>42040</v>
      </c>
      <c r="AI38" s="295">
        <f t="shared" ca="1" si="46"/>
        <v>0.79166666666666674</v>
      </c>
      <c r="AJ38" s="295" t="str">
        <f t="shared" ca="1" si="47"/>
        <v>Winner Match 19</v>
      </c>
      <c r="AK38" s="295" t="str">
        <f t="shared" ca="1" si="48"/>
        <v>Winner Match 20</v>
      </c>
      <c r="AL38" s="294">
        <f>IF(dummy1!B45=dummy1!B44,IF(dummy1!C45&gt;1,AL37,AL37+1),1)</f>
        <v>3</v>
      </c>
      <c r="AO38" s="295" t="str">
        <f t="shared" si="51"/>
        <v>3Court 4</v>
      </c>
      <c r="AP38" s="295" t="str">
        <f t="shared" si="52"/>
        <v>3Court 4</v>
      </c>
      <c r="AQ38" s="295" t="str">
        <f t="shared" ref="AQ38" si="72">AQ37</f>
        <v>Court 5</v>
      </c>
      <c r="AR38" s="295">
        <f t="shared" si="68"/>
        <v>2</v>
      </c>
      <c r="AS38" s="295">
        <f t="shared" ca="1" si="61"/>
        <v>10</v>
      </c>
      <c r="AT38" s="295">
        <f t="shared" ca="1" si="62"/>
        <v>0</v>
      </c>
      <c r="AU38" s="295">
        <f t="shared" ca="1" si="63"/>
        <v>0</v>
      </c>
      <c r="AV38" s="295">
        <f t="shared" ca="1" si="64"/>
        <v>0</v>
      </c>
      <c r="AW38" s="295">
        <f t="shared" ca="1" si="65"/>
        <v>0</v>
      </c>
      <c r="AX38" s="295">
        <f t="shared" ca="1" si="66"/>
        <v>0</v>
      </c>
      <c r="AY38" s="295">
        <f t="shared" ca="1" si="67"/>
        <v>0</v>
      </c>
      <c r="AZ38" s="297" t="str">
        <f t="array" aca="1" ref="AZ38" ca="1">IFERROR(INDEX($K$3:$K$18,MATCH(1,($AM$3:$AM$18=$AR38&amp;$AQ38)*($J$3:$J$18=AZ$3),0),0),"")</f>
        <v/>
      </c>
      <c r="BA38" s="299" t="str">
        <f t="array" aca="1" ref="BA38" ca="1">IFERROR(INDEX($I$3:$I$18,MATCH(1,($AM$3:$AM$18=$AR38&amp;$AQ38)*($J$3:$J$18=BA$3),0),0),"")</f>
        <v/>
      </c>
      <c r="BB38" s="297" t="str">
        <f t="array" aca="1" ref="BB38" ca="1">IFERROR(INDEX($L$3:$L$18,MATCH(1,($AM$3:$AM$18=$AR38&amp;$AQ38)*($J$3:$J$18=BB$3),0),0),"")</f>
        <v/>
      </c>
      <c r="BC38" s="297" t="str">
        <f t="array" aca="1" ref="BC38" ca="1">IFERROR(INDEX($M$3:$M$18,MATCH(1,($AM$3:$AM$18=$AR38&amp;$AQ38)*($J$3:$J$18=BC$3),0),0),"")</f>
        <v/>
      </c>
      <c r="BD38" s="297" t="str">
        <f t="array" aca="1" ref="BD38" ca="1">IFERROR(INDEX($K$3:$K$18,MATCH(1,($AM$3:$AM$18=$AR38&amp;$AQ38)*($J$3:$J$18=BD$3),0),0),"")</f>
        <v/>
      </c>
      <c r="BE38" s="299" t="str">
        <f t="array" aca="1" ref="BE38" ca="1">IFERROR(INDEX($I$3:$I$18,MATCH(1,($AM$3:$AM$18=$AR38&amp;$AQ38)*($J$3:$J$18=BE$3),0),0),"")</f>
        <v/>
      </c>
      <c r="BF38" s="297" t="str">
        <f t="array" aca="1" ref="BF38" ca="1">IFERROR(INDEX($L$3:$L$18,MATCH(1,($AM$3:$AM$18=$AR38&amp;$AQ38)*($J$3:$J$18=BF$3),0),0),"")</f>
        <v/>
      </c>
      <c r="BG38" s="297" t="str">
        <f t="array" aca="1" ref="BG38" ca="1">IFERROR(INDEX($M$3:$M$18,MATCH(1,($AM$3:$AM$18=$AR38&amp;$AQ38)*($J$3:$J$18=BG$3),0),0),"")</f>
        <v/>
      </c>
      <c r="BH38" s="297" t="str">
        <f t="array" aca="1" ref="BH38" ca="1">IFERROR(INDEX($K$3:$K$18,MATCH(1,($AM$3:$AM$18=$AR38&amp;$AQ38)*($J$3:$J$18=BH$3),0),0),"")</f>
        <v/>
      </c>
      <c r="BI38" s="299" t="str">
        <f t="array" aca="1" ref="BI38" ca="1">IFERROR(INDEX($I$3:$I$18,MATCH(1,($AM$3:$AM$18=$AR38&amp;$AQ38)*($J$3:$J$18=BI$3),0),0),"")</f>
        <v/>
      </c>
      <c r="BJ38" s="297" t="str">
        <f t="array" aca="1" ref="BJ38" ca="1">IFERROR(INDEX($L$3:$L$18,MATCH(1,($AM$3:$AM$18=$AR38&amp;$AQ38)*($J$3:$J$18=BJ$3),0),0),"")</f>
        <v/>
      </c>
      <c r="BK38" s="297" t="str">
        <f t="array" aca="1" ref="BK38" ca="1">IFERROR(INDEX($M$3:$M$18,MATCH(1,($AM$3:$AM$18=$AR38&amp;$AQ38)*($J$3:$J$18=BK$3),0),0),"")</f>
        <v/>
      </c>
      <c r="BL38" s="297" t="str">
        <f t="array" aca="1" ref="BL38" ca="1">IFERROR(INDEX($K$3:$K$18,MATCH(1,($AM$3:$AM$18=$AR38&amp;$AQ38)*($J$3:$J$18=BL$3),0),0),"")</f>
        <v/>
      </c>
      <c r="BM38" s="299" t="str">
        <f t="array" aca="1" ref="BM38" ca="1">IFERROR(INDEX($I$3:$I$18,MATCH(1,($AM$3:$AM$18=$AR38&amp;$AQ38)*($J$3:$J$18=BM$3),0),0),"")</f>
        <v/>
      </c>
      <c r="BN38" s="297" t="str">
        <f t="array" aca="1" ref="BN38" ca="1">IFERROR(INDEX($L$3:$L$18,MATCH(1,($AM$3:$AM$18=$AR38&amp;$AQ38)*($J$3:$J$18=BN$3),0),0),"")</f>
        <v/>
      </c>
      <c r="BO38" s="297" t="str">
        <f t="array" aca="1" ref="BO38" ca="1">IFERROR(INDEX($M$3:$M$18,MATCH(1,($AM$3:$AM$18=$AR38&amp;$AQ38)*($J$3:$J$18=BO$3),0),0),"")</f>
        <v/>
      </c>
      <c r="BP38" s="297" t="str">
        <f t="array" aca="1" ref="BP38" ca="1">IFERROR(INDEX($K$3:$K$18,MATCH(1,($AM$3:$AM$18=$AR38&amp;$AQ38)*($J$3:$J$18=BP$3),0),0),"")</f>
        <v/>
      </c>
      <c r="BQ38" s="299" t="str">
        <f t="array" aca="1" ref="BQ38" ca="1">IFERROR(INDEX($I$3:$I$18,MATCH(1,($AM$3:$AM$18=$AR38&amp;$AQ38)*($J$3:$J$18=BQ$3),0),0),"")</f>
        <v/>
      </c>
      <c r="BR38" s="297" t="str">
        <f t="array" aca="1" ref="BR38" ca="1">IFERROR(INDEX($L$3:$L$18,MATCH(1,($AM$3:$AM$18=$AR38&amp;$AQ38)*($J$3:$J$18=BR$3),0),0),"")</f>
        <v/>
      </c>
      <c r="BS38" s="297" t="str">
        <f t="array" aca="1" ref="BS38" ca="1">IFERROR(INDEX($M$3:$M$18,MATCH(1,($AM$3:$AM$18=$AR38&amp;$AQ38)*($J$3:$J$18=BS$3),0),0),"")</f>
        <v/>
      </c>
      <c r="BT38" s="297" t="str">
        <f t="array" aca="1" ref="BT38" ca="1">IFERROR(INDEX($K$3:$K$18,MATCH(1,($AM$3:$AM$18=$AR38&amp;$AQ38)*($J$3:$J$18=BT$3),0),0),"")</f>
        <v/>
      </c>
      <c r="BU38" s="299" t="str">
        <f t="array" aca="1" ref="BU38" ca="1">IFERROR(INDEX($I$3:$I$18,MATCH(1,($AM$3:$AM$18=$AR38&amp;$AQ38)*($J$3:$J$18=BU$3),0),0),"")</f>
        <v/>
      </c>
      <c r="BV38" s="297" t="str">
        <f t="array" aca="1" ref="BV38" ca="1">IFERROR(INDEX($L$3:$L$18,MATCH(1,($AM$3:$AM$18=$AR38&amp;$AQ38)*($J$3:$J$18=BV$3),0),0),"")</f>
        <v/>
      </c>
      <c r="BW38" s="297" t="str">
        <f t="array" aca="1" ref="BW38" ca="1">IFERROR(INDEX($M$3:$M$18,MATCH(1,($AM$3:$AM$18=$AR38&amp;$AQ38)*($J$3:$J$18=BW$3),0),0),"")</f>
        <v/>
      </c>
      <c r="BX38" s="297" t="str">
        <f t="array" aca="1" ref="BX38" ca="1">IFERROR(INDEX($K$3:$K$18,MATCH(1,($AM$3:$AM$18=$AR38&amp;$AQ38)*($J$3:$J$18=BX$3),0),0),"")</f>
        <v/>
      </c>
      <c r="BY38" s="299" t="str">
        <f t="array" aca="1" ref="BY38" ca="1">IFERROR(INDEX($I$3:$I$18,MATCH(1,($AM$3:$AM$18=$AR38&amp;$AQ38)*($J$3:$J$18=BY$3),0),0),"")</f>
        <v/>
      </c>
      <c r="BZ38" s="297" t="str">
        <f t="array" aca="1" ref="BZ38" ca="1">IFERROR(INDEX($L$3:$L$18,MATCH(1,($AM$3:$AM$18=$AR38&amp;$AQ38)*($J$3:$J$18=BZ$3),0),0),"")</f>
        <v/>
      </c>
      <c r="CA38" s="297" t="str">
        <f t="array" aca="1" ref="CA38" ca="1">IFERROR(INDEX($M$3:$M$18,MATCH(1,($AM$3:$AM$18=$AR38&amp;$AQ38)*($J$3:$J$18=CA$3),0),0),"")</f>
        <v/>
      </c>
      <c r="CB38" s="297">
        <f t="array" aca="1" ref="CB38" ca="1">IFERROR(INDEX($S$3:$S$33,MATCH(1,($AN$3:$AN$33=$AR38&amp;$AQ38)*($R$3:$R$33=CB$3),0),0),"")</f>
        <v>0.70833333333333337</v>
      </c>
      <c r="CC38" s="299">
        <f t="array" aca="1" ref="CC38" ca="1">IFERROR(INDEX($Q$3:$Q$33,MATCH(1,($AN$3:$AN$33=$AR38&amp;$AQ38)*($R$3:$R$33=CC$3),0),0),"")</f>
        <v>21</v>
      </c>
      <c r="CD38" s="297" t="str">
        <f t="array" aca="1" ref="CD38" ca="1">IFERROR(INDEX($T$3:$T$33,MATCH(1,($AN$3:$AN$33=$AR38&amp;$AQ38)*($R$3:$R$33=CD$3),0),0),"")</f>
        <v>Winner Match 13</v>
      </c>
      <c r="CE38" s="297" t="str">
        <f t="array" aca="1" ref="CE38" ca="1">IFERROR(INDEX($U$3:$U$33,MATCH(1,($AN$3:$AN$33=$AR38&amp;$AQ38)*($R$3:$R$33=CE$3),0),0),"")</f>
        <v>Winner Match 14</v>
      </c>
      <c r="CF38" s="297" t="str">
        <f t="array" aca="1" ref="CF38" ca="1">IFERROR(INDEX($S$3:$S$33,MATCH(1,($AN$3:$AN$33=$AR38&amp;$AQ38)*($R$3:$R$33=CF$3),0),0),"")</f>
        <v/>
      </c>
      <c r="CG38" s="299" t="str">
        <f t="array" aca="1" ref="CG38" ca="1">IFERROR(INDEX($Q$3:$Q$33,MATCH(1,($AN$3:$AN$33=$AR38&amp;$AQ38)*($R$3:$R$33=CG$3),0),0),"")</f>
        <v/>
      </c>
      <c r="CH38" s="297" t="str">
        <f t="array" aca="1" ref="CH38" ca="1">IFERROR(INDEX($T$3:$T$33,MATCH(1,($AN$3:$AN$33=$AR38&amp;$AQ38)*($R$3:$R$33=CH$3),0),0),"")</f>
        <v/>
      </c>
      <c r="CI38" s="297" t="str">
        <f t="array" aca="1" ref="CI38" ca="1">IFERROR(INDEX($U$3:$U$33,MATCH(1,($AN$3:$AN$33=$AR38&amp;$AQ38)*($R$3:$R$33=CI$3),0),0),"")</f>
        <v/>
      </c>
      <c r="CJ38" s="297" t="str">
        <f t="array" aca="1" ref="CJ38" ca="1">IFERROR(INDEX($S$3:$S$33,MATCH(1,($AN$3:$AN$33=$AR38&amp;$AQ38)*($R$3:$R$33=CJ$3),0),0),"")</f>
        <v/>
      </c>
      <c r="CK38" s="299" t="str">
        <f t="array" aca="1" ref="CK38" ca="1">IFERROR(INDEX($Q$3:$Q$33,MATCH(1,($AN$3:$AN$33=$AR38&amp;$AQ38)*($R$3:$R$33=CK$3),0),0),"")</f>
        <v/>
      </c>
      <c r="CL38" s="297" t="str">
        <f t="array" aca="1" ref="CL38" ca="1">IFERROR(INDEX($T$3:$T$33,MATCH(1,($AN$3:$AN$33=$AR38&amp;$AQ38)*($R$3:$R$33=CL$3),0),0),"")</f>
        <v/>
      </c>
      <c r="CM38" s="297" t="str">
        <f t="array" aca="1" ref="CM38" ca="1">IFERROR(INDEX($U$3:$U$33,MATCH(1,($AN$3:$AN$33=$AR38&amp;$AQ38)*($R$3:$R$33=CM$3),0),0),"")</f>
        <v/>
      </c>
      <c r="CN38" s="297" t="str">
        <f t="array" aca="1" ref="CN38" ca="1">IFERROR(INDEX($S$3:$S$33,MATCH(1,($AN$3:$AN$33=$AR38&amp;$AQ38)*($R$3:$R$33=CN$3),0),0),"")</f>
        <v/>
      </c>
      <c r="CO38" s="299" t="str">
        <f t="array" aca="1" ref="CO38" ca="1">IFERROR(INDEX($Q$3:$Q$33,MATCH(1,($AN$3:$AN$33=$AR38&amp;$AQ38)*($R$3:$R$33=CO$3),0),0),"")</f>
        <v/>
      </c>
      <c r="CP38" s="297" t="str">
        <f t="array" aca="1" ref="CP38" ca="1">IFERROR(INDEX($T$3:$T$33,MATCH(1,($AN$3:$AN$33=$AR38&amp;$AQ38)*($R$3:$R$33=CP$3),0),0),"")</f>
        <v/>
      </c>
      <c r="CQ38" s="297" t="str">
        <f t="array" aca="1" ref="CQ38" ca="1">IFERROR(INDEX($U$3:$U$33,MATCH(1,($AN$3:$AN$33=$AR38&amp;$AQ38)*($R$3:$R$33=CQ$3),0),0),"")</f>
        <v/>
      </c>
      <c r="CR38" s="297" t="str">
        <f t="array" aca="1" ref="CR38" ca="1">IFERROR(INDEX($S$3:$S$33,MATCH(1,($AN$3:$AN$33=$AR38&amp;$AQ38)*($R$3:$R$33=CR$3),0),0),"")</f>
        <v/>
      </c>
      <c r="CS38" s="299" t="str">
        <f t="array" aca="1" ref="CS38" ca="1">IFERROR(INDEX($Q$3:$Q$33,MATCH(1,($AN$3:$AN$33=$AR38&amp;$AQ38)*($R$3:$R$33=CS$3),0),0),"")</f>
        <v/>
      </c>
      <c r="CT38" s="297" t="str">
        <f t="array" aca="1" ref="CT38" ca="1">IFERROR(INDEX($T$3:$T$33,MATCH(1,($AN$3:$AN$33=$AR38&amp;$AQ38)*($R$3:$R$33=CT$3),0),0),"")</f>
        <v/>
      </c>
      <c r="CU38" s="297" t="str">
        <f t="array" aca="1" ref="CU38" ca="1">IFERROR(INDEX($U$3:$U$33,MATCH(1,($AN$3:$AN$33=$AR38&amp;$AQ38)*($R$3:$R$33=CU$3),0),0),"")</f>
        <v/>
      </c>
      <c r="CV38" s="297" t="str">
        <f t="array" aca="1" ref="CV38" ca="1">IFERROR(INDEX($S$3:$S$33,MATCH(1,($AN$3:$AN$33=$AR38&amp;$AQ38)*($R$3:$R$33=CV$3),0),0),"")</f>
        <v/>
      </c>
      <c r="CW38" s="299" t="str">
        <f t="array" aca="1" ref="CW38" ca="1">IFERROR(INDEX($Q$3:$Q$33,MATCH(1,($AN$3:$AN$33=$AR38&amp;$AQ38)*($R$3:$R$33=CW$3),0),0),"")</f>
        <v/>
      </c>
      <c r="CX38" s="297" t="str">
        <f t="array" aca="1" ref="CX38" ca="1">IFERROR(INDEX($T$3:$T$33,MATCH(1,($AN$3:$AN$33=$AR38&amp;$AQ38)*($R$3:$R$33=CX$3),0),0),"")</f>
        <v/>
      </c>
      <c r="CY38" s="297" t="str">
        <f t="array" aca="1" ref="CY38" ca="1">IFERROR(INDEX($U$3:$U$33,MATCH(1,($AN$3:$AN$33=$AR38&amp;$AQ38)*($R$3:$R$33=CY$3),0),0),"")</f>
        <v/>
      </c>
      <c r="CZ38" s="297" t="str">
        <f t="array" aca="1" ref="CZ38" ca="1">IFERROR(INDEX($S$3:$S$33,MATCH(1,($AN$3:$AN$33=$AR38&amp;$AQ38)*($R$3:$R$33=CZ$3),0),0),"")</f>
        <v/>
      </c>
      <c r="DA38" s="299" t="str">
        <f t="array" aca="1" ref="DA38" ca="1">IFERROR(INDEX($Q$3:$Q$33,MATCH(1,($AN$3:$AN$33=$AR38&amp;$AQ38)*($R$3:$R$33=DA$3),0),0),"")</f>
        <v/>
      </c>
      <c r="DB38" s="297" t="str">
        <f t="array" aca="1" ref="DB38" ca="1">IFERROR(INDEX($T$3:$T$33,MATCH(1,($AN$3:$AN$33=$AR38&amp;$AQ38)*($R$3:$R$33=DB$3),0),0),"")</f>
        <v/>
      </c>
      <c r="DC38" s="297" t="str">
        <f t="array" aca="1" ref="DC38" ca="1">IFERROR(INDEX($U$3:$U$33,MATCH(1,($AN$3:$AN$33=$AR38&amp;$AQ38)*($R$3:$R$33=DC$3),0),0),"")</f>
        <v/>
      </c>
      <c r="DD38" s="297">
        <f t="array" aca="1" ref="DD38" ca="1">IFERROR(INDEX($AA$3:$AA$65,MATCH(1,($AO$3:$AO$65=$AR38&amp;$AQ38)*($Z$3:$Z$65=DD$3),0),0),"")</f>
        <v>0.70833333333333337</v>
      </c>
      <c r="DE38" s="299">
        <f t="array" aca="1" ref="DE38" ca="1">IFERROR(INDEX($Y$3:$Y$65,MATCH(1,($AO$3:$AO$65=$AR38&amp;$AQ38)*($Z$3:$Z$65=DE$3),0),0),"")</f>
        <v>21</v>
      </c>
      <c r="DF38" s="297" t="str">
        <f t="array" aca="1" ref="DF38" ca="1">IFERROR(INDEX($AB$3:$AB$65,MATCH(1,($AO$3:$AO$65=$AR38&amp;$AQ38)*($Z$3:$Z$65=DF$3),0),0),"")</f>
        <v>Loser Match 16</v>
      </c>
      <c r="DG38" s="297" t="str">
        <f t="array" aca="1" ref="DG38" ca="1">IFERROR(INDEX($AC$3:$AC$65,MATCH(1,($AO$3:$AO$65=$AR38&amp;$AQ38)*($Z$3:$Z$65=DG$3),0),0),"")</f>
        <v>Winner Match 9</v>
      </c>
      <c r="DH38" s="297" t="str">
        <f t="array" aca="1" ref="DH38" ca="1">IFERROR(INDEX($AA$3:$AA$65,MATCH(1,($AO$3:$AO$65=$AR38&amp;$AQ38)*($Z$3:$Z$65=DH$3),0),0),"")</f>
        <v/>
      </c>
      <c r="DI38" s="299" t="str">
        <f t="array" aca="1" ref="DI38" ca="1">IFERROR(INDEX($Y$3:$Y$65,MATCH(1,($AO$3:$AO$65=$AR38&amp;$AQ38)*($Z$3:$Z$65=DI$3),0),0),"")</f>
        <v/>
      </c>
      <c r="DJ38" s="297" t="str">
        <f t="array" aca="1" ref="DJ38" ca="1">IFERROR(INDEX($AB$3:$AB$65,MATCH(1,($AO$3:$AO$65=$AR38&amp;$AQ38)*($Z$3:$Z$65=DJ$3),0),0),"")</f>
        <v/>
      </c>
      <c r="DK38" s="297" t="str">
        <f t="array" aca="1" ref="DK38" ca="1">IFERROR(INDEX($AC$3:$AC$65,MATCH(1,($AO$3:$AO$65=$AR38&amp;$AQ38)*($Z$3:$Z$65=DK$3),0),0),"")</f>
        <v/>
      </c>
      <c r="DL38" s="297" t="str">
        <f t="array" aca="1" ref="DL38" ca="1">IFERROR(INDEX($AA$3:$AA$65,MATCH(1,($AO$3:$AO$65=$AR38&amp;$AQ38)*($Z$3:$Z$65=DL$3),0),0),"")</f>
        <v/>
      </c>
      <c r="DM38" s="299" t="str">
        <f t="array" aca="1" ref="DM38" ca="1">IFERROR(INDEX($Y$3:$Y$65,MATCH(1,($AO$3:$AO$65=$AR38&amp;$AQ38)*($Z$3:$Z$65=DM$3),0),0),"")</f>
        <v/>
      </c>
      <c r="DN38" s="297" t="str">
        <f t="array" aca="1" ref="DN38" ca="1">IFERROR(INDEX($AB$3:$AB$65,MATCH(1,($AO$3:$AO$65=$AR38&amp;$AQ38)*($Z$3:$Z$65=DN$3),0),0),"")</f>
        <v/>
      </c>
      <c r="DO38" s="297" t="str">
        <f t="array" aca="1" ref="DO38" ca="1">IFERROR(INDEX($AC$3:$AC$65,MATCH(1,($AO$3:$AO$65=$AR38&amp;$AQ38)*($Z$3:$Z$65=DO$3),0),0),"")</f>
        <v/>
      </c>
      <c r="DP38" s="297" t="str">
        <f t="array" aca="1" ref="DP38" ca="1">IFERROR(INDEX($AA$3:$AA$65,MATCH(1,($AO$3:$AO$65=$AR38&amp;$AQ38)*($Z$3:$Z$65=DP$3),0),0),"")</f>
        <v/>
      </c>
      <c r="DQ38" s="299" t="str">
        <f t="array" aca="1" ref="DQ38" ca="1">IFERROR(INDEX($Y$3:$Y$65,MATCH(1,($AO$3:$AO$65=$AR38&amp;$AQ38)*($Z$3:$Z$65=DQ$3),0),0),"")</f>
        <v/>
      </c>
      <c r="DR38" s="297" t="str">
        <f t="array" aca="1" ref="DR38" ca="1">IFERROR(INDEX($AB$3:$AB$65,MATCH(1,($AO$3:$AO$65=$AR38&amp;$AQ38)*($Z$3:$Z$65=DR$3),0),0),"")</f>
        <v/>
      </c>
      <c r="DS38" s="297" t="str">
        <f t="array" aca="1" ref="DS38" ca="1">IFERROR(INDEX($AC$3:$AC$65,MATCH(1,($AO$3:$AO$65=$AR38&amp;$AQ38)*($Z$3:$Z$65=DS$3),0),0),"")</f>
        <v/>
      </c>
      <c r="DT38" s="297" t="str">
        <f t="array" aca="1" ref="DT38" ca="1">IFERROR(INDEX($AA$3:$AA$65,MATCH(1,($AO$3:$AO$65=$AR38&amp;$AQ38)*($Z$3:$Z$65=DT$3),0),0),"")</f>
        <v/>
      </c>
      <c r="DU38" s="299" t="str">
        <f t="array" aca="1" ref="DU38" ca="1">IFERROR(INDEX($Y$3:$Y$65,MATCH(1,($AO$3:$AO$65=$AR38&amp;$AQ38)*($Z$3:$Z$65=DU$3),0),0),"")</f>
        <v/>
      </c>
      <c r="DV38" s="297" t="str">
        <f t="array" aca="1" ref="DV38" ca="1">IFERROR(INDEX($AB$3:$AB$65,MATCH(1,($AO$3:$AO$65=$AR38&amp;$AQ38)*($Z$3:$Z$65=DV$3),0),0),"")</f>
        <v/>
      </c>
      <c r="DW38" s="297" t="str">
        <f t="array" aca="1" ref="DW38" ca="1">IFERROR(INDEX($AC$3:$AC$65,MATCH(1,($AO$3:$AO$65=$AR38&amp;$AQ38)*($Z$3:$Z$65=DW$3),0),0),"")</f>
        <v/>
      </c>
      <c r="DX38" s="297" t="str">
        <f t="array" aca="1" ref="DX38" ca="1">IFERROR(INDEX($AA$3:$AA$65,MATCH(1,($AO$3:$AO$65=$AR38&amp;$AQ38)*($Z$3:$Z$65=DX$3),0),0),"")</f>
        <v/>
      </c>
      <c r="DY38" s="299" t="str">
        <f t="array" aca="1" ref="DY38" ca="1">IFERROR(INDEX($Y$3:$Y$65,MATCH(1,($AO$3:$AO$65=$AR38&amp;$AQ38)*($Z$3:$Z$65=DY$3),0),0),"")</f>
        <v/>
      </c>
      <c r="DZ38" s="297" t="str">
        <f t="array" aca="1" ref="DZ38" ca="1">IFERROR(INDEX($AB$3:$AB$65,MATCH(1,($AO$3:$AO$65=$AR38&amp;$AQ38)*($Z$3:$Z$65=DZ$3),0),0),"")</f>
        <v/>
      </c>
      <c r="EA38" s="297" t="str">
        <f t="array" aca="1" ref="EA38" ca="1">IFERROR(INDEX($AC$3:$AC$65,MATCH(1,($AO$3:$AO$65=$AR38&amp;$AQ38)*($Z$3:$Z$65=EA$3),0),0),"")</f>
        <v/>
      </c>
      <c r="EB38" s="297" t="str">
        <f t="array" aca="1" ref="EB38" ca="1">IFERROR(INDEX($AA$3:$AA$65,MATCH(1,($AO$3:$AO$65=$AR38&amp;$AQ38)*($Z$3:$Z$65=EB$3),0),0),"")</f>
        <v/>
      </c>
      <c r="EC38" s="299" t="str">
        <f t="array" aca="1" ref="EC38" ca="1">IFERROR(INDEX($Y$3:$Y$65,MATCH(1,($AO$3:$AO$65=$AR38&amp;$AQ38)*($Z$3:$Z$65=EC$3),0),0),"")</f>
        <v/>
      </c>
      <c r="ED38" s="297" t="str">
        <f t="array" aca="1" ref="ED38" ca="1">IFERROR(INDEX($AB$3:$AB$65,MATCH(1,($AO$3:$AO$65=$AR38&amp;$AQ38)*($Z$3:$Z$65=ED$3),0),0),"")</f>
        <v/>
      </c>
      <c r="EE38" s="297" t="str">
        <f t="array" aca="1" ref="EE38" ca="1">IFERROR(INDEX($AC$3:$AC$65,MATCH(1,($AO$3:$AO$65=$AR38&amp;$AQ38)*($Z$3:$Z$65=EE$3),0),0),"")</f>
        <v/>
      </c>
      <c r="EF38" s="297" t="str">
        <f t="array" aca="1" ref="EF38" ca="1">IFERROR(INDEX($AI$3:$AI$129,MATCH(1,($AP$3:$AP$129=$AR38&amp;$AQ38)*($AH$3:$AH$129=EF$3),0),0),"")</f>
        <v/>
      </c>
      <c r="EG38" s="299" t="str">
        <f t="array" aca="1" ref="EG38" ca="1">IFERROR(INDEX($AG$3:$AG$129,MATCH(1,($AP$3:$AP$129=$AR38&amp;$AQ38)*($AH$3:$AH$129=EG$3),0),0),"")</f>
        <v/>
      </c>
      <c r="EH38" s="297" t="str">
        <f t="array" aca="1" ref="EH38" ca="1">IFERROR(INDEX($AJ$3:$AJ$129,MATCH(1,($AP$3:$AP$129=$AR38&amp;$AQ38)*($AH$3:$AH$129=EH$3),0),0),"")</f>
        <v/>
      </c>
      <c r="EI38" s="297" t="str">
        <f t="array" aca="1" ref="EI38" ca="1">IFERROR(INDEX($AK$3:$AK$129,MATCH(1,($AP$3:$AP$129=$AR38&amp;$AQ38)*($AH$3:$AH$129=EI$3),0),0),"")</f>
        <v/>
      </c>
      <c r="EJ38" s="297" t="str">
        <f t="array" aca="1" ref="EJ38" ca="1">IFERROR(INDEX($AI$3:$AI$129,MATCH(1,($AP$3:$AP$129=$AR38&amp;$AQ38)*($AH$3:$AH$129=EJ$3),0),0),"")</f>
        <v/>
      </c>
      <c r="EK38" s="299" t="str">
        <f t="array" aca="1" ref="EK38" ca="1">IFERROR(INDEX($AG$3:$AG$129,MATCH(1,($AP$3:$AP$129=$AR38&amp;$AQ38)*($AH$3:$AH$129=EK$3),0),0),"")</f>
        <v/>
      </c>
      <c r="EL38" s="297" t="str">
        <f t="array" aca="1" ref="EL38" ca="1">IFERROR(INDEX($AJ$3:$AJ$129,MATCH(1,($AP$3:$AP$129=$AR38&amp;$AQ38)*($AH$3:$AH$129=EL$3),0),0),"")</f>
        <v/>
      </c>
      <c r="EM38" s="297" t="str">
        <f t="array" aca="1" ref="EM38" ca="1">IFERROR(INDEX($AK$3:$AK$129,MATCH(1,($AP$3:$AP$129=$AR38&amp;$AQ38)*($AH$3:$AH$129=EM$3),0),0),"")</f>
        <v/>
      </c>
      <c r="EN38" s="297" t="str">
        <f t="array" aca="1" ref="EN38" ca="1">IFERROR(INDEX($AI$3:$AI$129,MATCH(1,($AP$3:$AP$129=$AR38&amp;$AQ38)*($AH$3:$AH$129=EN$3),0),0),"")</f>
        <v/>
      </c>
      <c r="EO38" s="299" t="str">
        <f t="array" aca="1" ref="EO38" ca="1">IFERROR(INDEX($AG$3:$AG$129,MATCH(1,($AP$3:$AP$129=$AR38&amp;$AQ38)*($AH$3:$AH$129=EO$3),0),0),"")</f>
        <v/>
      </c>
      <c r="EP38" s="297" t="str">
        <f t="array" aca="1" ref="EP38" ca="1">IFERROR(INDEX($AJ$3:$AJ$129,MATCH(1,($AP$3:$AP$129=$AR38&amp;$AQ38)*($AH$3:$AH$129=EP$3),0),0),"")</f>
        <v/>
      </c>
      <c r="EQ38" s="297" t="str">
        <f t="array" aca="1" ref="EQ38" ca="1">IFERROR(INDEX($AK$3:$AK$129,MATCH(1,($AP$3:$AP$129=$AR38&amp;$AQ38)*($AH$3:$AH$129=EQ$3),0),0),"")</f>
        <v/>
      </c>
      <c r="ER38" s="297" t="str">
        <f t="array" aca="1" ref="ER38" ca="1">IFERROR(INDEX($AI$3:$AI$129,MATCH(1,($AP$3:$AP$129=$AR38&amp;$AQ38)*($AH$3:$AH$129=ER$3),0),0),"")</f>
        <v/>
      </c>
      <c r="ES38" s="299" t="str">
        <f t="array" aca="1" ref="ES38" ca="1">IFERROR(INDEX($AG$3:$AG$129,MATCH(1,($AP$3:$AP$129=$AR38&amp;$AQ38)*($AH$3:$AH$129=ES$3),0),0),"")</f>
        <v/>
      </c>
      <c r="ET38" s="297" t="str">
        <f t="array" aca="1" ref="ET38" ca="1">IFERROR(INDEX($AJ$3:$AJ$129,MATCH(1,($AP$3:$AP$129=$AR38&amp;$AQ38)*($AH$3:$AH$129=ET$3),0),0),"")</f>
        <v/>
      </c>
      <c r="EU38" s="297" t="str">
        <f t="array" aca="1" ref="EU38" ca="1">IFERROR(INDEX($AK$3:$AK$129,MATCH(1,($AP$3:$AP$129=$AR38&amp;$AQ38)*($AH$3:$AH$129=EU$3),0),0),"")</f>
        <v/>
      </c>
      <c r="EV38" s="297" t="str">
        <f t="array" aca="1" ref="EV38" ca="1">IFERROR(INDEX($AI$3:$AI$129,MATCH(1,($AP$3:$AP$129=$AR38&amp;$AQ38)*($AH$3:$AH$129=EV$3),0),0),"")</f>
        <v/>
      </c>
      <c r="EW38" s="299" t="str">
        <f t="array" aca="1" ref="EW38" ca="1">IFERROR(INDEX($AG$3:$AG$129,MATCH(1,($AP$3:$AP$129=$AR38&amp;$AQ38)*($AH$3:$AH$129=EW$3),0),0),"")</f>
        <v/>
      </c>
      <c r="EX38" s="297" t="str">
        <f t="array" aca="1" ref="EX38" ca="1">IFERROR(INDEX($AJ$3:$AJ$129,MATCH(1,($AP$3:$AP$129=$AR38&amp;$AQ38)*($AH$3:$AH$129=EX$3),0),0),"")</f>
        <v/>
      </c>
      <c r="EY38" s="297" t="str">
        <f t="array" aca="1" ref="EY38" ca="1">IFERROR(INDEX($AK$3:$AK$129,MATCH(1,($AP$3:$AP$129=$AR38&amp;$AQ38)*($AH$3:$AH$129=EY$3),0),0),"")</f>
        <v/>
      </c>
      <c r="EZ38" s="297" t="str">
        <f t="array" aca="1" ref="EZ38" ca="1">IFERROR(INDEX($AI$3:$AI$129,MATCH(1,($AP$3:$AP$129=$AR38&amp;$AQ38)*($AH$3:$AH$129=EZ$3),0),0),"")</f>
        <v/>
      </c>
      <c r="FA38" s="299" t="str">
        <f t="array" aca="1" ref="FA38" ca="1">IFERROR(INDEX($AG$3:$AG$129,MATCH(1,($AP$3:$AP$129=$AR38&amp;$AQ38)*($AH$3:$AH$129=FA$3),0),0),"")</f>
        <v/>
      </c>
      <c r="FB38" s="297" t="str">
        <f t="array" aca="1" ref="FB38" ca="1">IFERROR(INDEX($AJ$3:$AJ$129,MATCH(1,($AP$3:$AP$129=$AR38&amp;$AQ38)*($AH$3:$AH$129=FB$3),0),0),"")</f>
        <v/>
      </c>
      <c r="FC38" s="297" t="str">
        <f t="array" aca="1" ref="FC38" ca="1">IFERROR(INDEX($AK$3:$AK$129,MATCH(1,($AP$3:$AP$129=$AR38&amp;$AQ38)*($AH$3:$AH$129=FC$3),0),0),"")</f>
        <v/>
      </c>
      <c r="FD38" s="297" t="str">
        <f t="array" aca="1" ref="FD38" ca="1">IFERROR(INDEX($AI$3:$AI$129,MATCH(1,($AP$3:$AP$129=$AR38&amp;$AQ38)*($AH$3:$AH$129=FD$3),0),0),"")</f>
        <v/>
      </c>
      <c r="FE38" s="299" t="str">
        <f t="array" aca="1" ref="FE38" ca="1">IFERROR(INDEX($AG$3:$AG$129,MATCH(1,($AP$3:$AP$129=$AR38&amp;$AQ38)*($AH$3:$AH$129=FE$3),0),0),"")</f>
        <v/>
      </c>
      <c r="FF38" s="297" t="str">
        <f t="array" aca="1" ref="FF38" ca="1">IFERROR(INDEX($AJ$3:$AJ$129,MATCH(1,($AP$3:$AP$129=$AR38&amp;$AQ38)*($AH$3:$AH$129=FF$3),0),0),"")</f>
        <v/>
      </c>
      <c r="FG38" s="297" t="str">
        <f t="array" aca="1" ref="FG38" ca="1">IFERROR(INDEX($AK$3:$AK$129,MATCH(1,($AP$3:$AP$129=$AR38&amp;$AQ38)*($AH$3:$AH$129=FG$3),0),0),"")</f>
        <v/>
      </c>
    </row>
    <row r="39" spans="2:163" ht="13.8" x14ac:dyDescent="0.25">
      <c r="B39" s="295">
        <f>dummy1!O45</f>
        <v>37</v>
      </c>
      <c r="C39" s="296">
        <f>dummy1!P45</f>
        <v>42040</v>
      </c>
      <c r="D39" s="297">
        <f>dummy1!Q45</f>
        <v>0.79166666666666674</v>
      </c>
      <c r="E39" s="295" t="str">
        <f>dummy1!R45</f>
        <v>Court 5</v>
      </c>
      <c r="G39" s="295" t="str">
        <f>IFERROR(VLOOKUP(dummy1!S45,dummy1!$K$45:$L$172,2,FALSE),"")</f>
        <v/>
      </c>
      <c r="H39" s="295" t="str">
        <f>IFERROR(VLOOKUP(dummy1!V45,dummy1!$K$45:$L$172,2,FALSE),"")</f>
        <v/>
      </c>
      <c r="V39" s="295">
        <f ca="1">'Bracket 17 - 32'!S167</f>
        <v>24</v>
      </c>
      <c r="W39" s="296" t="str">
        <f ca="1">'Bracket 17 - 32'!T164</f>
        <v>Loser Match 20</v>
      </c>
      <c r="X39" s="296" t="str">
        <f ca="1">'Bracket 17 - 32'!T165</f>
        <v/>
      </c>
      <c r="Y39" s="295">
        <f t="shared" ca="1" si="41"/>
        <v>37</v>
      </c>
      <c r="Z39" s="295">
        <f t="shared" ca="1" si="2"/>
        <v>42040</v>
      </c>
      <c r="AA39" s="295">
        <f t="shared" ca="1" si="3"/>
        <v>0.79166666666666674</v>
      </c>
      <c r="AB39" s="295" t="str">
        <f t="shared" ca="1" si="42"/>
        <v>Loser Match 26</v>
      </c>
      <c r="AC39" s="295" t="str">
        <f t="shared" ca="1" si="43"/>
        <v>Winner Match 31</v>
      </c>
      <c r="AD39" s="295">
        <f ca="1">'Bracket 33 - 64'!C270</f>
        <v>12</v>
      </c>
      <c r="AE39" s="295" t="str">
        <f ca="1">'Bracket 33 - 64'!D267</f>
        <v/>
      </c>
      <c r="AF39" s="295" t="str">
        <f ca="1">'Bracket 33 - 64'!D268</f>
        <v/>
      </c>
      <c r="AG39" s="295">
        <f t="shared" ca="1" si="44"/>
        <v>37</v>
      </c>
      <c r="AH39" s="295">
        <f t="shared" ca="1" si="45"/>
        <v>42040</v>
      </c>
      <c r="AI39" s="295">
        <f t="shared" ca="1" si="46"/>
        <v>0.79166666666666674</v>
      </c>
      <c r="AJ39" s="295" t="str">
        <f t="shared" ca="1" si="47"/>
        <v>Winner Match 21</v>
      </c>
      <c r="AK39" s="295" t="str">
        <f t="shared" ca="1" si="48"/>
        <v>Winner Match 22</v>
      </c>
      <c r="AL39" s="294">
        <f>IF(dummy1!B46=dummy1!B45,IF(dummy1!C46&gt;1,AL38,AL38+1),1)</f>
        <v>3</v>
      </c>
      <c r="AO39" s="295" t="str">
        <f t="shared" si="51"/>
        <v>3Court 5</v>
      </c>
      <c r="AP39" s="295" t="str">
        <f t="shared" si="52"/>
        <v>3Court 5</v>
      </c>
      <c r="AQ39" s="295" t="str">
        <f t="shared" si="70"/>
        <v>Court 5</v>
      </c>
      <c r="AR39" s="295">
        <f t="shared" si="68"/>
        <v>3</v>
      </c>
      <c r="AS39" s="295">
        <f t="shared" ca="1" si="61"/>
        <v>10</v>
      </c>
      <c r="AT39" s="295">
        <f t="shared" ca="1" si="62"/>
        <v>0</v>
      </c>
      <c r="AU39" s="295">
        <f t="shared" ca="1" si="63"/>
        <v>0</v>
      </c>
      <c r="AV39" s="295">
        <f t="shared" ca="1" si="64"/>
        <v>0</v>
      </c>
      <c r="AW39" s="295">
        <f t="shared" ca="1" si="65"/>
        <v>0</v>
      </c>
      <c r="AX39" s="295">
        <f t="shared" ca="1" si="66"/>
        <v>0</v>
      </c>
      <c r="AY39" s="295">
        <f t="shared" ca="1" si="67"/>
        <v>0</v>
      </c>
      <c r="AZ39" s="297" t="str">
        <f t="array" aca="1" ref="AZ39" ca="1">IFERROR(INDEX($K$3:$K$18,MATCH(1,($AM$3:$AM$18=$AR39&amp;$AQ39)*($J$3:$J$18=AZ$3),0),0),"")</f>
        <v/>
      </c>
      <c r="BA39" s="299" t="str">
        <f t="array" aca="1" ref="BA39" ca="1">IFERROR(INDEX($I$3:$I$18,MATCH(1,($AM$3:$AM$18=$AR39&amp;$AQ39)*($J$3:$J$18=BA$3),0),0),"")</f>
        <v/>
      </c>
      <c r="BB39" s="297" t="str">
        <f t="array" aca="1" ref="BB39" ca="1">IFERROR(INDEX($L$3:$L$18,MATCH(1,($AM$3:$AM$18=$AR39&amp;$AQ39)*($J$3:$J$18=BB$3),0),0),"")</f>
        <v/>
      </c>
      <c r="BC39" s="297" t="str">
        <f t="array" aca="1" ref="BC39" ca="1">IFERROR(INDEX($M$3:$M$18,MATCH(1,($AM$3:$AM$18=$AR39&amp;$AQ39)*($J$3:$J$18=BC$3),0),0),"")</f>
        <v/>
      </c>
      <c r="BD39" s="297" t="str">
        <f t="array" aca="1" ref="BD39" ca="1">IFERROR(INDEX($K$3:$K$18,MATCH(1,($AM$3:$AM$18=$AR39&amp;$AQ39)*($J$3:$J$18=BD$3),0),0),"")</f>
        <v/>
      </c>
      <c r="BE39" s="299" t="str">
        <f t="array" aca="1" ref="BE39" ca="1">IFERROR(INDEX($I$3:$I$18,MATCH(1,($AM$3:$AM$18=$AR39&amp;$AQ39)*($J$3:$J$18=BE$3),0),0),"")</f>
        <v/>
      </c>
      <c r="BF39" s="297" t="str">
        <f t="array" aca="1" ref="BF39" ca="1">IFERROR(INDEX($L$3:$L$18,MATCH(1,($AM$3:$AM$18=$AR39&amp;$AQ39)*($J$3:$J$18=BF$3),0),0),"")</f>
        <v/>
      </c>
      <c r="BG39" s="297" t="str">
        <f t="array" aca="1" ref="BG39" ca="1">IFERROR(INDEX($M$3:$M$18,MATCH(1,($AM$3:$AM$18=$AR39&amp;$AQ39)*($J$3:$J$18=BG$3),0),0),"")</f>
        <v/>
      </c>
      <c r="BH39" s="297" t="str">
        <f t="array" aca="1" ref="BH39" ca="1">IFERROR(INDEX($K$3:$K$18,MATCH(1,($AM$3:$AM$18=$AR39&amp;$AQ39)*($J$3:$J$18=BH$3),0),0),"")</f>
        <v/>
      </c>
      <c r="BI39" s="299" t="str">
        <f t="array" aca="1" ref="BI39" ca="1">IFERROR(INDEX($I$3:$I$18,MATCH(1,($AM$3:$AM$18=$AR39&amp;$AQ39)*($J$3:$J$18=BI$3),0),0),"")</f>
        <v/>
      </c>
      <c r="BJ39" s="297" t="str">
        <f t="array" aca="1" ref="BJ39" ca="1">IFERROR(INDEX($L$3:$L$18,MATCH(1,($AM$3:$AM$18=$AR39&amp;$AQ39)*($J$3:$J$18=BJ$3),0),0),"")</f>
        <v/>
      </c>
      <c r="BK39" s="297" t="str">
        <f t="array" aca="1" ref="BK39" ca="1">IFERROR(INDEX($M$3:$M$18,MATCH(1,($AM$3:$AM$18=$AR39&amp;$AQ39)*($J$3:$J$18=BK$3),0),0),"")</f>
        <v/>
      </c>
      <c r="BL39" s="297" t="str">
        <f t="array" aca="1" ref="BL39" ca="1">IFERROR(INDEX($K$3:$K$18,MATCH(1,($AM$3:$AM$18=$AR39&amp;$AQ39)*($J$3:$J$18=BL$3),0),0),"")</f>
        <v/>
      </c>
      <c r="BM39" s="299" t="str">
        <f t="array" aca="1" ref="BM39" ca="1">IFERROR(INDEX($I$3:$I$18,MATCH(1,($AM$3:$AM$18=$AR39&amp;$AQ39)*($J$3:$J$18=BM$3),0),0),"")</f>
        <v/>
      </c>
      <c r="BN39" s="297" t="str">
        <f t="array" aca="1" ref="BN39" ca="1">IFERROR(INDEX($L$3:$L$18,MATCH(1,($AM$3:$AM$18=$AR39&amp;$AQ39)*($J$3:$J$18=BN$3),0),0),"")</f>
        <v/>
      </c>
      <c r="BO39" s="297" t="str">
        <f t="array" aca="1" ref="BO39" ca="1">IFERROR(INDEX($M$3:$M$18,MATCH(1,($AM$3:$AM$18=$AR39&amp;$AQ39)*($J$3:$J$18=BO$3),0),0),"")</f>
        <v/>
      </c>
      <c r="BP39" s="297" t="str">
        <f t="array" aca="1" ref="BP39" ca="1">IFERROR(INDEX($K$3:$K$18,MATCH(1,($AM$3:$AM$18=$AR39&amp;$AQ39)*($J$3:$J$18=BP$3),0),0),"")</f>
        <v/>
      </c>
      <c r="BQ39" s="299" t="str">
        <f t="array" aca="1" ref="BQ39" ca="1">IFERROR(INDEX($I$3:$I$18,MATCH(1,($AM$3:$AM$18=$AR39&amp;$AQ39)*($J$3:$J$18=BQ$3),0),0),"")</f>
        <v/>
      </c>
      <c r="BR39" s="297" t="str">
        <f t="array" aca="1" ref="BR39" ca="1">IFERROR(INDEX($L$3:$L$18,MATCH(1,($AM$3:$AM$18=$AR39&amp;$AQ39)*($J$3:$J$18=BR$3),0),0),"")</f>
        <v/>
      </c>
      <c r="BS39" s="297" t="str">
        <f t="array" aca="1" ref="BS39" ca="1">IFERROR(INDEX($M$3:$M$18,MATCH(1,($AM$3:$AM$18=$AR39&amp;$AQ39)*($J$3:$J$18=BS$3),0),0),"")</f>
        <v/>
      </c>
      <c r="BT39" s="297" t="str">
        <f t="array" aca="1" ref="BT39" ca="1">IFERROR(INDEX($K$3:$K$18,MATCH(1,($AM$3:$AM$18=$AR39&amp;$AQ39)*($J$3:$J$18=BT$3),0),0),"")</f>
        <v/>
      </c>
      <c r="BU39" s="299" t="str">
        <f t="array" aca="1" ref="BU39" ca="1">IFERROR(INDEX($I$3:$I$18,MATCH(1,($AM$3:$AM$18=$AR39&amp;$AQ39)*($J$3:$J$18=BU$3),0),0),"")</f>
        <v/>
      </c>
      <c r="BV39" s="297" t="str">
        <f t="array" aca="1" ref="BV39" ca="1">IFERROR(INDEX($L$3:$L$18,MATCH(1,($AM$3:$AM$18=$AR39&amp;$AQ39)*($J$3:$J$18=BV$3),0),0),"")</f>
        <v/>
      </c>
      <c r="BW39" s="297" t="str">
        <f t="array" aca="1" ref="BW39" ca="1">IFERROR(INDEX($M$3:$M$18,MATCH(1,($AM$3:$AM$18=$AR39&amp;$AQ39)*($J$3:$J$18=BW$3),0),0),"")</f>
        <v/>
      </c>
      <c r="BX39" s="297" t="str">
        <f t="array" aca="1" ref="BX39" ca="1">IFERROR(INDEX($K$3:$K$18,MATCH(1,($AM$3:$AM$18=$AR39&amp;$AQ39)*($J$3:$J$18=BX$3),0),0),"")</f>
        <v/>
      </c>
      <c r="BY39" s="299" t="str">
        <f t="array" aca="1" ref="BY39" ca="1">IFERROR(INDEX($I$3:$I$18,MATCH(1,($AM$3:$AM$18=$AR39&amp;$AQ39)*($J$3:$J$18=BY$3),0),0),"")</f>
        <v/>
      </c>
      <c r="BZ39" s="297" t="str">
        <f t="array" aca="1" ref="BZ39" ca="1">IFERROR(INDEX($L$3:$L$18,MATCH(1,($AM$3:$AM$18=$AR39&amp;$AQ39)*($J$3:$J$18=BZ$3),0),0),"")</f>
        <v/>
      </c>
      <c r="CA39" s="297" t="str">
        <f t="array" aca="1" ref="CA39" ca="1">IFERROR(INDEX($M$3:$M$18,MATCH(1,($AM$3:$AM$18=$AR39&amp;$AQ39)*($J$3:$J$18=CA$3),0),0),"")</f>
        <v/>
      </c>
      <c r="CB39" s="297" t="str">
        <f t="array" aca="1" ref="CB39" ca="1">IFERROR(INDEX($S$3:$S$33,MATCH(1,($AN$3:$AN$33=$AR39&amp;$AQ39)*($R$3:$R$33=CB$3),0),0),"")</f>
        <v/>
      </c>
      <c r="CC39" s="299" t="str">
        <f t="array" aca="1" ref="CC39" ca="1">IFERROR(INDEX($Q$3:$Q$33,MATCH(1,($AN$3:$AN$33=$AR39&amp;$AQ39)*($R$3:$R$33=CC$3),0),0),"")</f>
        <v/>
      </c>
      <c r="CD39" s="297" t="str">
        <f t="array" aca="1" ref="CD39" ca="1">IFERROR(INDEX($T$3:$T$33,MATCH(1,($AN$3:$AN$33=$AR39&amp;$AQ39)*($R$3:$R$33=CD$3),0),0),"")</f>
        <v/>
      </c>
      <c r="CE39" s="297" t="str">
        <f t="array" aca="1" ref="CE39" ca="1">IFERROR(INDEX($U$3:$U$33,MATCH(1,($AN$3:$AN$33=$AR39&amp;$AQ39)*($R$3:$R$33=CE$3),0),0),"")</f>
        <v/>
      </c>
      <c r="CF39" s="297" t="str">
        <f t="array" aca="1" ref="CF39" ca="1">IFERROR(INDEX($S$3:$S$33,MATCH(1,($AN$3:$AN$33=$AR39&amp;$AQ39)*($R$3:$R$33=CF$3),0),0),"")</f>
        <v/>
      </c>
      <c r="CG39" s="299" t="str">
        <f t="array" aca="1" ref="CG39" ca="1">IFERROR(INDEX($Q$3:$Q$33,MATCH(1,($AN$3:$AN$33=$AR39&amp;$AQ39)*($R$3:$R$33=CG$3),0),0),"")</f>
        <v/>
      </c>
      <c r="CH39" s="297" t="str">
        <f t="array" aca="1" ref="CH39" ca="1">IFERROR(INDEX($T$3:$T$33,MATCH(1,($AN$3:$AN$33=$AR39&amp;$AQ39)*($R$3:$R$33=CH$3),0),0),"")</f>
        <v/>
      </c>
      <c r="CI39" s="297" t="str">
        <f t="array" aca="1" ref="CI39" ca="1">IFERROR(INDEX($U$3:$U$33,MATCH(1,($AN$3:$AN$33=$AR39&amp;$AQ39)*($R$3:$R$33=CI$3),0),0),"")</f>
        <v/>
      </c>
      <c r="CJ39" s="297" t="str">
        <f t="array" aca="1" ref="CJ39" ca="1">IFERROR(INDEX($S$3:$S$33,MATCH(1,($AN$3:$AN$33=$AR39&amp;$AQ39)*($R$3:$R$33=CJ$3),0),0),"")</f>
        <v/>
      </c>
      <c r="CK39" s="299" t="str">
        <f t="array" aca="1" ref="CK39" ca="1">IFERROR(INDEX($Q$3:$Q$33,MATCH(1,($AN$3:$AN$33=$AR39&amp;$AQ39)*($R$3:$R$33=CK$3),0),0),"")</f>
        <v/>
      </c>
      <c r="CL39" s="297" t="str">
        <f t="array" aca="1" ref="CL39" ca="1">IFERROR(INDEX($T$3:$T$33,MATCH(1,($AN$3:$AN$33=$AR39&amp;$AQ39)*($R$3:$R$33=CL$3),0),0),"")</f>
        <v/>
      </c>
      <c r="CM39" s="297" t="str">
        <f t="array" aca="1" ref="CM39" ca="1">IFERROR(INDEX($U$3:$U$33,MATCH(1,($AN$3:$AN$33=$AR39&amp;$AQ39)*($R$3:$R$33=CM$3),0),0),"")</f>
        <v/>
      </c>
      <c r="CN39" s="297" t="str">
        <f t="array" aca="1" ref="CN39" ca="1">IFERROR(INDEX($S$3:$S$33,MATCH(1,($AN$3:$AN$33=$AR39&amp;$AQ39)*($R$3:$R$33=CN$3),0),0),"")</f>
        <v/>
      </c>
      <c r="CO39" s="299" t="str">
        <f t="array" aca="1" ref="CO39" ca="1">IFERROR(INDEX($Q$3:$Q$33,MATCH(1,($AN$3:$AN$33=$AR39&amp;$AQ39)*($R$3:$R$33=CO$3),0),0),"")</f>
        <v/>
      </c>
      <c r="CP39" s="297" t="str">
        <f t="array" aca="1" ref="CP39" ca="1">IFERROR(INDEX($T$3:$T$33,MATCH(1,($AN$3:$AN$33=$AR39&amp;$AQ39)*($R$3:$R$33=CP$3),0),0),"")</f>
        <v/>
      </c>
      <c r="CQ39" s="297" t="str">
        <f t="array" aca="1" ref="CQ39" ca="1">IFERROR(INDEX($U$3:$U$33,MATCH(1,($AN$3:$AN$33=$AR39&amp;$AQ39)*($R$3:$R$33=CQ$3),0),0),"")</f>
        <v/>
      </c>
      <c r="CR39" s="297" t="str">
        <f t="array" aca="1" ref="CR39" ca="1">IFERROR(INDEX($S$3:$S$33,MATCH(1,($AN$3:$AN$33=$AR39&amp;$AQ39)*($R$3:$R$33=CR$3),0),0),"")</f>
        <v/>
      </c>
      <c r="CS39" s="299" t="str">
        <f t="array" aca="1" ref="CS39" ca="1">IFERROR(INDEX($Q$3:$Q$33,MATCH(1,($AN$3:$AN$33=$AR39&amp;$AQ39)*($R$3:$R$33=CS$3),0),0),"")</f>
        <v/>
      </c>
      <c r="CT39" s="297" t="str">
        <f t="array" aca="1" ref="CT39" ca="1">IFERROR(INDEX($T$3:$T$33,MATCH(1,($AN$3:$AN$33=$AR39&amp;$AQ39)*($R$3:$R$33=CT$3),0),0),"")</f>
        <v/>
      </c>
      <c r="CU39" s="297" t="str">
        <f t="array" aca="1" ref="CU39" ca="1">IFERROR(INDEX($U$3:$U$33,MATCH(1,($AN$3:$AN$33=$AR39&amp;$AQ39)*($R$3:$R$33=CU$3),0),0),"")</f>
        <v/>
      </c>
      <c r="CV39" s="297" t="str">
        <f t="array" aca="1" ref="CV39" ca="1">IFERROR(INDEX($S$3:$S$33,MATCH(1,($AN$3:$AN$33=$AR39&amp;$AQ39)*($R$3:$R$33=CV$3),0),0),"")</f>
        <v/>
      </c>
      <c r="CW39" s="299" t="str">
        <f t="array" aca="1" ref="CW39" ca="1">IFERROR(INDEX($Q$3:$Q$33,MATCH(1,($AN$3:$AN$33=$AR39&amp;$AQ39)*($R$3:$R$33=CW$3),0),0),"")</f>
        <v/>
      </c>
      <c r="CX39" s="297" t="str">
        <f t="array" aca="1" ref="CX39" ca="1">IFERROR(INDEX($T$3:$T$33,MATCH(1,($AN$3:$AN$33=$AR39&amp;$AQ39)*($R$3:$R$33=CX$3),0),0),"")</f>
        <v/>
      </c>
      <c r="CY39" s="297" t="str">
        <f t="array" aca="1" ref="CY39" ca="1">IFERROR(INDEX($U$3:$U$33,MATCH(1,($AN$3:$AN$33=$AR39&amp;$AQ39)*($R$3:$R$33=CY$3),0),0),"")</f>
        <v/>
      </c>
      <c r="CZ39" s="297" t="str">
        <f t="array" aca="1" ref="CZ39" ca="1">IFERROR(INDEX($S$3:$S$33,MATCH(1,($AN$3:$AN$33=$AR39&amp;$AQ39)*($R$3:$R$33=CZ$3),0),0),"")</f>
        <v/>
      </c>
      <c r="DA39" s="299" t="str">
        <f t="array" aca="1" ref="DA39" ca="1">IFERROR(INDEX($Q$3:$Q$33,MATCH(1,($AN$3:$AN$33=$AR39&amp;$AQ39)*($R$3:$R$33=DA$3),0),0),"")</f>
        <v/>
      </c>
      <c r="DB39" s="297" t="str">
        <f t="array" aca="1" ref="DB39" ca="1">IFERROR(INDEX($T$3:$T$33,MATCH(1,($AN$3:$AN$33=$AR39&amp;$AQ39)*($R$3:$R$33=DB$3),0),0),"")</f>
        <v/>
      </c>
      <c r="DC39" s="297" t="str">
        <f t="array" aca="1" ref="DC39" ca="1">IFERROR(INDEX($U$3:$U$33,MATCH(1,($AN$3:$AN$33=$AR39&amp;$AQ39)*($R$3:$R$33=DC$3),0),0),"")</f>
        <v/>
      </c>
      <c r="DD39" s="297">
        <f t="array" aca="1" ref="DD39" ca="1">IFERROR(INDEX($AA$3:$AA$65,MATCH(1,($AO$3:$AO$65=$AR39&amp;$AQ39)*($Z$3:$Z$65=DD$3),0),0),"")</f>
        <v>0.79166666666666674</v>
      </c>
      <c r="DE39" s="299">
        <f t="array" aca="1" ref="DE39" ca="1">IFERROR(INDEX($Y$3:$Y$65,MATCH(1,($AO$3:$AO$65=$AR39&amp;$AQ39)*($Z$3:$Z$65=DE$3),0),0),"")</f>
        <v>37</v>
      </c>
      <c r="DF39" s="297" t="str">
        <f t="array" aca="1" ref="DF39" ca="1">IFERROR(INDEX($AB$3:$AB$65,MATCH(1,($AO$3:$AO$65=$AR39&amp;$AQ39)*($Z$3:$Z$65=DF$3),0),0),"")</f>
        <v>Loser Match 26</v>
      </c>
      <c r="DG39" s="297" t="str">
        <f t="array" aca="1" ref="DG39" ca="1">IFERROR(INDEX($AC$3:$AC$65,MATCH(1,($AO$3:$AO$65=$AR39&amp;$AQ39)*($Z$3:$Z$65=DG$3),0),0),"")</f>
        <v>Winner Match 31</v>
      </c>
      <c r="DH39" s="297" t="str">
        <f t="array" aca="1" ref="DH39" ca="1">IFERROR(INDEX($AA$3:$AA$65,MATCH(1,($AO$3:$AO$65=$AR39&amp;$AQ39)*($Z$3:$Z$65=DH$3),0),0),"")</f>
        <v/>
      </c>
      <c r="DI39" s="299" t="str">
        <f t="array" aca="1" ref="DI39" ca="1">IFERROR(INDEX($Y$3:$Y$65,MATCH(1,($AO$3:$AO$65=$AR39&amp;$AQ39)*($Z$3:$Z$65=DI$3),0),0),"")</f>
        <v/>
      </c>
      <c r="DJ39" s="297" t="str">
        <f t="array" aca="1" ref="DJ39" ca="1">IFERROR(INDEX($AB$3:$AB$65,MATCH(1,($AO$3:$AO$65=$AR39&amp;$AQ39)*($Z$3:$Z$65=DJ$3),0),0),"")</f>
        <v/>
      </c>
      <c r="DK39" s="297" t="str">
        <f t="array" aca="1" ref="DK39" ca="1">IFERROR(INDEX($AC$3:$AC$65,MATCH(1,($AO$3:$AO$65=$AR39&amp;$AQ39)*($Z$3:$Z$65=DK$3),0),0),"")</f>
        <v/>
      </c>
      <c r="DL39" s="297" t="str">
        <f t="array" aca="1" ref="DL39" ca="1">IFERROR(INDEX($AA$3:$AA$65,MATCH(1,($AO$3:$AO$65=$AR39&amp;$AQ39)*($Z$3:$Z$65=DL$3),0),0),"")</f>
        <v/>
      </c>
      <c r="DM39" s="299" t="str">
        <f t="array" aca="1" ref="DM39" ca="1">IFERROR(INDEX($Y$3:$Y$65,MATCH(1,($AO$3:$AO$65=$AR39&amp;$AQ39)*($Z$3:$Z$65=DM$3),0),0),"")</f>
        <v/>
      </c>
      <c r="DN39" s="297" t="str">
        <f t="array" aca="1" ref="DN39" ca="1">IFERROR(INDEX($AB$3:$AB$65,MATCH(1,($AO$3:$AO$65=$AR39&amp;$AQ39)*($Z$3:$Z$65=DN$3),0),0),"")</f>
        <v/>
      </c>
      <c r="DO39" s="297" t="str">
        <f t="array" aca="1" ref="DO39" ca="1">IFERROR(INDEX($AC$3:$AC$65,MATCH(1,($AO$3:$AO$65=$AR39&amp;$AQ39)*($Z$3:$Z$65=DO$3),0),0),"")</f>
        <v/>
      </c>
      <c r="DP39" s="297" t="str">
        <f t="array" aca="1" ref="DP39" ca="1">IFERROR(INDEX($AA$3:$AA$65,MATCH(1,($AO$3:$AO$65=$AR39&amp;$AQ39)*($Z$3:$Z$65=DP$3),0),0),"")</f>
        <v/>
      </c>
      <c r="DQ39" s="299" t="str">
        <f t="array" aca="1" ref="DQ39" ca="1">IFERROR(INDEX($Y$3:$Y$65,MATCH(1,($AO$3:$AO$65=$AR39&amp;$AQ39)*($Z$3:$Z$65=DQ$3),0),0),"")</f>
        <v/>
      </c>
      <c r="DR39" s="297" t="str">
        <f t="array" aca="1" ref="DR39" ca="1">IFERROR(INDEX($AB$3:$AB$65,MATCH(1,($AO$3:$AO$65=$AR39&amp;$AQ39)*($Z$3:$Z$65=DR$3),0),0),"")</f>
        <v/>
      </c>
      <c r="DS39" s="297" t="str">
        <f t="array" aca="1" ref="DS39" ca="1">IFERROR(INDEX($AC$3:$AC$65,MATCH(1,($AO$3:$AO$65=$AR39&amp;$AQ39)*($Z$3:$Z$65=DS$3),0),0),"")</f>
        <v/>
      </c>
      <c r="DT39" s="297" t="str">
        <f t="array" aca="1" ref="DT39" ca="1">IFERROR(INDEX($AA$3:$AA$65,MATCH(1,($AO$3:$AO$65=$AR39&amp;$AQ39)*($Z$3:$Z$65=DT$3),0),0),"")</f>
        <v/>
      </c>
      <c r="DU39" s="299" t="str">
        <f t="array" aca="1" ref="DU39" ca="1">IFERROR(INDEX($Y$3:$Y$65,MATCH(1,($AO$3:$AO$65=$AR39&amp;$AQ39)*($Z$3:$Z$65=DU$3),0),0),"")</f>
        <v/>
      </c>
      <c r="DV39" s="297" t="str">
        <f t="array" aca="1" ref="DV39" ca="1">IFERROR(INDEX($AB$3:$AB$65,MATCH(1,($AO$3:$AO$65=$AR39&amp;$AQ39)*($Z$3:$Z$65=DV$3),0),0),"")</f>
        <v/>
      </c>
      <c r="DW39" s="297" t="str">
        <f t="array" aca="1" ref="DW39" ca="1">IFERROR(INDEX($AC$3:$AC$65,MATCH(1,($AO$3:$AO$65=$AR39&amp;$AQ39)*($Z$3:$Z$65=DW$3),0),0),"")</f>
        <v/>
      </c>
      <c r="DX39" s="297" t="str">
        <f t="array" aca="1" ref="DX39" ca="1">IFERROR(INDEX($AA$3:$AA$65,MATCH(1,($AO$3:$AO$65=$AR39&amp;$AQ39)*($Z$3:$Z$65=DX$3),0),0),"")</f>
        <v/>
      </c>
      <c r="DY39" s="299" t="str">
        <f t="array" aca="1" ref="DY39" ca="1">IFERROR(INDEX($Y$3:$Y$65,MATCH(1,($AO$3:$AO$65=$AR39&amp;$AQ39)*($Z$3:$Z$65=DY$3),0),0),"")</f>
        <v/>
      </c>
      <c r="DZ39" s="297" t="str">
        <f t="array" aca="1" ref="DZ39" ca="1">IFERROR(INDEX($AB$3:$AB$65,MATCH(1,($AO$3:$AO$65=$AR39&amp;$AQ39)*($Z$3:$Z$65=DZ$3),0),0),"")</f>
        <v/>
      </c>
      <c r="EA39" s="297" t="str">
        <f t="array" aca="1" ref="EA39" ca="1">IFERROR(INDEX($AC$3:$AC$65,MATCH(1,($AO$3:$AO$65=$AR39&amp;$AQ39)*($Z$3:$Z$65=EA$3),0),0),"")</f>
        <v/>
      </c>
      <c r="EB39" s="297" t="str">
        <f t="array" aca="1" ref="EB39" ca="1">IFERROR(INDEX($AA$3:$AA$65,MATCH(1,($AO$3:$AO$65=$AR39&amp;$AQ39)*($Z$3:$Z$65=EB$3),0),0),"")</f>
        <v/>
      </c>
      <c r="EC39" s="299" t="str">
        <f t="array" aca="1" ref="EC39" ca="1">IFERROR(INDEX($Y$3:$Y$65,MATCH(1,($AO$3:$AO$65=$AR39&amp;$AQ39)*($Z$3:$Z$65=EC$3),0),0),"")</f>
        <v/>
      </c>
      <c r="ED39" s="297" t="str">
        <f t="array" aca="1" ref="ED39" ca="1">IFERROR(INDEX($AB$3:$AB$65,MATCH(1,($AO$3:$AO$65=$AR39&amp;$AQ39)*($Z$3:$Z$65=ED$3),0),0),"")</f>
        <v/>
      </c>
      <c r="EE39" s="297" t="str">
        <f t="array" aca="1" ref="EE39" ca="1">IFERROR(INDEX($AC$3:$AC$65,MATCH(1,($AO$3:$AO$65=$AR39&amp;$AQ39)*($Z$3:$Z$65=EE$3),0),0),"")</f>
        <v/>
      </c>
      <c r="EF39" s="297">
        <f t="array" aca="1" ref="EF39" ca="1">IFERROR(INDEX($AI$3:$AI$129,MATCH(1,($AP$3:$AP$129=$AR39&amp;$AQ39)*($AH$3:$AH$129=EF$3),0),0),"")</f>
        <v>0.79166666666666674</v>
      </c>
      <c r="EG39" s="299">
        <f t="array" aca="1" ref="EG39" ca="1">IFERROR(INDEX($AG$3:$AG$129,MATCH(1,($AP$3:$AP$129=$AR39&amp;$AQ39)*($AH$3:$AH$129=EG$3),0),0),"")</f>
        <v>37</v>
      </c>
      <c r="EH39" s="297" t="str">
        <f t="array" aca="1" ref="EH39" ca="1">IFERROR(INDEX($AJ$3:$AJ$129,MATCH(1,($AP$3:$AP$129=$AR39&amp;$AQ39)*($AH$3:$AH$129=EH$3),0),0),"")</f>
        <v>Winner Match 21</v>
      </c>
      <c r="EI39" s="297" t="str">
        <f t="array" aca="1" ref="EI39" ca="1">IFERROR(INDEX($AK$3:$AK$129,MATCH(1,($AP$3:$AP$129=$AR39&amp;$AQ39)*($AH$3:$AH$129=EI$3),0),0),"")</f>
        <v>Winner Match 22</v>
      </c>
      <c r="EJ39" s="297" t="str">
        <f t="array" aca="1" ref="EJ39" ca="1">IFERROR(INDEX($AI$3:$AI$129,MATCH(1,($AP$3:$AP$129=$AR39&amp;$AQ39)*($AH$3:$AH$129=EJ$3),0),0),"")</f>
        <v/>
      </c>
      <c r="EK39" s="299" t="str">
        <f t="array" aca="1" ref="EK39" ca="1">IFERROR(INDEX($AG$3:$AG$129,MATCH(1,($AP$3:$AP$129=$AR39&amp;$AQ39)*($AH$3:$AH$129=EK$3),0),0),"")</f>
        <v/>
      </c>
      <c r="EL39" s="297" t="str">
        <f t="array" aca="1" ref="EL39" ca="1">IFERROR(INDEX($AJ$3:$AJ$129,MATCH(1,($AP$3:$AP$129=$AR39&amp;$AQ39)*($AH$3:$AH$129=EL$3),0),0),"")</f>
        <v/>
      </c>
      <c r="EM39" s="297" t="str">
        <f t="array" aca="1" ref="EM39" ca="1">IFERROR(INDEX($AK$3:$AK$129,MATCH(1,($AP$3:$AP$129=$AR39&amp;$AQ39)*($AH$3:$AH$129=EM$3),0),0),"")</f>
        <v/>
      </c>
      <c r="EN39" s="297" t="str">
        <f t="array" aca="1" ref="EN39" ca="1">IFERROR(INDEX($AI$3:$AI$129,MATCH(1,($AP$3:$AP$129=$AR39&amp;$AQ39)*($AH$3:$AH$129=EN$3),0),0),"")</f>
        <v/>
      </c>
      <c r="EO39" s="299" t="str">
        <f t="array" aca="1" ref="EO39" ca="1">IFERROR(INDEX($AG$3:$AG$129,MATCH(1,($AP$3:$AP$129=$AR39&amp;$AQ39)*($AH$3:$AH$129=EO$3),0),0),"")</f>
        <v/>
      </c>
      <c r="EP39" s="297" t="str">
        <f t="array" aca="1" ref="EP39" ca="1">IFERROR(INDEX($AJ$3:$AJ$129,MATCH(1,($AP$3:$AP$129=$AR39&amp;$AQ39)*($AH$3:$AH$129=EP$3),0),0),"")</f>
        <v/>
      </c>
      <c r="EQ39" s="297" t="str">
        <f t="array" aca="1" ref="EQ39" ca="1">IFERROR(INDEX($AK$3:$AK$129,MATCH(1,($AP$3:$AP$129=$AR39&amp;$AQ39)*($AH$3:$AH$129=EQ$3),0),0),"")</f>
        <v/>
      </c>
      <c r="ER39" s="297" t="str">
        <f t="array" aca="1" ref="ER39" ca="1">IFERROR(INDEX($AI$3:$AI$129,MATCH(1,($AP$3:$AP$129=$AR39&amp;$AQ39)*($AH$3:$AH$129=ER$3),0),0),"")</f>
        <v/>
      </c>
      <c r="ES39" s="299" t="str">
        <f t="array" aca="1" ref="ES39" ca="1">IFERROR(INDEX($AG$3:$AG$129,MATCH(1,($AP$3:$AP$129=$AR39&amp;$AQ39)*($AH$3:$AH$129=ES$3),0),0),"")</f>
        <v/>
      </c>
      <c r="ET39" s="297" t="str">
        <f t="array" aca="1" ref="ET39" ca="1">IFERROR(INDEX($AJ$3:$AJ$129,MATCH(1,($AP$3:$AP$129=$AR39&amp;$AQ39)*($AH$3:$AH$129=ET$3),0),0),"")</f>
        <v/>
      </c>
      <c r="EU39" s="297" t="str">
        <f t="array" aca="1" ref="EU39" ca="1">IFERROR(INDEX($AK$3:$AK$129,MATCH(1,($AP$3:$AP$129=$AR39&amp;$AQ39)*($AH$3:$AH$129=EU$3),0),0),"")</f>
        <v/>
      </c>
      <c r="EV39" s="297" t="str">
        <f t="array" aca="1" ref="EV39" ca="1">IFERROR(INDEX($AI$3:$AI$129,MATCH(1,($AP$3:$AP$129=$AR39&amp;$AQ39)*($AH$3:$AH$129=EV$3),0),0),"")</f>
        <v/>
      </c>
      <c r="EW39" s="299" t="str">
        <f t="array" aca="1" ref="EW39" ca="1">IFERROR(INDEX($AG$3:$AG$129,MATCH(1,($AP$3:$AP$129=$AR39&amp;$AQ39)*($AH$3:$AH$129=EW$3),0),0),"")</f>
        <v/>
      </c>
      <c r="EX39" s="297" t="str">
        <f t="array" aca="1" ref="EX39" ca="1">IFERROR(INDEX($AJ$3:$AJ$129,MATCH(1,($AP$3:$AP$129=$AR39&amp;$AQ39)*($AH$3:$AH$129=EX$3),0),0),"")</f>
        <v/>
      </c>
      <c r="EY39" s="297" t="str">
        <f t="array" aca="1" ref="EY39" ca="1">IFERROR(INDEX($AK$3:$AK$129,MATCH(1,($AP$3:$AP$129=$AR39&amp;$AQ39)*($AH$3:$AH$129=EY$3),0),0),"")</f>
        <v/>
      </c>
      <c r="EZ39" s="297" t="str">
        <f t="array" aca="1" ref="EZ39" ca="1">IFERROR(INDEX($AI$3:$AI$129,MATCH(1,($AP$3:$AP$129=$AR39&amp;$AQ39)*($AH$3:$AH$129=EZ$3),0),0),"")</f>
        <v/>
      </c>
      <c r="FA39" s="299" t="str">
        <f t="array" aca="1" ref="FA39" ca="1">IFERROR(INDEX($AG$3:$AG$129,MATCH(1,($AP$3:$AP$129=$AR39&amp;$AQ39)*($AH$3:$AH$129=FA$3),0),0),"")</f>
        <v/>
      </c>
      <c r="FB39" s="297" t="str">
        <f t="array" aca="1" ref="FB39" ca="1">IFERROR(INDEX($AJ$3:$AJ$129,MATCH(1,($AP$3:$AP$129=$AR39&amp;$AQ39)*($AH$3:$AH$129=FB$3),0),0),"")</f>
        <v/>
      </c>
      <c r="FC39" s="297" t="str">
        <f t="array" aca="1" ref="FC39" ca="1">IFERROR(INDEX($AK$3:$AK$129,MATCH(1,($AP$3:$AP$129=$AR39&amp;$AQ39)*($AH$3:$AH$129=FC$3),0),0),"")</f>
        <v/>
      </c>
      <c r="FD39" s="297" t="str">
        <f t="array" aca="1" ref="FD39" ca="1">IFERROR(INDEX($AI$3:$AI$129,MATCH(1,($AP$3:$AP$129=$AR39&amp;$AQ39)*($AH$3:$AH$129=FD$3),0),0),"")</f>
        <v/>
      </c>
      <c r="FE39" s="299" t="str">
        <f t="array" aca="1" ref="FE39" ca="1">IFERROR(INDEX($AG$3:$AG$129,MATCH(1,($AP$3:$AP$129=$AR39&amp;$AQ39)*($AH$3:$AH$129=FE$3),0),0),"")</f>
        <v/>
      </c>
      <c r="FF39" s="297" t="str">
        <f t="array" aca="1" ref="FF39" ca="1">IFERROR(INDEX($AJ$3:$AJ$129,MATCH(1,($AP$3:$AP$129=$AR39&amp;$AQ39)*($AH$3:$AH$129=FF$3),0),0),"")</f>
        <v/>
      </c>
      <c r="FG39" s="297" t="str">
        <f t="array" aca="1" ref="FG39" ca="1">IFERROR(INDEX($AK$3:$AK$129,MATCH(1,($AP$3:$AP$129=$AR39&amp;$AQ39)*($AH$3:$AH$129=FG$3),0),0),"")</f>
        <v/>
      </c>
    </row>
    <row r="40" spans="2:163" ht="13.8" x14ac:dyDescent="0.25">
      <c r="B40" s="295">
        <f>dummy1!O46</f>
        <v>38</v>
      </c>
      <c r="C40" s="296">
        <f>dummy1!P46</f>
        <v>42040</v>
      </c>
      <c r="D40" s="297">
        <f>dummy1!Q46</f>
        <v>0.79166666666666674</v>
      </c>
      <c r="E40" s="295" t="str">
        <f>dummy1!R46</f>
        <v>Court 6</v>
      </c>
      <c r="G40" s="295" t="str">
        <f>IFERROR(VLOOKUP(dummy1!S46,dummy1!$K$45:$L$172,2,FALSE),"")</f>
        <v/>
      </c>
      <c r="H40" s="295" t="str">
        <f>IFERROR(VLOOKUP(dummy1!V46,dummy1!$K$45:$L$172,2,FALSE),"")</f>
        <v/>
      </c>
      <c r="V40" s="295">
        <f ca="1">'Bracket 17 - 32'!S181</f>
        <v>24</v>
      </c>
      <c r="W40" s="296" t="str">
        <f ca="1">'Bracket 17 - 32'!T178</f>
        <v>Loser Match 19</v>
      </c>
      <c r="X40" s="296" t="str">
        <f ca="1">'Bracket 17 - 32'!T179</f>
        <v/>
      </c>
      <c r="Y40" s="295">
        <f t="shared" ca="1" si="41"/>
        <v>38</v>
      </c>
      <c r="Z40" s="295">
        <f t="shared" ca="1" si="2"/>
        <v>42040</v>
      </c>
      <c r="AA40" s="295">
        <f t="shared" ca="1" si="3"/>
        <v>0.79166666666666674</v>
      </c>
      <c r="AB40" s="295" t="str">
        <f t="shared" ca="1" si="42"/>
        <v>Loser Match 25</v>
      </c>
      <c r="AC40" s="295" t="str">
        <f t="shared" ca="1" si="43"/>
        <v>Winner Match 32</v>
      </c>
      <c r="AD40" s="295">
        <f ca="1">'Bracket 33 - 64'!C284</f>
        <v>12</v>
      </c>
      <c r="AE40" s="295" t="str">
        <f ca="1">'Bracket 33 - 64'!D281</f>
        <v/>
      </c>
      <c r="AF40" s="295" t="str">
        <f ca="1">'Bracket 33 - 64'!D282</f>
        <v/>
      </c>
      <c r="AG40" s="295">
        <f t="shared" ca="1" si="44"/>
        <v>38</v>
      </c>
      <c r="AH40" s="295">
        <f t="shared" ca="1" si="45"/>
        <v>42040</v>
      </c>
      <c r="AI40" s="295">
        <f t="shared" ca="1" si="46"/>
        <v>0.79166666666666674</v>
      </c>
      <c r="AJ40" s="295" t="str">
        <f t="shared" ca="1" si="47"/>
        <v>Winner Match 23</v>
      </c>
      <c r="AK40" s="295" t="str">
        <f t="shared" ca="1" si="48"/>
        <v>Winner Match 24</v>
      </c>
      <c r="AL40" s="294">
        <f>IF(dummy1!B47=dummy1!B46,IF(dummy1!C47&gt;1,AL39,AL39+1),1)</f>
        <v>3</v>
      </c>
      <c r="AO40" s="295" t="str">
        <f t="shared" si="51"/>
        <v>3Court 6</v>
      </c>
      <c r="AP40" s="295" t="str">
        <f t="shared" si="52"/>
        <v>3Court 6</v>
      </c>
      <c r="AQ40" s="295" t="str">
        <f t="shared" si="70"/>
        <v>Court 5</v>
      </c>
      <c r="AR40" s="295">
        <f t="shared" si="68"/>
        <v>4</v>
      </c>
      <c r="AS40" s="295">
        <f t="shared" ca="1" si="61"/>
        <v>10</v>
      </c>
      <c r="AT40" s="295">
        <f t="shared" ca="1" si="62"/>
        <v>0</v>
      </c>
      <c r="AU40" s="295">
        <f t="shared" ca="1" si="63"/>
        <v>0</v>
      </c>
      <c r="AV40" s="295">
        <f t="shared" ca="1" si="64"/>
        <v>0</v>
      </c>
      <c r="AW40" s="295">
        <f t="shared" ca="1" si="65"/>
        <v>0</v>
      </c>
      <c r="AX40" s="295">
        <f t="shared" ca="1" si="66"/>
        <v>0</v>
      </c>
      <c r="AY40" s="295">
        <f t="shared" ca="1" si="67"/>
        <v>0</v>
      </c>
      <c r="AZ40" s="297" t="str">
        <f t="array" aca="1" ref="AZ40" ca="1">IFERROR(INDEX($K$3:$K$18,MATCH(1,($AM$3:$AM$18=$AR40&amp;$AQ40)*($J$3:$J$18=AZ$3),0),0),"")</f>
        <v/>
      </c>
      <c r="BA40" s="299" t="str">
        <f t="array" aca="1" ref="BA40" ca="1">IFERROR(INDEX($I$3:$I$18,MATCH(1,($AM$3:$AM$18=$AR40&amp;$AQ40)*($J$3:$J$18=BA$3),0),0),"")</f>
        <v/>
      </c>
      <c r="BB40" s="297" t="str">
        <f t="array" aca="1" ref="BB40" ca="1">IFERROR(INDEX($L$3:$L$18,MATCH(1,($AM$3:$AM$18=$AR40&amp;$AQ40)*($J$3:$J$18=BB$3),0),0),"")</f>
        <v/>
      </c>
      <c r="BC40" s="297" t="str">
        <f t="array" aca="1" ref="BC40" ca="1">IFERROR(INDEX($M$3:$M$18,MATCH(1,($AM$3:$AM$18=$AR40&amp;$AQ40)*($J$3:$J$18=BC$3),0),0),"")</f>
        <v/>
      </c>
      <c r="BD40" s="297" t="str">
        <f t="array" aca="1" ref="BD40" ca="1">IFERROR(INDEX($K$3:$K$18,MATCH(1,($AM$3:$AM$18=$AR40&amp;$AQ40)*($J$3:$J$18=BD$3),0),0),"")</f>
        <v/>
      </c>
      <c r="BE40" s="299" t="str">
        <f t="array" aca="1" ref="BE40" ca="1">IFERROR(INDEX($I$3:$I$18,MATCH(1,($AM$3:$AM$18=$AR40&amp;$AQ40)*($J$3:$J$18=BE$3),0),0),"")</f>
        <v/>
      </c>
      <c r="BF40" s="297" t="str">
        <f t="array" aca="1" ref="BF40" ca="1">IFERROR(INDEX($L$3:$L$18,MATCH(1,($AM$3:$AM$18=$AR40&amp;$AQ40)*($J$3:$J$18=BF$3),0),0),"")</f>
        <v/>
      </c>
      <c r="BG40" s="297" t="str">
        <f t="array" aca="1" ref="BG40" ca="1">IFERROR(INDEX($M$3:$M$18,MATCH(1,($AM$3:$AM$18=$AR40&amp;$AQ40)*($J$3:$J$18=BG$3),0),0),"")</f>
        <v/>
      </c>
      <c r="BH40" s="297" t="str">
        <f t="array" aca="1" ref="BH40" ca="1">IFERROR(INDEX($K$3:$K$18,MATCH(1,($AM$3:$AM$18=$AR40&amp;$AQ40)*($J$3:$J$18=BH$3),0),0),"")</f>
        <v/>
      </c>
      <c r="BI40" s="299" t="str">
        <f t="array" aca="1" ref="BI40" ca="1">IFERROR(INDEX($I$3:$I$18,MATCH(1,($AM$3:$AM$18=$AR40&amp;$AQ40)*($J$3:$J$18=BI$3),0),0),"")</f>
        <v/>
      </c>
      <c r="BJ40" s="297" t="str">
        <f t="array" aca="1" ref="BJ40" ca="1">IFERROR(INDEX($L$3:$L$18,MATCH(1,($AM$3:$AM$18=$AR40&amp;$AQ40)*($J$3:$J$18=BJ$3),0),0),"")</f>
        <v/>
      </c>
      <c r="BK40" s="297" t="str">
        <f t="array" aca="1" ref="BK40" ca="1">IFERROR(INDEX($M$3:$M$18,MATCH(1,($AM$3:$AM$18=$AR40&amp;$AQ40)*($J$3:$J$18=BK$3),0),0),"")</f>
        <v/>
      </c>
      <c r="BL40" s="297" t="str">
        <f t="array" aca="1" ref="BL40" ca="1">IFERROR(INDEX($K$3:$K$18,MATCH(1,($AM$3:$AM$18=$AR40&amp;$AQ40)*($J$3:$J$18=BL$3),0),0),"")</f>
        <v/>
      </c>
      <c r="BM40" s="299" t="str">
        <f t="array" aca="1" ref="BM40" ca="1">IFERROR(INDEX($I$3:$I$18,MATCH(1,($AM$3:$AM$18=$AR40&amp;$AQ40)*($J$3:$J$18=BM$3),0),0),"")</f>
        <v/>
      </c>
      <c r="BN40" s="297" t="str">
        <f t="array" aca="1" ref="BN40" ca="1">IFERROR(INDEX($L$3:$L$18,MATCH(1,($AM$3:$AM$18=$AR40&amp;$AQ40)*($J$3:$J$18=BN$3),0),0),"")</f>
        <v/>
      </c>
      <c r="BO40" s="297" t="str">
        <f t="array" aca="1" ref="BO40" ca="1">IFERROR(INDEX($M$3:$M$18,MATCH(1,($AM$3:$AM$18=$AR40&amp;$AQ40)*($J$3:$J$18=BO$3),0),0),"")</f>
        <v/>
      </c>
      <c r="BP40" s="297" t="str">
        <f t="array" aca="1" ref="BP40" ca="1">IFERROR(INDEX($K$3:$K$18,MATCH(1,($AM$3:$AM$18=$AR40&amp;$AQ40)*($J$3:$J$18=BP$3),0),0),"")</f>
        <v/>
      </c>
      <c r="BQ40" s="299" t="str">
        <f t="array" aca="1" ref="BQ40" ca="1">IFERROR(INDEX($I$3:$I$18,MATCH(1,($AM$3:$AM$18=$AR40&amp;$AQ40)*($J$3:$J$18=BQ$3),0),0),"")</f>
        <v/>
      </c>
      <c r="BR40" s="297" t="str">
        <f t="array" aca="1" ref="BR40" ca="1">IFERROR(INDEX($L$3:$L$18,MATCH(1,($AM$3:$AM$18=$AR40&amp;$AQ40)*($J$3:$J$18=BR$3),0),0),"")</f>
        <v/>
      </c>
      <c r="BS40" s="297" t="str">
        <f t="array" aca="1" ref="BS40" ca="1">IFERROR(INDEX($M$3:$M$18,MATCH(1,($AM$3:$AM$18=$AR40&amp;$AQ40)*($J$3:$J$18=BS$3),0),0),"")</f>
        <v/>
      </c>
      <c r="BT40" s="297" t="str">
        <f t="array" aca="1" ref="BT40" ca="1">IFERROR(INDEX($K$3:$K$18,MATCH(1,($AM$3:$AM$18=$AR40&amp;$AQ40)*($J$3:$J$18=BT$3),0),0),"")</f>
        <v/>
      </c>
      <c r="BU40" s="299" t="str">
        <f t="array" aca="1" ref="BU40" ca="1">IFERROR(INDEX($I$3:$I$18,MATCH(1,($AM$3:$AM$18=$AR40&amp;$AQ40)*($J$3:$J$18=BU$3),0),0),"")</f>
        <v/>
      </c>
      <c r="BV40" s="297" t="str">
        <f t="array" aca="1" ref="BV40" ca="1">IFERROR(INDEX($L$3:$L$18,MATCH(1,($AM$3:$AM$18=$AR40&amp;$AQ40)*($J$3:$J$18=BV$3),0),0),"")</f>
        <v/>
      </c>
      <c r="BW40" s="297" t="str">
        <f t="array" aca="1" ref="BW40" ca="1">IFERROR(INDEX($M$3:$M$18,MATCH(1,($AM$3:$AM$18=$AR40&amp;$AQ40)*($J$3:$J$18=BW$3),0),0),"")</f>
        <v/>
      </c>
      <c r="BX40" s="297" t="str">
        <f t="array" aca="1" ref="BX40" ca="1">IFERROR(INDEX($K$3:$K$18,MATCH(1,($AM$3:$AM$18=$AR40&amp;$AQ40)*($J$3:$J$18=BX$3),0),0),"")</f>
        <v/>
      </c>
      <c r="BY40" s="299" t="str">
        <f t="array" aca="1" ref="BY40" ca="1">IFERROR(INDEX($I$3:$I$18,MATCH(1,($AM$3:$AM$18=$AR40&amp;$AQ40)*($J$3:$J$18=BY$3),0),0),"")</f>
        <v/>
      </c>
      <c r="BZ40" s="297" t="str">
        <f t="array" aca="1" ref="BZ40" ca="1">IFERROR(INDEX($L$3:$L$18,MATCH(1,($AM$3:$AM$18=$AR40&amp;$AQ40)*($J$3:$J$18=BZ$3),0),0),"")</f>
        <v/>
      </c>
      <c r="CA40" s="297" t="str">
        <f t="array" aca="1" ref="CA40" ca="1">IFERROR(INDEX($M$3:$M$18,MATCH(1,($AM$3:$AM$18=$AR40&amp;$AQ40)*($J$3:$J$18=CA$3),0),0),"")</f>
        <v/>
      </c>
      <c r="CB40" s="297" t="str">
        <f t="array" aca="1" ref="CB40" ca="1">IFERROR(INDEX($S$3:$S$33,MATCH(1,($AN$3:$AN$33=$AR40&amp;$AQ40)*($R$3:$R$33=CB$3),0),0),"")</f>
        <v/>
      </c>
      <c r="CC40" s="299" t="str">
        <f t="array" aca="1" ref="CC40" ca="1">IFERROR(INDEX($Q$3:$Q$33,MATCH(1,($AN$3:$AN$33=$AR40&amp;$AQ40)*($R$3:$R$33=CC$3),0),0),"")</f>
        <v/>
      </c>
      <c r="CD40" s="297" t="str">
        <f t="array" aca="1" ref="CD40" ca="1">IFERROR(INDEX($T$3:$T$33,MATCH(1,($AN$3:$AN$33=$AR40&amp;$AQ40)*($R$3:$R$33=CD$3),0),0),"")</f>
        <v/>
      </c>
      <c r="CE40" s="297" t="str">
        <f t="array" aca="1" ref="CE40" ca="1">IFERROR(INDEX($U$3:$U$33,MATCH(1,($AN$3:$AN$33=$AR40&amp;$AQ40)*($R$3:$R$33=CE$3),0),0),"")</f>
        <v/>
      </c>
      <c r="CF40" s="297" t="str">
        <f t="array" aca="1" ref="CF40" ca="1">IFERROR(INDEX($S$3:$S$33,MATCH(1,($AN$3:$AN$33=$AR40&amp;$AQ40)*($R$3:$R$33=CF$3),0),0),"")</f>
        <v/>
      </c>
      <c r="CG40" s="299" t="str">
        <f t="array" aca="1" ref="CG40" ca="1">IFERROR(INDEX($Q$3:$Q$33,MATCH(1,($AN$3:$AN$33=$AR40&amp;$AQ40)*($R$3:$R$33=CG$3),0),0),"")</f>
        <v/>
      </c>
      <c r="CH40" s="297" t="str">
        <f t="array" aca="1" ref="CH40" ca="1">IFERROR(INDEX($T$3:$T$33,MATCH(1,($AN$3:$AN$33=$AR40&amp;$AQ40)*($R$3:$R$33=CH$3),0),0),"")</f>
        <v/>
      </c>
      <c r="CI40" s="297" t="str">
        <f t="array" aca="1" ref="CI40" ca="1">IFERROR(INDEX($U$3:$U$33,MATCH(1,($AN$3:$AN$33=$AR40&amp;$AQ40)*($R$3:$R$33=CI$3),0),0),"")</f>
        <v/>
      </c>
      <c r="CJ40" s="297" t="str">
        <f t="array" aca="1" ref="CJ40" ca="1">IFERROR(INDEX($S$3:$S$33,MATCH(1,($AN$3:$AN$33=$AR40&amp;$AQ40)*($R$3:$R$33=CJ$3),0),0),"")</f>
        <v/>
      </c>
      <c r="CK40" s="299" t="str">
        <f t="array" aca="1" ref="CK40" ca="1">IFERROR(INDEX($Q$3:$Q$33,MATCH(1,($AN$3:$AN$33=$AR40&amp;$AQ40)*($R$3:$R$33=CK$3),0),0),"")</f>
        <v/>
      </c>
      <c r="CL40" s="297" t="str">
        <f t="array" aca="1" ref="CL40" ca="1">IFERROR(INDEX($T$3:$T$33,MATCH(1,($AN$3:$AN$33=$AR40&amp;$AQ40)*($R$3:$R$33=CL$3),0),0),"")</f>
        <v/>
      </c>
      <c r="CM40" s="297" t="str">
        <f t="array" aca="1" ref="CM40" ca="1">IFERROR(INDEX($U$3:$U$33,MATCH(1,($AN$3:$AN$33=$AR40&amp;$AQ40)*($R$3:$R$33=CM$3),0),0),"")</f>
        <v/>
      </c>
      <c r="CN40" s="297" t="str">
        <f t="array" aca="1" ref="CN40" ca="1">IFERROR(INDEX($S$3:$S$33,MATCH(1,($AN$3:$AN$33=$AR40&amp;$AQ40)*($R$3:$R$33=CN$3),0),0),"")</f>
        <v/>
      </c>
      <c r="CO40" s="299" t="str">
        <f t="array" aca="1" ref="CO40" ca="1">IFERROR(INDEX($Q$3:$Q$33,MATCH(1,($AN$3:$AN$33=$AR40&amp;$AQ40)*($R$3:$R$33=CO$3),0),0),"")</f>
        <v/>
      </c>
      <c r="CP40" s="297" t="str">
        <f t="array" aca="1" ref="CP40" ca="1">IFERROR(INDEX($T$3:$T$33,MATCH(1,($AN$3:$AN$33=$AR40&amp;$AQ40)*($R$3:$R$33=CP$3),0),0),"")</f>
        <v/>
      </c>
      <c r="CQ40" s="297" t="str">
        <f t="array" aca="1" ref="CQ40" ca="1">IFERROR(INDEX($U$3:$U$33,MATCH(1,($AN$3:$AN$33=$AR40&amp;$AQ40)*($R$3:$R$33=CQ$3),0),0),"")</f>
        <v/>
      </c>
      <c r="CR40" s="297" t="str">
        <f t="array" aca="1" ref="CR40" ca="1">IFERROR(INDEX($S$3:$S$33,MATCH(1,($AN$3:$AN$33=$AR40&amp;$AQ40)*($R$3:$R$33=CR$3),0),0),"")</f>
        <v/>
      </c>
      <c r="CS40" s="299" t="str">
        <f t="array" aca="1" ref="CS40" ca="1">IFERROR(INDEX($Q$3:$Q$33,MATCH(1,($AN$3:$AN$33=$AR40&amp;$AQ40)*($R$3:$R$33=CS$3),0),0),"")</f>
        <v/>
      </c>
      <c r="CT40" s="297" t="str">
        <f t="array" aca="1" ref="CT40" ca="1">IFERROR(INDEX($T$3:$T$33,MATCH(1,($AN$3:$AN$33=$AR40&amp;$AQ40)*($R$3:$R$33=CT$3),0),0),"")</f>
        <v/>
      </c>
      <c r="CU40" s="297" t="str">
        <f t="array" aca="1" ref="CU40" ca="1">IFERROR(INDEX($U$3:$U$33,MATCH(1,($AN$3:$AN$33=$AR40&amp;$AQ40)*($R$3:$R$33=CU$3),0),0),"")</f>
        <v/>
      </c>
      <c r="CV40" s="297" t="str">
        <f t="array" aca="1" ref="CV40" ca="1">IFERROR(INDEX($S$3:$S$33,MATCH(1,($AN$3:$AN$33=$AR40&amp;$AQ40)*($R$3:$R$33=CV$3),0),0),"")</f>
        <v/>
      </c>
      <c r="CW40" s="299" t="str">
        <f t="array" aca="1" ref="CW40" ca="1">IFERROR(INDEX($Q$3:$Q$33,MATCH(1,($AN$3:$AN$33=$AR40&amp;$AQ40)*($R$3:$R$33=CW$3),0),0),"")</f>
        <v/>
      </c>
      <c r="CX40" s="297" t="str">
        <f t="array" aca="1" ref="CX40" ca="1">IFERROR(INDEX($T$3:$T$33,MATCH(1,($AN$3:$AN$33=$AR40&amp;$AQ40)*($R$3:$R$33=CX$3),0),0),"")</f>
        <v/>
      </c>
      <c r="CY40" s="297" t="str">
        <f t="array" aca="1" ref="CY40" ca="1">IFERROR(INDEX($U$3:$U$33,MATCH(1,($AN$3:$AN$33=$AR40&amp;$AQ40)*($R$3:$R$33=CY$3),0),0),"")</f>
        <v/>
      </c>
      <c r="CZ40" s="297" t="str">
        <f t="array" aca="1" ref="CZ40" ca="1">IFERROR(INDEX($S$3:$S$33,MATCH(1,($AN$3:$AN$33=$AR40&amp;$AQ40)*($R$3:$R$33=CZ$3),0),0),"")</f>
        <v/>
      </c>
      <c r="DA40" s="299" t="str">
        <f t="array" aca="1" ref="DA40" ca="1">IFERROR(INDEX($Q$3:$Q$33,MATCH(1,($AN$3:$AN$33=$AR40&amp;$AQ40)*($R$3:$R$33=DA$3),0),0),"")</f>
        <v/>
      </c>
      <c r="DB40" s="297" t="str">
        <f t="array" aca="1" ref="DB40" ca="1">IFERROR(INDEX($T$3:$T$33,MATCH(1,($AN$3:$AN$33=$AR40&amp;$AQ40)*($R$3:$R$33=DB$3),0),0),"")</f>
        <v/>
      </c>
      <c r="DC40" s="297" t="str">
        <f t="array" aca="1" ref="DC40" ca="1">IFERROR(INDEX($U$3:$U$33,MATCH(1,($AN$3:$AN$33=$AR40&amp;$AQ40)*($R$3:$R$33=DC$3),0),0),"")</f>
        <v/>
      </c>
      <c r="DD40" s="297" t="str">
        <f t="array" aca="1" ref="DD40" ca="1">IFERROR(INDEX($AA$3:$AA$65,MATCH(1,($AO$3:$AO$65=$AR40&amp;$AQ40)*($Z$3:$Z$65=DD$3),0),0),"")</f>
        <v/>
      </c>
      <c r="DE40" s="299" t="str">
        <f t="array" aca="1" ref="DE40" ca="1">IFERROR(INDEX($Y$3:$Y$65,MATCH(1,($AO$3:$AO$65=$AR40&amp;$AQ40)*($Z$3:$Z$65=DE$3),0),0),"")</f>
        <v/>
      </c>
      <c r="DF40" s="297" t="str">
        <f t="array" aca="1" ref="DF40" ca="1">IFERROR(INDEX($AB$3:$AB$65,MATCH(1,($AO$3:$AO$65=$AR40&amp;$AQ40)*($Z$3:$Z$65=DF$3),0),0),"")</f>
        <v/>
      </c>
      <c r="DG40" s="297" t="str">
        <f t="array" aca="1" ref="DG40" ca="1">IFERROR(INDEX($AC$3:$AC$65,MATCH(1,($AO$3:$AO$65=$AR40&amp;$AQ40)*($Z$3:$Z$65=DG$3),0),0),"")</f>
        <v/>
      </c>
      <c r="DH40" s="297" t="str">
        <f t="array" aca="1" ref="DH40" ca="1">IFERROR(INDEX($AA$3:$AA$65,MATCH(1,($AO$3:$AO$65=$AR40&amp;$AQ40)*($Z$3:$Z$65=DH$3),0),0),"")</f>
        <v/>
      </c>
      <c r="DI40" s="299" t="str">
        <f t="array" aca="1" ref="DI40" ca="1">IFERROR(INDEX($Y$3:$Y$65,MATCH(1,($AO$3:$AO$65=$AR40&amp;$AQ40)*($Z$3:$Z$65=DI$3),0),0),"")</f>
        <v/>
      </c>
      <c r="DJ40" s="297" t="str">
        <f t="array" aca="1" ref="DJ40" ca="1">IFERROR(INDEX($AB$3:$AB$65,MATCH(1,($AO$3:$AO$65=$AR40&amp;$AQ40)*($Z$3:$Z$65=DJ$3),0),0),"")</f>
        <v/>
      </c>
      <c r="DK40" s="297" t="str">
        <f t="array" aca="1" ref="DK40" ca="1">IFERROR(INDEX($AC$3:$AC$65,MATCH(1,($AO$3:$AO$65=$AR40&amp;$AQ40)*($Z$3:$Z$65=DK$3),0),0),"")</f>
        <v/>
      </c>
      <c r="DL40" s="297" t="str">
        <f t="array" aca="1" ref="DL40" ca="1">IFERROR(INDEX($AA$3:$AA$65,MATCH(1,($AO$3:$AO$65=$AR40&amp;$AQ40)*($Z$3:$Z$65=DL$3),0),0),"")</f>
        <v/>
      </c>
      <c r="DM40" s="299" t="str">
        <f t="array" aca="1" ref="DM40" ca="1">IFERROR(INDEX($Y$3:$Y$65,MATCH(1,($AO$3:$AO$65=$AR40&amp;$AQ40)*($Z$3:$Z$65=DM$3),0),0),"")</f>
        <v/>
      </c>
      <c r="DN40" s="297" t="str">
        <f t="array" aca="1" ref="DN40" ca="1">IFERROR(INDEX($AB$3:$AB$65,MATCH(1,($AO$3:$AO$65=$AR40&amp;$AQ40)*($Z$3:$Z$65=DN$3),0),0),"")</f>
        <v/>
      </c>
      <c r="DO40" s="297" t="str">
        <f t="array" aca="1" ref="DO40" ca="1">IFERROR(INDEX($AC$3:$AC$65,MATCH(1,($AO$3:$AO$65=$AR40&amp;$AQ40)*($Z$3:$Z$65=DO$3),0),0),"")</f>
        <v/>
      </c>
      <c r="DP40" s="297" t="str">
        <f t="array" aca="1" ref="DP40" ca="1">IFERROR(INDEX($AA$3:$AA$65,MATCH(1,($AO$3:$AO$65=$AR40&amp;$AQ40)*($Z$3:$Z$65=DP$3),0),0),"")</f>
        <v/>
      </c>
      <c r="DQ40" s="299" t="str">
        <f t="array" aca="1" ref="DQ40" ca="1">IFERROR(INDEX($Y$3:$Y$65,MATCH(1,($AO$3:$AO$65=$AR40&amp;$AQ40)*($Z$3:$Z$65=DQ$3),0),0),"")</f>
        <v/>
      </c>
      <c r="DR40" s="297" t="str">
        <f t="array" aca="1" ref="DR40" ca="1">IFERROR(INDEX($AB$3:$AB$65,MATCH(1,($AO$3:$AO$65=$AR40&amp;$AQ40)*($Z$3:$Z$65=DR$3),0),0),"")</f>
        <v/>
      </c>
      <c r="DS40" s="297" t="str">
        <f t="array" aca="1" ref="DS40" ca="1">IFERROR(INDEX($AC$3:$AC$65,MATCH(1,($AO$3:$AO$65=$AR40&amp;$AQ40)*($Z$3:$Z$65=DS$3),0),0),"")</f>
        <v/>
      </c>
      <c r="DT40" s="297" t="str">
        <f t="array" aca="1" ref="DT40" ca="1">IFERROR(INDEX($AA$3:$AA$65,MATCH(1,($AO$3:$AO$65=$AR40&amp;$AQ40)*($Z$3:$Z$65=DT$3),0),0),"")</f>
        <v/>
      </c>
      <c r="DU40" s="299" t="str">
        <f t="array" aca="1" ref="DU40" ca="1">IFERROR(INDEX($Y$3:$Y$65,MATCH(1,($AO$3:$AO$65=$AR40&amp;$AQ40)*($Z$3:$Z$65=DU$3),0),0),"")</f>
        <v/>
      </c>
      <c r="DV40" s="297" t="str">
        <f t="array" aca="1" ref="DV40" ca="1">IFERROR(INDEX($AB$3:$AB$65,MATCH(1,($AO$3:$AO$65=$AR40&amp;$AQ40)*($Z$3:$Z$65=DV$3),0),0),"")</f>
        <v/>
      </c>
      <c r="DW40" s="297" t="str">
        <f t="array" aca="1" ref="DW40" ca="1">IFERROR(INDEX($AC$3:$AC$65,MATCH(1,($AO$3:$AO$65=$AR40&amp;$AQ40)*($Z$3:$Z$65=DW$3),0),0),"")</f>
        <v/>
      </c>
      <c r="DX40" s="297" t="str">
        <f t="array" aca="1" ref="DX40" ca="1">IFERROR(INDEX($AA$3:$AA$65,MATCH(1,($AO$3:$AO$65=$AR40&amp;$AQ40)*($Z$3:$Z$65=DX$3),0),0),"")</f>
        <v/>
      </c>
      <c r="DY40" s="299" t="str">
        <f t="array" aca="1" ref="DY40" ca="1">IFERROR(INDEX($Y$3:$Y$65,MATCH(1,($AO$3:$AO$65=$AR40&amp;$AQ40)*($Z$3:$Z$65=DY$3),0),0),"")</f>
        <v/>
      </c>
      <c r="DZ40" s="297" t="str">
        <f t="array" aca="1" ref="DZ40" ca="1">IFERROR(INDEX($AB$3:$AB$65,MATCH(1,($AO$3:$AO$65=$AR40&amp;$AQ40)*($Z$3:$Z$65=DZ$3),0),0),"")</f>
        <v/>
      </c>
      <c r="EA40" s="297" t="str">
        <f t="array" aca="1" ref="EA40" ca="1">IFERROR(INDEX($AC$3:$AC$65,MATCH(1,($AO$3:$AO$65=$AR40&amp;$AQ40)*($Z$3:$Z$65=EA$3),0),0),"")</f>
        <v/>
      </c>
      <c r="EB40" s="297" t="str">
        <f t="array" aca="1" ref="EB40" ca="1">IFERROR(INDEX($AA$3:$AA$65,MATCH(1,($AO$3:$AO$65=$AR40&amp;$AQ40)*($Z$3:$Z$65=EB$3),0),0),"")</f>
        <v/>
      </c>
      <c r="EC40" s="299" t="str">
        <f t="array" aca="1" ref="EC40" ca="1">IFERROR(INDEX($Y$3:$Y$65,MATCH(1,($AO$3:$AO$65=$AR40&amp;$AQ40)*($Z$3:$Z$65=EC$3),0),0),"")</f>
        <v/>
      </c>
      <c r="ED40" s="297" t="str">
        <f t="array" aca="1" ref="ED40" ca="1">IFERROR(INDEX($AB$3:$AB$65,MATCH(1,($AO$3:$AO$65=$AR40&amp;$AQ40)*($Z$3:$Z$65=ED$3),0),0),"")</f>
        <v/>
      </c>
      <c r="EE40" s="297" t="str">
        <f t="array" aca="1" ref="EE40" ca="1">IFERROR(INDEX($AC$3:$AC$65,MATCH(1,($AO$3:$AO$65=$AR40&amp;$AQ40)*($Z$3:$Z$65=EE$3),0),0),"")</f>
        <v/>
      </c>
      <c r="EF40" s="297">
        <f t="array" aca="1" ref="EF40" ca="1">IFERROR(INDEX($AI$3:$AI$129,MATCH(1,($AP$3:$AP$129=$AR40&amp;$AQ40)*($AH$3:$AH$129=EF$3),0),0),"")</f>
        <v>0.87500000000000011</v>
      </c>
      <c r="EG40" s="299">
        <f t="array" aca="1" ref="EG40" ca="1">IFERROR(INDEX($AG$3:$AG$129,MATCH(1,($AP$3:$AP$129=$AR40&amp;$AQ40)*($AH$3:$AH$129=EG$3),0),0),"")</f>
        <v>53</v>
      </c>
      <c r="EH40" s="297" t="str">
        <f t="array" aca="1" ref="EH40" ca="1">IFERROR(INDEX($AJ$3:$AJ$129,MATCH(1,($AP$3:$AP$129=$AR40&amp;$AQ40)*($AH$3:$AH$129=EH$3),0),0),"")</f>
        <v>Loser Match 36</v>
      </c>
      <c r="EI40" s="297" t="str">
        <f t="array" aca="1" ref="EI40" ca="1">IFERROR(INDEX($AK$3:$AK$129,MATCH(1,($AP$3:$AP$129=$AR40&amp;$AQ40)*($AH$3:$AH$129=EI$3),0),0),"")</f>
        <v>Winner Match 41</v>
      </c>
      <c r="EJ40" s="297" t="str">
        <f t="array" aca="1" ref="EJ40" ca="1">IFERROR(INDEX($AI$3:$AI$129,MATCH(1,($AP$3:$AP$129=$AR40&amp;$AQ40)*($AH$3:$AH$129=EJ$3),0),0),"")</f>
        <v/>
      </c>
      <c r="EK40" s="299" t="str">
        <f t="array" aca="1" ref="EK40" ca="1">IFERROR(INDEX($AG$3:$AG$129,MATCH(1,($AP$3:$AP$129=$AR40&amp;$AQ40)*($AH$3:$AH$129=EK$3),0),0),"")</f>
        <v/>
      </c>
      <c r="EL40" s="297" t="str">
        <f t="array" aca="1" ref="EL40" ca="1">IFERROR(INDEX($AJ$3:$AJ$129,MATCH(1,($AP$3:$AP$129=$AR40&amp;$AQ40)*($AH$3:$AH$129=EL$3),0),0),"")</f>
        <v/>
      </c>
      <c r="EM40" s="297" t="str">
        <f t="array" aca="1" ref="EM40" ca="1">IFERROR(INDEX($AK$3:$AK$129,MATCH(1,($AP$3:$AP$129=$AR40&amp;$AQ40)*($AH$3:$AH$129=EM$3),0),0),"")</f>
        <v/>
      </c>
      <c r="EN40" s="297" t="str">
        <f t="array" aca="1" ref="EN40" ca="1">IFERROR(INDEX($AI$3:$AI$129,MATCH(1,($AP$3:$AP$129=$AR40&amp;$AQ40)*($AH$3:$AH$129=EN$3),0),0),"")</f>
        <v/>
      </c>
      <c r="EO40" s="299" t="str">
        <f t="array" aca="1" ref="EO40" ca="1">IFERROR(INDEX($AG$3:$AG$129,MATCH(1,($AP$3:$AP$129=$AR40&amp;$AQ40)*($AH$3:$AH$129=EO$3),0),0),"")</f>
        <v/>
      </c>
      <c r="EP40" s="297" t="str">
        <f t="array" aca="1" ref="EP40" ca="1">IFERROR(INDEX($AJ$3:$AJ$129,MATCH(1,($AP$3:$AP$129=$AR40&amp;$AQ40)*($AH$3:$AH$129=EP$3),0),0),"")</f>
        <v/>
      </c>
      <c r="EQ40" s="297" t="str">
        <f t="array" aca="1" ref="EQ40" ca="1">IFERROR(INDEX($AK$3:$AK$129,MATCH(1,($AP$3:$AP$129=$AR40&amp;$AQ40)*($AH$3:$AH$129=EQ$3),0),0),"")</f>
        <v/>
      </c>
      <c r="ER40" s="297" t="str">
        <f t="array" aca="1" ref="ER40" ca="1">IFERROR(INDEX($AI$3:$AI$129,MATCH(1,($AP$3:$AP$129=$AR40&amp;$AQ40)*($AH$3:$AH$129=ER$3),0),0),"")</f>
        <v/>
      </c>
      <c r="ES40" s="299" t="str">
        <f t="array" aca="1" ref="ES40" ca="1">IFERROR(INDEX($AG$3:$AG$129,MATCH(1,($AP$3:$AP$129=$AR40&amp;$AQ40)*($AH$3:$AH$129=ES$3),0),0),"")</f>
        <v/>
      </c>
      <c r="ET40" s="297" t="str">
        <f t="array" aca="1" ref="ET40" ca="1">IFERROR(INDEX($AJ$3:$AJ$129,MATCH(1,($AP$3:$AP$129=$AR40&amp;$AQ40)*($AH$3:$AH$129=ET$3),0),0),"")</f>
        <v/>
      </c>
      <c r="EU40" s="297" t="str">
        <f t="array" aca="1" ref="EU40" ca="1">IFERROR(INDEX($AK$3:$AK$129,MATCH(1,($AP$3:$AP$129=$AR40&amp;$AQ40)*($AH$3:$AH$129=EU$3),0),0),"")</f>
        <v/>
      </c>
      <c r="EV40" s="297" t="str">
        <f t="array" aca="1" ref="EV40" ca="1">IFERROR(INDEX($AI$3:$AI$129,MATCH(1,($AP$3:$AP$129=$AR40&amp;$AQ40)*($AH$3:$AH$129=EV$3),0),0),"")</f>
        <v/>
      </c>
      <c r="EW40" s="299" t="str">
        <f t="array" aca="1" ref="EW40" ca="1">IFERROR(INDEX($AG$3:$AG$129,MATCH(1,($AP$3:$AP$129=$AR40&amp;$AQ40)*($AH$3:$AH$129=EW$3),0),0),"")</f>
        <v/>
      </c>
      <c r="EX40" s="297" t="str">
        <f t="array" aca="1" ref="EX40" ca="1">IFERROR(INDEX($AJ$3:$AJ$129,MATCH(1,($AP$3:$AP$129=$AR40&amp;$AQ40)*($AH$3:$AH$129=EX$3),0),0),"")</f>
        <v/>
      </c>
      <c r="EY40" s="297" t="str">
        <f t="array" aca="1" ref="EY40" ca="1">IFERROR(INDEX($AK$3:$AK$129,MATCH(1,($AP$3:$AP$129=$AR40&amp;$AQ40)*($AH$3:$AH$129=EY$3),0),0),"")</f>
        <v/>
      </c>
      <c r="EZ40" s="297" t="str">
        <f t="array" aca="1" ref="EZ40" ca="1">IFERROR(INDEX($AI$3:$AI$129,MATCH(1,($AP$3:$AP$129=$AR40&amp;$AQ40)*($AH$3:$AH$129=EZ$3),0),0),"")</f>
        <v/>
      </c>
      <c r="FA40" s="299" t="str">
        <f t="array" aca="1" ref="FA40" ca="1">IFERROR(INDEX($AG$3:$AG$129,MATCH(1,($AP$3:$AP$129=$AR40&amp;$AQ40)*($AH$3:$AH$129=FA$3),0),0),"")</f>
        <v/>
      </c>
      <c r="FB40" s="297" t="str">
        <f t="array" aca="1" ref="FB40" ca="1">IFERROR(INDEX($AJ$3:$AJ$129,MATCH(1,($AP$3:$AP$129=$AR40&amp;$AQ40)*($AH$3:$AH$129=FB$3),0),0),"")</f>
        <v/>
      </c>
      <c r="FC40" s="297" t="str">
        <f t="array" aca="1" ref="FC40" ca="1">IFERROR(INDEX($AK$3:$AK$129,MATCH(1,($AP$3:$AP$129=$AR40&amp;$AQ40)*($AH$3:$AH$129=FC$3),0),0),"")</f>
        <v/>
      </c>
      <c r="FD40" s="297" t="str">
        <f t="array" aca="1" ref="FD40" ca="1">IFERROR(INDEX($AI$3:$AI$129,MATCH(1,($AP$3:$AP$129=$AR40&amp;$AQ40)*($AH$3:$AH$129=FD$3),0),0),"")</f>
        <v/>
      </c>
      <c r="FE40" s="299" t="str">
        <f t="array" aca="1" ref="FE40" ca="1">IFERROR(INDEX($AG$3:$AG$129,MATCH(1,($AP$3:$AP$129=$AR40&amp;$AQ40)*($AH$3:$AH$129=FE$3),0),0),"")</f>
        <v/>
      </c>
      <c r="FF40" s="297" t="str">
        <f t="array" aca="1" ref="FF40" ca="1">IFERROR(INDEX($AJ$3:$AJ$129,MATCH(1,($AP$3:$AP$129=$AR40&amp;$AQ40)*($AH$3:$AH$129=FF$3),0),0),"")</f>
        <v/>
      </c>
      <c r="FG40" s="297" t="str">
        <f t="array" aca="1" ref="FG40" ca="1">IFERROR(INDEX($AK$3:$AK$129,MATCH(1,($AP$3:$AP$129=$AR40&amp;$AQ40)*($AH$3:$AH$129=FG$3),0),0),"")</f>
        <v/>
      </c>
    </row>
    <row r="41" spans="2:163" ht="13.8" x14ac:dyDescent="0.25">
      <c r="B41" s="295">
        <f>dummy1!O47</f>
        <v>39</v>
      </c>
      <c r="C41" s="296">
        <f>dummy1!P47</f>
        <v>42040</v>
      </c>
      <c r="D41" s="297">
        <f>dummy1!Q47</f>
        <v>0.79166666666666674</v>
      </c>
      <c r="E41" s="295" t="str">
        <f>dummy1!R47</f>
        <v>Court 7</v>
      </c>
      <c r="G41" s="295" t="str">
        <f>IFERROR(VLOOKUP(dummy1!S47,dummy1!$K$45:$L$172,2,FALSE),"")</f>
        <v/>
      </c>
      <c r="H41" s="295" t="str">
        <f>IFERROR(VLOOKUP(dummy1!V47,dummy1!$K$45:$L$172,2,FALSE),"")</f>
        <v/>
      </c>
      <c r="V41" s="295">
        <f ca="1">'Bracket 17 - 32'!S195</f>
        <v>24</v>
      </c>
      <c r="W41" s="296" t="str">
        <f ca="1">'Bracket 17 - 32'!T192</f>
        <v>Loser Match 18</v>
      </c>
      <c r="X41" s="296" t="str">
        <f ca="1">'Bracket 17 - 32'!T193</f>
        <v/>
      </c>
      <c r="Y41" s="295">
        <f t="shared" ca="1" si="41"/>
        <v>39</v>
      </c>
      <c r="Z41" s="295">
        <f t="shared" ca="1" si="2"/>
        <v>42040</v>
      </c>
      <c r="AA41" s="295">
        <f t="shared" ca="1" si="3"/>
        <v>0.79166666666666674</v>
      </c>
      <c r="AB41" s="295" t="str">
        <f t="shared" ca="1" si="42"/>
        <v>Winner Match 33</v>
      </c>
      <c r="AC41" s="295" t="str">
        <f t="shared" ca="1" si="43"/>
        <v>Winner Match 34</v>
      </c>
      <c r="AD41" s="295">
        <f ca="1">'Bracket 33 - 64'!C298</f>
        <v>12</v>
      </c>
      <c r="AE41" s="295" t="str">
        <f ca="1">'Bracket 33 - 64'!D295</f>
        <v/>
      </c>
      <c r="AF41" s="295" t="str">
        <f ca="1">'Bracket 33 - 64'!D296</f>
        <v/>
      </c>
      <c r="AG41" s="295">
        <f t="shared" ca="1" si="44"/>
        <v>39</v>
      </c>
      <c r="AH41" s="295">
        <f t="shared" ca="1" si="45"/>
        <v>42040</v>
      </c>
      <c r="AI41" s="295">
        <f t="shared" ca="1" si="46"/>
        <v>0.79166666666666674</v>
      </c>
      <c r="AJ41" s="295" t="str">
        <f t="shared" ca="1" si="47"/>
        <v>Winner Match 25</v>
      </c>
      <c r="AK41" s="295" t="str">
        <f t="shared" ca="1" si="48"/>
        <v>Winner Match 26</v>
      </c>
      <c r="AL41" s="294">
        <f>IF(dummy1!B48=dummy1!B47,IF(dummy1!C48&gt;1,AL40,AL40+1),1)</f>
        <v>3</v>
      </c>
      <c r="AO41" s="295" t="str">
        <f t="shared" si="51"/>
        <v>3Court 7</v>
      </c>
      <c r="AP41" s="295" t="str">
        <f t="shared" si="52"/>
        <v>3Court 7</v>
      </c>
      <c r="AQ41" s="295" t="str">
        <f t="shared" si="70"/>
        <v>Court 5</v>
      </c>
      <c r="AR41" s="295">
        <f t="shared" si="68"/>
        <v>5</v>
      </c>
      <c r="AS41" s="295">
        <f t="shared" ca="1" si="61"/>
        <v>10</v>
      </c>
      <c r="AT41" s="295">
        <f t="shared" ca="1" si="62"/>
        <v>0</v>
      </c>
      <c r="AU41" s="295">
        <f t="shared" ca="1" si="63"/>
        <v>0</v>
      </c>
      <c r="AV41" s="295">
        <f t="shared" ca="1" si="64"/>
        <v>0</v>
      </c>
      <c r="AW41" s="295">
        <f t="shared" ca="1" si="65"/>
        <v>0</v>
      </c>
      <c r="AX41" s="295">
        <f t="shared" ca="1" si="66"/>
        <v>0</v>
      </c>
      <c r="AY41" s="295">
        <f t="shared" ca="1" si="67"/>
        <v>0</v>
      </c>
      <c r="AZ41" s="297" t="str">
        <f t="array" aca="1" ref="AZ41" ca="1">IFERROR(INDEX($K$3:$K$18,MATCH(1,($AM$3:$AM$18=$AR41&amp;$AQ41)*($J$3:$J$18=AZ$3),0),0),"")</f>
        <v/>
      </c>
      <c r="BA41" s="299" t="str">
        <f t="array" aca="1" ref="BA41" ca="1">IFERROR(INDEX($I$3:$I$18,MATCH(1,($AM$3:$AM$18=$AR41&amp;$AQ41)*($J$3:$J$18=BA$3),0),0),"")</f>
        <v/>
      </c>
      <c r="BB41" s="297" t="str">
        <f t="array" aca="1" ref="BB41" ca="1">IFERROR(INDEX($L$3:$L$18,MATCH(1,($AM$3:$AM$18=$AR41&amp;$AQ41)*($J$3:$J$18=BB$3),0),0),"")</f>
        <v/>
      </c>
      <c r="BC41" s="297" t="str">
        <f t="array" aca="1" ref="BC41" ca="1">IFERROR(INDEX($M$3:$M$18,MATCH(1,($AM$3:$AM$18=$AR41&amp;$AQ41)*($J$3:$J$18=BC$3),0),0),"")</f>
        <v/>
      </c>
      <c r="BD41" s="297" t="str">
        <f t="array" aca="1" ref="BD41" ca="1">IFERROR(INDEX($K$3:$K$18,MATCH(1,($AM$3:$AM$18=$AR41&amp;$AQ41)*($J$3:$J$18=BD$3),0),0),"")</f>
        <v/>
      </c>
      <c r="BE41" s="299" t="str">
        <f t="array" aca="1" ref="BE41" ca="1">IFERROR(INDEX($I$3:$I$18,MATCH(1,($AM$3:$AM$18=$AR41&amp;$AQ41)*($J$3:$J$18=BE$3),0),0),"")</f>
        <v/>
      </c>
      <c r="BF41" s="297" t="str">
        <f t="array" aca="1" ref="BF41" ca="1">IFERROR(INDEX($L$3:$L$18,MATCH(1,($AM$3:$AM$18=$AR41&amp;$AQ41)*($J$3:$J$18=BF$3),0),0),"")</f>
        <v/>
      </c>
      <c r="BG41" s="297" t="str">
        <f t="array" aca="1" ref="BG41" ca="1">IFERROR(INDEX($M$3:$M$18,MATCH(1,($AM$3:$AM$18=$AR41&amp;$AQ41)*($J$3:$J$18=BG$3),0),0),"")</f>
        <v/>
      </c>
      <c r="BH41" s="297" t="str">
        <f t="array" aca="1" ref="BH41" ca="1">IFERROR(INDEX($K$3:$K$18,MATCH(1,($AM$3:$AM$18=$AR41&amp;$AQ41)*($J$3:$J$18=BH$3),0),0),"")</f>
        <v/>
      </c>
      <c r="BI41" s="299" t="str">
        <f t="array" aca="1" ref="BI41" ca="1">IFERROR(INDEX($I$3:$I$18,MATCH(1,($AM$3:$AM$18=$AR41&amp;$AQ41)*($J$3:$J$18=BI$3),0),0),"")</f>
        <v/>
      </c>
      <c r="BJ41" s="297" t="str">
        <f t="array" aca="1" ref="BJ41" ca="1">IFERROR(INDEX($L$3:$L$18,MATCH(1,($AM$3:$AM$18=$AR41&amp;$AQ41)*($J$3:$J$18=BJ$3),0),0),"")</f>
        <v/>
      </c>
      <c r="BK41" s="297" t="str">
        <f t="array" aca="1" ref="BK41" ca="1">IFERROR(INDEX($M$3:$M$18,MATCH(1,($AM$3:$AM$18=$AR41&amp;$AQ41)*($J$3:$J$18=BK$3),0),0),"")</f>
        <v/>
      </c>
      <c r="BL41" s="297" t="str">
        <f t="array" aca="1" ref="BL41" ca="1">IFERROR(INDEX($K$3:$K$18,MATCH(1,($AM$3:$AM$18=$AR41&amp;$AQ41)*($J$3:$J$18=BL$3),0),0),"")</f>
        <v/>
      </c>
      <c r="BM41" s="299" t="str">
        <f t="array" aca="1" ref="BM41" ca="1">IFERROR(INDEX($I$3:$I$18,MATCH(1,($AM$3:$AM$18=$AR41&amp;$AQ41)*($J$3:$J$18=BM$3),0),0),"")</f>
        <v/>
      </c>
      <c r="BN41" s="297" t="str">
        <f t="array" aca="1" ref="BN41" ca="1">IFERROR(INDEX($L$3:$L$18,MATCH(1,($AM$3:$AM$18=$AR41&amp;$AQ41)*($J$3:$J$18=BN$3),0),0),"")</f>
        <v/>
      </c>
      <c r="BO41" s="297" t="str">
        <f t="array" aca="1" ref="BO41" ca="1">IFERROR(INDEX($M$3:$M$18,MATCH(1,($AM$3:$AM$18=$AR41&amp;$AQ41)*($J$3:$J$18=BO$3),0),0),"")</f>
        <v/>
      </c>
      <c r="BP41" s="297" t="str">
        <f t="array" aca="1" ref="BP41" ca="1">IFERROR(INDEX($K$3:$K$18,MATCH(1,($AM$3:$AM$18=$AR41&amp;$AQ41)*($J$3:$J$18=BP$3),0),0),"")</f>
        <v/>
      </c>
      <c r="BQ41" s="299" t="str">
        <f t="array" aca="1" ref="BQ41" ca="1">IFERROR(INDEX($I$3:$I$18,MATCH(1,($AM$3:$AM$18=$AR41&amp;$AQ41)*($J$3:$J$18=BQ$3),0),0),"")</f>
        <v/>
      </c>
      <c r="BR41" s="297" t="str">
        <f t="array" aca="1" ref="BR41" ca="1">IFERROR(INDEX($L$3:$L$18,MATCH(1,($AM$3:$AM$18=$AR41&amp;$AQ41)*($J$3:$J$18=BR$3),0),0),"")</f>
        <v/>
      </c>
      <c r="BS41" s="297" t="str">
        <f t="array" aca="1" ref="BS41" ca="1">IFERROR(INDEX($M$3:$M$18,MATCH(1,($AM$3:$AM$18=$AR41&amp;$AQ41)*($J$3:$J$18=BS$3),0),0),"")</f>
        <v/>
      </c>
      <c r="BT41" s="297" t="str">
        <f t="array" aca="1" ref="BT41" ca="1">IFERROR(INDEX($K$3:$K$18,MATCH(1,($AM$3:$AM$18=$AR41&amp;$AQ41)*($J$3:$J$18=BT$3),0),0),"")</f>
        <v/>
      </c>
      <c r="BU41" s="299" t="str">
        <f t="array" aca="1" ref="BU41" ca="1">IFERROR(INDEX($I$3:$I$18,MATCH(1,($AM$3:$AM$18=$AR41&amp;$AQ41)*($J$3:$J$18=BU$3),0),0),"")</f>
        <v/>
      </c>
      <c r="BV41" s="297" t="str">
        <f t="array" aca="1" ref="BV41" ca="1">IFERROR(INDEX($L$3:$L$18,MATCH(1,($AM$3:$AM$18=$AR41&amp;$AQ41)*($J$3:$J$18=BV$3),0),0),"")</f>
        <v/>
      </c>
      <c r="BW41" s="297" t="str">
        <f t="array" aca="1" ref="BW41" ca="1">IFERROR(INDEX($M$3:$M$18,MATCH(1,($AM$3:$AM$18=$AR41&amp;$AQ41)*($J$3:$J$18=BW$3),0),0),"")</f>
        <v/>
      </c>
      <c r="BX41" s="297" t="str">
        <f t="array" aca="1" ref="BX41" ca="1">IFERROR(INDEX($K$3:$K$18,MATCH(1,($AM$3:$AM$18=$AR41&amp;$AQ41)*($J$3:$J$18=BX$3),0),0),"")</f>
        <v/>
      </c>
      <c r="BY41" s="299" t="str">
        <f t="array" aca="1" ref="BY41" ca="1">IFERROR(INDEX($I$3:$I$18,MATCH(1,($AM$3:$AM$18=$AR41&amp;$AQ41)*($J$3:$J$18=BY$3),0),0),"")</f>
        <v/>
      </c>
      <c r="BZ41" s="297" t="str">
        <f t="array" aca="1" ref="BZ41" ca="1">IFERROR(INDEX($L$3:$L$18,MATCH(1,($AM$3:$AM$18=$AR41&amp;$AQ41)*($J$3:$J$18=BZ$3),0),0),"")</f>
        <v/>
      </c>
      <c r="CA41" s="297" t="str">
        <f t="array" aca="1" ref="CA41" ca="1">IFERROR(INDEX($M$3:$M$18,MATCH(1,($AM$3:$AM$18=$AR41&amp;$AQ41)*($J$3:$J$18=CA$3),0),0),"")</f>
        <v/>
      </c>
      <c r="CB41" s="297" t="str">
        <f t="array" aca="1" ref="CB41" ca="1">IFERROR(INDEX($S$3:$S$33,MATCH(1,($AN$3:$AN$33=$AR41&amp;$AQ41)*($R$3:$R$33=CB$3),0),0),"")</f>
        <v/>
      </c>
      <c r="CC41" s="299" t="str">
        <f t="array" aca="1" ref="CC41" ca="1">IFERROR(INDEX($Q$3:$Q$33,MATCH(1,($AN$3:$AN$33=$AR41&amp;$AQ41)*($R$3:$R$33=CC$3),0),0),"")</f>
        <v/>
      </c>
      <c r="CD41" s="297" t="str">
        <f t="array" aca="1" ref="CD41" ca="1">IFERROR(INDEX($T$3:$T$33,MATCH(1,($AN$3:$AN$33=$AR41&amp;$AQ41)*($R$3:$R$33=CD$3),0),0),"")</f>
        <v/>
      </c>
      <c r="CE41" s="297" t="str">
        <f t="array" aca="1" ref="CE41" ca="1">IFERROR(INDEX($U$3:$U$33,MATCH(1,($AN$3:$AN$33=$AR41&amp;$AQ41)*($R$3:$R$33=CE$3),0),0),"")</f>
        <v/>
      </c>
      <c r="CF41" s="297" t="str">
        <f t="array" aca="1" ref="CF41" ca="1">IFERROR(INDEX($S$3:$S$33,MATCH(1,($AN$3:$AN$33=$AR41&amp;$AQ41)*($R$3:$R$33=CF$3),0),0),"")</f>
        <v/>
      </c>
      <c r="CG41" s="299" t="str">
        <f t="array" aca="1" ref="CG41" ca="1">IFERROR(INDEX($Q$3:$Q$33,MATCH(1,($AN$3:$AN$33=$AR41&amp;$AQ41)*($R$3:$R$33=CG$3),0),0),"")</f>
        <v/>
      </c>
      <c r="CH41" s="297" t="str">
        <f t="array" aca="1" ref="CH41" ca="1">IFERROR(INDEX($T$3:$T$33,MATCH(1,($AN$3:$AN$33=$AR41&amp;$AQ41)*($R$3:$R$33=CH$3),0),0),"")</f>
        <v/>
      </c>
      <c r="CI41" s="297" t="str">
        <f t="array" aca="1" ref="CI41" ca="1">IFERROR(INDEX($U$3:$U$33,MATCH(1,($AN$3:$AN$33=$AR41&amp;$AQ41)*($R$3:$R$33=CI$3),0),0),"")</f>
        <v/>
      </c>
      <c r="CJ41" s="297" t="str">
        <f t="array" aca="1" ref="CJ41" ca="1">IFERROR(INDEX($S$3:$S$33,MATCH(1,($AN$3:$AN$33=$AR41&amp;$AQ41)*($R$3:$R$33=CJ$3),0),0),"")</f>
        <v/>
      </c>
      <c r="CK41" s="299" t="str">
        <f t="array" aca="1" ref="CK41" ca="1">IFERROR(INDEX($Q$3:$Q$33,MATCH(1,($AN$3:$AN$33=$AR41&amp;$AQ41)*($R$3:$R$33=CK$3),0),0),"")</f>
        <v/>
      </c>
      <c r="CL41" s="297" t="str">
        <f t="array" aca="1" ref="CL41" ca="1">IFERROR(INDEX($T$3:$T$33,MATCH(1,($AN$3:$AN$33=$AR41&amp;$AQ41)*($R$3:$R$33=CL$3),0),0),"")</f>
        <v/>
      </c>
      <c r="CM41" s="297" t="str">
        <f t="array" aca="1" ref="CM41" ca="1">IFERROR(INDEX($U$3:$U$33,MATCH(1,($AN$3:$AN$33=$AR41&amp;$AQ41)*($R$3:$R$33=CM$3),0),0),"")</f>
        <v/>
      </c>
      <c r="CN41" s="297" t="str">
        <f t="array" aca="1" ref="CN41" ca="1">IFERROR(INDEX($S$3:$S$33,MATCH(1,($AN$3:$AN$33=$AR41&amp;$AQ41)*($R$3:$R$33=CN$3),0),0),"")</f>
        <v/>
      </c>
      <c r="CO41" s="299" t="str">
        <f t="array" aca="1" ref="CO41" ca="1">IFERROR(INDEX($Q$3:$Q$33,MATCH(1,($AN$3:$AN$33=$AR41&amp;$AQ41)*($R$3:$R$33=CO$3),0),0),"")</f>
        <v/>
      </c>
      <c r="CP41" s="297" t="str">
        <f t="array" aca="1" ref="CP41" ca="1">IFERROR(INDEX($T$3:$T$33,MATCH(1,($AN$3:$AN$33=$AR41&amp;$AQ41)*($R$3:$R$33=CP$3),0),0),"")</f>
        <v/>
      </c>
      <c r="CQ41" s="297" t="str">
        <f t="array" aca="1" ref="CQ41" ca="1">IFERROR(INDEX($U$3:$U$33,MATCH(1,($AN$3:$AN$33=$AR41&amp;$AQ41)*($R$3:$R$33=CQ$3),0),0),"")</f>
        <v/>
      </c>
      <c r="CR41" s="297" t="str">
        <f t="array" aca="1" ref="CR41" ca="1">IFERROR(INDEX($S$3:$S$33,MATCH(1,($AN$3:$AN$33=$AR41&amp;$AQ41)*($R$3:$R$33=CR$3),0),0),"")</f>
        <v/>
      </c>
      <c r="CS41" s="299" t="str">
        <f t="array" aca="1" ref="CS41" ca="1">IFERROR(INDEX($Q$3:$Q$33,MATCH(1,($AN$3:$AN$33=$AR41&amp;$AQ41)*($R$3:$R$33=CS$3),0),0),"")</f>
        <v/>
      </c>
      <c r="CT41" s="297" t="str">
        <f t="array" aca="1" ref="CT41" ca="1">IFERROR(INDEX($T$3:$T$33,MATCH(1,($AN$3:$AN$33=$AR41&amp;$AQ41)*($R$3:$R$33=CT$3),0),0),"")</f>
        <v/>
      </c>
      <c r="CU41" s="297" t="str">
        <f t="array" aca="1" ref="CU41" ca="1">IFERROR(INDEX($U$3:$U$33,MATCH(1,($AN$3:$AN$33=$AR41&amp;$AQ41)*($R$3:$R$33=CU$3),0),0),"")</f>
        <v/>
      </c>
      <c r="CV41" s="297" t="str">
        <f t="array" aca="1" ref="CV41" ca="1">IFERROR(INDEX($S$3:$S$33,MATCH(1,($AN$3:$AN$33=$AR41&amp;$AQ41)*($R$3:$R$33=CV$3),0),0),"")</f>
        <v/>
      </c>
      <c r="CW41" s="299" t="str">
        <f t="array" aca="1" ref="CW41" ca="1">IFERROR(INDEX($Q$3:$Q$33,MATCH(1,($AN$3:$AN$33=$AR41&amp;$AQ41)*($R$3:$R$33=CW$3),0),0),"")</f>
        <v/>
      </c>
      <c r="CX41" s="297" t="str">
        <f t="array" aca="1" ref="CX41" ca="1">IFERROR(INDEX($T$3:$T$33,MATCH(1,($AN$3:$AN$33=$AR41&amp;$AQ41)*($R$3:$R$33=CX$3),0),0),"")</f>
        <v/>
      </c>
      <c r="CY41" s="297" t="str">
        <f t="array" aca="1" ref="CY41" ca="1">IFERROR(INDEX($U$3:$U$33,MATCH(1,($AN$3:$AN$33=$AR41&amp;$AQ41)*($R$3:$R$33=CY$3),0),0),"")</f>
        <v/>
      </c>
      <c r="CZ41" s="297" t="str">
        <f t="array" aca="1" ref="CZ41" ca="1">IFERROR(INDEX($S$3:$S$33,MATCH(1,($AN$3:$AN$33=$AR41&amp;$AQ41)*($R$3:$R$33=CZ$3),0),0),"")</f>
        <v/>
      </c>
      <c r="DA41" s="299" t="str">
        <f t="array" aca="1" ref="DA41" ca="1">IFERROR(INDEX($Q$3:$Q$33,MATCH(1,($AN$3:$AN$33=$AR41&amp;$AQ41)*($R$3:$R$33=DA$3),0),0),"")</f>
        <v/>
      </c>
      <c r="DB41" s="297" t="str">
        <f t="array" aca="1" ref="DB41" ca="1">IFERROR(INDEX($T$3:$T$33,MATCH(1,($AN$3:$AN$33=$AR41&amp;$AQ41)*($R$3:$R$33=DB$3),0),0),"")</f>
        <v/>
      </c>
      <c r="DC41" s="297" t="str">
        <f t="array" aca="1" ref="DC41" ca="1">IFERROR(INDEX($U$3:$U$33,MATCH(1,($AN$3:$AN$33=$AR41&amp;$AQ41)*($R$3:$R$33=DC$3),0),0),"")</f>
        <v/>
      </c>
      <c r="DD41" s="297" t="str">
        <f t="array" aca="1" ref="DD41" ca="1">IFERROR(INDEX($AA$3:$AA$65,MATCH(1,($AO$3:$AO$65=$AR41&amp;$AQ41)*($Z$3:$Z$65=DD$3),0),0),"")</f>
        <v/>
      </c>
      <c r="DE41" s="299" t="str">
        <f t="array" aca="1" ref="DE41" ca="1">IFERROR(INDEX($Y$3:$Y$65,MATCH(1,($AO$3:$AO$65=$AR41&amp;$AQ41)*($Z$3:$Z$65=DE$3),0),0),"")</f>
        <v/>
      </c>
      <c r="DF41" s="297" t="str">
        <f t="array" aca="1" ref="DF41" ca="1">IFERROR(INDEX($AB$3:$AB$65,MATCH(1,($AO$3:$AO$65=$AR41&amp;$AQ41)*($Z$3:$Z$65=DF$3),0),0),"")</f>
        <v/>
      </c>
      <c r="DG41" s="297" t="str">
        <f t="array" aca="1" ref="DG41" ca="1">IFERROR(INDEX($AC$3:$AC$65,MATCH(1,($AO$3:$AO$65=$AR41&amp;$AQ41)*($Z$3:$Z$65=DG$3),0),0),"")</f>
        <v/>
      </c>
      <c r="DH41" s="297" t="str">
        <f t="array" aca="1" ref="DH41" ca="1">IFERROR(INDEX($AA$3:$AA$65,MATCH(1,($AO$3:$AO$65=$AR41&amp;$AQ41)*($Z$3:$Z$65=DH$3),0),0),"")</f>
        <v/>
      </c>
      <c r="DI41" s="299" t="str">
        <f t="array" aca="1" ref="DI41" ca="1">IFERROR(INDEX($Y$3:$Y$65,MATCH(1,($AO$3:$AO$65=$AR41&amp;$AQ41)*($Z$3:$Z$65=DI$3),0),0),"")</f>
        <v/>
      </c>
      <c r="DJ41" s="297" t="str">
        <f t="array" aca="1" ref="DJ41" ca="1">IFERROR(INDEX($AB$3:$AB$65,MATCH(1,($AO$3:$AO$65=$AR41&amp;$AQ41)*($Z$3:$Z$65=DJ$3),0),0),"")</f>
        <v/>
      </c>
      <c r="DK41" s="297" t="str">
        <f t="array" aca="1" ref="DK41" ca="1">IFERROR(INDEX($AC$3:$AC$65,MATCH(1,($AO$3:$AO$65=$AR41&amp;$AQ41)*($Z$3:$Z$65=DK$3),0),0),"")</f>
        <v/>
      </c>
      <c r="DL41" s="297" t="str">
        <f t="array" aca="1" ref="DL41" ca="1">IFERROR(INDEX($AA$3:$AA$65,MATCH(1,($AO$3:$AO$65=$AR41&amp;$AQ41)*($Z$3:$Z$65=DL$3),0),0),"")</f>
        <v/>
      </c>
      <c r="DM41" s="299" t="str">
        <f t="array" aca="1" ref="DM41" ca="1">IFERROR(INDEX($Y$3:$Y$65,MATCH(1,($AO$3:$AO$65=$AR41&amp;$AQ41)*($Z$3:$Z$65=DM$3),0),0),"")</f>
        <v/>
      </c>
      <c r="DN41" s="297" t="str">
        <f t="array" aca="1" ref="DN41" ca="1">IFERROR(INDEX($AB$3:$AB$65,MATCH(1,($AO$3:$AO$65=$AR41&amp;$AQ41)*($Z$3:$Z$65=DN$3),0),0),"")</f>
        <v/>
      </c>
      <c r="DO41" s="297" t="str">
        <f t="array" aca="1" ref="DO41" ca="1">IFERROR(INDEX($AC$3:$AC$65,MATCH(1,($AO$3:$AO$65=$AR41&amp;$AQ41)*($Z$3:$Z$65=DO$3),0),0),"")</f>
        <v/>
      </c>
      <c r="DP41" s="297" t="str">
        <f t="array" aca="1" ref="DP41" ca="1">IFERROR(INDEX($AA$3:$AA$65,MATCH(1,($AO$3:$AO$65=$AR41&amp;$AQ41)*($Z$3:$Z$65=DP$3),0),0),"")</f>
        <v/>
      </c>
      <c r="DQ41" s="299" t="str">
        <f t="array" aca="1" ref="DQ41" ca="1">IFERROR(INDEX($Y$3:$Y$65,MATCH(1,($AO$3:$AO$65=$AR41&amp;$AQ41)*($Z$3:$Z$65=DQ$3),0),0),"")</f>
        <v/>
      </c>
      <c r="DR41" s="297" t="str">
        <f t="array" aca="1" ref="DR41" ca="1">IFERROR(INDEX($AB$3:$AB$65,MATCH(1,($AO$3:$AO$65=$AR41&amp;$AQ41)*($Z$3:$Z$65=DR$3),0),0),"")</f>
        <v/>
      </c>
      <c r="DS41" s="297" t="str">
        <f t="array" aca="1" ref="DS41" ca="1">IFERROR(INDEX($AC$3:$AC$65,MATCH(1,($AO$3:$AO$65=$AR41&amp;$AQ41)*($Z$3:$Z$65=DS$3),0),0),"")</f>
        <v/>
      </c>
      <c r="DT41" s="297" t="str">
        <f t="array" aca="1" ref="DT41" ca="1">IFERROR(INDEX($AA$3:$AA$65,MATCH(1,($AO$3:$AO$65=$AR41&amp;$AQ41)*($Z$3:$Z$65=DT$3),0),0),"")</f>
        <v/>
      </c>
      <c r="DU41" s="299" t="str">
        <f t="array" aca="1" ref="DU41" ca="1">IFERROR(INDEX($Y$3:$Y$65,MATCH(1,($AO$3:$AO$65=$AR41&amp;$AQ41)*($Z$3:$Z$65=DU$3),0),0),"")</f>
        <v/>
      </c>
      <c r="DV41" s="297" t="str">
        <f t="array" aca="1" ref="DV41" ca="1">IFERROR(INDEX($AB$3:$AB$65,MATCH(1,($AO$3:$AO$65=$AR41&amp;$AQ41)*($Z$3:$Z$65=DV$3),0),0),"")</f>
        <v/>
      </c>
      <c r="DW41" s="297" t="str">
        <f t="array" aca="1" ref="DW41" ca="1">IFERROR(INDEX($AC$3:$AC$65,MATCH(1,($AO$3:$AO$65=$AR41&amp;$AQ41)*($Z$3:$Z$65=DW$3),0),0),"")</f>
        <v/>
      </c>
      <c r="DX41" s="297" t="str">
        <f t="array" aca="1" ref="DX41" ca="1">IFERROR(INDEX($AA$3:$AA$65,MATCH(1,($AO$3:$AO$65=$AR41&amp;$AQ41)*($Z$3:$Z$65=DX$3),0),0),"")</f>
        <v/>
      </c>
      <c r="DY41" s="299" t="str">
        <f t="array" aca="1" ref="DY41" ca="1">IFERROR(INDEX($Y$3:$Y$65,MATCH(1,($AO$3:$AO$65=$AR41&amp;$AQ41)*($Z$3:$Z$65=DY$3),0),0),"")</f>
        <v/>
      </c>
      <c r="DZ41" s="297" t="str">
        <f t="array" aca="1" ref="DZ41" ca="1">IFERROR(INDEX($AB$3:$AB$65,MATCH(1,($AO$3:$AO$65=$AR41&amp;$AQ41)*($Z$3:$Z$65=DZ$3),0),0),"")</f>
        <v/>
      </c>
      <c r="EA41" s="297" t="str">
        <f t="array" aca="1" ref="EA41" ca="1">IFERROR(INDEX($AC$3:$AC$65,MATCH(1,($AO$3:$AO$65=$AR41&amp;$AQ41)*($Z$3:$Z$65=EA$3),0),0),"")</f>
        <v/>
      </c>
      <c r="EB41" s="297" t="str">
        <f t="array" aca="1" ref="EB41" ca="1">IFERROR(INDEX($AA$3:$AA$65,MATCH(1,($AO$3:$AO$65=$AR41&amp;$AQ41)*($Z$3:$Z$65=EB$3),0),0),"")</f>
        <v/>
      </c>
      <c r="EC41" s="299" t="str">
        <f t="array" aca="1" ref="EC41" ca="1">IFERROR(INDEX($Y$3:$Y$65,MATCH(1,($AO$3:$AO$65=$AR41&amp;$AQ41)*($Z$3:$Z$65=EC$3),0),0),"")</f>
        <v/>
      </c>
      <c r="ED41" s="297" t="str">
        <f t="array" aca="1" ref="ED41" ca="1">IFERROR(INDEX($AB$3:$AB$65,MATCH(1,($AO$3:$AO$65=$AR41&amp;$AQ41)*($Z$3:$Z$65=ED$3),0),0),"")</f>
        <v/>
      </c>
      <c r="EE41" s="297" t="str">
        <f t="array" aca="1" ref="EE41" ca="1">IFERROR(INDEX($AC$3:$AC$65,MATCH(1,($AO$3:$AO$65=$AR41&amp;$AQ41)*($Z$3:$Z$65=EE$3),0),0),"")</f>
        <v/>
      </c>
      <c r="EF41" s="297" t="str">
        <f t="array" aca="1" ref="EF41" ca="1">IFERROR(INDEX($AI$3:$AI$129,MATCH(1,($AP$3:$AP$129=$AR41&amp;$AQ41)*($AH$3:$AH$129=EF$3),0),0),"")</f>
        <v/>
      </c>
      <c r="EG41" s="299" t="str">
        <f t="array" aca="1" ref="EG41" ca="1">IFERROR(INDEX($AG$3:$AG$129,MATCH(1,($AP$3:$AP$129=$AR41&amp;$AQ41)*($AH$3:$AH$129=EG$3),0),0),"")</f>
        <v/>
      </c>
      <c r="EH41" s="297" t="str">
        <f t="array" aca="1" ref="EH41" ca="1">IFERROR(INDEX($AJ$3:$AJ$129,MATCH(1,($AP$3:$AP$129=$AR41&amp;$AQ41)*($AH$3:$AH$129=EH$3),0),0),"")</f>
        <v/>
      </c>
      <c r="EI41" s="297" t="str">
        <f t="array" aca="1" ref="EI41" ca="1">IFERROR(INDEX($AK$3:$AK$129,MATCH(1,($AP$3:$AP$129=$AR41&amp;$AQ41)*($AH$3:$AH$129=EI$3),0),0),"")</f>
        <v/>
      </c>
      <c r="EJ41" s="297" t="str">
        <f t="array" aca="1" ref="EJ41" ca="1">IFERROR(INDEX($AI$3:$AI$129,MATCH(1,($AP$3:$AP$129=$AR41&amp;$AQ41)*($AH$3:$AH$129=EJ$3),0),0),"")</f>
        <v/>
      </c>
      <c r="EK41" s="299" t="str">
        <f t="array" aca="1" ref="EK41" ca="1">IFERROR(INDEX($AG$3:$AG$129,MATCH(1,($AP$3:$AP$129=$AR41&amp;$AQ41)*($AH$3:$AH$129=EK$3),0),0),"")</f>
        <v/>
      </c>
      <c r="EL41" s="297" t="str">
        <f t="array" aca="1" ref="EL41" ca="1">IFERROR(INDEX($AJ$3:$AJ$129,MATCH(1,($AP$3:$AP$129=$AR41&amp;$AQ41)*($AH$3:$AH$129=EL$3),0),0),"")</f>
        <v/>
      </c>
      <c r="EM41" s="297" t="str">
        <f t="array" aca="1" ref="EM41" ca="1">IFERROR(INDEX($AK$3:$AK$129,MATCH(1,($AP$3:$AP$129=$AR41&amp;$AQ41)*($AH$3:$AH$129=EM$3),0),0),"")</f>
        <v/>
      </c>
      <c r="EN41" s="297" t="str">
        <f t="array" aca="1" ref="EN41" ca="1">IFERROR(INDEX($AI$3:$AI$129,MATCH(1,($AP$3:$AP$129=$AR41&amp;$AQ41)*($AH$3:$AH$129=EN$3),0),0),"")</f>
        <v/>
      </c>
      <c r="EO41" s="299" t="str">
        <f t="array" aca="1" ref="EO41" ca="1">IFERROR(INDEX($AG$3:$AG$129,MATCH(1,($AP$3:$AP$129=$AR41&amp;$AQ41)*($AH$3:$AH$129=EO$3),0),0),"")</f>
        <v/>
      </c>
      <c r="EP41" s="297" t="str">
        <f t="array" aca="1" ref="EP41" ca="1">IFERROR(INDEX($AJ$3:$AJ$129,MATCH(1,($AP$3:$AP$129=$AR41&amp;$AQ41)*($AH$3:$AH$129=EP$3),0),0),"")</f>
        <v/>
      </c>
      <c r="EQ41" s="297" t="str">
        <f t="array" aca="1" ref="EQ41" ca="1">IFERROR(INDEX($AK$3:$AK$129,MATCH(1,($AP$3:$AP$129=$AR41&amp;$AQ41)*($AH$3:$AH$129=EQ$3),0),0),"")</f>
        <v/>
      </c>
      <c r="ER41" s="297" t="str">
        <f t="array" aca="1" ref="ER41" ca="1">IFERROR(INDEX($AI$3:$AI$129,MATCH(1,($AP$3:$AP$129=$AR41&amp;$AQ41)*($AH$3:$AH$129=ER$3),0),0),"")</f>
        <v/>
      </c>
      <c r="ES41" s="299" t="str">
        <f t="array" aca="1" ref="ES41" ca="1">IFERROR(INDEX($AG$3:$AG$129,MATCH(1,($AP$3:$AP$129=$AR41&amp;$AQ41)*($AH$3:$AH$129=ES$3),0),0),"")</f>
        <v/>
      </c>
      <c r="ET41" s="297" t="str">
        <f t="array" aca="1" ref="ET41" ca="1">IFERROR(INDEX($AJ$3:$AJ$129,MATCH(1,($AP$3:$AP$129=$AR41&amp;$AQ41)*($AH$3:$AH$129=ET$3),0),0),"")</f>
        <v/>
      </c>
      <c r="EU41" s="297" t="str">
        <f t="array" aca="1" ref="EU41" ca="1">IFERROR(INDEX($AK$3:$AK$129,MATCH(1,($AP$3:$AP$129=$AR41&amp;$AQ41)*($AH$3:$AH$129=EU$3),0),0),"")</f>
        <v/>
      </c>
      <c r="EV41" s="297" t="str">
        <f t="array" aca="1" ref="EV41" ca="1">IFERROR(INDEX($AI$3:$AI$129,MATCH(1,($AP$3:$AP$129=$AR41&amp;$AQ41)*($AH$3:$AH$129=EV$3),0),0),"")</f>
        <v/>
      </c>
      <c r="EW41" s="299" t="str">
        <f t="array" aca="1" ref="EW41" ca="1">IFERROR(INDEX($AG$3:$AG$129,MATCH(1,($AP$3:$AP$129=$AR41&amp;$AQ41)*($AH$3:$AH$129=EW$3),0),0),"")</f>
        <v/>
      </c>
      <c r="EX41" s="297" t="str">
        <f t="array" aca="1" ref="EX41" ca="1">IFERROR(INDEX($AJ$3:$AJ$129,MATCH(1,($AP$3:$AP$129=$AR41&amp;$AQ41)*($AH$3:$AH$129=EX$3),0),0),"")</f>
        <v/>
      </c>
      <c r="EY41" s="297" t="str">
        <f t="array" aca="1" ref="EY41" ca="1">IFERROR(INDEX($AK$3:$AK$129,MATCH(1,($AP$3:$AP$129=$AR41&amp;$AQ41)*($AH$3:$AH$129=EY$3),0),0),"")</f>
        <v/>
      </c>
      <c r="EZ41" s="297" t="str">
        <f t="array" aca="1" ref="EZ41" ca="1">IFERROR(INDEX($AI$3:$AI$129,MATCH(1,($AP$3:$AP$129=$AR41&amp;$AQ41)*($AH$3:$AH$129=EZ$3),0),0),"")</f>
        <v/>
      </c>
      <c r="FA41" s="299" t="str">
        <f t="array" aca="1" ref="FA41" ca="1">IFERROR(INDEX($AG$3:$AG$129,MATCH(1,($AP$3:$AP$129=$AR41&amp;$AQ41)*($AH$3:$AH$129=FA$3),0),0),"")</f>
        <v/>
      </c>
      <c r="FB41" s="297" t="str">
        <f t="array" aca="1" ref="FB41" ca="1">IFERROR(INDEX($AJ$3:$AJ$129,MATCH(1,($AP$3:$AP$129=$AR41&amp;$AQ41)*($AH$3:$AH$129=FB$3),0),0),"")</f>
        <v/>
      </c>
      <c r="FC41" s="297" t="str">
        <f t="array" aca="1" ref="FC41" ca="1">IFERROR(INDEX($AK$3:$AK$129,MATCH(1,($AP$3:$AP$129=$AR41&amp;$AQ41)*($AH$3:$AH$129=FC$3),0),0),"")</f>
        <v/>
      </c>
      <c r="FD41" s="297" t="str">
        <f t="array" aca="1" ref="FD41" ca="1">IFERROR(INDEX($AI$3:$AI$129,MATCH(1,($AP$3:$AP$129=$AR41&amp;$AQ41)*($AH$3:$AH$129=FD$3),0),0),"")</f>
        <v/>
      </c>
      <c r="FE41" s="299" t="str">
        <f t="array" aca="1" ref="FE41" ca="1">IFERROR(INDEX($AG$3:$AG$129,MATCH(1,($AP$3:$AP$129=$AR41&amp;$AQ41)*($AH$3:$AH$129=FE$3),0),0),"")</f>
        <v/>
      </c>
      <c r="FF41" s="297" t="str">
        <f t="array" aca="1" ref="FF41" ca="1">IFERROR(INDEX($AJ$3:$AJ$129,MATCH(1,($AP$3:$AP$129=$AR41&amp;$AQ41)*($AH$3:$AH$129=FF$3),0),0),"")</f>
        <v/>
      </c>
      <c r="FG41" s="297" t="str">
        <f t="array" aca="1" ref="FG41" ca="1">IFERROR(INDEX($AK$3:$AK$129,MATCH(1,($AP$3:$AP$129=$AR41&amp;$AQ41)*($AH$3:$AH$129=FG$3),0),0),"")</f>
        <v/>
      </c>
    </row>
    <row r="42" spans="2:163" ht="13.8" x14ac:dyDescent="0.25">
      <c r="B42" s="295">
        <f>dummy1!O48</f>
        <v>40</v>
      </c>
      <c r="C42" s="296">
        <f>dummy1!P48</f>
        <v>42040</v>
      </c>
      <c r="D42" s="297">
        <f>dummy1!Q48</f>
        <v>0.79166666666666674</v>
      </c>
      <c r="E42" s="295" t="str">
        <f>dummy1!R48</f>
        <v>Court 8</v>
      </c>
      <c r="G42" s="295" t="str">
        <f>IFERROR(VLOOKUP(dummy1!S48,dummy1!$K$45:$L$172,2,FALSE),"")</f>
        <v/>
      </c>
      <c r="H42" s="295" t="str">
        <f>IFERROR(VLOOKUP(dummy1!V48,dummy1!$K$45:$L$172,2,FALSE),"")</f>
        <v/>
      </c>
      <c r="V42" s="295">
        <f ca="1">'Bracket 17 - 32'!S209</f>
        <v>24</v>
      </c>
      <c r="W42" s="296" t="str">
        <f ca="1">'Bracket 17 - 32'!T206</f>
        <v>Loser Match 17</v>
      </c>
      <c r="X42" s="296" t="str">
        <f ca="1">'Bracket 17 - 32'!T207</f>
        <v/>
      </c>
      <c r="Y42" s="295">
        <f t="shared" ca="1" si="41"/>
        <v>40</v>
      </c>
      <c r="Z42" s="295">
        <f t="shared" ca="1" si="2"/>
        <v>42040</v>
      </c>
      <c r="AA42" s="295">
        <f t="shared" ca="1" si="3"/>
        <v>0.79166666666666674</v>
      </c>
      <c r="AB42" s="295" t="str">
        <f t="shared" ca="1" si="42"/>
        <v>Winner Match 35</v>
      </c>
      <c r="AC42" s="295" t="str">
        <f t="shared" ca="1" si="43"/>
        <v>Winner Match 36</v>
      </c>
      <c r="AD42" s="295">
        <f ca="1">'Bracket 33 - 64'!C312</f>
        <v>12</v>
      </c>
      <c r="AE42" s="295" t="str">
        <f ca="1">'Bracket 33 - 64'!D309</f>
        <v/>
      </c>
      <c r="AF42" s="295" t="str">
        <f ca="1">'Bracket 33 - 64'!D310</f>
        <v/>
      </c>
      <c r="AG42" s="295">
        <f t="shared" ca="1" si="44"/>
        <v>40</v>
      </c>
      <c r="AH42" s="295">
        <f t="shared" ca="1" si="45"/>
        <v>42040</v>
      </c>
      <c r="AI42" s="295">
        <f t="shared" ca="1" si="46"/>
        <v>0.79166666666666674</v>
      </c>
      <c r="AJ42" s="295" t="str">
        <f t="shared" ca="1" si="47"/>
        <v>Winner Match 27</v>
      </c>
      <c r="AK42" s="295" t="str">
        <f t="shared" ca="1" si="48"/>
        <v>Winner Match 28</v>
      </c>
      <c r="AL42" s="294">
        <f>IF(dummy1!B49=dummy1!B48,IF(dummy1!C49&gt;1,AL41,AL41+1),1)</f>
        <v>3</v>
      </c>
      <c r="AO42" s="295" t="str">
        <f t="shared" si="51"/>
        <v>3Court 8</v>
      </c>
      <c r="AP42" s="295" t="str">
        <f t="shared" si="52"/>
        <v>3Court 8</v>
      </c>
      <c r="AQ42" s="295" t="str">
        <f t="shared" si="70"/>
        <v>Court 5</v>
      </c>
      <c r="AR42" s="295">
        <f t="shared" si="68"/>
        <v>6</v>
      </c>
      <c r="AS42" s="295">
        <f t="shared" ca="1" si="61"/>
        <v>10</v>
      </c>
      <c r="AT42" s="295">
        <f t="shared" ca="1" si="62"/>
        <v>0</v>
      </c>
      <c r="AU42" s="295">
        <f t="shared" ca="1" si="63"/>
        <v>0</v>
      </c>
      <c r="AV42" s="295">
        <f t="shared" ca="1" si="64"/>
        <v>0</v>
      </c>
      <c r="AW42" s="295">
        <f t="shared" ca="1" si="65"/>
        <v>0</v>
      </c>
      <c r="AX42" s="295">
        <f t="shared" ca="1" si="66"/>
        <v>0</v>
      </c>
      <c r="AY42" s="295">
        <f t="shared" ca="1" si="67"/>
        <v>0</v>
      </c>
      <c r="AZ42" s="297" t="str">
        <f t="array" aca="1" ref="AZ42" ca="1">IFERROR(INDEX($K$3:$K$18,MATCH(1,($AM$3:$AM$18=$AR42&amp;$AQ42)*($J$3:$J$18=AZ$3),0),0),"")</f>
        <v/>
      </c>
      <c r="BA42" s="299" t="str">
        <f t="array" aca="1" ref="BA42" ca="1">IFERROR(INDEX($I$3:$I$18,MATCH(1,($AM$3:$AM$18=$AR42&amp;$AQ42)*($J$3:$J$18=BA$3),0),0),"")</f>
        <v/>
      </c>
      <c r="BB42" s="297" t="str">
        <f t="array" aca="1" ref="BB42" ca="1">IFERROR(INDEX($L$3:$L$18,MATCH(1,($AM$3:$AM$18=$AR42&amp;$AQ42)*($J$3:$J$18=BB$3),0),0),"")</f>
        <v/>
      </c>
      <c r="BC42" s="297" t="str">
        <f t="array" aca="1" ref="BC42" ca="1">IFERROR(INDEX($M$3:$M$18,MATCH(1,($AM$3:$AM$18=$AR42&amp;$AQ42)*($J$3:$J$18=BC$3),0),0),"")</f>
        <v/>
      </c>
      <c r="BD42" s="297" t="str">
        <f t="array" aca="1" ref="BD42" ca="1">IFERROR(INDEX($K$3:$K$18,MATCH(1,($AM$3:$AM$18=$AR42&amp;$AQ42)*($J$3:$J$18=BD$3),0),0),"")</f>
        <v/>
      </c>
      <c r="BE42" s="299" t="str">
        <f t="array" aca="1" ref="BE42" ca="1">IFERROR(INDEX($I$3:$I$18,MATCH(1,($AM$3:$AM$18=$AR42&amp;$AQ42)*($J$3:$J$18=BE$3),0),0),"")</f>
        <v/>
      </c>
      <c r="BF42" s="297" t="str">
        <f t="array" aca="1" ref="BF42" ca="1">IFERROR(INDEX($L$3:$L$18,MATCH(1,($AM$3:$AM$18=$AR42&amp;$AQ42)*($J$3:$J$18=BF$3),0),0),"")</f>
        <v/>
      </c>
      <c r="BG42" s="297" t="str">
        <f t="array" aca="1" ref="BG42" ca="1">IFERROR(INDEX($M$3:$M$18,MATCH(1,($AM$3:$AM$18=$AR42&amp;$AQ42)*($J$3:$J$18=BG$3),0),0),"")</f>
        <v/>
      </c>
      <c r="BH42" s="297" t="str">
        <f t="array" aca="1" ref="BH42" ca="1">IFERROR(INDEX($K$3:$K$18,MATCH(1,($AM$3:$AM$18=$AR42&amp;$AQ42)*($J$3:$J$18=BH$3),0),0),"")</f>
        <v/>
      </c>
      <c r="BI42" s="299" t="str">
        <f t="array" aca="1" ref="BI42" ca="1">IFERROR(INDEX($I$3:$I$18,MATCH(1,($AM$3:$AM$18=$AR42&amp;$AQ42)*($J$3:$J$18=BI$3),0),0),"")</f>
        <v/>
      </c>
      <c r="BJ42" s="297" t="str">
        <f t="array" aca="1" ref="BJ42" ca="1">IFERROR(INDEX($L$3:$L$18,MATCH(1,($AM$3:$AM$18=$AR42&amp;$AQ42)*($J$3:$J$18=BJ$3),0),0),"")</f>
        <v/>
      </c>
      <c r="BK42" s="297" t="str">
        <f t="array" aca="1" ref="BK42" ca="1">IFERROR(INDEX($M$3:$M$18,MATCH(1,($AM$3:$AM$18=$AR42&amp;$AQ42)*($J$3:$J$18=BK$3),0),0),"")</f>
        <v/>
      </c>
      <c r="BL42" s="297" t="str">
        <f t="array" aca="1" ref="BL42" ca="1">IFERROR(INDEX($K$3:$K$18,MATCH(1,($AM$3:$AM$18=$AR42&amp;$AQ42)*($J$3:$J$18=BL$3),0),0),"")</f>
        <v/>
      </c>
      <c r="BM42" s="299" t="str">
        <f t="array" aca="1" ref="BM42" ca="1">IFERROR(INDEX($I$3:$I$18,MATCH(1,($AM$3:$AM$18=$AR42&amp;$AQ42)*($J$3:$J$18=BM$3),0),0),"")</f>
        <v/>
      </c>
      <c r="BN42" s="297" t="str">
        <f t="array" aca="1" ref="BN42" ca="1">IFERROR(INDEX($L$3:$L$18,MATCH(1,($AM$3:$AM$18=$AR42&amp;$AQ42)*($J$3:$J$18=BN$3),0),0),"")</f>
        <v/>
      </c>
      <c r="BO42" s="297" t="str">
        <f t="array" aca="1" ref="BO42" ca="1">IFERROR(INDEX($M$3:$M$18,MATCH(1,($AM$3:$AM$18=$AR42&amp;$AQ42)*($J$3:$J$18=BO$3),0),0),"")</f>
        <v/>
      </c>
      <c r="BP42" s="297" t="str">
        <f t="array" aca="1" ref="BP42" ca="1">IFERROR(INDEX($K$3:$K$18,MATCH(1,($AM$3:$AM$18=$AR42&amp;$AQ42)*($J$3:$J$18=BP$3),0),0),"")</f>
        <v/>
      </c>
      <c r="BQ42" s="299" t="str">
        <f t="array" aca="1" ref="BQ42" ca="1">IFERROR(INDEX($I$3:$I$18,MATCH(1,($AM$3:$AM$18=$AR42&amp;$AQ42)*($J$3:$J$18=BQ$3),0),0),"")</f>
        <v/>
      </c>
      <c r="BR42" s="297" t="str">
        <f t="array" aca="1" ref="BR42" ca="1">IFERROR(INDEX($L$3:$L$18,MATCH(1,($AM$3:$AM$18=$AR42&amp;$AQ42)*($J$3:$J$18=BR$3),0),0),"")</f>
        <v/>
      </c>
      <c r="BS42" s="297" t="str">
        <f t="array" aca="1" ref="BS42" ca="1">IFERROR(INDEX($M$3:$M$18,MATCH(1,($AM$3:$AM$18=$AR42&amp;$AQ42)*($J$3:$J$18=BS$3),0),0),"")</f>
        <v/>
      </c>
      <c r="BT42" s="297" t="str">
        <f t="array" aca="1" ref="BT42" ca="1">IFERROR(INDEX($K$3:$K$18,MATCH(1,($AM$3:$AM$18=$AR42&amp;$AQ42)*($J$3:$J$18=BT$3),0),0),"")</f>
        <v/>
      </c>
      <c r="BU42" s="299" t="str">
        <f t="array" aca="1" ref="BU42" ca="1">IFERROR(INDEX($I$3:$I$18,MATCH(1,($AM$3:$AM$18=$AR42&amp;$AQ42)*($J$3:$J$18=BU$3),0),0),"")</f>
        <v/>
      </c>
      <c r="BV42" s="297" t="str">
        <f t="array" aca="1" ref="BV42" ca="1">IFERROR(INDEX($L$3:$L$18,MATCH(1,($AM$3:$AM$18=$AR42&amp;$AQ42)*($J$3:$J$18=BV$3),0),0),"")</f>
        <v/>
      </c>
      <c r="BW42" s="297" t="str">
        <f t="array" aca="1" ref="BW42" ca="1">IFERROR(INDEX($M$3:$M$18,MATCH(1,($AM$3:$AM$18=$AR42&amp;$AQ42)*($J$3:$J$18=BW$3),0),0),"")</f>
        <v/>
      </c>
      <c r="BX42" s="297" t="str">
        <f t="array" aca="1" ref="BX42" ca="1">IFERROR(INDEX($K$3:$K$18,MATCH(1,($AM$3:$AM$18=$AR42&amp;$AQ42)*($J$3:$J$18=BX$3),0),0),"")</f>
        <v/>
      </c>
      <c r="BY42" s="299" t="str">
        <f t="array" aca="1" ref="BY42" ca="1">IFERROR(INDEX($I$3:$I$18,MATCH(1,($AM$3:$AM$18=$AR42&amp;$AQ42)*($J$3:$J$18=BY$3),0),0),"")</f>
        <v/>
      </c>
      <c r="BZ42" s="297" t="str">
        <f t="array" aca="1" ref="BZ42" ca="1">IFERROR(INDEX($L$3:$L$18,MATCH(1,($AM$3:$AM$18=$AR42&amp;$AQ42)*($J$3:$J$18=BZ$3),0),0),"")</f>
        <v/>
      </c>
      <c r="CA42" s="297" t="str">
        <f t="array" aca="1" ref="CA42" ca="1">IFERROR(INDEX($M$3:$M$18,MATCH(1,($AM$3:$AM$18=$AR42&amp;$AQ42)*($J$3:$J$18=CA$3),0),0),"")</f>
        <v/>
      </c>
      <c r="CB42" s="297" t="str">
        <f t="array" aca="1" ref="CB42" ca="1">IFERROR(INDEX($S$3:$S$33,MATCH(1,($AN$3:$AN$33=$AR42&amp;$AQ42)*($R$3:$R$33=CB$3),0),0),"")</f>
        <v/>
      </c>
      <c r="CC42" s="299" t="str">
        <f t="array" aca="1" ref="CC42" ca="1">IFERROR(INDEX($Q$3:$Q$33,MATCH(1,($AN$3:$AN$33=$AR42&amp;$AQ42)*($R$3:$R$33=CC$3),0),0),"")</f>
        <v/>
      </c>
      <c r="CD42" s="297" t="str">
        <f t="array" aca="1" ref="CD42" ca="1">IFERROR(INDEX($T$3:$T$33,MATCH(1,($AN$3:$AN$33=$AR42&amp;$AQ42)*($R$3:$R$33=CD$3),0),0),"")</f>
        <v/>
      </c>
      <c r="CE42" s="297" t="str">
        <f t="array" aca="1" ref="CE42" ca="1">IFERROR(INDEX($U$3:$U$33,MATCH(1,($AN$3:$AN$33=$AR42&amp;$AQ42)*($R$3:$R$33=CE$3),0),0),"")</f>
        <v/>
      </c>
      <c r="CF42" s="297" t="str">
        <f t="array" aca="1" ref="CF42" ca="1">IFERROR(INDEX($S$3:$S$33,MATCH(1,($AN$3:$AN$33=$AR42&amp;$AQ42)*($R$3:$R$33=CF$3),0),0),"")</f>
        <v/>
      </c>
      <c r="CG42" s="299" t="str">
        <f t="array" aca="1" ref="CG42" ca="1">IFERROR(INDEX($Q$3:$Q$33,MATCH(1,($AN$3:$AN$33=$AR42&amp;$AQ42)*($R$3:$R$33=CG$3),0),0),"")</f>
        <v/>
      </c>
      <c r="CH42" s="297" t="str">
        <f t="array" aca="1" ref="CH42" ca="1">IFERROR(INDEX($T$3:$T$33,MATCH(1,($AN$3:$AN$33=$AR42&amp;$AQ42)*($R$3:$R$33=CH$3),0),0),"")</f>
        <v/>
      </c>
      <c r="CI42" s="297" t="str">
        <f t="array" aca="1" ref="CI42" ca="1">IFERROR(INDEX($U$3:$U$33,MATCH(1,($AN$3:$AN$33=$AR42&amp;$AQ42)*($R$3:$R$33=CI$3),0),0),"")</f>
        <v/>
      </c>
      <c r="CJ42" s="297" t="str">
        <f t="array" aca="1" ref="CJ42" ca="1">IFERROR(INDEX($S$3:$S$33,MATCH(1,($AN$3:$AN$33=$AR42&amp;$AQ42)*($R$3:$R$33=CJ$3),0),0),"")</f>
        <v/>
      </c>
      <c r="CK42" s="299" t="str">
        <f t="array" aca="1" ref="CK42" ca="1">IFERROR(INDEX($Q$3:$Q$33,MATCH(1,($AN$3:$AN$33=$AR42&amp;$AQ42)*($R$3:$R$33=CK$3),0),0),"")</f>
        <v/>
      </c>
      <c r="CL42" s="297" t="str">
        <f t="array" aca="1" ref="CL42" ca="1">IFERROR(INDEX($T$3:$T$33,MATCH(1,($AN$3:$AN$33=$AR42&amp;$AQ42)*($R$3:$R$33=CL$3),0),0),"")</f>
        <v/>
      </c>
      <c r="CM42" s="297" t="str">
        <f t="array" aca="1" ref="CM42" ca="1">IFERROR(INDEX($U$3:$U$33,MATCH(1,($AN$3:$AN$33=$AR42&amp;$AQ42)*($R$3:$R$33=CM$3),0),0),"")</f>
        <v/>
      </c>
      <c r="CN42" s="297" t="str">
        <f t="array" aca="1" ref="CN42" ca="1">IFERROR(INDEX($S$3:$S$33,MATCH(1,($AN$3:$AN$33=$AR42&amp;$AQ42)*($R$3:$R$33=CN$3),0),0),"")</f>
        <v/>
      </c>
      <c r="CO42" s="299" t="str">
        <f t="array" aca="1" ref="CO42" ca="1">IFERROR(INDEX($Q$3:$Q$33,MATCH(1,($AN$3:$AN$33=$AR42&amp;$AQ42)*($R$3:$R$33=CO$3),0),0),"")</f>
        <v/>
      </c>
      <c r="CP42" s="297" t="str">
        <f t="array" aca="1" ref="CP42" ca="1">IFERROR(INDEX($T$3:$T$33,MATCH(1,($AN$3:$AN$33=$AR42&amp;$AQ42)*($R$3:$R$33=CP$3),0),0),"")</f>
        <v/>
      </c>
      <c r="CQ42" s="297" t="str">
        <f t="array" aca="1" ref="CQ42" ca="1">IFERROR(INDEX($U$3:$U$33,MATCH(1,($AN$3:$AN$33=$AR42&amp;$AQ42)*($R$3:$R$33=CQ$3),0),0),"")</f>
        <v/>
      </c>
      <c r="CR42" s="297" t="str">
        <f t="array" aca="1" ref="CR42" ca="1">IFERROR(INDEX($S$3:$S$33,MATCH(1,($AN$3:$AN$33=$AR42&amp;$AQ42)*($R$3:$R$33=CR$3),0),0),"")</f>
        <v/>
      </c>
      <c r="CS42" s="299" t="str">
        <f t="array" aca="1" ref="CS42" ca="1">IFERROR(INDEX($Q$3:$Q$33,MATCH(1,($AN$3:$AN$33=$AR42&amp;$AQ42)*($R$3:$R$33=CS$3),0),0),"")</f>
        <v/>
      </c>
      <c r="CT42" s="297" t="str">
        <f t="array" aca="1" ref="CT42" ca="1">IFERROR(INDEX($T$3:$T$33,MATCH(1,($AN$3:$AN$33=$AR42&amp;$AQ42)*($R$3:$R$33=CT$3),0),0),"")</f>
        <v/>
      </c>
      <c r="CU42" s="297" t="str">
        <f t="array" aca="1" ref="CU42" ca="1">IFERROR(INDEX($U$3:$U$33,MATCH(1,($AN$3:$AN$33=$AR42&amp;$AQ42)*($R$3:$R$33=CU$3),0),0),"")</f>
        <v/>
      </c>
      <c r="CV42" s="297" t="str">
        <f t="array" aca="1" ref="CV42" ca="1">IFERROR(INDEX($S$3:$S$33,MATCH(1,($AN$3:$AN$33=$AR42&amp;$AQ42)*($R$3:$R$33=CV$3),0),0),"")</f>
        <v/>
      </c>
      <c r="CW42" s="299" t="str">
        <f t="array" aca="1" ref="CW42" ca="1">IFERROR(INDEX($Q$3:$Q$33,MATCH(1,($AN$3:$AN$33=$AR42&amp;$AQ42)*($R$3:$R$33=CW$3),0),0),"")</f>
        <v/>
      </c>
      <c r="CX42" s="297" t="str">
        <f t="array" aca="1" ref="CX42" ca="1">IFERROR(INDEX($T$3:$T$33,MATCH(1,($AN$3:$AN$33=$AR42&amp;$AQ42)*($R$3:$R$33=CX$3),0),0),"")</f>
        <v/>
      </c>
      <c r="CY42" s="297" t="str">
        <f t="array" aca="1" ref="CY42" ca="1">IFERROR(INDEX($U$3:$U$33,MATCH(1,($AN$3:$AN$33=$AR42&amp;$AQ42)*($R$3:$R$33=CY$3),0),0),"")</f>
        <v/>
      </c>
      <c r="CZ42" s="297" t="str">
        <f t="array" aca="1" ref="CZ42" ca="1">IFERROR(INDEX($S$3:$S$33,MATCH(1,($AN$3:$AN$33=$AR42&amp;$AQ42)*($R$3:$R$33=CZ$3),0),0),"")</f>
        <v/>
      </c>
      <c r="DA42" s="299" t="str">
        <f t="array" aca="1" ref="DA42" ca="1">IFERROR(INDEX($Q$3:$Q$33,MATCH(1,($AN$3:$AN$33=$AR42&amp;$AQ42)*($R$3:$R$33=DA$3),0),0),"")</f>
        <v/>
      </c>
      <c r="DB42" s="297" t="str">
        <f t="array" aca="1" ref="DB42" ca="1">IFERROR(INDEX($T$3:$T$33,MATCH(1,($AN$3:$AN$33=$AR42&amp;$AQ42)*($R$3:$R$33=DB$3),0),0),"")</f>
        <v/>
      </c>
      <c r="DC42" s="297" t="str">
        <f t="array" aca="1" ref="DC42" ca="1">IFERROR(INDEX($U$3:$U$33,MATCH(1,($AN$3:$AN$33=$AR42&amp;$AQ42)*($R$3:$R$33=DC$3),0),0),"")</f>
        <v/>
      </c>
      <c r="DD42" s="297" t="str">
        <f t="array" aca="1" ref="DD42" ca="1">IFERROR(INDEX($AA$3:$AA$65,MATCH(1,($AO$3:$AO$65=$AR42&amp;$AQ42)*($Z$3:$Z$65=DD$3),0),0),"")</f>
        <v/>
      </c>
      <c r="DE42" s="299" t="str">
        <f t="array" aca="1" ref="DE42" ca="1">IFERROR(INDEX($Y$3:$Y$65,MATCH(1,($AO$3:$AO$65=$AR42&amp;$AQ42)*($Z$3:$Z$65=DE$3),0),0),"")</f>
        <v/>
      </c>
      <c r="DF42" s="297" t="str">
        <f t="array" aca="1" ref="DF42" ca="1">IFERROR(INDEX($AB$3:$AB$65,MATCH(1,($AO$3:$AO$65=$AR42&amp;$AQ42)*($Z$3:$Z$65=DF$3),0),0),"")</f>
        <v/>
      </c>
      <c r="DG42" s="297" t="str">
        <f t="array" aca="1" ref="DG42" ca="1">IFERROR(INDEX($AC$3:$AC$65,MATCH(1,($AO$3:$AO$65=$AR42&amp;$AQ42)*($Z$3:$Z$65=DG$3),0),0),"")</f>
        <v/>
      </c>
      <c r="DH42" s="297" t="str">
        <f t="array" aca="1" ref="DH42" ca="1">IFERROR(INDEX($AA$3:$AA$65,MATCH(1,($AO$3:$AO$65=$AR42&amp;$AQ42)*($Z$3:$Z$65=DH$3),0),0),"")</f>
        <v/>
      </c>
      <c r="DI42" s="299" t="str">
        <f t="array" aca="1" ref="DI42" ca="1">IFERROR(INDEX($Y$3:$Y$65,MATCH(1,($AO$3:$AO$65=$AR42&amp;$AQ42)*($Z$3:$Z$65=DI$3),0),0),"")</f>
        <v/>
      </c>
      <c r="DJ42" s="297" t="str">
        <f t="array" aca="1" ref="DJ42" ca="1">IFERROR(INDEX($AB$3:$AB$65,MATCH(1,($AO$3:$AO$65=$AR42&amp;$AQ42)*($Z$3:$Z$65=DJ$3),0),0),"")</f>
        <v/>
      </c>
      <c r="DK42" s="297" t="str">
        <f t="array" aca="1" ref="DK42" ca="1">IFERROR(INDEX($AC$3:$AC$65,MATCH(1,($AO$3:$AO$65=$AR42&amp;$AQ42)*($Z$3:$Z$65=DK$3),0),0),"")</f>
        <v/>
      </c>
      <c r="DL42" s="297" t="str">
        <f t="array" aca="1" ref="DL42" ca="1">IFERROR(INDEX($AA$3:$AA$65,MATCH(1,($AO$3:$AO$65=$AR42&amp;$AQ42)*($Z$3:$Z$65=DL$3),0),0),"")</f>
        <v/>
      </c>
      <c r="DM42" s="299" t="str">
        <f t="array" aca="1" ref="DM42" ca="1">IFERROR(INDEX($Y$3:$Y$65,MATCH(1,($AO$3:$AO$65=$AR42&amp;$AQ42)*($Z$3:$Z$65=DM$3),0),0),"")</f>
        <v/>
      </c>
      <c r="DN42" s="297" t="str">
        <f t="array" aca="1" ref="DN42" ca="1">IFERROR(INDEX($AB$3:$AB$65,MATCH(1,($AO$3:$AO$65=$AR42&amp;$AQ42)*($Z$3:$Z$65=DN$3),0),0),"")</f>
        <v/>
      </c>
      <c r="DO42" s="297" t="str">
        <f t="array" aca="1" ref="DO42" ca="1">IFERROR(INDEX($AC$3:$AC$65,MATCH(1,($AO$3:$AO$65=$AR42&amp;$AQ42)*($Z$3:$Z$65=DO$3),0),0),"")</f>
        <v/>
      </c>
      <c r="DP42" s="297" t="str">
        <f t="array" aca="1" ref="DP42" ca="1">IFERROR(INDEX($AA$3:$AA$65,MATCH(1,($AO$3:$AO$65=$AR42&amp;$AQ42)*($Z$3:$Z$65=DP$3),0),0),"")</f>
        <v/>
      </c>
      <c r="DQ42" s="299" t="str">
        <f t="array" aca="1" ref="DQ42" ca="1">IFERROR(INDEX($Y$3:$Y$65,MATCH(1,($AO$3:$AO$65=$AR42&amp;$AQ42)*($Z$3:$Z$65=DQ$3),0),0),"")</f>
        <v/>
      </c>
      <c r="DR42" s="297" t="str">
        <f t="array" aca="1" ref="DR42" ca="1">IFERROR(INDEX($AB$3:$AB$65,MATCH(1,($AO$3:$AO$65=$AR42&amp;$AQ42)*($Z$3:$Z$65=DR$3),0),0),"")</f>
        <v/>
      </c>
      <c r="DS42" s="297" t="str">
        <f t="array" aca="1" ref="DS42" ca="1">IFERROR(INDEX($AC$3:$AC$65,MATCH(1,($AO$3:$AO$65=$AR42&amp;$AQ42)*($Z$3:$Z$65=DS$3),0),0),"")</f>
        <v/>
      </c>
      <c r="DT42" s="297" t="str">
        <f t="array" aca="1" ref="DT42" ca="1">IFERROR(INDEX($AA$3:$AA$65,MATCH(1,($AO$3:$AO$65=$AR42&amp;$AQ42)*($Z$3:$Z$65=DT$3),0),0),"")</f>
        <v/>
      </c>
      <c r="DU42" s="299" t="str">
        <f t="array" aca="1" ref="DU42" ca="1">IFERROR(INDEX($Y$3:$Y$65,MATCH(1,($AO$3:$AO$65=$AR42&amp;$AQ42)*($Z$3:$Z$65=DU$3),0),0),"")</f>
        <v/>
      </c>
      <c r="DV42" s="297" t="str">
        <f t="array" aca="1" ref="DV42" ca="1">IFERROR(INDEX($AB$3:$AB$65,MATCH(1,($AO$3:$AO$65=$AR42&amp;$AQ42)*($Z$3:$Z$65=DV$3),0),0),"")</f>
        <v/>
      </c>
      <c r="DW42" s="297" t="str">
        <f t="array" aca="1" ref="DW42" ca="1">IFERROR(INDEX($AC$3:$AC$65,MATCH(1,($AO$3:$AO$65=$AR42&amp;$AQ42)*($Z$3:$Z$65=DW$3),0),0),"")</f>
        <v/>
      </c>
      <c r="DX42" s="297" t="str">
        <f t="array" aca="1" ref="DX42" ca="1">IFERROR(INDEX($AA$3:$AA$65,MATCH(1,($AO$3:$AO$65=$AR42&amp;$AQ42)*($Z$3:$Z$65=DX$3),0),0),"")</f>
        <v/>
      </c>
      <c r="DY42" s="299" t="str">
        <f t="array" aca="1" ref="DY42" ca="1">IFERROR(INDEX($Y$3:$Y$65,MATCH(1,($AO$3:$AO$65=$AR42&amp;$AQ42)*($Z$3:$Z$65=DY$3),0),0),"")</f>
        <v/>
      </c>
      <c r="DZ42" s="297" t="str">
        <f t="array" aca="1" ref="DZ42" ca="1">IFERROR(INDEX($AB$3:$AB$65,MATCH(1,($AO$3:$AO$65=$AR42&amp;$AQ42)*($Z$3:$Z$65=DZ$3),0),0),"")</f>
        <v/>
      </c>
      <c r="EA42" s="297" t="str">
        <f t="array" aca="1" ref="EA42" ca="1">IFERROR(INDEX($AC$3:$AC$65,MATCH(1,($AO$3:$AO$65=$AR42&amp;$AQ42)*($Z$3:$Z$65=EA$3),0),0),"")</f>
        <v/>
      </c>
      <c r="EB42" s="297" t="str">
        <f t="array" aca="1" ref="EB42" ca="1">IFERROR(INDEX($AA$3:$AA$65,MATCH(1,($AO$3:$AO$65=$AR42&amp;$AQ42)*($Z$3:$Z$65=EB$3),0),0),"")</f>
        <v/>
      </c>
      <c r="EC42" s="299" t="str">
        <f t="array" aca="1" ref="EC42" ca="1">IFERROR(INDEX($Y$3:$Y$65,MATCH(1,($AO$3:$AO$65=$AR42&amp;$AQ42)*($Z$3:$Z$65=EC$3),0),0),"")</f>
        <v/>
      </c>
      <c r="ED42" s="297" t="str">
        <f t="array" aca="1" ref="ED42" ca="1">IFERROR(INDEX($AB$3:$AB$65,MATCH(1,($AO$3:$AO$65=$AR42&amp;$AQ42)*($Z$3:$Z$65=ED$3),0),0),"")</f>
        <v/>
      </c>
      <c r="EE42" s="297" t="str">
        <f t="array" aca="1" ref="EE42" ca="1">IFERROR(INDEX($AC$3:$AC$65,MATCH(1,($AO$3:$AO$65=$AR42&amp;$AQ42)*($Z$3:$Z$65=EE$3),0),0),"")</f>
        <v/>
      </c>
      <c r="EF42" s="297" t="str">
        <f t="array" aca="1" ref="EF42" ca="1">IFERROR(INDEX($AI$3:$AI$129,MATCH(1,($AP$3:$AP$129=$AR42&amp;$AQ42)*($AH$3:$AH$129=EF$3),0),0),"")</f>
        <v/>
      </c>
      <c r="EG42" s="299" t="str">
        <f t="array" aca="1" ref="EG42" ca="1">IFERROR(INDEX($AG$3:$AG$129,MATCH(1,($AP$3:$AP$129=$AR42&amp;$AQ42)*($AH$3:$AH$129=EG$3),0),0),"")</f>
        <v/>
      </c>
      <c r="EH42" s="297" t="str">
        <f t="array" aca="1" ref="EH42" ca="1">IFERROR(INDEX($AJ$3:$AJ$129,MATCH(1,($AP$3:$AP$129=$AR42&amp;$AQ42)*($AH$3:$AH$129=EH$3),0),0),"")</f>
        <v/>
      </c>
      <c r="EI42" s="297" t="str">
        <f t="array" aca="1" ref="EI42" ca="1">IFERROR(INDEX($AK$3:$AK$129,MATCH(1,($AP$3:$AP$129=$AR42&amp;$AQ42)*($AH$3:$AH$129=EI$3),0),0),"")</f>
        <v/>
      </c>
      <c r="EJ42" s="297" t="str">
        <f t="array" aca="1" ref="EJ42" ca="1">IFERROR(INDEX($AI$3:$AI$129,MATCH(1,($AP$3:$AP$129=$AR42&amp;$AQ42)*($AH$3:$AH$129=EJ$3),0),0),"")</f>
        <v/>
      </c>
      <c r="EK42" s="299" t="str">
        <f t="array" aca="1" ref="EK42" ca="1">IFERROR(INDEX($AG$3:$AG$129,MATCH(1,($AP$3:$AP$129=$AR42&amp;$AQ42)*($AH$3:$AH$129=EK$3),0),0),"")</f>
        <v/>
      </c>
      <c r="EL42" s="297" t="str">
        <f t="array" aca="1" ref="EL42" ca="1">IFERROR(INDEX($AJ$3:$AJ$129,MATCH(1,($AP$3:$AP$129=$AR42&amp;$AQ42)*($AH$3:$AH$129=EL$3),0),0),"")</f>
        <v/>
      </c>
      <c r="EM42" s="297" t="str">
        <f t="array" aca="1" ref="EM42" ca="1">IFERROR(INDEX($AK$3:$AK$129,MATCH(1,($AP$3:$AP$129=$AR42&amp;$AQ42)*($AH$3:$AH$129=EM$3),0),0),"")</f>
        <v/>
      </c>
      <c r="EN42" s="297" t="str">
        <f t="array" aca="1" ref="EN42" ca="1">IFERROR(INDEX($AI$3:$AI$129,MATCH(1,($AP$3:$AP$129=$AR42&amp;$AQ42)*($AH$3:$AH$129=EN$3),0),0),"")</f>
        <v/>
      </c>
      <c r="EO42" s="299" t="str">
        <f t="array" aca="1" ref="EO42" ca="1">IFERROR(INDEX($AG$3:$AG$129,MATCH(1,($AP$3:$AP$129=$AR42&amp;$AQ42)*($AH$3:$AH$129=EO$3),0),0),"")</f>
        <v/>
      </c>
      <c r="EP42" s="297" t="str">
        <f t="array" aca="1" ref="EP42" ca="1">IFERROR(INDEX($AJ$3:$AJ$129,MATCH(1,($AP$3:$AP$129=$AR42&amp;$AQ42)*($AH$3:$AH$129=EP$3),0),0),"")</f>
        <v/>
      </c>
      <c r="EQ42" s="297" t="str">
        <f t="array" aca="1" ref="EQ42" ca="1">IFERROR(INDEX($AK$3:$AK$129,MATCH(1,($AP$3:$AP$129=$AR42&amp;$AQ42)*($AH$3:$AH$129=EQ$3),0),0),"")</f>
        <v/>
      </c>
      <c r="ER42" s="297" t="str">
        <f t="array" aca="1" ref="ER42" ca="1">IFERROR(INDEX($AI$3:$AI$129,MATCH(1,($AP$3:$AP$129=$AR42&amp;$AQ42)*($AH$3:$AH$129=ER$3),0),0),"")</f>
        <v/>
      </c>
      <c r="ES42" s="299" t="str">
        <f t="array" aca="1" ref="ES42" ca="1">IFERROR(INDEX($AG$3:$AG$129,MATCH(1,($AP$3:$AP$129=$AR42&amp;$AQ42)*($AH$3:$AH$129=ES$3),0),0),"")</f>
        <v/>
      </c>
      <c r="ET42" s="297" t="str">
        <f t="array" aca="1" ref="ET42" ca="1">IFERROR(INDEX($AJ$3:$AJ$129,MATCH(1,($AP$3:$AP$129=$AR42&amp;$AQ42)*($AH$3:$AH$129=ET$3),0),0),"")</f>
        <v/>
      </c>
      <c r="EU42" s="297" t="str">
        <f t="array" aca="1" ref="EU42" ca="1">IFERROR(INDEX($AK$3:$AK$129,MATCH(1,($AP$3:$AP$129=$AR42&amp;$AQ42)*($AH$3:$AH$129=EU$3),0),0),"")</f>
        <v/>
      </c>
      <c r="EV42" s="297" t="str">
        <f t="array" aca="1" ref="EV42" ca="1">IFERROR(INDEX($AI$3:$AI$129,MATCH(1,($AP$3:$AP$129=$AR42&amp;$AQ42)*($AH$3:$AH$129=EV$3),0),0),"")</f>
        <v/>
      </c>
      <c r="EW42" s="299" t="str">
        <f t="array" aca="1" ref="EW42" ca="1">IFERROR(INDEX($AG$3:$AG$129,MATCH(1,($AP$3:$AP$129=$AR42&amp;$AQ42)*($AH$3:$AH$129=EW$3),0),0),"")</f>
        <v/>
      </c>
      <c r="EX42" s="297" t="str">
        <f t="array" aca="1" ref="EX42" ca="1">IFERROR(INDEX($AJ$3:$AJ$129,MATCH(1,($AP$3:$AP$129=$AR42&amp;$AQ42)*($AH$3:$AH$129=EX$3),0),0),"")</f>
        <v/>
      </c>
      <c r="EY42" s="297" t="str">
        <f t="array" aca="1" ref="EY42" ca="1">IFERROR(INDEX($AK$3:$AK$129,MATCH(1,($AP$3:$AP$129=$AR42&amp;$AQ42)*($AH$3:$AH$129=EY$3),0),0),"")</f>
        <v/>
      </c>
      <c r="EZ42" s="297" t="str">
        <f t="array" aca="1" ref="EZ42" ca="1">IFERROR(INDEX($AI$3:$AI$129,MATCH(1,($AP$3:$AP$129=$AR42&amp;$AQ42)*($AH$3:$AH$129=EZ$3),0),0),"")</f>
        <v/>
      </c>
      <c r="FA42" s="299" t="str">
        <f t="array" aca="1" ref="FA42" ca="1">IFERROR(INDEX($AG$3:$AG$129,MATCH(1,($AP$3:$AP$129=$AR42&amp;$AQ42)*($AH$3:$AH$129=FA$3),0),0),"")</f>
        <v/>
      </c>
      <c r="FB42" s="297" t="str">
        <f t="array" aca="1" ref="FB42" ca="1">IFERROR(INDEX($AJ$3:$AJ$129,MATCH(1,($AP$3:$AP$129=$AR42&amp;$AQ42)*($AH$3:$AH$129=FB$3),0),0),"")</f>
        <v/>
      </c>
      <c r="FC42" s="297" t="str">
        <f t="array" aca="1" ref="FC42" ca="1">IFERROR(INDEX($AK$3:$AK$129,MATCH(1,($AP$3:$AP$129=$AR42&amp;$AQ42)*($AH$3:$AH$129=FC$3),0),0),"")</f>
        <v/>
      </c>
      <c r="FD42" s="297" t="str">
        <f t="array" aca="1" ref="FD42" ca="1">IFERROR(INDEX($AI$3:$AI$129,MATCH(1,($AP$3:$AP$129=$AR42&amp;$AQ42)*($AH$3:$AH$129=FD$3),0),0),"")</f>
        <v/>
      </c>
      <c r="FE42" s="299" t="str">
        <f t="array" aca="1" ref="FE42" ca="1">IFERROR(INDEX($AG$3:$AG$129,MATCH(1,($AP$3:$AP$129=$AR42&amp;$AQ42)*($AH$3:$AH$129=FE$3),0),0),"")</f>
        <v/>
      </c>
      <c r="FF42" s="297" t="str">
        <f t="array" aca="1" ref="FF42" ca="1">IFERROR(INDEX($AJ$3:$AJ$129,MATCH(1,($AP$3:$AP$129=$AR42&amp;$AQ42)*($AH$3:$AH$129=FF$3),0),0),"")</f>
        <v/>
      </c>
      <c r="FG42" s="297" t="str">
        <f t="array" aca="1" ref="FG42" ca="1">IFERROR(INDEX($AK$3:$AK$129,MATCH(1,($AP$3:$AP$129=$AR42&amp;$AQ42)*($AH$3:$AH$129=FG$3),0),0),"")</f>
        <v/>
      </c>
    </row>
    <row r="43" spans="2:163" ht="13.8" x14ac:dyDescent="0.25">
      <c r="B43" s="295">
        <f>dummy1!O49</f>
        <v>41</v>
      </c>
      <c r="C43" s="296">
        <f>dummy1!P49</f>
        <v>42040</v>
      </c>
      <c r="D43" s="297">
        <f>dummy1!Q49</f>
        <v>0.79166666666666674</v>
      </c>
      <c r="E43" s="295" t="str">
        <f>dummy1!R49</f>
        <v>Court 9</v>
      </c>
      <c r="G43" s="295" t="str">
        <f>IFERROR(VLOOKUP(dummy1!S49,dummy1!$K$45:$L$172,2,FALSE),"")</f>
        <v/>
      </c>
      <c r="H43" s="295" t="str">
        <f>IFERROR(VLOOKUP(dummy1!V49,dummy1!$K$45:$L$172,2,FALSE),"")</f>
        <v/>
      </c>
      <c r="V43" s="295">
        <f ca="1">'Bracket 17 - 32'!AI21</f>
        <v>25</v>
      </c>
      <c r="W43" s="296" t="str">
        <f ca="1">'Bracket 17 - 32'!AJ18</f>
        <v>Winner Match 13</v>
      </c>
      <c r="X43" s="296" t="str">
        <f ca="1">'Bracket 17 - 32'!AJ19</f>
        <v>Winner Match 14</v>
      </c>
      <c r="Y43" s="295">
        <f t="shared" ca="1" si="41"/>
        <v>41</v>
      </c>
      <c r="Z43" s="295">
        <f t="shared" ca="1" si="2"/>
        <v>42040</v>
      </c>
      <c r="AA43" s="295">
        <f t="shared" ca="1" si="3"/>
        <v>0.79166666666666674</v>
      </c>
      <c r="AB43" s="295" t="str">
        <f t="shared" ca="1" si="42"/>
        <v>Winner Match 37</v>
      </c>
      <c r="AC43" s="295" t="str">
        <f t="shared" ca="1" si="43"/>
        <v>Winner Match 38</v>
      </c>
      <c r="AD43" s="295">
        <f ca="1">'Bracket 33 - 64'!C326</f>
        <v>12</v>
      </c>
      <c r="AE43" s="295" t="str">
        <f ca="1">'Bracket 33 - 64'!D323</f>
        <v/>
      </c>
      <c r="AF43" s="295" t="str">
        <f ca="1">'Bracket 33 - 64'!D324</f>
        <v/>
      </c>
      <c r="AG43" s="295">
        <f t="shared" ca="1" si="44"/>
        <v>41</v>
      </c>
      <c r="AH43" s="295">
        <f t="shared" ca="1" si="45"/>
        <v>42040</v>
      </c>
      <c r="AI43" s="295">
        <f t="shared" ca="1" si="46"/>
        <v>0.79166666666666674</v>
      </c>
      <c r="AJ43" s="295" t="str">
        <f t="shared" ca="1" si="47"/>
        <v>Winner Match 29</v>
      </c>
      <c r="AK43" s="295" t="str">
        <f t="shared" ca="1" si="48"/>
        <v>Winner Match 30</v>
      </c>
      <c r="AL43" s="294">
        <f>IF(dummy1!B50=dummy1!B49,IF(dummy1!C50&gt;1,AL42,AL42+1),1)</f>
        <v>3</v>
      </c>
      <c r="AO43" s="295" t="str">
        <f t="shared" si="51"/>
        <v>3Court 9</v>
      </c>
      <c r="AP43" s="295" t="str">
        <f t="shared" si="52"/>
        <v>3Court 9</v>
      </c>
      <c r="AQ43" s="295" t="str">
        <f t="shared" si="70"/>
        <v>Court 5</v>
      </c>
      <c r="AR43" s="295">
        <f t="shared" si="68"/>
        <v>7</v>
      </c>
      <c r="AS43" s="295">
        <f t="shared" ca="1" si="61"/>
        <v>10</v>
      </c>
      <c r="AT43" s="295">
        <f t="shared" ca="1" si="62"/>
        <v>0</v>
      </c>
      <c r="AU43" s="295">
        <f t="shared" ca="1" si="63"/>
        <v>0</v>
      </c>
      <c r="AV43" s="295">
        <f t="shared" ca="1" si="64"/>
        <v>0</v>
      </c>
      <c r="AW43" s="295">
        <f t="shared" ca="1" si="65"/>
        <v>0</v>
      </c>
      <c r="AX43" s="295">
        <f t="shared" ca="1" si="66"/>
        <v>0</v>
      </c>
      <c r="AY43" s="295">
        <f t="shared" ca="1" si="67"/>
        <v>0</v>
      </c>
      <c r="AZ43" s="297" t="str">
        <f t="array" aca="1" ref="AZ43" ca="1">IFERROR(INDEX($K$3:$K$18,MATCH(1,($AM$3:$AM$18=$AR43&amp;$AQ43)*($J$3:$J$18=AZ$3),0),0),"")</f>
        <v/>
      </c>
      <c r="BA43" s="299" t="str">
        <f t="array" aca="1" ref="BA43" ca="1">IFERROR(INDEX($I$3:$I$18,MATCH(1,($AM$3:$AM$18=$AR43&amp;$AQ43)*($J$3:$J$18=BA$3),0),0),"")</f>
        <v/>
      </c>
      <c r="BB43" s="297" t="str">
        <f t="array" aca="1" ref="BB43" ca="1">IFERROR(INDEX($L$3:$L$18,MATCH(1,($AM$3:$AM$18=$AR43&amp;$AQ43)*($J$3:$J$18=BB$3),0),0),"")</f>
        <v/>
      </c>
      <c r="BC43" s="297" t="str">
        <f t="array" aca="1" ref="BC43" ca="1">IFERROR(INDEX($M$3:$M$18,MATCH(1,($AM$3:$AM$18=$AR43&amp;$AQ43)*($J$3:$J$18=BC$3),0),0),"")</f>
        <v/>
      </c>
      <c r="BD43" s="297" t="str">
        <f t="array" aca="1" ref="BD43" ca="1">IFERROR(INDEX($K$3:$K$18,MATCH(1,($AM$3:$AM$18=$AR43&amp;$AQ43)*($J$3:$J$18=BD$3),0),0),"")</f>
        <v/>
      </c>
      <c r="BE43" s="299" t="str">
        <f t="array" aca="1" ref="BE43" ca="1">IFERROR(INDEX($I$3:$I$18,MATCH(1,($AM$3:$AM$18=$AR43&amp;$AQ43)*($J$3:$J$18=BE$3),0),0),"")</f>
        <v/>
      </c>
      <c r="BF43" s="297" t="str">
        <f t="array" aca="1" ref="BF43" ca="1">IFERROR(INDEX($L$3:$L$18,MATCH(1,($AM$3:$AM$18=$AR43&amp;$AQ43)*($J$3:$J$18=BF$3),0),0),"")</f>
        <v/>
      </c>
      <c r="BG43" s="297" t="str">
        <f t="array" aca="1" ref="BG43" ca="1">IFERROR(INDEX($M$3:$M$18,MATCH(1,($AM$3:$AM$18=$AR43&amp;$AQ43)*($J$3:$J$18=BG$3),0),0),"")</f>
        <v/>
      </c>
      <c r="BH43" s="297" t="str">
        <f t="array" aca="1" ref="BH43" ca="1">IFERROR(INDEX($K$3:$K$18,MATCH(1,($AM$3:$AM$18=$AR43&amp;$AQ43)*($J$3:$J$18=BH$3),0),0),"")</f>
        <v/>
      </c>
      <c r="BI43" s="299" t="str">
        <f t="array" aca="1" ref="BI43" ca="1">IFERROR(INDEX($I$3:$I$18,MATCH(1,($AM$3:$AM$18=$AR43&amp;$AQ43)*($J$3:$J$18=BI$3),0),0),"")</f>
        <v/>
      </c>
      <c r="BJ43" s="297" t="str">
        <f t="array" aca="1" ref="BJ43" ca="1">IFERROR(INDEX($L$3:$L$18,MATCH(1,($AM$3:$AM$18=$AR43&amp;$AQ43)*($J$3:$J$18=BJ$3),0),0),"")</f>
        <v/>
      </c>
      <c r="BK43" s="297" t="str">
        <f t="array" aca="1" ref="BK43" ca="1">IFERROR(INDEX($M$3:$M$18,MATCH(1,($AM$3:$AM$18=$AR43&amp;$AQ43)*($J$3:$J$18=BK$3),0),0),"")</f>
        <v/>
      </c>
      <c r="BL43" s="297" t="str">
        <f t="array" aca="1" ref="BL43" ca="1">IFERROR(INDEX($K$3:$K$18,MATCH(1,($AM$3:$AM$18=$AR43&amp;$AQ43)*($J$3:$J$18=BL$3),0),0),"")</f>
        <v/>
      </c>
      <c r="BM43" s="299" t="str">
        <f t="array" aca="1" ref="BM43" ca="1">IFERROR(INDEX($I$3:$I$18,MATCH(1,($AM$3:$AM$18=$AR43&amp;$AQ43)*($J$3:$J$18=BM$3),0),0),"")</f>
        <v/>
      </c>
      <c r="BN43" s="297" t="str">
        <f t="array" aca="1" ref="BN43" ca="1">IFERROR(INDEX($L$3:$L$18,MATCH(1,($AM$3:$AM$18=$AR43&amp;$AQ43)*($J$3:$J$18=BN$3),0),0),"")</f>
        <v/>
      </c>
      <c r="BO43" s="297" t="str">
        <f t="array" aca="1" ref="BO43" ca="1">IFERROR(INDEX($M$3:$M$18,MATCH(1,($AM$3:$AM$18=$AR43&amp;$AQ43)*($J$3:$J$18=BO$3),0),0),"")</f>
        <v/>
      </c>
      <c r="BP43" s="297" t="str">
        <f t="array" aca="1" ref="BP43" ca="1">IFERROR(INDEX($K$3:$K$18,MATCH(1,($AM$3:$AM$18=$AR43&amp;$AQ43)*($J$3:$J$18=BP$3),0),0),"")</f>
        <v/>
      </c>
      <c r="BQ43" s="299" t="str">
        <f t="array" aca="1" ref="BQ43" ca="1">IFERROR(INDEX($I$3:$I$18,MATCH(1,($AM$3:$AM$18=$AR43&amp;$AQ43)*($J$3:$J$18=BQ$3),0),0),"")</f>
        <v/>
      </c>
      <c r="BR43" s="297" t="str">
        <f t="array" aca="1" ref="BR43" ca="1">IFERROR(INDEX($L$3:$L$18,MATCH(1,($AM$3:$AM$18=$AR43&amp;$AQ43)*($J$3:$J$18=BR$3),0),0),"")</f>
        <v/>
      </c>
      <c r="BS43" s="297" t="str">
        <f t="array" aca="1" ref="BS43" ca="1">IFERROR(INDEX($M$3:$M$18,MATCH(1,($AM$3:$AM$18=$AR43&amp;$AQ43)*($J$3:$J$18=BS$3),0),0),"")</f>
        <v/>
      </c>
      <c r="BT43" s="297" t="str">
        <f t="array" aca="1" ref="BT43" ca="1">IFERROR(INDEX($K$3:$K$18,MATCH(1,($AM$3:$AM$18=$AR43&amp;$AQ43)*($J$3:$J$18=BT$3),0),0),"")</f>
        <v/>
      </c>
      <c r="BU43" s="299" t="str">
        <f t="array" aca="1" ref="BU43" ca="1">IFERROR(INDEX($I$3:$I$18,MATCH(1,($AM$3:$AM$18=$AR43&amp;$AQ43)*($J$3:$J$18=BU$3),0),0),"")</f>
        <v/>
      </c>
      <c r="BV43" s="297" t="str">
        <f t="array" aca="1" ref="BV43" ca="1">IFERROR(INDEX($L$3:$L$18,MATCH(1,($AM$3:$AM$18=$AR43&amp;$AQ43)*($J$3:$J$18=BV$3),0),0),"")</f>
        <v/>
      </c>
      <c r="BW43" s="297" t="str">
        <f t="array" aca="1" ref="BW43" ca="1">IFERROR(INDEX($M$3:$M$18,MATCH(1,($AM$3:$AM$18=$AR43&amp;$AQ43)*($J$3:$J$18=BW$3),0),0),"")</f>
        <v/>
      </c>
      <c r="BX43" s="297" t="str">
        <f t="array" aca="1" ref="BX43" ca="1">IFERROR(INDEX($K$3:$K$18,MATCH(1,($AM$3:$AM$18=$AR43&amp;$AQ43)*($J$3:$J$18=BX$3),0),0),"")</f>
        <v/>
      </c>
      <c r="BY43" s="299" t="str">
        <f t="array" aca="1" ref="BY43" ca="1">IFERROR(INDEX($I$3:$I$18,MATCH(1,($AM$3:$AM$18=$AR43&amp;$AQ43)*($J$3:$J$18=BY$3),0),0),"")</f>
        <v/>
      </c>
      <c r="BZ43" s="297" t="str">
        <f t="array" aca="1" ref="BZ43" ca="1">IFERROR(INDEX($L$3:$L$18,MATCH(1,($AM$3:$AM$18=$AR43&amp;$AQ43)*($J$3:$J$18=BZ$3),0),0),"")</f>
        <v/>
      </c>
      <c r="CA43" s="297" t="str">
        <f t="array" aca="1" ref="CA43" ca="1">IFERROR(INDEX($M$3:$M$18,MATCH(1,($AM$3:$AM$18=$AR43&amp;$AQ43)*($J$3:$J$18=CA$3),0),0),"")</f>
        <v/>
      </c>
      <c r="CB43" s="297" t="str">
        <f t="array" aca="1" ref="CB43" ca="1">IFERROR(INDEX($S$3:$S$33,MATCH(1,($AN$3:$AN$33=$AR43&amp;$AQ43)*($R$3:$R$33=CB$3),0),0),"")</f>
        <v/>
      </c>
      <c r="CC43" s="299" t="str">
        <f t="array" aca="1" ref="CC43" ca="1">IFERROR(INDEX($Q$3:$Q$33,MATCH(1,($AN$3:$AN$33=$AR43&amp;$AQ43)*($R$3:$R$33=CC$3),0),0),"")</f>
        <v/>
      </c>
      <c r="CD43" s="297" t="str">
        <f t="array" aca="1" ref="CD43" ca="1">IFERROR(INDEX($T$3:$T$33,MATCH(1,($AN$3:$AN$33=$AR43&amp;$AQ43)*($R$3:$R$33=CD$3),0),0),"")</f>
        <v/>
      </c>
      <c r="CE43" s="297" t="str">
        <f t="array" aca="1" ref="CE43" ca="1">IFERROR(INDEX($U$3:$U$33,MATCH(1,($AN$3:$AN$33=$AR43&amp;$AQ43)*($R$3:$R$33=CE$3),0),0),"")</f>
        <v/>
      </c>
      <c r="CF43" s="297" t="str">
        <f t="array" aca="1" ref="CF43" ca="1">IFERROR(INDEX($S$3:$S$33,MATCH(1,($AN$3:$AN$33=$AR43&amp;$AQ43)*($R$3:$R$33=CF$3),0),0),"")</f>
        <v/>
      </c>
      <c r="CG43" s="299" t="str">
        <f t="array" aca="1" ref="CG43" ca="1">IFERROR(INDEX($Q$3:$Q$33,MATCH(1,($AN$3:$AN$33=$AR43&amp;$AQ43)*($R$3:$R$33=CG$3),0),0),"")</f>
        <v/>
      </c>
      <c r="CH43" s="297" t="str">
        <f t="array" aca="1" ref="CH43" ca="1">IFERROR(INDEX($T$3:$T$33,MATCH(1,($AN$3:$AN$33=$AR43&amp;$AQ43)*($R$3:$R$33=CH$3),0),0),"")</f>
        <v/>
      </c>
      <c r="CI43" s="297" t="str">
        <f t="array" aca="1" ref="CI43" ca="1">IFERROR(INDEX($U$3:$U$33,MATCH(1,($AN$3:$AN$33=$AR43&amp;$AQ43)*($R$3:$R$33=CI$3),0),0),"")</f>
        <v/>
      </c>
      <c r="CJ43" s="297" t="str">
        <f t="array" aca="1" ref="CJ43" ca="1">IFERROR(INDEX($S$3:$S$33,MATCH(1,($AN$3:$AN$33=$AR43&amp;$AQ43)*($R$3:$R$33=CJ$3),0),0),"")</f>
        <v/>
      </c>
      <c r="CK43" s="299" t="str">
        <f t="array" aca="1" ref="CK43" ca="1">IFERROR(INDEX($Q$3:$Q$33,MATCH(1,($AN$3:$AN$33=$AR43&amp;$AQ43)*($R$3:$R$33=CK$3),0),0),"")</f>
        <v/>
      </c>
      <c r="CL43" s="297" t="str">
        <f t="array" aca="1" ref="CL43" ca="1">IFERROR(INDEX($T$3:$T$33,MATCH(1,($AN$3:$AN$33=$AR43&amp;$AQ43)*($R$3:$R$33=CL$3),0),0),"")</f>
        <v/>
      </c>
      <c r="CM43" s="297" t="str">
        <f t="array" aca="1" ref="CM43" ca="1">IFERROR(INDEX($U$3:$U$33,MATCH(1,($AN$3:$AN$33=$AR43&amp;$AQ43)*($R$3:$R$33=CM$3),0),0),"")</f>
        <v/>
      </c>
      <c r="CN43" s="297" t="str">
        <f t="array" aca="1" ref="CN43" ca="1">IFERROR(INDEX($S$3:$S$33,MATCH(1,($AN$3:$AN$33=$AR43&amp;$AQ43)*($R$3:$R$33=CN$3),0),0),"")</f>
        <v/>
      </c>
      <c r="CO43" s="299" t="str">
        <f t="array" aca="1" ref="CO43" ca="1">IFERROR(INDEX($Q$3:$Q$33,MATCH(1,($AN$3:$AN$33=$AR43&amp;$AQ43)*($R$3:$R$33=CO$3),0),0),"")</f>
        <v/>
      </c>
      <c r="CP43" s="297" t="str">
        <f t="array" aca="1" ref="CP43" ca="1">IFERROR(INDEX($T$3:$T$33,MATCH(1,($AN$3:$AN$33=$AR43&amp;$AQ43)*($R$3:$R$33=CP$3),0),0),"")</f>
        <v/>
      </c>
      <c r="CQ43" s="297" t="str">
        <f t="array" aca="1" ref="CQ43" ca="1">IFERROR(INDEX($U$3:$U$33,MATCH(1,($AN$3:$AN$33=$AR43&amp;$AQ43)*($R$3:$R$33=CQ$3),0),0),"")</f>
        <v/>
      </c>
      <c r="CR43" s="297" t="str">
        <f t="array" aca="1" ref="CR43" ca="1">IFERROR(INDEX($S$3:$S$33,MATCH(1,($AN$3:$AN$33=$AR43&amp;$AQ43)*($R$3:$R$33=CR$3),0),0),"")</f>
        <v/>
      </c>
      <c r="CS43" s="299" t="str">
        <f t="array" aca="1" ref="CS43" ca="1">IFERROR(INDEX($Q$3:$Q$33,MATCH(1,($AN$3:$AN$33=$AR43&amp;$AQ43)*($R$3:$R$33=CS$3),0),0),"")</f>
        <v/>
      </c>
      <c r="CT43" s="297" t="str">
        <f t="array" aca="1" ref="CT43" ca="1">IFERROR(INDEX($T$3:$T$33,MATCH(1,($AN$3:$AN$33=$AR43&amp;$AQ43)*($R$3:$R$33=CT$3),0),0),"")</f>
        <v/>
      </c>
      <c r="CU43" s="297" t="str">
        <f t="array" aca="1" ref="CU43" ca="1">IFERROR(INDEX($U$3:$U$33,MATCH(1,($AN$3:$AN$33=$AR43&amp;$AQ43)*($R$3:$R$33=CU$3),0),0),"")</f>
        <v/>
      </c>
      <c r="CV43" s="297" t="str">
        <f t="array" aca="1" ref="CV43" ca="1">IFERROR(INDEX($S$3:$S$33,MATCH(1,($AN$3:$AN$33=$AR43&amp;$AQ43)*($R$3:$R$33=CV$3),0),0),"")</f>
        <v/>
      </c>
      <c r="CW43" s="299" t="str">
        <f t="array" aca="1" ref="CW43" ca="1">IFERROR(INDEX($Q$3:$Q$33,MATCH(1,($AN$3:$AN$33=$AR43&amp;$AQ43)*($R$3:$R$33=CW$3),0),0),"")</f>
        <v/>
      </c>
      <c r="CX43" s="297" t="str">
        <f t="array" aca="1" ref="CX43" ca="1">IFERROR(INDEX($T$3:$T$33,MATCH(1,($AN$3:$AN$33=$AR43&amp;$AQ43)*($R$3:$R$33=CX$3),0),0),"")</f>
        <v/>
      </c>
      <c r="CY43" s="297" t="str">
        <f t="array" aca="1" ref="CY43" ca="1">IFERROR(INDEX($U$3:$U$33,MATCH(1,($AN$3:$AN$33=$AR43&amp;$AQ43)*($R$3:$R$33=CY$3),0),0),"")</f>
        <v/>
      </c>
      <c r="CZ43" s="297" t="str">
        <f t="array" aca="1" ref="CZ43" ca="1">IFERROR(INDEX($S$3:$S$33,MATCH(1,($AN$3:$AN$33=$AR43&amp;$AQ43)*($R$3:$R$33=CZ$3),0),0),"")</f>
        <v/>
      </c>
      <c r="DA43" s="299" t="str">
        <f t="array" aca="1" ref="DA43" ca="1">IFERROR(INDEX($Q$3:$Q$33,MATCH(1,($AN$3:$AN$33=$AR43&amp;$AQ43)*($R$3:$R$33=DA$3),0),0),"")</f>
        <v/>
      </c>
      <c r="DB43" s="297" t="str">
        <f t="array" aca="1" ref="DB43" ca="1">IFERROR(INDEX($T$3:$T$33,MATCH(1,($AN$3:$AN$33=$AR43&amp;$AQ43)*($R$3:$R$33=DB$3),0),0),"")</f>
        <v/>
      </c>
      <c r="DC43" s="297" t="str">
        <f t="array" aca="1" ref="DC43" ca="1">IFERROR(INDEX($U$3:$U$33,MATCH(1,($AN$3:$AN$33=$AR43&amp;$AQ43)*($R$3:$R$33=DC$3),0),0),"")</f>
        <v/>
      </c>
      <c r="DD43" s="297" t="str">
        <f t="array" aca="1" ref="DD43" ca="1">IFERROR(INDEX($AA$3:$AA$65,MATCH(1,($AO$3:$AO$65=$AR43&amp;$AQ43)*($Z$3:$Z$65=DD$3),0),0),"")</f>
        <v/>
      </c>
      <c r="DE43" s="299" t="str">
        <f t="array" aca="1" ref="DE43" ca="1">IFERROR(INDEX($Y$3:$Y$65,MATCH(1,($AO$3:$AO$65=$AR43&amp;$AQ43)*($Z$3:$Z$65=DE$3),0),0),"")</f>
        <v/>
      </c>
      <c r="DF43" s="297" t="str">
        <f t="array" aca="1" ref="DF43" ca="1">IFERROR(INDEX($AB$3:$AB$65,MATCH(1,($AO$3:$AO$65=$AR43&amp;$AQ43)*($Z$3:$Z$65=DF$3),0),0),"")</f>
        <v/>
      </c>
      <c r="DG43" s="297" t="str">
        <f t="array" aca="1" ref="DG43" ca="1">IFERROR(INDEX($AC$3:$AC$65,MATCH(1,($AO$3:$AO$65=$AR43&amp;$AQ43)*($Z$3:$Z$65=DG$3),0),0),"")</f>
        <v/>
      </c>
      <c r="DH43" s="297" t="str">
        <f t="array" aca="1" ref="DH43" ca="1">IFERROR(INDEX($AA$3:$AA$65,MATCH(1,($AO$3:$AO$65=$AR43&amp;$AQ43)*($Z$3:$Z$65=DH$3),0),0),"")</f>
        <v/>
      </c>
      <c r="DI43" s="299" t="str">
        <f t="array" aca="1" ref="DI43" ca="1">IFERROR(INDEX($Y$3:$Y$65,MATCH(1,($AO$3:$AO$65=$AR43&amp;$AQ43)*($Z$3:$Z$65=DI$3),0),0),"")</f>
        <v/>
      </c>
      <c r="DJ43" s="297" t="str">
        <f t="array" aca="1" ref="DJ43" ca="1">IFERROR(INDEX($AB$3:$AB$65,MATCH(1,($AO$3:$AO$65=$AR43&amp;$AQ43)*($Z$3:$Z$65=DJ$3),0),0),"")</f>
        <v/>
      </c>
      <c r="DK43" s="297" t="str">
        <f t="array" aca="1" ref="DK43" ca="1">IFERROR(INDEX($AC$3:$AC$65,MATCH(1,($AO$3:$AO$65=$AR43&amp;$AQ43)*($Z$3:$Z$65=DK$3),0),0),"")</f>
        <v/>
      </c>
      <c r="DL43" s="297" t="str">
        <f t="array" aca="1" ref="DL43" ca="1">IFERROR(INDEX($AA$3:$AA$65,MATCH(1,($AO$3:$AO$65=$AR43&amp;$AQ43)*($Z$3:$Z$65=DL$3),0),0),"")</f>
        <v/>
      </c>
      <c r="DM43" s="299" t="str">
        <f t="array" aca="1" ref="DM43" ca="1">IFERROR(INDEX($Y$3:$Y$65,MATCH(1,($AO$3:$AO$65=$AR43&amp;$AQ43)*($Z$3:$Z$65=DM$3),0),0),"")</f>
        <v/>
      </c>
      <c r="DN43" s="297" t="str">
        <f t="array" aca="1" ref="DN43" ca="1">IFERROR(INDEX($AB$3:$AB$65,MATCH(1,($AO$3:$AO$65=$AR43&amp;$AQ43)*($Z$3:$Z$65=DN$3),0),0),"")</f>
        <v/>
      </c>
      <c r="DO43" s="297" t="str">
        <f t="array" aca="1" ref="DO43" ca="1">IFERROR(INDEX($AC$3:$AC$65,MATCH(1,($AO$3:$AO$65=$AR43&amp;$AQ43)*($Z$3:$Z$65=DO$3),0),0),"")</f>
        <v/>
      </c>
      <c r="DP43" s="297" t="str">
        <f t="array" aca="1" ref="DP43" ca="1">IFERROR(INDEX($AA$3:$AA$65,MATCH(1,($AO$3:$AO$65=$AR43&amp;$AQ43)*($Z$3:$Z$65=DP$3),0),0),"")</f>
        <v/>
      </c>
      <c r="DQ43" s="299" t="str">
        <f t="array" aca="1" ref="DQ43" ca="1">IFERROR(INDEX($Y$3:$Y$65,MATCH(1,($AO$3:$AO$65=$AR43&amp;$AQ43)*($Z$3:$Z$65=DQ$3),0),0),"")</f>
        <v/>
      </c>
      <c r="DR43" s="297" t="str">
        <f t="array" aca="1" ref="DR43" ca="1">IFERROR(INDEX($AB$3:$AB$65,MATCH(1,($AO$3:$AO$65=$AR43&amp;$AQ43)*($Z$3:$Z$65=DR$3),0),0),"")</f>
        <v/>
      </c>
      <c r="DS43" s="297" t="str">
        <f t="array" aca="1" ref="DS43" ca="1">IFERROR(INDEX($AC$3:$AC$65,MATCH(1,($AO$3:$AO$65=$AR43&amp;$AQ43)*($Z$3:$Z$65=DS$3),0),0),"")</f>
        <v/>
      </c>
      <c r="DT43" s="297" t="str">
        <f t="array" aca="1" ref="DT43" ca="1">IFERROR(INDEX($AA$3:$AA$65,MATCH(1,($AO$3:$AO$65=$AR43&amp;$AQ43)*($Z$3:$Z$65=DT$3),0),0),"")</f>
        <v/>
      </c>
      <c r="DU43" s="299" t="str">
        <f t="array" aca="1" ref="DU43" ca="1">IFERROR(INDEX($Y$3:$Y$65,MATCH(1,($AO$3:$AO$65=$AR43&amp;$AQ43)*($Z$3:$Z$65=DU$3),0),0),"")</f>
        <v/>
      </c>
      <c r="DV43" s="297" t="str">
        <f t="array" aca="1" ref="DV43" ca="1">IFERROR(INDEX($AB$3:$AB$65,MATCH(1,($AO$3:$AO$65=$AR43&amp;$AQ43)*($Z$3:$Z$65=DV$3),0),0),"")</f>
        <v/>
      </c>
      <c r="DW43" s="297" t="str">
        <f t="array" aca="1" ref="DW43" ca="1">IFERROR(INDEX($AC$3:$AC$65,MATCH(1,($AO$3:$AO$65=$AR43&amp;$AQ43)*($Z$3:$Z$65=DW$3),0),0),"")</f>
        <v/>
      </c>
      <c r="DX43" s="297" t="str">
        <f t="array" aca="1" ref="DX43" ca="1">IFERROR(INDEX($AA$3:$AA$65,MATCH(1,($AO$3:$AO$65=$AR43&amp;$AQ43)*($Z$3:$Z$65=DX$3),0),0),"")</f>
        <v/>
      </c>
      <c r="DY43" s="299" t="str">
        <f t="array" aca="1" ref="DY43" ca="1">IFERROR(INDEX($Y$3:$Y$65,MATCH(1,($AO$3:$AO$65=$AR43&amp;$AQ43)*($Z$3:$Z$65=DY$3),0),0),"")</f>
        <v/>
      </c>
      <c r="DZ43" s="297" t="str">
        <f t="array" aca="1" ref="DZ43" ca="1">IFERROR(INDEX($AB$3:$AB$65,MATCH(1,($AO$3:$AO$65=$AR43&amp;$AQ43)*($Z$3:$Z$65=DZ$3),0),0),"")</f>
        <v/>
      </c>
      <c r="EA43" s="297" t="str">
        <f t="array" aca="1" ref="EA43" ca="1">IFERROR(INDEX($AC$3:$AC$65,MATCH(1,($AO$3:$AO$65=$AR43&amp;$AQ43)*($Z$3:$Z$65=EA$3),0),0),"")</f>
        <v/>
      </c>
      <c r="EB43" s="297" t="str">
        <f t="array" aca="1" ref="EB43" ca="1">IFERROR(INDEX($AA$3:$AA$65,MATCH(1,($AO$3:$AO$65=$AR43&amp;$AQ43)*($Z$3:$Z$65=EB$3),0),0),"")</f>
        <v/>
      </c>
      <c r="EC43" s="299" t="str">
        <f t="array" aca="1" ref="EC43" ca="1">IFERROR(INDEX($Y$3:$Y$65,MATCH(1,($AO$3:$AO$65=$AR43&amp;$AQ43)*($Z$3:$Z$65=EC$3),0),0),"")</f>
        <v/>
      </c>
      <c r="ED43" s="297" t="str">
        <f t="array" aca="1" ref="ED43" ca="1">IFERROR(INDEX($AB$3:$AB$65,MATCH(1,($AO$3:$AO$65=$AR43&amp;$AQ43)*($Z$3:$Z$65=ED$3),0),0),"")</f>
        <v/>
      </c>
      <c r="EE43" s="297" t="str">
        <f t="array" aca="1" ref="EE43" ca="1">IFERROR(INDEX($AC$3:$AC$65,MATCH(1,($AO$3:$AO$65=$AR43&amp;$AQ43)*($Z$3:$Z$65=EE$3),0),0),"")</f>
        <v/>
      </c>
      <c r="EF43" s="297" t="str">
        <f t="array" aca="1" ref="EF43" ca="1">IFERROR(INDEX($AI$3:$AI$129,MATCH(1,($AP$3:$AP$129=$AR43&amp;$AQ43)*($AH$3:$AH$129=EF$3),0),0),"")</f>
        <v/>
      </c>
      <c r="EG43" s="299" t="str">
        <f t="array" aca="1" ref="EG43" ca="1">IFERROR(INDEX($AG$3:$AG$129,MATCH(1,($AP$3:$AP$129=$AR43&amp;$AQ43)*($AH$3:$AH$129=EG$3),0),0),"")</f>
        <v/>
      </c>
      <c r="EH43" s="297" t="str">
        <f t="array" aca="1" ref="EH43" ca="1">IFERROR(INDEX($AJ$3:$AJ$129,MATCH(1,($AP$3:$AP$129=$AR43&amp;$AQ43)*($AH$3:$AH$129=EH$3),0),0),"")</f>
        <v/>
      </c>
      <c r="EI43" s="297" t="str">
        <f t="array" aca="1" ref="EI43" ca="1">IFERROR(INDEX($AK$3:$AK$129,MATCH(1,($AP$3:$AP$129=$AR43&amp;$AQ43)*($AH$3:$AH$129=EI$3),0),0),"")</f>
        <v/>
      </c>
      <c r="EJ43" s="297" t="str">
        <f t="array" aca="1" ref="EJ43" ca="1">IFERROR(INDEX($AI$3:$AI$129,MATCH(1,($AP$3:$AP$129=$AR43&amp;$AQ43)*($AH$3:$AH$129=EJ$3),0),0),"")</f>
        <v/>
      </c>
      <c r="EK43" s="299" t="str">
        <f t="array" aca="1" ref="EK43" ca="1">IFERROR(INDEX($AG$3:$AG$129,MATCH(1,($AP$3:$AP$129=$AR43&amp;$AQ43)*($AH$3:$AH$129=EK$3),0),0),"")</f>
        <v/>
      </c>
      <c r="EL43" s="297" t="str">
        <f t="array" aca="1" ref="EL43" ca="1">IFERROR(INDEX($AJ$3:$AJ$129,MATCH(1,($AP$3:$AP$129=$AR43&amp;$AQ43)*($AH$3:$AH$129=EL$3),0),0),"")</f>
        <v/>
      </c>
      <c r="EM43" s="297" t="str">
        <f t="array" aca="1" ref="EM43" ca="1">IFERROR(INDEX($AK$3:$AK$129,MATCH(1,($AP$3:$AP$129=$AR43&amp;$AQ43)*($AH$3:$AH$129=EM$3),0),0),"")</f>
        <v/>
      </c>
      <c r="EN43" s="297" t="str">
        <f t="array" aca="1" ref="EN43" ca="1">IFERROR(INDEX($AI$3:$AI$129,MATCH(1,($AP$3:$AP$129=$AR43&amp;$AQ43)*($AH$3:$AH$129=EN$3),0),0),"")</f>
        <v/>
      </c>
      <c r="EO43" s="299" t="str">
        <f t="array" aca="1" ref="EO43" ca="1">IFERROR(INDEX($AG$3:$AG$129,MATCH(1,($AP$3:$AP$129=$AR43&amp;$AQ43)*($AH$3:$AH$129=EO$3),0),0),"")</f>
        <v/>
      </c>
      <c r="EP43" s="297" t="str">
        <f t="array" aca="1" ref="EP43" ca="1">IFERROR(INDEX($AJ$3:$AJ$129,MATCH(1,($AP$3:$AP$129=$AR43&amp;$AQ43)*($AH$3:$AH$129=EP$3),0),0),"")</f>
        <v/>
      </c>
      <c r="EQ43" s="297" t="str">
        <f t="array" aca="1" ref="EQ43" ca="1">IFERROR(INDEX($AK$3:$AK$129,MATCH(1,($AP$3:$AP$129=$AR43&amp;$AQ43)*($AH$3:$AH$129=EQ$3),0),0),"")</f>
        <v/>
      </c>
      <c r="ER43" s="297" t="str">
        <f t="array" aca="1" ref="ER43" ca="1">IFERROR(INDEX($AI$3:$AI$129,MATCH(1,($AP$3:$AP$129=$AR43&amp;$AQ43)*($AH$3:$AH$129=ER$3),0),0),"")</f>
        <v/>
      </c>
      <c r="ES43" s="299" t="str">
        <f t="array" aca="1" ref="ES43" ca="1">IFERROR(INDEX($AG$3:$AG$129,MATCH(1,($AP$3:$AP$129=$AR43&amp;$AQ43)*($AH$3:$AH$129=ES$3),0),0),"")</f>
        <v/>
      </c>
      <c r="ET43" s="297" t="str">
        <f t="array" aca="1" ref="ET43" ca="1">IFERROR(INDEX($AJ$3:$AJ$129,MATCH(1,($AP$3:$AP$129=$AR43&amp;$AQ43)*($AH$3:$AH$129=ET$3),0),0),"")</f>
        <v/>
      </c>
      <c r="EU43" s="297" t="str">
        <f t="array" aca="1" ref="EU43" ca="1">IFERROR(INDEX($AK$3:$AK$129,MATCH(1,($AP$3:$AP$129=$AR43&amp;$AQ43)*($AH$3:$AH$129=EU$3),0),0),"")</f>
        <v/>
      </c>
      <c r="EV43" s="297" t="str">
        <f t="array" aca="1" ref="EV43" ca="1">IFERROR(INDEX($AI$3:$AI$129,MATCH(1,($AP$3:$AP$129=$AR43&amp;$AQ43)*($AH$3:$AH$129=EV$3),0),0),"")</f>
        <v/>
      </c>
      <c r="EW43" s="299" t="str">
        <f t="array" aca="1" ref="EW43" ca="1">IFERROR(INDEX($AG$3:$AG$129,MATCH(1,($AP$3:$AP$129=$AR43&amp;$AQ43)*($AH$3:$AH$129=EW$3),0),0),"")</f>
        <v/>
      </c>
      <c r="EX43" s="297" t="str">
        <f t="array" aca="1" ref="EX43" ca="1">IFERROR(INDEX($AJ$3:$AJ$129,MATCH(1,($AP$3:$AP$129=$AR43&amp;$AQ43)*($AH$3:$AH$129=EX$3),0),0),"")</f>
        <v/>
      </c>
      <c r="EY43" s="297" t="str">
        <f t="array" aca="1" ref="EY43" ca="1">IFERROR(INDEX($AK$3:$AK$129,MATCH(1,($AP$3:$AP$129=$AR43&amp;$AQ43)*($AH$3:$AH$129=EY$3),0),0),"")</f>
        <v/>
      </c>
      <c r="EZ43" s="297" t="str">
        <f t="array" aca="1" ref="EZ43" ca="1">IFERROR(INDEX($AI$3:$AI$129,MATCH(1,($AP$3:$AP$129=$AR43&amp;$AQ43)*($AH$3:$AH$129=EZ$3),0),0),"")</f>
        <v/>
      </c>
      <c r="FA43" s="299" t="str">
        <f t="array" aca="1" ref="FA43" ca="1">IFERROR(INDEX($AG$3:$AG$129,MATCH(1,($AP$3:$AP$129=$AR43&amp;$AQ43)*($AH$3:$AH$129=FA$3),0),0),"")</f>
        <v/>
      </c>
      <c r="FB43" s="297" t="str">
        <f t="array" aca="1" ref="FB43" ca="1">IFERROR(INDEX($AJ$3:$AJ$129,MATCH(1,($AP$3:$AP$129=$AR43&amp;$AQ43)*($AH$3:$AH$129=FB$3),0),0),"")</f>
        <v/>
      </c>
      <c r="FC43" s="297" t="str">
        <f t="array" aca="1" ref="FC43" ca="1">IFERROR(INDEX($AK$3:$AK$129,MATCH(1,($AP$3:$AP$129=$AR43&amp;$AQ43)*($AH$3:$AH$129=FC$3),0),0),"")</f>
        <v/>
      </c>
      <c r="FD43" s="297" t="str">
        <f t="array" aca="1" ref="FD43" ca="1">IFERROR(INDEX($AI$3:$AI$129,MATCH(1,($AP$3:$AP$129=$AR43&amp;$AQ43)*($AH$3:$AH$129=FD$3),0),0),"")</f>
        <v/>
      </c>
      <c r="FE43" s="299" t="str">
        <f t="array" aca="1" ref="FE43" ca="1">IFERROR(INDEX($AG$3:$AG$129,MATCH(1,($AP$3:$AP$129=$AR43&amp;$AQ43)*($AH$3:$AH$129=FE$3),0),0),"")</f>
        <v/>
      </c>
      <c r="FF43" s="297" t="str">
        <f t="array" aca="1" ref="FF43" ca="1">IFERROR(INDEX($AJ$3:$AJ$129,MATCH(1,($AP$3:$AP$129=$AR43&amp;$AQ43)*($AH$3:$AH$129=FF$3),0),0),"")</f>
        <v/>
      </c>
      <c r="FG43" s="297" t="str">
        <f t="array" aca="1" ref="FG43" ca="1">IFERROR(INDEX($AK$3:$AK$129,MATCH(1,($AP$3:$AP$129=$AR43&amp;$AQ43)*($AH$3:$AH$129=FG$3),0),0),"")</f>
        <v/>
      </c>
    </row>
    <row r="44" spans="2:163" ht="13.8" x14ac:dyDescent="0.25">
      <c r="B44" s="295">
        <f>dummy1!O50</f>
        <v>42</v>
      </c>
      <c r="C44" s="296">
        <f>dummy1!P50</f>
        <v>42040</v>
      </c>
      <c r="D44" s="297">
        <f>dummy1!Q50</f>
        <v>0.79166666666666674</v>
      </c>
      <c r="E44" s="295" t="str">
        <f>dummy1!R50</f>
        <v>Court 10</v>
      </c>
      <c r="G44" s="295" t="str">
        <f>IFERROR(VLOOKUP(dummy1!S50,dummy1!$K$45:$L$172,2,FALSE),"")</f>
        <v/>
      </c>
      <c r="H44" s="295" t="str">
        <f>IFERROR(VLOOKUP(dummy1!V50,dummy1!$K$45:$L$172,2,FALSE),"")</f>
        <v/>
      </c>
      <c r="V44" s="295">
        <f ca="1">'Bracket 17 - 32'!AI45</f>
        <v>26</v>
      </c>
      <c r="W44" s="296" t="str">
        <f ca="1">'Bracket 17 - 32'!AJ42</f>
        <v>Winner Match 15</v>
      </c>
      <c r="X44" s="296" t="str">
        <f ca="1">'Bracket 17 - 32'!AJ43</f>
        <v>Winner Match 16</v>
      </c>
      <c r="Y44" s="295">
        <f t="shared" ca="1" si="41"/>
        <v>42</v>
      </c>
      <c r="Z44" s="295">
        <f t="shared" ca="1" si="2"/>
        <v>42040</v>
      </c>
      <c r="AA44" s="295">
        <f t="shared" ca="1" si="3"/>
        <v>0.79166666666666674</v>
      </c>
      <c r="AB44" s="295" t="str">
        <f t="shared" ca="1" si="42"/>
        <v>Loser Match 33</v>
      </c>
      <c r="AC44" s="295" t="str">
        <f t="shared" ca="1" si="43"/>
        <v>Winner Match 40</v>
      </c>
      <c r="AD44" s="295">
        <f ca="1">'Bracket 33 - 64'!C340</f>
        <v>12</v>
      </c>
      <c r="AE44" s="295" t="str">
        <f ca="1">'Bracket 33 - 64'!D337</f>
        <v/>
      </c>
      <c r="AF44" s="295" t="str">
        <f ca="1">'Bracket 33 - 64'!D338</f>
        <v/>
      </c>
      <c r="AG44" s="295">
        <f t="shared" ca="1" si="44"/>
        <v>42</v>
      </c>
      <c r="AH44" s="295">
        <f t="shared" ca="1" si="45"/>
        <v>42040</v>
      </c>
      <c r="AI44" s="295">
        <f t="shared" ca="1" si="46"/>
        <v>0.79166666666666674</v>
      </c>
      <c r="AJ44" s="295" t="str">
        <f t="shared" ca="1" si="47"/>
        <v>Winner Match 31</v>
      </c>
      <c r="AK44" s="295" t="str">
        <f t="shared" ca="1" si="48"/>
        <v>Winner Match 32</v>
      </c>
      <c r="AL44" s="294">
        <f>IF(dummy1!B51=dummy1!B50,IF(dummy1!C51&gt;1,AL43,AL43+1),1)</f>
        <v>3</v>
      </c>
      <c r="AO44" s="295" t="str">
        <f t="shared" si="51"/>
        <v>3Court 10</v>
      </c>
      <c r="AP44" s="295" t="str">
        <f t="shared" si="52"/>
        <v>3Court 10</v>
      </c>
      <c r="AQ44" s="295" t="str">
        <f t="shared" si="70"/>
        <v>Court 5</v>
      </c>
      <c r="AR44" s="295">
        <f t="shared" si="68"/>
        <v>8</v>
      </c>
      <c r="AS44" s="295">
        <f t="shared" ca="1" si="61"/>
        <v>10</v>
      </c>
      <c r="AT44" s="295">
        <f t="shared" ca="1" si="62"/>
        <v>0</v>
      </c>
      <c r="AU44" s="295">
        <f t="shared" ca="1" si="63"/>
        <v>0</v>
      </c>
      <c r="AV44" s="295">
        <f t="shared" ca="1" si="64"/>
        <v>0</v>
      </c>
      <c r="AW44" s="295">
        <f t="shared" ca="1" si="65"/>
        <v>0</v>
      </c>
      <c r="AX44" s="295">
        <f t="shared" ca="1" si="66"/>
        <v>0</v>
      </c>
      <c r="AY44" s="295">
        <f t="shared" ca="1" si="67"/>
        <v>0</v>
      </c>
      <c r="AZ44" s="297" t="str">
        <f t="array" aca="1" ref="AZ44" ca="1">IFERROR(INDEX($K$3:$K$18,MATCH(1,($AM$3:$AM$18=$AR44&amp;$AQ44)*($J$3:$J$18=AZ$3),0),0),"")</f>
        <v/>
      </c>
      <c r="BA44" s="299" t="str">
        <f t="array" aca="1" ref="BA44" ca="1">IFERROR(INDEX($I$3:$I$18,MATCH(1,($AM$3:$AM$18=$AR44&amp;$AQ44)*($J$3:$J$18=BA$3),0),0),"")</f>
        <v/>
      </c>
      <c r="BB44" s="297" t="str">
        <f t="array" aca="1" ref="BB44" ca="1">IFERROR(INDEX($L$3:$L$18,MATCH(1,($AM$3:$AM$18=$AR44&amp;$AQ44)*($J$3:$J$18=BB$3),0),0),"")</f>
        <v/>
      </c>
      <c r="BC44" s="297" t="str">
        <f t="array" aca="1" ref="BC44" ca="1">IFERROR(INDEX($M$3:$M$18,MATCH(1,($AM$3:$AM$18=$AR44&amp;$AQ44)*($J$3:$J$18=BC$3),0),0),"")</f>
        <v/>
      </c>
      <c r="BD44" s="297" t="str">
        <f t="array" aca="1" ref="BD44" ca="1">IFERROR(INDEX($K$3:$K$18,MATCH(1,($AM$3:$AM$18=$AR44&amp;$AQ44)*($J$3:$J$18=BD$3),0),0),"")</f>
        <v/>
      </c>
      <c r="BE44" s="299" t="str">
        <f t="array" aca="1" ref="BE44" ca="1">IFERROR(INDEX($I$3:$I$18,MATCH(1,($AM$3:$AM$18=$AR44&amp;$AQ44)*($J$3:$J$18=BE$3),0),0),"")</f>
        <v/>
      </c>
      <c r="BF44" s="297" t="str">
        <f t="array" aca="1" ref="BF44" ca="1">IFERROR(INDEX($L$3:$L$18,MATCH(1,($AM$3:$AM$18=$AR44&amp;$AQ44)*($J$3:$J$18=BF$3),0),0),"")</f>
        <v/>
      </c>
      <c r="BG44" s="297" t="str">
        <f t="array" aca="1" ref="BG44" ca="1">IFERROR(INDEX($M$3:$M$18,MATCH(1,($AM$3:$AM$18=$AR44&amp;$AQ44)*($J$3:$J$18=BG$3),0),0),"")</f>
        <v/>
      </c>
      <c r="BH44" s="297" t="str">
        <f t="array" aca="1" ref="BH44" ca="1">IFERROR(INDEX($K$3:$K$18,MATCH(1,($AM$3:$AM$18=$AR44&amp;$AQ44)*($J$3:$J$18=BH$3),0),0),"")</f>
        <v/>
      </c>
      <c r="BI44" s="299" t="str">
        <f t="array" aca="1" ref="BI44" ca="1">IFERROR(INDEX($I$3:$I$18,MATCH(1,($AM$3:$AM$18=$AR44&amp;$AQ44)*($J$3:$J$18=BI$3),0),0),"")</f>
        <v/>
      </c>
      <c r="BJ44" s="297" t="str">
        <f t="array" aca="1" ref="BJ44" ca="1">IFERROR(INDEX($L$3:$L$18,MATCH(1,($AM$3:$AM$18=$AR44&amp;$AQ44)*($J$3:$J$18=BJ$3),0),0),"")</f>
        <v/>
      </c>
      <c r="BK44" s="297" t="str">
        <f t="array" aca="1" ref="BK44" ca="1">IFERROR(INDEX($M$3:$M$18,MATCH(1,($AM$3:$AM$18=$AR44&amp;$AQ44)*($J$3:$J$18=BK$3),0),0),"")</f>
        <v/>
      </c>
      <c r="BL44" s="297" t="str">
        <f t="array" aca="1" ref="BL44" ca="1">IFERROR(INDEX($K$3:$K$18,MATCH(1,($AM$3:$AM$18=$AR44&amp;$AQ44)*($J$3:$J$18=BL$3),0),0),"")</f>
        <v/>
      </c>
      <c r="BM44" s="299" t="str">
        <f t="array" aca="1" ref="BM44" ca="1">IFERROR(INDEX($I$3:$I$18,MATCH(1,($AM$3:$AM$18=$AR44&amp;$AQ44)*($J$3:$J$18=BM$3),0),0),"")</f>
        <v/>
      </c>
      <c r="BN44" s="297" t="str">
        <f t="array" aca="1" ref="BN44" ca="1">IFERROR(INDEX($L$3:$L$18,MATCH(1,($AM$3:$AM$18=$AR44&amp;$AQ44)*($J$3:$J$18=BN$3),0),0),"")</f>
        <v/>
      </c>
      <c r="BO44" s="297" t="str">
        <f t="array" aca="1" ref="BO44" ca="1">IFERROR(INDEX($M$3:$M$18,MATCH(1,($AM$3:$AM$18=$AR44&amp;$AQ44)*($J$3:$J$18=BO$3),0),0),"")</f>
        <v/>
      </c>
      <c r="BP44" s="297" t="str">
        <f t="array" aca="1" ref="BP44" ca="1">IFERROR(INDEX($K$3:$K$18,MATCH(1,($AM$3:$AM$18=$AR44&amp;$AQ44)*($J$3:$J$18=BP$3),0),0),"")</f>
        <v/>
      </c>
      <c r="BQ44" s="299" t="str">
        <f t="array" aca="1" ref="BQ44" ca="1">IFERROR(INDEX($I$3:$I$18,MATCH(1,($AM$3:$AM$18=$AR44&amp;$AQ44)*($J$3:$J$18=BQ$3),0),0),"")</f>
        <v/>
      </c>
      <c r="BR44" s="297" t="str">
        <f t="array" aca="1" ref="BR44" ca="1">IFERROR(INDEX($L$3:$L$18,MATCH(1,($AM$3:$AM$18=$AR44&amp;$AQ44)*($J$3:$J$18=BR$3),0),0),"")</f>
        <v/>
      </c>
      <c r="BS44" s="297" t="str">
        <f t="array" aca="1" ref="BS44" ca="1">IFERROR(INDEX($M$3:$M$18,MATCH(1,($AM$3:$AM$18=$AR44&amp;$AQ44)*($J$3:$J$18=BS$3),0),0),"")</f>
        <v/>
      </c>
      <c r="BT44" s="297" t="str">
        <f t="array" aca="1" ref="BT44" ca="1">IFERROR(INDEX($K$3:$K$18,MATCH(1,($AM$3:$AM$18=$AR44&amp;$AQ44)*($J$3:$J$18=BT$3),0),0),"")</f>
        <v/>
      </c>
      <c r="BU44" s="299" t="str">
        <f t="array" aca="1" ref="BU44" ca="1">IFERROR(INDEX($I$3:$I$18,MATCH(1,($AM$3:$AM$18=$AR44&amp;$AQ44)*($J$3:$J$18=BU$3),0),0),"")</f>
        <v/>
      </c>
      <c r="BV44" s="297" t="str">
        <f t="array" aca="1" ref="BV44" ca="1">IFERROR(INDEX($L$3:$L$18,MATCH(1,($AM$3:$AM$18=$AR44&amp;$AQ44)*($J$3:$J$18=BV$3),0),0),"")</f>
        <v/>
      </c>
      <c r="BW44" s="297" t="str">
        <f t="array" aca="1" ref="BW44" ca="1">IFERROR(INDEX($M$3:$M$18,MATCH(1,($AM$3:$AM$18=$AR44&amp;$AQ44)*($J$3:$J$18=BW$3),0),0),"")</f>
        <v/>
      </c>
      <c r="BX44" s="297" t="str">
        <f t="array" aca="1" ref="BX44" ca="1">IFERROR(INDEX($K$3:$K$18,MATCH(1,($AM$3:$AM$18=$AR44&amp;$AQ44)*($J$3:$J$18=BX$3),0),0),"")</f>
        <v/>
      </c>
      <c r="BY44" s="299" t="str">
        <f t="array" aca="1" ref="BY44" ca="1">IFERROR(INDEX($I$3:$I$18,MATCH(1,($AM$3:$AM$18=$AR44&amp;$AQ44)*($J$3:$J$18=BY$3),0),0),"")</f>
        <v/>
      </c>
      <c r="BZ44" s="297" t="str">
        <f t="array" aca="1" ref="BZ44" ca="1">IFERROR(INDEX($L$3:$L$18,MATCH(1,($AM$3:$AM$18=$AR44&amp;$AQ44)*($J$3:$J$18=BZ$3),0),0),"")</f>
        <v/>
      </c>
      <c r="CA44" s="297" t="str">
        <f t="array" aca="1" ref="CA44" ca="1">IFERROR(INDEX($M$3:$M$18,MATCH(1,($AM$3:$AM$18=$AR44&amp;$AQ44)*($J$3:$J$18=CA$3),0),0),"")</f>
        <v/>
      </c>
      <c r="CB44" s="297" t="str">
        <f t="array" aca="1" ref="CB44" ca="1">IFERROR(INDEX($S$3:$S$33,MATCH(1,($AN$3:$AN$33=$AR44&amp;$AQ44)*($R$3:$R$33=CB$3),0),0),"")</f>
        <v/>
      </c>
      <c r="CC44" s="299" t="str">
        <f t="array" aca="1" ref="CC44" ca="1">IFERROR(INDEX($Q$3:$Q$33,MATCH(1,($AN$3:$AN$33=$AR44&amp;$AQ44)*($R$3:$R$33=CC$3),0),0),"")</f>
        <v/>
      </c>
      <c r="CD44" s="297" t="str">
        <f t="array" aca="1" ref="CD44" ca="1">IFERROR(INDEX($T$3:$T$33,MATCH(1,($AN$3:$AN$33=$AR44&amp;$AQ44)*($R$3:$R$33=CD$3),0),0),"")</f>
        <v/>
      </c>
      <c r="CE44" s="297" t="str">
        <f t="array" aca="1" ref="CE44" ca="1">IFERROR(INDEX($U$3:$U$33,MATCH(1,($AN$3:$AN$33=$AR44&amp;$AQ44)*($R$3:$R$33=CE$3),0),0),"")</f>
        <v/>
      </c>
      <c r="CF44" s="297" t="str">
        <f t="array" aca="1" ref="CF44" ca="1">IFERROR(INDEX($S$3:$S$33,MATCH(1,($AN$3:$AN$33=$AR44&amp;$AQ44)*($R$3:$R$33=CF$3),0),0),"")</f>
        <v/>
      </c>
      <c r="CG44" s="299" t="str">
        <f t="array" aca="1" ref="CG44" ca="1">IFERROR(INDEX($Q$3:$Q$33,MATCH(1,($AN$3:$AN$33=$AR44&amp;$AQ44)*($R$3:$R$33=CG$3),0),0),"")</f>
        <v/>
      </c>
      <c r="CH44" s="297" t="str">
        <f t="array" aca="1" ref="CH44" ca="1">IFERROR(INDEX($T$3:$T$33,MATCH(1,($AN$3:$AN$33=$AR44&amp;$AQ44)*($R$3:$R$33=CH$3),0),0),"")</f>
        <v/>
      </c>
      <c r="CI44" s="297" t="str">
        <f t="array" aca="1" ref="CI44" ca="1">IFERROR(INDEX($U$3:$U$33,MATCH(1,($AN$3:$AN$33=$AR44&amp;$AQ44)*($R$3:$R$33=CI$3),0),0),"")</f>
        <v/>
      </c>
      <c r="CJ44" s="297" t="str">
        <f t="array" aca="1" ref="CJ44" ca="1">IFERROR(INDEX($S$3:$S$33,MATCH(1,($AN$3:$AN$33=$AR44&amp;$AQ44)*($R$3:$R$33=CJ$3),0),0),"")</f>
        <v/>
      </c>
      <c r="CK44" s="299" t="str">
        <f t="array" aca="1" ref="CK44" ca="1">IFERROR(INDEX($Q$3:$Q$33,MATCH(1,($AN$3:$AN$33=$AR44&amp;$AQ44)*($R$3:$R$33=CK$3),0),0),"")</f>
        <v/>
      </c>
      <c r="CL44" s="297" t="str">
        <f t="array" aca="1" ref="CL44" ca="1">IFERROR(INDEX($T$3:$T$33,MATCH(1,($AN$3:$AN$33=$AR44&amp;$AQ44)*($R$3:$R$33=CL$3),0),0),"")</f>
        <v/>
      </c>
      <c r="CM44" s="297" t="str">
        <f t="array" aca="1" ref="CM44" ca="1">IFERROR(INDEX($U$3:$U$33,MATCH(1,($AN$3:$AN$33=$AR44&amp;$AQ44)*($R$3:$R$33=CM$3),0),0),"")</f>
        <v/>
      </c>
      <c r="CN44" s="297" t="str">
        <f t="array" aca="1" ref="CN44" ca="1">IFERROR(INDEX($S$3:$S$33,MATCH(1,($AN$3:$AN$33=$AR44&amp;$AQ44)*($R$3:$R$33=CN$3),0),0),"")</f>
        <v/>
      </c>
      <c r="CO44" s="299" t="str">
        <f t="array" aca="1" ref="CO44" ca="1">IFERROR(INDEX($Q$3:$Q$33,MATCH(1,($AN$3:$AN$33=$AR44&amp;$AQ44)*($R$3:$R$33=CO$3),0),0),"")</f>
        <v/>
      </c>
      <c r="CP44" s="297" t="str">
        <f t="array" aca="1" ref="CP44" ca="1">IFERROR(INDEX($T$3:$T$33,MATCH(1,($AN$3:$AN$33=$AR44&amp;$AQ44)*($R$3:$R$33=CP$3),0),0),"")</f>
        <v/>
      </c>
      <c r="CQ44" s="297" t="str">
        <f t="array" aca="1" ref="CQ44" ca="1">IFERROR(INDEX($U$3:$U$33,MATCH(1,($AN$3:$AN$33=$AR44&amp;$AQ44)*($R$3:$R$33=CQ$3),0),0),"")</f>
        <v/>
      </c>
      <c r="CR44" s="297" t="str">
        <f t="array" aca="1" ref="CR44" ca="1">IFERROR(INDEX($S$3:$S$33,MATCH(1,($AN$3:$AN$33=$AR44&amp;$AQ44)*($R$3:$R$33=CR$3),0),0),"")</f>
        <v/>
      </c>
      <c r="CS44" s="299" t="str">
        <f t="array" aca="1" ref="CS44" ca="1">IFERROR(INDEX($Q$3:$Q$33,MATCH(1,($AN$3:$AN$33=$AR44&amp;$AQ44)*($R$3:$R$33=CS$3),0),0),"")</f>
        <v/>
      </c>
      <c r="CT44" s="297" t="str">
        <f t="array" aca="1" ref="CT44" ca="1">IFERROR(INDEX($T$3:$T$33,MATCH(1,($AN$3:$AN$33=$AR44&amp;$AQ44)*($R$3:$R$33=CT$3),0),0),"")</f>
        <v/>
      </c>
      <c r="CU44" s="297" t="str">
        <f t="array" aca="1" ref="CU44" ca="1">IFERROR(INDEX($U$3:$U$33,MATCH(1,($AN$3:$AN$33=$AR44&amp;$AQ44)*($R$3:$R$33=CU$3),0),0),"")</f>
        <v/>
      </c>
      <c r="CV44" s="297" t="str">
        <f t="array" aca="1" ref="CV44" ca="1">IFERROR(INDEX($S$3:$S$33,MATCH(1,($AN$3:$AN$33=$AR44&amp;$AQ44)*($R$3:$R$33=CV$3),0),0),"")</f>
        <v/>
      </c>
      <c r="CW44" s="299" t="str">
        <f t="array" aca="1" ref="CW44" ca="1">IFERROR(INDEX($Q$3:$Q$33,MATCH(1,($AN$3:$AN$33=$AR44&amp;$AQ44)*($R$3:$R$33=CW$3),0),0),"")</f>
        <v/>
      </c>
      <c r="CX44" s="297" t="str">
        <f t="array" aca="1" ref="CX44" ca="1">IFERROR(INDEX($T$3:$T$33,MATCH(1,($AN$3:$AN$33=$AR44&amp;$AQ44)*($R$3:$R$33=CX$3),0),0),"")</f>
        <v/>
      </c>
      <c r="CY44" s="297" t="str">
        <f t="array" aca="1" ref="CY44" ca="1">IFERROR(INDEX($U$3:$U$33,MATCH(1,($AN$3:$AN$33=$AR44&amp;$AQ44)*($R$3:$R$33=CY$3),0),0),"")</f>
        <v/>
      </c>
      <c r="CZ44" s="297" t="str">
        <f t="array" aca="1" ref="CZ44" ca="1">IFERROR(INDEX($S$3:$S$33,MATCH(1,($AN$3:$AN$33=$AR44&amp;$AQ44)*($R$3:$R$33=CZ$3),0),0),"")</f>
        <v/>
      </c>
      <c r="DA44" s="299" t="str">
        <f t="array" aca="1" ref="DA44" ca="1">IFERROR(INDEX($Q$3:$Q$33,MATCH(1,($AN$3:$AN$33=$AR44&amp;$AQ44)*($R$3:$R$33=DA$3),0),0),"")</f>
        <v/>
      </c>
      <c r="DB44" s="297" t="str">
        <f t="array" aca="1" ref="DB44" ca="1">IFERROR(INDEX($T$3:$T$33,MATCH(1,($AN$3:$AN$33=$AR44&amp;$AQ44)*($R$3:$R$33=DB$3),0),0),"")</f>
        <v/>
      </c>
      <c r="DC44" s="297" t="str">
        <f t="array" aca="1" ref="DC44" ca="1">IFERROR(INDEX($U$3:$U$33,MATCH(1,($AN$3:$AN$33=$AR44&amp;$AQ44)*($R$3:$R$33=DC$3),0),0),"")</f>
        <v/>
      </c>
      <c r="DD44" s="297" t="str">
        <f t="array" aca="1" ref="DD44" ca="1">IFERROR(INDEX($AA$3:$AA$65,MATCH(1,($AO$3:$AO$65=$AR44&amp;$AQ44)*($Z$3:$Z$65=DD$3),0),0),"")</f>
        <v/>
      </c>
      <c r="DE44" s="299" t="str">
        <f t="array" aca="1" ref="DE44" ca="1">IFERROR(INDEX($Y$3:$Y$65,MATCH(1,($AO$3:$AO$65=$AR44&amp;$AQ44)*($Z$3:$Z$65=DE$3),0),0),"")</f>
        <v/>
      </c>
      <c r="DF44" s="297" t="str">
        <f t="array" aca="1" ref="DF44" ca="1">IFERROR(INDEX($AB$3:$AB$65,MATCH(1,($AO$3:$AO$65=$AR44&amp;$AQ44)*($Z$3:$Z$65=DF$3),0),0),"")</f>
        <v/>
      </c>
      <c r="DG44" s="297" t="str">
        <f t="array" aca="1" ref="DG44" ca="1">IFERROR(INDEX($AC$3:$AC$65,MATCH(1,($AO$3:$AO$65=$AR44&amp;$AQ44)*($Z$3:$Z$65=DG$3),0),0),"")</f>
        <v/>
      </c>
      <c r="DH44" s="297" t="str">
        <f t="array" aca="1" ref="DH44" ca="1">IFERROR(INDEX($AA$3:$AA$65,MATCH(1,($AO$3:$AO$65=$AR44&amp;$AQ44)*($Z$3:$Z$65=DH$3),0),0),"")</f>
        <v/>
      </c>
      <c r="DI44" s="299" t="str">
        <f t="array" aca="1" ref="DI44" ca="1">IFERROR(INDEX($Y$3:$Y$65,MATCH(1,($AO$3:$AO$65=$AR44&amp;$AQ44)*($Z$3:$Z$65=DI$3),0),0),"")</f>
        <v/>
      </c>
      <c r="DJ44" s="297" t="str">
        <f t="array" aca="1" ref="DJ44" ca="1">IFERROR(INDEX($AB$3:$AB$65,MATCH(1,($AO$3:$AO$65=$AR44&amp;$AQ44)*($Z$3:$Z$65=DJ$3),0),0),"")</f>
        <v/>
      </c>
      <c r="DK44" s="297" t="str">
        <f t="array" aca="1" ref="DK44" ca="1">IFERROR(INDEX($AC$3:$AC$65,MATCH(1,($AO$3:$AO$65=$AR44&amp;$AQ44)*($Z$3:$Z$65=DK$3),0),0),"")</f>
        <v/>
      </c>
      <c r="DL44" s="297" t="str">
        <f t="array" aca="1" ref="DL44" ca="1">IFERROR(INDEX($AA$3:$AA$65,MATCH(1,($AO$3:$AO$65=$AR44&amp;$AQ44)*($Z$3:$Z$65=DL$3),0),0),"")</f>
        <v/>
      </c>
      <c r="DM44" s="299" t="str">
        <f t="array" aca="1" ref="DM44" ca="1">IFERROR(INDEX($Y$3:$Y$65,MATCH(1,($AO$3:$AO$65=$AR44&amp;$AQ44)*($Z$3:$Z$65=DM$3),0),0),"")</f>
        <v/>
      </c>
      <c r="DN44" s="297" t="str">
        <f t="array" aca="1" ref="DN44" ca="1">IFERROR(INDEX($AB$3:$AB$65,MATCH(1,($AO$3:$AO$65=$AR44&amp;$AQ44)*($Z$3:$Z$65=DN$3),0),0),"")</f>
        <v/>
      </c>
      <c r="DO44" s="297" t="str">
        <f t="array" aca="1" ref="DO44" ca="1">IFERROR(INDEX($AC$3:$AC$65,MATCH(1,($AO$3:$AO$65=$AR44&amp;$AQ44)*($Z$3:$Z$65=DO$3),0),0),"")</f>
        <v/>
      </c>
      <c r="DP44" s="297" t="str">
        <f t="array" aca="1" ref="DP44" ca="1">IFERROR(INDEX($AA$3:$AA$65,MATCH(1,($AO$3:$AO$65=$AR44&amp;$AQ44)*($Z$3:$Z$65=DP$3),0),0),"")</f>
        <v/>
      </c>
      <c r="DQ44" s="299" t="str">
        <f t="array" aca="1" ref="DQ44" ca="1">IFERROR(INDEX($Y$3:$Y$65,MATCH(1,($AO$3:$AO$65=$AR44&amp;$AQ44)*($Z$3:$Z$65=DQ$3),0),0),"")</f>
        <v/>
      </c>
      <c r="DR44" s="297" t="str">
        <f t="array" aca="1" ref="DR44" ca="1">IFERROR(INDEX($AB$3:$AB$65,MATCH(1,($AO$3:$AO$65=$AR44&amp;$AQ44)*($Z$3:$Z$65=DR$3),0),0),"")</f>
        <v/>
      </c>
      <c r="DS44" s="297" t="str">
        <f t="array" aca="1" ref="DS44" ca="1">IFERROR(INDEX($AC$3:$AC$65,MATCH(1,($AO$3:$AO$65=$AR44&amp;$AQ44)*($Z$3:$Z$65=DS$3),0),0),"")</f>
        <v/>
      </c>
      <c r="DT44" s="297" t="str">
        <f t="array" aca="1" ref="DT44" ca="1">IFERROR(INDEX($AA$3:$AA$65,MATCH(1,($AO$3:$AO$65=$AR44&amp;$AQ44)*($Z$3:$Z$65=DT$3),0),0),"")</f>
        <v/>
      </c>
      <c r="DU44" s="299" t="str">
        <f t="array" aca="1" ref="DU44" ca="1">IFERROR(INDEX($Y$3:$Y$65,MATCH(1,($AO$3:$AO$65=$AR44&amp;$AQ44)*($Z$3:$Z$65=DU$3),0),0),"")</f>
        <v/>
      </c>
      <c r="DV44" s="297" t="str">
        <f t="array" aca="1" ref="DV44" ca="1">IFERROR(INDEX($AB$3:$AB$65,MATCH(1,($AO$3:$AO$65=$AR44&amp;$AQ44)*($Z$3:$Z$65=DV$3),0),0),"")</f>
        <v/>
      </c>
      <c r="DW44" s="297" t="str">
        <f t="array" aca="1" ref="DW44" ca="1">IFERROR(INDEX($AC$3:$AC$65,MATCH(1,($AO$3:$AO$65=$AR44&amp;$AQ44)*($Z$3:$Z$65=DW$3),0),0),"")</f>
        <v/>
      </c>
      <c r="DX44" s="297" t="str">
        <f t="array" aca="1" ref="DX44" ca="1">IFERROR(INDEX($AA$3:$AA$65,MATCH(1,($AO$3:$AO$65=$AR44&amp;$AQ44)*($Z$3:$Z$65=DX$3),0),0),"")</f>
        <v/>
      </c>
      <c r="DY44" s="299" t="str">
        <f t="array" aca="1" ref="DY44" ca="1">IFERROR(INDEX($Y$3:$Y$65,MATCH(1,($AO$3:$AO$65=$AR44&amp;$AQ44)*($Z$3:$Z$65=DY$3),0),0),"")</f>
        <v/>
      </c>
      <c r="DZ44" s="297" t="str">
        <f t="array" aca="1" ref="DZ44" ca="1">IFERROR(INDEX($AB$3:$AB$65,MATCH(1,($AO$3:$AO$65=$AR44&amp;$AQ44)*($Z$3:$Z$65=DZ$3),0),0),"")</f>
        <v/>
      </c>
      <c r="EA44" s="297" t="str">
        <f t="array" aca="1" ref="EA44" ca="1">IFERROR(INDEX($AC$3:$AC$65,MATCH(1,($AO$3:$AO$65=$AR44&amp;$AQ44)*($Z$3:$Z$65=EA$3),0),0),"")</f>
        <v/>
      </c>
      <c r="EB44" s="297" t="str">
        <f t="array" aca="1" ref="EB44" ca="1">IFERROR(INDEX($AA$3:$AA$65,MATCH(1,($AO$3:$AO$65=$AR44&amp;$AQ44)*($Z$3:$Z$65=EB$3),0),0),"")</f>
        <v/>
      </c>
      <c r="EC44" s="299" t="str">
        <f t="array" aca="1" ref="EC44" ca="1">IFERROR(INDEX($Y$3:$Y$65,MATCH(1,($AO$3:$AO$65=$AR44&amp;$AQ44)*($Z$3:$Z$65=EC$3),0),0),"")</f>
        <v/>
      </c>
      <c r="ED44" s="297" t="str">
        <f t="array" aca="1" ref="ED44" ca="1">IFERROR(INDEX($AB$3:$AB$65,MATCH(1,($AO$3:$AO$65=$AR44&amp;$AQ44)*($Z$3:$Z$65=ED$3),0),0),"")</f>
        <v/>
      </c>
      <c r="EE44" s="297" t="str">
        <f t="array" aca="1" ref="EE44" ca="1">IFERROR(INDEX($AC$3:$AC$65,MATCH(1,($AO$3:$AO$65=$AR44&amp;$AQ44)*($Z$3:$Z$65=EE$3),0),0),"")</f>
        <v/>
      </c>
      <c r="EF44" s="297" t="str">
        <f t="array" aca="1" ref="EF44" ca="1">IFERROR(INDEX($AI$3:$AI$129,MATCH(1,($AP$3:$AP$129=$AR44&amp;$AQ44)*($AH$3:$AH$129=EF$3),0),0),"")</f>
        <v/>
      </c>
      <c r="EG44" s="299" t="str">
        <f t="array" aca="1" ref="EG44" ca="1">IFERROR(INDEX($AG$3:$AG$129,MATCH(1,($AP$3:$AP$129=$AR44&amp;$AQ44)*($AH$3:$AH$129=EG$3),0),0),"")</f>
        <v/>
      </c>
      <c r="EH44" s="297" t="str">
        <f t="array" aca="1" ref="EH44" ca="1">IFERROR(INDEX($AJ$3:$AJ$129,MATCH(1,($AP$3:$AP$129=$AR44&amp;$AQ44)*($AH$3:$AH$129=EH$3),0),0),"")</f>
        <v/>
      </c>
      <c r="EI44" s="297" t="str">
        <f t="array" aca="1" ref="EI44" ca="1">IFERROR(INDEX($AK$3:$AK$129,MATCH(1,($AP$3:$AP$129=$AR44&amp;$AQ44)*($AH$3:$AH$129=EI$3),0),0),"")</f>
        <v/>
      </c>
      <c r="EJ44" s="297" t="str">
        <f t="array" aca="1" ref="EJ44" ca="1">IFERROR(INDEX($AI$3:$AI$129,MATCH(1,($AP$3:$AP$129=$AR44&amp;$AQ44)*($AH$3:$AH$129=EJ$3),0),0),"")</f>
        <v/>
      </c>
      <c r="EK44" s="299" t="str">
        <f t="array" aca="1" ref="EK44" ca="1">IFERROR(INDEX($AG$3:$AG$129,MATCH(1,($AP$3:$AP$129=$AR44&amp;$AQ44)*($AH$3:$AH$129=EK$3),0),0),"")</f>
        <v/>
      </c>
      <c r="EL44" s="297" t="str">
        <f t="array" aca="1" ref="EL44" ca="1">IFERROR(INDEX($AJ$3:$AJ$129,MATCH(1,($AP$3:$AP$129=$AR44&amp;$AQ44)*($AH$3:$AH$129=EL$3),0),0),"")</f>
        <v/>
      </c>
      <c r="EM44" s="297" t="str">
        <f t="array" aca="1" ref="EM44" ca="1">IFERROR(INDEX($AK$3:$AK$129,MATCH(1,($AP$3:$AP$129=$AR44&amp;$AQ44)*($AH$3:$AH$129=EM$3),0),0),"")</f>
        <v/>
      </c>
      <c r="EN44" s="297" t="str">
        <f t="array" aca="1" ref="EN44" ca="1">IFERROR(INDEX($AI$3:$AI$129,MATCH(1,($AP$3:$AP$129=$AR44&amp;$AQ44)*($AH$3:$AH$129=EN$3),0),0),"")</f>
        <v/>
      </c>
      <c r="EO44" s="299" t="str">
        <f t="array" aca="1" ref="EO44" ca="1">IFERROR(INDEX($AG$3:$AG$129,MATCH(1,($AP$3:$AP$129=$AR44&amp;$AQ44)*($AH$3:$AH$129=EO$3),0),0),"")</f>
        <v/>
      </c>
      <c r="EP44" s="297" t="str">
        <f t="array" aca="1" ref="EP44" ca="1">IFERROR(INDEX($AJ$3:$AJ$129,MATCH(1,($AP$3:$AP$129=$AR44&amp;$AQ44)*($AH$3:$AH$129=EP$3),0),0),"")</f>
        <v/>
      </c>
      <c r="EQ44" s="297" t="str">
        <f t="array" aca="1" ref="EQ44" ca="1">IFERROR(INDEX($AK$3:$AK$129,MATCH(1,($AP$3:$AP$129=$AR44&amp;$AQ44)*($AH$3:$AH$129=EQ$3),0),0),"")</f>
        <v/>
      </c>
      <c r="ER44" s="297" t="str">
        <f t="array" aca="1" ref="ER44" ca="1">IFERROR(INDEX($AI$3:$AI$129,MATCH(1,($AP$3:$AP$129=$AR44&amp;$AQ44)*($AH$3:$AH$129=ER$3),0),0),"")</f>
        <v/>
      </c>
      <c r="ES44" s="299" t="str">
        <f t="array" aca="1" ref="ES44" ca="1">IFERROR(INDEX($AG$3:$AG$129,MATCH(1,($AP$3:$AP$129=$AR44&amp;$AQ44)*($AH$3:$AH$129=ES$3),0),0),"")</f>
        <v/>
      </c>
      <c r="ET44" s="297" t="str">
        <f t="array" aca="1" ref="ET44" ca="1">IFERROR(INDEX($AJ$3:$AJ$129,MATCH(1,($AP$3:$AP$129=$AR44&amp;$AQ44)*($AH$3:$AH$129=ET$3),0),0),"")</f>
        <v/>
      </c>
      <c r="EU44" s="297" t="str">
        <f t="array" aca="1" ref="EU44" ca="1">IFERROR(INDEX($AK$3:$AK$129,MATCH(1,($AP$3:$AP$129=$AR44&amp;$AQ44)*($AH$3:$AH$129=EU$3),0),0),"")</f>
        <v/>
      </c>
      <c r="EV44" s="297" t="str">
        <f t="array" aca="1" ref="EV44" ca="1">IFERROR(INDEX($AI$3:$AI$129,MATCH(1,($AP$3:$AP$129=$AR44&amp;$AQ44)*($AH$3:$AH$129=EV$3),0),0),"")</f>
        <v/>
      </c>
      <c r="EW44" s="299" t="str">
        <f t="array" aca="1" ref="EW44" ca="1">IFERROR(INDEX($AG$3:$AG$129,MATCH(1,($AP$3:$AP$129=$AR44&amp;$AQ44)*($AH$3:$AH$129=EW$3),0),0),"")</f>
        <v/>
      </c>
      <c r="EX44" s="297" t="str">
        <f t="array" aca="1" ref="EX44" ca="1">IFERROR(INDEX($AJ$3:$AJ$129,MATCH(1,($AP$3:$AP$129=$AR44&amp;$AQ44)*($AH$3:$AH$129=EX$3),0),0),"")</f>
        <v/>
      </c>
      <c r="EY44" s="297" t="str">
        <f t="array" aca="1" ref="EY44" ca="1">IFERROR(INDEX($AK$3:$AK$129,MATCH(1,($AP$3:$AP$129=$AR44&amp;$AQ44)*($AH$3:$AH$129=EY$3),0),0),"")</f>
        <v/>
      </c>
      <c r="EZ44" s="297" t="str">
        <f t="array" aca="1" ref="EZ44" ca="1">IFERROR(INDEX($AI$3:$AI$129,MATCH(1,($AP$3:$AP$129=$AR44&amp;$AQ44)*($AH$3:$AH$129=EZ$3),0),0),"")</f>
        <v/>
      </c>
      <c r="FA44" s="299" t="str">
        <f t="array" aca="1" ref="FA44" ca="1">IFERROR(INDEX($AG$3:$AG$129,MATCH(1,($AP$3:$AP$129=$AR44&amp;$AQ44)*($AH$3:$AH$129=FA$3),0),0),"")</f>
        <v/>
      </c>
      <c r="FB44" s="297" t="str">
        <f t="array" aca="1" ref="FB44" ca="1">IFERROR(INDEX($AJ$3:$AJ$129,MATCH(1,($AP$3:$AP$129=$AR44&amp;$AQ44)*($AH$3:$AH$129=FB$3),0),0),"")</f>
        <v/>
      </c>
      <c r="FC44" s="297" t="str">
        <f t="array" aca="1" ref="FC44" ca="1">IFERROR(INDEX($AK$3:$AK$129,MATCH(1,($AP$3:$AP$129=$AR44&amp;$AQ44)*($AH$3:$AH$129=FC$3),0),0),"")</f>
        <v/>
      </c>
      <c r="FD44" s="297" t="str">
        <f t="array" aca="1" ref="FD44" ca="1">IFERROR(INDEX($AI$3:$AI$129,MATCH(1,($AP$3:$AP$129=$AR44&amp;$AQ44)*($AH$3:$AH$129=FD$3),0),0),"")</f>
        <v/>
      </c>
      <c r="FE44" s="299" t="str">
        <f t="array" aca="1" ref="FE44" ca="1">IFERROR(INDEX($AG$3:$AG$129,MATCH(1,($AP$3:$AP$129=$AR44&amp;$AQ44)*($AH$3:$AH$129=FE$3),0),0),"")</f>
        <v/>
      </c>
      <c r="FF44" s="297" t="str">
        <f t="array" aca="1" ref="FF44" ca="1">IFERROR(INDEX($AJ$3:$AJ$129,MATCH(1,($AP$3:$AP$129=$AR44&amp;$AQ44)*($AH$3:$AH$129=FF$3),0),0),"")</f>
        <v/>
      </c>
      <c r="FG44" s="297" t="str">
        <f t="array" aca="1" ref="FG44" ca="1">IFERROR(INDEX($AK$3:$AK$129,MATCH(1,($AP$3:$AP$129=$AR44&amp;$AQ44)*($AH$3:$AH$129=FG$3),0),0),"")</f>
        <v/>
      </c>
    </row>
    <row r="45" spans="2:163" ht="13.8" x14ac:dyDescent="0.25">
      <c r="B45" s="295">
        <f>dummy1!O51</f>
        <v>43</v>
      </c>
      <c r="C45" s="296">
        <f>dummy1!P51</f>
        <v>42040</v>
      </c>
      <c r="D45" s="297">
        <f>dummy1!Q51</f>
        <v>0.79166666666666674</v>
      </c>
      <c r="E45" s="295" t="str">
        <f>dummy1!R51</f>
        <v>Court 11</v>
      </c>
      <c r="G45" s="295" t="str">
        <f>IFERROR(VLOOKUP(dummy1!S51,dummy1!$K$45:$L$172,2,FALSE),"")</f>
        <v/>
      </c>
      <c r="H45" s="295" t="str">
        <f>IFERROR(VLOOKUP(dummy1!V51,dummy1!$K$45:$L$172,2,FALSE),"")</f>
        <v/>
      </c>
      <c r="V45" s="295">
        <f ca="1">'Bracket 17 - 32'!AI69</f>
        <v>27</v>
      </c>
      <c r="W45" s="296" t="str">
        <f ca="1">'Bracket 17 - 32'!AJ66</f>
        <v>Winner Match 17</v>
      </c>
      <c r="X45" s="296" t="str">
        <f ca="1">'Bracket 17 - 32'!AJ67</f>
        <v>Winner Match 18</v>
      </c>
      <c r="Y45" s="295">
        <f t="shared" ca="1" si="41"/>
        <v>43</v>
      </c>
      <c r="Z45" s="295">
        <f t="shared" ca="1" si="2"/>
        <v>42040</v>
      </c>
      <c r="AA45" s="295">
        <f t="shared" ca="1" si="3"/>
        <v>0.79166666666666674</v>
      </c>
      <c r="AB45" s="295" t="str">
        <f t="shared" ca="1" si="42"/>
        <v>Loser Match 34</v>
      </c>
      <c r="AC45" s="295" t="str">
        <f t="shared" ca="1" si="43"/>
        <v>Winner Match 41</v>
      </c>
      <c r="AD45" s="295">
        <f ca="1">'Bracket 33 - 64'!C354</f>
        <v>12</v>
      </c>
      <c r="AE45" s="295" t="str">
        <f ca="1">'Bracket 33 - 64'!D351</f>
        <v/>
      </c>
      <c r="AF45" s="295" t="str">
        <f ca="1">'Bracket 33 - 64'!D352</f>
        <v/>
      </c>
      <c r="AG45" s="295">
        <f t="shared" ca="1" si="44"/>
        <v>43</v>
      </c>
      <c r="AH45" s="295">
        <f t="shared" ca="1" si="45"/>
        <v>42040</v>
      </c>
      <c r="AI45" s="295">
        <f t="shared" ca="1" si="46"/>
        <v>0.79166666666666674</v>
      </c>
      <c r="AJ45" s="295" t="str">
        <f t="shared" ca="1" si="47"/>
        <v>Loser Match 20</v>
      </c>
      <c r="AK45" s="295" t="str">
        <f t="shared" ca="1" si="48"/>
        <v>Loser Match 19</v>
      </c>
      <c r="AL45" s="294">
        <f>IF(dummy1!B52=dummy1!B51,IF(dummy1!C52&gt;1,AL44,AL44+1),1)</f>
        <v>3</v>
      </c>
      <c r="AO45" s="295" t="str">
        <f t="shared" si="51"/>
        <v>3Court 11</v>
      </c>
      <c r="AP45" s="295" t="str">
        <f t="shared" si="52"/>
        <v>3Court 11</v>
      </c>
      <c r="AQ45" s="295" t="str">
        <f>dummy1!L20</f>
        <v>Court 6</v>
      </c>
      <c r="AR45" s="295">
        <f t="shared" ref="AR45" si="73">AR37</f>
        <v>1</v>
      </c>
      <c r="AS45" s="295">
        <f t="shared" ca="1" si="61"/>
        <v>11</v>
      </c>
      <c r="AT45" s="295">
        <f t="shared" ca="1" si="62"/>
        <v>0</v>
      </c>
      <c r="AU45" s="295">
        <f t="shared" ca="1" si="63"/>
        <v>0</v>
      </c>
      <c r="AV45" s="295">
        <f t="shared" ca="1" si="64"/>
        <v>0</v>
      </c>
      <c r="AW45" s="295">
        <f t="shared" ca="1" si="65"/>
        <v>0</v>
      </c>
      <c r="AX45" s="295">
        <f t="shared" ca="1" si="66"/>
        <v>0</v>
      </c>
      <c r="AY45" s="295">
        <f t="shared" ca="1" si="67"/>
        <v>0</v>
      </c>
      <c r="AZ45" s="297">
        <f t="array" aca="1" ref="AZ45" ca="1">IFERROR(INDEX($K$3:$K$18,MATCH(1,($AM$3:$AM$18=$AR45&amp;$AQ45)*($J$3:$J$18=AZ$3),0),0),"")</f>
        <v>0.625</v>
      </c>
      <c r="BA45" s="299">
        <f t="array" aca="1" ref="BA45" ca="1">IFERROR(INDEX($I$3:$I$18,MATCH(1,($AM$3:$AM$18=$AR45&amp;$AQ45)*($J$3:$J$18=BA$3),0),0),"")</f>
        <v>6</v>
      </c>
      <c r="BB45" s="297" t="str">
        <f t="array" aca="1" ref="BB45" ca="1">IFERROR(INDEX($L$3:$L$18,MATCH(1,($AM$3:$AM$18=$AR45&amp;$AQ45)*($J$3:$J$18=BB$3),0),0),"")</f>
        <v>Loser Match 3</v>
      </c>
      <c r="BC45" s="297" t="str">
        <f t="array" aca="1" ref="BC45" ca="1">IFERROR(INDEX($M$3:$M$18,MATCH(1,($AM$3:$AM$18=$AR45&amp;$AQ45)*($J$3:$J$18=BC$3),0),0),"")</f>
        <v>Loser Match 4</v>
      </c>
      <c r="BD45" s="297" t="str">
        <f t="array" aca="1" ref="BD45" ca="1">IFERROR(INDEX($K$3:$K$18,MATCH(1,($AM$3:$AM$18=$AR45&amp;$AQ45)*($J$3:$J$18=BD$3),0),0),"")</f>
        <v/>
      </c>
      <c r="BE45" s="299" t="str">
        <f t="array" aca="1" ref="BE45" ca="1">IFERROR(INDEX($I$3:$I$18,MATCH(1,($AM$3:$AM$18=$AR45&amp;$AQ45)*($J$3:$J$18=BE$3),0),0),"")</f>
        <v/>
      </c>
      <c r="BF45" s="297" t="str">
        <f t="array" aca="1" ref="BF45" ca="1">IFERROR(INDEX($L$3:$L$18,MATCH(1,($AM$3:$AM$18=$AR45&amp;$AQ45)*($J$3:$J$18=BF$3),0),0),"")</f>
        <v/>
      </c>
      <c r="BG45" s="297" t="str">
        <f t="array" aca="1" ref="BG45" ca="1">IFERROR(INDEX($M$3:$M$18,MATCH(1,($AM$3:$AM$18=$AR45&amp;$AQ45)*($J$3:$J$18=BG$3),0),0),"")</f>
        <v/>
      </c>
      <c r="BH45" s="297" t="str">
        <f t="array" aca="1" ref="BH45" ca="1">IFERROR(INDEX($K$3:$K$18,MATCH(1,($AM$3:$AM$18=$AR45&amp;$AQ45)*($J$3:$J$18=BH$3),0),0),"")</f>
        <v/>
      </c>
      <c r="BI45" s="299" t="str">
        <f t="array" aca="1" ref="BI45" ca="1">IFERROR(INDEX($I$3:$I$18,MATCH(1,($AM$3:$AM$18=$AR45&amp;$AQ45)*($J$3:$J$18=BI$3),0),0),"")</f>
        <v/>
      </c>
      <c r="BJ45" s="297" t="str">
        <f t="array" aca="1" ref="BJ45" ca="1">IFERROR(INDEX($L$3:$L$18,MATCH(1,($AM$3:$AM$18=$AR45&amp;$AQ45)*($J$3:$J$18=BJ$3),0),0),"")</f>
        <v/>
      </c>
      <c r="BK45" s="297" t="str">
        <f t="array" aca="1" ref="BK45" ca="1">IFERROR(INDEX($M$3:$M$18,MATCH(1,($AM$3:$AM$18=$AR45&amp;$AQ45)*($J$3:$J$18=BK$3),0),0),"")</f>
        <v/>
      </c>
      <c r="BL45" s="297" t="str">
        <f t="array" aca="1" ref="BL45" ca="1">IFERROR(INDEX($K$3:$K$18,MATCH(1,($AM$3:$AM$18=$AR45&amp;$AQ45)*($J$3:$J$18=BL$3),0),0),"")</f>
        <v/>
      </c>
      <c r="BM45" s="299" t="str">
        <f t="array" aca="1" ref="BM45" ca="1">IFERROR(INDEX($I$3:$I$18,MATCH(1,($AM$3:$AM$18=$AR45&amp;$AQ45)*($J$3:$J$18=BM$3),0),0),"")</f>
        <v/>
      </c>
      <c r="BN45" s="297" t="str">
        <f t="array" aca="1" ref="BN45" ca="1">IFERROR(INDEX($L$3:$L$18,MATCH(1,($AM$3:$AM$18=$AR45&amp;$AQ45)*($J$3:$J$18=BN$3),0),0),"")</f>
        <v/>
      </c>
      <c r="BO45" s="297" t="str">
        <f t="array" aca="1" ref="BO45" ca="1">IFERROR(INDEX($M$3:$M$18,MATCH(1,($AM$3:$AM$18=$AR45&amp;$AQ45)*($J$3:$J$18=BO$3),0),0),"")</f>
        <v/>
      </c>
      <c r="BP45" s="297" t="str">
        <f t="array" aca="1" ref="BP45" ca="1">IFERROR(INDEX($K$3:$K$18,MATCH(1,($AM$3:$AM$18=$AR45&amp;$AQ45)*($J$3:$J$18=BP$3),0),0),"")</f>
        <v/>
      </c>
      <c r="BQ45" s="299" t="str">
        <f t="array" aca="1" ref="BQ45" ca="1">IFERROR(INDEX($I$3:$I$18,MATCH(1,($AM$3:$AM$18=$AR45&amp;$AQ45)*($J$3:$J$18=BQ$3),0),0),"")</f>
        <v/>
      </c>
      <c r="BR45" s="297" t="str">
        <f t="array" aca="1" ref="BR45" ca="1">IFERROR(INDEX($L$3:$L$18,MATCH(1,($AM$3:$AM$18=$AR45&amp;$AQ45)*($J$3:$J$18=BR$3),0),0),"")</f>
        <v/>
      </c>
      <c r="BS45" s="297" t="str">
        <f t="array" aca="1" ref="BS45" ca="1">IFERROR(INDEX($M$3:$M$18,MATCH(1,($AM$3:$AM$18=$AR45&amp;$AQ45)*($J$3:$J$18=BS$3),0),0),"")</f>
        <v/>
      </c>
      <c r="BT45" s="297" t="str">
        <f t="array" aca="1" ref="BT45" ca="1">IFERROR(INDEX($K$3:$K$18,MATCH(1,($AM$3:$AM$18=$AR45&amp;$AQ45)*($J$3:$J$18=BT$3),0),0),"")</f>
        <v/>
      </c>
      <c r="BU45" s="299" t="str">
        <f t="array" aca="1" ref="BU45" ca="1">IFERROR(INDEX($I$3:$I$18,MATCH(1,($AM$3:$AM$18=$AR45&amp;$AQ45)*($J$3:$J$18=BU$3),0),0),"")</f>
        <v/>
      </c>
      <c r="BV45" s="297" t="str">
        <f t="array" aca="1" ref="BV45" ca="1">IFERROR(INDEX($L$3:$L$18,MATCH(1,($AM$3:$AM$18=$AR45&amp;$AQ45)*($J$3:$J$18=BV$3),0),0),"")</f>
        <v/>
      </c>
      <c r="BW45" s="297" t="str">
        <f t="array" aca="1" ref="BW45" ca="1">IFERROR(INDEX($M$3:$M$18,MATCH(1,($AM$3:$AM$18=$AR45&amp;$AQ45)*($J$3:$J$18=BW$3),0),0),"")</f>
        <v/>
      </c>
      <c r="BX45" s="297" t="str">
        <f t="array" aca="1" ref="BX45" ca="1">IFERROR(INDEX($K$3:$K$18,MATCH(1,($AM$3:$AM$18=$AR45&amp;$AQ45)*($J$3:$J$18=BX$3),0),0),"")</f>
        <v/>
      </c>
      <c r="BY45" s="299" t="str">
        <f t="array" aca="1" ref="BY45" ca="1">IFERROR(INDEX($I$3:$I$18,MATCH(1,($AM$3:$AM$18=$AR45&amp;$AQ45)*($J$3:$J$18=BY$3),0),0),"")</f>
        <v/>
      </c>
      <c r="BZ45" s="297" t="str">
        <f t="array" aca="1" ref="BZ45" ca="1">IFERROR(INDEX($L$3:$L$18,MATCH(1,($AM$3:$AM$18=$AR45&amp;$AQ45)*($J$3:$J$18=BZ$3),0),0),"")</f>
        <v/>
      </c>
      <c r="CA45" s="297" t="str">
        <f t="array" aca="1" ref="CA45" ca="1">IFERROR(INDEX($M$3:$M$18,MATCH(1,($AM$3:$AM$18=$AR45&amp;$AQ45)*($J$3:$J$18=CA$3),0),0),"")</f>
        <v/>
      </c>
      <c r="CB45" s="297">
        <f t="array" aca="1" ref="CB45" ca="1">IFERROR(INDEX($S$3:$S$33,MATCH(1,($AN$3:$AN$33=$AR45&amp;$AQ45)*($R$3:$R$33=CB$3),0),0),"")</f>
        <v>0.625</v>
      </c>
      <c r="CC45" s="299">
        <f t="array" aca="1" ref="CC45" ca="1">IFERROR(INDEX($Q$3:$Q$33,MATCH(1,($AN$3:$AN$33=$AR45&amp;$AQ45)*($R$3:$R$33=CC$3),0),0),"")</f>
        <v>6</v>
      </c>
      <c r="CD45" s="297" t="str">
        <f t="array" aca="1" ref="CD45" ca="1">IFERROR(INDEX($T$3:$T$33,MATCH(1,($AN$3:$AN$33=$AR45&amp;$AQ45)*($R$3:$R$33=CD$3),0),0),"")</f>
        <v>Player 7</v>
      </c>
      <c r="CE45" s="297" t="str">
        <f t="array" aca="1" ref="CE45" ca="1">IFERROR(INDEX($U$3:$U$33,MATCH(1,($AN$3:$AN$33=$AR45&amp;$AQ45)*($R$3:$R$33=CE$3),0),0),"")</f>
        <v>Player 10</v>
      </c>
      <c r="CF45" s="297" t="str">
        <f t="array" aca="1" ref="CF45" ca="1">IFERROR(INDEX($S$3:$S$33,MATCH(1,($AN$3:$AN$33=$AR45&amp;$AQ45)*($R$3:$R$33=CF$3),0),0),"")</f>
        <v/>
      </c>
      <c r="CG45" s="299" t="str">
        <f t="array" aca="1" ref="CG45" ca="1">IFERROR(INDEX($Q$3:$Q$33,MATCH(1,($AN$3:$AN$33=$AR45&amp;$AQ45)*($R$3:$R$33=CG$3),0),0),"")</f>
        <v/>
      </c>
      <c r="CH45" s="297" t="str">
        <f t="array" aca="1" ref="CH45" ca="1">IFERROR(INDEX($T$3:$T$33,MATCH(1,($AN$3:$AN$33=$AR45&amp;$AQ45)*($R$3:$R$33=CH$3),0),0),"")</f>
        <v/>
      </c>
      <c r="CI45" s="297" t="str">
        <f t="array" aca="1" ref="CI45" ca="1">IFERROR(INDEX($U$3:$U$33,MATCH(1,($AN$3:$AN$33=$AR45&amp;$AQ45)*($R$3:$R$33=CI$3),0),0),"")</f>
        <v/>
      </c>
      <c r="CJ45" s="297" t="str">
        <f t="array" aca="1" ref="CJ45" ca="1">IFERROR(INDEX($S$3:$S$33,MATCH(1,($AN$3:$AN$33=$AR45&amp;$AQ45)*($R$3:$R$33=CJ$3),0),0),"")</f>
        <v/>
      </c>
      <c r="CK45" s="299" t="str">
        <f t="array" aca="1" ref="CK45" ca="1">IFERROR(INDEX($Q$3:$Q$33,MATCH(1,($AN$3:$AN$33=$AR45&amp;$AQ45)*($R$3:$R$33=CK$3),0),0),"")</f>
        <v/>
      </c>
      <c r="CL45" s="297" t="str">
        <f t="array" aca="1" ref="CL45" ca="1">IFERROR(INDEX($T$3:$T$33,MATCH(1,($AN$3:$AN$33=$AR45&amp;$AQ45)*($R$3:$R$33=CL$3),0),0),"")</f>
        <v/>
      </c>
      <c r="CM45" s="297" t="str">
        <f t="array" aca="1" ref="CM45" ca="1">IFERROR(INDEX($U$3:$U$33,MATCH(1,($AN$3:$AN$33=$AR45&amp;$AQ45)*($R$3:$R$33=CM$3),0),0),"")</f>
        <v/>
      </c>
      <c r="CN45" s="297" t="str">
        <f t="array" aca="1" ref="CN45" ca="1">IFERROR(INDEX($S$3:$S$33,MATCH(1,($AN$3:$AN$33=$AR45&amp;$AQ45)*($R$3:$R$33=CN$3),0),0),"")</f>
        <v/>
      </c>
      <c r="CO45" s="299" t="str">
        <f t="array" aca="1" ref="CO45" ca="1">IFERROR(INDEX($Q$3:$Q$33,MATCH(1,($AN$3:$AN$33=$AR45&amp;$AQ45)*($R$3:$R$33=CO$3),0),0),"")</f>
        <v/>
      </c>
      <c r="CP45" s="297" t="str">
        <f t="array" aca="1" ref="CP45" ca="1">IFERROR(INDEX($T$3:$T$33,MATCH(1,($AN$3:$AN$33=$AR45&amp;$AQ45)*($R$3:$R$33=CP$3),0),0),"")</f>
        <v/>
      </c>
      <c r="CQ45" s="297" t="str">
        <f t="array" aca="1" ref="CQ45" ca="1">IFERROR(INDEX($U$3:$U$33,MATCH(1,($AN$3:$AN$33=$AR45&amp;$AQ45)*($R$3:$R$33=CQ$3),0),0),"")</f>
        <v/>
      </c>
      <c r="CR45" s="297" t="str">
        <f t="array" aca="1" ref="CR45" ca="1">IFERROR(INDEX($S$3:$S$33,MATCH(1,($AN$3:$AN$33=$AR45&amp;$AQ45)*($R$3:$R$33=CR$3),0),0),"")</f>
        <v/>
      </c>
      <c r="CS45" s="299" t="str">
        <f t="array" aca="1" ref="CS45" ca="1">IFERROR(INDEX($Q$3:$Q$33,MATCH(1,($AN$3:$AN$33=$AR45&amp;$AQ45)*($R$3:$R$33=CS$3),0),0),"")</f>
        <v/>
      </c>
      <c r="CT45" s="297" t="str">
        <f t="array" aca="1" ref="CT45" ca="1">IFERROR(INDEX($T$3:$T$33,MATCH(1,($AN$3:$AN$33=$AR45&amp;$AQ45)*($R$3:$R$33=CT$3),0),0),"")</f>
        <v/>
      </c>
      <c r="CU45" s="297" t="str">
        <f t="array" aca="1" ref="CU45" ca="1">IFERROR(INDEX($U$3:$U$33,MATCH(1,($AN$3:$AN$33=$AR45&amp;$AQ45)*($R$3:$R$33=CU$3),0),0),"")</f>
        <v/>
      </c>
      <c r="CV45" s="297" t="str">
        <f t="array" aca="1" ref="CV45" ca="1">IFERROR(INDEX($S$3:$S$33,MATCH(1,($AN$3:$AN$33=$AR45&amp;$AQ45)*($R$3:$R$33=CV$3),0),0),"")</f>
        <v/>
      </c>
      <c r="CW45" s="299" t="str">
        <f t="array" aca="1" ref="CW45" ca="1">IFERROR(INDEX($Q$3:$Q$33,MATCH(1,($AN$3:$AN$33=$AR45&amp;$AQ45)*($R$3:$R$33=CW$3),0),0),"")</f>
        <v/>
      </c>
      <c r="CX45" s="297" t="str">
        <f t="array" aca="1" ref="CX45" ca="1">IFERROR(INDEX($T$3:$T$33,MATCH(1,($AN$3:$AN$33=$AR45&amp;$AQ45)*($R$3:$R$33=CX$3),0),0),"")</f>
        <v/>
      </c>
      <c r="CY45" s="297" t="str">
        <f t="array" aca="1" ref="CY45" ca="1">IFERROR(INDEX($U$3:$U$33,MATCH(1,($AN$3:$AN$33=$AR45&amp;$AQ45)*($R$3:$R$33=CY$3),0),0),"")</f>
        <v/>
      </c>
      <c r="CZ45" s="297" t="str">
        <f t="array" aca="1" ref="CZ45" ca="1">IFERROR(INDEX($S$3:$S$33,MATCH(1,($AN$3:$AN$33=$AR45&amp;$AQ45)*($R$3:$R$33=CZ$3),0),0),"")</f>
        <v/>
      </c>
      <c r="DA45" s="299" t="str">
        <f t="array" aca="1" ref="DA45" ca="1">IFERROR(INDEX($Q$3:$Q$33,MATCH(1,($AN$3:$AN$33=$AR45&amp;$AQ45)*($R$3:$R$33=DA$3),0),0),"")</f>
        <v/>
      </c>
      <c r="DB45" s="297" t="str">
        <f t="array" aca="1" ref="DB45" ca="1">IFERROR(INDEX($T$3:$T$33,MATCH(1,($AN$3:$AN$33=$AR45&amp;$AQ45)*($R$3:$R$33=DB$3),0),0),"")</f>
        <v/>
      </c>
      <c r="DC45" s="297" t="str">
        <f t="array" aca="1" ref="DC45" ca="1">IFERROR(INDEX($U$3:$U$33,MATCH(1,($AN$3:$AN$33=$AR45&amp;$AQ45)*($R$3:$R$33=DC$3),0),0),"")</f>
        <v/>
      </c>
      <c r="DD45" s="297">
        <f t="array" aca="1" ref="DD45" ca="1">IFERROR(INDEX($AA$3:$AA$65,MATCH(1,($AO$3:$AO$65=$AR45&amp;$AQ45)*($Z$3:$Z$65=DD$3),0),0),"")</f>
        <v>0.625</v>
      </c>
      <c r="DE45" s="299">
        <f t="array" aca="1" ref="DE45" ca="1">IFERROR(INDEX($Y$3:$Y$65,MATCH(1,($AO$3:$AO$65=$AR45&amp;$AQ45)*($Z$3:$Z$65=DE$3),0),0),"")</f>
        <v>6</v>
      </c>
      <c r="DF45" s="297" t="str">
        <f t="array" aca="1" ref="DF45" ca="1">IFERROR(INDEX($AB$3:$AB$65,MATCH(1,($AO$3:$AO$65=$AR45&amp;$AQ45)*($Z$3:$Z$65=DF$3),0),0),"")</f>
        <v>Player 7</v>
      </c>
      <c r="DG45" s="297" t="str">
        <f t="array" aca="1" ref="DG45" ca="1">IFERROR(INDEX($AC$3:$AC$65,MATCH(1,($AO$3:$AO$65=$AR45&amp;$AQ45)*($Z$3:$Z$65=DG$3),0),0),"")</f>
        <v>Player 10</v>
      </c>
      <c r="DH45" s="297" t="str">
        <f t="array" aca="1" ref="DH45" ca="1">IFERROR(INDEX($AA$3:$AA$65,MATCH(1,($AO$3:$AO$65=$AR45&amp;$AQ45)*($Z$3:$Z$65=DH$3),0),0),"")</f>
        <v/>
      </c>
      <c r="DI45" s="299" t="str">
        <f t="array" aca="1" ref="DI45" ca="1">IFERROR(INDEX($Y$3:$Y$65,MATCH(1,($AO$3:$AO$65=$AR45&amp;$AQ45)*($Z$3:$Z$65=DI$3),0),0),"")</f>
        <v/>
      </c>
      <c r="DJ45" s="297" t="str">
        <f t="array" aca="1" ref="DJ45" ca="1">IFERROR(INDEX($AB$3:$AB$65,MATCH(1,($AO$3:$AO$65=$AR45&amp;$AQ45)*($Z$3:$Z$65=DJ$3),0),0),"")</f>
        <v/>
      </c>
      <c r="DK45" s="297" t="str">
        <f t="array" aca="1" ref="DK45" ca="1">IFERROR(INDEX($AC$3:$AC$65,MATCH(1,($AO$3:$AO$65=$AR45&amp;$AQ45)*($Z$3:$Z$65=DK$3),0),0),"")</f>
        <v/>
      </c>
      <c r="DL45" s="297" t="str">
        <f t="array" aca="1" ref="DL45" ca="1">IFERROR(INDEX($AA$3:$AA$65,MATCH(1,($AO$3:$AO$65=$AR45&amp;$AQ45)*($Z$3:$Z$65=DL$3),0),0),"")</f>
        <v/>
      </c>
      <c r="DM45" s="299" t="str">
        <f t="array" aca="1" ref="DM45" ca="1">IFERROR(INDEX($Y$3:$Y$65,MATCH(1,($AO$3:$AO$65=$AR45&amp;$AQ45)*($Z$3:$Z$65=DM$3),0),0),"")</f>
        <v/>
      </c>
      <c r="DN45" s="297" t="str">
        <f t="array" aca="1" ref="DN45" ca="1">IFERROR(INDEX($AB$3:$AB$65,MATCH(1,($AO$3:$AO$65=$AR45&amp;$AQ45)*($Z$3:$Z$65=DN$3),0),0),"")</f>
        <v/>
      </c>
      <c r="DO45" s="297" t="str">
        <f t="array" aca="1" ref="DO45" ca="1">IFERROR(INDEX($AC$3:$AC$65,MATCH(1,($AO$3:$AO$65=$AR45&amp;$AQ45)*($Z$3:$Z$65=DO$3),0),0),"")</f>
        <v/>
      </c>
      <c r="DP45" s="297" t="str">
        <f t="array" aca="1" ref="DP45" ca="1">IFERROR(INDEX($AA$3:$AA$65,MATCH(1,($AO$3:$AO$65=$AR45&amp;$AQ45)*($Z$3:$Z$65=DP$3),0),0),"")</f>
        <v/>
      </c>
      <c r="DQ45" s="299" t="str">
        <f t="array" aca="1" ref="DQ45" ca="1">IFERROR(INDEX($Y$3:$Y$65,MATCH(1,($AO$3:$AO$65=$AR45&amp;$AQ45)*($Z$3:$Z$65=DQ$3),0),0),"")</f>
        <v/>
      </c>
      <c r="DR45" s="297" t="str">
        <f t="array" aca="1" ref="DR45" ca="1">IFERROR(INDEX($AB$3:$AB$65,MATCH(1,($AO$3:$AO$65=$AR45&amp;$AQ45)*($Z$3:$Z$65=DR$3),0),0),"")</f>
        <v/>
      </c>
      <c r="DS45" s="297" t="str">
        <f t="array" aca="1" ref="DS45" ca="1">IFERROR(INDEX($AC$3:$AC$65,MATCH(1,($AO$3:$AO$65=$AR45&amp;$AQ45)*($Z$3:$Z$65=DS$3),0),0),"")</f>
        <v/>
      </c>
      <c r="DT45" s="297" t="str">
        <f t="array" aca="1" ref="DT45" ca="1">IFERROR(INDEX($AA$3:$AA$65,MATCH(1,($AO$3:$AO$65=$AR45&amp;$AQ45)*($Z$3:$Z$65=DT$3),0),0),"")</f>
        <v/>
      </c>
      <c r="DU45" s="299" t="str">
        <f t="array" aca="1" ref="DU45" ca="1">IFERROR(INDEX($Y$3:$Y$65,MATCH(1,($AO$3:$AO$65=$AR45&amp;$AQ45)*($Z$3:$Z$65=DU$3),0),0),"")</f>
        <v/>
      </c>
      <c r="DV45" s="297" t="str">
        <f t="array" aca="1" ref="DV45" ca="1">IFERROR(INDEX($AB$3:$AB$65,MATCH(1,($AO$3:$AO$65=$AR45&amp;$AQ45)*($Z$3:$Z$65=DV$3),0),0),"")</f>
        <v/>
      </c>
      <c r="DW45" s="297" t="str">
        <f t="array" aca="1" ref="DW45" ca="1">IFERROR(INDEX($AC$3:$AC$65,MATCH(1,($AO$3:$AO$65=$AR45&amp;$AQ45)*($Z$3:$Z$65=DW$3),0),0),"")</f>
        <v/>
      </c>
      <c r="DX45" s="297" t="str">
        <f t="array" aca="1" ref="DX45" ca="1">IFERROR(INDEX($AA$3:$AA$65,MATCH(1,($AO$3:$AO$65=$AR45&amp;$AQ45)*($Z$3:$Z$65=DX$3),0),0),"")</f>
        <v/>
      </c>
      <c r="DY45" s="299" t="str">
        <f t="array" aca="1" ref="DY45" ca="1">IFERROR(INDEX($Y$3:$Y$65,MATCH(1,($AO$3:$AO$65=$AR45&amp;$AQ45)*($Z$3:$Z$65=DY$3),0),0),"")</f>
        <v/>
      </c>
      <c r="DZ45" s="297" t="str">
        <f t="array" aca="1" ref="DZ45" ca="1">IFERROR(INDEX($AB$3:$AB$65,MATCH(1,($AO$3:$AO$65=$AR45&amp;$AQ45)*($Z$3:$Z$65=DZ$3),0),0),"")</f>
        <v/>
      </c>
      <c r="EA45" s="297" t="str">
        <f t="array" aca="1" ref="EA45" ca="1">IFERROR(INDEX($AC$3:$AC$65,MATCH(1,($AO$3:$AO$65=$AR45&amp;$AQ45)*($Z$3:$Z$65=EA$3),0),0),"")</f>
        <v/>
      </c>
      <c r="EB45" s="297" t="str">
        <f t="array" aca="1" ref="EB45" ca="1">IFERROR(INDEX($AA$3:$AA$65,MATCH(1,($AO$3:$AO$65=$AR45&amp;$AQ45)*($Z$3:$Z$65=EB$3),0),0),"")</f>
        <v/>
      </c>
      <c r="EC45" s="299" t="str">
        <f t="array" aca="1" ref="EC45" ca="1">IFERROR(INDEX($Y$3:$Y$65,MATCH(1,($AO$3:$AO$65=$AR45&amp;$AQ45)*($Z$3:$Z$65=EC$3),0),0),"")</f>
        <v/>
      </c>
      <c r="ED45" s="297" t="str">
        <f t="array" aca="1" ref="ED45" ca="1">IFERROR(INDEX($AB$3:$AB$65,MATCH(1,($AO$3:$AO$65=$AR45&amp;$AQ45)*($Z$3:$Z$65=ED$3),0),0),"")</f>
        <v/>
      </c>
      <c r="EE45" s="297" t="str">
        <f t="array" aca="1" ref="EE45" ca="1">IFERROR(INDEX($AC$3:$AC$65,MATCH(1,($AO$3:$AO$65=$AR45&amp;$AQ45)*($Z$3:$Z$65=EE$3),0),0),"")</f>
        <v/>
      </c>
      <c r="EF45" s="297">
        <f t="array" aca="1" ref="EF45" ca="1">IFERROR(INDEX($AI$3:$AI$129,MATCH(1,($AP$3:$AP$129=$AR45&amp;$AQ45)*($AH$3:$AH$129=EF$3),0),0),"")</f>
        <v>0.625</v>
      </c>
      <c r="EG45" s="299">
        <f t="array" aca="1" ref="EG45" ca="1">IFERROR(INDEX($AG$3:$AG$129,MATCH(1,($AP$3:$AP$129=$AR45&amp;$AQ45)*($AH$3:$AH$129=EG$3),0),0),"")</f>
        <v>6</v>
      </c>
      <c r="EH45" s="297" t="str">
        <f t="array" aca="1" ref="EH45" ca="1">IFERROR(INDEX($AJ$3:$AJ$129,MATCH(1,($AP$3:$AP$129=$AR45&amp;$AQ45)*($AH$3:$AH$129=EH$3),0),0),"")</f>
        <v>Player 7</v>
      </c>
      <c r="EI45" s="297" t="str">
        <f t="array" aca="1" ref="EI45" ca="1">IFERROR(INDEX($AK$3:$AK$129,MATCH(1,($AP$3:$AP$129=$AR45&amp;$AQ45)*($AH$3:$AH$129=EI$3),0),0),"")</f>
        <v>Player 10</v>
      </c>
      <c r="EJ45" s="297">
        <f t="array" aca="1" ref="EJ45" ca="1">IFERROR(INDEX($AI$3:$AI$129,MATCH(1,($AP$3:$AP$129=$AR45&amp;$AQ45)*($AH$3:$AH$129=EJ$3),0),0),"")</f>
        <v>0.625</v>
      </c>
      <c r="EK45" s="299">
        <f t="array" aca="1" ref="EK45" ca="1">IFERROR(INDEX($AG$3:$AG$129,MATCH(1,($AP$3:$AP$129=$AR45&amp;$AQ45)*($AH$3:$AH$129=EK$3),0),0),"")</f>
        <v>70</v>
      </c>
      <c r="EL45" s="297" t="str">
        <f t="array" aca="1" ref="EL45" ca="1">IFERROR(INDEX($AJ$3:$AJ$129,MATCH(1,($AP$3:$AP$129=$AR45&amp;$AQ45)*($AH$3:$AH$129=EL$3),0),0),"")</f>
        <v>Loser Match 49</v>
      </c>
      <c r="EM45" s="297" t="str">
        <f t="array" aca="1" ref="EM45" ca="1">IFERROR(INDEX($AK$3:$AK$129,MATCH(1,($AP$3:$AP$129=$AR45&amp;$AQ45)*($AH$3:$AH$129=EM$3),0),0),"")</f>
        <v>Winner Match 65</v>
      </c>
      <c r="EN45" s="297" t="str">
        <f t="array" aca="1" ref="EN45" ca="1">IFERROR(INDEX($AI$3:$AI$129,MATCH(1,($AP$3:$AP$129=$AR45&amp;$AQ45)*($AH$3:$AH$129=EN$3),0),0),"")</f>
        <v/>
      </c>
      <c r="EO45" s="299" t="str">
        <f t="array" aca="1" ref="EO45" ca="1">IFERROR(INDEX($AG$3:$AG$129,MATCH(1,($AP$3:$AP$129=$AR45&amp;$AQ45)*($AH$3:$AH$129=EO$3),0),0),"")</f>
        <v/>
      </c>
      <c r="EP45" s="297" t="str">
        <f t="array" aca="1" ref="EP45" ca="1">IFERROR(INDEX($AJ$3:$AJ$129,MATCH(1,($AP$3:$AP$129=$AR45&amp;$AQ45)*($AH$3:$AH$129=EP$3),0),0),"")</f>
        <v/>
      </c>
      <c r="EQ45" s="297" t="str">
        <f t="array" aca="1" ref="EQ45" ca="1">IFERROR(INDEX($AK$3:$AK$129,MATCH(1,($AP$3:$AP$129=$AR45&amp;$AQ45)*($AH$3:$AH$129=EQ$3),0),0),"")</f>
        <v/>
      </c>
      <c r="ER45" s="297" t="str">
        <f t="array" aca="1" ref="ER45" ca="1">IFERROR(INDEX($AI$3:$AI$129,MATCH(1,($AP$3:$AP$129=$AR45&amp;$AQ45)*($AH$3:$AH$129=ER$3),0),0),"")</f>
        <v/>
      </c>
      <c r="ES45" s="299" t="str">
        <f t="array" aca="1" ref="ES45" ca="1">IFERROR(INDEX($AG$3:$AG$129,MATCH(1,($AP$3:$AP$129=$AR45&amp;$AQ45)*($AH$3:$AH$129=ES$3),0),0),"")</f>
        <v/>
      </c>
      <c r="ET45" s="297" t="str">
        <f t="array" aca="1" ref="ET45" ca="1">IFERROR(INDEX($AJ$3:$AJ$129,MATCH(1,($AP$3:$AP$129=$AR45&amp;$AQ45)*($AH$3:$AH$129=ET$3),0),0),"")</f>
        <v/>
      </c>
      <c r="EU45" s="297" t="str">
        <f t="array" aca="1" ref="EU45" ca="1">IFERROR(INDEX($AK$3:$AK$129,MATCH(1,($AP$3:$AP$129=$AR45&amp;$AQ45)*($AH$3:$AH$129=EU$3),0),0),"")</f>
        <v/>
      </c>
      <c r="EV45" s="297" t="str">
        <f t="array" aca="1" ref="EV45" ca="1">IFERROR(INDEX($AI$3:$AI$129,MATCH(1,($AP$3:$AP$129=$AR45&amp;$AQ45)*($AH$3:$AH$129=EV$3),0),0),"")</f>
        <v/>
      </c>
      <c r="EW45" s="299" t="str">
        <f t="array" aca="1" ref="EW45" ca="1">IFERROR(INDEX($AG$3:$AG$129,MATCH(1,($AP$3:$AP$129=$AR45&amp;$AQ45)*($AH$3:$AH$129=EW$3),0),0),"")</f>
        <v/>
      </c>
      <c r="EX45" s="297" t="str">
        <f t="array" aca="1" ref="EX45" ca="1">IFERROR(INDEX($AJ$3:$AJ$129,MATCH(1,($AP$3:$AP$129=$AR45&amp;$AQ45)*($AH$3:$AH$129=EX$3),0),0),"")</f>
        <v/>
      </c>
      <c r="EY45" s="297" t="str">
        <f t="array" aca="1" ref="EY45" ca="1">IFERROR(INDEX($AK$3:$AK$129,MATCH(1,($AP$3:$AP$129=$AR45&amp;$AQ45)*($AH$3:$AH$129=EY$3),0),0),"")</f>
        <v/>
      </c>
      <c r="EZ45" s="297" t="str">
        <f t="array" aca="1" ref="EZ45" ca="1">IFERROR(INDEX($AI$3:$AI$129,MATCH(1,($AP$3:$AP$129=$AR45&amp;$AQ45)*($AH$3:$AH$129=EZ$3),0),0),"")</f>
        <v/>
      </c>
      <c r="FA45" s="299" t="str">
        <f t="array" aca="1" ref="FA45" ca="1">IFERROR(INDEX($AG$3:$AG$129,MATCH(1,($AP$3:$AP$129=$AR45&amp;$AQ45)*($AH$3:$AH$129=FA$3),0),0),"")</f>
        <v/>
      </c>
      <c r="FB45" s="297" t="str">
        <f t="array" aca="1" ref="FB45" ca="1">IFERROR(INDEX($AJ$3:$AJ$129,MATCH(1,($AP$3:$AP$129=$AR45&amp;$AQ45)*($AH$3:$AH$129=FB$3),0),0),"")</f>
        <v/>
      </c>
      <c r="FC45" s="297" t="str">
        <f t="array" aca="1" ref="FC45" ca="1">IFERROR(INDEX($AK$3:$AK$129,MATCH(1,($AP$3:$AP$129=$AR45&amp;$AQ45)*($AH$3:$AH$129=FC$3),0),0),"")</f>
        <v/>
      </c>
      <c r="FD45" s="297" t="str">
        <f t="array" aca="1" ref="FD45" ca="1">IFERROR(INDEX($AI$3:$AI$129,MATCH(1,($AP$3:$AP$129=$AR45&amp;$AQ45)*($AH$3:$AH$129=FD$3),0),0),"")</f>
        <v/>
      </c>
      <c r="FE45" s="299" t="str">
        <f t="array" aca="1" ref="FE45" ca="1">IFERROR(INDEX($AG$3:$AG$129,MATCH(1,($AP$3:$AP$129=$AR45&amp;$AQ45)*($AH$3:$AH$129=FE$3),0),0),"")</f>
        <v/>
      </c>
      <c r="FF45" s="297" t="str">
        <f t="array" aca="1" ref="FF45" ca="1">IFERROR(INDEX($AJ$3:$AJ$129,MATCH(1,($AP$3:$AP$129=$AR45&amp;$AQ45)*($AH$3:$AH$129=FF$3),0),0),"")</f>
        <v/>
      </c>
      <c r="FG45" s="297" t="str">
        <f t="array" aca="1" ref="FG45" ca="1">IFERROR(INDEX($AK$3:$AK$129,MATCH(1,($AP$3:$AP$129=$AR45&amp;$AQ45)*($AH$3:$AH$129=FG$3),0),0),"")</f>
        <v/>
      </c>
    </row>
    <row r="46" spans="2:163" ht="13.8" x14ac:dyDescent="0.25">
      <c r="B46" s="295">
        <f>dummy1!O52</f>
        <v>44</v>
      </c>
      <c r="C46" s="296">
        <f>dummy1!P52</f>
        <v>42040</v>
      </c>
      <c r="D46" s="297">
        <f>dummy1!Q52</f>
        <v>0.79166666666666674</v>
      </c>
      <c r="E46" s="295" t="str">
        <f>dummy1!R52</f>
        <v>Court 12</v>
      </c>
      <c r="G46" s="295" t="str">
        <f>IFERROR(VLOOKUP(dummy1!S52,dummy1!$K$45:$L$172,2,FALSE),"")</f>
        <v/>
      </c>
      <c r="H46" s="295" t="str">
        <f>IFERROR(VLOOKUP(dummy1!V52,dummy1!$K$45:$L$172,2,FALSE),"")</f>
        <v/>
      </c>
      <c r="V46" s="295">
        <f ca="1">'Bracket 17 - 32'!AI93</f>
        <v>28</v>
      </c>
      <c r="W46" s="296" t="str">
        <f ca="1">'Bracket 17 - 32'!AJ90</f>
        <v>Winner Match 19</v>
      </c>
      <c r="X46" s="296" t="str">
        <f ca="1">'Bracket 17 - 32'!AJ91</f>
        <v>Winner Match 20</v>
      </c>
      <c r="Y46" s="295">
        <f t="shared" ca="1" si="41"/>
        <v>44</v>
      </c>
      <c r="Z46" s="295">
        <f t="shared" ca="1" si="2"/>
        <v>42040</v>
      </c>
      <c r="AA46" s="295">
        <f t="shared" ca="1" si="3"/>
        <v>0.79166666666666674</v>
      </c>
      <c r="AB46" s="295" t="str">
        <f t="shared" ca="1" si="42"/>
        <v>Winner Match 42</v>
      </c>
      <c r="AC46" s="295" t="str">
        <f t="shared" ca="1" si="43"/>
        <v>Winner Match 43</v>
      </c>
      <c r="AD46" s="295">
        <f ca="1">'Bracket 33 - 64'!C368</f>
        <v>12</v>
      </c>
      <c r="AE46" s="295" t="str">
        <f ca="1">'Bracket 33 - 64'!D365</f>
        <v/>
      </c>
      <c r="AF46" s="295" t="str">
        <f ca="1">'Bracket 33 - 64'!D366</f>
        <v/>
      </c>
      <c r="AG46" s="295">
        <f t="shared" ca="1" si="44"/>
        <v>44</v>
      </c>
      <c r="AH46" s="295">
        <f t="shared" ca="1" si="45"/>
        <v>42040</v>
      </c>
      <c r="AI46" s="295">
        <f t="shared" ca="1" si="46"/>
        <v>0.79166666666666674</v>
      </c>
      <c r="AJ46" s="295" t="str">
        <f t="shared" ca="1" si="47"/>
        <v>Loser Match 18</v>
      </c>
      <c r="AK46" s="295" t="str">
        <f t="shared" ca="1" si="48"/>
        <v>Loser Match 17</v>
      </c>
      <c r="AL46" s="294">
        <f>IF(dummy1!B53=dummy1!B52,IF(dummy1!C53&gt;1,AL45,AL45+1),1)</f>
        <v>3</v>
      </c>
      <c r="AO46" s="295" t="str">
        <f t="shared" si="51"/>
        <v>3Court 12</v>
      </c>
      <c r="AP46" s="295" t="str">
        <f t="shared" si="52"/>
        <v>3Court 12</v>
      </c>
      <c r="AQ46" s="295" t="str">
        <f t="shared" ref="AQ46" si="74">AQ45</f>
        <v>Court 6</v>
      </c>
      <c r="AR46" s="295">
        <f t="shared" ref="AR46:AR77" si="75">AR38</f>
        <v>2</v>
      </c>
      <c r="AS46" s="295">
        <f t="shared" ca="1" si="61"/>
        <v>12</v>
      </c>
      <c r="AT46" s="295">
        <f t="shared" ca="1" si="62"/>
        <v>0</v>
      </c>
      <c r="AU46" s="295">
        <f t="shared" ca="1" si="63"/>
        <v>0</v>
      </c>
      <c r="AV46" s="295">
        <f t="shared" ca="1" si="64"/>
        <v>0</v>
      </c>
      <c r="AW46" s="295">
        <f t="shared" ca="1" si="65"/>
        <v>0</v>
      </c>
      <c r="AX46" s="295">
        <f t="shared" ca="1" si="66"/>
        <v>0</v>
      </c>
      <c r="AY46" s="295">
        <f t="shared" ca="1" si="67"/>
        <v>0</v>
      </c>
      <c r="AZ46" s="297" t="str">
        <f t="array" aca="1" ref="AZ46" ca="1">IFERROR(INDEX($K$3:$K$18,MATCH(1,($AM$3:$AM$18=$AR46&amp;$AQ46)*($J$3:$J$18=AZ$3),0),0),"")</f>
        <v/>
      </c>
      <c r="BA46" s="299" t="str">
        <f t="array" aca="1" ref="BA46" ca="1">IFERROR(INDEX($I$3:$I$18,MATCH(1,($AM$3:$AM$18=$AR46&amp;$AQ46)*($J$3:$J$18=BA$3),0),0),"")</f>
        <v/>
      </c>
      <c r="BB46" s="297" t="str">
        <f t="array" aca="1" ref="BB46" ca="1">IFERROR(INDEX($L$3:$L$18,MATCH(1,($AM$3:$AM$18=$AR46&amp;$AQ46)*($J$3:$J$18=BB$3),0),0),"")</f>
        <v/>
      </c>
      <c r="BC46" s="297" t="str">
        <f t="array" aca="1" ref="BC46" ca="1">IFERROR(INDEX($M$3:$M$18,MATCH(1,($AM$3:$AM$18=$AR46&amp;$AQ46)*($J$3:$J$18=BC$3),0),0),"")</f>
        <v/>
      </c>
      <c r="BD46" s="297" t="str">
        <f t="array" aca="1" ref="BD46" ca="1">IFERROR(INDEX($K$3:$K$18,MATCH(1,($AM$3:$AM$18=$AR46&amp;$AQ46)*($J$3:$J$18=BD$3),0),0),"")</f>
        <v/>
      </c>
      <c r="BE46" s="299" t="str">
        <f t="array" aca="1" ref="BE46" ca="1">IFERROR(INDEX($I$3:$I$18,MATCH(1,($AM$3:$AM$18=$AR46&amp;$AQ46)*($J$3:$J$18=BE$3),0),0),"")</f>
        <v/>
      </c>
      <c r="BF46" s="297" t="str">
        <f t="array" aca="1" ref="BF46" ca="1">IFERROR(INDEX($L$3:$L$18,MATCH(1,($AM$3:$AM$18=$AR46&amp;$AQ46)*($J$3:$J$18=BF$3),0),0),"")</f>
        <v/>
      </c>
      <c r="BG46" s="297" t="str">
        <f t="array" aca="1" ref="BG46" ca="1">IFERROR(INDEX($M$3:$M$18,MATCH(1,($AM$3:$AM$18=$AR46&amp;$AQ46)*($J$3:$J$18=BG$3),0),0),"")</f>
        <v/>
      </c>
      <c r="BH46" s="297" t="str">
        <f t="array" aca="1" ref="BH46" ca="1">IFERROR(INDEX($K$3:$K$18,MATCH(1,($AM$3:$AM$18=$AR46&amp;$AQ46)*($J$3:$J$18=BH$3),0),0),"")</f>
        <v/>
      </c>
      <c r="BI46" s="299" t="str">
        <f t="array" aca="1" ref="BI46" ca="1">IFERROR(INDEX($I$3:$I$18,MATCH(1,($AM$3:$AM$18=$AR46&amp;$AQ46)*($J$3:$J$18=BI$3),0),0),"")</f>
        <v/>
      </c>
      <c r="BJ46" s="297" t="str">
        <f t="array" aca="1" ref="BJ46" ca="1">IFERROR(INDEX($L$3:$L$18,MATCH(1,($AM$3:$AM$18=$AR46&amp;$AQ46)*($J$3:$J$18=BJ$3),0),0),"")</f>
        <v/>
      </c>
      <c r="BK46" s="297" t="str">
        <f t="array" aca="1" ref="BK46" ca="1">IFERROR(INDEX($M$3:$M$18,MATCH(1,($AM$3:$AM$18=$AR46&amp;$AQ46)*($J$3:$J$18=BK$3),0),0),"")</f>
        <v/>
      </c>
      <c r="BL46" s="297" t="str">
        <f t="array" aca="1" ref="BL46" ca="1">IFERROR(INDEX($K$3:$K$18,MATCH(1,($AM$3:$AM$18=$AR46&amp;$AQ46)*($J$3:$J$18=BL$3),0),0),"")</f>
        <v/>
      </c>
      <c r="BM46" s="299" t="str">
        <f t="array" aca="1" ref="BM46" ca="1">IFERROR(INDEX($I$3:$I$18,MATCH(1,($AM$3:$AM$18=$AR46&amp;$AQ46)*($J$3:$J$18=BM$3),0),0),"")</f>
        <v/>
      </c>
      <c r="BN46" s="297" t="str">
        <f t="array" aca="1" ref="BN46" ca="1">IFERROR(INDEX($L$3:$L$18,MATCH(1,($AM$3:$AM$18=$AR46&amp;$AQ46)*($J$3:$J$18=BN$3),0),0),"")</f>
        <v/>
      </c>
      <c r="BO46" s="297" t="str">
        <f t="array" aca="1" ref="BO46" ca="1">IFERROR(INDEX($M$3:$M$18,MATCH(1,($AM$3:$AM$18=$AR46&amp;$AQ46)*($J$3:$J$18=BO$3),0),0),"")</f>
        <v/>
      </c>
      <c r="BP46" s="297" t="str">
        <f t="array" aca="1" ref="BP46" ca="1">IFERROR(INDEX($K$3:$K$18,MATCH(1,($AM$3:$AM$18=$AR46&amp;$AQ46)*($J$3:$J$18=BP$3),0),0),"")</f>
        <v/>
      </c>
      <c r="BQ46" s="299" t="str">
        <f t="array" aca="1" ref="BQ46" ca="1">IFERROR(INDEX($I$3:$I$18,MATCH(1,($AM$3:$AM$18=$AR46&amp;$AQ46)*($J$3:$J$18=BQ$3),0),0),"")</f>
        <v/>
      </c>
      <c r="BR46" s="297" t="str">
        <f t="array" aca="1" ref="BR46" ca="1">IFERROR(INDEX($L$3:$L$18,MATCH(1,($AM$3:$AM$18=$AR46&amp;$AQ46)*($J$3:$J$18=BR$3),0),0),"")</f>
        <v/>
      </c>
      <c r="BS46" s="297" t="str">
        <f t="array" aca="1" ref="BS46" ca="1">IFERROR(INDEX($M$3:$M$18,MATCH(1,($AM$3:$AM$18=$AR46&amp;$AQ46)*($J$3:$J$18=BS$3),0),0),"")</f>
        <v/>
      </c>
      <c r="BT46" s="297" t="str">
        <f t="array" aca="1" ref="BT46" ca="1">IFERROR(INDEX($K$3:$K$18,MATCH(1,($AM$3:$AM$18=$AR46&amp;$AQ46)*($J$3:$J$18=BT$3),0),0),"")</f>
        <v/>
      </c>
      <c r="BU46" s="299" t="str">
        <f t="array" aca="1" ref="BU46" ca="1">IFERROR(INDEX($I$3:$I$18,MATCH(1,($AM$3:$AM$18=$AR46&amp;$AQ46)*($J$3:$J$18=BU$3),0),0),"")</f>
        <v/>
      </c>
      <c r="BV46" s="297" t="str">
        <f t="array" aca="1" ref="BV46" ca="1">IFERROR(INDEX($L$3:$L$18,MATCH(1,($AM$3:$AM$18=$AR46&amp;$AQ46)*($J$3:$J$18=BV$3),0),0),"")</f>
        <v/>
      </c>
      <c r="BW46" s="297" t="str">
        <f t="array" aca="1" ref="BW46" ca="1">IFERROR(INDEX($M$3:$M$18,MATCH(1,($AM$3:$AM$18=$AR46&amp;$AQ46)*($J$3:$J$18=BW$3),0),0),"")</f>
        <v/>
      </c>
      <c r="BX46" s="297" t="str">
        <f t="array" aca="1" ref="BX46" ca="1">IFERROR(INDEX($K$3:$K$18,MATCH(1,($AM$3:$AM$18=$AR46&amp;$AQ46)*($J$3:$J$18=BX$3),0),0),"")</f>
        <v/>
      </c>
      <c r="BY46" s="299" t="str">
        <f t="array" aca="1" ref="BY46" ca="1">IFERROR(INDEX($I$3:$I$18,MATCH(1,($AM$3:$AM$18=$AR46&amp;$AQ46)*($J$3:$J$18=BY$3),0),0),"")</f>
        <v/>
      </c>
      <c r="BZ46" s="297" t="str">
        <f t="array" aca="1" ref="BZ46" ca="1">IFERROR(INDEX($L$3:$L$18,MATCH(1,($AM$3:$AM$18=$AR46&amp;$AQ46)*($J$3:$J$18=BZ$3),0),0),"")</f>
        <v/>
      </c>
      <c r="CA46" s="297" t="str">
        <f t="array" aca="1" ref="CA46" ca="1">IFERROR(INDEX($M$3:$M$18,MATCH(1,($AM$3:$AM$18=$AR46&amp;$AQ46)*($J$3:$J$18=CA$3),0),0),"")</f>
        <v/>
      </c>
      <c r="CB46" s="297">
        <f t="array" aca="1" ref="CB46" ca="1">IFERROR(INDEX($S$3:$S$33,MATCH(1,($AN$3:$AN$33=$AR46&amp;$AQ46)*($R$3:$R$33=CB$3),0),0),"")</f>
        <v>0.70833333333333337</v>
      </c>
      <c r="CC46" s="299">
        <f t="array" aca="1" ref="CC46" ca="1">IFERROR(INDEX($Q$3:$Q$33,MATCH(1,($AN$3:$AN$33=$AR46&amp;$AQ46)*($R$3:$R$33=CC$3),0),0),"")</f>
        <v>22</v>
      </c>
      <c r="CD46" s="297" t="str">
        <f t="array" aca="1" ref="CD46" ca="1">IFERROR(INDEX($T$3:$T$33,MATCH(1,($AN$3:$AN$33=$AR46&amp;$AQ46)*($R$3:$R$33=CD$3),0),0),"")</f>
        <v>Winner Match 15</v>
      </c>
      <c r="CE46" s="297" t="str">
        <f t="array" aca="1" ref="CE46" ca="1">IFERROR(INDEX($U$3:$U$33,MATCH(1,($AN$3:$AN$33=$AR46&amp;$AQ46)*($R$3:$R$33=CE$3),0),0),"")</f>
        <v>Winner Match 16</v>
      </c>
      <c r="CF46" s="297" t="str">
        <f t="array" aca="1" ref="CF46" ca="1">IFERROR(INDEX($S$3:$S$33,MATCH(1,($AN$3:$AN$33=$AR46&amp;$AQ46)*($R$3:$R$33=CF$3),0),0),"")</f>
        <v/>
      </c>
      <c r="CG46" s="299" t="str">
        <f t="array" aca="1" ref="CG46" ca="1">IFERROR(INDEX($Q$3:$Q$33,MATCH(1,($AN$3:$AN$33=$AR46&amp;$AQ46)*($R$3:$R$33=CG$3),0),0),"")</f>
        <v/>
      </c>
      <c r="CH46" s="297" t="str">
        <f t="array" aca="1" ref="CH46" ca="1">IFERROR(INDEX($T$3:$T$33,MATCH(1,($AN$3:$AN$33=$AR46&amp;$AQ46)*($R$3:$R$33=CH$3),0),0),"")</f>
        <v/>
      </c>
      <c r="CI46" s="297" t="str">
        <f t="array" aca="1" ref="CI46" ca="1">IFERROR(INDEX($U$3:$U$33,MATCH(1,($AN$3:$AN$33=$AR46&amp;$AQ46)*($R$3:$R$33=CI$3),0),0),"")</f>
        <v/>
      </c>
      <c r="CJ46" s="297" t="str">
        <f t="array" aca="1" ref="CJ46" ca="1">IFERROR(INDEX($S$3:$S$33,MATCH(1,($AN$3:$AN$33=$AR46&amp;$AQ46)*($R$3:$R$33=CJ$3),0),0),"")</f>
        <v/>
      </c>
      <c r="CK46" s="299" t="str">
        <f t="array" aca="1" ref="CK46" ca="1">IFERROR(INDEX($Q$3:$Q$33,MATCH(1,($AN$3:$AN$33=$AR46&amp;$AQ46)*($R$3:$R$33=CK$3),0),0),"")</f>
        <v/>
      </c>
      <c r="CL46" s="297" t="str">
        <f t="array" aca="1" ref="CL46" ca="1">IFERROR(INDEX($T$3:$T$33,MATCH(1,($AN$3:$AN$33=$AR46&amp;$AQ46)*($R$3:$R$33=CL$3),0),0),"")</f>
        <v/>
      </c>
      <c r="CM46" s="297" t="str">
        <f t="array" aca="1" ref="CM46" ca="1">IFERROR(INDEX($U$3:$U$33,MATCH(1,($AN$3:$AN$33=$AR46&amp;$AQ46)*($R$3:$R$33=CM$3),0),0),"")</f>
        <v/>
      </c>
      <c r="CN46" s="297" t="str">
        <f t="array" aca="1" ref="CN46" ca="1">IFERROR(INDEX($S$3:$S$33,MATCH(1,($AN$3:$AN$33=$AR46&amp;$AQ46)*($R$3:$R$33=CN$3),0),0),"")</f>
        <v/>
      </c>
      <c r="CO46" s="299" t="str">
        <f t="array" aca="1" ref="CO46" ca="1">IFERROR(INDEX($Q$3:$Q$33,MATCH(1,($AN$3:$AN$33=$AR46&amp;$AQ46)*($R$3:$R$33=CO$3),0),0),"")</f>
        <v/>
      </c>
      <c r="CP46" s="297" t="str">
        <f t="array" aca="1" ref="CP46" ca="1">IFERROR(INDEX($T$3:$T$33,MATCH(1,($AN$3:$AN$33=$AR46&amp;$AQ46)*($R$3:$R$33=CP$3),0),0),"")</f>
        <v/>
      </c>
      <c r="CQ46" s="297" t="str">
        <f t="array" aca="1" ref="CQ46" ca="1">IFERROR(INDEX($U$3:$U$33,MATCH(1,($AN$3:$AN$33=$AR46&amp;$AQ46)*($R$3:$R$33=CQ$3),0),0),"")</f>
        <v/>
      </c>
      <c r="CR46" s="297" t="str">
        <f t="array" aca="1" ref="CR46" ca="1">IFERROR(INDEX($S$3:$S$33,MATCH(1,($AN$3:$AN$33=$AR46&amp;$AQ46)*($R$3:$R$33=CR$3),0),0),"")</f>
        <v/>
      </c>
      <c r="CS46" s="299" t="str">
        <f t="array" aca="1" ref="CS46" ca="1">IFERROR(INDEX($Q$3:$Q$33,MATCH(1,($AN$3:$AN$33=$AR46&amp;$AQ46)*($R$3:$R$33=CS$3),0),0),"")</f>
        <v/>
      </c>
      <c r="CT46" s="297" t="str">
        <f t="array" aca="1" ref="CT46" ca="1">IFERROR(INDEX($T$3:$T$33,MATCH(1,($AN$3:$AN$33=$AR46&amp;$AQ46)*($R$3:$R$33=CT$3),0),0),"")</f>
        <v/>
      </c>
      <c r="CU46" s="297" t="str">
        <f t="array" aca="1" ref="CU46" ca="1">IFERROR(INDEX($U$3:$U$33,MATCH(1,($AN$3:$AN$33=$AR46&amp;$AQ46)*($R$3:$R$33=CU$3),0),0),"")</f>
        <v/>
      </c>
      <c r="CV46" s="297" t="str">
        <f t="array" aca="1" ref="CV46" ca="1">IFERROR(INDEX($S$3:$S$33,MATCH(1,($AN$3:$AN$33=$AR46&amp;$AQ46)*($R$3:$R$33=CV$3),0),0),"")</f>
        <v/>
      </c>
      <c r="CW46" s="299" t="str">
        <f t="array" aca="1" ref="CW46" ca="1">IFERROR(INDEX($Q$3:$Q$33,MATCH(1,($AN$3:$AN$33=$AR46&amp;$AQ46)*($R$3:$R$33=CW$3),0),0),"")</f>
        <v/>
      </c>
      <c r="CX46" s="297" t="str">
        <f t="array" aca="1" ref="CX46" ca="1">IFERROR(INDEX($T$3:$T$33,MATCH(1,($AN$3:$AN$33=$AR46&amp;$AQ46)*($R$3:$R$33=CX$3),0),0),"")</f>
        <v/>
      </c>
      <c r="CY46" s="297" t="str">
        <f t="array" aca="1" ref="CY46" ca="1">IFERROR(INDEX($U$3:$U$33,MATCH(1,($AN$3:$AN$33=$AR46&amp;$AQ46)*($R$3:$R$33=CY$3),0),0),"")</f>
        <v/>
      </c>
      <c r="CZ46" s="297" t="str">
        <f t="array" aca="1" ref="CZ46" ca="1">IFERROR(INDEX($S$3:$S$33,MATCH(1,($AN$3:$AN$33=$AR46&amp;$AQ46)*($R$3:$R$33=CZ$3),0),0),"")</f>
        <v/>
      </c>
      <c r="DA46" s="299" t="str">
        <f t="array" aca="1" ref="DA46" ca="1">IFERROR(INDEX($Q$3:$Q$33,MATCH(1,($AN$3:$AN$33=$AR46&amp;$AQ46)*($R$3:$R$33=DA$3),0),0),"")</f>
        <v/>
      </c>
      <c r="DB46" s="297" t="str">
        <f t="array" aca="1" ref="DB46" ca="1">IFERROR(INDEX($T$3:$T$33,MATCH(1,($AN$3:$AN$33=$AR46&amp;$AQ46)*($R$3:$R$33=DB$3),0),0),"")</f>
        <v/>
      </c>
      <c r="DC46" s="297" t="str">
        <f t="array" aca="1" ref="DC46" ca="1">IFERROR(INDEX($U$3:$U$33,MATCH(1,($AN$3:$AN$33=$AR46&amp;$AQ46)*($R$3:$R$33=DC$3),0),0),"")</f>
        <v/>
      </c>
      <c r="DD46" s="297">
        <f t="array" aca="1" ref="DD46" ca="1">IFERROR(INDEX($AA$3:$AA$65,MATCH(1,($AO$3:$AO$65=$AR46&amp;$AQ46)*($Z$3:$Z$65=DD$3),0),0),"")</f>
        <v>0.70833333333333337</v>
      </c>
      <c r="DE46" s="299">
        <f t="array" aca="1" ref="DE46" ca="1">IFERROR(INDEX($Y$3:$Y$65,MATCH(1,($AO$3:$AO$65=$AR46&amp;$AQ46)*($Z$3:$Z$65=DE$3),0),0),"")</f>
        <v>22</v>
      </c>
      <c r="DF46" s="297" t="str">
        <f t="array" aca="1" ref="DF46" ca="1">IFERROR(INDEX($AB$3:$AB$65,MATCH(1,($AO$3:$AO$65=$AR46&amp;$AQ46)*($Z$3:$Z$65=DF$3),0),0),"")</f>
        <v>Loser Match 15</v>
      </c>
      <c r="DG46" s="297" t="str">
        <f t="array" aca="1" ref="DG46" ca="1">IFERROR(INDEX($AC$3:$AC$65,MATCH(1,($AO$3:$AO$65=$AR46&amp;$AQ46)*($Z$3:$Z$65=DG$3),0),0),"")</f>
        <v>Winner Match 10</v>
      </c>
      <c r="DH46" s="297" t="str">
        <f t="array" aca="1" ref="DH46" ca="1">IFERROR(INDEX($AA$3:$AA$65,MATCH(1,($AO$3:$AO$65=$AR46&amp;$AQ46)*($Z$3:$Z$65=DH$3),0),0),"")</f>
        <v/>
      </c>
      <c r="DI46" s="299" t="str">
        <f t="array" aca="1" ref="DI46" ca="1">IFERROR(INDEX($Y$3:$Y$65,MATCH(1,($AO$3:$AO$65=$AR46&amp;$AQ46)*($Z$3:$Z$65=DI$3),0),0),"")</f>
        <v/>
      </c>
      <c r="DJ46" s="297" t="str">
        <f t="array" aca="1" ref="DJ46" ca="1">IFERROR(INDEX($AB$3:$AB$65,MATCH(1,($AO$3:$AO$65=$AR46&amp;$AQ46)*($Z$3:$Z$65=DJ$3),0),0),"")</f>
        <v/>
      </c>
      <c r="DK46" s="297" t="str">
        <f t="array" aca="1" ref="DK46" ca="1">IFERROR(INDEX($AC$3:$AC$65,MATCH(1,($AO$3:$AO$65=$AR46&amp;$AQ46)*($Z$3:$Z$65=DK$3),0),0),"")</f>
        <v/>
      </c>
      <c r="DL46" s="297" t="str">
        <f t="array" aca="1" ref="DL46" ca="1">IFERROR(INDEX($AA$3:$AA$65,MATCH(1,($AO$3:$AO$65=$AR46&amp;$AQ46)*($Z$3:$Z$65=DL$3),0),0),"")</f>
        <v/>
      </c>
      <c r="DM46" s="299" t="str">
        <f t="array" aca="1" ref="DM46" ca="1">IFERROR(INDEX($Y$3:$Y$65,MATCH(1,($AO$3:$AO$65=$AR46&amp;$AQ46)*($Z$3:$Z$65=DM$3),0),0),"")</f>
        <v/>
      </c>
      <c r="DN46" s="297" t="str">
        <f t="array" aca="1" ref="DN46" ca="1">IFERROR(INDEX($AB$3:$AB$65,MATCH(1,($AO$3:$AO$65=$AR46&amp;$AQ46)*($Z$3:$Z$65=DN$3),0),0),"")</f>
        <v/>
      </c>
      <c r="DO46" s="297" t="str">
        <f t="array" aca="1" ref="DO46" ca="1">IFERROR(INDEX($AC$3:$AC$65,MATCH(1,($AO$3:$AO$65=$AR46&amp;$AQ46)*($Z$3:$Z$65=DO$3),0),0),"")</f>
        <v/>
      </c>
      <c r="DP46" s="297" t="str">
        <f t="array" aca="1" ref="DP46" ca="1">IFERROR(INDEX($AA$3:$AA$65,MATCH(1,($AO$3:$AO$65=$AR46&amp;$AQ46)*($Z$3:$Z$65=DP$3),0),0),"")</f>
        <v/>
      </c>
      <c r="DQ46" s="299" t="str">
        <f t="array" aca="1" ref="DQ46" ca="1">IFERROR(INDEX($Y$3:$Y$65,MATCH(1,($AO$3:$AO$65=$AR46&amp;$AQ46)*($Z$3:$Z$65=DQ$3),0),0),"")</f>
        <v/>
      </c>
      <c r="DR46" s="297" t="str">
        <f t="array" aca="1" ref="DR46" ca="1">IFERROR(INDEX($AB$3:$AB$65,MATCH(1,($AO$3:$AO$65=$AR46&amp;$AQ46)*($Z$3:$Z$65=DR$3),0),0),"")</f>
        <v/>
      </c>
      <c r="DS46" s="297" t="str">
        <f t="array" aca="1" ref="DS46" ca="1">IFERROR(INDEX($AC$3:$AC$65,MATCH(1,($AO$3:$AO$65=$AR46&amp;$AQ46)*($Z$3:$Z$65=DS$3),0),0),"")</f>
        <v/>
      </c>
      <c r="DT46" s="297" t="str">
        <f t="array" aca="1" ref="DT46" ca="1">IFERROR(INDEX($AA$3:$AA$65,MATCH(1,($AO$3:$AO$65=$AR46&amp;$AQ46)*($Z$3:$Z$65=DT$3),0),0),"")</f>
        <v/>
      </c>
      <c r="DU46" s="299" t="str">
        <f t="array" aca="1" ref="DU46" ca="1">IFERROR(INDEX($Y$3:$Y$65,MATCH(1,($AO$3:$AO$65=$AR46&amp;$AQ46)*($Z$3:$Z$65=DU$3),0),0),"")</f>
        <v/>
      </c>
      <c r="DV46" s="297" t="str">
        <f t="array" aca="1" ref="DV46" ca="1">IFERROR(INDEX($AB$3:$AB$65,MATCH(1,($AO$3:$AO$65=$AR46&amp;$AQ46)*($Z$3:$Z$65=DV$3),0),0),"")</f>
        <v/>
      </c>
      <c r="DW46" s="297" t="str">
        <f t="array" aca="1" ref="DW46" ca="1">IFERROR(INDEX($AC$3:$AC$65,MATCH(1,($AO$3:$AO$65=$AR46&amp;$AQ46)*($Z$3:$Z$65=DW$3),0),0),"")</f>
        <v/>
      </c>
      <c r="DX46" s="297" t="str">
        <f t="array" aca="1" ref="DX46" ca="1">IFERROR(INDEX($AA$3:$AA$65,MATCH(1,($AO$3:$AO$65=$AR46&amp;$AQ46)*($Z$3:$Z$65=DX$3),0),0),"")</f>
        <v/>
      </c>
      <c r="DY46" s="299" t="str">
        <f t="array" aca="1" ref="DY46" ca="1">IFERROR(INDEX($Y$3:$Y$65,MATCH(1,($AO$3:$AO$65=$AR46&amp;$AQ46)*($Z$3:$Z$65=DY$3),0),0),"")</f>
        <v/>
      </c>
      <c r="DZ46" s="297" t="str">
        <f t="array" aca="1" ref="DZ46" ca="1">IFERROR(INDEX($AB$3:$AB$65,MATCH(1,($AO$3:$AO$65=$AR46&amp;$AQ46)*($Z$3:$Z$65=DZ$3),0),0),"")</f>
        <v/>
      </c>
      <c r="EA46" s="297" t="str">
        <f t="array" aca="1" ref="EA46" ca="1">IFERROR(INDEX($AC$3:$AC$65,MATCH(1,($AO$3:$AO$65=$AR46&amp;$AQ46)*($Z$3:$Z$65=EA$3),0),0),"")</f>
        <v/>
      </c>
      <c r="EB46" s="297" t="str">
        <f t="array" aca="1" ref="EB46" ca="1">IFERROR(INDEX($AA$3:$AA$65,MATCH(1,($AO$3:$AO$65=$AR46&amp;$AQ46)*($Z$3:$Z$65=EB$3),0),0),"")</f>
        <v/>
      </c>
      <c r="EC46" s="299" t="str">
        <f t="array" aca="1" ref="EC46" ca="1">IFERROR(INDEX($Y$3:$Y$65,MATCH(1,($AO$3:$AO$65=$AR46&amp;$AQ46)*($Z$3:$Z$65=EC$3),0),0),"")</f>
        <v/>
      </c>
      <c r="ED46" s="297" t="str">
        <f t="array" aca="1" ref="ED46" ca="1">IFERROR(INDEX($AB$3:$AB$65,MATCH(1,($AO$3:$AO$65=$AR46&amp;$AQ46)*($Z$3:$Z$65=ED$3),0),0),"")</f>
        <v/>
      </c>
      <c r="EE46" s="297" t="str">
        <f t="array" aca="1" ref="EE46" ca="1">IFERROR(INDEX($AC$3:$AC$65,MATCH(1,($AO$3:$AO$65=$AR46&amp;$AQ46)*($Z$3:$Z$65=EE$3),0),0),"")</f>
        <v/>
      </c>
      <c r="EF46" s="297" t="str">
        <f t="array" aca="1" ref="EF46" ca="1">IFERROR(INDEX($AI$3:$AI$129,MATCH(1,($AP$3:$AP$129=$AR46&amp;$AQ46)*($AH$3:$AH$129=EF$3),0),0),"")</f>
        <v/>
      </c>
      <c r="EG46" s="299" t="str">
        <f t="array" aca="1" ref="EG46" ca="1">IFERROR(INDEX($AG$3:$AG$129,MATCH(1,($AP$3:$AP$129=$AR46&amp;$AQ46)*($AH$3:$AH$129=EG$3),0),0),"")</f>
        <v/>
      </c>
      <c r="EH46" s="297" t="str">
        <f t="array" aca="1" ref="EH46" ca="1">IFERROR(INDEX($AJ$3:$AJ$129,MATCH(1,($AP$3:$AP$129=$AR46&amp;$AQ46)*($AH$3:$AH$129=EH$3),0),0),"")</f>
        <v/>
      </c>
      <c r="EI46" s="297" t="str">
        <f t="array" aca="1" ref="EI46" ca="1">IFERROR(INDEX($AK$3:$AK$129,MATCH(1,($AP$3:$AP$129=$AR46&amp;$AQ46)*($AH$3:$AH$129=EI$3),0),0),"")</f>
        <v/>
      </c>
      <c r="EJ46" s="297" t="str">
        <f t="array" aca="1" ref="EJ46" ca="1">IFERROR(INDEX($AI$3:$AI$129,MATCH(1,($AP$3:$AP$129=$AR46&amp;$AQ46)*($AH$3:$AH$129=EJ$3),0),0),"")</f>
        <v/>
      </c>
      <c r="EK46" s="299" t="str">
        <f t="array" aca="1" ref="EK46" ca="1">IFERROR(INDEX($AG$3:$AG$129,MATCH(1,($AP$3:$AP$129=$AR46&amp;$AQ46)*($AH$3:$AH$129=EK$3),0),0),"")</f>
        <v/>
      </c>
      <c r="EL46" s="297" t="str">
        <f t="array" aca="1" ref="EL46" ca="1">IFERROR(INDEX($AJ$3:$AJ$129,MATCH(1,($AP$3:$AP$129=$AR46&amp;$AQ46)*($AH$3:$AH$129=EL$3),0),0),"")</f>
        <v/>
      </c>
      <c r="EM46" s="297" t="str">
        <f t="array" aca="1" ref="EM46" ca="1">IFERROR(INDEX($AK$3:$AK$129,MATCH(1,($AP$3:$AP$129=$AR46&amp;$AQ46)*($AH$3:$AH$129=EM$3),0),0),"")</f>
        <v/>
      </c>
      <c r="EN46" s="297" t="str">
        <f t="array" aca="1" ref="EN46" ca="1">IFERROR(INDEX($AI$3:$AI$129,MATCH(1,($AP$3:$AP$129=$AR46&amp;$AQ46)*($AH$3:$AH$129=EN$3),0),0),"")</f>
        <v/>
      </c>
      <c r="EO46" s="299" t="str">
        <f t="array" aca="1" ref="EO46" ca="1">IFERROR(INDEX($AG$3:$AG$129,MATCH(1,($AP$3:$AP$129=$AR46&amp;$AQ46)*($AH$3:$AH$129=EO$3),0),0),"")</f>
        <v/>
      </c>
      <c r="EP46" s="297" t="str">
        <f t="array" aca="1" ref="EP46" ca="1">IFERROR(INDEX($AJ$3:$AJ$129,MATCH(1,($AP$3:$AP$129=$AR46&amp;$AQ46)*($AH$3:$AH$129=EP$3),0),0),"")</f>
        <v/>
      </c>
      <c r="EQ46" s="297" t="str">
        <f t="array" aca="1" ref="EQ46" ca="1">IFERROR(INDEX($AK$3:$AK$129,MATCH(1,($AP$3:$AP$129=$AR46&amp;$AQ46)*($AH$3:$AH$129=EQ$3),0),0),"")</f>
        <v/>
      </c>
      <c r="ER46" s="297" t="str">
        <f t="array" aca="1" ref="ER46" ca="1">IFERROR(INDEX($AI$3:$AI$129,MATCH(1,($AP$3:$AP$129=$AR46&amp;$AQ46)*($AH$3:$AH$129=ER$3),0),0),"")</f>
        <v/>
      </c>
      <c r="ES46" s="299" t="str">
        <f t="array" aca="1" ref="ES46" ca="1">IFERROR(INDEX($AG$3:$AG$129,MATCH(1,($AP$3:$AP$129=$AR46&amp;$AQ46)*($AH$3:$AH$129=ES$3),0),0),"")</f>
        <v/>
      </c>
      <c r="ET46" s="297" t="str">
        <f t="array" aca="1" ref="ET46" ca="1">IFERROR(INDEX($AJ$3:$AJ$129,MATCH(1,($AP$3:$AP$129=$AR46&amp;$AQ46)*($AH$3:$AH$129=ET$3),0),0),"")</f>
        <v/>
      </c>
      <c r="EU46" s="297" t="str">
        <f t="array" aca="1" ref="EU46" ca="1">IFERROR(INDEX($AK$3:$AK$129,MATCH(1,($AP$3:$AP$129=$AR46&amp;$AQ46)*($AH$3:$AH$129=EU$3),0),0),"")</f>
        <v/>
      </c>
      <c r="EV46" s="297" t="str">
        <f t="array" aca="1" ref="EV46" ca="1">IFERROR(INDEX($AI$3:$AI$129,MATCH(1,($AP$3:$AP$129=$AR46&amp;$AQ46)*($AH$3:$AH$129=EV$3),0),0),"")</f>
        <v/>
      </c>
      <c r="EW46" s="299" t="str">
        <f t="array" aca="1" ref="EW46" ca="1">IFERROR(INDEX($AG$3:$AG$129,MATCH(1,($AP$3:$AP$129=$AR46&amp;$AQ46)*($AH$3:$AH$129=EW$3),0),0),"")</f>
        <v/>
      </c>
      <c r="EX46" s="297" t="str">
        <f t="array" aca="1" ref="EX46" ca="1">IFERROR(INDEX($AJ$3:$AJ$129,MATCH(1,($AP$3:$AP$129=$AR46&amp;$AQ46)*($AH$3:$AH$129=EX$3),0),0),"")</f>
        <v/>
      </c>
      <c r="EY46" s="297" t="str">
        <f t="array" aca="1" ref="EY46" ca="1">IFERROR(INDEX($AK$3:$AK$129,MATCH(1,($AP$3:$AP$129=$AR46&amp;$AQ46)*($AH$3:$AH$129=EY$3),0),0),"")</f>
        <v/>
      </c>
      <c r="EZ46" s="297" t="str">
        <f t="array" aca="1" ref="EZ46" ca="1">IFERROR(INDEX($AI$3:$AI$129,MATCH(1,($AP$3:$AP$129=$AR46&amp;$AQ46)*($AH$3:$AH$129=EZ$3),0),0),"")</f>
        <v/>
      </c>
      <c r="FA46" s="299" t="str">
        <f t="array" aca="1" ref="FA46" ca="1">IFERROR(INDEX($AG$3:$AG$129,MATCH(1,($AP$3:$AP$129=$AR46&amp;$AQ46)*($AH$3:$AH$129=FA$3),0),0),"")</f>
        <v/>
      </c>
      <c r="FB46" s="297" t="str">
        <f t="array" aca="1" ref="FB46" ca="1">IFERROR(INDEX($AJ$3:$AJ$129,MATCH(1,($AP$3:$AP$129=$AR46&amp;$AQ46)*($AH$3:$AH$129=FB$3),0),0),"")</f>
        <v/>
      </c>
      <c r="FC46" s="297" t="str">
        <f t="array" aca="1" ref="FC46" ca="1">IFERROR(INDEX($AK$3:$AK$129,MATCH(1,($AP$3:$AP$129=$AR46&amp;$AQ46)*($AH$3:$AH$129=FC$3),0),0),"")</f>
        <v/>
      </c>
      <c r="FD46" s="297" t="str">
        <f t="array" aca="1" ref="FD46" ca="1">IFERROR(INDEX($AI$3:$AI$129,MATCH(1,($AP$3:$AP$129=$AR46&amp;$AQ46)*($AH$3:$AH$129=FD$3),0),0),"")</f>
        <v/>
      </c>
      <c r="FE46" s="299" t="str">
        <f t="array" aca="1" ref="FE46" ca="1">IFERROR(INDEX($AG$3:$AG$129,MATCH(1,($AP$3:$AP$129=$AR46&amp;$AQ46)*($AH$3:$AH$129=FE$3),0),0),"")</f>
        <v/>
      </c>
      <c r="FF46" s="297" t="str">
        <f t="array" aca="1" ref="FF46" ca="1">IFERROR(INDEX($AJ$3:$AJ$129,MATCH(1,($AP$3:$AP$129=$AR46&amp;$AQ46)*($AH$3:$AH$129=FF$3),0),0),"")</f>
        <v/>
      </c>
      <c r="FG46" s="297" t="str">
        <f t="array" aca="1" ref="FG46" ca="1">IFERROR(INDEX($AK$3:$AK$129,MATCH(1,($AP$3:$AP$129=$AR46&amp;$AQ46)*($AH$3:$AH$129=FG$3),0),0),"")</f>
        <v/>
      </c>
    </row>
    <row r="47" spans="2:163" ht="13.8" x14ac:dyDescent="0.25">
      <c r="B47" s="295">
        <f>dummy1!O53</f>
        <v>45</v>
      </c>
      <c r="C47" s="296">
        <f>dummy1!P53</f>
        <v>42040</v>
      </c>
      <c r="D47" s="297">
        <f>dummy1!Q53</f>
        <v>0.79166666666666674</v>
      </c>
      <c r="E47" s="295" t="str">
        <f>dummy1!R53</f>
        <v>Court 13</v>
      </c>
      <c r="G47" s="295" t="str">
        <f>IFERROR(VLOOKUP(dummy1!S53,dummy1!$K$45:$L$172,2,FALSE),"")</f>
        <v/>
      </c>
      <c r="H47" s="295" t="str">
        <f>IFERROR(VLOOKUP(dummy1!V53,dummy1!$K$45:$L$172,2,FALSE),"")</f>
        <v/>
      </c>
      <c r="V47" s="295">
        <f ca="1">'Bracket 17 - 32'!AI118</f>
        <v>29</v>
      </c>
      <c r="W47" s="296" t="str">
        <f ca="1">'Bracket 17 - 32'!AJ115</f>
        <v>Winner Match 21</v>
      </c>
      <c r="X47" s="296" t="str">
        <f ca="1">'Bracket 17 - 32'!AJ116</f>
        <v>Winner Match 22</v>
      </c>
      <c r="Y47" s="295">
        <f t="shared" ca="1" si="41"/>
        <v>45</v>
      </c>
      <c r="Z47" s="295">
        <f t="shared" ca="1" si="2"/>
        <v>42040</v>
      </c>
      <c r="AA47" s="295">
        <f t="shared" ca="1" si="3"/>
        <v>0.79166666666666674</v>
      </c>
      <c r="AB47" s="295" t="str">
        <f t="shared" ca="1" si="42"/>
        <v>Loser Match 39</v>
      </c>
      <c r="AC47" s="295" t="str">
        <f t="shared" ca="1" si="43"/>
        <v>Winner Match 44</v>
      </c>
      <c r="AD47" s="295">
        <f ca="1">'Bracket 33 - 64'!C382</f>
        <v>12</v>
      </c>
      <c r="AE47" s="295" t="str">
        <f ca="1">'Bracket 33 - 64'!D379</f>
        <v/>
      </c>
      <c r="AF47" s="295" t="str">
        <f ca="1">'Bracket 33 - 64'!D380</f>
        <v/>
      </c>
      <c r="AG47" s="295">
        <f t="shared" ca="1" si="44"/>
        <v>45</v>
      </c>
      <c r="AH47" s="295">
        <f t="shared" ca="1" si="45"/>
        <v>42040</v>
      </c>
      <c r="AI47" s="295">
        <f t="shared" ca="1" si="46"/>
        <v>0.79166666666666674</v>
      </c>
      <c r="AJ47" s="295" t="str">
        <f t="shared" ca="1" si="47"/>
        <v>Loser Match 24</v>
      </c>
      <c r="AK47" s="295" t="str">
        <f t="shared" ca="1" si="48"/>
        <v>Loser Match 23</v>
      </c>
      <c r="AL47" s="294">
        <f>IF(dummy1!B54=dummy1!B53,IF(dummy1!C54&gt;1,AL46,AL46+1),1)</f>
        <v>3</v>
      </c>
      <c r="AO47" s="295" t="str">
        <f t="shared" si="51"/>
        <v>3Court 13</v>
      </c>
      <c r="AP47" s="295" t="str">
        <f t="shared" si="52"/>
        <v>3Court 13</v>
      </c>
      <c r="AQ47" s="295" t="str">
        <f t="shared" si="70"/>
        <v>Court 6</v>
      </c>
      <c r="AR47" s="295">
        <f t="shared" si="75"/>
        <v>3</v>
      </c>
      <c r="AS47" s="295">
        <f t="shared" ca="1" si="61"/>
        <v>12</v>
      </c>
      <c r="AT47" s="295">
        <f t="shared" ca="1" si="62"/>
        <v>0</v>
      </c>
      <c r="AU47" s="295">
        <f t="shared" ca="1" si="63"/>
        <v>0</v>
      </c>
      <c r="AV47" s="295">
        <f t="shared" ca="1" si="64"/>
        <v>0</v>
      </c>
      <c r="AW47" s="295">
        <f t="shared" ca="1" si="65"/>
        <v>0</v>
      </c>
      <c r="AX47" s="295">
        <f t="shared" ca="1" si="66"/>
        <v>0</v>
      </c>
      <c r="AY47" s="295">
        <f t="shared" ca="1" si="67"/>
        <v>0</v>
      </c>
      <c r="AZ47" s="297" t="str">
        <f t="array" aca="1" ref="AZ47" ca="1">IFERROR(INDEX($K$3:$K$18,MATCH(1,($AM$3:$AM$18=$AR47&amp;$AQ47)*($J$3:$J$18=AZ$3),0),0),"")</f>
        <v/>
      </c>
      <c r="BA47" s="299" t="str">
        <f t="array" aca="1" ref="BA47" ca="1">IFERROR(INDEX($I$3:$I$18,MATCH(1,($AM$3:$AM$18=$AR47&amp;$AQ47)*($J$3:$J$18=BA$3),0),0),"")</f>
        <v/>
      </c>
      <c r="BB47" s="297" t="str">
        <f t="array" aca="1" ref="BB47" ca="1">IFERROR(INDEX($L$3:$L$18,MATCH(1,($AM$3:$AM$18=$AR47&amp;$AQ47)*($J$3:$J$18=BB$3),0),0),"")</f>
        <v/>
      </c>
      <c r="BC47" s="297" t="str">
        <f t="array" aca="1" ref="BC47" ca="1">IFERROR(INDEX($M$3:$M$18,MATCH(1,($AM$3:$AM$18=$AR47&amp;$AQ47)*($J$3:$J$18=BC$3),0),0),"")</f>
        <v/>
      </c>
      <c r="BD47" s="297" t="str">
        <f t="array" aca="1" ref="BD47" ca="1">IFERROR(INDEX($K$3:$K$18,MATCH(1,($AM$3:$AM$18=$AR47&amp;$AQ47)*($J$3:$J$18=BD$3),0),0),"")</f>
        <v/>
      </c>
      <c r="BE47" s="299" t="str">
        <f t="array" aca="1" ref="BE47" ca="1">IFERROR(INDEX($I$3:$I$18,MATCH(1,($AM$3:$AM$18=$AR47&amp;$AQ47)*($J$3:$J$18=BE$3),0),0),"")</f>
        <v/>
      </c>
      <c r="BF47" s="297" t="str">
        <f t="array" aca="1" ref="BF47" ca="1">IFERROR(INDEX($L$3:$L$18,MATCH(1,($AM$3:$AM$18=$AR47&amp;$AQ47)*($J$3:$J$18=BF$3),0),0),"")</f>
        <v/>
      </c>
      <c r="BG47" s="297" t="str">
        <f t="array" aca="1" ref="BG47" ca="1">IFERROR(INDEX($M$3:$M$18,MATCH(1,($AM$3:$AM$18=$AR47&amp;$AQ47)*($J$3:$J$18=BG$3),0),0),"")</f>
        <v/>
      </c>
      <c r="BH47" s="297" t="str">
        <f t="array" aca="1" ref="BH47" ca="1">IFERROR(INDEX($K$3:$K$18,MATCH(1,($AM$3:$AM$18=$AR47&amp;$AQ47)*($J$3:$J$18=BH$3),0),0),"")</f>
        <v/>
      </c>
      <c r="BI47" s="299" t="str">
        <f t="array" aca="1" ref="BI47" ca="1">IFERROR(INDEX($I$3:$I$18,MATCH(1,($AM$3:$AM$18=$AR47&amp;$AQ47)*($J$3:$J$18=BI$3),0),0),"")</f>
        <v/>
      </c>
      <c r="BJ47" s="297" t="str">
        <f t="array" aca="1" ref="BJ47" ca="1">IFERROR(INDEX($L$3:$L$18,MATCH(1,($AM$3:$AM$18=$AR47&amp;$AQ47)*($J$3:$J$18=BJ$3),0),0),"")</f>
        <v/>
      </c>
      <c r="BK47" s="297" t="str">
        <f t="array" aca="1" ref="BK47" ca="1">IFERROR(INDEX($M$3:$M$18,MATCH(1,($AM$3:$AM$18=$AR47&amp;$AQ47)*($J$3:$J$18=BK$3),0),0),"")</f>
        <v/>
      </c>
      <c r="BL47" s="297" t="str">
        <f t="array" aca="1" ref="BL47" ca="1">IFERROR(INDEX($K$3:$K$18,MATCH(1,($AM$3:$AM$18=$AR47&amp;$AQ47)*($J$3:$J$18=BL$3),0),0),"")</f>
        <v/>
      </c>
      <c r="BM47" s="299" t="str">
        <f t="array" aca="1" ref="BM47" ca="1">IFERROR(INDEX($I$3:$I$18,MATCH(1,($AM$3:$AM$18=$AR47&amp;$AQ47)*($J$3:$J$18=BM$3),0),0),"")</f>
        <v/>
      </c>
      <c r="BN47" s="297" t="str">
        <f t="array" aca="1" ref="BN47" ca="1">IFERROR(INDEX($L$3:$L$18,MATCH(1,($AM$3:$AM$18=$AR47&amp;$AQ47)*($J$3:$J$18=BN$3),0),0),"")</f>
        <v/>
      </c>
      <c r="BO47" s="297" t="str">
        <f t="array" aca="1" ref="BO47" ca="1">IFERROR(INDEX($M$3:$M$18,MATCH(1,($AM$3:$AM$18=$AR47&amp;$AQ47)*($J$3:$J$18=BO$3),0),0),"")</f>
        <v/>
      </c>
      <c r="BP47" s="297" t="str">
        <f t="array" aca="1" ref="BP47" ca="1">IFERROR(INDEX($K$3:$K$18,MATCH(1,($AM$3:$AM$18=$AR47&amp;$AQ47)*($J$3:$J$18=BP$3),0),0),"")</f>
        <v/>
      </c>
      <c r="BQ47" s="299" t="str">
        <f t="array" aca="1" ref="BQ47" ca="1">IFERROR(INDEX($I$3:$I$18,MATCH(1,($AM$3:$AM$18=$AR47&amp;$AQ47)*($J$3:$J$18=BQ$3),0),0),"")</f>
        <v/>
      </c>
      <c r="BR47" s="297" t="str">
        <f t="array" aca="1" ref="BR47" ca="1">IFERROR(INDEX($L$3:$L$18,MATCH(1,($AM$3:$AM$18=$AR47&amp;$AQ47)*($J$3:$J$18=BR$3),0),0),"")</f>
        <v/>
      </c>
      <c r="BS47" s="297" t="str">
        <f t="array" aca="1" ref="BS47" ca="1">IFERROR(INDEX($M$3:$M$18,MATCH(1,($AM$3:$AM$18=$AR47&amp;$AQ47)*($J$3:$J$18=BS$3),0),0),"")</f>
        <v/>
      </c>
      <c r="BT47" s="297" t="str">
        <f t="array" aca="1" ref="BT47" ca="1">IFERROR(INDEX($K$3:$K$18,MATCH(1,($AM$3:$AM$18=$AR47&amp;$AQ47)*($J$3:$J$18=BT$3),0),0),"")</f>
        <v/>
      </c>
      <c r="BU47" s="299" t="str">
        <f t="array" aca="1" ref="BU47" ca="1">IFERROR(INDEX($I$3:$I$18,MATCH(1,($AM$3:$AM$18=$AR47&amp;$AQ47)*($J$3:$J$18=BU$3),0),0),"")</f>
        <v/>
      </c>
      <c r="BV47" s="297" t="str">
        <f t="array" aca="1" ref="BV47" ca="1">IFERROR(INDEX($L$3:$L$18,MATCH(1,($AM$3:$AM$18=$AR47&amp;$AQ47)*($J$3:$J$18=BV$3),0),0),"")</f>
        <v/>
      </c>
      <c r="BW47" s="297" t="str">
        <f t="array" aca="1" ref="BW47" ca="1">IFERROR(INDEX($M$3:$M$18,MATCH(1,($AM$3:$AM$18=$AR47&amp;$AQ47)*($J$3:$J$18=BW$3),0),0),"")</f>
        <v/>
      </c>
      <c r="BX47" s="297" t="str">
        <f t="array" aca="1" ref="BX47" ca="1">IFERROR(INDEX($K$3:$K$18,MATCH(1,($AM$3:$AM$18=$AR47&amp;$AQ47)*($J$3:$J$18=BX$3),0),0),"")</f>
        <v/>
      </c>
      <c r="BY47" s="299" t="str">
        <f t="array" aca="1" ref="BY47" ca="1">IFERROR(INDEX($I$3:$I$18,MATCH(1,($AM$3:$AM$18=$AR47&amp;$AQ47)*($J$3:$J$18=BY$3),0),0),"")</f>
        <v/>
      </c>
      <c r="BZ47" s="297" t="str">
        <f t="array" aca="1" ref="BZ47" ca="1">IFERROR(INDEX($L$3:$L$18,MATCH(1,($AM$3:$AM$18=$AR47&amp;$AQ47)*($J$3:$J$18=BZ$3),0),0),"")</f>
        <v/>
      </c>
      <c r="CA47" s="297" t="str">
        <f t="array" aca="1" ref="CA47" ca="1">IFERROR(INDEX($M$3:$M$18,MATCH(1,($AM$3:$AM$18=$AR47&amp;$AQ47)*($J$3:$J$18=CA$3),0),0),"")</f>
        <v/>
      </c>
      <c r="CB47" s="297" t="str">
        <f t="array" aca="1" ref="CB47" ca="1">IFERROR(INDEX($S$3:$S$33,MATCH(1,($AN$3:$AN$33=$AR47&amp;$AQ47)*($R$3:$R$33=CB$3),0),0),"")</f>
        <v/>
      </c>
      <c r="CC47" s="299" t="str">
        <f t="array" aca="1" ref="CC47" ca="1">IFERROR(INDEX($Q$3:$Q$33,MATCH(1,($AN$3:$AN$33=$AR47&amp;$AQ47)*($R$3:$R$33=CC$3),0),0),"")</f>
        <v/>
      </c>
      <c r="CD47" s="297" t="str">
        <f t="array" aca="1" ref="CD47" ca="1">IFERROR(INDEX($T$3:$T$33,MATCH(1,($AN$3:$AN$33=$AR47&amp;$AQ47)*($R$3:$R$33=CD$3),0),0),"")</f>
        <v/>
      </c>
      <c r="CE47" s="297" t="str">
        <f t="array" aca="1" ref="CE47" ca="1">IFERROR(INDEX($U$3:$U$33,MATCH(1,($AN$3:$AN$33=$AR47&amp;$AQ47)*($R$3:$R$33=CE$3),0),0),"")</f>
        <v/>
      </c>
      <c r="CF47" s="297" t="str">
        <f t="array" aca="1" ref="CF47" ca="1">IFERROR(INDEX($S$3:$S$33,MATCH(1,($AN$3:$AN$33=$AR47&amp;$AQ47)*($R$3:$R$33=CF$3),0),0),"")</f>
        <v/>
      </c>
      <c r="CG47" s="299" t="str">
        <f t="array" aca="1" ref="CG47" ca="1">IFERROR(INDEX($Q$3:$Q$33,MATCH(1,($AN$3:$AN$33=$AR47&amp;$AQ47)*($R$3:$R$33=CG$3),0),0),"")</f>
        <v/>
      </c>
      <c r="CH47" s="297" t="str">
        <f t="array" aca="1" ref="CH47" ca="1">IFERROR(INDEX($T$3:$T$33,MATCH(1,($AN$3:$AN$33=$AR47&amp;$AQ47)*($R$3:$R$33=CH$3),0),0),"")</f>
        <v/>
      </c>
      <c r="CI47" s="297" t="str">
        <f t="array" aca="1" ref="CI47" ca="1">IFERROR(INDEX($U$3:$U$33,MATCH(1,($AN$3:$AN$33=$AR47&amp;$AQ47)*($R$3:$R$33=CI$3),0),0),"")</f>
        <v/>
      </c>
      <c r="CJ47" s="297" t="str">
        <f t="array" aca="1" ref="CJ47" ca="1">IFERROR(INDEX($S$3:$S$33,MATCH(1,($AN$3:$AN$33=$AR47&amp;$AQ47)*($R$3:$R$33=CJ$3),0),0),"")</f>
        <v/>
      </c>
      <c r="CK47" s="299" t="str">
        <f t="array" aca="1" ref="CK47" ca="1">IFERROR(INDEX($Q$3:$Q$33,MATCH(1,($AN$3:$AN$33=$AR47&amp;$AQ47)*($R$3:$R$33=CK$3),0),0),"")</f>
        <v/>
      </c>
      <c r="CL47" s="297" t="str">
        <f t="array" aca="1" ref="CL47" ca="1">IFERROR(INDEX($T$3:$T$33,MATCH(1,($AN$3:$AN$33=$AR47&amp;$AQ47)*($R$3:$R$33=CL$3),0),0),"")</f>
        <v/>
      </c>
      <c r="CM47" s="297" t="str">
        <f t="array" aca="1" ref="CM47" ca="1">IFERROR(INDEX($U$3:$U$33,MATCH(1,($AN$3:$AN$33=$AR47&amp;$AQ47)*($R$3:$R$33=CM$3),0),0),"")</f>
        <v/>
      </c>
      <c r="CN47" s="297" t="str">
        <f t="array" aca="1" ref="CN47" ca="1">IFERROR(INDEX($S$3:$S$33,MATCH(1,($AN$3:$AN$33=$AR47&amp;$AQ47)*($R$3:$R$33=CN$3),0),0),"")</f>
        <v/>
      </c>
      <c r="CO47" s="299" t="str">
        <f t="array" aca="1" ref="CO47" ca="1">IFERROR(INDEX($Q$3:$Q$33,MATCH(1,($AN$3:$AN$33=$AR47&amp;$AQ47)*($R$3:$R$33=CO$3),0),0),"")</f>
        <v/>
      </c>
      <c r="CP47" s="297" t="str">
        <f t="array" aca="1" ref="CP47" ca="1">IFERROR(INDEX($T$3:$T$33,MATCH(1,($AN$3:$AN$33=$AR47&amp;$AQ47)*($R$3:$R$33=CP$3),0),0),"")</f>
        <v/>
      </c>
      <c r="CQ47" s="297" t="str">
        <f t="array" aca="1" ref="CQ47" ca="1">IFERROR(INDEX($U$3:$U$33,MATCH(1,($AN$3:$AN$33=$AR47&amp;$AQ47)*($R$3:$R$33=CQ$3),0),0),"")</f>
        <v/>
      </c>
      <c r="CR47" s="297" t="str">
        <f t="array" aca="1" ref="CR47" ca="1">IFERROR(INDEX($S$3:$S$33,MATCH(1,($AN$3:$AN$33=$AR47&amp;$AQ47)*($R$3:$R$33=CR$3),0),0),"")</f>
        <v/>
      </c>
      <c r="CS47" s="299" t="str">
        <f t="array" aca="1" ref="CS47" ca="1">IFERROR(INDEX($Q$3:$Q$33,MATCH(1,($AN$3:$AN$33=$AR47&amp;$AQ47)*($R$3:$R$33=CS$3),0),0),"")</f>
        <v/>
      </c>
      <c r="CT47" s="297" t="str">
        <f t="array" aca="1" ref="CT47" ca="1">IFERROR(INDEX($T$3:$T$33,MATCH(1,($AN$3:$AN$33=$AR47&amp;$AQ47)*($R$3:$R$33=CT$3),0),0),"")</f>
        <v/>
      </c>
      <c r="CU47" s="297" t="str">
        <f t="array" aca="1" ref="CU47" ca="1">IFERROR(INDEX($U$3:$U$33,MATCH(1,($AN$3:$AN$33=$AR47&amp;$AQ47)*($R$3:$R$33=CU$3),0),0),"")</f>
        <v/>
      </c>
      <c r="CV47" s="297" t="str">
        <f t="array" aca="1" ref="CV47" ca="1">IFERROR(INDEX($S$3:$S$33,MATCH(1,($AN$3:$AN$33=$AR47&amp;$AQ47)*($R$3:$R$33=CV$3),0),0),"")</f>
        <v/>
      </c>
      <c r="CW47" s="299" t="str">
        <f t="array" aca="1" ref="CW47" ca="1">IFERROR(INDEX($Q$3:$Q$33,MATCH(1,($AN$3:$AN$33=$AR47&amp;$AQ47)*($R$3:$R$33=CW$3),0),0),"")</f>
        <v/>
      </c>
      <c r="CX47" s="297" t="str">
        <f t="array" aca="1" ref="CX47" ca="1">IFERROR(INDEX($T$3:$T$33,MATCH(1,($AN$3:$AN$33=$AR47&amp;$AQ47)*($R$3:$R$33=CX$3),0),0),"")</f>
        <v/>
      </c>
      <c r="CY47" s="297" t="str">
        <f t="array" aca="1" ref="CY47" ca="1">IFERROR(INDEX($U$3:$U$33,MATCH(1,($AN$3:$AN$33=$AR47&amp;$AQ47)*($R$3:$R$33=CY$3),0),0),"")</f>
        <v/>
      </c>
      <c r="CZ47" s="297" t="str">
        <f t="array" aca="1" ref="CZ47" ca="1">IFERROR(INDEX($S$3:$S$33,MATCH(1,($AN$3:$AN$33=$AR47&amp;$AQ47)*($R$3:$R$33=CZ$3),0),0),"")</f>
        <v/>
      </c>
      <c r="DA47" s="299" t="str">
        <f t="array" aca="1" ref="DA47" ca="1">IFERROR(INDEX($Q$3:$Q$33,MATCH(1,($AN$3:$AN$33=$AR47&amp;$AQ47)*($R$3:$R$33=DA$3),0),0),"")</f>
        <v/>
      </c>
      <c r="DB47" s="297" t="str">
        <f t="array" aca="1" ref="DB47" ca="1">IFERROR(INDEX($T$3:$T$33,MATCH(1,($AN$3:$AN$33=$AR47&amp;$AQ47)*($R$3:$R$33=DB$3),0),0),"")</f>
        <v/>
      </c>
      <c r="DC47" s="297" t="str">
        <f t="array" aca="1" ref="DC47" ca="1">IFERROR(INDEX($U$3:$U$33,MATCH(1,($AN$3:$AN$33=$AR47&amp;$AQ47)*($R$3:$R$33=DC$3),0),0),"")</f>
        <v/>
      </c>
      <c r="DD47" s="297">
        <f t="array" aca="1" ref="DD47" ca="1">IFERROR(INDEX($AA$3:$AA$65,MATCH(1,($AO$3:$AO$65=$AR47&amp;$AQ47)*($Z$3:$Z$65=DD$3),0),0),"")</f>
        <v>0.79166666666666674</v>
      </c>
      <c r="DE47" s="299">
        <f t="array" aca="1" ref="DE47" ca="1">IFERROR(INDEX($Y$3:$Y$65,MATCH(1,($AO$3:$AO$65=$AR47&amp;$AQ47)*($Z$3:$Z$65=DE$3),0),0),"")</f>
        <v>38</v>
      </c>
      <c r="DF47" s="297" t="str">
        <f t="array" aca="1" ref="DF47" ca="1">IFERROR(INDEX($AB$3:$AB$65,MATCH(1,($AO$3:$AO$65=$AR47&amp;$AQ47)*($Z$3:$Z$65=DF$3),0),0),"")</f>
        <v>Loser Match 25</v>
      </c>
      <c r="DG47" s="297" t="str">
        <f t="array" aca="1" ref="DG47" ca="1">IFERROR(INDEX($AC$3:$AC$65,MATCH(1,($AO$3:$AO$65=$AR47&amp;$AQ47)*($Z$3:$Z$65=DG$3),0),0),"")</f>
        <v>Winner Match 32</v>
      </c>
      <c r="DH47" s="297" t="str">
        <f t="array" aca="1" ref="DH47" ca="1">IFERROR(INDEX($AA$3:$AA$65,MATCH(1,($AO$3:$AO$65=$AR47&amp;$AQ47)*($Z$3:$Z$65=DH$3),0),0),"")</f>
        <v/>
      </c>
      <c r="DI47" s="299" t="str">
        <f t="array" aca="1" ref="DI47" ca="1">IFERROR(INDEX($Y$3:$Y$65,MATCH(1,($AO$3:$AO$65=$AR47&amp;$AQ47)*($Z$3:$Z$65=DI$3),0),0),"")</f>
        <v/>
      </c>
      <c r="DJ47" s="297" t="str">
        <f t="array" aca="1" ref="DJ47" ca="1">IFERROR(INDEX($AB$3:$AB$65,MATCH(1,($AO$3:$AO$65=$AR47&amp;$AQ47)*($Z$3:$Z$65=DJ$3),0),0),"")</f>
        <v/>
      </c>
      <c r="DK47" s="297" t="str">
        <f t="array" aca="1" ref="DK47" ca="1">IFERROR(INDEX($AC$3:$AC$65,MATCH(1,($AO$3:$AO$65=$AR47&amp;$AQ47)*($Z$3:$Z$65=DK$3),0),0),"")</f>
        <v/>
      </c>
      <c r="DL47" s="297" t="str">
        <f t="array" aca="1" ref="DL47" ca="1">IFERROR(INDEX($AA$3:$AA$65,MATCH(1,($AO$3:$AO$65=$AR47&amp;$AQ47)*($Z$3:$Z$65=DL$3),0),0),"")</f>
        <v/>
      </c>
      <c r="DM47" s="299" t="str">
        <f t="array" aca="1" ref="DM47" ca="1">IFERROR(INDEX($Y$3:$Y$65,MATCH(1,($AO$3:$AO$65=$AR47&amp;$AQ47)*($Z$3:$Z$65=DM$3),0),0),"")</f>
        <v/>
      </c>
      <c r="DN47" s="297" t="str">
        <f t="array" aca="1" ref="DN47" ca="1">IFERROR(INDEX($AB$3:$AB$65,MATCH(1,($AO$3:$AO$65=$AR47&amp;$AQ47)*($Z$3:$Z$65=DN$3),0),0),"")</f>
        <v/>
      </c>
      <c r="DO47" s="297" t="str">
        <f t="array" aca="1" ref="DO47" ca="1">IFERROR(INDEX($AC$3:$AC$65,MATCH(1,($AO$3:$AO$65=$AR47&amp;$AQ47)*($Z$3:$Z$65=DO$3),0),0),"")</f>
        <v/>
      </c>
      <c r="DP47" s="297" t="str">
        <f t="array" aca="1" ref="DP47" ca="1">IFERROR(INDEX($AA$3:$AA$65,MATCH(1,($AO$3:$AO$65=$AR47&amp;$AQ47)*($Z$3:$Z$65=DP$3),0),0),"")</f>
        <v/>
      </c>
      <c r="DQ47" s="299" t="str">
        <f t="array" aca="1" ref="DQ47" ca="1">IFERROR(INDEX($Y$3:$Y$65,MATCH(1,($AO$3:$AO$65=$AR47&amp;$AQ47)*($Z$3:$Z$65=DQ$3),0),0),"")</f>
        <v/>
      </c>
      <c r="DR47" s="297" t="str">
        <f t="array" aca="1" ref="DR47" ca="1">IFERROR(INDEX($AB$3:$AB$65,MATCH(1,($AO$3:$AO$65=$AR47&amp;$AQ47)*($Z$3:$Z$65=DR$3),0),0),"")</f>
        <v/>
      </c>
      <c r="DS47" s="297" t="str">
        <f t="array" aca="1" ref="DS47" ca="1">IFERROR(INDEX($AC$3:$AC$65,MATCH(1,($AO$3:$AO$65=$AR47&amp;$AQ47)*($Z$3:$Z$65=DS$3),0),0),"")</f>
        <v/>
      </c>
      <c r="DT47" s="297" t="str">
        <f t="array" aca="1" ref="DT47" ca="1">IFERROR(INDEX($AA$3:$AA$65,MATCH(1,($AO$3:$AO$65=$AR47&amp;$AQ47)*($Z$3:$Z$65=DT$3),0),0),"")</f>
        <v/>
      </c>
      <c r="DU47" s="299" t="str">
        <f t="array" aca="1" ref="DU47" ca="1">IFERROR(INDEX($Y$3:$Y$65,MATCH(1,($AO$3:$AO$65=$AR47&amp;$AQ47)*($Z$3:$Z$65=DU$3),0),0),"")</f>
        <v/>
      </c>
      <c r="DV47" s="297" t="str">
        <f t="array" aca="1" ref="DV47" ca="1">IFERROR(INDEX($AB$3:$AB$65,MATCH(1,($AO$3:$AO$65=$AR47&amp;$AQ47)*($Z$3:$Z$65=DV$3),0),0),"")</f>
        <v/>
      </c>
      <c r="DW47" s="297" t="str">
        <f t="array" aca="1" ref="DW47" ca="1">IFERROR(INDEX($AC$3:$AC$65,MATCH(1,($AO$3:$AO$65=$AR47&amp;$AQ47)*($Z$3:$Z$65=DW$3),0),0),"")</f>
        <v/>
      </c>
      <c r="DX47" s="297" t="str">
        <f t="array" aca="1" ref="DX47" ca="1">IFERROR(INDEX($AA$3:$AA$65,MATCH(1,($AO$3:$AO$65=$AR47&amp;$AQ47)*($Z$3:$Z$65=DX$3),0),0),"")</f>
        <v/>
      </c>
      <c r="DY47" s="299" t="str">
        <f t="array" aca="1" ref="DY47" ca="1">IFERROR(INDEX($Y$3:$Y$65,MATCH(1,($AO$3:$AO$65=$AR47&amp;$AQ47)*($Z$3:$Z$65=DY$3),0),0),"")</f>
        <v/>
      </c>
      <c r="DZ47" s="297" t="str">
        <f t="array" aca="1" ref="DZ47" ca="1">IFERROR(INDEX($AB$3:$AB$65,MATCH(1,($AO$3:$AO$65=$AR47&amp;$AQ47)*($Z$3:$Z$65=DZ$3),0),0),"")</f>
        <v/>
      </c>
      <c r="EA47" s="297" t="str">
        <f t="array" aca="1" ref="EA47" ca="1">IFERROR(INDEX($AC$3:$AC$65,MATCH(1,($AO$3:$AO$65=$AR47&amp;$AQ47)*($Z$3:$Z$65=EA$3),0),0),"")</f>
        <v/>
      </c>
      <c r="EB47" s="297" t="str">
        <f t="array" aca="1" ref="EB47" ca="1">IFERROR(INDEX($AA$3:$AA$65,MATCH(1,($AO$3:$AO$65=$AR47&amp;$AQ47)*($Z$3:$Z$65=EB$3),0),0),"")</f>
        <v/>
      </c>
      <c r="EC47" s="299" t="str">
        <f t="array" aca="1" ref="EC47" ca="1">IFERROR(INDEX($Y$3:$Y$65,MATCH(1,($AO$3:$AO$65=$AR47&amp;$AQ47)*($Z$3:$Z$65=EC$3),0),0),"")</f>
        <v/>
      </c>
      <c r="ED47" s="297" t="str">
        <f t="array" aca="1" ref="ED47" ca="1">IFERROR(INDEX($AB$3:$AB$65,MATCH(1,($AO$3:$AO$65=$AR47&amp;$AQ47)*($Z$3:$Z$65=ED$3),0),0),"")</f>
        <v/>
      </c>
      <c r="EE47" s="297" t="str">
        <f t="array" aca="1" ref="EE47" ca="1">IFERROR(INDEX($AC$3:$AC$65,MATCH(1,($AO$3:$AO$65=$AR47&amp;$AQ47)*($Z$3:$Z$65=EE$3),0),0),"")</f>
        <v/>
      </c>
      <c r="EF47" s="297">
        <f t="array" aca="1" ref="EF47" ca="1">IFERROR(INDEX($AI$3:$AI$129,MATCH(1,($AP$3:$AP$129=$AR47&amp;$AQ47)*($AH$3:$AH$129=EF$3),0),0),"")</f>
        <v>0.79166666666666674</v>
      </c>
      <c r="EG47" s="299">
        <f t="array" aca="1" ref="EG47" ca="1">IFERROR(INDEX($AG$3:$AG$129,MATCH(1,($AP$3:$AP$129=$AR47&amp;$AQ47)*($AH$3:$AH$129=EG$3),0),0),"")</f>
        <v>38</v>
      </c>
      <c r="EH47" s="297" t="str">
        <f t="array" aca="1" ref="EH47" ca="1">IFERROR(INDEX($AJ$3:$AJ$129,MATCH(1,($AP$3:$AP$129=$AR47&amp;$AQ47)*($AH$3:$AH$129=EH$3),0),0),"")</f>
        <v>Winner Match 23</v>
      </c>
      <c r="EI47" s="297" t="str">
        <f t="array" aca="1" ref="EI47" ca="1">IFERROR(INDEX($AK$3:$AK$129,MATCH(1,($AP$3:$AP$129=$AR47&amp;$AQ47)*($AH$3:$AH$129=EI$3),0),0),"")</f>
        <v>Winner Match 24</v>
      </c>
      <c r="EJ47" s="297" t="str">
        <f t="array" aca="1" ref="EJ47" ca="1">IFERROR(INDEX($AI$3:$AI$129,MATCH(1,($AP$3:$AP$129=$AR47&amp;$AQ47)*($AH$3:$AH$129=EJ$3),0),0),"")</f>
        <v/>
      </c>
      <c r="EK47" s="299" t="str">
        <f t="array" aca="1" ref="EK47" ca="1">IFERROR(INDEX($AG$3:$AG$129,MATCH(1,($AP$3:$AP$129=$AR47&amp;$AQ47)*($AH$3:$AH$129=EK$3),0),0),"")</f>
        <v/>
      </c>
      <c r="EL47" s="297" t="str">
        <f t="array" aca="1" ref="EL47" ca="1">IFERROR(INDEX($AJ$3:$AJ$129,MATCH(1,($AP$3:$AP$129=$AR47&amp;$AQ47)*($AH$3:$AH$129=EL$3),0),0),"")</f>
        <v/>
      </c>
      <c r="EM47" s="297" t="str">
        <f t="array" aca="1" ref="EM47" ca="1">IFERROR(INDEX($AK$3:$AK$129,MATCH(1,($AP$3:$AP$129=$AR47&amp;$AQ47)*($AH$3:$AH$129=EM$3),0),0),"")</f>
        <v/>
      </c>
      <c r="EN47" s="297" t="str">
        <f t="array" aca="1" ref="EN47" ca="1">IFERROR(INDEX($AI$3:$AI$129,MATCH(1,($AP$3:$AP$129=$AR47&amp;$AQ47)*($AH$3:$AH$129=EN$3),0),0),"")</f>
        <v/>
      </c>
      <c r="EO47" s="299" t="str">
        <f t="array" aca="1" ref="EO47" ca="1">IFERROR(INDEX($AG$3:$AG$129,MATCH(1,($AP$3:$AP$129=$AR47&amp;$AQ47)*($AH$3:$AH$129=EO$3),0),0),"")</f>
        <v/>
      </c>
      <c r="EP47" s="297" t="str">
        <f t="array" aca="1" ref="EP47" ca="1">IFERROR(INDEX($AJ$3:$AJ$129,MATCH(1,($AP$3:$AP$129=$AR47&amp;$AQ47)*($AH$3:$AH$129=EP$3),0),0),"")</f>
        <v/>
      </c>
      <c r="EQ47" s="297" t="str">
        <f t="array" aca="1" ref="EQ47" ca="1">IFERROR(INDEX($AK$3:$AK$129,MATCH(1,($AP$3:$AP$129=$AR47&amp;$AQ47)*($AH$3:$AH$129=EQ$3),0),0),"")</f>
        <v/>
      </c>
      <c r="ER47" s="297" t="str">
        <f t="array" aca="1" ref="ER47" ca="1">IFERROR(INDEX($AI$3:$AI$129,MATCH(1,($AP$3:$AP$129=$AR47&amp;$AQ47)*($AH$3:$AH$129=ER$3),0),0),"")</f>
        <v/>
      </c>
      <c r="ES47" s="299" t="str">
        <f t="array" aca="1" ref="ES47" ca="1">IFERROR(INDEX($AG$3:$AG$129,MATCH(1,($AP$3:$AP$129=$AR47&amp;$AQ47)*($AH$3:$AH$129=ES$3),0),0),"")</f>
        <v/>
      </c>
      <c r="ET47" s="297" t="str">
        <f t="array" aca="1" ref="ET47" ca="1">IFERROR(INDEX($AJ$3:$AJ$129,MATCH(1,($AP$3:$AP$129=$AR47&amp;$AQ47)*($AH$3:$AH$129=ET$3),0),0),"")</f>
        <v/>
      </c>
      <c r="EU47" s="297" t="str">
        <f t="array" aca="1" ref="EU47" ca="1">IFERROR(INDEX($AK$3:$AK$129,MATCH(1,($AP$3:$AP$129=$AR47&amp;$AQ47)*($AH$3:$AH$129=EU$3),0),0),"")</f>
        <v/>
      </c>
      <c r="EV47" s="297" t="str">
        <f t="array" aca="1" ref="EV47" ca="1">IFERROR(INDEX($AI$3:$AI$129,MATCH(1,($AP$3:$AP$129=$AR47&amp;$AQ47)*($AH$3:$AH$129=EV$3),0),0),"")</f>
        <v/>
      </c>
      <c r="EW47" s="299" t="str">
        <f t="array" aca="1" ref="EW47" ca="1">IFERROR(INDEX($AG$3:$AG$129,MATCH(1,($AP$3:$AP$129=$AR47&amp;$AQ47)*($AH$3:$AH$129=EW$3),0),0),"")</f>
        <v/>
      </c>
      <c r="EX47" s="297" t="str">
        <f t="array" aca="1" ref="EX47" ca="1">IFERROR(INDEX($AJ$3:$AJ$129,MATCH(1,($AP$3:$AP$129=$AR47&amp;$AQ47)*($AH$3:$AH$129=EX$3),0),0),"")</f>
        <v/>
      </c>
      <c r="EY47" s="297" t="str">
        <f t="array" aca="1" ref="EY47" ca="1">IFERROR(INDEX($AK$3:$AK$129,MATCH(1,($AP$3:$AP$129=$AR47&amp;$AQ47)*($AH$3:$AH$129=EY$3),0),0),"")</f>
        <v/>
      </c>
      <c r="EZ47" s="297" t="str">
        <f t="array" aca="1" ref="EZ47" ca="1">IFERROR(INDEX($AI$3:$AI$129,MATCH(1,($AP$3:$AP$129=$AR47&amp;$AQ47)*($AH$3:$AH$129=EZ$3),0),0),"")</f>
        <v/>
      </c>
      <c r="FA47" s="299" t="str">
        <f t="array" aca="1" ref="FA47" ca="1">IFERROR(INDEX($AG$3:$AG$129,MATCH(1,($AP$3:$AP$129=$AR47&amp;$AQ47)*($AH$3:$AH$129=FA$3),0),0),"")</f>
        <v/>
      </c>
      <c r="FB47" s="297" t="str">
        <f t="array" aca="1" ref="FB47" ca="1">IFERROR(INDEX($AJ$3:$AJ$129,MATCH(1,($AP$3:$AP$129=$AR47&amp;$AQ47)*($AH$3:$AH$129=FB$3),0),0),"")</f>
        <v/>
      </c>
      <c r="FC47" s="297" t="str">
        <f t="array" aca="1" ref="FC47" ca="1">IFERROR(INDEX($AK$3:$AK$129,MATCH(1,($AP$3:$AP$129=$AR47&amp;$AQ47)*($AH$3:$AH$129=FC$3),0),0),"")</f>
        <v/>
      </c>
      <c r="FD47" s="297" t="str">
        <f t="array" aca="1" ref="FD47" ca="1">IFERROR(INDEX($AI$3:$AI$129,MATCH(1,($AP$3:$AP$129=$AR47&amp;$AQ47)*($AH$3:$AH$129=FD$3),0),0),"")</f>
        <v/>
      </c>
      <c r="FE47" s="299" t="str">
        <f t="array" aca="1" ref="FE47" ca="1">IFERROR(INDEX($AG$3:$AG$129,MATCH(1,($AP$3:$AP$129=$AR47&amp;$AQ47)*($AH$3:$AH$129=FE$3),0),0),"")</f>
        <v/>
      </c>
      <c r="FF47" s="297" t="str">
        <f t="array" aca="1" ref="FF47" ca="1">IFERROR(INDEX($AJ$3:$AJ$129,MATCH(1,($AP$3:$AP$129=$AR47&amp;$AQ47)*($AH$3:$AH$129=FF$3),0),0),"")</f>
        <v/>
      </c>
      <c r="FG47" s="297" t="str">
        <f t="array" aca="1" ref="FG47" ca="1">IFERROR(INDEX($AK$3:$AK$129,MATCH(1,($AP$3:$AP$129=$AR47&amp;$AQ47)*($AH$3:$AH$129=FG$3),0),0),"")</f>
        <v/>
      </c>
    </row>
    <row r="48" spans="2:163" ht="13.8" x14ac:dyDescent="0.25">
      <c r="B48" s="295">
        <f>dummy1!O54</f>
        <v>46</v>
      </c>
      <c r="C48" s="296">
        <f>dummy1!P54</f>
        <v>42040</v>
      </c>
      <c r="D48" s="297">
        <f>dummy1!Q54</f>
        <v>0.79166666666666674</v>
      </c>
      <c r="E48" s="295" t="str">
        <f>dummy1!R54</f>
        <v>Court 14</v>
      </c>
      <c r="G48" s="295" t="str">
        <f>IFERROR(VLOOKUP(dummy1!S54,dummy1!$K$45:$L$172,2,FALSE),"")</f>
        <v/>
      </c>
      <c r="H48" s="295" t="str">
        <f>IFERROR(VLOOKUP(dummy1!V54,dummy1!$K$45:$L$172,2,FALSE),"")</f>
        <v/>
      </c>
      <c r="V48" s="295">
        <f ca="1">'Bracket 17 - 32'!AI146</f>
        <v>30</v>
      </c>
      <c r="W48" s="296" t="str">
        <f ca="1">'Bracket 17 - 32'!AJ143</f>
        <v>Winner Match 23</v>
      </c>
      <c r="X48" s="296" t="str">
        <f ca="1">'Bracket 17 - 32'!AJ144</f>
        <v>Winner Match 24</v>
      </c>
      <c r="Y48" s="295">
        <f t="shared" ca="1" si="41"/>
        <v>46</v>
      </c>
      <c r="Z48" s="295">
        <f t="shared" ca="1" si="2"/>
        <v>42040</v>
      </c>
      <c r="AA48" s="295">
        <f t="shared" ca="1" si="3"/>
        <v>0.79166666666666674</v>
      </c>
      <c r="AB48" s="295" t="str">
        <f t="shared" ca="1" si="42"/>
        <v>Winner Match 39</v>
      </c>
      <c r="AC48" s="295" t="str">
        <f t="shared" ca="1" si="43"/>
        <v>Winner Match 45</v>
      </c>
      <c r="AD48" s="295">
        <f ca="1">'Bracket 33 - 64'!C396</f>
        <v>12</v>
      </c>
      <c r="AE48" s="295" t="str">
        <f ca="1">'Bracket 33 - 64'!D393</f>
        <v/>
      </c>
      <c r="AF48" s="295" t="str">
        <f ca="1">'Bracket 33 - 64'!D394</f>
        <v/>
      </c>
      <c r="AG48" s="295">
        <f t="shared" ca="1" si="44"/>
        <v>46</v>
      </c>
      <c r="AH48" s="295">
        <f t="shared" ca="1" si="45"/>
        <v>42040</v>
      </c>
      <c r="AI48" s="295">
        <f t="shared" ca="1" si="46"/>
        <v>0.79166666666666674</v>
      </c>
      <c r="AJ48" s="295" t="str">
        <f t="shared" ca="1" si="47"/>
        <v>Loser Match 22</v>
      </c>
      <c r="AK48" s="295" t="str">
        <f t="shared" ca="1" si="48"/>
        <v>Loser Match 21</v>
      </c>
      <c r="AL48" s="294">
        <f>IF(dummy1!B55=dummy1!B54,IF(dummy1!C55&gt;1,AL47,AL47+1),1)</f>
        <v>3</v>
      </c>
      <c r="AO48" s="295" t="str">
        <f t="shared" si="51"/>
        <v>3Court 14</v>
      </c>
      <c r="AP48" s="295" t="str">
        <f t="shared" si="52"/>
        <v>3Court 14</v>
      </c>
      <c r="AQ48" s="295" t="str">
        <f t="shared" si="70"/>
        <v>Court 6</v>
      </c>
      <c r="AR48" s="295">
        <f t="shared" si="75"/>
        <v>4</v>
      </c>
      <c r="AS48" s="295">
        <f t="shared" ca="1" si="61"/>
        <v>12</v>
      </c>
      <c r="AT48" s="295">
        <f t="shared" ca="1" si="62"/>
        <v>0</v>
      </c>
      <c r="AU48" s="295">
        <f t="shared" ca="1" si="63"/>
        <v>0</v>
      </c>
      <c r="AV48" s="295">
        <f t="shared" ca="1" si="64"/>
        <v>0</v>
      </c>
      <c r="AW48" s="295">
        <f t="shared" ca="1" si="65"/>
        <v>0</v>
      </c>
      <c r="AX48" s="295">
        <f t="shared" ca="1" si="66"/>
        <v>0</v>
      </c>
      <c r="AY48" s="295">
        <f t="shared" ca="1" si="67"/>
        <v>0</v>
      </c>
      <c r="AZ48" s="297" t="str">
        <f t="array" aca="1" ref="AZ48" ca="1">IFERROR(INDEX($K$3:$K$18,MATCH(1,($AM$3:$AM$18=$AR48&amp;$AQ48)*($J$3:$J$18=AZ$3),0),0),"")</f>
        <v/>
      </c>
      <c r="BA48" s="299" t="str">
        <f t="array" aca="1" ref="BA48" ca="1">IFERROR(INDEX($I$3:$I$18,MATCH(1,($AM$3:$AM$18=$AR48&amp;$AQ48)*($J$3:$J$18=BA$3),0),0),"")</f>
        <v/>
      </c>
      <c r="BB48" s="297" t="str">
        <f t="array" aca="1" ref="BB48" ca="1">IFERROR(INDEX($L$3:$L$18,MATCH(1,($AM$3:$AM$18=$AR48&amp;$AQ48)*($J$3:$J$18=BB$3),0),0),"")</f>
        <v/>
      </c>
      <c r="BC48" s="297" t="str">
        <f t="array" aca="1" ref="BC48" ca="1">IFERROR(INDEX($M$3:$M$18,MATCH(1,($AM$3:$AM$18=$AR48&amp;$AQ48)*($J$3:$J$18=BC$3),0),0),"")</f>
        <v/>
      </c>
      <c r="BD48" s="297" t="str">
        <f t="array" aca="1" ref="BD48" ca="1">IFERROR(INDEX($K$3:$K$18,MATCH(1,($AM$3:$AM$18=$AR48&amp;$AQ48)*($J$3:$J$18=BD$3),0),0),"")</f>
        <v/>
      </c>
      <c r="BE48" s="299" t="str">
        <f t="array" aca="1" ref="BE48" ca="1">IFERROR(INDEX($I$3:$I$18,MATCH(1,($AM$3:$AM$18=$AR48&amp;$AQ48)*($J$3:$J$18=BE$3),0),0),"")</f>
        <v/>
      </c>
      <c r="BF48" s="297" t="str">
        <f t="array" aca="1" ref="BF48" ca="1">IFERROR(INDEX($L$3:$L$18,MATCH(1,($AM$3:$AM$18=$AR48&amp;$AQ48)*($J$3:$J$18=BF$3),0),0),"")</f>
        <v/>
      </c>
      <c r="BG48" s="297" t="str">
        <f t="array" aca="1" ref="BG48" ca="1">IFERROR(INDEX($M$3:$M$18,MATCH(1,($AM$3:$AM$18=$AR48&amp;$AQ48)*($J$3:$J$18=BG$3),0),0),"")</f>
        <v/>
      </c>
      <c r="BH48" s="297" t="str">
        <f t="array" aca="1" ref="BH48" ca="1">IFERROR(INDEX($K$3:$K$18,MATCH(1,($AM$3:$AM$18=$AR48&amp;$AQ48)*($J$3:$J$18=BH$3),0),0),"")</f>
        <v/>
      </c>
      <c r="BI48" s="299" t="str">
        <f t="array" aca="1" ref="BI48" ca="1">IFERROR(INDEX($I$3:$I$18,MATCH(1,($AM$3:$AM$18=$AR48&amp;$AQ48)*($J$3:$J$18=BI$3),0),0),"")</f>
        <v/>
      </c>
      <c r="BJ48" s="297" t="str">
        <f t="array" aca="1" ref="BJ48" ca="1">IFERROR(INDEX($L$3:$L$18,MATCH(1,($AM$3:$AM$18=$AR48&amp;$AQ48)*($J$3:$J$18=BJ$3),0),0),"")</f>
        <v/>
      </c>
      <c r="BK48" s="297" t="str">
        <f t="array" aca="1" ref="BK48" ca="1">IFERROR(INDEX($M$3:$M$18,MATCH(1,($AM$3:$AM$18=$AR48&amp;$AQ48)*($J$3:$J$18=BK$3),0),0),"")</f>
        <v/>
      </c>
      <c r="BL48" s="297" t="str">
        <f t="array" aca="1" ref="BL48" ca="1">IFERROR(INDEX($K$3:$K$18,MATCH(1,($AM$3:$AM$18=$AR48&amp;$AQ48)*($J$3:$J$18=BL$3),0),0),"")</f>
        <v/>
      </c>
      <c r="BM48" s="299" t="str">
        <f t="array" aca="1" ref="BM48" ca="1">IFERROR(INDEX($I$3:$I$18,MATCH(1,($AM$3:$AM$18=$AR48&amp;$AQ48)*($J$3:$J$18=BM$3),0),0),"")</f>
        <v/>
      </c>
      <c r="BN48" s="297" t="str">
        <f t="array" aca="1" ref="BN48" ca="1">IFERROR(INDEX($L$3:$L$18,MATCH(1,($AM$3:$AM$18=$AR48&amp;$AQ48)*($J$3:$J$18=BN$3),0),0),"")</f>
        <v/>
      </c>
      <c r="BO48" s="297" t="str">
        <f t="array" aca="1" ref="BO48" ca="1">IFERROR(INDEX($M$3:$M$18,MATCH(1,($AM$3:$AM$18=$AR48&amp;$AQ48)*($J$3:$J$18=BO$3),0),0),"")</f>
        <v/>
      </c>
      <c r="BP48" s="297" t="str">
        <f t="array" aca="1" ref="BP48" ca="1">IFERROR(INDEX($K$3:$K$18,MATCH(1,($AM$3:$AM$18=$AR48&amp;$AQ48)*($J$3:$J$18=BP$3),0),0),"")</f>
        <v/>
      </c>
      <c r="BQ48" s="299" t="str">
        <f t="array" aca="1" ref="BQ48" ca="1">IFERROR(INDEX($I$3:$I$18,MATCH(1,($AM$3:$AM$18=$AR48&amp;$AQ48)*($J$3:$J$18=BQ$3),0),0),"")</f>
        <v/>
      </c>
      <c r="BR48" s="297" t="str">
        <f t="array" aca="1" ref="BR48" ca="1">IFERROR(INDEX($L$3:$L$18,MATCH(1,($AM$3:$AM$18=$AR48&amp;$AQ48)*($J$3:$J$18=BR$3),0),0),"")</f>
        <v/>
      </c>
      <c r="BS48" s="297" t="str">
        <f t="array" aca="1" ref="BS48" ca="1">IFERROR(INDEX($M$3:$M$18,MATCH(1,($AM$3:$AM$18=$AR48&amp;$AQ48)*($J$3:$J$18=BS$3),0),0),"")</f>
        <v/>
      </c>
      <c r="BT48" s="297" t="str">
        <f t="array" aca="1" ref="BT48" ca="1">IFERROR(INDEX($K$3:$K$18,MATCH(1,($AM$3:$AM$18=$AR48&amp;$AQ48)*($J$3:$J$18=BT$3),0),0),"")</f>
        <v/>
      </c>
      <c r="BU48" s="299" t="str">
        <f t="array" aca="1" ref="BU48" ca="1">IFERROR(INDEX($I$3:$I$18,MATCH(1,($AM$3:$AM$18=$AR48&amp;$AQ48)*($J$3:$J$18=BU$3),0),0),"")</f>
        <v/>
      </c>
      <c r="BV48" s="297" t="str">
        <f t="array" aca="1" ref="BV48" ca="1">IFERROR(INDEX($L$3:$L$18,MATCH(1,($AM$3:$AM$18=$AR48&amp;$AQ48)*($J$3:$J$18=BV$3),0),0),"")</f>
        <v/>
      </c>
      <c r="BW48" s="297" t="str">
        <f t="array" aca="1" ref="BW48" ca="1">IFERROR(INDEX($M$3:$M$18,MATCH(1,($AM$3:$AM$18=$AR48&amp;$AQ48)*($J$3:$J$18=BW$3),0),0),"")</f>
        <v/>
      </c>
      <c r="BX48" s="297" t="str">
        <f t="array" aca="1" ref="BX48" ca="1">IFERROR(INDEX($K$3:$K$18,MATCH(1,($AM$3:$AM$18=$AR48&amp;$AQ48)*($J$3:$J$18=BX$3),0),0),"")</f>
        <v/>
      </c>
      <c r="BY48" s="299" t="str">
        <f t="array" aca="1" ref="BY48" ca="1">IFERROR(INDEX($I$3:$I$18,MATCH(1,($AM$3:$AM$18=$AR48&amp;$AQ48)*($J$3:$J$18=BY$3),0),0),"")</f>
        <v/>
      </c>
      <c r="BZ48" s="297" t="str">
        <f t="array" aca="1" ref="BZ48" ca="1">IFERROR(INDEX($L$3:$L$18,MATCH(1,($AM$3:$AM$18=$AR48&amp;$AQ48)*($J$3:$J$18=BZ$3),0),0),"")</f>
        <v/>
      </c>
      <c r="CA48" s="297" t="str">
        <f t="array" aca="1" ref="CA48" ca="1">IFERROR(INDEX($M$3:$M$18,MATCH(1,($AM$3:$AM$18=$AR48&amp;$AQ48)*($J$3:$J$18=CA$3),0),0),"")</f>
        <v/>
      </c>
      <c r="CB48" s="297" t="str">
        <f t="array" aca="1" ref="CB48" ca="1">IFERROR(INDEX($S$3:$S$33,MATCH(1,($AN$3:$AN$33=$AR48&amp;$AQ48)*($R$3:$R$33=CB$3),0),0),"")</f>
        <v/>
      </c>
      <c r="CC48" s="299" t="str">
        <f t="array" aca="1" ref="CC48" ca="1">IFERROR(INDEX($Q$3:$Q$33,MATCH(1,($AN$3:$AN$33=$AR48&amp;$AQ48)*($R$3:$R$33=CC$3),0),0),"")</f>
        <v/>
      </c>
      <c r="CD48" s="297" t="str">
        <f t="array" aca="1" ref="CD48" ca="1">IFERROR(INDEX($T$3:$T$33,MATCH(1,($AN$3:$AN$33=$AR48&amp;$AQ48)*($R$3:$R$33=CD$3),0),0),"")</f>
        <v/>
      </c>
      <c r="CE48" s="297" t="str">
        <f t="array" aca="1" ref="CE48" ca="1">IFERROR(INDEX($U$3:$U$33,MATCH(1,($AN$3:$AN$33=$AR48&amp;$AQ48)*($R$3:$R$33=CE$3),0),0),"")</f>
        <v/>
      </c>
      <c r="CF48" s="297" t="str">
        <f t="array" aca="1" ref="CF48" ca="1">IFERROR(INDEX($S$3:$S$33,MATCH(1,($AN$3:$AN$33=$AR48&amp;$AQ48)*($R$3:$R$33=CF$3),0),0),"")</f>
        <v/>
      </c>
      <c r="CG48" s="299" t="str">
        <f t="array" aca="1" ref="CG48" ca="1">IFERROR(INDEX($Q$3:$Q$33,MATCH(1,($AN$3:$AN$33=$AR48&amp;$AQ48)*($R$3:$R$33=CG$3),0),0),"")</f>
        <v/>
      </c>
      <c r="CH48" s="297" t="str">
        <f t="array" aca="1" ref="CH48" ca="1">IFERROR(INDEX($T$3:$T$33,MATCH(1,($AN$3:$AN$33=$AR48&amp;$AQ48)*($R$3:$R$33=CH$3),0),0),"")</f>
        <v/>
      </c>
      <c r="CI48" s="297" t="str">
        <f t="array" aca="1" ref="CI48" ca="1">IFERROR(INDEX($U$3:$U$33,MATCH(1,($AN$3:$AN$33=$AR48&amp;$AQ48)*($R$3:$R$33=CI$3),0),0),"")</f>
        <v/>
      </c>
      <c r="CJ48" s="297" t="str">
        <f t="array" aca="1" ref="CJ48" ca="1">IFERROR(INDEX($S$3:$S$33,MATCH(1,($AN$3:$AN$33=$AR48&amp;$AQ48)*($R$3:$R$33=CJ$3),0),0),"")</f>
        <v/>
      </c>
      <c r="CK48" s="299" t="str">
        <f t="array" aca="1" ref="CK48" ca="1">IFERROR(INDEX($Q$3:$Q$33,MATCH(1,($AN$3:$AN$33=$AR48&amp;$AQ48)*($R$3:$R$33=CK$3),0),0),"")</f>
        <v/>
      </c>
      <c r="CL48" s="297" t="str">
        <f t="array" aca="1" ref="CL48" ca="1">IFERROR(INDEX($T$3:$T$33,MATCH(1,($AN$3:$AN$33=$AR48&amp;$AQ48)*($R$3:$R$33=CL$3),0),0),"")</f>
        <v/>
      </c>
      <c r="CM48" s="297" t="str">
        <f t="array" aca="1" ref="CM48" ca="1">IFERROR(INDEX($U$3:$U$33,MATCH(1,($AN$3:$AN$33=$AR48&amp;$AQ48)*($R$3:$R$33=CM$3),0),0),"")</f>
        <v/>
      </c>
      <c r="CN48" s="297" t="str">
        <f t="array" aca="1" ref="CN48" ca="1">IFERROR(INDEX($S$3:$S$33,MATCH(1,($AN$3:$AN$33=$AR48&amp;$AQ48)*($R$3:$R$33=CN$3),0),0),"")</f>
        <v/>
      </c>
      <c r="CO48" s="299" t="str">
        <f t="array" aca="1" ref="CO48" ca="1">IFERROR(INDEX($Q$3:$Q$33,MATCH(1,($AN$3:$AN$33=$AR48&amp;$AQ48)*($R$3:$R$33=CO$3),0),0),"")</f>
        <v/>
      </c>
      <c r="CP48" s="297" t="str">
        <f t="array" aca="1" ref="CP48" ca="1">IFERROR(INDEX($T$3:$T$33,MATCH(1,($AN$3:$AN$33=$AR48&amp;$AQ48)*($R$3:$R$33=CP$3),0),0),"")</f>
        <v/>
      </c>
      <c r="CQ48" s="297" t="str">
        <f t="array" aca="1" ref="CQ48" ca="1">IFERROR(INDEX($U$3:$U$33,MATCH(1,($AN$3:$AN$33=$AR48&amp;$AQ48)*($R$3:$R$33=CQ$3),0),0),"")</f>
        <v/>
      </c>
      <c r="CR48" s="297" t="str">
        <f t="array" aca="1" ref="CR48" ca="1">IFERROR(INDEX($S$3:$S$33,MATCH(1,($AN$3:$AN$33=$AR48&amp;$AQ48)*($R$3:$R$33=CR$3),0),0),"")</f>
        <v/>
      </c>
      <c r="CS48" s="299" t="str">
        <f t="array" aca="1" ref="CS48" ca="1">IFERROR(INDEX($Q$3:$Q$33,MATCH(1,($AN$3:$AN$33=$AR48&amp;$AQ48)*($R$3:$R$33=CS$3),0),0),"")</f>
        <v/>
      </c>
      <c r="CT48" s="297" t="str">
        <f t="array" aca="1" ref="CT48" ca="1">IFERROR(INDEX($T$3:$T$33,MATCH(1,($AN$3:$AN$33=$AR48&amp;$AQ48)*($R$3:$R$33=CT$3),0),0),"")</f>
        <v/>
      </c>
      <c r="CU48" s="297" t="str">
        <f t="array" aca="1" ref="CU48" ca="1">IFERROR(INDEX($U$3:$U$33,MATCH(1,($AN$3:$AN$33=$AR48&amp;$AQ48)*($R$3:$R$33=CU$3),0),0),"")</f>
        <v/>
      </c>
      <c r="CV48" s="297" t="str">
        <f t="array" aca="1" ref="CV48" ca="1">IFERROR(INDEX($S$3:$S$33,MATCH(1,($AN$3:$AN$33=$AR48&amp;$AQ48)*($R$3:$R$33=CV$3),0),0),"")</f>
        <v/>
      </c>
      <c r="CW48" s="299" t="str">
        <f t="array" aca="1" ref="CW48" ca="1">IFERROR(INDEX($Q$3:$Q$33,MATCH(1,($AN$3:$AN$33=$AR48&amp;$AQ48)*($R$3:$R$33=CW$3),0),0),"")</f>
        <v/>
      </c>
      <c r="CX48" s="297" t="str">
        <f t="array" aca="1" ref="CX48" ca="1">IFERROR(INDEX($T$3:$T$33,MATCH(1,($AN$3:$AN$33=$AR48&amp;$AQ48)*($R$3:$R$33=CX$3),0),0),"")</f>
        <v/>
      </c>
      <c r="CY48" s="297" t="str">
        <f t="array" aca="1" ref="CY48" ca="1">IFERROR(INDEX($U$3:$U$33,MATCH(1,($AN$3:$AN$33=$AR48&amp;$AQ48)*($R$3:$R$33=CY$3),0),0),"")</f>
        <v/>
      </c>
      <c r="CZ48" s="297" t="str">
        <f t="array" aca="1" ref="CZ48" ca="1">IFERROR(INDEX($S$3:$S$33,MATCH(1,($AN$3:$AN$33=$AR48&amp;$AQ48)*($R$3:$R$33=CZ$3),0),0),"")</f>
        <v/>
      </c>
      <c r="DA48" s="299" t="str">
        <f t="array" aca="1" ref="DA48" ca="1">IFERROR(INDEX($Q$3:$Q$33,MATCH(1,($AN$3:$AN$33=$AR48&amp;$AQ48)*($R$3:$R$33=DA$3),0),0),"")</f>
        <v/>
      </c>
      <c r="DB48" s="297" t="str">
        <f t="array" aca="1" ref="DB48" ca="1">IFERROR(INDEX($T$3:$T$33,MATCH(1,($AN$3:$AN$33=$AR48&amp;$AQ48)*($R$3:$R$33=DB$3),0),0),"")</f>
        <v/>
      </c>
      <c r="DC48" s="297" t="str">
        <f t="array" aca="1" ref="DC48" ca="1">IFERROR(INDEX($U$3:$U$33,MATCH(1,($AN$3:$AN$33=$AR48&amp;$AQ48)*($R$3:$R$33=DC$3),0),0),"")</f>
        <v/>
      </c>
      <c r="DD48" s="297" t="str">
        <f t="array" aca="1" ref="DD48" ca="1">IFERROR(INDEX($AA$3:$AA$65,MATCH(1,($AO$3:$AO$65=$AR48&amp;$AQ48)*($Z$3:$Z$65=DD$3),0),0),"")</f>
        <v/>
      </c>
      <c r="DE48" s="299" t="str">
        <f t="array" aca="1" ref="DE48" ca="1">IFERROR(INDEX($Y$3:$Y$65,MATCH(1,($AO$3:$AO$65=$AR48&amp;$AQ48)*($Z$3:$Z$65=DE$3),0),0),"")</f>
        <v/>
      </c>
      <c r="DF48" s="297" t="str">
        <f t="array" aca="1" ref="DF48" ca="1">IFERROR(INDEX($AB$3:$AB$65,MATCH(1,($AO$3:$AO$65=$AR48&amp;$AQ48)*($Z$3:$Z$65=DF$3),0),0),"")</f>
        <v/>
      </c>
      <c r="DG48" s="297" t="str">
        <f t="array" aca="1" ref="DG48" ca="1">IFERROR(INDEX($AC$3:$AC$65,MATCH(1,($AO$3:$AO$65=$AR48&amp;$AQ48)*($Z$3:$Z$65=DG$3),0),0),"")</f>
        <v/>
      </c>
      <c r="DH48" s="297" t="str">
        <f t="array" aca="1" ref="DH48" ca="1">IFERROR(INDEX($AA$3:$AA$65,MATCH(1,($AO$3:$AO$65=$AR48&amp;$AQ48)*($Z$3:$Z$65=DH$3),0),0),"")</f>
        <v/>
      </c>
      <c r="DI48" s="299" t="str">
        <f t="array" aca="1" ref="DI48" ca="1">IFERROR(INDEX($Y$3:$Y$65,MATCH(1,($AO$3:$AO$65=$AR48&amp;$AQ48)*($Z$3:$Z$65=DI$3),0),0),"")</f>
        <v/>
      </c>
      <c r="DJ48" s="297" t="str">
        <f t="array" aca="1" ref="DJ48" ca="1">IFERROR(INDEX($AB$3:$AB$65,MATCH(1,($AO$3:$AO$65=$AR48&amp;$AQ48)*($Z$3:$Z$65=DJ$3),0),0),"")</f>
        <v/>
      </c>
      <c r="DK48" s="297" t="str">
        <f t="array" aca="1" ref="DK48" ca="1">IFERROR(INDEX($AC$3:$AC$65,MATCH(1,($AO$3:$AO$65=$AR48&amp;$AQ48)*($Z$3:$Z$65=DK$3),0),0),"")</f>
        <v/>
      </c>
      <c r="DL48" s="297" t="str">
        <f t="array" aca="1" ref="DL48" ca="1">IFERROR(INDEX($AA$3:$AA$65,MATCH(1,($AO$3:$AO$65=$AR48&amp;$AQ48)*($Z$3:$Z$65=DL$3),0),0),"")</f>
        <v/>
      </c>
      <c r="DM48" s="299" t="str">
        <f t="array" aca="1" ref="DM48" ca="1">IFERROR(INDEX($Y$3:$Y$65,MATCH(1,($AO$3:$AO$65=$AR48&amp;$AQ48)*($Z$3:$Z$65=DM$3),0),0),"")</f>
        <v/>
      </c>
      <c r="DN48" s="297" t="str">
        <f t="array" aca="1" ref="DN48" ca="1">IFERROR(INDEX($AB$3:$AB$65,MATCH(1,($AO$3:$AO$65=$AR48&amp;$AQ48)*($Z$3:$Z$65=DN$3),0),0),"")</f>
        <v/>
      </c>
      <c r="DO48" s="297" t="str">
        <f t="array" aca="1" ref="DO48" ca="1">IFERROR(INDEX($AC$3:$AC$65,MATCH(1,($AO$3:$AO$65=$AR48&amp;$AQ48)*($Z$3:$Z$65=DO$3),0),0),"")</f>
        <v/>
      </c>
      <c r="DP48" s="297" t="str">
        <f t="array" aca="1" ref="DP48" ca="1">IFERROR(INDEX($AA$3:$AA$65,MATCH(1,($AO$3:$AO$65=$AR48&amp;$AQ48)*($Z$3:$Z$65=DP$3),0),0),"")</f>
        <v/>
      </c>
      <c r="DQ48" s="299" t="str">
        <f t="array" aca="1" ref="DQ48" ca="1">IFERROR(INDEX($Y$3:$Y$65,MATCH(1,($AO$3:$AO$65=$AR48&amp;$AQ48)*($Z$3:$Z$65=DQ$3),0),0),"")</f>
        <v/>
      </c>
      <c r="DR48" s="297" t="str">
        <f t="array" aca="1" ref="DR48" ca="1">IFERROR(INDEX($AB$3:$AB$65,MATCH(1,($AO$3:$AO$65=$AR48&amp;$AQ48)*($Z$3:$Z$65=DR$3),0),0),"")</f>
        <v/>
      </c>
      <c r="DS48" s="297" t="str">
        <f t="array" aca="1" ref="DS48" ca="1">IFERROR(INDEX($AC$3:$AC$65,MATCH(1,($AO$3:$AO$65=$AR48&amp;$AQ48)*($Z$3:$Z$65=DS$3),0),0),"")</f>
        <v/>
      </c>
      <c r="DT48" s="297" t="str">
        <f t="array" aca="1" ref="DT48" ca="1">IFERROR(INDEX($AA$3:$AA$65,MATCH(1,($AO$3:$AO$65=$AR48&amp;$AQ48)*($Z$3:$Z$65=DT$3),0),0),"")</f>
        <v/>
      </c>
      <c r="DU48" s="299" t="str">
        <f t="array" aca="1" ref="DU48" ca="1">IFERROR(INDEX($Y$3:$Y$65,MATCH(1,($AO$3:$AO$65=$AR48&amp;$AQ48)*($Z$3:$Z$65=DU$3),0),0),"")</f>
        <v/>
      </c>
      <c r="DV48" s="297" t="str">
        <f t="array" aca="1" ref="DV48" ca="1">IFERROR(INDEX($AB$3:$AB$65,MATCH(1,($AO$3:$AO$65=$AR48&amp;$AQ48)*($Z$3:$Z$65=DV$3),0),0),"")</f>
        <v/>
      </c>
      <c r="DW48" s="297" t="str">
        <f t="array" aca="1" ref="DW48" ca="1">IFERROR(INDEX($AC$3:$AC$65,MATCH(1,($AO$3:$AO$65=$AR48&amp;$AQ48)*($Z$3:$Z$65=DW$3),0),0),"")</f>
        <v/>
      </c>
      <c r="DX48" s="297" t="str">
        <f t="array" aca="1" ref="DX48" ca="1">IFERROR(INDEX($AA$3:$AA$65,MATCH(1,($AO$3:$AO$65=$AR48&amp;$AQ48)*($Z$3:$Z$65=DX$3),0),0),"")</f>
        <v/>
      </c>
      <c r="DY48" s="299" t="str">
        <f t="array" aca="1" ref="DY48" ca="1">IFERROR(INDEX($Y$3:$Y$65,MATCH(1,($AO$3:$AO$65=$AR48&amp;$AQ48)*($Z$3:$Z$65=DY$3),0),0),"")</f>
        <v/>
      </c>
      <c r="DZ48" s="297" t="str">
        <f t="array" aca="1" ref="DZ48" ca="1">IFERROR(INDEX($AB$3:$AB$65,MATCH(1,($AO$3:$AO$65=$AR48&amp;$AQ48)*($Z$3:$Z$65=DZ$3),0),0),"")</f>
        <v/>
      </c>
      <c r="EA48" s="297" t="str">
        <f t="array" aca="1" ref="EA48" ca="1">IFERROR(INDEX($AC$3:$AC$65,MATCH(1,($AO$3:$AO$65=$AR48&amp;$AQ48)*($Z$3:$Z$65=EA$3),0),0),"")</f>
        <v/>
      </c>
      <c r="EB48" s="297" t="str">
        <f t="array" aca="1" ref="EB48" ca="1">IFERROR(INDEX($AA$3:$AA$65,MATCH(1,($AO$3:$AO$65=$AR48&amp;$AQ48)*($Z$3:$Z$65=EB$3),0),0),"")</f>
        <v/>
      </c>
      <c r="EC48" s="299" t="str">
        <f t="array" aca="1" ref="EC48" ca="1">IFERROR(INDEX($Y$3:$Y$65,MATCH(1,($AO$3:$AO$65=$AR48&amp;$AQ48)*($Z$3:$Z$65=EC$3),0),0),"")</f>
        <v/>
      </c>
      <c r="ED48" s="297" t="str">
        <f t="array" aca="1" ref="ED48" ca="1">IFERROR(INDEX($AB$3:$AB$65,MATCH(1,($AO$3:$AO$65=$AR48&amp;$AQ48)*($Z$3:$Z$65=ED$3),0),0),"")</f>
        <v/>
      </c>
      <c r="EE48" s="297" t="str">
        <f t="array" aca="1" ref="EE48" ca="1">IFERROR(INDEX($AC$3:$AC$65,MATCH(1,($AO$3:$AO$65=$AR48&amp;$AQ48)*($Z$3:$Z$65=EE$3),0),0),"")</f>
        <v/>
      </c>
      <c r="EF48" s="297">
        <f t="array" aca="1" ref="EF48" ca="1">IFERROR(INDEX($AI$3:$AI$129,MATCH(1,($AP$3:$AP$129=$AR48&amp;$AQ48)*($AH$3:$AH$129=EF$3),0),0),"")</f>
        <v>0.87500000000000011</v>
      </c>
      <c r="EG48" s="299">
        <f t="array" aca="1" ref="EG48" ca="1">IFERROR(INDEX($AG$3:$AG$129,MATCH(1,($AP$3:$AP$129=$AR48&amp;$AQ48)*($AH$3:$AH$129=EG$3),0),0),"")</f>
        <v>54</v>
      </c>
      <c r="EH48" s="297" t="str">
        <f t="array" aca="1" ref="EH48" ca="1">IFERROR(INDEX($AJ$3:$AJ$129,MATCH(1,($AP$3:$AP$129=$AR48&amp;$AQ48)*($AH$3:$AH$129=EH$3),0),0),"")</f>
        <v>Loser Match 35</v>
      </c>
      <c r="EI48" s="297" t="str">
        <f t="array" aca="1" ref="EI48" ca="1">IFERROR(INDEX($AK$3:$AK$129,MATCH(1,($AP$3:$AP$129=$AR48&amp;$AQ48)*($AH$3:$AH$129=EI$3),0),0),"")</f>
        <v>Winner Match 42</v>
      </c>
      <c r="EJ48" s="297" t="str">
        <f t="array" aca="1" ref="EJ48" ca="1">IFERROR(INDEX($AI$3:$AI$129,MATCH(1,($AP$3:$AP$129=$AR48&amp;$AQ48)*($AH$3:$AH$129=EJ$3),0),0),"")</f>
        <v/>
      </c>
      <c r="EK48" s="299" t="str">
        <f t="array" aca="1" ref="EK48" ca="1">IFERROR(INDEX($AG$3:$AG$129,MATCH(1,($AP$3:$AP$129=$AR48&amp;$AQ48)*($AH$3:$AH$129=EK$3),0),0),"")</f>
        <v/>
      </c>
      <c r="EL48" s="297" t="str">
        <f t="array" aca="1" ref="EL48" ca="1">IFERROR(INDEX($AJ$3:$AJ$129,MATCH(1,($AP$3:$AP$129=$AR48&amp;$AQ48)*($AH$3:$AH$129=EL$3),0),0),"")</f>
        <v/>
      </c>
      <c r="EM48" s="297" t="str">
        <f t="array" aca="1" ref="EM48" ca="1">IFERROR(INDEX($AK$3:$AK$129,MATCH(1,($AP$3:$AP$129=$AR48&amp;$AQ48)*($AH$3:$AH$129=EM$3),0),0),"")</f>
        <v/>
      </c>
      <c r="EN48" s="297" t="str">
        <f t="array" aca="1" ref="EN48" ca="1">IFERROR(INDEX($AI$3:$AI$129,MATCH(1,($AP$3:$AP$129=$AR48&amp;$AQ48)*($AH$3:$AH$129=EN$3),0),0),"")</f>
        <v/>
      </c>
      <c r="EO48" s="299" t="str">
        <f t="array" aca="1" ref="EO48" ca="1">IFERROR(INDEX($AG$3:$AG$129,MATCH(1,($AP$3:$AP$129=$AR48&amp;$AQ48)*($AH$3:$AH$129=EO$3),0),0),"")</f>
        <v/>
      </c>
      <c r="EP48" s="297" t="str">
        <f t="array" aca="1" ref="EP48" ca="1">IFERROR(INDEX($AJ$3:$AJ$129,MATCH(1,($AP$3:$AP$129=$AR48&amp;$AQ48)*($AH$3:$AH$129=EP$3),0),0),"")</f>
        <v/>
      </c>
      <c r="EQ48" s="297" t="str">
        <f t="array" aca="1" ref="EQ48" ca="1">IFERROR(INDEX($AK$3:$AK$129,MATCH(1,($AP$3:$AP$129=$AR48&amp;$AQ48)*($AH$3:$AH$129=EQ$3),0),0),"")</f>
        <v/>
      </c>
      <c r="ER48" s="297" t="str">
        <f t="array" aca="1" ref="ER48" ca="1">IFERROR(INDEX($AI$3:$AI$129,MATCH(1,($AP$3:$AP$129=$AR48&amp;$AQ48)*($AH$3:$AH$129=ER$3),0),0),"")</f>
        <v/>
      </c>
      <c r="ES48" s="299" t="str">
        <f t="array" aca="1" ref="ES48" ca="1">IFERROR(INDEX($AG$3:$AG$129,MATCH(1,($AP$3:$AP$129=$AR48&amp;$AQ48)*($AH$3:$AH$129=ES$3),0),0),"")</f>
        <v/>
      </c>
      <c r="ET48" s="297" t="str">
        <f t="array" aca="1" ref="ET48" ca="1">IFERROR(INDEX($AJ$3:$AJ$129,MATCH(1,($AP$3:$AP$129=$AR48&amp;$AQ48)*($AH$3:$AH$129=ET$3),0),0),"")</f>
        <v/>
      </c>
      <c r="EU48" s="297" t="str">
        <f t="array" aca="1" ref="EU48" ca="1">IFERROR(INDEX($AK$3:$AK$129,MATCH(1,($AP$3:$AP$129=$AR48&amp;$AQ48)*($AH$3:$AH$129=EU$3),0),0),"")</f>
        <v/>
      </c>
      <c r="EV48" s="297" t="str">
        <f t="array" aca="1" ref="EV48" ca="1">IFERROR(INDEX($AI$3:$AI$129,MATCH(1,($AP$3:$AP$129=$AR48&amp;$AQ48)*($AH$3:$AH$129=EV$3),0),0),"")</f>
        <v/>
      </c>
      <c r="EW48" s="299" t="str">
        <f t="array" aca="1" ref="EW48" ca="1">IFERROR(INDEX($AG$3:$AG$129,MATCH(1,($AP$3:$AP$129=$AR48&amp;$AQ48)*($AH$3:$AH$129=EW$3),0),0),"")</f>
        <v/>
      </c>
      <c r="EX48" s="297" t="str">
        <f t="array" aca="1" ref="EX48" ca="1">IFERROR(INDEX($AJ$3:$AJ$129,MATCH(1,($AP$3:$AP$129=$AR48&amp;$AQ48)*($AH$3:$AH$129=EX$3),0),0),"")</f>
        <v/>
      </c>
      <c r="EY48" s="297" t="str">
        <f t="array" aca="1" ref="EY48" ca="1">IFERROR(INDEX($AK$3:$AK$129,MATCH(1,($AP$3:$AP$129=$AR48&amp;$AQ48)*($AH$3:$AH$129=EY$3),0),0),"")</f>
        <v/>
      </c>
      <c r="EZ48" s="297" t="str">
        <f t="array" aca="1" ref="EZ48" ca="1">IFERROR(INDEX($AI$3:$AI$129,MATCH(1,($AP$3:$AP$129=$AR48&amp;$AQ48)*($AH$3:$AH$129=EZ$3),0),0),"")</f>
        <v/>
      </c>
      <c r="FA48" s="299" t="str">
        <f t="array" aca="1" ref="FA48" ca="1">IFERROR(INDEX($AG$3:$AG$129,MATCH(1,($AP$3:$AP$129=$AR48&amp;$AQ48)*($AH$3:$AH$129=FA$3),0),0),"")</f>
        <v/>
      </c>
      <c r="FB48" s="297" t="str">
        <f t="array" aca="1" ref="FB48" ca="1">IFERROR(INDEX($AJ$3:$AJ$129,MATCH(1,($AP$3:$AP$129=$AR48&amp;$AQ48)*($AH$3:$AH$129=FB$3),0),0),"")</f>
        <v/>
      </c>
      <c r="FC48" s="297" t="str">
        <f t="array" aca="1" ref="FC48" ca="1">IFERROR(INDEX($AK$3:$AK$129,MATCH(1,($AP$3:$AP$129=$AR48&amp;$AQ48)*($AH$3:$AH$129=FC$3),0),0),"")</f>
        <v/>
      </c>
      <c r="FD48" s="297" t="str">
        <f t="array" aca="1" ref="FD48" ca="1">IFERROR(INDEX($AI$3:$AI$129,MATCH(1,($AP$3:$AP$129=$AR48&amp;$AQ48)*($AH$3:$AH$129=FD$3),0),0),"")</f>
        <v/>
      </c>
      <c r="FE48" s="299" t="str">
        <f t="array" aca="1" ref="FE48" ca="1">IFERROR(INDEX($AG$3:$AG$129,MATCH(1,($AP$3:$AP$129=$AR48&amp;$AQ48)*($AH$3:$AH$129=FE$3),0),0),"")</f>
        <v/>
      </c>
      <c r="FF48" s="297" t="str">
        <f t="array" aca="1" ref="FF48" ca="1">IFERROR(INDEX($AJ$3:$AJ$129,MATCH(1,($AP$3:$AP$129=$AR48&amp;$AQ48)*($AH$3:$AH$129=FF$3),0),0),"")</f>
        <v/>
      </c>
      <c r="FG48" s="297" t="str">
        <f t="array" aca="1" ref="FG48" ca="1">IFERROR(INDEX($AK$3:$AK$129,MATCH(1,($AP$3:$AP$129=$AR48&amp;$AQ48)*($AH$3:$AH$129=FG$3),0),0),"")</f>
        <v/>
      </c>
    </row>
    <row r="49" spans="2:163" ht="13.8" x14ac:dyDescent="0.25">
      <c r="B49" s="295">
        <f>dummy1!O55</f>
        <v>47</v>
      </c>
      <c r="C49" s="296">
        <f>dummy1!P55</f>
        <v>42040</v>
      </c>
      <c r="D49" s="297">
        <f>dummy1!Q55</f>
        <v>0.79166666666666674</v>
      </c>
      <c r="E49" s="295" t="str">
        <f>dummy1!R55</f>
        <v>Court 15</v>
      </c>
      <c r="G49" s="295" t="str">
        <f>IFERROR(VLOOKUP(dummy1!S55,dummy1!$K$45:$L$172,2,FALSE),"")</f>
        <v/>
      </c>
      <c r="H49" s="295" t="str">
        <f>IFERROR(VLOOKUP(dummy1!V55,dummy1!$K$45:$L$172,2,FALSE),"")</f>
        <v/>
      </c>
      <c r="V49" s="295">
        <f ca="1">'Bracket 17 - 32'!AI174</f>
        <v>31</v>
      </c>
      <c r="W49" s="296" t="str">
        <f ca="1">'Bracket 17 - 32'!AJ171</f>
        <v>Loser Match 20</v>
      </c>
      <c r="X49" s="296" t="str">
        <f ca="1">'Bracket 17 - 32'!AJ172</f>
        <v>Loser Match 19</v>
      </c>
      <c r="Y49" s="295">
        <f t="shared" ca="1" si="41"/>
        <v>47</v>
      </c>
      <c r="Z49" s="295">
        <f t="shared" ca="1" si="2"/>
        <v>42040</v>
      </c>
      <c r="AA49" s="295">
        <f t="shared" ca="1" si="3"/>
        <v>0.79166666666666674</v>
      </c>
      <c r="AB49" s="295" t="str">
        <f t="shared" ca="1" si="42"/>
        <v>Loser Match 46 - First Lose</v>
      </c>
      <c r="AC49" s="295" t="str">
        <f t="shared" ca="1" si="43"/>
        <v>Winner Match 46</v>
      </c>
      <c r="AD49" s="295">
        <f ca="1">'Bracket 33 - 64'!C410</f>
        <v>12</v>
      </c>
      <c r="AE49" s="295" t="str">
        <f ca="1">'Bracket 33 - 64'!D407</f>
        <v/>
      </c>
      <c r="AF49" s="295" t="str">
        <f ca="1">'Bracket 33 - 64'!D408</f>
        <v/>
      </c>
      <c r="AG49" s="295">
        <f t="shared" ca="1" si="44"/>
        <v>47</v>
      </c>
      <c r="AH49" s="295">
        <f t="shared" ca="1" si="45"/>
        <v>42040</v>
      </c>
      <c r="AI49" s="295">
        <f t="shared" ca="1" si="46"/>
        <v>0.79166666666666674</v>
      </c>
      <c r="AJ49" s="295" t="str">
        <f t="shared" ca="1" si="47"/>
        <v>Loser Match 28</v>
      </c>
      <c r="AK49" s="295" t="str">
        <f t="shared" ca="1" si="48"/>
        <v>Loser Match 27</v>
      </c>
      <c r="AL49" s="294">
        <f>IF(dummy1!B56=dummy1!B55,IF(dummy1!C56&gt;1,AL48,AL48+1),1)</f>
        <v>3</v>
      </c>
      <c r="AO49" s="295" t="str">
        <f t="shared" si="51"/>
        <v>3Court 15</v>
      </c>
      <c r="AP49" s="295" t="str">
        <f t="shared" si="52"/>
        <v>3Court 15</v>
      </c>
      <c r="AQ49" s="295" t="str">
        <f t="shared" si="70"/>
        <v>Court 6</v>
      </c>
      <c r="AR49" s="295">
        <f t="shared" si="75"/>
        <v>5</v>
      </c>
      <c r="AS49" s="295">
        <f t="shared" ca="1" si="61"/>
        <v>12</v>
      </c>
      <c r="AT49" s="295">
        <f t="shared" ca="1" si="62"/>
        <v>0</v>
      </c>
      <c r="AU49" s="295">
        <f t="shared" ca="1" si="63"/>
        <v>0</v>
      </c>
      <c r="AV49" s="295">
        <f t="shared" ca="1" si="64"/>
        <v>0</v>
      </c>
      <c r="AW49" s="295">
        <f t="shared" ca="1" si="65"/>
        <v>0</v>
      </c>
      <c r="AX49" s="295">
        <f t="shared" ca="1" si="66"/>
        <v>0</v>
      </c>
      <c r="AY49" s="295">
        <f t="shared" ca="1" si="67"/>
        <v>0</v>
      </c>
      <c r="AZ49" s="297" t="str">
        <f t="array" aca="1" ref="AZ49" ca="1">IFERROR(INDEX($K$3:$K$18,MATCH(1,($AM$3:$AM$18=$AR49&amp;$AQ49)*($J$3:$J$18=AZ$3),0),0),"")</f>
        <v/>
      </c>
      <c r="BA49" s="299" t="str">
        <f t="array" aca="1" ref="BA49" ca="1">IFERROR(INDEX($I$3:$I$18,MATCH(1,($AM$3:$AM$18=$AR49&amp;$AQ49)*($J$3:$J$18=BA$3),0),0),"")</f>
        <v/>
      </c>
      <c r="BB49" s="297" t="str">
        <f t="array" aca="1" ref="BB49" ca="1">IFERROR(INDEX($L$3:$L$18,MATCH(1,($AM$3:$AM$18=$AR49&amp;$AQ49)*($J$3:$J$18=BB$3),0),0),"")</f>
        <v/>
      </c>
      <c r="BC49" s="297" t="str">
        <f t="array" aca="1" ref="BC49" ca="1">IFERROR(INDEX($M$3:$M$18,MATCH(1,($AM$3:$AM$18=$AR49&amp;$AQ49)*($J$3:$J$18=BC$3),0),0),"")</f>
        <v/>
      </c>
      <c r="BD49" s="297" t="str">
        <f t="array" aca="1" ref="BD49" ca="1">IFERROR(INDEX($K$3:$K$18,MATCH(1,($AM$3:$AM$18=$AR49&amp;$AQ49)*($J$3:$J$18=BD$3),0),0),"")</f>
        <v/>
      </c>
      <c r="BE49" s="299" t="str">
        <f t="array" aca="1" ref="BE49" ca="1">IFERROR(INDEX($I$3:$I$18,MATCH(1,($AM$3:$AM$18=$AR49&amp;$AQ49)*($J$3:$J$18=BE$3),0),0),"")</f>
        <v/>
      </c>
      <c r="BF49" s="297" t="str">
        <f t="array" aca="1" ref="BF49" ca="1">IFERROR(INDEX($L$3:$L$18,MATCH(1,($AM$3:$AM$18=$AR49&amp;$AQ49)*($J$3:$J$18=BF$3),0),0),"")</f>
        <v/>
      </c>
      <c r="BG49" s="297" t="str">
        <f t="array" aca="1" ref="BG49" ca="1">IFERROR(INDEX($M$3:$M$18,MATCH(1,($AM$3:$AM$18=$AR49&amp;$AQ49)*($J$3:$J$18=BG$3),0),0),"")</f>
        <v/>
      </c>
      <c r="BH49" s="297" t="str">
        <f t="array" aca="1" ref="BH49" ca="1">IFERROR(INDEX($K$3:$K$18,MATCH(1,($AM$3:$AM$18=$AR49&amp;$AQ49)*($J$3:$J$18=BH$3),0),0),"")</f>
        <v/>
      </c>
      <c r="BI49" s="299" t="str">
        <f t="array" aca="1" ref="BI49" ca="1">IFERROR(INDEX($I$3:$I$18,MATCH(1,($AM$3:$AM$18=$AR49&amp;$AQ49)*($J$3:$J$18=BI$3),0),0),"")</f>
        <v/>
      </c>
      <c r="BJ49" s="297" t="str">
        <f t="array" aca="1" ref="BJ49" ca="1">IFERROR(INDEX($L$3:$L$18,MATCH(1,($AM$3:$AM$18=$AR49&amp;$AQ49)*($J$3:$J$18=BJ$3),0),0),"")</f>
        <v/>
      </c>
      <c r="BK49" s="297" t="str">
        <f t="array" aca="1" ref="BK49" ca="1">IFERROR(INDEX($M$3:$M$18,MATCH(1,($AM$3:$AM$18=$AR49&amp;$AQ49)*($J$3:$J$18=BK$3),0),0),"")</f>
        <v/>
      </c>
      <c r="BL49" s="297" t="str">
        <f t="array" aca="1" ref="BL49" ca="1">IFERROR(INDEX($K$3:$K$18,MATCH(1,($AM$3:$AM$18=$AR49&amp;$AQ49)*($J$3:$J$18=BL$3),0),0),"")</f>
        <v/>
      </c>
      <c r="BM49" s="299" t="str">
        <f t="array" aca="1" ref="BM49" ca="1">IFERROR(INDEX($I$3:$I$18,MATCH(1,($AM$3:$AM$18=$AR49&amp;$AQ49)*($J$3:$J$18=BM$3),0),0),"")</f>
        <v/>
      </c>
      <c r="BN49" s="297" t="str">
        <f t="array" aca="1" ref="BN49" ca="1">IFERROR(INDEX($L$3:$L$18,MATCH(1,($AM$3:$AM$18=$AR49&amp;$AQ49)*($J$3:$J$18=BN$3),0),0),"")</f>
        <v/>
      </c>
      <c r="BO49" s="297" t="str">
        <f t="array" aca="1" ref="BO49" ca="1">IFERROR(INDEX($M$3:$M$18,MATCH(1,($AM$3:$AM$18=$AR49&amp;$AQ49)*($J$3:$J$18=BO$3),0),0),"")</f>
        <v/>
      </c>
      <c r="BP49" s="297" t="str">
        <f t="array" aca="1" ref="BP49" ca="1">IFERROR(INDEX($K$3:$K$18,MATCH(1,($AM$3:$AM$18=$AR49&amp;$AQ49)*($J$3:$J$18=BP$3),0),0),"")</f>
        <v/>
      </c>
      <c r="BQ49" s="299" t="str">
        <f t="array" aca="1" ref="BQ49" ca="1">IFERROR(INDEX($I$3:$I$18,MATCH(1,($AM$3:$AM$18=$AR49&amp;$AQ49)*($J$3:$J$18=BQ$3),0),0),"")</f>
        <v/>
      </c>
      <c r="BR49" s="297" t="str">
        <f t="array" aca="1" ref="BR49" ca="1">IFERROR(INDEX($L$3:$L$18,MATCH(1,($AM$3:$AM$18=$AR49&amp;$AQ49)*($J$3:$J$18=BR$3),0),0),"")</f>
        <v/>
      </c>
      <c r="BS49" s="297" t="str">
        <f t="array" aca="1" ref="BS49" ca="1">IFERROR(INDEX($M$3:$M$18,MATCH(1,($AM$3:$AM$18=$AR49&amp;$AQ49)*($J$3:$J$18=BS$3),0),0),"")</f>
        <v/>
      </c>
      <c r="BT49" s="297" t="str">
        <f t="array" aca="1" ref="BT49" ca="1">IFERROR(INDEX($K$3:$K$18,MATCH(1,($AM$3:$AM$18=$AR49&amp;$AQ49)*($J$3:$J$18=BT$3),0),0),"")</f>
        <v/>
      </c>
      <c r="BU49" s="299" t="str">
        <f t="array" aca="1" ref="BU49" ca="1">IFERROR(INDEX($I$3:$I$18,MATCH(1,($AM$3:$AM$18=$AR49&amp;$AQ49)*($J$3:$J$18=BU$3),0),0),"")</f>
        <v/>
      </c>
      <c r="BV49" s="297" t="str">
        <f t="array" aca="1" ref="BV49" ca="1">IFERROR(INDEX($L$3:$L$18,MATCH(1,($AM$3:$AM$18=$AR49&amp;$AQ49)*($J$3:$J$18=BV$3),0),0),"")</f>
        <v/>
      </c>
      <c r="BW49" s="297" t="str">
        <f t="array" aca="1" ref="BW49" ca="1">IFERROR(INDEX($M$3:$M$18,MATCH(1,($AM$3:$AM$18=$AR49&amp;$AQ49)*($J$3:$J$18=BW$3),0),0),"")</f>
        <v/>
      </c>
      <c r="BX49" s="297" t="str">
        <f t="array" aca="1" ref="BX49" ca="1">IFERROR(INDEX($K$3:$K$18,MATCH(1,($AM$3:$AM$18=$AR49&amp;$AQ49)*($J$3:$J$18=BX$3),0),0),"")</f>
        <v/>
      </c>
      <c r="BY49" s="299" t="str">
        <f t="array" aca="1" ref="BY49" ca="1">IFERROR(INDEX($I$3:$I$18,MATCH(1,($AM$3:$AM$18=$AR49&amp;$AQ49)*($J$3:$J$18=BY$3),0),0),"")</f>
        <v/>
      </c>
      <c r="BZ49" s="297" t="str">
        <f t="array" aca="1" ref="BZ49" ca="1">IFERROR(INDEX($L$3:$L$18,MATCH(1,($AM$3:$AM$18=$AR49&amp;$AQ49)*($J$3:$J$18=BZ$3),0),0),"")</f>
        <v/>
      </c>
      <c r="CA49" s="297" t="str">
        <f t="array" aca="1" ref="CA49" ca="1">IFERROR(INDEX($M$3:$M$18,MATCH(1,($AM$3:$AM$18=$AR49&amp;$AQ49)*($J$3:$J$18=CA$3),0),0),"")</f>
        <v/>
      </c>
      <c r="CB49" s="297" t="str">
        <f t="array" aca="1" ref="CB49" ca="1">IFERROR(INDEX($S$3:$S$33,MATCH(1,($AN$3:$AN$33=$AR49&amp;$AQ49)*($R$3:$R$33=CB$3),0),0),"")</f>
        <v/>
      </c>
      <c r="CC49" s="299" t="str">
        <f t="array" aca="1" ref="CC49" ca="1">IFERROR(INDEX($Q$3:$Q$33,MATCH(1,($AN$3:$AN$33=$AR49&amp;$AQ49)*($R$3:$R$33=CC$3),0),0),"")</f>
        <v/>
      </c>
      <c r="CD49" s="297" t="str">
        <f t="array" aca="1" ref="CD49" ca="1">IFERROR(INDEX($T$3:$T$33,MATCH(1,($AN$3:$AN$33=$AR49&amp;$AQ49)*($R$3:$R$33=CD$3),0),0),"")</f>
        <v/>
      </c>
      <c r="CE49" s="297" t="str">
        <f t="array" aca="1" ref="CE49" ca="1">IFERROR(INDEX($U$3:$U$33,MATCH(1,($AN$3:$AN$33=$AR49&amp;$AQ49)*($R$3:$R$33=CE$3),0),0),"")</f>
        <v/>
      </c>
      <c r="CF49" s="297" t="str">
        <f t="array" aca="1" ref="CF49" ca="1">IFERROR(INDEX($S$3:$S$33,MATCH(1,($AN$3:$AN$33=$AR49&amp;$AQ49)*($R$3:$R$33=CF$3),0),0),"")</f>
        <v/>
      </c>
      <c r="CG49" s="299" t="str">
        <f t="array" aca="1" ref="CG49" ca="1">IFERROR(INDEX($Q$3:$Q$33,MATCH(1,($AN$3:$AN$33=$AR49&amp;$AQ49)*($R$3:$R$33=CG$3),0),0),"")</f>
        <v/>
      </c>
      <c r="CH49" s="297" t="str">
        <f t="array" aca="1" ref="CH49" ca="1">IFERROR(INDEX($T$3:$T$33,MATCH(1,($AN$3:$AN$33=$AR49&amp;$AQ49)*($R$3:$R$33=CH$3),0),0),"")</f>
        <v/>
      </c>
      <c r="CI49" s="297" t="str">
        <f t="array" aca="1" ref="CI49" ca="1">IFERROR(INDEX($U$3:$U$33,MATCH(1,($AN$3:$AN$33=$AR49&amp;$AQ49)*($R$3:$R$33=CI$3),0),0),"")</f>
        <v/>
      </c>
      <c r="CJ49" s="297" t="str">
        <f t="array" aca="1" ref="CJ49" ca="1">IFERROR(INDEX($S$3:$S$33,MATCH(1,($AN$3:$AN$33=$AR49&amp;$AQ49)*($R$3:$R$33=CJ$3),0),0),"")</f>
        <v/>
      </c>
      <c r="CK49" s="299" t="str">
        <f t="array" aca="1" ref="CK49" ca="1">IFERROR(INDEX($Q$3:$Q$33,MATCH(1,($AN$3:$AN$33=$AR49&amp;$AQ49)*($R$3:$R$33=CK$3),0),0),"")</f>
        <v/>
      </c>
      <c r="CL49" s="297" t="str">
        <f t="array" aca="1" ref="CL49" ca="1">IFERROR(INDEX($T$3:$T$33,MATCH(1,($AN$3:$AN$33=$AR49&amp;$AQ49)*($R$3:$R$33=CL$3),0),0),"")</f>
        <v/>
      </c>
      <c r="CM49" s="297" t="str">
        <f t="array" aca="1" ref="CM49" ca="1">IFERROR(INDEX($U$3:$U$33,MATCH(1,($AN$3:$AN$33=$AR49&amp;$AQ49)*($R$3:$R$33=CM$3),0),0),"")</f>
        <v/>
      </c>
      <c r="CN49" s="297" t="str">
        <f t="array" aca="1" ref="CN49" ca="1">IFERROR(INDEX($S$3:$S$33,MATCH(1,($AN$3:$AN$33=$AR49&amp;$AQ49)*($R$3:$R$33=CN$3),0),0),"")</f>
        <v/>
      </c>
      <c r="CO49" s="299" t="str">
        <f t="array" aca="1" ref="CO49" ca="1">IFERROR(INDEX($Q$3:$Q$33,MATCH(1,($AN$3:$AN$33=$AR49&amp;$AQ49)*($R$3:$R$33=CO$3),0),0),"")</f>
        <v/>
      </c>
      <c r="CP49" s="297" t="str">
        <f t="array" aca="1" ref="CP49" ca="1">IFERROR(INDEX($T$3:$T$33,MATCH(1,($AN$3:$AN$33=$AR49&amp;$AQ49)*($R$3:$R$33=CP$3),0),0),"")</f>
        <v/>
      </c>
      <c r="CQ49" s="297" t="str">
        <f t="array" aca="1" ref="CQ49" ca="1">IFERROR(INDEX($U$3:$U$33,MATCH(1,($AN$3:$AN$33=$AR49&amp;$AQ49)*($R$3:$R$33=CQ$3),0),0),"")</f>
        <v/>
      </c>
      <c r="CR49" s="297" t="str">
        <f t="array" aca="1" ref="CR49" ca="1">IFERROR(INDEX($S$3:$S$33,MATCH(1,($AN$3:$AN$33=$AR49&amp;$AQ49)*($R$3:$R$33=CR$3),0),0),"")</f>
        <v/>
      </c>
      <c r="CS49" s="299" t="str">
        <f t="array" aca="1" ref="CS49" ca="1">IFERROR(INDEX($Q$3:$Q$33,MATCH(1,($AN$3:$AN$33=$AR49&amp;$AQ49)*($R$3:$R$33=CS$3),0),0),"")</f>
        <v/>
      </c>
      <c r="CT49" s="297" t="str">
        <f t="array" aca="1" ref="CT49" ca="1">IFERROR(INDEX($T$3:$T$33,MATCH(1,($AN$3:$AN$33=$AR49&amp;$AQ49)*($R$3:$R$33=CT$3),0),0),"")</f>
        <v/>
      </c>
      <c r="CU49" s="297" t="str">
        <f t="array" aca="1" ref="CU49" ca="1">IFERROR(INDEX($U$3:$U$33,MATCH(1,($AN$3:$AN$33=$AR49&amp;$AQ49)*($R$3:$R$33=CU$3),0),0),"")</f>
        <v/>
      </c>
      <c r="CV49" s="297" t="str">
        <f t="array" aca="1" ref="CV49" ca="1">IFERROR(INDEX($S$3:$S$33,MATCH(1,($AN$3:$AN$33=$AR49&amp;$AQ49)*($R$3:$R$33=CV$3),0),0),"")</f>
        <v/>
      </c>
      <c r="CW49" s="299" t="str">
        <f t="array" aca="1" ref="CW49" ca="1">IFERROR(INDEX($Q$3:$Q$33,MATCH(1,($AN$3:$AN$33=$AR49&amp;$AQ49)*($R$3:$R$33=CW$3),0),0),"")</f>
        <v/>
      </c>
      <c r="CX49" s="297" t="str">
        <f t="array" aca="1" ref="CX49" ca="1">IFERROR(INDEX($T$3:$T$33,MATCH(1,($AN$3:$AN$33=$AR49&amp;$AQ49)*($R$3:$R$33=CX$3),0),0),"")</f>
        <v/>
      </c>
      <c r="CY49" s="297" t="str">
        <f t="array" aca="1" ref="CY49" ca="1">IFERROR(INDEX($U$3:$U$33,MATCH(1,($AN$3:$AN$33=$AR49&amp;$AQ49)*($R$3:$R$33=CY$3),0),0),"")</f>
        <v/>
      </c>
      <c r="CZ49" s="297" t="str">
        <f t="array" aca="1" ref="CZ49" ca="1">IFERROR(INDEX($S$3:$S$33,MATCH(1,($AN$3:$AN$33=$AR49&amp;$AQ49)*($R$3:$R$33=CZ$3),0),0),"")</f>
        <v/>
      </c>
      <c r="DA49" s="299" t="str">
        <f t="array" aca="1" ref="DA49" ca="1">IFERROR(INDEX($Q$3:$Q$33,MATCH(1,($AN$3:$AN$33=$AR49&amp;$AQ49)*($R$3:$R$33=DA$3),0),0),"")</f>
        <v/>
      </c>
      <c r="DB49" s="297" t="str">
        <f t="array" aca="1" ref="DB49" ca="1">IFERROR(INDEX($T$3:$T$33,MATCH(1,($AN$3:$AN$33=$AR49&amp;$AQ49)*($R$3:$R$33=DB$3),0),0),"")</f>
        <v/>
      </c>
      <c r="DC49" s="297" t="str">
        <f t="array" aca="1" ref="DC49" ca="1">IFERROR(INDEX($U$3:$U$33,MATCH(1,($AN$3:$AN$33=$AR49&amp;$AQ49)*($R$3:$R$33=DC$3),0),0),"")</f>
        <v/>
      </c>
      <c r="DD49" s="297" t="str">
        <f t="array" aca="1" ref="DD49" ca="1">IFERROR(INDEX($AA$3:$AA$65,MATCH(1,($AO$3:$AO$65=$AR49&amp;$AQ49)*($Z$3:$Z$65=DD$3),0),0),"")</f>
        <v/>
      </c>
      <c r="DE49" s="299" t="str">
        <f t="array" aca="1" ref="DE49" ca="1">IFERROR(INDEX($Y$3:$Y$65,MATCH(1,($AO$3:$AO$65=$AR49&amp;$AQ49)*($Z$3:$Z$65=DE$3),0),0),"")</f>
        <v/>
      </c>
      <c r="DF49" s="297" t="str">
        <f t="array" aca="1" ref="DF49" ca="1">IFERROR(INDEX($AB$3:$AB$65,MATCH(1,($AO$3:$AO$65=$AR49&amp;$AQ49)*($Z$3:$Z$65=DF$3),0),0),"")</f>
        <v/>
      </c>
      <c r="DG49" s="297" t="str">
        <f t="array" aca="1" ref="DG49" ca="1">IFERROR(INDEX($AC$3:$AC$65,MATCH(1,($AO$3:$AO$65=$AR49&amp;$AQ49)*($Z$3:$Z$65=DG$3),0),0),"")</f>
        <v/>
      </c>
      <c r="DH49" s="297" t="str">
        <f t="array" aca="1" ref="DH49" ca="1">IFERROR(INDEX($AA$3:$AA$65,MATCH(1,($AO$3:$AO$65=$AR49&amp;$AQ49)*($Z$3:$Z$65=DH$3),0),0),"")</f>
        <v/>
      </c>
      <c r="DI49" s="299" t="str">
        <f t="array" aca="1" ref="DI49" ca="1">IFERROR(INDEX($Y$3:$Y$65,MATCH(1,($AO$3:$AO$65=$AR49&amp;$AQ49)*($Z$3:$Z$65=DI$3),0),0),"")</f>
        <v/>
      </c>
      <c r="DJ49" s="297" t="str">
        <f t="array" aca="1" ref="DJ49" ca="1">IFERROR(INDEX($AB$3:$AB$65,MATCH(1,($AO$3:$AO$65=$AR49&amp;$AQ49)*($Z$3:$Z$65=DJ$3),0),0),"")</f>
        <v/>
      </c>
      <c r="DK49" s="297" t="str">
        <f t="array" aca="1" ref="DK49" ca="1">IFERROR(INDEX($AC$3:$AC$65,MATCH(1,($AO$3:$AO$65=$AR49&amp;$AQ49)*($Z$3:$Z$65=DK$3),0),0),"")</f>
        <v/>
      </c>
      <c r="DL49" s="297" t="str">
        <f t="array" aca="1" ref="DL49" ca="1">IFERROR(INDEX($AA$3:$AA$65,MATCH(1,($AO$3:$AO$65=$AR49&amp;$AQ49)*($Z$3:$Z$65=DL$3),0),0),"")</f>
        <v/>
      </c>
      <c r="DM49" s="299" t="str">
        <f t="array" aca="1" ref="DM49" ca="1">IFERROR(INDEX($Y$3:$Y$65,MATCH(1,($AO$3:$AO$65=$AR49&amp;$AQ49)*($Z$3:$Z$65=DM$3),0),0),"")</f>
        <v/>
      </c>
      <c r="DN49" s="297" t="str">
        <f t="array" aca="1" ref="DN49" ca="1">IFERROR(INDEX($AB$3:$AB$65,MATCH(1,($AO$3:$AO$65=$AR49&amp;$AQ49)*($Z$3:$Z$65=DN$3),0),0),"")</f>
        <v/>
      </c>
      <c r="DO49" s="297" t="str">
        <f t="array" aca="1" ref="DO49" ca="1">IFERROR(INDEX($AC$3:$AC$65,MATCH(1,($AO$3:$AO$65=$AR49&amp;$AQ49)*($Z$3:$Z$65=DO$3),0),0),"")</f>
        <v/>
      </c>
      <c r="DP49" s="297" t="str">
        <f t="array" aca="1" ref="DP49" ca="1">IFERROR(INDEX($AA$3:$AA$65,MATCH(1,($AO$3:$AO$65=$AR49&amp;$AQ49)*($Z$3:$Z$65=DP$3),0),0),"")</f>
        <v/>
      </c>
      <c r="DQ49" s="299" t="str">
        <f t="array" aca="1" ref="DQ49" ca="1">IFERROR(INDEX($Y$3:$Y$65,MATCH(1,($AO$3:$AO$65=$AR49&amp;$AQ49)*($Z$3:$Z$65=DQ$3),0),0),"")</f>
        <v/>
      </c>
      <c r="DR49" s="297" t="str">
        <f t="array" aca="1" ref="DR49" ca="1">IFERROR(INDEX($AB$3:$AB$65,MATCH(1,($AO$3:$AO$65=$AR49&amp;$AQ49)*($Z$3:$Z$65=DR$3),0),0),"")</f>
        <v/>
      </c>
      <c r="DS49" s="297" t="str">
        <f t="array" aca="1" ref="DS49" ca="1">IFERROR(INDEX($AC$3:$AC$65,MATCH(1,($AO$3:$AO$65=$AR49&amp;$AQ49)*($Z$3:$Z$65=DS$3),0),0),"")</f>
        <v/>
      </c>
      <c r="DT49" s="297" t="str">
        <f t="array" aca="1" ref="DT49" ca="1">IFERROR(INDEX($AA$3:$AA$65,MATCH(1,($AO$3:$AO$65=$AR49&amp;$AQ49)*($Z$3:$Z$65=DT$3),0),0),"")</f>
        <v/>
      </c>
      <c r="DU49" s="299" t="str">
        <f t="array" aca="1" ref="DU49" ca="1">IFERROR(INDEX($Y$3:$Y$65,MATCH(1,($AO$3:$AO$65=$AR49&amp;$AQ49)*($Z$3:$Z$65=DU$3),0),0),"")</f>
        <v/>
      </c>
      <c r="DV49" s="297" t="str">
        <f t="array" aca="1" ref="DV49" ca="1">IFERROR(INDEX($AB$3:$AB$65,MATCH(1,($AO$3:$AO$65=$AR49&amp;$AQ49)*($Z$3:$Z$65=DV$3),0),0),"")</f>
        <v/>
      </c>
      <c r="DW49" s="297" t="str">
        <f t="array" aca="1" ref="DW49" ca="1">IFERROR(INDEX($AC$3:$AC$65,MATCH(1,($AO$3:$AO$65=$AR49&amp;$AQ49)*($Z$3:$Z$65=DW$3),0),0),"")</f>
        <v/>
      </c>
      <c r="DX49" s="297" t="str">
        <f t="array" aca="1" ref="DX49" ca="1">IFERROR(INDEX($AA$3:$AA$65,MATCH(1,($AO$3:$AO$65=$AR49&amp;$AQ49)*($Z$3:$Z$65=DX$3),0),0),"")</f>
        <v/>
      </c>
      <c r="DY49" s="299" t="str">
        <f t="array" aca="1" ref="DY49" ca="1">IFERROR(INDEX($Y$3:$Y$65,MATCH(1,($AO$3:$AO$65=$AR49&amp;$AQ49)*($Z$3:$Z$65=DY$3),0),0),"")</f>
        <v/>
      </c>
      <c r="DZ49" s="297" t="str">
        <f t="array" aca="1" ref="DZ49" ca="1">IFERROR(INDEX($AB$3:$AB$65,MATCH(1,($AO$3:$AO$65=$AR49&amp;$AQ49)*($Z$3:$Z$65=DZ$3),0),0),"")</f>
        <v/>
      </c>
      <c r="EA49" s="297" t="str">
        <f t="array" aca="1" ref="EA49" ca="1">IFERROR(INDEX($AC$3:$AC$65,MATCH(1,($AO$3:$AO$65=$AR49&amp;$AQ49)*($Z$3:$Z$65=EA$3),0),0),"")</f>
        <v/>
      </c>
      <c r="EB49" s="297" t="str">
        <f t="array" aca="1" ref="EB49" ca="1">IFERROR(INDEX($AA$3:$AA$65,MATCH(1,($AO$3:$AO$65=$AR49&amp;$AQ49)*($Z$3:$Z$65=EB$3),0),0),"")</f>
        <v/>
      </c>
      <c r="EC49" s="299" t="str">
        <f t="array" aca="1" ref="EC49" ca="1">IFERROR(INDEX($Y$3:$Y$65,MATCH(1,($AO$3:$AO$65=$AR49&amp;$AQ49)*($Z$3:$Z$65=EC$3),0),0),"")</f>
        <v/>
      </c>
      <c r="ED49" s="297" t="str">
        <f t="array" aca="1" ref="ED49" ca="1">IFERROR(INDEX($AB$3:$AB$65,MATCH(1,($AO$3:$AO$65=$AR49&amp;$AQ49)*($Z$3:$Z$65=ED$3),0),0),"")</f>
        <v/>
      </c>
      <c r="EE49" s="297" t="str">
        <f t="array" aca="1" ref="EE49" ca="1">IFERROR(INDEX($AC$3:$AC$65,MATCH(1,($AO$3:$AO$65=$AR49&amp;$AQ49)*($Z$3:$Z$65=EE$3),0),0),"")</f>
        <v/>
      </c>
      <c r="EF49" s="297" t="str">
        <f t="array" aca="1" ref="EF49" ca="1">IFERROR(INDEX($AI$3:$AI$129,MATCH(1,($AP$3:$AP$129=$AR49&amp;$AQ49)*($AH$3:$AH$129=EF$3),0),0),"")</f>
        <v/>
      </c>
      <c r="EG49" s="299" t="str">
        <f t="array" aca="1" ref="EG49" ca="1">IFERROR(INDEX($AG$3:$AG$129,MATCH(1,($AP$3:$AP$129=$AR49&amp;$AQ49)*($AH$3:$AH$129=EG$3),0),0),"")</f>
        <v/>
      </c>
      <c r="EH49" s="297" t="str">
        <f t="array" aca="1" ref="EH49" ca="1">IFERROR(INDEX($AJ$3:$AJ$129,MATCH(1,($AP$3:$AP$129=$AR49&amp;$AQ49)*($AH$3:$AH$129=EH$3),0),0),"")</f>
        <v/>
      </c>
      <c r="EI49" s="297" t="str">
        <f t="array" aca="1" ref="EI49" ca="1">IFERROR(INDEX($AK$3:$AK$129,MATCH(1,($AP$3:$AP$129=$AR49&amp;$AQ49)*($AH$3:$AH$129=EI$3),0),0),"")</f>
        <v/>
      </c>
      <c r="EJ49" s="297" t="str">
        <f t="array" aca="1" ref="EJ49" ca="1">IFERROR(INDEX($AI$3:$AI$129,MATCH(1,($AP$3:$AP$129=$AR49&amp;$AQ49)*($AH$3:$AH$129=EJ$3),0),0),"")</f>
        <v/>
      </c>
      <c r="EK49" s="299" t="str">
        <f t="array" aca="1" ref="EK49" ca="1">IFERROR(INDEX($AG$3:$AG$129,MATCH(1,($AP$3:$AP$129=$AR49&amp;$AQ49)*($AH$3:$AH$129=EK$3),0),0),"")</f>
        <v/>
      </c>
      <c r="EL49" s="297" t="str">
        <f t="array" aca="1" ref="EL49" ca="1">IFERROR(INDEX($AJ$3:$AJ$129,MATCH(1,($AP$3:$AP$129=$AR49&amp;$AQ49)*($AH$3:$AH$129=EL$3),0),0),"")</f>
        <v/>
      </c>
      <c r="EM49" s="297" t="str">
        <f t="array" aca="1" ref="EM49" ca="1">IFERROR(INDEX($AK$3:$AK$129,MATCH(1,($AP$3:$AP$129=$AR49&amp;$AQ49)*($AH$3:$AH$129=EM$3),0),0),"")</f>
        <v/>
      </c>
      <c r="EN49" s="297" t="str">
        <f t="array" aca="1" ref="EN49" ca="1">IFERROR(INDEX($AI$3:$AI$129,MATCH(1,($AP$3:$AP$129=$AR49&amp;$AQ49)*($AH$3:$AH$129=EN$3),0),0),"")</f>
        <v/>
      </c>
      <c r="EO49" s="299" t="str">
        <f t="array" aca="1" ref="EO49" ca="1">IFERROR(INDEX($AG$3:$AG$129,MATCH(1,($AP$3:$AP$129=$AR49&amp;$AQ49)*($AH$3:$AH$129=EO$3),0),0),"")</f>
        <v/>
      </c>
      <c r="EP49" s="297" t="str">
        <f t="array" aca="1" ref="EP49" ca="1">IFERROR(INDEX($AJ$3:$AJ$129,MATCH(1,($AP$3:$AP$129=$AR49&amp;$AQ49)*($AH$3:$AH$129=EP$3),0),0),"")</f>
        <v/>
      </c>
      <c r="EQ49" s="297" t="str">
        <f t="array" aca="1" ref="EQ49" ca="1">IFERROR(INDEX($AK$3:$AK$129,MATCH(1,($AP$3:$AP$129=$AR49&amp;$AQ49)*($AH$3:$AH$129=EQ$3),0),0),"")</f>
        <v/>
      </c>
      <c r="ER49" s="297" t="str">
        <f t="array" aca="1" ref="ER49" ca="1">IFERROR(INDEX($AI$3:$AI$129,MATCH(1,($AP$3:$AP$129=$AR49&amp;$AQ49)*($AH$3:$AH$129=ER$3),0),0),"")</f>
        <v/>
      </c>
      <c r="ES49" s="299" t="str">
        <f t="array" aca="1" ref="ES49" ca="1">IFERROR(INDEX($AG$3:$AG$129,MATCH(1,($AP$3:$AP$129=$AR49&amp;$AQ49)*($AH$3:$AH$129=ES$3),0),0),"")</f>
        <v/>
      </c>
      <c r="ET49" s="297" t="str">
        <f t="array" aca="1" ref="ET49" ca="1">IFERROR(INDEX($AJ$3:$AJ$129,MATCH(1,($AP$3:$AP$129=$AR49&amp;$AQ49)*($AH$3:$AH$129=ET$3),0),0),"")</f>
        <v/>
      </c>
      <c r="EU49" s="297" t="str">
        <f t="array" aca="1" ref="EU49" ca="1">IFERROR(INDEX($AK$3:$AK$129,MATCH(1,($AP$3:$AP$129=$AR49&amp;$AQ49)*($AH$3:$AH$129=EU$3),0),0),"")</f>
        <v/>
      </c>
      <c r="EV49" s="297" t="str">
        <f t="array" aca="1" ref="EV49" ca="1">IFERROR(INDEX($AI$3:$AI$129,MATCH(1,($AP$3:$AP$129=$AR49&amp;$AQ49)*($AH$3:$AH$129=EV$3),0),0),"")</f>
        <v/>
      </c>
      <c r="EW49" s="299" t="str">
        <f t="array" aca="1" ref="EW49" ca="1">IFERROR(INDEX($AG$3:$AG$129,MATCH(1,($AP$3:$AP$129=$AR49&amp;$AQ49)*($AH$3:$AH$129=EW$3),0),0),"")</f>
        <v/>
      </c>
      <c r="EX49" s="297" t="str">
        <f t="array" aca="1" ref="EX49" ca="1">IFERROR(INDEX($AJ$3:$AJ$129,MATCH(1,($AP$3:$AP$129=$AR49&amp;$AQ49)*($AH$3:$AH$129=EX$3),0),0),"")</f>
        <v/>
      </c>
      <c r="EY49" s="297" t="str">
        <f t="array" aca="1" ref="EY49" ca="1">IFERROR(INDEX($AK$3:$AK$129,MATCH(1,($AP$3:$AP$129=$AR49&amp;$AQ49)*($AH$3:$AH$129=EY$3),0),0),"")</f>
        <v/>
      </c>
      <c r="EZ49" s="297" t="str">
        <f t="array" aca="1" ref="EZ49" ca="1">IFERROR(INDEX($AI$3:$AI$129,MATCH(1,($AP$3:$AP$129=$AR49&amp;$AQ49)*($AH$3:$AH$129=EZ$3),0),0),"")</f>
        <v/>
      </c>
      <c r="FA49" s="299" t="str">
        <f t="array" aca="1" ref="FA49" ca="1">IFERROR(INDEX($AG$3:$AG$129,MATCH(1,($AP$3:$AP$129=$AR49&amp;$AQ49)*($AH$3:$AH$129=FA$3),0),0),"")</f>
        <v/>
      </c>
      <c r="FB49" s="297" t="str">
        <f t="array" aca="1" ref="FB49" ca="1">IFERROR(INDEX($AJ$3:$AJ$129,MATCH(1,($AP$3:$AP$129=$AR49&amp;$AQ49)*($AH$3:$AH$129=FB$3),0),0),"")</f>
        <v/>
      </c>
      <c r="FC49" s="297" t="str">
        <f t="array" aca="1" ref="FC49" ca="1">IFERROR(INDEX($AK$3:$AK$129,MATCH(1,($AP$3:$AP$129=$AR49&amp;$AQ49)*($AH$3:$AH$129=FC$3),0),0),"")</f>
        <v/>
      </c>
      <c r="FD49" s="297" t="str">
        <f t="array" aca="1" ref="FD49" ca="1">IFERROR(INDEX($AI$3:$AI$129,MATCH(1,($AP$3:$AP$129=$AR49&amp;$AQ49)*($AH$3:$AH$129=FD$3),0),0),"")</f>
        <v/>
      </c>
      <c r="FE49" s="299" t="str">
        <f t="array" aca="1" ref="FE49" ca="1">IFERROR(INDEX($AG$3:$AG$129,MATCH(1,($AP$3:$AP$129=$AR49&amp;$AQ49)*($AH$3:$AH$129=FE$3),0),0),"")</f>
        <v/>
      </c>
      <c r="FF49" s="297" t="str">
        <f t="array" aca="1" ref="FF49" ca="1">IFERROR(INDEX($AJ$3:$AJ$129,MATCH(1,($AP$3:$AP$129=$AR49&amp;$AQ49)*($AH$3:$AH$129=FF$3),0),0),"")</f>
        <v/>
      </c>
      <c r="FG49" s="297" t="str">
        <f t="array" aca="1" ref="FG49" ca="1">IFERROR(INDEX($AK$3:$AK$129,MATCH(1,($AP$3:$AP$129=$AR49&amp;$AQ49)*($AH$3:$AH$129=FG$3),0),0),"")</f>
        <v/>
      </c>
    </row>
    <row r="50" spans="2:163" ht="13.8" x14ac:dyDescent="0.25">
      <c r="B50" s="295">
        <f>dummy1!O56</f>
        <v>48</v>
      </c>
      <c r="C50" s="296">
        <f>dummy1!P56</f>
        <v>42040</v>
      </c>
      <c r="D50" s="297">
        <f>dummy1!Q56</f>
        <v>0.79166666666666674</v>
      </c>
      <c r="E50" s="295" t="str">
        <f>dummy1!R56</f>
        <v>Court 16</v>
      </c>
      <c r="G50" s="295" t="str">
        <f>IFERROR(VLOOKUP(dummy1!S56,dummy1!$K$45:$L$172,2,FALSE),"")</f>
        <v/>
      </c>
      <c r="H50" s="295" t="str">
        <f>IFERROR(VLOOKUP(dummy1!V56,dummy1!$K$45:$L$172,2,FALSE),"")</f>
        <v/>
      </c>
      <c r="V50" s="295">
        <f ca="1">'Bracket 17 - 32'!AI202</f>
        <v>32</v>
      </c>
      <c r="W50" s="296" t="str">
        <f ca="1">'Bracket 17 - 32'!AJ199</f>
        <v>Loser Match 18</v>
      </c>
      <c r="X50" s="296" t="str">
        <f ca="1">'Bracket 17 - 32'!AJ200</f>
        <v>Loser Match 17</v>
      </c>
      <c r="Y50" s="295" t="str">
        <f t="shared" ca="1" si="41"/>
        <v/>
      </c>
      <c r="Z50" s="295" t="str">
        <f t="shared" ca="1" si="2"/>
        <v/>
      </c>
      <c r="AA50" s="295" t="str">
        <f t="shared" ca="1" si="3"/>
        <v/>
      </c>
      <c r="AB50" s="295" t="str">
        <f t="shared" ca="1" si="42"/>
        <v/>
      </c>
      <c r="AC50" s="295" t="str">
        <f t="shared" ca="1" si="43"/>
        <v/>
      </c>
      <c r="AD50" s="295">
        <f ca="1">'Bracket 33 - 64'!C424</f>
        <v>12</v>
      </c>
      <c r="AE50" s="295" t="str">
        <f ca="1">'Bracket 33 - 64'!D421</f>
        <v/>
      </c>
      <c r="AF50" s="295" t="str">
        <f ca="1">'Bracket 33 - 64'!D422</f>
        <v/>
      </c>
      <c r="AG50" s="295">
        <f t="shared" ca="1" si="44"/>
        <v>48</v>
      </c>
      <c r="AH50" s="295">
        <f t="shared" ca="1" si="45"/>
        <v>42040</v>
      </c>
      <c r="AI50" s="295">
        <f t="shared" ca="1" si="46"/>
        <v>0.79166666666666674</v>
      </c>
      <c r="AJ50" s="295" t="str">
        <f t="shared" ca="1" si="47"/>
        <v>Loser Match 26</v>
      </c>
      <c r="AK50" s="295" t="str">
        <f t="shared" ca="1" si="48"/>
        <v>Loser Match 25</v>
      </c>
      <c r="AL50" s="294">
        <f>IF(dummy1!B57=dummy1!B56,IF(dummy1!C57&gt;1,AL49,AL49+1),1)</f>
        <v>3</v>
      </c>
      <c r="AO50" s="295" t="str">
        <f t="shared" si="51"/>
        <v>3Court 16</v>
      </c>
      <c r="AP50" s="295" t="str">
        <f t="shared" si="52"/>
        <v>3Court 16</v>
      </c>
      <c r="AQ50" s="295" t="str">
        <f t="shared" si="70"/>
        <v>Court 6</v>
      </c>
      <c r="AR50" s="295">
        <f t="shared" si="75"/>
        <v>6</v>
      </c>
      <c r="AS50" s="295">
        <f t="shared" ca="1" si="61"/>
        <v>12</v>
      </c>
      <c r="AT50" s="295">
        <f t="shared" ca="1" si="62"/>
        <v>0</v>
      </c>
      <c r="AU50" s="295">
        <f t="shared" ca="1" si="63"/>
        <v>0</v>
      </c>
      <c r="AV50" s="295">
        <f t="shared" ca="1" si="64"/>
        <v>0</v>
      </c>
      <c r="AW50" s="295">
        <f t="shared" ca="1" si="65"/>
        <v>0</v>
      </c>
      <c r="AX50" s="295">
        <f t="shared" ca="1" si="66"/>
        <v>0</v>
      </c>
      <c r="AY50" s="295">
        <f t="shared" ca="1" si="67"/>
        <v>0</v>
      </c>
      <c r="AZ50" s="297" t="str">
        <f t="array" aca="1" ref="AZ50" ca="1">IFERROR(INDEX($K$3:$K$18,MATCH(1,($AM$3:$AM$18=$AR50&amp;$AQ50)*($J$3:$J$18=AZ$3),0),0),"")</f>
        <v/>
      </c>
      <c r="BA50" s="299" t="str">
        <f t="array" aca="1" ref="BA50" ca="1">IFERROR(INDEX($I$3:$I$18,MATCH(1,($AM$3:$AM$18=$AR50&amp;$AQ50)*($J$3:$J$18=BA$3),0),0),"")</f>
        <v/>
      </c>
      <c r="BB50" s="297" t="str">
        <f t="array" aca="1" ref="BB50" ca="1">IFERROR(INDEX($L$3:$L$18,MATCH(1,($AM$3:$AM$18=$AR50&amp;$AQ50)*($J$3:$J$18=BB$3),0),0),"")</f>
        <v/>
      </c>
      <c r="BC50" s="297" t="str">
        <f t="array" aca="1" ref="BC50" ca="1">IFERROR(INDEX($M$3:$M$18,MATCH(1,($AM$3:$AM$18=$AR50&amp;$AQ50)*($J$3:$J$18=BC$3),0),0),"")</f>
        <v/>
      </c>
      <c r="BD50" s="297" t="str">
        <f t="array" aca="1" ref="BD50" ca="1">IFERROR(INDEX($K$3:$K$18,MATCH(1,($AM$3:$AM$18=$AR50&amp;$AQ50)*($J$3:$J$18=BD$3),0),0),"")</f>
        <v/>
      </c>
      <c r="BE50" s="299" t="str">
        <f t="array" aca="1" ref="BE50" ca="1">IFERROR(INDEX($I$3:$I$18,MATCH(1,($AM$3:$AM$18=$AR50&amp;$AQ50)*($J$3:$J$18=BE$3),0),0),"")</f>
        <v/>
      </c>
      <c r="BF50" s="297" t="str">
        <f t="array" aca="1" ref="BF50" ca="1">IFERROR(INDEX($L$3:$L$18,MATCH(1,($AM$3:$AM$18=$AR50&amp;$AQ50)*($J$3:$J$18=BF$3),0),0),"")</f>
        <v/>
      </c>
      <c r="BG50" s="297" t="str">
        <f t="array" aca="1" ref="BG50" ca="1">IFERROR(INDEX($M$3:$M$18,MATCH(1,($AM$3:$AM$18=$AR50&amp;$AQ50)*($J$3:$J$18=BG$3),0),0),"")</f>
        <v/>
      </c>
      <c r="BH50" s="297" t="str">
        <f t="array" aca="1" ref="BH50" ca="1">IFERROR(INDEX($K$3:$K$18,MATCH(1,($AM$3:$AM$18=$AR50&amp;$AQ50)*($J$3:$J$18=BH$3),0),0),"")</f>
        <v/>
      </c>
      <c r="BI50" s="299" t="str">
        <f t="array" aca="1" ref="BI50" ca="1">IFERROR(INDEX($I$3:$I$18,MATCH(1,($AM$3:$AM$18=$AR50&amp;$AQ50)*($J$3:$J$18=BI$3),0),0),"")</f>
        <v/>
      </c>
      <c r="BJ50" s="297" t="str">
        <f t="array" aca="1" ref="BJ50" ca="1">IFERROR(INDEX($L$3:$L$18,MATCH(1,($AM$3:$AM$18=$AR50&amp;$AQ50)*($J$3:$J$18=BJ$3),0),0),"")</f>
        <v/>
      </c>
      <c r="BK50" s="297" t="str">
        <f t="array" aca="1" ref="BK50" ca="1">IFERROR(INDEX($M$3:$M$18,MATCH(1,($AM$3:$AM$18=$AR50&amp;$AQ50)*($J$3:$J$18=BK$3),0),0),"")</f>
        <v/>
      </c>
      <c r="BL50" s="297" t="str">
        <f t="array" aca="1" ref="BL50" ca="1">IFERROR(INDEX($K$3:$K$18,MATCH(1,($AM$3:$AM$18=$AR50&amp;$AQ50)*($J$3:$J$18=BL$3),0),0),"")</f>
        <v/>
      </c>
      <c r="BM50" s="299" t="str">
        <f t="array" aca="1" ref="BM50" ca="1">IFERROR(INDEX($I$3:$I$18,MATCH(1,($AM$3:$AM$18=$AR50&amp;$AQ50)*($J$3:$J$18=BM$3),0),0),"")</f>
        <v/>
      </c>
      <c r="BN50" s="297" t="str">
        <f t="array" aca="1" ref="BN50" ca="1">IFERROR(INDEX($L$3:$L$18,MATCH(1,($AM$3:$AM$18=$AR50&amp;$AQ50)*($J$3:$J$18=BN$3),0),0),"")</f>
        <v/>
      </c>
      <c r="BO50" s="297" t="str">
        <f t="array" aca="1" ref="BO50" ca="1">IFERROR(INDEX($M$3:$M$18,MATCH(1,($AM$3:$AM$18=$AR50&amp;$AQ50)*($J$3:$J$18=BO$3),0),0),"")</f>
        <v/>
      </c>
      <c r="BP50" s="297" t="str">
        <f t="array" aca="1" ref="BP50" ca="1">IFERROR(INDEX($K$3:$K$18,MATCH(1,($AM$3:$AM$18=$AR50&amp;$AQ50)*($J$3:$J$18=BP$3),0),0),"")</f>
        <v/>
      </c>
      <c r="BQ50" s="299" t="str">
        <f t="array" aca="1" ref="BQ50" ca="1">IFERROR(INDEX($I$3:$I$18,MATCH(1,($AM$3:$AM$18=$AR50&amp;$AQ50)*($J$3:$J$18=BQ$3),0),0),"")</f>
        <v/>
      </c>
      <c r="BR50" s="297" t="str">
        <f t="array" aca="1" ref="BR50" ca="1">IFERROR(INDEX($L$3:$L$18,MATCH(1,($AM$3:$AM$18=$AR50&amp;$AQ50)*($J$3:$J$18=BR$3),0),0),"")</f>
        <v/>
      </c>
      <c r="BS50" s="297" t="str">
        <f t="array" aca="1" ref="BS50" ca="1">IFERROR(INDEX($M$3:$M$18,MATCH(1,($AM$3:$AM$18=$AR50&amp;$AQ50)*($J$3:$J$18=BS$3),0),0),"")</f>
        <v/>
      </c>
      <c r="BT50" s="297" t="str">
        <f t="array" aca="1" ref="BT50" ca="1">IFERROR(INDEX($K$3:$K$18,MATCH(1,($AM$3:$AM$18=$AR50&amp;$AQ50)*($J$3:$J$18=BT$3),0),0),"")</f>
        <v/>
      </c>
      <c r="BU50" s="299" t="str">
        <f t="array" aca="1" ref="BU50" ca="1">IFERROR(INDEX($I$3:$I$18,MATCH(1,($AM$3:$AM$18=$AR50&amp;$AQ50)*($J$3:$J$18=BU$3),0),0),"")</f>
        <v/>
      </c>
      <c r="BV50" s="297" t="str">
        <f t="array" aca="1" ref="BV50" ca="1">IFERROR(INDEX($L$3:$L$18,MATCH(1,($AM$3:$AM$18=$AR50&amp;$AQ50)*($J$3:$J$18=BV$3),0),0),"")</f>
        <v/>
      </c>
      <c r="BW50" s="297" t="str">
        <f t="array" aca="1" ref="BW50" ca="1">IFERROR(INDEX($M$3:$M$18,MATCH(1,($AM$3:$AM$18=$AR50&amp;$AQ50)*($J$3:$J$18=BW$3),0),0),"")</f>
        <v/>
      </c>
      <c r="BX50" s="297" t="str">
        <f t="array" aca="1" ref="BX50" ca="1">IFERROR(INDEX($K$3:$K$18,MATCH(1,($AM$3:$AM$18=$AR50&amp;$AQ50)*($J$3:$J$18=BX$3),0),0),"")</f>
        <v/>
      </c>
      <c r="BY50" s="299" t="str">
        <f t="array" aca="1" ref="BY50" ca="1">IFERROR(INDEX($I$3:$I$18,MATCH(1,($AM$3:$AM$18=$AR50&amp;$AQ50)*($J$3:$J$18=BY$3),0),0),"")</f>
        <v/>
      </c>
      <c r="BZ50" s="297" t="str">
        <f t="array" aca="1" ref="BZ50" ca="1">IFERROR(INDEX($L$3:$L$18,MATCH(1,($AM$3:$AM$18=$AR50&amp;$AQ50)*($J$3:$J$18=BZ$3),0),0),"")</f>
        <v/>
      </c>
      <c r="CA50" s="297" t="str">
        <f t="array" aca="1" ref="CA50" ca="1">IFERROR(INDEX($M$3:$M$18,MATCH(1,($AM$3:$AM$18=$AR50&amp;$AQ50)*($J$3:$J$18=CA$3),0),0),"")</f>
        <v/>
      </c>
      <c r="CB50" s="297" t="str">
        <f t="array" aca="1" ref="CB50" ca="1">IFERROR(INDEX($S$3:$S$33,MATCH(1,($AN$3:$AN$33=$AR50&amp;$AQ50)*($R$3:$R$33=CB$3),0),0),"")</f>
        <v/>
      </c>
      <c r="CC50" s="299" t="str">
        <f t="array" aca="1" ref="CC50" ca="1">IFERROR(INDEX($Q$3:$Q$33,MATCH(1,($AN$3:$AN$33=$AR50&amp;$AQ50)*($R$3:$R$33=CC$3),0),0),"")</f>
        <v/>
      </c>
      <c r="CD50" s="297" t="str">
        <f t="array" aca="1" ref="CD50" ca="1">IFERROR(INDEX($T$3:$T$33,MATCH(1,($AN$3:$AN$33=$AR50&amp;$AQ50)*($R$3:$R$33=CD$3),0),0),"")</f>
        <v/>
      </c>
      <c r="CE50" s="297" t="str">
        <f t="array" aca="1" ref="CE50" ca="1">IFERROR(INDEX($U$3:$U$33,MATCH(1,($AN$3:$AN$33=$AR50&amp;$AQ50)*($R$3:$R$33=CE$3),0),0),"")</f>
        <v/>
      </c>
      <c r="CF50" s="297" t="str">
        <f t="array" aca="1" ref="CF50" ca="1">IFERROR(INDEX($S$3:$S$33,MATCH(1,($AN$3:$AN$33=$AR50&amp;$AQ50)*($R$3:$R$33=CF$3),0),0),"")</f>
        <v/>
      </c>
      <c r="CG50" s="299" t="str">
        <f t="array" aca="1" ref="CG50" ca="1">IFERROR(INDEX($Q$3:$Q$33,MATCH(1,($AN$3:$AN$33=$AR50&amp;$AQ50)*($R$3:$R$33=CG$3),0),0),"")</f>
        <v/>
      </c>
      <c r="CH50" s="297" t="str">
        <f t="array" aca="1" ref="CH50" ca="1">IFERROR(INDEX($T$3:$T$33,MATCH(1,($AN$3:$AN$33=$AR50&amp;$AQ50)*($R$3:$R$33=CH$3),0),0),"")</f>
        <v/>
      </c>
      <c r="CI50" s="297" t="str">
        <f t="array" aca="1" ref="CI50" ca="1">IFERROR(INDEX($U$3:$U$33,MATCH(1,($AN$3:$AN$33=$AR50&amp;$AQ50)*($R$3:$R$33=CI$3),0),0),"")</f>
        <v/>
      </c>
      <c r="CJ50" s="297" t="str">
        <f t="array" aca="1" ref="CJ50" ca="1">IFERROR(INDEX($S$3:$S$33,MATCH(1,($AN$3:$AN$33=$AR50&amp;$AQ50)*($R$3:$R$33=CJ$3),0),0),"")</f>
        <v/>
      </c>
      <c r="CK50" s="299" t="str">
        <f t="array" aca="1" ref="CK50" ca="1">IFERROR(INDEX($Q$3:$Q$33,MATCH(1,($AN$3:$AN$33=$AR50&amp;$AQ50)*($R$3:$R$33=CK$3),0),0),"")</f>
        <v/>
      </c>
      <c r="CL50" s="297" t="str">
        <f t="array" aca="1" ref="CL50" ca="1">IFERROR(INDEX($T$3:$T$33,MATCH(1,($AN$3:$AN$33=$AR50&amp;$AQ50)*($R$3:$R$33=CL$3),0),0),"")</f>
        <v/>
      </c>
      <c r="CM50" s="297" t="str">
        <f t="array" aca="1" ref="CM50" ca="1">IFERROR(INDEX($U$3:$U$33,MATCH(1,($AN$3:$AN$33=$AR50&amp;$AQ50)*($R$3:$R$33=CM$3),0),0),"")</f>
        <v/>
      </c>
      <c r="CN50" s="297" t="str">
        <f t="array" aca="1" ref="CN50" ca="1">IFERROR(INDEX($S$3:$S$33,MATCH(1,($AN$3:$AN$33=$AR50&amp;$AQ50)*($R$3:$R$33=CN$3),0),0),"")</f>
        <v/>
      </c>
      <c r="CO50" s="299" t="str">
        <f t="array" aca="1" ref="CO50" ca="1">IFERROR(INDEX($Q$3:$Q$33,MATCH(1,($AN$3:$AN$33=$AR50&amp;$AQ50)*($R$3:$R$33=CO$3),0),0),"")</f>
        <v/>
      </c>
      <c r="CP50" s="297" t="str">
        <f t="array" aca="1" ref="CP50" ca="1">IFERROR(INDEX($T$3:$T$33,MATCH(1,($AN$3:$AN$33=$AR50&amp;$AQ50)*($R$3:$R$33=CP$3),0),0),"")</f>
        <v/>
      </c>
      <c r="CQ50" s="297" t="str">
        <f t="array" aca="1" ref="CQ50" ca="1">IFERROR(INDEX($U$3:$U$33,MATCH(1,($AN$3:$AN$33=$AR50&amp;$AQ50)*($R$3:$R$33=CQ$3),0),0),"")</f>
        <v/>
      </c>
      <c r="CR50" s="297" t="str">
        <f t="array" aca="1" ref="CR50" ca="1">IFERROR(INDEX($S$3:$S$33,MATCH(1,($AN$3:$AN$33=$AR50&amp;$AQ50)*($R$3:$R$33=CR$3),0),0),"")</f>
        <v/>
      </c>
      <c r="CS50" s="299" t="str">
        <f t="array" aca="1" ref="CS50" ca="1">IFERROR(INDEX($Q$3:$Q$33,MATCH(1,($AN$3:$AN$33=$AR50&amp;$AQ50)*($R$3:$R$33=CS$3),0),0),"")</f>
        <v/>
      </c>
      <c r="CT50" s="297" t="str">
        <f t="array" aca="1" ref="CT50" ca="1">IFERROR(INDEX($T$3:$T$33,MATCH(1,($AN$3:$AN$33=$AR50&amp;$AQ50)*($R$3:$R$33=CT$3),0),0),"")</f>
        <v/>
      </c>
      <c r="CU50" s="297" t="str">
        <f t="array" aca="1" ref="CU50" ca="1">IFERROR(INDEX($U$3:$U$33,MATCH(1,($AN$3:$AN$33=$AR50&amp;$AQ50)*($R$3:$R$33=CU$3),0),0),"")</f>
        <v/>
      </c>
      <c r="CV50" s="297" t="str">
        <f t="array" aca="1" ref="CV50" ca="1">IFERROR(INDEX($S$3:$S$33,MATCH(1,($AN$3:$AN$33=$AR50&amp;$AQ50)*($R$3:$R$33=CV$3),0),0),"")</f>
        <v/>
      </c>
      <c r="CW50" s="299" t="str">
        <f t="array" aca="1" ref="CW50" ca="1">IFERROR(INDEX($Q$3:$Q$33,MATCH(1,($AN$3:$AN$33=$AR50&amp;$AQ50)*($R$3:$R$33=CW$3),0),0),"")</f>
        <v/>
      </c>
      <c r="CX50" s="297" t="str">
        <f t="array" aca="1" ref="CX50" ca="1">IFERROR(INDEX($T$3:$T$33,MATCH(1,($AN$3:$AN$33=$AR50&amp;$AQ50)*($R$3:$R$33=CX$3),0),0),"")</f>
        <v/>
      </c>
      <c r="CY50" s="297" t="str">
        <f t="array" aca="1" ref="CY50" ca="1">IFERROR(INDEX($U$3:$U$33,MATCH(1,($AN$3:$AN$33=$AR50&amp;$AQ50)*($R$3:$R$33=CY$3),0),0),"")</f>
        <v/>
      </c>
      <c r="CZ50" s="297" t="str">
        <f t="array" aca="1" ref="CZ50" ca="1">IFERROR(INDEX($S$3:$S$33,MATCH(1,($AN$3:$AN$33=$AR50&amp;$AQ50)*($R$3:$R$33=CZ$3),0),0),"")</f>
        <v/>
      </c>
      <c r="DA50" s="299" t="str">
        <f t="array" aca="1" ref="DA50" ca="1">IFERROR(INDEX($Q$3:$Q$33,MATCH(1,($AN$3:$AN$33=$AR50&amp;$AQ50)*($R$3:$R$33=DA$3),0),0),"")</f>
        <v/>
      </c>
      <c r="DB50" s="297" t="str">
        <f t="array" aca="1" ref="DB50" ca="1">IFERROR(INDEX($T$3:$T$33,MATCH(1,($AN$3:$AN$33=$AR50&amp;$AQ50)*($R$3:$R$33=DB$3),0),0),"")</f>
        <v/>
      </c>
      <c r="DC50" s="297" t="str">
        <f t="array" aca="1" ref="DC50" ca="1">IFERROR(INDEX($U$3:$U$33,MATCH(1,($AN$3:$AN$33=$AR50&amp;$AQ50)*($R$3:$R$33=DC$3),0),0),"")</f>
        <v/>
      </c>
      <c r="DD50" s="297" t="str">
        <f t="array" aca="1" ref="DD50" ca="1">IFERROR(INDEX($AA$3:$AA$65,MATCH(1,($AO$3:$AO$65=$AR50&amp;$AQ50)*($Z$3:$Z$65=DD$3),0),0),"")</f>
        <v/>
      </c>
      <c r="DE50" s="299" t="str">
        <f t="array" aca="1" ref="DE50" ca="1">IFERROR(INDEX($Y$3:$Y$65,MATCH(1,($AO$3:$AO$65=$AR50&amp;$AQ50)*($Z$3:$Z$65=DE$3),0),0),"")</f>
        <v/>
      </c>
      <c r="DF50" s="297" t="str">
        <f t="array" aca="1" ref="DF50" ca="1">IFERROR(INDEX($AB$3:$AB$65,MATCH(1,($AO$3:$AO$65=$AR50&amp;$AQ50)*($Z$3:$Z$65=DF$3),0),0),"")</f>
        <v/>
      </c>
      <c r="DG50" s="297" t="str">
        <f t="array" aca="1" ref="DG50" ca="1">IFERROR(INDEX($AC$3:$AC$65,MATCH(1,($AO$3:$AO$65=$AR50&amp;$AQ50)*($Z$3:$Z$65=DG$3),0),0),"")</f>
        <v/>
      </c>
      <c r="DH50" s="297" t="str">
        <f t="array" aca="1" ref="DH50" ca="1">IFERROR(INDEX($AA$3:$AA$65,MATCH(1,($AO$3:$AO$65=$AR50&amp;$AQ50)*($Z$3:$Z$65=DH$3),0),0),"")</f>
        <v/>
      </c>
      <c r="DI50" s="299" t="str">
        <f t="array" aca="1" ref="DI50" ca="1">IFERROR(INDEX($Y$3:$Y$65,MATCH(1,($AO$3:$AO$65=$AR50&amp;$AQ50)*($Z$3:$Z$65=DI$3),0),0),"")</f>
        <v/>
      </c>
      <c r="DJ50" s="297" t="str">
        <f t="array" aca="1" ref="DJ50" ca="1">IFERROR(INDEX($AB$3:$AB$65,MATCH(1,($AO$3:$AO$65=$AR50&amp;$AQ50)*($Z$3:$Z$65=DJ$3),0),0),"")</f>
        <v/>
      </c>
      <c r="DK50" s="297" t="str">
        <f t="array" aca="1" ref="DK50" ca="1">IFERROR(INDEX($AC$3:$AC$65,MATCH(1,($AO$3:$AO$65=$AR50&amp;$AQ50)*($Z$3:$Z$65=DK$3),0),0),"")</f>
        <v/>
      </c>
      <c r="DL50" s="297" t="str">
        <f t="array" aca="1" ref="DL50" ca="1">IFERROR(INDEX($AA$3:$AA$65,MATCH(1,($AO$3:$AO$65=$AR50&amp;$AQ50)*($Z$3:$Z$65=DL$3),0),0),"")</f>
        <v/>
      </c>
      <c r="DM50" s="299" t="str">
        <f t="array" aca="1" ref="DM50" ca="1">IFERROR(INDEX($Y$3:$Y$65,MATCH(1,($AO$3:$AO$65=$AR50&amp;$AQ50)*($Z$3:$Z$65=DM$3),0),0),"")</f>
        <v/>
      </c>
      <c r="DN50" s="297" t="str">
        <f t="array" aca="1" ref="DN50" ca="1">IFERROR(INDEX($AB$3:$AB$65,MATCH(1,($AO$3:$AO$65=$AR50&amp;$AQ50)*($Z$3:$Z$65=DN$3),0),0),"")</f>
        <v/>
      </c>
      <c r="DO50" s="297" t="str">
        <f t="array" aca="1" ref="DO50" ca="1">IFERROR(INDEX($AC$3:$AC$65,MATCH(1,($AO$3:$AO$65=$AR50&amp;$AQ50)*($Z$3:$Z$65=DO$3),0),0),"")</f>
        <v/>
      </c>
      <c r="DP50" s="297" t="str">
        <f t="array" aca="1" ref="DP50" ca="1">IFERROR(INDEX($AA$3:$AA$65,MATCH(1,($AO$3:$AO$65=$AR50&amp;$AQ50)*($Z$3:$Z$65=DP$3),0),0),"")</f>
        <v/>
      </c>
      <c r="DQ50" s="299" t="str">
        <f t="array" aca="1" ref="DQ50" ca="1">IFERROR(INDEX($Y$3:$Y$65,MATCH(1,($AO$3:$AO$65=$AR50&amp;$AQ50)*($Z$3:$Z$65=DQ$3),0),0),"")</f>
        <v/>
      </c>
      <c r="DR50" s="297" t="str">
        <f t="array" aca="1" ref="DR50" ca="1">IFERROR(INDEX($AB$3:$AB$65,MATCH(1,($AO$3:$AO$65=$AR50&amp;$AQ50)*($Z$3:$Z$65=DR$3),0),0),"")</f>
        <v/>
      </c>
      <c r="DS50" s="297" t="str">
        <f t="array" aca="1" ref="DS50" ca="1">IFERROR(INDEX($AC$3:$AC$65,MATCH(1,($AO$3:$AO$65=$AR50&amp;$AQ50)*($Z$3:$Z$65=DS$3),0),0),"")</f>
        <v/>
      </c>
      <c r="DT50" s="297" t="str">
        <f t="array" aca="1" ref="DT50" ca="1">IFERROR(INDEX($AA$3:$AA$65,MATCH(1,($AO$3:$AO$65=$AR50&amp;$AQ50)*($Z$3:$Z$65=DT$3),0),0),"")</f>
        <v/>
      </c>
      <c r="DU50" s="299" t="str">
        <f t="array" aca="1" ref="DU50" ca="1">IFERROR(INDEX($Y$3:$Y$65,MATCH(1,($AO$3:$AO$65=$AR50&amp;$AQ50)*($Z$3:$Z$65=DU$3),0),0),"")</f>
        <v/>
      </c>
      <c r="DV50" s="297" t="str">
        <f t="array" aca="1" ref="DV50" ca="1">IFERROR(INDEX($AB$3:$AB$65,MATCH(1,($AO$3:$AO$65=$AR50&amp;$AQ50)*($Z$3:$Z$65=DV$3),0),0),"")</f>
        <v/>
      </c>
      <c r="DW50" s="297" t="str">
        <f t="array" aca="1" ref="DW50" ca="1">IFERROR(INDEX($AC$3:$AC$65,MATCH(1,($AO$3:$AO$65=$AR50&amp;$AQ50)*($Z$3:$Z$65=DW$3),0),0),"")</f>
        <v/>
      </c>
      <c r="DX50" s="297" t="str">
        <f t="array" aca="1" ref="DX50" ca="1">IFERROR(INDEX($AA$3:$AA$65,MATCH(1,($AO$3:$AO$65=$AR50&amp;$AQ50)*($Z$3:$Z$65=DX$3),0),0),"")</f>
        <v/>
      </c>
      <c r="DY50" s="299" t="str">
        <f t="array" aca="1" ref="DY50" ca="1">IFERROR(INDEX($Y$3:$Y$65,MATCH(1,($AO$3:$AO$65=$AR50&amp;$AQ50)*($Z$3:$Z$65=DY$3),0),0),"")</f>
        <v/>
      </c>
      <c r="DZ50" s="297" t="str">
        <f t="array" aca="1" ref="DZ50" ca="1">IFERROR(INDEX($AB$3:$AB$65,MATCH(1,($AO$3:$AO$65=$AR50&amp;$AQ50)*($Z$3:$Z$65=DZ$3),0),0),"")</f>
        <v/>
      </c>
      <c r="EA50" s="297" t="str">
        <f t="array" aca="1" ref="EA50" ca="1">IFERROR(INDEX($AC$3:$AC$65,MATCH(1,($AO$3:$AO$65=$AR50&amp;$AQ50)*($Z$3:$Z$65=EA$3),0),0),"")</f>
        <v/>
      </c>
      <c r="EB50" s="297" t="str">
        <f t="array" aca="1" ref="EB50" ca="1">IFERROR(INDEX($AA$3:$AA$65,MATCH(1,($AO$3:$AO$65=$AR50&amp;$AQ50)*($Z$3:$Z$65=EB$3),0),0),"")</f>
        <v/>
      </c>
      <c r="EC50" s="299" t="str">
        <f t="array" aca="1" ref="EC50" ca="1">IFERROR(INDEX($Y$3:$Y$65,MATCH(1,($AO$3:$AO$65=$AR50&amp;$AQ50)*($Z$3:$Z$65=EC$3),0),0),"")</f>
        <v/>
      </c>
      <c r="ED50" s="297" t="str">
        <f t="array" aca="1" ref="ED50" ca="1">IFERROR(INDEX($AB$3:$AB$65,MATCH(1,($AO$3:$AO$65=$AR50&amp;$AQ50)*($Z$3:$Z$65=ED$3),0),0),"")</f>
        <v/>
      </c>
      <c r="EE50" s="297" t="str">
        <f t="array" aca="1" ref="EE50" ca="1">IFERROR(INDEX($AC$3:$AC$65,MATCH(1,($AO$3:$AO$65=$AR50&amp;$AQ50)*($Z$3:$Z$65=EE$3),0),0),"")</f>
        <v/>
      </c>
      <c r="EF50" s="297" t="str">
        <f t="array" aca="1" ref="EF50" ca="1">IFERROR(INDEX($AI$3:$AI$129,MATCH(1,($AP$3:$AP$129=$AR50&amp;$AQ50)*($AH$3:$AH$129=EF$3),0),0),"")</f>
        <v/>
      </c>
      <c r="EG50" s="299" t="str">
        <f t="array" aca="1" ref="EG50" ca="1">IFERROR(INDEX($AG$3:$AG$129,MATCH(1,($AP$3:$AP$129=$AR50&amp;$AQ50)*($AH$3:$AH$129=EG$3),0),0),"")</f>
        <v/>
      </c>
      <c r="EH50" s="297" t="str">
        <f t="array" aca="1" ref="EH50" ca="1">IFERROR(INDEX($AJ$3:$AJ$129,MATCH(1,($AP$3:$AP$129=$AR50&amp;$AQ50)*($AH$3:$AH$129=EH$3),0),0),"")</f>
        <v/>
      </c>
      <c r="EI50" s="297" t="str">
        <f t="array" aca="1" ref="EI50" ca="1">IFERROR(INDEX($AK$3:$AK$129,MATCH(1,($AP$3:$AP$129=$AR50&amp;$AQ50)*($AH$3:$AH$129=EI$3),0),0),"")</f>
        <v/>
      </c>
      <c r="EJ50" s="297" t="str">
        <f t="array" aca="1" ref="EJ50" ca="1">IFERROR(INDEX($AI$3:$AI$129,MATCH(1,($AP$3:$AP$129=$AR50&amp;$AQ50)*($AH$3:$AH$129=EJ$3),0),0),"")</f>
        <v/>
      </c>
      <c r="EK50" s="299" t="str">
        <f t="array" aca="1" ref="EK50" ca="1">IFERROR(INDEX($AG$3:$AG$129,MATCH(1,($AP$3:$AP$129=$AR50&amp;$AQ50)*($AH$3:$AH$129=EK$3),0),0),"")</f>
        <v/>
      </c>
      <c r="EL50" s="297" t="str">
        <f t="array" aca="1" ref="EL50" ca="1">IFERROR(INDEX($AJ$3:$AJ$129,MATCH(1,($AP$3:$AP$129=$AR50&amp;$AQ50)*($AH$3:$AH$129=EL$3),0),0),"")</f>
        <v/>
      </c>
      <c r="EM50" s="297" t="str">
        <f t="array" aca="1" ref="EM50" ca="1">IFERROR(INDEX($AK$3:$AK$129,MATCH(1,($AP$3:$AP$129=$AR50&amp;$AQ50)*($AH$3:$AH$129=EM$3),0),0),"")</f>
        <v/>
      </c>
      <c r="EN50" s="297" t="str">
        <f t="array" aca="1" ref="EN50" ca="1">IFERROR(INDEX($AI$3:$AI$129,MATCH(1,($AP$3:$AP$129=$AR50&amp;$AQ50)*($AH$3:$AH$129=EN$3),0),0),"")</f>
        <v/>
      </c>
      <c r="EO50" s="299" t="str">
        <f t="array" aca="1" ref="EO50" ca="1">IFERROR(INDEX($AG$3:$AG$129,MATCH(1,($AP$3:$AP$129=$AR50&amp;$AQ50)*($AH$3:$AH$129=EO$3),0),0),"")</f>
        <v/>
      </c>
      <c r="EP50" s="297" t="str">
        <f t="array" aca="1" ref="EP50" ca="1">IFERROR(INDEX($AJ$3:$AJ$129,MATCH(1,($AP$3:$AP$129=$AR50&amp;$AQ50)*($AH$3:$AH$129=EP$3),0),0),"")</f>
        <v/>
      </c>
      <c r="EQ50" s="297" t="str">
        <f t="array" aca="1" ref="EQ50" ca="1">IFERROR(INDEX($AK$3:$AK$129,MATCH(1,($AP$3:$AP$129=$AR50&amp;$AQ50)*($AH$3:$AH$129=EQ$3),0),0),"")</f>
        <v/>
      </c>
      <c r="ER50" s="297" t="str">
        <f t="array" aca="1" ref="ER50" ca="1">IFERROR(INDEX($AI$3:$AI$129,MATCH(1,($AP$3:$AP$129=$AR50&amp;$AQ50)*($AH$3:$AH$129=ER$3),0),0),"")</f>
        <v/>
      </c>
      <c r="ES50" s="299" t="str">
        <f t="array" aca="1" ref="ES50" ca="1">IFERROR(INDEX($AG$3:$AG$129,MATCH(1,($AP$3:$AP$129=$AR50&amp;$AQ50)*($AH$3:$AH$129=ES$3),0),0),"")</f>
        <v/>
      </c>
      <c r="ET50" s="297" t="str">
        <f t="array" aca="1" ref="ET50" ca="1">IFERROR(INDEX($AJ$3:$AJ$129,MATCH(1,($AP$3:$AP$129=$AR50&amp;$AQ50)*($AH$3:$AH$129=ET$3),0),0),"")</f>
        <v/>
      </c>
      <c r="EU50" s="297" t="str">
        <f t="array" aca="1" ref="EU50" ca="1">IFERROR(INDEX($AK$3:$AK$129,MATCH(1,($AP$3:$AP$129=$AR50&amp;$AQ50)*($AH$3:$AH$129=EU$3),0),0),"")</f>
        <v/>
      </c>
      <c r="EV50" s="297" t="str">
        <f t="array" aca="1" ref="EV50" ca="1">IFERROR(INDEX($AI$3:$AI$129,MATCH(1,($AP$3:$AP$129=$AR50&amp;$AQ50)*($AH$3:$AH$129=EV$3),0),0),"")</f>
        <v/>
      </c>
      <c r="EW50" s="299" t="str">
        <f t="array" aca="1" ref="EW50" ca="1">IFERROR(INDEX($AG$3:$AG$129,MATCH(1,($AP$3:$AP$129=$AR50&amp;$AQ50)*($AH$3:$AH$129=EW$3),0),0),"")</f>
        <v/>
      </c>
      <c r="EX50" s="297" t="str">
        <f t="array" aca="1" ref="EX50" ca="1">IFERROR(INDEX($AJ$3:$AJ$129,MATCH(1,($AP$3:$AP$129=$AR50&amp;$AQ50)*($AH$3:$AH$129=EX$3),0),0),"")</f>
        <v/>
      </c>
      <c r="EY50" s="297" t="str">
        <f t="array" aca="1" ref="EY50" ca="1">IFERROR(INDEX($AK$3:$AK$129,MATCH(1,($AP$3:$AP$129=$AR50&amp;$AQ50)*($AH$3:$AH$129=EY$3),0),0),"")</f>
        <v/>
      </c>
      <c r="EZ50" s="297" t="str">
        <f t="array" aca="1" ref="EZ50" ca="1">IFERROR(INDEX($AI$3:$AI$129,MATCH(1,($AP$3:$AP$129=$AR50&amp;$AQ50)*($AH$3:$AH$129=EZ$3),0),0),"")</f>
        <v/>
      </c>
      <c r="FA50" s="299" t="str">
        <f t="array" aca="1" ref="FA50" ca="1">IFERROR(INDEX($AG$3:$AG$129,MATCH(1,($AP$3:$AP$129=$AR50&amp;$AQ50)*($AH$3:$AH$129=FA$3),0),0),"")</f>
        <v/>
      </c>
      <c r="FB50" s="297" t="str">
        <f t="array" aca="1" ref="FB50" ca="1">IFERROR(INDEX($AJ$3:$AJ$129,MATCH(1,($AP$3:$AP$129=$AR50&amp;$AQ50)*($AH$3:$AH$129=FB$3),0),0),"")</f>
        <v/>
      </c>
      <c r="FC50" s="297" t="str">
        <f t="array" aca="1" ref="FC50" ca="1">IFERROR(INDEX($AK$3:$AK$129,MATCH(1,($AP$3:$AP$129=$AR50&amp;$AQ50)*($AH$3:$AH$129=FC$3),0),0),"")</f>
        <v/>
      </c>
      <c r="FD50" s="297" t="str">
        <f t="array" aca="1" ref="FD50" ca="1">IFERROR(INDEX($AI$3:$AI$129,MATCH(1,($AP$3:$AP$129=$AR50&amp;$AQ50)*($AH$3:$AH$129=FD$3),0),0),"")</f>
        <v/>
      </c>
      <c r="FE50" s="299" t="str">
        <f t="array" aca="1" ref="FE50" ca="1">IFERROR(INDEX($AG$3:$AG$129,MATCH(1,($AP$3:$AP$129=$AR50&amp;$AQ50)*($AH$3:$AH$129=FE$3),0),0),"")</f>
        <v/>
      </c>
      <c r="FF50" s="297" t="str">
        <f t="array" aca="1" ref="FF50" ca="1">IFERROR(INDEX($AJ$3:$AJ$129,MATCH(1,($AP$3:$AP$129=$AR50&amp;$AQ50)*($AH$3:$AH$129=FF$3),0),0),"")</f>
        <v/>
      </c>
      <c r="FG50" s="297" t="str">
        <f t="array" aca="1" ref="FG50" ca="1">IFERROR(INDEX($AK$3:$AK$129,MATCH(1,($AP$3:$AP$129=$AR50&amp;$AQ50)*($AH$3:$AH$129=FG$3),0),0),"")</f>
        <v/>
      </c>
    </row>
    <row r="51" spans="2:163" ht="13.8" x14ac:dyDescent="0.25">
      <c r="B51" s="295">
        <f>dummy1!O57</f>
        <v>49</v>
      </c>
      <c r="C51" s="296">
        <f>dummy1!P57</f>
        <v>42040</v>
      </c>
      <c r="D51" s="297">
        <f>dummy1!Q57</f>
        <v>0.87500000000000011</v>
      </c>
      <c r="E51" s="295" t="str">
        <f>dummy1!R57</f>
        <v>Court 1</v>
      </c>
      <c r="G51" s="295" t="str">
        <f>IFERROR(VLOOKUP(dummy1!S57,dummy1!$K$45:$L$172,2,FALSE),"")</f>
        <v/>
      </c>
      <c r="H51" s="295" t="str">
        <f>IFERROR(VLOOKUP(dummy1!V57,dummy1!$K$45:$L$172,2,FALSE),"")</f>
        <v/>
      </c>
      <c r="V51" s="295">
        <f ca="1">'Bracket 17 - 32'!AY33</f>
        <v>33</v>
      </c>
      <c r="W51" s="296" t="str">
        <f ca="1">'Bracket 17 - 32'!AZ30</f>
        <v>Winner Match 25</v>
      </c>
      <c r="X51" s="296" t="str">
        <f ca="1">'Bracket 17 - 32'!AZ31</f>
        <v>Winner Match 26</v>
      </c>
      <c r="Y51" s="295" t="str">
        <f t="shared" ca="1" si="41"/>
        <v/>
      </c>
      <c r="Z51" s="295" t="str">
        <f t="shared" ca="1" si="2"/>
        <v/>
      </c>
      <c r="AA51" s="295" t="str">
        <f t="shared" ca="1" si="3"/>
        <v/>
      </c>
      <c r="AB51" s="295" t="str">
        <f t="shared" ca="1" si="42"/>
        <v/>
      </c>
      <c r="AC51" s="295" t="str">
        <f t="shared" ca="1" si="43"/>
        <v/>
      </c>
      <c r="AD51" s="295">
        <f ca="1">'Bracket 33 - 64'!S15</f>
        <v>13</v>
      </c>
      <c r="AE51" s="295" t="str">
        <f ca="1">'Bracket 33 - 64'!T12</f>
        <v>Winner Match 1</v>
      </c>
      <c r="AF51" s="295" t="str">
        <f ca="1">'Bracket 33 - 64'!T13</f>
        <v>Winner Match 2</v>
      </c>
      <c r="AG51" s="295">
        <f t="shared" ca="1" si="44"/>
        <v>49</v>
      </c>
      <c r="AH51" s="295">
        <f t="shared" ca="1" si="45"/>
        <v>42040</v>
      </c>
      <c r="AI51" s="295">
        <f t="shared" ca="1" si="46"/>
        <v>0.87500000000000011</v>
      </c>
      <c r="AJ51" s="295" t="str">
        <f t="shared" ca="1" si="47"/>
        <v>Winner Match 33</v>
      </c>
      <c r="AK51" s="295" t="str">
        <f t="shared" ca="1" si="48"/>
        <v>Winner Match 34</v>
      </c>
      <c r="AL51" s="294">
        <f>IF(dummy1!B58=dummy1!B57,IF(dummy1!C58&gt;1,AL50,AL50+1),1)</f>
        <v>4</v>
      </c>
      <c r="AO51" s="295" t="str">
        <f t="shared" si="51"/>
        <v>4Court 1</v>
      </c>
      <c r="AP51" s="295" t="str">
        <f t="shared" si="52"/>
        <v>4Court 1</v>
      </c>
      <c r="AQ51" s="295" t="str">
        <f t="shared" si="70"/>
        <v>Court 6</v>
      </c>
      <c r="AR51" s="295">
        <f t="shared" si="75"/>
        <v>7</v>
      </c>
      <c r="AS51" s="295">
        <f t="shared" ca="1" si="61"/>
        <v>12</v>
      </c>
      <c r="AT51" s="295">
        <f t="shared" ca="1" si="62"/>
        <v>0</v>
      </c>
      <c r="AU51" s="295">
        <f t="shared" ca="1" si="63"/>
        <v>0</v>
      </c>
      <c r="AV51" s="295">
        <f t="shared" ca="1" si="64"/>
        <v>0</v>
      </c>
      <c r="AW51" s="295">
        <f t="shared" ca="1" si="65"/>
        <v>0</v>
      </c>
      <c r="AX51" s="295">
        <f t="shared" ca="1" si="66"/>
        <v>0</v>
      </c>
      <c r="AY51" s="295">
        <f t="shared" ca="1" si="67"/>
        <v>0</v>
      </c>
      <c r="AZ51" s="297" t="str">
        <f t="array" aca="1" ref="AZ51" ca="1">IFERROR(INDEX($K$3:$K$18,MATCH(1,($AM$3:$AM$18=$AR51&amp;$AQ51)*($J$3:$J$18=AZ$3),0),0),"")</f>
        <v/>
      </c>
      <c r="BA51" s="299" t="str">
        <f t="array" aca="1" ref="BA51" ca="1">IFERROR(INDEX($I$3:$I$18,MATCH(1,($AM$3:$AM$18=$AR51&amp;$AQ51)*($J$3:$J$18=BA$3),0),0),"")</f>
        <v/>
      </c>
      <c r="BB51" s="297" t="str">
        <f t="array" aca="1" ref="BB51" ca="1">IFERROR(INDEX($L$3:$L$18,MATCH(1,($AM$3:$AM$18=$AR51&amp;$AQ51)*($J$3:$J$18=BB$3),0),0),"")</f>
        <v/>
      </c>
      <c r="BC51" s="297" t="str">
        <f t="array" aca="1" ref="BC51" ca="1">IFERROR(INDEX($M$3:$M$18,MATCH(1,($AM$3:$AM$18=$AR51&amp;$AQ51)*($J$3:$J$18=BC$3),0),0),"")</f>
        <v/>
      </c>
      <c r="BD51" s="297" t="str">
        <f t="array" aca="1" ref="BD51" ca="1">IFERROR(INDEX($K$3:$K$18,MATCH(1,($AM$3:$AM$18=$AR51&amp;$AQ51)*($J$3:$J$18=BD$3),0),0),"")</f>
        <v/>
      </c>
      <c r="BE51" s="299" t="str">
        <f t="array" aca="1" ref="BE51" ca="1">IFERROR(INDEX($I$3:$I$18,MATCH(1,($AM$3:$AM$18=$AR51&amp;$AQ51)*($J$3:$J$18=BE$3),0),0),"")</f>
        <v/>
      </c>
      <c r="BF51" s="297" t="str">
        <f t="array" aca="1" ref="BF51" ca="1">IFERROR(INDEX($L$3:$L$18,MATCH(1,($AM$3:$AM$18=$AR51&amp;$AQ51)*($J$3:$J$18=BF$3),0),0),"")</f>
        <v/>
      </c>
      <c r="BG51" s="297" t="str">
        <f t="array" aca="1" ref="BG51" ca="1">IFERROR(INDEX($M$3:$M$18,MATCH(1,($AM$3:$AM$18=$AR51&amp;$AQ51)*($J$3:$J$18=BG$3),0),0),"")</f>
        <v/>
      </c>
      <c r="BH51" s="297" t="str">
        <f t="array" aca="1" ref="BH51" ca="1">IFERROR(INDEX($K$3:$K$18,MATCH(1,($AM$3:$AM$18=$AR51&amp;$AQ51)*($J$3:$J$18=BH$3),0),0),"")</f>
        <v/>
      </c>
      <c r="BI51" s="299" t="str">
        <f t="array" aca="1" ref="BI51" ca="1">IFERROR(INDEX($I$3:$I$18,MATCH(1,($AM$3:$AM$18=$AR51&amp;$AQ51)*($J$3:$J$18=BI$3),0),0),"")</f>
        <v/>
      </c>
      <c r="BJ51" s="297" t="str">
        <f t="array" aca="1" ref="BJ51" ca="1">IFERROR(INDEX($L$3:$L$18,MATCH(1,($AM$3:$AM$18=$AR51&amp;$AQ51)*($J$3:$J$18=BJ$3),0),0),"")</f>
        <v/>
      </c>
      <c r="BK51" s="297" t="str">
        <f t="array" aca="1" ref="BK51" ca="1">IFERROR(INDEX($M$3:$M$18,MATCH(1,($AM$3:$AM$18=$AR51&amp;$AQ51)*($J$3:$J$18=BK$3),0),0),"")</f>
        <v/>
      </c>
      <c r="BL51" s="297" t="str">
        <f t="array" aca="1" ref="BL51" ca="1">IFERROR(INDEX($K$3:$K$18,MATCH(1,($AM$3:$AM$18=$AR51&amp;$AQ51)*($J$3:$J$18=BL$3),0),0),"")</f>
        <v/>
      </c>
      <c r="BM51" s="299" t="str">
        <f t="array" aca="1" ref="BM51" ca="1">IFERROR(INDEX($I$3:$I$18,MATCH(1,($AM$3:$AM$18=$AR51&amp;$AQ51)*($J$3:$J$18=BM$3),0),0),"")</f>
        <v/>
      </c>
      <c r="BN51" s="297" t="str">
        <f t="array" aca="1" ref="BN51" ca="1">IFERROR(INDEX($L$3:$L$18,MATCH(1,($AM$3:$AM$18=$AR51&amp;$AQ51)*($J$3:$J$18=BN$3),0),0),"")</f>
        <v/>
      </c>
      <c r="BO51" s="297" t="str">
        <f t="array" aca="1" ref="BO51" ca="1">IFERROR(INDEX($M$3:$M$18,MATCH(1,($AM$3:$AM$18=$AR51&amp;$AQ51)*($J$3:$J$18=BO$3),0),0),"")</f>
        <v/>
      </c>
      <c r="BP51" s="297" t="str">
        <f t="array" aca="1" ref="BP51" ca="1">IFERROR(INDEX($K$3:$K$18,MATCH(1,($AM$3:$AM$18=$AR51&amp;$AQ51)*($J$3:$J$18=BP$3),0),0),"")</f>
        <v/>
      </c>
      <c r="BQ51" s="299" t="str">
        <f t="array" aca="1" ref="BQ51" ca="1">IFERROR(INDEX($I$3:$I$18,MATCH(1,($AM$3:$AM$18=$AR51&amp;$AQ51)*($J$3:$J$18=BQ$3),0),0),"")</f>
        <v/>
      </c>
      <c r="BR51" s="297" t="str">
        <f t="array" aca="1" ref="BR51" ca="1">IFERROR(INDEX($L$3:$L$18,MATCH(1,($AM$3:$AM$18=$AR51&amp;$AQ51)*($J$3:$J$18=BR$3),0),0),"")</f>
        <v/>
      </c>
      <c r="BS51" s="297" t="str">
        <f t="array" aca="1" ref="BS51" ca="1">IFERROR(INDEX($M$3:$M$18,MATCH(1,($AM$3:$AM$18=$AR51&amp;$AQ51)*($J$3:$J$18=BS$3),0),0),"")</f>
        <v/>
      </c>
      <c r="BT51" s="297" t="str">
        <f t="array" aca="1" ref="BT51" ca="1">IFERROR(INDEX($K$3:$K$18,MATCH(1,($AM$3:$AM$18=$AR51&amp;$AQ51)*($J$3:$J$18=BT$3),0),0),"")</f>
        <v/>
      </c>
      <c r="BU51" s="299" t="str">
        <f t="array" aca="1" ref="BU51" ca="1">IFERROR(INDEX($I$3:$I$18,MATCH(1,($AM$3:$AM$18=$AR51&amp;$AQ51)*($J$3:$J$18=BU$3),0),0),"")</f>
        <v/>
      </c>
      <c r="BV51" s="297" t="str">
        <f t="array" aca="1" ref="BV51" ca="1">IFERROR(INDEX($L$3:$L$18,MATCH(1,($AM$3:$AM$18=$AR51&amp;$AQ51)*($J$3:$J$18=BV$3),0),0),"")</f>
        <v/>
      </c>
      <c r="BW51" s="297" t="str">
        <f t="array" aca="1" ref="BW51" ca="1">IFERROR(INDEX($M$3:$M$18,MATCH(1,($AM$3:$AM$18=$AR51&amp;$AQ51)*($J$3:$J$18=BW$3),0),0),"")</f>
        <v/>
      </c>
      <c r="BX51" s="297" t="str">
        <f t="array" aca="1" ref="BX51" ca="1">IFERROR(INDEX($K$3:$K$18,MATCH(1,($AM$3:$AM$18=$AR51&amp;$AQ51)*($J$3:$J$18=BX$3),0),0),"")</f>
        <v/>
      </c>
      <c r="BY51" s="299" t="str">
        <f t="array" aca="1" ref="BY51" ca="1">IFERROR(INDEX($I$3:$I$18,MATCH(1,($AM$3:$AM$18=$AR51&amp;$AQ51)*($J$3:$J$18=BY$3),0),0),"")</f>
        <v/>
      </c>
      <c r="BZ51" s="297" t="str">
        <f t="array" aca="1" ref="BZ51" ca="1">IFERROR(INDEX($L$3:$L$18,MATCH(1,($AM$3:$AM$18=$AR51&amp;$AQ51)*($J$3:$J$18=BZ$3),0),0),"")</f>
        <v/>
      </c>
      <c r="CA51" s="297" t="str">
        <f t="array" aca="1" ref="CA51" ca="1">IFERROR(INDEX($M$3:$M$18,MATCH(1,($AM$3:$AM$18=$AR51&amp;$AQ51)*($J$3:$J$18=CA$3),0),0),"")</f>
        <v/>
      </c>
      <c r="CB51" s="297" t="str">
        <f t="array" aca="1" ref="CB51" ca="1">IFERROR(INDEX($S$3:$S$33,MATCH(1,($AN$3:$AN$33=$AR51&amp;$AQ51)*($R$3:$R$33=CB$3),0),0),"")</f>
        <v/>
      </c>
      <c r="CC51" s="299" t="str">
        <f t="array" aca="1" ref="CC51" ca="1">IFERROR(INDEX($Q$3:$Q$33,MATCH(1,($AN$3:$AN$33=$AR51&amp;$AQ51)*($R$3:$R$33=CC$3),0),0),"")</f>
        <v/>
      </c>
      <c r="CD51" s="297" t="str">
        <f t="array" aca="1" ref="CD51" ca="1">IFERROR(INDEX($T$3:$T$33,MATCH(1,($AN$3:$AN$33=$AR51&amp;$AQ51)*($R$3:$R$33=CD$3),0),0),"")</f>
        <v/>
      </c>
      <c r="CE51" s="297" t="str">
        <f t="array" aca="1" ref="CE51" ca="1">IFERROR(INDEX($U$3:$U$33,MATCH(1,($AN$3:$AN$33=$AR51&amp;$AQ51)*($R$3:$R$33=CE$3),0),0),"")</f>
        <v/>
      </c>
      <c r="CF51" s="297" t="str">
        <f t="array" aca="1" ref="CF51" ca="1">IFERROR(INDEX($S$3:$S$33,MATCH(1,($AN$3:$AN$33=$AR51&amp;$AQ51)*($R$3:$R$33=CF$3),0),0),"")</f>
        <v/>
      </c>
      <c r="CG51" s="299" t="str">
        <f t="array" aca="1" ref="CG51" ca="1">IFERROR(INDEX($Q$3:$Q$33,MATCH(1,($AN$3:$AN$33=$AR51&amp;$AQ51)*($R$3:$R$33=CG$3),0),0),"")</f>
        <v/>
      </c>
      <c r="CH51" s="297" t="str">
        <f t="array" aca="1" ref="CH51" ca="1">IFERROR(INDEX($T$3:$T$33,MATCH(1,($AN$3:$AN$33=$AR51&amp;$AQ51)*($R$3:$R$33=CH$3),0),0),"")</f>
        <v/>
      </c>
      <c r="CI51" s="297" t="str">
        <f t="array" aca="1" ref="CI51" ca="1">IFERROR(INDEX($U$3:$U$33,MATCH(1,($AN$3:$AN$33=$AR51&amp;$AQ51)*($R$3:$R$33=CI$3),0),0),"")</f>
        <v/>
      </c>
      <c r="CJ51" s="297" t="str">
        <f t="array" aca="1" ref="CJ51" ca="1">IFERROR(INDEX($S$3:$S$33,MATCH(1,($AN$3:$AN$33=$AR51&amp;$AQ51)*($R$3:$R$33=CJ$3),0),0),"")</f>
        <v/>
      </c>
      <c r="CK51" s="299" t="str">
        <f t="array" aca="1" ref="CK51" ca="1">IFERROR(INDEX($Q$3:$Q$33,MATCH(1,($AN$3:$AN$33=$AR51&amp;$AQ51)*($R$3:$R$33=CK$3),0),0),"")</f>
        <v/>
      </c>
      <c r="CL51" s="297" t="str">
        <f t="array" aca="1" ref="CL51" ca="1">IFERROR(INDEX($T$3:$T$33,MATCH(1,($AN$3:$AN$33=$AR51&amp;$AQ51)*($R$3:$R$33=CL$3),0),0),"")</f>
        <v/>
      </c>
      <c r="CM51" s="297" t="str">
        <f t="array" aca="1" ref="CM51" ca="1">IFERROR(INDEX($U$3:$U$33,MATCH(1,($AN$3:$AN$33=$AR51&amp;$AQ51)*($R$3:$R$33=CM$3),0),0),"")</f>
        <v/>
      </c>
      <c r="CN51" s="297" t="str">
        <f t="array" aca="1" ref="CN51" ca="1">IFERROR(INDEX($S$3:$S$33,MATCH(1,($AN$3:$AN$33=$AR51&amp;$AQ51)*($R$3:$R$33=CN$3),0),0),"")</f>
        <v/>
      </c>
      <c r="CO51" s="299" t="str">
        <f t="array" aca="1" ref="CO51" ca="1">IFERROR(INDEX($Q$3:$Q$33,MATCH(1,($AN$3:$AN$33=$AR51&amp;$AQ51)*($R$3:$R$33=CO$3),0),0),"")</f>
        <v/>
      </c>
      <c r="CP51" s="297" t="str">
        <f t="array" aca="1" ref="CP51" ca="1">IFERROR(INDEX($T$3:$T$33,MATCH(1,($AN$3:$AN$33=$AR51&amp;$AQ51)*($R$3:$R$33=CP$3),0),0),"")</f>
        <v/>
      </c>
      <c r="CQ51" s="297" t="str">
        <f t="array" aca="1" ref="CQ51" ca="1">IFERROR(INDEX($U$3:$U$33,MATCH(1,($AN$3:$AN$33=$AR51&amp;$AQ51)*($R$3:$R$33=CQ$3),0),0),"")</f>
        <v/>
      </c>
      <c r="CR51" s="297" t="str">
        <f t="array" aca="1" ref="CR51" ca="1">IFERROR(INDEX($S$3:$S$33,MATCH(1,($AN$3:$AN$33=$AR51&amp;$AQ51)*($R$3:$R$33=CR$3),0),0),"")</f>
        <v/>
      </c>
      <c r="CS51" s="299" t="str">
        <f t="array" aca="1" ref="CS51" ca="1">IFERROR(INDEX($Q$3:$Q$33,MATCH(1,($AN$3:$AN$33=$AR51&amp;$AQ51)*($R$3:$R$33=CS$3),0),0),"")</f>
        <v/>
      </c>
      <c r="CT51" s="297" t="str">
        <f t="array" aca="1" ref="CT51" ca="1">IFERROR(INDEX($T$3:$T$33,MATCH(1,($AN$3:$AN$33=$AR51&amp;$AQ51)*($R$3:$R$33=CT$3),0),0),"")</f>
        <v/>
      </c>
      <c r="CU51" s="297" t="str">
        <f t="array" aca="1" ref="CU51" ca="1">IFERROR(INDEX($U$3:$U$33,MATCH(1,($AN$3:$AN$33=$AR51&amp;$AQ51)*($R$3:$R$33=CU$3),0),0),"")</f>
        <v/>
      </c>
      <c r="CV51" s="297" t="str">
        <f t="array" aca="1" ref="CV51" ca="1">IFERROR(INDEX($S$3:$S$33,MATCH(1,($AN$3:$AN$33=$AR51&amp;$AQ51)*($R$3:$R$33=CV$3),0),0),"")</f>
        <v/>
      </c>
      <c r="CW51" s="299" t="str">
        <f t="array" aca="1" ref="CW51" ca="1">IFERROR(INDEX($Q$3:$Q$33,MATCH(1,($AN$3:$AN$33=$AR51&amp;$AQ51)*($R$3:$R$33=CW$3),0),0),"")</f>
        <v/>
      </c>
      <c r="CX51" s="297" t="str">
        <f t="array" aca="1" ref="CX51" ca="1">IFERROR(INDEX($T$3:$T$33,MATCH(1,($AN$3:$AN$33=$AR51&amp;$AQ51)*($R$3:$R$33=CX$3),0),0),"")</f>
        <v/>
      </c>
      <c r="CY51" s="297" t="str">
        <f t="array" aca="1" ref="CY51" ca="1">IFERROR(INDEX($U$3:$U$33,MATCH(1,($AN$3:$AN$33=$AR51&amp;$AQ51)*($R$3:$R$33=CY$3),0),0),"")</f>
        <v/>
      </c>
      <c r="CZ51" s="297" t="str">
        <f t="array" aca="1" ref="CZ51" ca="1">IFERROR(INDEX($S$3:$S$33,MATCH(1,($AN$3:$AN$33=$AR51&amp;$AQ51)*($R$3:$R$33=CZ$3),0),0),"")</f>
        <v/>
      </c>
      <c r="DA51" s="299" t="str">
        <f t="array" aca="1" ref="DA51" ca="1">IFERROR(INDEX($Q$3:$Q$33,MATCH(1,($AN$3:$AN$33=$AR51&amp;$AQ51)*($R$3:$R$33=DA$3),0),0),"")</f>
        <v/>
      </c>
      <c r="DB51" s="297" t="str">
        <f t="array" aca="1" ref="DB51" ca="1">IFERROR(INDEX($T$3:$T$33,MATCH(1,($AN$3:$AN$33=$AR51&amp;$AQ51)*($R$3:$R$33=DB$3),0),0),"")</f>
        <v/>
      </c>
      <c r="DC51" s="297" t="str">
        <f t="array" aca="1" ref="DC51" ca="1">IFERROR(INDEX($U$3:$U$33,MATCH(1,($AN$3:$AN$33=$AR51&amp;$AQ51)*($R$3:$R$33=DC$3),0),0),"")</f>
        <v/>
      </c>
      <c r="DD51" s="297" t="str">
        <f t="array" aca="1" ref="DD51" ca="1">IFERROR(INDEX($AA$3:$AA$65,MATCH(1,($AO$3:$AO$65=$AR51&amp;$AQ51)*($Z$3:$Z$65=DD$3),0),0),"")</f>
        <v/>
      </c>
      <c r="DE51" s="299" t="str">
        <f t="array" aca="1" ref="DE51" ca="1">IFERROR(INDEX($Y$3:$Y$65,MATCH(1,($AO$3:$AO$65=$AR51&amp;$AQ51)*($Z$3:$Z$65=DE$3),0),0),"")</f>
        <v/>
      </c>
      <c r="DF51" s="297" t="str">
        <f t="array" aca="1" ref="DF51" ca="1">IFERROR(INDEX($AB$3:$AB$65,MATCH(1,($AO$3:$AO$65=$AR51&amp;$AQ51)*($Z$3:$Z$65=DF$3),0),0),"")</f>
        <v/>
      </c>
      <c r="DG51" s="297" t="str">
        <f t="array" aca="1" ref="DG51" ca="1">IFERROR(INDEX($AC$3:$AC$65,MATCH(1,($AO$3:$AO$65=$AR51&amp;$AQ51)*($Z$3:$Z$65=DG$3),0),0),"")</f>
        <v/>
      </c>
      <c r="DH51" s="297" t="str">
        <f t="array" aca="1" ref="DH51" ca="1">IFERROR(INDEX($AA$3:$AA$65,MATCH(1,($AO$3:$AO$65=$AR51&amp;$AQ51)*($Z$3:$Z$65=DH$3),0),0),"")</f>
        <v/>
      </c>
      <c r="DI51" s="299" t="str">
        <f t="array" aca="1" ref="DI51" ca="1">IFERROR(INDEX($Y$3:$Y$65,MATCH(1,($AO$3:$AO$65=$AR51&amp;$AQ51)*($Z$3:$Z$65=DI$3),0),0),"")</f>
        <v/>
      </c>
      <c r="DJ51" s="297" t="str">
        <f t="array" aca="1" ref="DJ51" ca="1">IFERROR(INDEX($AB$3:$AB$65,MATCH(1,($AO$3:$AO$65=$AR51&amp;$AQ51)*($Z$3:$Z$65=DJ$3),0),0),"")</f>
        <v/>
      </c>
      <c r="DK51" s="297" t="str">
        <f t="array" aca="1" ref="DK51" ca="1">IFERROR(INDEX($AC$3:$AC$65,MATCH(1,($AO$3:$AO$65=$AR51&amp;$AQ51)*($Z$3:$Z$65=DK$3),0),0),"")</f>
        <v/>
      </c>
      <c r="DL51" s="297" t="str">
        <f t="array" aca="1" ref="DL51" ca="1">IFERROR(INDEX($AA$3:$AA$65,MATCH(1,($AO$3:$AO$65=$AR51&amp;$AQ51)*($Z$3:$Z$65=DL$3),0),0),"")</f>
        <v/>
      </c>
      <c r="DM51" s="299" t="str">
        <f t="array" aca="1" ref="DM51" ca="1">IFERROR(INDEX($Y$3:$Y$65,MATCH(1,($AO$3:$AO$65=$AR51&amp;$AQ51)*($Z$3:$Z$65=DM$3),0),0),"")</f>
        <v/>
      </c>
      <c r="DN51" s="297" t="str">
        <f t="array" aca="1" ref="DN51" ca="1">IFERROR(INDEX($AB$3:$AB$65,MATCH(1,($AO$3:$AO$65=$AR51&amp;$AQ51)*($Z$3:$Z$65=DN$3),0),0),"")</f>
        <v/>
      </c>
      <c r="DO51" s="297" t="str">
        <f t="array" aca="1" ref="DO51" ca="1">IFERROR(INDEX($AC$3:$AC$65,MATCH(1,($AO$3:$AO$65=$AR51&amp;$AQ51)*($Z$3:$Z$65=DO$3),0),0),"")</f>
        <v/>
      </c>
      <c r="DP51" s="297" t="str">
        <f t="array" aca="1" ref="DP51" ca="1">IFERROR(INDEX($AA$3:$AA$65,MATCH(1,($AO$3:$AO$65=$AR51&amp;$AQ51)*($Z$3:$Z$65=DP$3),0),0),"")</f>
        <v/>
      </c>
      <c r="DQ51" s="299" t="str">
        <f t="array" aca="1" ref="DQ51" ca="1">IFERROR(INDEX($Y$3:$Y$65,MATCH(1,($AO$3:$AO$65=$AR51&amp;$AQ51)*($Z$3:$Z$65=DQ$3),0),0),"")</f>
        <v/>
      </c>
      <c r="DR51" s="297" t="str">
        <f t="array" aca="1" ref="DR51" ca="1">IFERROR(INDEX($AB$3:$AB$65,MATCH(1,($AO$3:$AO$65=$AR51&amp;$AQ51)*($Z$3:$Z$65=DR$3),0),0),"")</f>
        <v/>
      </c>
      <c r="DS51" s="297" t="str">
        <f t="array" aca="1" ref="DS51" ca="1">IFERROR(INDEX($AC$3:$AC$65,MATCH(1,($AO$3:$AO$65=$AR51&amp;$AQ51)*($Z$3:$Z$65=DS$3),0),0),"")</f>
        <v/>
      </c>
      <c r="DT51" s="297" t="str">
        <f t="array" aca="1" ref="DT51" ca="1">IFERROR(INDEX($AA$3:$AA$65,MATCH(1,($AO$3:$AO$65=$AR51&amp;$AQ51)*($Z$3:$Z$65=DT$3),0),0),"")</f>
        <v/>
      </c>
      <c r="DU51" s="299" t="str">
        <f t="array" aca="1" ref="DU51" ca="1">IFERROR(INDEX($Y$3:$Y$65,MATCH(1,($AO$3:$AO$65=$AR51&amp;$AQ51)*($Z$3:$Z$65=DU$3),0),0),"")</f>
        <v/>
      </c>
      <c r="DV51" s="297" t="str">
        <f t="array" aca="1" ref="DV51" ca="1">IFERROR(INDEX($AB$3:$AB$65,MATCH(1,($AO$3:$AO$65=$AR51&amp;$AQ51)*($Z$3:$Z$65=DV$3),0),0),"")</f>
        <v/>
      </c>
      <c r="DW51" s="297" t="str">
        <f t="array" aca="1" ref="DW51" ca="1">IFERROR(INDEX($AC$3:$AC$65,MATCH(1,($AO$3:$AO$65=$AR51&amp;$AQ51)*($Z$3:$Z$65=DW$3),0),0),"")</f>
        <v/>
      </c>
      <c r="DX51" s="297" t="str">
        <f t="array" aca="1" ref="DX51" ca="1">IFERROR(INDEX($AA$3:$AA$65,MATCH(1,($AO$3:$AO$65=$AR51&amp;$AQ51)*($Z$3:$Z$65=DX$3),0),0),"")</f>
        <v/>
      </c>
      <c r="DY51" s="299" t="str">
        <f t="array" aca="1" ref="DY51" ca="1">IFERROR(INDEX($Y$3:$Y$65,MATCH(1,($AO$3:$AO$65=$AR51&amp;$AQ51)*($Z$3:$Z$65=DY$3),0),0),"")</f>
        <v/>
      </c>
      <c r="DZ51" s="297" t="str">
        <f t="array" aca="1" ref="DZ51" ca="1">IFERROR(INDEX($AB$3:$AB$65,MATCH(1,($AO$3:$AO$65=$AR51&amp;$AQ51)*($Z$3:$Z$65=DZ$3),0),0),"")</f>
        <v/>
      </c>
      <c r="EA51" s="297" t="str">
        <f t="array" aca="1" ref="EA51" ca="1">IFERROR(INDEX($AC$3:$AC$65,MATCH(1,($AO$3:$AO$65=$AR51&amp;$AQ51)*($Z$3:$Z$65=EA$3),0),0),"")</f>
        <v/>
      </c>
      <c r="EB51" s="297" t="str">
        <f t="array" aca="1" ref="EB51" ca="1">IFERROR(INDEX($AA$3:$AA$65,MATCH(1,($AO$3:$AO$65=$AR51&amp;$AQ51)*($Z$3:$Z$65=EB$3),0),0),"")</f>
        <v/>
      </c>
      <c r="EC51" s="299" t="str">
        <f t="array" aca="1" ref="EC51" ca="1">IFERROR(INDEX($Y$3:$Y$65,MATCH(1,($AO$3:$AO$65=$AR51&amp;$AQ51)*($Z$3:$Z$65=EC$3),0),0),"")</f>
        <v/>
      </c>
      <c r="ED51" s="297" t="str">
        <f t="array" aca="1" ref="ED51" ca="1">IFERROR(INDEX($AB$3:$AB$65,MATCH(1,($AO$3:$AO$65=$AR51&amp;$AQ51)*($Z$3:$Z$65=ED$3),0),0),"")</f>
        <v/>
      </c>
      <c r="EE51" s="297" t="str">
        <f t="array" aca="1" ref="EE51" ca="1">IFERROR(INDEX($AC$3:$AC$65,MATCH(1,($AO$3:$AO$65=$AR51&amp;$AQ51)*($Z$3:$Z$65=EE$3),0),0),"")</f>
        <v/>
      </c>
      <c r="EF51" s="297" t="str">
        <f t="array" aca="1" ref="EF51" ca="1">IFERROR(INDEX($AI$3:$AI$129,MATCH(1,($AP$3:$AP$129=$AR51&amp;$AQ51)*($AH$3:$AH$129=EF$3),0),0),"")</f>
        <v/>
      </c>
      <c r="EG51" s="299" t="str">
        <f t="array" aca="1" ref="EG51" ca="1">IFERROR(INDEX($AG$3:$AG$129,MATCH(1,($AP$3:$AP$129=$AR51&amp;$AQ51)*($AH$3:$AH$129=EG$3),0),0),"")</f>
        <v/>
      </c>
      <c r="EH51" s="297" t="str">
        <f t="array" aca="1" ref="EH51" ca="1">IFERROR(INDEX($AJ$3:$AJ$129,MATCH(1,($AP$3:$AP$129=$AR51&amp;$AQ51)*($AH$3:$AH$129=EH$3),0),0),"")</f>
        <v/>
      </c>
      <c r="EI51" s="297" t="str">
        <f t="array" aca="1" ref="EI51" ca="1">IFERROR(INDEX($AK$3:$AK$129,MATCH(1,($AP$3:$AP$129=$AR51&amp;$AQ51)*($AH$3:$AH$129=EI$3),0),0),"")</f>
        <v/>
      </c>
      <c r="EJ51" s="297" t="str">
        <f t="array" aca="1" ref="EJ51" ca="1">IFERROR(INDEX($AI$3:$AI$129,MATCH(1,($AP$3:$AP$129=$AR51&amp;$AQ51)*($AH$3:$AH$129=EJ$3),0),0),"")</f>
        <v/>
      </c>
      <c r="EK51" s="299" t="str">
        <f t="array" aca="1" ref="EK51" ca="1">IFERROR(INDEX($AG$3:$AG$129,MATCH(1,($AP$3:$AP$129=$AR51&amp;$AQ51)*($AH$3:$AH$129=EK$3),0),0),"")</f>
        <v/>
      </c>
      <c r="EL51" s="297" t="str">
        <f t="array" aca="1" ref="EL51" ca="1">IFERROR(INDEX($AJ$3:$AJ$129,MATCH(1,($AP$3:$AP$129=$AR51&amp;$AQ51)*($AH$3:$AH$129=EL$3),0),0),"")</f>
        <v/>
      </c>
      <c r="EM51" s="297" t="str">
        <f t="array" aca="1" ref="EM51" ca="1">IFERROR(INDEX($AK$3:$AK$129,MATCH(1,($AP$3:$AP$129=$AR51&amp;$AQ51)*($AH$3:$AH$129=EM$3),0),0),"")</f>
        <v/>
      </c>
      <c r="EN51" s="297" t="str">
        <f t="array" aca="1" ref="EN51" ca="1">IFERROR(INDEX($AI$3:$AI$129,MATCH(1,($AP$3:$AP$129=$AR51&amp;$AQ51)*($AH$3:$AH$129=EN$3),0),0),"")</f>
        <v/>
      </c>
      <c r="EO51" s="299" t="str">
        <f t="array" aca="1" ref="EO51" ca="1">IFERROR(INDEX($AG$3:$AG$129,MATCH(1,($AP$3:$AP$129=$AR51&amp;$AQ51)*($AH$3:$AH$129=EO$3),0),0),"")</f>
        <v/>
      </c>
      <c r="EP51" s="297" t="str">
        <f t="array" aca="1" ref="EP51" ca="1">IFERROR(INDEX($AJ$3:$AJ$129,MATCH(1,($AP$3:$AP$129=$AR51&amp;$AQ51)*($AH$3:$AH$129=EP$3),0),0),"")</f>
        <v/>
      </c>
      <c r="EQ51" s="297" t="str">
        <f t="array" aca="1" ref="EQ51" ca="1">IFERROR(INDEX($AK$3:$AK$129,MATCH(1,($AP$3:$AP$129=$AR51&amp;$AQ51)*($AH$3:$AH$129=EQ$3),0),0),"")</f>
        <v/>
      </c>
      <c r="ER51" s="297" t="str">
        <f t="array" aca="1" ref="ER51" ca="1">IFERROR(INDEX($AI$3:$AI$129,MATCH(1,($AP$3:$AP$129=$AR51&amp;$AQ51)*($AH$3:$AH$129=ER$3),0),0),"")</f>
        <v/>
      </c>
      <c r="ES51" s="299" t="str">
        <f t="array" aca="1" ref="ES51" ca="1">IFERROR(INDEX($AG$3:$AG$129,MATCH(1,($AP$3:$AP$129=$AR51&amp;$AQ51)*($AH$3:$AH$129=ES$3),0),0),"")</f>
        <v/>
      </c>
      <c r="ET51" s="297" t="str">
        <f t="array" aca="1" ref="ET51" ca="1">IFERROR(INDEX($AJ$3:$AJ$129,MATCH(1,($AP$3:$AP$129=$AR51&amp;$AQ51)*($AH$3:$AH$129=ET$3),0),0),"")</f>
        <v/>
      </c>
      <c r="EU51" s="297" t="str">
        <f t="array" aca="1" ref="EU51" ca="1">IFERROR(INDEX($AK$3:$AK$129,MATCH(1,($AP$3:$AP$129=$AR51&amp;$AQ51)*($AH$3:$AH$129=EU$3),0),0),"")</f>
        <v/>
      </c>
      <c r="EV51" s="297" t="str">
        <f t="array" aca="1" ref="EV51" ca="1">IFERROR(INDEX($AI$3:$AI$129,MATCH(1,($AP$3:$AP$129=$AR51&amp;$AQ51)*($AH$3:$AH$129=EV$3),0),0),"")</f>
        <v/>
      </c>
      <c r="EW51" s="299" t="str">
        <f t="array" aca="1" ref="EW51" ca="1">IFERROR(INDEX($AG$3:$AG$129,MATCH(1,($AP$3:$AP$129=$AR51&amp;$AQ51)*($AH$3:$AH$129=EW$3),0),0),"")</f>
        <v/>
      </c>
      <c r="EX51" s="297" t="str">
        <f t="array" aca="1" ref="EX51" ca="1">IFERROR(INDEX($AJ$3:$AJ$129,MATCH(1,($AP$3:$AP$129=$AR51&amp;$AQ51)*($AH$3:$AH$129=EX$3),0),0),"")</f>
        <v/>
      </c>
      <c r="EY51" s="297" t="str">
        <f t="array" aca="1" ref="EY51" ca="1">IFERROR(INDEX($AK$3:$AK$129,MATCH(1,($AP$3:$AP$129=$AR51&amp;$AQ51)*($AH$3:$AH$129=EY$3),0),0),"")</f>
        <v/>
      </c>
      <c r="EZ51" s="297" t="str">
        <f t="array" aca="1" ref="EZ51" ca="1">IFERROR(INDEX($AI$3:$AI$129,MATCH(1,($AP$3:$AP$129=$AR51&amp;$AQ51)*($AH$3:$AH$129=EZ$3),0),0),"")</f>
        <v/>
      </c>
      <c r="FA51" s="299" t="str">
        <f t="array" aca="1" ref="FA51" ca="1">IFERROR(INDEX($AG$3:$AG$129,MATCH(1,($AP$3:$AP$129=$AR51&amp;$AQ51)*($AH$3:$AH$129=FA$3),0),0),"")</f>
        <v/>
      </c>
      <c r="FB51" s="297" t="str">
        <f t="array" aca="1" ref="FB51" ca="1">IFERROR(INDEX($AJ$3:$AJ$129,MATCH(1,($AP$3:$AP$129=$AR51&amp;$AQ51)*($AH$3:$AH$129=FB$3),0),0),"")</f>
        <v/>
      </c>
      <c r="FC51" s="297" t="str">
        <f t="array" aca="1" ref="FC51" ca="1">IFERROR(INDEX($AK$3:$AK$129,MATCH(1,($AP$3:$AP$129=$AR51&amp;$AQ51)*($AH$3:$AH$129=FC$3),0),0),"")</f>
        <v/>
      </c>
      <c r="FD51" s="297" t="str">
        <f t="array" aca="1" ref="FD51" ca="1">IFERROR(INDEX($AI$3:$AI$129,MATCH(1,($AP$3:$AP$129=$AR51&amp;$AQ51)*($AH$3:$AH$129=FD$3),0),0),"")</f>
        <v/>
      </c>
      <c r="FE51" s="299" t="str">
        <f t="array" aca="1" ref="FE51" ca="1">IFERROR(INDEX($AG$3:$AG$129,MATCH(1,($AP$3:$AP$129=$AR51&amp;$AQ51)*($AH$3:$AH$129=FE$3),0),0),"")</f>
        <v/>
      </c>
      <c r="FF51" s="297" t="str">
        <f t="array" aca="1" ref="FF51" ca="1">IFERROR(INDEX($AJ$3:$AJ$129,MATCH(1,($AP$3:$AP$129=$AR51&amp;$AQ51)*($AH$3:$AH$129=FF$3),0),0),"")</f>
        <v/>
      </c>
      <c r="FG51" s="297" t="str">
        <f t="array" aca="1" ref="FG51" ca="1">IFERROR(INDEX($AK$3:$AK$129,MATCH(1,($AP$3:$AP$129=$AR51&amp;$AQ51)*($AH$3:$AH$129=FG$3),0),0),"")</f>
        <v/>
      </c>
    </row>
    <row r="52" spans="2:163" ht="13.8" x14ac:dyDescent="0.25">
      <c r="B52" s="295">
        <f>dummy1!O58</f>
        <v>50</v>
      </c>
      <c r="C52" s="296">
        <f>dummy1!P58</f>
        <v>42040</v>
      </c>
      <c r="D52" s="297">
        <f>dummy1!Q58</f>
        <v>0.87500000000000011</v>
      </c>
      <c r="E52" s="295" t="str">
        <f>dummy1!R58</f>
        <v>Court 2</v>
      </c>
      <c r="G52" s="295" t="str">
        <f>IFERROR(VLOOKUP(dummy1!S58,dummy1!$K$45:$L$172,2,FALSE),"")</f>
        <v/>
      </c>
      <c r="H52" s="295" t="str">
        <f>IFERROR(VLOOKUP(dummy1!V58,dummy1!$K$45:$L$172,2,FALSE),"")</f>
        <v/>
      </c>
      <c r="V52" s="295">
        <f ca="1">'Bracket 17 - 32'!AY81</f>
        <v>34</v>
      </c>
      <c r="W52" s="296" t="str">
        <f ca="1">'Bracket 17 - 32'!AZ78</f>
        <v>Winner Match 27</v>
      </c>
      <c r="X52" s="296" t="str">
        <f ca="1">'Bracket 17 - 32'!AZ79</f>
        <v>Winner Match 28</v>
      </c>
      <c r="Y52" s="295" t="str">
        <f t="shared" ca="1" si="41"/>
        <v/>
      </c>
      <c r="Z52" s="295" t="str">
        <f t="shared" ca="1" si="2"/>
        <v/>
      </c>
      <c r="AA52" s="295" t="str">
        <f t="shared" ca="1" si="3"/>
        <v/>
      </c>
      <c r="AB52" s="295" t="str">
        <f t="shared" ca="1" si="42"/>
        <v/>
      </c>
      <c r="AC52" s="295" t="str">
        <f t="shared" ca="1" si="43"/>
        <v/>
      </c>
      <c r="AD52" s="295">
        <f ca="1">'Bracket 33 - 64'!S27</f>
        <v>14</v>
      </c>
      <c r="AE52" s="295" t="str">
        <f ca="1">'Bracket 33 - 64'!T24</f>
        <v>Winner Match 3</v>
      </c>
      <c r="AF52" s="295" t="str">
        <f ca="1">'Bracket 33 - 64'!T25</f>
        <v>Winner Match 4</v>
      </c>
      <c r="AG52" s="295">
        <f t="shared" ca="1" si="44"/>
        <v>50</v>
      </c>
      <c r="AH52" s="295">
        <f t="shared" ca="1" si="45"/>
        <v>42040</v>
      </c>
      <c r="AI52" s="295">
        <f t="shared" ca="1" si="46"/>
        <v>0.87500000000000011</v>
      </c>
      <c r="AJ52" s="295" t="str">
        <f t="shared" ca="1" si="47"/>
        <v>Winner Match 35</v>
      </c>
      <c r="AK52" s="295" t="str">
        <f t="shared" ca="1" si="48"/>
        <v>Winner Match 36</v>
      </c>
      <c r="AL52" s="294">
        <f>IF(dummy1!B59=dummy1!B58,IF(dummy1!C59&gt;1,AL51,AL51+1),1)</f>
        <v>4</v>
      </c>
      <c r="AO52" s="295" t="str">
        <f t="shared" si="51"/>
        <v>4Court 2</v>
      </c>
      <c r="AP52" s="295" t="str">
        <f t="shared" si="52"/>
        <v>4Court 2</v>
      </c>
      <c r="AQ52" s="295" t="str">
        <f t="shared" si="70"/>
        <v>Court 6</v>
      </c>
      <c r="AR52" s="295">
        <f t="shared" si="75"/>
        <v>8</v>
      </c>
      <c r="AS52" s="295">
        <f t="shared" ca="1" si="61"/>
        <v>12</v>
      </c>
      <c r="AT52" s="295">
        <f t="shared" ca="1" si="62"/>
        <v>0</v>
      </c>
      <c r="AU52" s="295">
        <f t="shared" ca="1" si="63"/>
        <v>0</v>
      </c>
      <c r="AV52" s="295">
        <f t="shared" ca="1" si="64"/>
        <v>0</v>
      </c>
      <c r="AW52" s="295">
        <f t="shared" ca="1" si="65"/>
        <v>0</v>
      </c>
      <c r="AX52" s="295">
        <f t="shared" ca="1" si="66"/>
        <v>0</v>
      </c>
      <c r="AY52" s="295">
        <f t="shared" ca="1" si="67"/>
        <v>0</v>
      </c>
      <c r="AZ52" s="297" t="str">
        <f t="array" aca="1" ref="AZ52" ca="1">IFERROR(INDEX($K$3:$K$18,MATCH(1,($AM$3:$AM$18=$AR52&amp;$AQ52)*($J$3:$J$18=AZ$3),0),0),"")</f>
        <v/>
      </c>
      <c r="BA52" s="299" t="str">
        <f t="array" aca="1" ref="BA52" ca="1">IFERROR(INDEX($I$3:$I$18,MATCH(1,($AM$3:$AM$18=$AR52&amp;$AQ52)*($J$3:$J$18=BA$3),0),0),"")</f>
        <v/>
      </c>
      <c r="BB52" s="297" t="str">
        <f t="array" aca="1" ref="BB52" ca="1">IFERROR(INDEX($L$3:$L$18,MATCH(1,($AM$3:$AM$18=$AR52&amp;$AQ52)*($J$3:$J$18=BB$3),0),0),"")</f>
        <v/>
      </c>
      <c r="BC52" s="297" t="str">
        <f t="array" aca="1" ref="BC52" ca="1">IFERROR(INDEX($M$3:$M$18,MATCH(1,($AM$3:$AM$18=$AR52&amp;$AQ52)*($J$3:$J$18=BC$3),0),0),"")</f>
        <v/>
      </c>
      <c r="BD52" s="297" t="str">
        <f t="array" aca="1" ref="BD52" ca="1">IFERROR(INDEX($K$3:$K$18,MATCH(1,($AM$3:$AM$18=$AR52&amp;$AQ52)*($J$3:$J$18=BD$3),0),0),"")</f>
        <v/>
      </c>
      <c r="BE52" s="299" t="str">
        <f t="array" aca="1" ref="BE52" ca="1">IFERROR(INDEX($I$3:$I$18,MATCH(1,($AM$3:$AM$18=$AR52&amp;$AQ52)*($J$3:$J$18=BE$3),0),0),"")</f>
        <v/>
      </c>
      <c r="BF52" s="297" t="str">
        <f t="array" aca="1" ref="BF52" ca="1">IFERROR(INDEX($L$3:$L$18,MATCH(1,($AM$3:$AM$18=$AR52&amp;$AQ52)*($J$3:$J$18=BF$3),0),0),"")</f>
        <v/>
      </c>
      <c r="BG52" s="297" t="str">
        <f t="array" aca="1" ref="BG52" ca="1">IFERROR(INDEX($M$3:$M$18,MATCH(1,($AM$3:$AM$18=$AR52&amp;$AQ52)*($J$3:$J$18=BG$3),0),0),"")</f>
        <v/>
      </c>
      <c r="BH52" s="297" t="str">
        <f t="array" aca="1" ref="BH52" ca="1">IFERROR(INDEX($K$3:$K$18,MATCH(1,($AM$3:$AM$18=$AR52&amp;$AQ52)*($J$3:$J$18=BH$3),0),0),"")</f>
        <v/>
      </c>
      <c r="BI52" s="299" t="str">
        <f t="array" aca="1" ref="BI52" ca="1">IFERROR(INDEX($I$3:$I$18,MATCH(1,($AM$3:$AM$18=$AR52&amp;$AQ52)*($J$3:$J$18=BI$3),0),0),"")</f>
        <v/>
      </c>
      <c r="BJ52" s="297" t="str">
        <f t="array" aca="1" ref="BJ52" ca="1">IFERROR(INDEX($L$3:$L$18,MATCH(1,($AM$3:$AM$18=$AR52&amp;$AQ52)*($J$3:$J$18=BJ$3),0),0),"")</f>
        <v/>
      </c>
      <c r="BK52" s="297" t="str">
        <f t="array" aca="1" ref="BK52" ca="1">IFERROR(INDEX($M$3:$M$18,MATCH(1,($AM$3:$AM$18=$AR52&amp;$AQ52)*($J$3:$J$18=BK$3),0),0),"")</f>
        <v/>
      </c>
      <c r="BL52" s="297" t="str">
        <f t="array" aca="1" ref="BL52" ca="1">IFERROR(INDEX($K$3:$K$18,MATCH(1,($AM$3:$AM$18=$AR52&amp;$AQ52)*($J$3:$J$18=BL$3),0),0),"")</f>
        <v/>
      </c>
      <c r="BM52" s="299" t="str">
        <f t="array" aca="1" ref="BM52" ca="1">IFERROR(INDEX($I$3:$I$18,MATCH(1,($AM$3:$AM$18=$AR52&amp;$AQ52)*($J$3:$J$18=BM$3),0),0),"")</f>
        <v/>
      </c>
      <c r="BN52" s="297" t="str">
        <f t="array" aca="1" ref="BN52" ca="1">IFERROR(INDEX($L$3:$L$18,MATCH(1,($AM$3:$AM$18=$AR52&amp;$AQ52)*($J$3:$J$18=BN$3),0),0),"")</f>
        <v/>
      </c>
      <c r="BO52" s="297" t="str">
        <f t="array" aca="1" ref="BO52" ca="1">IFERROR(INDEX($M$3:$M$18,MATCH(1,($AM$3:$AM$18=$AR52&amp;$AQ52)*($J$3:$J$18=BO$3),0),0),"")</f>
        <v/>
      </c>
      <c r="BP52" s="297" t="str">
        <f t="array" aca="1" ref="BP52" ca="1">IFERROR(INDEX($K$3:$K$18,MATCH(1,($AM$3:$AM$18=$AR52&amp;$AQ52)*($J$3:$J$18=BP$3),0),0),"")</f>
        <v/>
      </c>
      <c r="BQ52" s="299" t="str">
        <f t="array" aca="1" ref="BQ52" ca="1">IFERROR(INDEX($I$3:$I$18,MATCH(1,($AM$3:$AM$18=$AR52&amp;$AQ52)*($J$3:$J$18=BQ$3),0),0),"")</f>
        <v/>
      </c>
      <c r="BR52" s="297" t="str">
        <f t="array" aca="1" ref="BR52" ca="1">IFERROR(INDEX($L$3:$L$18,MATCH(1,($AM$3:$AM$18=$AR52&amp;$AQ52)*($J$3:$J$18=BR$3),0),0),"")</f>
        <v/>
      </c>
      <c r="BS52" s="297" t="str">
        <f t="array" aca="1" ref="BS52" ca="1">IFERROR(INDEX($M$3:$M$18,MATCH(1,($AM$3:$AM$18=$AR52&amp;$AQ52)*($J$3:$J$18=BS$3),0),0),"")</f>
        <v/>
      </c>
      <c r="BT52" s="297" t="str">
        <f t="array" aca="1" ref="BT52" ca="1">IFERROR(INDEX($K$3:$K$18,MATCH(1,($AM$3:$AM$18=$AR52&amp;$AQ52)*($J$3:$J$18=BT$3),0),0),"")</f>
        <v/>
      </c>
      <c r="BU52" s="299" t="str">
        <f t="array" aca="1" ref="BU52" ca="1">IFERROR(INDEX($I$3:$I$18,MATCH(1,($AM$3:$AM$18=$AR52&amp;$AQ52)*($J$3:$J$18=BU$3),0),0),"")</f>
        <v/>
      </c>
      <c r="BV52" s="297" t="str">
        <f t="array" aca="1" ref="BV52" ca="1">IFERROR(INDEX($L$3:$L$18,MATCH(1,($AM$3:$AM$18=$AR52&amp;$AQ52)*($J$3:$J$18=BV$3),0),0),"")</f>
        <v/>
      </c>
      <c r="BW52" s="297" t="str">
        <f t="array" aca="1" ref="BW52" ca="1">IFERROR(INDEX($M$3:$M$18,MATCH(1,($AM$3:$AM$18=$AR52&amp;$AQ52)*($J$3:$J$18=BW$3),0),0),"")</f>
        <v/>
      </c>
      <c r="BX52" s="297" t="str">
        <f t="array" aca="1" ref="BX52" ca="1">IFERROR(INDEX($K$3:$K$18,MATCH(1,($AM$3:$AM$18=$AR52&amp;$AQ52)*($J$3:$J$18=BX$3),0),0),"")</f>
        <v/>
      </c>
      <c r="BY52" s="299" t="str">
        <f t="array" aca="1" ref="BY52" ca="1">IFERROR(INDEX($I$3:$I$18,MATCH(1,($AM$3:$AM$18=$AR52&amp;$AQ52)*($J$3:$J$18=BY$3),0),0),"")</f>
        <v/>
      </c>
      <c r="BZ52" s="297" t="str">
        <f t="array" aca="1" ref="BZ52" ca="1">IFERROR(INDEX($L$3:$L$18,MATCH(1,($AM$3:$AM$18=$AR52&amp;$AQ52)*($J$3:$J$18=BZ$3),0),0),"")</f>
        <v/>
      </c>
      <c r="CA52" s="297" t="str">
        <f t="array" aca="1" ref="CA52" ca="1">IFERROR(INDEX($M$3:$M$18,MATCH(1,($AM$3:$AM$18=$AR52&amp;$AQ52)*($J$3:$J$18=CA$3),0),0),"")</f>
        <v/>
      </c>
      <c r="CB52" s="297" t="str">
        <f t="array" aca="1" ref="CB52" ca="1">IFERROR(INDEX($S$3:$S$33,MATCH(1,($AN$3:$AN$33=$AR52&amp;$AQ52)*($R$3:$R$33=CB$3),0),0),"")</f>
        <v/>
      </c>
      <c r="CC52" s="299" t="str">
        <f t="array" aca="1" ref="CC52" ca="1">IFERROR(INDEX($Q$3:$Q$33,MATCH(1,($AN$3:$AN$33=$AR52&amp;$AQ52)*($R$3:$R$33=CC$3),0),0),"")</f>
        <v/>
      </c>
      <c r="CD52" s="297" t="str">
        <f t="array" aca="1" ref="CD52" ca="1">IFERROR(INDEX($T$3:$T$33,MATCH(1,($AN$3:$AN$33=$AR52&amp;$AQ52)*($R$3:$R$33=CD$3),0),0),"")</f>
        <v/>
      </c>
      <c r="CE52" s="297" t="str">
        <f t="array" aca="1" ref="CE52" ca="1">IFERROR(INDEX($U$3:$U$33,MATCH(1,($AN$3:$AN$33=$AR52&amp;$AQ52)*($R$3:$R$33=CE$3),0),0),"")</f>
        <v/>
      </c>
      <c r="CF52" s="297" t="str">
        <f t="array" aca="1" ref="CF52" ca="1">IFERROR(INDEX($S$3:$S$33,MATCH(1,($AN$3:$AN$33=$AR52&amp;$AQ52)*($R$3:$R$33=CF$3),0),0),"")</f>
        <v/>
      </c>
      <c r="CG52" s="299" t="str">
        <f t="array" aca="1" ref="CG52" ca="1">IFERROR(INDEX($Q$3:$Q$33,MATCH(1,($AN$3:$AN$33=$AR52&amp;$AQ52)*($R$3:$R$33=CG$3),0),0),"")</f>
        <v/>
      </c>
      <c r="CH52" s="297" t="str">
        <f t="array" aca="1" ref="CH52" ca="1">IFERROR(INDEX($T$3:$T$33,MATCH(1,($AN$3:$AN$33=$AR52&amp;$AQ52)*($R$3:$R$33=CH$3),0),0),"")</f>
        <v/>
      </c>
      <c r="CI52" s="297" t="str">
        <f t="array" aca="1" ref="CI52" ca="1">IFERROR(INDEX($U$3:$U$33,MATCH(1,($AN$3:$AN$33=$AR52&amp;$AQ52)*($R$3:$R$33=CI$3),0),0),"")</f>
        <v/>
      </c>
      <c r="CJ52" s="297" t="str">
        <f t="array" aca="1" ref="CJ52" ca="1">IFERROR(INDEX($S$3:$S$33,MATCH(1,($AN$3:$AN$33=$AR52&amp;$AQ52)*($R$3:$R$33=CJ$3),0),0),"")</f>
        <v/>
      </c>
      <c r="CK52" s="299" t="str">
        <f t="array" aca="1" ref="CK52" ca="1">IFERROR(INDEX($Q$3:$Q$33,MATCH(1,($AN$3:$AN$33=$AR52&amp;$AQ52)*($R$3:$R$33=CK$3),0),0),"")</f>
        <v/>
      </c>
      <c r="CL52" s="297" t="str">
        <f t="array" aca="1" ref="CL52" ca="1">IFERROR(INDEX($T$3:$T$33,MATCH(1,($AN$3:$AN$33=$AR52&amp;$AQ52)*($R$3:$R$33=CL$3),0),0),"")</f>
        <v/>
      </c>
      <c r="CM52" s="297" t="str">
        <f t="array" aca="1" ref="CM52" ca="1">IFERROR(INDEX($U$3:$U$33,MATCH(1,($AN$3:$AN$33=$AR52&amp;$AQ52)*($R$3:$R$33=CM$3),0),0),"")</f>
        <v/>
      </c>
      <c r="CN52" s="297" t="str">
        <f t="array" aca="1" ref="CN52" ca="1">IFERROR(INDEX($S$3:$S$33,MATCH(1,($AN$3:$AN$33=$AR52&amp;$AQ52)*($R$3:$R$33=CN$3),0),0),"")</f>
        <v/>
      </c>
      <c r="CO52" s="299" t="str">
        <f t="array" aca="1" ref="CO52" ca="1">IFERROR(INDEX($Q$3:$Q$33,MATCH(1,($AN$3:$AN$33=$AR52&amp;$AQ52)*($R$3:$R$33=CO$3),0),0),"")</f>
        <v/>
      </c>
      <c r="CP52" s="297" t="str">
        <f t="array" aca="1" ref="CP52" ca="1">IFERROR(INDEX($T$3:$T$33,MATCH(1,($AN$3:$AN$33=$AR52&amp;$AQ52)*($R$3:$R$33=CP$3),0),0),"")</f>
        <v/>
      </c>
      <c r="CQ52" s="297" t="str">
        <f t="array" aca="1" ref="CQ52" ca="1">IFERROR(INDEX($U$3:$U$33,MATCH(1,($AN$3:$AN$33=$AR52&amp;$AQ52)*($R$3:$R$33=CQ$3),0),0),"")</f>
        <v/>
      </c>
      <c r="CR52" s="297" t="str">
        <f t="array" aca="1" ref="CR52" ca="1">IFERROR(INDEX($S$3:$S$33,MATCH(1,($AN$3:$AN$33=$AR52&amp;$AQ52)*($R$3:$R$33=CR$3),0),0),"")</f>
        <v/>
      </c>
      <c r="CS52" s="299" t="str">
        <f t="array" aca="1" ref="CS52" ca="1">IFERROR(INDEX($Q$3:$Q$33,MATCH(1,($AN$3:$AN$33=$AR52&amp;$AQ52)*($R$3:$R$33=CS$3),0),0),"")</f>
        <v/>
      </c>
      <c r="CT52" s="297" t="str">
        <f t="array" aca="1" ref="CT52" ca="1">IFERROR(INDEX($T$3:$T$33,MATCH(1,($AN$3:$AN$33=$AR52&amp;$AQ52)*($R$3:$R$33=CT$3),0),0),"")</f>
        <v/>
      </c>
      <c r="CU52" s="297" t="str">
        <f t="array" aca="1" ref="CU52" ca="1">IFERROR(INDEX($U$3:$U$33,MATCH(1,($AN$3:$AN$33=$AR52&amp;$AQ52)*($R$3:$R$33=CU$3),0),0),"")</f>
        <v/>
      </c>
      <c r="CV52" s="297" t="str">
        <f t="array" aca="1" ref="CV52" ca="1">IFERROR(INDEX($S$3:$S$33,MATCH(1,($AN$3:$AN$33=$AR52&amp;$AQ52)*($R$3:$R$33=CV$3),0),0),"")</f>
        <v/>
      </c>
      <c r="CW52" s="299" t="str">
        <f t="array" aca="1" ref="CW52" ca="1">IFERROR(INDEX($Q$3:$Q$33,MATCH(1,($AN$3:$AN$33=$AR52&amp;$AQ52)*($R$3:$R$33=CW$3),0),0),"")</f>
        <v/>
      </c>
      <c r="CX52" s="297" t="str">
        <f t="array" aca="1" ref="CX52" ca="1">IFERROR(INDEX($T$3:$T$33,MATCH(1,($AN$3:$AN$33=$AR52&amp;$AQ52)*($R$3:$R$33=CX$3),0),0),"")</f>
        <v/>
      </c>
      <c r="CY52" s="297" t="str">
        <f t="array" aca="1" ref="CY52" ca="1">IFERROR(INDEX($U$3:$U$33,MATCH(1,($AN$3:$AN$33=$AR52&amp;$AQ52)*($R$3:$R$33=CY$3),0),0),"")</f>
        <v/>
      </c>
      <c r="CZ52" s="297" t="str">
        <f t="array" aca="1" ref="CZ52" ca="1">IFERROR(INDEX($S$3:$S$33,MATCH(1,($AN$3:$AN$33=$AR52&amp;$AQ52)*($R$3:$R$33=CZ$3),0),0),"")</f>
        <v/>
      </c>
      <c r="DA52" s="299" t="str">
        <f t="array" aca="1" ref="DA52" ca="1">IFERROR(INDEX($Q$3:$Q$33,MATCH(1,($AN$3:$AN$33=$AR52&amp;$AQ52)*($R$3:$R$33=DA$3),0),0),"")</f>
        <v/>
      </c>
      <c r="DB52" s="297" t="str">
        <f t="array" aca="1" ref="DB52" ca="1">IFERROR(INDEX($T$3:$T$33,MATCH(1,($AN$3:$AN$33=$AR52&amp;$AQ52)*($R$3:$R$33=DB$3),0),0),"")</f>
        <v/>
      </c>
      <c r="DC52" s="297" t="str">
        <f t="array" aca="1" ref="DC52" ca="1">IFERROR(INDEX($U$3:$U$33,MATCH(1,($AN$3:$AN$33=$AR52&amp;$AQ52)*($R$3:$R$33=DC$3),0),0),"")</f>
        <v/>
      </c>
      <c r="DD52" s="297" t="str">
        <f t="array" aca="1" ref="DD52" ca="1">IFERROR(INDEX($AA$3:$AA$65,MATCH(1,($AO$3:$AO$65=$AR52&amp;$AQ52)*($Z$3:$Z$65=DD$3),0),0),"")</f>
        <v/>
      </c>
      <c r="DE52" s="299" t="str">
        <f t="array" aca="1" ref="DE52" ca="1">IFERROR(INDEX($Y$3:$Y$65,MATCH(1,($AO$3:$AO$65=$AR52&amp;$AQ52)*($Z$3:$Z$65=DE$3),0),0),"")</f>
        <v/>
      </c>
      <c r="DF52" s="297" t="str">
        <f t="array" aca="1" ref="DF52" ca="1">IFERROR(INDEX($AB$3:$AB$65,MATCH(1,($AO$3:$AO$65=$AR52&amp;$AQ52)*($Z$3:$Z$65=DF$3),0),0),"")</f>
        <v/>
      </c>
      <c r="DG52" s="297" t="str">
        <f t="array" aca="1" ref="DG52" ca="1">IFERROR(INDEX($AC$3:$AC$65,MATCH(1,($AO$3:$AO$65=$AR52&amp;$AQ52)*($Z$3:$Z$65=DG$3),0),0),"")</f>
        <v/>
      </c>
      <c r="DH52" s="297" t="str">
        <f t="array" aca="1" ref="DH52" ca="1">IFERROR(INDEX($AA$3:$AA$65,MATCH(1,($AO$3:$AO$65=$AR52&amp;$AQ52)*($Z$3:$Z$65=DH$3),0),0),"")</f>
        <v/>
      </c>
      <c r="DI52" s="299" t="str">
        <f t="array" aca="1" ref="DI52" ca="1">IFERROR(INDEX($Y$3:$Y$65,MATCH(1,($AO$3:$AO$65=$AR52&amp;$AQ52)*($Z$3:$Z$65=DI$3),0),0),"")</f>
        <v/>
      </c>
      <c r="DJ52" s="297" t="str">
        <f t="array" aca="1" ref="DJ52" ca="1">IFERROR(INDEX($AB$3:$AB$65,MATCH(1,($AO$3:$AO$65=$AR52&amp;$AQ52)*($Z$3:$Z$65=DJ$3),0),0),"")</f>
        <v/>
      </c>
      <c r="DK52" s="297" t="str">
        <f t="array" aca="1" ref="DK52" ca="1">IFERROR(INDEX($AC$3:$AC$65,MATCH(1,($AO$3:$AO$65=$AR52&amp;$AQ52)*($Z$3:$Z$65=DK$3),0),0),"")</f>
        <v/>
      </c>
      <c r="DL52" s="297" t="str">
        <f t="array" aca="1" ref="DL52" ca="1">IFERROR(INDEX($AA$3:$AA$65,MATCH(1,($AO$3:$AO$65=$AR52&amp;$AQ52)*($Z$3:$Z$65=DL$3),0),0),"")</f>
        <v/>
      </c>
      <c r="DM52" s="299" t="str">
        <f t="array" aca="1" ref="DM52" ca="1">IFERROR(INDEX($Y$3:$Y$65,MATCH(1,($AO$3:$AO$65=$AR52&amp;$AQ52)*($Z$3:$Z$65=DM$3),0),0),"")</f>
        <v/>
      </c>
      <c r="DN52" s="297" t="str">
        <f t="array" aca="1" ref="DN52" ca="1">IFERROR(INDEX($AB$3:$AB$65,MATCH(1,($AO$3:$AO$65=$AR52&amp;$AQ52)*($Z$3:$Z$65=DN$3),0),0),"")</f>
        <v/>
      </c>
      <c r="DO52" s="297" t="str">
        <f t="array" aca="1" ref="DO52" ca="1">IFERROR(INDEX($AC$3:$AC$65,MATCH(1,($AO$3:$AO$65=$AR52&amp;$AQ52)*($Z$3:$Z$65=DO$3),0),0),"")</f>
        <v/>
      </c>
      <c r="DP52" s="297" t="str">
        <f t="array" aca="1" ref="DP52" ca="1">IFERROR(INDEX($AA$3:$AA$65,MATCH(1,($AO$3:$AO$65=$AR52&amp;$AQ52)*($Z$3:$Z$65=DP$3),0),0),"")</f>
        <v/>
      </c>
      <c r="DQ52" s="299" t="str">
        <f t="array" aca="1" ref="DQ52" ca="1">IFERROR(INDEX($Y$3:$Y$65,MATCH(1,($AO$3:$AO$65=$AR52&amp;$AQ52)*($Z$3:$Z$65=DQ$3),0),0),"")</f>
        <v/>
      </c>
      <c r="DR52" s="297" t="str">
        <f t="array" aca="1" ref="DR52" ca="1">IFERROR(INDEX($AB$3:$AB$65,MATCH(1,($AO$3:$AO$65=$AR52&amp;$AQ52)*($Z$3:$Z$65=DR$3),0),0),"")</f>
        <v/>
      </c>
      <c r="DS52" s="297" t="str">
        <f t="array" aca="1" ref="DS52" ca="1">IFERROR(INDEX($AC$3:$AC$65,MATCH(1,($AO$3:$AO$65=$AR52&amp;$AQ52)*($Z$3:$Z$65=DS$3),0),0),"")</f>
        <v/>
      </c>
      <c r="DT52" s="297" t="str">
        <f t="array" aca="1" ref="DT52" ca="1">IFERROR(INDEX($AA$3:$AA$65,MATCH(1,($AO$3:$AO$65=$AR52&amp;$AQ52)*($Z$3:$Z$65=DT$3),0),0),"")</f>
        <v/>
      </c>
      <c r="DU52" s="299" t="str">
        <f t="array" aca="1" ref="DU52" ca="1">IFERROR(INDEX($Y$3:$Y$65,MATCH(1,($AO$3:$AO$65=$AR52&amp;$AQ52)*($Z$3:$Z$65=DU$3),0),0),"")</f>
        <v/>
      </c>
      <c r="DV52" s="297" t="str">
        <f t="array" aca="1" ref="DV52" ca="1">IFERROR(INDEX($AB$3:$AB$65,MATCH(1,($AO$3:$AO$65=$AR52&amp;$AQ52)*($Z$3:$Z$65=DV$3),0),0),"")</f>
        <v/>
      </c>
      <c r="DW52" s="297" t="str">
        <f t="array" aca="1" ref="DW52" ca="1">IFERROR(INDEX($AC$3:$AC$65,MATCH(1,($AO$3:$AO$65=$AR52&amp;$AQ52)*($Z$3:$Z$65=DW$3),0),0),"")</f>
        <v/>
      </c>
      <c r="DX52" s="297" t="str">
        <f t="array" aca="1" ref="DX52" ca="1">IFERROR(INDEX($AA$3:$AA$65,MATCH(1,($AO$3:$AO$65=$AR52&amp;$AQ52)*($Z$3:$Z$65=DX$3),0),0),"")</f>
        <v/>
      </c>
      <c r="DY52" s="299" t="str">
        <f t="array" aca="1" ref="DY52" ca="1">IFERROR(INDEX($Y$3:$Y$65,MATCH(1,($AO$3:$AO$65=$AR52&amp;$AQ52)*($Z$3:$Z$65=DY$3),0),0),"")</f>
        <v/>
      </c>
      <c r="DZ52" s="297" t="str">
        <f t="array" aca="1" ref="DZ52" ca="1">IFERROR(INDEX($AB$3:$AB$65,MATCH(1,($AO$3:$AO$65=$AR52&amp;$AQ52)*($Z$3:$Z$65=DZ$3),0),0),"")</f>
        <v/>
      </c>
      <c r="EA52" s="297" t="str">
        <f t="array" aca="1" ref="EA52" ca="1">IFERROR(INDEX($AC$3:$AC$65,MATCH(1,($AO$3:$AO$65=$AR52&amp;$AQ52)*($Z$3:$Z$65=EA$3),0),0),"")</f>
        <v/>
      </c>
      <c r="EB52" s="297" t="str">
        <f t="array" aca="1" ref="EB52" ca="1">IFERROR(INDEX($AA$3:$AA$65,MATCH(1,($AO$3:$AO$65=$AR52&amp;$AQ52)*($Z$3:$Z$65=EB$3),0),0),"")</f>
        <v/>
      </c>
      <c r="EC52" s="299" t="str">
        <f t="array" aca="1" ref="EC52" ca="1">IFERROR(INDEX($Y$3:$Y$65,MATCH(1,($AO$3:$AO$65=$AR52&amp;$AQ52)*($Z$3:$Z$65=EC$3),0),0),"")</f>
        <v/>
      </c>
      <c r="ED52" s="297" t="str">
        <f t="array" aca="1" ref="ED52" ca="1">IFERROR(INDEX($AB$3:$AB$65,MATCH(1,($AO$3:$AO$65=$AR52&amp;$AQ52)*($Z$3:$Z$65=ED$3),0),0),"")</f>
        <v/>
      </c>
      <c r="EE52" s="297" t="str">
        <f t="array" aca="1" ref="EE52" ca="1">IFERROR(INDEX($AC$3:$AC$65,MATCH(1,($AO$3:$AO$65=$AR52&amp;$AQ52)*($Z$3:$Z$65=EE$3),0),0),"")</f>
        <v/>
      </c>
      <c r="EF52" s="297" t="str">
        <f t="array" aca="1" ref="EF52" ca="1">IFERROR(INDEX($AI$3:$AI$129,MATCH(1,($AP$3:$AP$129=$AR52&amp;$AQ52)*($AH$3:$AH$129=EF$3),0),0),"")</f>
        <v/>
      </c>
      <c r="EG52" s="299" t="str">
        <f t="array" aca="1" ref="EG52" ca="1">IFERROR(INDEX($AG$3:$AG$129,MATCH(1,($AP$3:$AP$129=$AR52&amp;$AQ52)*($AH$3:$AH$129=EG$3),0),0),"")</f>
        <v/>
      </c>
      <c r="EH52" s="297" t="str">
        <f t="array" aca="1" ref="EH52" ca="1">IFERROR(INDEX($AJ$3:$AJ$129,MATCH(1,($AP$3:$AP$129=$AR52&amp;$AQ52)*($AH$3:$AH$129=EH$3),0),0),"")</f>
        <v/>
      </c>
      <c r="EI52" s="297" t="str">
        <f t="array" aca="1" ref="EI52" ca="1">IFERROR(INDEX($AK$3:$AK$129,MATCH(1,($AP$3:$AP$129=$AR52&amp;$AQ52)*($AH$3:$AH$129=EI$3),0),0),"")</f>
        <v/>
      </c>
      <c r="EJ52" s="297" t="str">
        <f t="array" aca="1" ref="EJ52" ca="1">IFERROR(INDEX($AI$3:$AI$129,MATCH(1,($AP$3:$AP$129=$AR52&amp;$AQ52)*($AH$3:$AH$129=EJ$3),0),0),"")</f>
        <v/>
      </c>
      <c r="EK52" s="299" t="str">
        <f t="array" aca="1" ref="EK52" ca="1">IFERROR(INDEX($AG$3:$AG$129,MATCH(1,($AP$3:$AP$129=$AR52&amp;$AQ52)*($AH$3:$AH$129=EK$3),0),0),"")</f>
        <v/>
      </c>
      <c r="EL52" s="297" t="str">
        <f t="array" aca="1" ref="EL52" ca="1">IFERROR(INDEX($AJ$3:$AJ$129,MATCH(1,($AP$3:$AP$129=$AR52&amp;$AQ52)*($AH$3:$AH$129=EL$3),0),0),"")</f>
        <v/>
      </c>
      <c r="EM52" s="297" t="str">
        <f t="array" aca="1" ref="EM52" ca="1">IFERROR(INDEX($AK$3:$AK$129,MATCH(1,($AP$3:$AP$129=$AR52&amp;$AQ52)*($AH$3:$AH$129=EM$3),0),0),"")</f>
        <v/>
      </c>
      <c r="EN52" s="297" t="str">
        <f t="array" aca="1" ref="EN52" ca="1">IFERROR(INDEX($AI$3:$AI$129,MATCH(1,($AP$3:$AP$129=$AR52&amp;$AQ52)*($AH$3:$AH$129=EN$3),0),0),"")</f>
        <v/>
      </c>
      <c r="EO52" s="299" t="str">
        <f t="array" aca="1" ref="EO52" ca="1">IFERROR(INDEX($AG$3:$AG$129,MATCH(1,($AP$3:$AP$129=$AR52&amp;$AQ52)*($AH$3:$AH$129=EO$3),0),0),"")</f>
        <v/>
      </c>
      <c r="EP52" s="297" t="str">
        <f t="array" aca="1" ref="EP52" ca="1">IFERROR(INDEX($AJ$3:$AJ$129,MATCH(1,($AP$3:$AP$129=$AR52&amp;$AQ52)*($AH$3:$AH$129=EP$3),0),0),"")</f>
        <v/>
      </c>
      <c r="EQ52" s="297" t="str">
        <f t="array" aca="1" ref="EQ52" ca="1">IFERROR(INDEX($AK$3:$AK$129,MATCH(1,($AP$3:$AP$129=$AR52&amp;$AQ52)*($AH$3:$AH$129=EQ$3),0),0),"")</f>
        <v/>
      </c>
      <c r="ER52" s="297" t="str">
        <f t="array" aca="1" ref="ER52" ca="1">IFERROR(INDEX($AI$3:$AI$129,MATCH(1,($AP$3:$AP$129=$AR52&amp;$AQ52)*($AH$3:$AH$129=ER$3),0),0),"")</f>
        <v/>
      </c>
      <c r="ES52" s="299" t="str">
        <f t="array" aca="1" ref="ES52" ca="1">IFERROR(INDEX($AG$3:$AG$129,MATCH(1,($AP$3:$AP$129=$AR52&amp;$AQ52)*($AH$3:$AH$129=ES$3),0),0),"")</f>
        <v/>
      </c>
      <c r="ET52" s="297" t="str">
        <f t="array" aca="1" ref="ET52" ca="1">IFERROR(INDEX($AJ$3:$AJ$129,MATCH(1,($AP$3:$AP$129=$AR52&amp;$AQ52)*($AH$3:$AH$129=ET$3),0),0),"")</f>
        <v/>
      </c>
      <c r="EU52" s="297" t="str">
        <f t="array" aca="1" ref="EU52" ca="1">IFERROR(INDEX($AK$3:$AK$129,MATCH(1,($AP$3:$AP$129=$AR52&amp;$AQ52)*($AH$3:$AH$129=EU$3),0),0),"")</f>
        <v/>
      </c>
      <c r="EV52" s="297" t="str">
        <f t="array" aca="1" ref="EV52" ca="1">IFERROR(INDEX($AI$3:$AI$129,MATCH(1,($AP$3:$AP$129=$AR52&amp;$AQ52)*($AH$3:$AH$129=EV$3),0),0),"")</f>
        <v/>
      </c>
      <c r="EW52" s="299" t="str">
        <f t="array" aca="1" ref="EW52" ca="1">IFERROR(INDEX($AG$3:$AG$129,MATCH(1,($AP$3:$AP$129=$AR52&amp;$AQ52)*($AH$3:$AH$129=EW$3),0),0),"")</f>
        <v/>
      </c>
      <c r="EX52" s="297" t="str">
        <f t="array" aca="1" ref="EX52" ca="1">IFERROR(INDEX($AJ$3:$AJ$129,MATCH(1,($AP$3:$AP$129=$AR52&amp;$AQ52)*($AH$3:$AH$129=EX$3),0),0),"")</f>
        <v/>
      </c>
      <c r="EY52" s="297" t="str">
        <f t="array" aca="1" ref="EY52" ca="1">IFERROR(INDEX($AK$3:$AK$129,MATCH(1,($AP$3:$AP$129=$AR52&amp;$AQ52)*($AH$3:$AH$129=EY$3),0),0),"")</f>
        <v/>
      </c>
      <c r="EZ52" s="297" t="str">
        <f t="array" aca="1" ref="EZ52" ca="1">IFERROR(INDEX($AI$3:$AI$129,MATCH(1,($AP$3:$AP$129=$AR52&amp;$AQ52)*($AH$3:$AH$129=EZ$3),0),0),"")</f>
        <v/>
      </c>
      <c r="FA52" s="299" t="str">
        <f t="array" aca="1" ref="FA52" ca="1">IFERROR(INDEX($AG$3:$AG$129,MATCH(1,($AP$3:$AP$129=$AR52&amp;$AQ52)*($AH$3:$AH$129=FA$3),0),0),"")</f>
        <v/>
      </c>
      <c r="FB52" s="297" t="str">
        <f t="array" aca="1" ref="FB52" ca="1">IFERROR(INDEX($AJ$3:$AJ$129,MATCH(1,($AP$3:$AP$129=$AR52&amp;$AQ52)*($AH$3:$AH$129=FB$3),0),0),"")</f>
        <v/>
      </c>
      <c r="FC52" s="297" t="str">
        <f t="array" aca="1" ref="FC52" ca="1">IFERROR(INDEX($AK$3:$AK$129,MATCH(1,($AP$3:$AP$129=$AR52&amp;$AQ52)*($AH$3:$AH$129=FC$3),0),0),"")</f>
        <v/>
      </c>
      <c r="FD52" s="297" t="str">
        <f t="array" aca="1" ref="FD52" ca="1">IFERROR(INDEX($AI$3:$AI$129,MATCH(1,($AP$3:$AP$129=$AR52&amp;$AQ52)*($AH$3:$AH$129=FD$3),0),0),"")</f>
        <v/>
      </c>
      <c r="FE52" s="299" t="str">
        <f t="array" aca="1" ref="FE52" ca="1">IFERROR(INDEX($AG$3:$AG$129,MATCH(1,($AP$3:$AP$129=$AR52&amp;$AQ52)*($AH$3:$AH$129=FE$3),0),0),"")</f>
        <v/>
      </c>
      <c r="FF52" s="297" t="str">
        <f t="array" aca="1" ref="FF52" ca="1">IFERROR(INDEX($AJ$3:$AJ$129,MATCH(1,($AP$3:$AP$129=$AR52&amp;$AQ52)*($AH$3:$AH$129=FF$3),0),0),"")</f>
        <v/>
      </c>
      <c r="FG52" s="297" t="str">
        <f t="array" aca="1" ref="FG52" ca="1">IFERROR(INDEX($AK$3:$AK$129,MATCH(1,($AP$3:$AP$129=$AR52&amp;$AQ52)*($AH$3:$AH$129=FG$3),0),0),"")</f>
        <v/>
      </c>
    </row>
    <row r="53" spans="2:163" ht="13.8" x14ac:dyDescent="0.25">
      <c r="B53" s="295">
        <f>dummy1!O59</f>
        <v>51</v>
      </c>
      <c r="C53" s="296">
        <f>dummy1!P59</f>
        <v>42040</v>
      </c>
      <c r="D53" s="297">
        <f>dummy1!Q59</f>
        <v>0.87500000000000011</v>
      </c>
      <c r="E53" s="295" t="str">
        <f>dummy1!R59</f>
        <v>Court 3</v>
      </c>
      <c r="G53" s="295" t="str">
        <f>IFERROR(VLOOKUP(dummy1!S59,dummy1!$K$45:$L$172,2,FALSE),"")</f>
        <v/>
      </c>
      <c r="H53" s="295" t="str">
        <f>IFERROR(VLOOKUP(dummy1!V59,dummy1!$K$45:$L$172,2,FALSE),"")</f>
        <v/>
      </c>
      <c r="V53" s="295">
        <f ca="1">'Bracket 17 - 32'!AY111</f>
        <v>35</v>
      </c>
      <c r="W53" s="296" t="str">
        <f ca="1">'Bracket 17 - 32'!AZ108</f>
        <v>Loser Match 28</v>
      </c>
      <c r="X53" s="296" t="str">
        <f ca="1">'Bracket 17 - 32'!AZ109</f>
        <v>Winner Match 29</v>
      </c>
      <c r="Y53" s="295" t="str">
        <f t="shared" ca="1" si="41"/>
        <v/>
      </c>
      <c r="Z53" s="295" t="str">
        <f t="shared" ca="1" si="2"/>
        <v/>
      </c>
      <c r="AA53" s="295" t="str">
        <f t="shared" ca="1" si="3"/>
        <v/>
      </c>
      <c r="AB53" s="295" t="str">
        <f t="shared" ca="1" si="42"/>
        <v/>
      </c>
      <c r="AC53" s="295" t="str">
        <f t="shared" ca="1" si="43"/>
        <v/>
      </c>
      <c r="AD53" s="295">
        <f ca="1">'Bracket 33 - 64'!S39</f>
        <v>15</v>
      </c>
      <c r="AE53" s="295" t="str">
        <f ca="1">'Bracket 33 - 64'!T36</f>
        <v>Winner Match 5</v>
      </c>
      <c r="AF53" s="295" t="str">
        <f ca="1">'Bracket 33 - 64'!T37</f>
        <v>Winner Match 6</v>
      </c>
      <c r="AG53" s="295">
        <f t="shared" ca="1" si="44"/>
        <v>51</v>
      </c>
      <c r="AH53" s="295">
        <f t="shared" ca="1" si="45"/>
        <v>42040</v>
      </c>
      <c r="AI53" s="295">
        <f t="shared" ca="1" si="46"/>
        <v>0.87500000000000011</v>
      </c>
      <c r="AJ53" s="295" t="str">
        <f t="shared" ca="1" si="47"/>
        <v>Winner Match 37</v>
      </c>
      <c r="AK53" s="295" t="str">
        <f t="shared" ca="1" si="48"/>
        <v>Winner Match 38</v>
      </c>
      <c r="AL53" s="294">
        <f>IF(dummy1!B60=dummy1!B59,IF(dummy1!C60&gt;1,AL52,AL52+1),1)</f>
        <v>4</v>
      </c>
      <c r="AO53" s="295" t="str">
        <f t="shared" si="51"/>
        <v>4Court 3</v>
      </c>
      <c r="AP53" s="295" t="str">
        <f t="shared" si="52"/>
        <v>4Court 3</v>
      </c>
      <c r="AQ53" s="295" t="str">
        <f>dummy1!L21</f>
        <v>Court 7</v>
      </c>
      <c r="AR53" s="295">
        <f t="shared" si="75"/>
        <v>1</v>
      </c>
      <c r="AS53" s="295">
        <f t="shared" ca="1" si="61"/>
        <v>13</v>
      </c>
      <c r="AT53" s="295">
        <f t="shared" ca="1" si="62"/>
        <v>0</v>
      </c>
      <c r="AU53" s="295">
        <f t="shared" ca="1" si="63"/>
        <v>0</v>
      </c>
      <c r="AV53" s="295">
        <f t="shared" ca="1" si="64"/>
        <v>0</v>
      </c>
      <c r="AW53" s="295">
        <f t="shared" ca="1" si="65"/>
        <v>0</v>
      </c>
      <c r="AX53" s="295">
        <f t="shared" ca="1" si="66"/>
        <v>0</v>
      </c>
      <c r="AY53" s="295">
        <f t="shared" ca="1" si="67"/>
        <v>0</v>
      </c>
      <c r="AZ53" s="297">
        <f t="array" aca="1" ref="AZ53" ca="1">IFERROR(INDEX($K$3:$K$18,MATCH(1,($AM$3:$AM$18=$AR53&amp;$AQ53)*($J$3:$J$18=AZ$3),0),0),"")</f>
        <v>0.625</v>
      </c>
      <c r="BA53" s="299">
        <f t="array" aca="1" ref="BA53" ca="1">IFERROR(INDEX($I$3:$I$18,MATCH(1,($AM$3:$AM$18=$AR53&amp;$AQ53)*($J$3:$J$18=BA$3),0),0),"")</f>
        <v>7</v>
      </c>
      <c r="BB53" s="297" t="str">
        <f t="array" aca="1" ref="BB53" ca="1">IFERROR(INDEX($L$3:$L$18,MATCH(1,($AM$3:$AM$18=$AR53&amp;$AQ53)*($J$3:$J$18=BB$3),0),0),"")</f>
        <v>Winner Match 1</v>
      </c>
      <c r="BC53" s="297" t="str">
        <f t="array" aca="1" ref="BC53" ca="1">IFERROR(INDEX($M$3:$M$18,MATCH(1,($AM$3:$AM$18=$AR53&amp;$AQ53)*($J$3:$J$18=BC$3),0),0),"")</f>
        <v>Winner Match 2</v>
      </c>
      <c r="BD53" s="297" t="str">
        <f t="array" aca="1" ref="BD53" ca="1">IFERROR(INDEX($K$3:$K$18,MATCH(1,($AM$3:$AM$18=$AR53&amp;$AQ53)*($J$3:$J$18=BD$3),0),0),"")</f>
        <v/>
      </c>
      <c r="BE53" s="299" t="str">
        <f t="array" aca="1" ref="BE53" ca="1">IFERROR(INDEX($I$3:$I$18,MATCH(1,($AM$3:$AM$18=$AR53&amp;$AQ53)*($J$3:$J$18=BE$3),0),0),"")</f>
        <v/>
      </c>
      <c r="BF53" s="297" t="str">
        <f t="array" aca="1" ref="BF53" ca="1">IFERROR(INDEX($L$3:$L$18,MATCH(1,($AM$3:$AM$18=$AR53&amp;$AQ53)*($J$3:$J$18=BF$3),0),0),"")</f>
        <v/>
      </c>
      <c r="BG53" s="297" t="str">
        <f t="array" aca="1" ref="BG53" ca="1">IFERROR(INDEX($M$3:$M$18,MATCH(1,($AM$3:$AM$18=$AR53&amp;$AQ53)*($J$3:$J$18=BG$3),0),0),"")</f>
        <v/>
      </c>
      <c r="BH53" s="297" t="str">
        <f t="array" aca="1" ref="BH53" ca="1">IFERROR(INDEX($K$3:$K$18,MATCH(1,($AM$3:$AM$18=$AR53&amp;$AQ53)*($J$3:$J$18=BH$3),0),0),"")</f>
        <v/>
      </c>
      <c r="BI53" s="299" t="str">
        <f t="array" aca="1" ref="BI53" ca="1">IFERROR(INDEX($I$3:$I$18,MATCH(1,($AM$3:$AM$18=$AR53&amp;$AQ53)*($J$3:$J$18=BI$3),0),0),"")</f>
        <v/>
      </c>
      <c r="BJ53" s="297" t="str">
        <f t="array" aca="1" ref="BJ53" ca="1">IFERROR(INDEX($L$3:$L$18,MATCH(1,($AM$3:$AM$18=$AR53&amp;$AQ53)*($J$3:$J$18=BJ$3),0),0),"")</f>
        <v/>
      </c>
      <c r="BK53" s="297" t="str">
        <f t="array" aca="1" ref="BK53" ca="1">IFERROR(INDEX($M$3:$M$18,MATCH(1,($AM$3:$AM$18=$AR53&amp;$AQ53)*($J$3:$J$18=BK$3),0),0),"")</f>
        <v/>
      </c>
      <c r="BL53" s="297" t="str">
        <f t="array" aca="1" ref="BL53" ca="1">IFERROR(INDEX($K$3:$K$18,MATCH(1,($AM$3:$AM$18=$AR53&amp;$AQ53)*($J$3:$J$18=BL$3),0),0),"")</f>
        <v/>
      </c>
      <c r="BM53" s="299" t="str">
        <f t="array" aca="1" ref="BM53" ca="1">IFERROR(INDEX($I$3:$I$18,MATCH(1,($AM$3:$AM$18=$AR53&amp;$AQ53)*($J$3:$J$18=BM$3),0),0),"")</f>
        <v/>
      </c>
      <c r="BN53" s="297" t="str">
        <f t="array" aca="1" ref="BN53" ca="1">IFERROR(INDEX($L$3:$L$18,MATCH(1,($AM$3:$AM$18=$AR53&amp;$AQ53)*($J$3:$J$18=BN$3),0),0),"")</f>
        <v/>
      </c>
      <c r="BO53" s="297" t="str">
        <f t="array" aca="1" ref="BO53" ca="1">IFERROR(INDEX($M$3:$M$18,MATCH(1,($AM$3:$AM$18=$AR53&amp;$AQ53)*($J$3:$J$18=BO$3),0),0),"")</f>
        <v/>
      </c>
      <c r="BP53" s="297" t="str">
        <f t="array" aca="1" ref="BP53" ca="1">IFERROR(INDEX($K$3:$K$18,MATCH(1,($AM$3:$AM$18=$AR53&amp;$AQ53)*($J$3:$J$18=BP$3),0),0),"")</f>
        <v/>
      </c>
      <c r="BQ53" s="299" t="str">
        <f t="array" aca="1" ref="BQ53" ca="1">IFERROR(INDEX($I$3:$I$18,MATCH(1,($AM$3:$AM$18=$AR53&amp;$AQ53)*($J$3:$J$18=BQ$3),0),0),"")</f>
        <v/>
      </c>
      <c r="BR53" s="297" t="str">
        <f t="array" aca="1" ref="BR53" ca="1">IFERROR(INDEX($L$3:$L$18,MATCH(1,($AM$3:$AM$18=$AR53&amp;$AQ53)*($J$3:$J$18=BR$3),0),0),"")</f>
        <v/>
      </c>
      <c r="BS53" s="297" t="str">
        <f t="array" aca="1" ref="BS53" ca="1">IFERROR(INDEX($M$3:$M$18,MATCH(1,($AM$3:$AM$18=$AR53&amp;$AQ53)*($J$3:$J$18=BS$3),0),0),"")</f>
        <v/>
      </c>
      <c r="BT53" s="297" t="str">
        <f t="array" aca="1" ref="BT53" ca="1">IFERROR(INDEX($K$3:$K$18,MATCH(1,($AM$3:$AM$18=$AR53&amp;$AQ53)*($J$3:$J$18=BT$3),0),0),"")</f>
        <v/>
      </c>
      <c r="BU53" s="299" t="str">
        <f t="array" aca="1" ref="BU53" ca="1">IFERROR(INDEX($I$3:$I$18,MATCH(1,($AM$3:$AM$18=$AR53&amp;$AQ53)*($J$3:$J$18=BU$3),0),0),"")</f>
        <v/>
      </c>
      <c r="BV53" s="297" t="str">
        <f t="array" aca="1" ref="BV53" ca="1">IFERROR(INDEX($L$3:$L$18,MATCH(1,($AM$3:$AM$18=$AR53&amp;$AQ53)*($J$3:$J$18=BV$3),0),0),"")</f>
        <v/>
      </c>
      <c r="BW53" s="297" t="str">
        <f t="array" aca="1" ref="BW53" ca="1">IFERROR(INDEX($M$3:$M$18,MATCH(1,($AM$3:$AM$18=$AR53&amp;$AQ53)*($J$3:$J$18=BW$3),0),0),"")</f>
        <v/>
      </c>
      <c r="BX53" s="297" t="str">
        <f t="array" aca="1" ref="BX53" ca="1">IFERROR(INDEX($K$3:$K$18,MATCH(1,($AM$3:$AM$18=$AR53&amp;$AQ53)*($J$3:$J$18=BX$3),0),0),"")</f>
        <v/>
      </c>
      <c r="BY53" s="299" t="str">
        <f t="array" aca="1" ref="BY53" ca="1">IFERROR(INDEX($I$3:$I$18,MATCH(1,($AM$3:$AM$18=$AR53&amp;$AQ53)*($J$3:$J$18=BY$3),0),0),"")</f>
        <v/>
      </c>
      <c r="BZ53" s="297" t="str">
        <f t="array" aca="1" ref="BZ53" ca="1">IFERROR(INDEX($L$3:$L$18,MATCH(1,($AM$3:$AM$18=$AR53&amp;$AQ53)*($J$3:$J$18=BZ$3),0),0),"")</f>
        <v/>
      </c>
      <c r="CA53" s="297" t="str">
        <f t="array" aca="1" ref="CA53" ca="1">IFERROR(INDEX($M$3:$M$18,MATCH(1,($AM$3:$AM$18=$AR53&amp;$AQ53)*($J$3:$J$18=CA$3),0),0),"")</f>
        <v/>
      </c>
      <c r="CB53" s="297">
        <f t="array" aca="1" ref="CB53" ca="1">IFERROR(INDEX($S$3:$S$33,MATCH(1,($AN$3:$AN$33=$AR53&amp;$AQ53)*($R$3:$R$33=CB$3),0),0),"")</f>
        <v>0.625</v>
      </c>
      <c r="CC53" s="299">
        <f t="array" aca="1" ref="CC53" ca="1">IFERROR(INDEX($Q$3:$Q$33,MATCH(1,($AN$3:$AN$33=$AR53&amp;$AQ53)*($R$3:$R$33=CC$3),0),0),"")</f>
        <v>7</v>
      </c>
      <c r="CD53" s="297" t="str">
        <f t="array" aca="1" ref="CD53" ca="1">IFERROR(INDEX($T$3:$T$33,MATCH(1,($AN$3:$AN$33=$AR53&amp;$AQ53)*($R$3:$R$33=CD$3),0),0),"")</f>
        <v>Player 3</v>
      </c>
      <c r="CE53" s="297" t="str">
        <f t="array" aca="1" ref="CE53" ca="1">IFERROR(INDEX($U$3:$U$33,MATCH(1,($AN$3:$AN$33=$AR53&amp;$AQ53)*($R$3:$R$33=CE$3),0),0),"")</f>
        <v>Player 14</v>
      </c>
      <c r="CF53" s="297" t="str">
        <f t="array" aca="1" ref="CF53" ca="1">IFERROR(INDEX($S$3:$S$33,MATCH(1,($AN$3:$AN$33=$AR53&amp;$AQ53)*($R$3:$R$33=CF$3),0),0),"")</f>
        <v/>
      </c>
      <c r="CG53" s="299" t="str">
        <f t="array" aca="1" ref="CG53" ca="1">IFERROR(INDEX($Q$3:$Q$33,MATCH(1,($AN$3:$AN$33=$AR53&amp;$AQ53)*($R$3:$R$33=CG$3),0),0),"")</f>
        <v/>
      </c>
      <c r="CH53" s="297" t="str">
        <f t="array" aca="1" ref="CH53" ca="1">IFERROR(INDEX($T$3:$T$33,MATCH(1,($AN$3:$AN$33=$AR53&amp;$AQ53)*($R$3:$R$33=CH$3),0),0),"")</f>
        <v/>
      </c>
      <c r="CI53" s="297" t="str">
        <f t="array" aca="1" ref="CI53" ca="1">IFERROR(INDEX($U$3:$U$33,MATCH(1,($AN$3:$AN$33=$AR53&amp;$AQ53)*($R$3:$R$33=CI$3),0),0),"")</f>
        <v/>
      </c>
      <c r="CJ53" s="297" t="str">
        <f t="array" aca="1" ref="CJ53" ca="1">IFERROR(INDEX($S$3:$S$33,MATCH(1,($AN$3:$AN$33=$AR53&amp;$AQ53)*($R$3:$R$33=CJ$3),0),0),"")</f>
        <v/>
      </c>
      <c r="CK53" s="299" t="str">
        <f t="array" aca="1" ref="CK53" ca="1">IFERROR(INDEX($Q$3:$Q$33,MATCH(1,($AN$3:$AN$33=$AR53&amp;$AQ53)*($R$3:$R$33=CK$3),0),0),"")</f>
        <v/>
      </c>
      <c r="CL53" s="297" t="str">
        <f t="array" aca="1" ref="CL53" ca="1">IFERROR(INDEX($T$3:$T$33,MATCH(1,($AN$3:$AN$33=$AR53&amp;$AQ53)*($R$3:$R$33=CL$3),0),0),"")</f>
        <v/>
      </c>
      <c r="CM53" s="297" t="str">
        <f t="array" aca="1" ref="CM53" ca="1">IFERROR(INDEX($U$3:$U$33,MATCH(1,($AN$3:$AN$33=$AR53&amp;$AQ53)*($R$3:$R$33=CM$3),0),0),"")</f>
        <v/>
      </c>
      <c r="CN53" s="297" t="str">
        <f t="array" aca="1" ref="CN53" ca="1">IFERROR(INDEX($S$3:$S$33,MATCH(1,($AN$3:$AN$33=$AR53&amp;$AQ53)*($R$3:$R$33=CN$3),0),0),"")</f>
        <v/>
      </c>
      <c r="CO53" s="299" t="str">
        <f t="array" aca="1" ref="CO53" ca="1">IFERROR(INDEX($Q$3:$Q$33,MATCH(1,($AN$3:$AN$33=$AR53&amp;$AQ53)*($R$3:$R$33=CO$3),0),0),"")</f>
        <v/>
      </c>
      <c r="CP53" s="297" t="str">
        <f t="array" aca="1" ref="CP53" ca="1">IFERROR(INDEX($T$3:$T$33,MATCH(1,($AN$3:$AN$33=$AR53&amp;$AQ53)*($R$3:$R$33=CP$3),0),0),"")</f>
        <v/>
      </c>
      <c r="CQ53" s="297" t="str">
        <f t="array" aca="1" ref="CQ53" ca="1">IFERROR(INDEX($U$3:$U$33,MATCH(1,($AN$3:$AN$33=$AR53&amp;$AQ53)*($R$3:$R$33=CQ$3),0),0),"")</f>
        <v/>
      </c>
      <c r="CR53" s="297" t="str">
        <f t="array" aca="1" ref="CR53" ca="1">IFERROR(INDEX($S$3:$S$33,MATCH(1,($AN$3:$AN$33=$AR53&amp;$AQ53)*($R$3:$R$33=CR$3),0),0),"")</f>
        <v/>
      </c>
      <c r="CS53" s="299" t="str">
        <f t="array" aca="1" ref="CS53" ca="1">IFERROR(INDEX($Q$3:$Q$33,MATCH(1,($AN$3:$AN$33=$AR53&amp;$AQ53)*($R$3:$R$33=CS$3),0),0),"")</f>
        <v/>
      </c>
      <c r="CT53" s="297" t="str">
        <f t="array" aca="1" ref="CT53" ca="1">IFERROR(INDEX($T$3:$T$33,MATCH(1,($AN$3:$AN$33=$AR53&amp;$AQ53)*($R$3:$R$33=CT$3),0),0),"")</f>
        <v/>
      </c>
      <c r="CU53" s="297" t="str">
        <f t="array" aca="1" ref="CU53" ca="1">IFERROR(INDEX($U$3:$U$33,MATCH(1,($AN$3:$AN$33=$AR53&amp;$AQ53)*($R$3:$R$33=CU$3),0),0),"")</f>
        <v/>
      </c>
      <c r="CV53" s="297" t="str">
        <f t="array" aca="1" ref="CV53" ca="1">IFERROR(INDEX($S$3:$S$33,MATCH(1,($AN$3:$AN$33=$AR53&amp;$AQ53)*($R$3:$R$33=CV$3),0),0),"")</f>
        <v/>
      </c>
      <c r="CW53" s="299" t="str">
        <f t="array" aca="1" ref="CW53" ca="1">IFERROR(INDEX($Q$3:$Q$33,MATCH(1,($AN$3:$AN$33=$AR53&amp;$AQ53)*($R$3:$R$33=CW$3),0),0),"")</f>
        <v/>
      </c>
      <c r="CX53" s="297" t="str">
        <f t="array" aca="1" ref="CX53" ca="1">IFERROR(INDEX($T$3:$T$33,MATCH(1,($AN$3:$AN$33=$AR53&amp;$AQ53)*($R$3:$R$33=CX$3),0),0),"")</f>
        <v/>
      </c>
      <c r="CY53" s="297" t="str">
        <f t="array" aca="1" ref="CY53" ca="1">IFERROR(INDEX($U$3:$U$33,MATCH(1,($AN$3:$AN$33=$AR53&amp;$AQ53)*($R$3:$R$33=CY$3),0),0),"")</f>
        <v/>
      </c>
      <c r="CZ53" s="297" t="str">
        <f t="array" aca="1" ref="CZ53" ca="1">IFERROR(INDEX($S$3:$S$33,MATCH(1,($AN$3:$AN$33=$AR53&amp;$AQ53)*($R$3:$R$33=CZ$3),0),0),"")</f>
        <v/>
      </c>
      <c r="DA53" s="299" t="str">
        <f t="array" aca="1" ref="DA53" ca="1">IFERROR(INDEX($Q$3:$Q$33,MATCH(1,($AN$3:$AN$33=$AR53&amp;$AQ53)*($R$3:$R$33=DA$3),0),0),"")</f>
        <v/>
      </c>
      <c r="DB53" s="297" t="str">
        <f t="array" aca="1" ref="DB53" ca="1">IFERROR(INDEX($T$3:$T$33,MATCH(1,($AN$3:$AN$33=$AR53&amp;$AQ53)*($R$3:$R$33=DB$3),0),0),"")</f>
        <v/>
      </c>
      <c r="DC53" s="297" t="str">
        <f t="array" aca="1" ref="DC53" ca="1">IFERROR(INDEX($U$3:$U$33,MATCH(1,($AN$3:$AN$33=$AR53&amp;$AQ53)*($R$3:$R$33=DC$3),0),0),"")</f>
        <v/>
      </c>
      <c r="DD53" s="297">
        <f t="array" aca="1" ref="DD53" ca="1">IFERROR(INDEX($AA$3:$AA$65,MATCH(1,($AO$3:$AO$65=$AR53&amp;$AQ53)*($Z$3:$Z$65=DD$3),0),0),"")</f>
        <v>0.625</v>
      </c>
      <c r="DE53" s="299">
        <f t="array" aca="1" ref="DE53" ca="1">IFERROR(INDEX($Y$3:$Y$65,MATCH(1,($AO$3:$AO$65=$AR53&amp;$AQ53)*($Z$3:$Z$65=DE$3),0),0),"")</f>
        <v>7</v>
      </c>
      <c r="DF53" s="297" t="str">
        <f t="array" aca="1" ref="DF53" ca="1">IFERROR(INDEX($AB$3:$AB$65,MATCH(1,($AO$3:$AO$65=$AR53&amp;$AQ53)*($Z$3:$Z$65=DF$3),0),0),"")</f>
        <v>Player 3</v>
      </c>
      <c r="DG53" s="297" t="str">
        <f t="array" aca="1" ref="DG53" ca="1">IFERROR(INDEX($AC$3:$AC$65,MATCH(1,($AO$3:$AO$65=$AR53&amp;$AQ53)*($Z$3:$Z$65=DG$3),0),0),"")</f>
        <v>Player 14</v>
      </c>
      <c r="DH53" s="297" t="str">
        <f t="array" aca="1" ref="DH53" ca="1">IFERROR(INDEX($AA$3:$AA$65,MATCH(1,($AO$3:$AO$65=$AR53&amp;$AQ53)*($Z$3:$Z$65=DH$3),0),0),"")</f>
        <v/>
      </c>
      <c r="DI53" s="299" t="str">
        <f t="array" aca="1" ref="DI53" ca="1">IFERROR(INDEX($Y$3:$Y$65,MATCH(1,($AO$3:$AO$65=$AR53&amp;$AQ53)*($Z$3:$Z$65=DI$3),0),0),"")</f>
        <v/>
      </c>
      <c r="DJ53" s="297" t="str">
        <f t="array" aca="1" ref="DJ53" ca="1">IFERROR(INDEX($AB$3:$AB$65,MATCH(1,($AO$3:$AO$65=$AR53&amp;$AQ53)*($Z$3:$Z$65=DJ$3),0),0),"")</f>
        <v/>
      </c>
      <c r="DK53" s="297" t="str">
        <f t="array" aca="1" ref="DK53" ca="1">IFERROR(INDEX($AC$3:$AC$65,MATCH(1,($AO$3:$AO$65=$AR53&amp;$AQ53)*($Z$3:$Z$65=DK$3),0),0),"")</f>
        <v/>
      </c>
      <c r="DL53" s="297" t="str">
        <f t="array" aca="1" ref="DL53" ca="1">IFERROR(INDEX($AA$3:$AA$65,MATCH(1,($AO$3:$AO$65=$AR53&amp;$AQ53)*($Z$3:$Z$65=DL$3),0),0),"")</f>
        <v/>
      </c>
      <c r="DM53" s="299" t="str">
        <f t="array" aca="1" ref="DM53" ca="1">IFERROR(INDEX($Y$3:$Y$65,MATCH(1,($AO$3:$AO$65=$AR53&amp;$AQ53)*($Z$3:$Z$65=DM$3),0),0),"")</f>
        <v/>
      </c>
      <c r="DN53" s="297" t="str">
        <f t="array" aca="1" ref="DN53" ca="1">IFERROR(INDEX($AB$3:$AB$65,MATCH(1,($AO$3:$AO$65=$AR53&amp;$AQ53)*($Z$3:$Z$65=DN$3),0),0),"")</f>
        <v/>
      </c>
      <c r="DO53" s="297" t="str">
        <f t="array" aca="1" ref="DO53" ca="1">IFERROR(INDEX($AC$3:$AC$65,MATCH(1,($AO$3:$AO$65=$AR53&amp;$AQ53)*($Z$3:$Z$65=DO$3),0),0),"")</f>
        <v/>
      </c>
      <c r="DP53" s="297" t="str">
        <f t="array" aca="1" ref="DP53" ca="1">IFERROR(INDEX($AA$3:$AA$65,MATCH(1,($AO$3:$AO$65=$AR53&amp;$AQ53)*($Z$3:$Z$65=DP$3),0),0),"")</f>
        <v/>
      </c>
      <c r="DQ53" s="299" t="str">
        <f t="array" aca="1" ref="DQ53" ca="1">IFERROR(INDEX($Y$3:$Y$65,MATCH(1,($AO$3:$AO$65=$AR53&amp;$AQ53)*($Z$3:$Z$65=DQ$3),0),0),"")</f>
        <v/>
      </c>
      <c r="DR53" s="297" t="str">
        <f t="array" aca="1" ref="DR53" ca="1">IFERROR(INDEX($AB$3:$AB$65,MATCH(1,($AO$3:$AO$65=$AR53&amp;$AQ53)*($Z$3:$Z$65=DR$3),0),0),"")</f>
        <v/>
      </c>
      <c r="DS53" s="297" t="str">
        <f t="array" aca="1" ref="DS53" ca="1">IFERROR(INDEX($AC$3:$AC$65,MATCH(1,($AO$3:$AO$65=$AR53&amp;$AQ53)*($Z$3:$Z$65=DS$3),0),0),"")</f>
        <v/>
      </c>
      <c r="DT53" s="297" t="str">
        <f t="array" aca="1" ref="DT53" ca="1">IFERROR(INDEX($AA$3:$AA$65,MATCH(1,($AO$3:$AO$65=$AR53&amp;$AQ53)*($Z$3:$Z$65=DT$3),0),0),"")</f>
        <v/>
      </c>
      <c r="DU53" s="299" t="str">
        <f t="array" aca="1" ref="DU53" ca="1">IFERROR(INDEX($Y$3:$Y$65,MATCH(1,($AO$3:$AO$65=$AR53&amp;$AQ53)*($Z$3:$Z$65=DU$3),0),0),"")</f>
        <v/>
      </c>
      <c r="DV53" s="297" t="str">
        <f t="array" aca="1" ref="DV53" ca="1">IFERROR(INDEX($AB$3:$AB$65,MATCH(1,($AO$3:$AO$65=$AR53&amp;$AQ53)*($Z$3:$Z$65=DV$3),0),0),"")</f>
        <v/>
      </c>
      <c r="DW53" s="297" t="str">
        <f t="array" aca="1" ref="DW53" ca="1">IFERROR(INDEX($AC$3:$AC$65,MATCH(1,($AO$3:$AO$65=$AR53&amp;$AQ53)*($Z$3:$Z$65=DW$3),0),0),"")</f>
        <v/>
      </c>
      <c r="DX53" s="297" t="str">
        <f t="array" aca="1" ref="DX53" ca="1">IFERROR(INDEX($AA$3:$AA$65,MATCH(1,($AO$3:$AO$65=$AR53&amp;$AQ53)*($Z$3:$Z$65=DX$3),0),0),"")</f>
        <v/>
      </c>
      <c r="DY53" s="299" t="str">
        <f t="array" aca="1" ref="DY53" ca="1">IFERROR(INDEX($Y$3:$Y$65,MATCH(1,($AO$3:$AO$65=$AR53&amp;$AQ53)*($Z$3:$Z$65=DY$3),0),0),"")</f>
        <v/>
      </c>
      <c r="DZ53" s="297" t="str">
        <f t="array" aca="1" ref="DZ53" ca="1">IFERROR(INDEX($AB$3:$AB$65,MATCH(1,($AO$3:$AO$65=$AR53&amp;$AQ53)*($Z$3:$Z$65=DZ$3),0),0),"")</f>
        <v/>
      </c>
      <c r="EA53" s="297" t="str">
        <f t="array" aca="1" ref="EA53" ca="1">IFERROR(INDEX($AC$3:$AC$65,MATCH(1,($AO$3:$AO$65=$AR53&amp;$AQ53)*($Z$3:$Z$65=EA$3),0),0),"")</f>
        <v/>
      </c>
      <c r="EB53" s="297" t="str">
        <f t="array" aca="1" ref="EB53" ca="1">IFERROR(INDEX($AA$3:$AA$65,MATCH(1,($AO$3:$AO$65=$AR53&amp;$AQ53)*($Z$3:$Z$65=EB$3),0),0),"")</f>
        <v/>
      </c>
      <c r="EC53" s="299" t="str">
        <f t="array" aca="1" ref="EC53" ca="1">IFERROR(INDEX($Y$3:$Y$65,MATCH(1,($AO$3:$AO$65=$AR53&amp;$AQ53)*($Z$3:$Z$65=EC$3),0),0),"")</f>
        <v/>
      </c>
      <c r="ED53" s="297" t="str">
        <f t="array" aca="1" ref="ED53" ca="1">IFERROR(INDEX($AB$3:$AB$65,MATCH(1,($AO$3:$AO$65=$AR53&amp;$AQ53)*($Z$3:$Z$65=ED$3),0),0),"")</f>
        <v/>
      </c>
      <c r="EE53" s="297" t="str">
        <f t="array" aca="1" ref="EE53" ca="1">IFERROR(INDEX($AC$3:$AC$65,MATCH(1,($AO$3:$AO$65=$AR53&amp;$AQ53)*($Z$3:$Z$65=EE$3),0),0),"")</f>
        <v/>
      </c>
      <c r="EF53" s="297">
        <f t="array" aca="1" ref="EF53" ca="1">IFERROR(INDEX($AI$3:$AI$129,MATCH(1,($AP$3:$AP$129=$AR53&amp;$AQ53)*($AH$3:$AH$129=EF$3),0),0),"")</f>
        <v>0.625</v>
      </c>
      <c r="EG53" s="299">
        <f t="array" aca="1" ref="EG53" ca="1">IFERROR(INDEX($AG$3:$AG$129,MATCH(1,($AP$3:$AP$129=$AR53&amp;$AQ53)*($AH$3:$AH$129=EG$3),0),0),"")</f>
        <v>7</v>
      </c>
      <c r="EH53" s="297" t="str">
        <f t="array" aca="1" ref="EH53" ca="1">IFERROR(INDEX($AJ$3:$AJ$129,MATCH(1,($AP$3:$AP$129=$AR53&amp;$AQ53)*($AH$3:$AH$129=EH$3),0),0),"")</f>
        <v>Player 3</v>
      </c>
      <c r="EI53" s="297" t="str">
        <f t="array" aca="1" ref="EI53" ca="1">IFERROR(INDEX($AK$3:$AK$129,MATCH(1,($AP$3:$AP$129=$AR53&amp;$AQ53)*($AH$3:$AH$129=EI$3),0),0),"")</f>
        <v>Player 14</v>
      </c>
      <c r="EJ53" s="297">
        <f t="array" aca="1" ref="EJ53" ca="1">IFERROR(INDEX($AI$3:$AI$129,MATCH(1,($AP$3:$AP$129=$AR53&amp;$AQ53)*($AH$3:$AH$129=EJ$3),0),0),"")</f>
        <v>0.625</v>
      </c>
      <c r="EK53" s="299">
        <f t="array" aca="1" ref="EK53" ca="1">IFERROR(INDEX($AG$3:$AG$129,MATCH(1,($AP$3:$AP$129=$AR53&amp;$AQ53)*($AH$3:$AH$129=EK$3),0),0),"")</f>
        <v>71</v>
      </c>
      <c r="EL53" s="297" t="str">
        <f t="array" aca="1" ref="EL53" ca="1">IFERROR(INDEX($AJ$3:$AJ$129,MATCH(1,($AP$3:$AP$129=$AR53&amp;$AQ53)*($AH$3:$AH$129=EL$3),0),0),"")</f>
        <v>Loser Match 50</v>
      </c>
      <c r="EM53" s="297" t="str">
        <f t="array" aca="1" ref="EM53" ca="1">IFERROR(INDEX($AK$3:$AK$129,MATCH(1,($AP$3:$AP$129=$AR53&amp;$AQ53)*($AH$3:$AH$129=EM$3),0),0),"")</f>
        <v>Winner Match 66</v>
      </c>
      <c r="EN53" s="297" t="str">
        <f t="array" aca="1" ref="EN53" ca="1">IFERROR(INDEX($AI$3:$AI$129,MATCH(1,($AP$3:$AP$129=$AR53&amp;$AQ53)*($AH$3:$AH$129=EN$3),0),0),"")</f>
        <v/>
      </c>
      <c r="EO53" s="299" t="str">
        <f t="array" aca="1" ref="EO53" ca="1">IFERROR(INDEX($AG$3:$AG$129,MATCH(1,($AP$3:$AP$129=$AR53&amp;$AQ53)*($AH$3:$AH$129=EO$3),0),0),"")</f>
        <v/>
      </c>
      <c r="EP53" s="297" t="str">
        <f t="array" aca="1" ref="EP53" ca="1">IFERROR(INDEX($AJ$3:$AJ$129,MATCH(1,($AP$3:$AP$129=$AR53&amp;$AQ53)*($AH$3:$AH$129=EP$3),0),0),"")</f>
        <v/>
      </c>
      <c r="EQ53" s="297" t="str">
        <f t="array" aca="1" ref="EQ53" ca="1">IFERROR(INDEX($AK$3:$AK$129,MATCH(1,($AP$3:$AP$129=$AR53&amp;$AQ53)*($AH$3:$AH$129=EQ$3),0),0),"")</f>
        <v/>
      </c>
      <c r="ER53" s="297" t="str">
        <f t="array" aca="1" ref="ER53" ca="1">IFERROR(INDEX($AI$3:$AI$129,MATCH(1,($AP$3:$AP$129=$AR53&amp;$AQ53)*($AH$3:$AH$129=ER$3),0),0),"")</f>
        <v/>
      </c>
      <c r="ES53" s="299" t="str">
        <f t="array" aca="1" ref="ES53" ca="1">IFERROR(INDEX($AG$3:$AG$129,MATCH(1,($AP$3:$AP$129=$AR53&amp;$AQ53)*($AH$3:$AH$129=ES$3),0),0),"")</f>
        <v/>
      </c>
      <c r="ET53" s="297" t="str">
        <f t="array" aca="1" ref="ET53" ca="1">IFERROR(INDEX($AJ$3:$AJ$129,MATCH(1,($AP$3:$AP$129=$AR53&amp;$AQ53)*($AH$3:$AH$129=ET$3),0),0),"")</f>
        <v/>
      </c>
      <c r="EU53" s="297" t="str">
        <f t="array" aca="1" ref="EU53" ca="1">IFERROR(INDEX($AK$3:$AK$129,MATCH(1,($AP$3:$AP$129=$AR53&amp;$AQ53)*($AH$3:$AH$129=EU$3),0),0),"")</f>
        <v/>
      </c>
      <c r="EV53" s="297" t="str">
        <f t="array" aca="1" ref="EV53" ca="1">IFERROR(INDEX($AI$3:$AI$129,MATCH(1,($AP$3:$AP$129=$AR53&amp;$AQ53)*($AH$3:$AH$129=EV$3),0),0),"")</f>
        <v/>
      </c>
      <c r="EW53" s="299" t="str">
        <f t="array" aca="1" ref="EW53" ca="1">IFERROR(INDEX($AG$3:$AG$129,MATCH(1,($AP$3:$AP$129=$AR53&amp;$AQ53)*($AH$3:$AH$129=EW$3),0),0),"")</f>
        <v/>
      </c>
      <c r="EX53" s="297" t="str">
        <f t="array" aca="1" ref="EX53" ca="1">IFERROR(INDEX($AJ$3:$AJ$129,MATCH(1,($AP$3:$AP$129=$AR53&amp;$AQ53)*($AH$3:$AH$129=EX$3),0),0),"")</f>
        <v/>
      </c>
      <c r="EY53" s="297" t="str">
        <f t="array" aca="1" ref="EY53" ca="1">IFERROR(INDEX($AK$3:$AK$129,MATCH(1,($AP$3:$AP$129=$AR53&amp;$AQ53)*($AH$3:$AH$129=EY$3),0),0),"")</f>
        <v/>
      </c>
      <c r="EZ53" s="297" t="str">
        <f t="array" aca="1" ref="EZ53" ca="1">IFERROR(INDEX($AI$3:$AI$129,MATCH(1,($AP$3:$AP$129=$AR53&amp;$AQ53)*($AH$3:$AH$129=EZ$3),0),0),"")</f>
        <v/>
      </c>
      <c r="FA53" s="299" t="str">
        <f t="array" aca="1" ref="FA53" ca="1">IFERROR(INDEX($AG$3:$AG$129,MATCH(1,($AP$3:$AP$129=$AR53&amp;$AQ53)*($AH$3:$AH$129=FA$3),0),0),"")</f>
        <v/>
      </c>
      <c r="FB53" s="297" t="str">
        <f t="array" aca="1" ref="FB53" ca="1">IFERROR(INDEX($AJ$3:$AJ$129,MATCH(1,($AP$3:$AP$129=$AR53&amp;$AQ53)*($AH$3:$AH$129=FB$3),0),0),"")</f>
        <v/>
      </c>
      <c r="FC53" s="297" t="str">
        <f t="array" aca="1" ref="FC53" ca="1">IFERROR(INDEX($AK$3:$AK$129,MATCH(1,($AP$3:$AP$129=$AR53&amp;$AQ53)*($AH$3:$AH$129=FC$3),0),0),"")</f>
        <v/>
      </c>
      <c r="FD53" s="297" t="str">
        <f t="array" aca="1" ref="FD53" ca="1">IFERROR(INDEX($AI$3:$AI$129,MATCH(1,($AP$3:$AP$129=$AR53&amp;$AQ53)*($AH$3:$AH$129=FD$3),0),0),"")</f>
        <v/>
      </c>
      <c r="FE53" s="299" t="str">
        <f t="array" aca="1" ref="FE53" ca="1">IFERROR(INDEX($AG$3:$AG$129,MATCH(1,($AP$3:$AP$129=$AR53&amp;$AQ53)*($AH$3:$AH$129=FE$3),0),0),"")</f>
        <v/>
      </c>
      <c r="FF53" s="297" t="str">
        <f t="array" aca="1" ref="FF53" ca="1">IFERROR(INDEX($AJ$3:$AJ$129,MATCH(1,($AP$3:$AP$129=$AR53&amp;$AQ53)*($AH$3:$AH$129=FF$3),0),0),"")</f>
        <v/>
      </c>
      <c r="FG53" s="297" t="str">
        <f t="array" aca="1" ref="FG53" ca="1">IFERROR(INDEX($AK$3:$AK$129,MATCH(1,($AP$3:$AP$129=$AR53&amp;$AQ53)*($AH$3:$AH$129=FG$3),0),0),"")</f>
        <v/>
      </c>
    </row>
    <row r="54" spans="2:163" ht="13.8" x14ac:dyDescent="0.25">
      <c r="B54" s="295">
        <f>dummy1!O60</f>
        <v>52</v>
      </c>
      <c r="C54" s="296">
        <f>dummy1!P60</f>
        <v>42040</v>
      </c>
      <c r="D54" s="297">
        <f>dummy1!Q60</f>
        <v>0.87500000000000011</v>
      </c>
      <c r="E54" s="295" t="str">
        <f>dummy1!R60</f>
        <v>Court 4</v>
      </c>
      <c r="G54" s="295" t="str">
        <f>IFERROR(VLOOKUP(dummy1!S60,dummy1!$K$45:$L$172,2,FALSE),"")</f>
        <v/>
      </c>
      <c r="H54" s="295" t="str">
        <f>IFERROR(VLOOKUP(dummy1!V60,dummy1!$K$45:$L$172,2,FALSE),"")</f>
        <v/>
      </c>
      <c r="V54" s="295">
        <f ca="1">'Bracket 17 - 32'!AY139</f>
        <v>36</v>
      </c>
      <c r="W54" s="296" t="str">
        <f ca="1">'Bracket 17 - 32'!AZ136</f>
        <v>Loser Match 27</v>
      </c>
      <c r="X54" s="296" t="str">
        <f ca="1">'Bracket 17 - 32'!AZ137</f>
        <v>Winner Match 30</v>
      </c>
      <c r="Y54" s="295" t="str">
        <f t="shared" ca="1" si="41"/>
        <v/>
      </c>
      <c r="Z54" s="295" t="str">
        <f t="shared" ca="1" si="2"/>
        <v/>
      </c>
      <c r="AA54" s="295" t="str">
        <f t="shared" ca="1" si="3"/>
        <v/>
      </c>
      <c r="AB54" s="295" t="str">
        <f t="shared" ca="1" si="42"/>
        <v/>
      </c>
      <c r="AC54" s="295" t="str">
        <f t="shared" ca="1" si="43"/>
        <v/>
      </c>
      <c r="AD54" s="295">
        <f ca="1">'Bracket 33 - 64'!S51</f>
        <v>16</v>
      </c>
      <c r="AE54" s="295" t="str">
        <f ca="1">'Bracket 33 - 64'!T48</f>
        <v>Winner Match 7</v>
      </c>
      <c r="AF54" s="295" t="str">
        <f ca="1">'Bracket 33 - 64'!T49</f>
        <v>Winner Match 8</v>
      </c>
      <c r="AG54" s="295">
        <f t="shared" ca="1" si="44"/>
        <v>52</v>
      </c>
      <c r="AH54" s="295">
        <f t="shared" ca="1" si="45"/>
        <v>42040</v>
      </c>
      <c r="AI54" s="295">
        <f t="shared" ca="1" si="46"/>
        <v>0.87500000000000011</v>
      </c>
      <c r="AJ54" s="295" t="str">
        <f t="shared" ca="1" si="47"/>
        <v>Winner Match 39</v>
      </c>
      <c r="AK54" s="295" t="str">
        <f t="shared" ca="1" si="48"/>
        <v>Winner Match 40</v>
      </c>
      <c r="AL54" s="294">
        <f>IF(dummy1!B61=dummy1!B60,IF(dummy1!C61&gt;1,AL53,AL53+1),1)</f>
        <v>4</v>
      </c>
      <c r="AO54" s="295" t="str">
        <f t="shared" si="51"/>
        <v>4Court 4</v>
      </c>
      <c r="AP54" s="295" t="str">
        <f t="shared" si="52"/>
        <v>4Court 4</v>
      </c>
      <c r="AQ54" s="295" t="str">
        <f t="shared" ref="AQ54:AQ84" si="76">AQ53</f>
        <v>Court 7</v>
      </c>
      <c r="AR54" s="295">
        <f t="shared" si="75"/>
        <v>2</v>
      </c>
      <c r="AS54" s="295">
        <f t="shared" ca="1" si="61"/>
        <v>14</v>
      </c>
      <c r="AT54" s="295">
        <f t="shared" ca="1" si="62"/>
        <v>0</v>
      </c>
      <c r="AU54" s="295">
        <f t="shared" ca="1" si="63"/>
        <v>0</v>
      </c>
      <c r="AV54" s="295">
        <f t="shared" ca="1" si="64"/>
        <v>0</v>
      </c>
      <c r="AW54" s="295">
        <f t="shared" ca="1" si="65"/>
        <v>0</v>
      </c>
      <c r="AX54" s="295">
        <f t="shared" ca="1" si="66"/>
        <v>0</v>
      </c>
      <c r="AY54" s="295">
        <f t="shared" ca="1" si="67"/>
        <v>0</v>
      </c>
      <c r="AZ54" s="297" t="str">
        <f t="array" aca="1" ref="AZ54" ca="1">IFERROR(INDEX($K$3:$K$18,MATCH(1,($AM$3:$AM$18=$AR54&amp;$AQ54)*($J$3:$J$18=AZ$3),0),0),"")</f>
        <v/>
      </c>
      <c r="BA54" s="299" t="str">
        <f t="array" aca="1" ref="BA54" ca="1">IFERROR(INDEX($I$3:$I$18,MATCH(1,($AM$3:$AM$18=$AR54&amp;$AQ54)*($J$3:$J$18=BA$3),0),0),"")</f>
        <v/>
      </c>
      <c r="BB54" s="297" t="str">
        <f t="array" aca="1" ref="BB54" ca="1">IFERROR(INDEX($L$3:$L$18,MATCH(1,($AM$3:$AM$18=$AR54&amp;$AQ54)*($J$3:$J$18=BB$3),0),0),"")</f>
        <v/>
      </c>
      <c r="BC54" s="297" t="str">
        <f t="array" aca="1" ref="BC54" ca="1">IFERROR(INDEX($M$3:$M$18,MATCH(1,($AM$3:$AM$18=$AR54&amp;$AQ54)*($J$3:$J$18=BC$3),0),0),"")</f>
        <v/>
      </c>
      <c r="BD54" s="297" t="str">
        <f t="array" aca="1" ref="BD54" ca="1">IFERROR(INDEX($K$3:$K$18,MATCH(1,($AM$3:$AM$18=$AR54&amp;$AQ54)*($J$3:$J$18=BD$3),0),0),"")</f>
        <v/>
      </c>
      <c r="BE54" s="299" t="str">
        <f t="array" aca="1" ref="BE54" ca="1">IFERROR(INDEX($I$3:$I$18,MATCH(1,($AM$3:$AM$18=$AR54&amp;$AQ54)*($J$3:$J$18=BE$3),0),0),"")</f>
        <v/>
      </c>
      <c r="BF54" s="297" t="str">
        <f t="array" aca="1" ref="BF54" ca="1">IFERROR(INDEX($L$3:$L$18,MATCH(1,($AM$3:$AM$18=$AR54&amp;$AQ54)*($J$3:$J$18=BF$3),0),0),"")</f>
        <v/>
      </c>
      <c r="BG54" s="297" t="str">
        <f t="array" aca="1" ref="BG54" ca="1">IFERROR(INDEX($M$3:$M$18,MATCH(1,($AM$3:$AM$18=$AR54&amp;$AQ54)*($J$3:$J$18=BG$3),0),0),"")</f>
        <v/>
      </c>
      <c r="BH54" s="297" t="str">
        <f t="array" aca="1" ref="BH54" ca="1">IFERROR(INDEX($K$3:$K$18,MATCH(1,($AM$3:$AM$18=$AR54&amp;$AQ54)*($J$3:$J$18=BH$3),0),0),"")</f>
        <v/>
      </c>
      <c r="BI54" s="299" t="str">
        <f t="array" aca="1" ref="BI54" ca="1">IFERROR(INDEX($I$3:$I$18,MATCH(1,($AM$3:$AM$18=$AR54&amp;$AQ54)*($J$3:$J$18=BI$3),0),0),"")</f>
        <v/>
      </c>
      <c r="BJ54" s="297" t="str">
        <f t="array" aca="1" ref="BJ54" ca="1">IFERROR(INDEX($L$3:$L$18,MATCH(1,($AM$3:$AM$18=$AR54&amp;$AQ54)*($J$3:$J$18=BJ$3),0),0),"")</f>
        <v/>
      </c>
      <c r="BK54" s="297" t="str">
        <f t="array" aca="1" ref="BK54" ca="1">IFERROR(INDEX($M$3:$M$18,MATCH(1,($AM$3:$AM$18=$AR54&amp;$AQ54)*($J$3:$J$18=BK$3),0),0),"")</f>
        <v/>
      </c>
      <c r="BL54" s="297" t="str">
        <f t="array" aca="1" ref="BL54" ca="1">IFERROR(INDEX($K$3:$K$18,MATCH(1,($AM$3:$AM$18=$AR54&amp;$AQ54)*($J$3:$J$18=BL$3),0),0),"")</f>
        <v/>
      </c>
      <c r="BM54" s="299" t="str">
        <f t="array" aca="1" ref="BM54" ca="1">IFERROR(INDEX($I$3:$I$18,MATCH(1,($AM$3:$AM$18=$AR54&amp;$AQ54)*($J$3:$J$18=BM$3),0),0),"")</f>
        <v/>
      </c>
      <c r="BN54" s="297" t="str">
        <f t="array" aca="1" ref="BN54" ca="1">IFERROR(INDEX($L$3:$L$18,MATCH(1,($AM$3:$AM$18=$AR54&amp;$AQ54)*($J$3:$J$18=BN$3),0),0),"")</f>
        <v/>
      </c>
      <c r="BO54" s="297" t="str">
        <f t="array" aca="1" ref="BO54" ca="1">IFERROR(INDEX($M$3:$M$18,MATCH(1,($AM$3:$AM$18=$AR54&amp;$AQ54)*($J$3:$J$18=BO$3),0),0),"")</f>
        <v/>
      </c>
      <c r="BP54" s="297" t="str">
        <f t="array" aca="1" ref="BP54" ca="1">IFERROR(INDEX($K$3:$K$18,MATCH(1,($AM$3:$AM$18=$AR54&amp;$AQ54)*($J$3:$J$18=BP$3),0),0),"")</f>
        <v/>
      </c>
      <c r="BQ54" s="299" t="str">
        <f t="array" aca="1" ref="BQ54" ca="1">IFERROR(INDEX($I$3:$I$18,MATCH(1,($AM$3:$AM$18=$AR54&amp;$AQ54)*($J$3:$J$18=BQ$3),0),0),"")</f>
        <v/>
      </c>
      <c r="BR54" s="297" t="str">
        <f t="array" aca="1" ref="BR54" ca="1">IFERROR(INDEX($L$3:$L$18,MATCH(1,($AM$3:$AM$18=$AR54&amp;$AQ54)*($J$3:$J$18=BR$3),0),0),"")</f>
        <v/>
      </c>
      <c r="BS54" s="297" t="str">
        <f t="array" aca="1" ref="BS54" ca="1">IFERROR(INDEX($M$3:$M$18,MATCH(1,($AM$3:$AM$18=$AR54&amp;$AQ54)*($J$3:$J$18=BS$3),0),0),"")</f>
        <v/>
      </c>
      <c r="BT54" s="297" t="str">
        <f t="array" aca="1" ref="BT54" ca="1">IFERROR(INDEX($K$3:$K$18,MATCH(1,($AM$3:$AM$18=$AR54&amp;$AQ54)*($J$3:$J$18=BT$3),0),0),"")</f>
        <v/>
      </c>
      <c r="BU54" s="299" t="str">
        <f t="array" aca="1" ref="BU54" ca="1">IFERROR(INDEX($I$3:$I$18,MATCH(1,($AM$3:$AM$18=$AR54&amp;$AQ54)*($J$3:$J$18=BU$3),0),0),"")</f>
        <v/>
      </c>
      <c r="BV54" s="297" t="str">
        <f t="array" aca="1" ref="BV54" ca="1">IFERROR(INDEX($L$3:$L$18,MATCH(1,($AM$3:$AM$18=$AR54&amp;$AQ54)*($J$3:$J$18=BV$3),0),0),"")</f>
        <v/>
      </c>
      <c r="BW54" s="297" t="str">
        <f t="array" aca="1" ref="BW54" ca="1">IFERROR(INDEX($M$3:$M$18,MATCH(1,($AM$3:$AM$18=$AR54&amp;$AQ54)*($J$3:$J$18=BW$3),0),0),"")</f>
        <v/>
      </c>
      <c r="BX54" s="297" t="str">
        <f t="array" aca="1" ref="BX54" ca="1">IFERROR(INDEX($K$3:$K$18,MATCH(1,($AM$3:$AM$18=$AR54&amp;$AQ54)*($J$3:$J$18=BX$3),0),0),"")</f>
        <v/>
      </c>
      <c r="BY54" s="299" t="str">
        <f t="array" aca="1" ref="BY54" ca="1">IFERROR(INDEX($I$3:$I$18,MATCH(1,($AM$3:$AM$18=$AR54&amp;$AQ54)*($J$3:$J$18=BY$3),0),0),"")</f>
        <v/>
      </c>
      <c r="BZ54" s="297" t="str">
        <f t="array" aca="1" ref="BZ54" ca="1">IFERROR(INDEX($L$3:$L$18,MATCH(1,($AM$3:$AM$18=$AR54&amp;$AQ54)*($J$3:$J$18=BZ$3),0),0),"")</f>
        <v/>
      </c>
      <c r="CA54" s="297" t="str">
        <f t="array" aca="1" ref="CA54" ca="1">IFERROR(INDEX($M$3:$M$18,MATCH(1,($AM$3:$AM$18=$AR54&amp;$AQ54)*($J$3:$J$18=CA$3),0),0),"")</f>
        <v/>
      </c>
      <c r="CB54" s="297">
        <f t="array" aca="1" ref="CB54" ca="1">IFERROR(INDEX($S$3:$S$33,MATCH(1,($AN$3:$AN$33=$AR54&amp;$AQ54)*($R$3:$R$33=CB$3),0),0),"")</f>
        <v>0.70833333333333337</v>
      </c>
      <c r="CC54" s="299">
        <f t="array" aca="1" ref="CC54" ca="1">IFERROR(INDEX($Q$3:$Q$33,MATCH(1,($AN$3:$AN$33=$AR54&amp;$AQ54)*($R$3:$R$33=CC$3),0),0),"")</f>
        <v>23</v>
      </c>
      <c r="CD54" s="297" t="str">
        <f t="array" aca="1" ref="CD54" ca="1">IFERROR(INDEX($T$3:$T$33,MATCH(1,($AN$3:$AN$33=$AR54&amp;$AQ54)*($R$3:$R$33=CD$3),0),0),"")</f>
        <v>Winner Match 17</v>
      </c>
      <c r="CE54" s="297" t="str">
        <f t="array" aca="1" ref="CE54" ca="1">IFERROR(INDEX($U$3:$U$33,MATCH(1,($AN$3:$AN$33=$AR54&amp;$AQ54)*($R$3:$R$33=CE$3),0),0),"")</f>
        <v>Winner Match 18</v>
      </c>
      <c r="CF54" s="297" t="str">
        <f t="array" aca="1" ref="CF54" ca="1">IFERROR(INDEX($S$3:$S$33,MATCH(1,($AN$3:$AN$33=$AR54&amp;$AQ54)*($R$3:$R$33=CF$3),0),0),"")</f>
        <v/>
      </c>
      <c r="CG54" s="299" t="str">
        <f t="array" aca="1" ref="CG54" ca="1">IFERROR(INDEX($Q$3:$Q$33,MATCH(1,($AN$3:$AN$33=$AR54&amp;$AQ54)*($R$3:$R$33=CG$3),0),0),"")</f>
        <v/>
      </c>
      <c r="CH54" s="297" t="str">
        <f t="array" aca="1" ref="CH54" ca="1">IFERROR(INDEX($T$3:$T$33,MATCH(1,($AN$3:$AN$33=$AR54&amp;$AQ54)*($R$3:$R$33=CH$3),0),0),"")</f>
        <v/>
      </c>
      <c r="CI54" s="297" t="str">
        <f t="array" aca="1" ref="CI54" ca="1">IFERROR(INDEX($U$3:$U$33,MATCH(1,($AN$3:$AN$33=$AR54&amp;$AQ54)*($R$3:$R$33=CI$3),0),0),"")</f>
        <v/>
      </c>
      <c r="CJ54" s="297" t="str">
        <f t="array" aca="1" ref="CJ54" ca="1">IFERROR(INDEX($S$3:$S$33,MATCH(1,($AN$3:$AN$33=$AR54&amp;$AQ54)*($R$3:$R$33=CJ$3),0),0),"")</f>
        <v/>
      </c>
      <c r="CK54" s="299" t="str">
        <f t="array" aca="1" ref="CK54" ca="1">IFERROR(INDEX($Q$3:$Q$33,MATCH(1,($AN$3:$AN$33=$AR54&amp;$AQ54)*($R$3:$R$33=CK$3),0),0),"")</f>
        <v/>
      </c>
      <c r="CL54" s="297" t="str">
        <f t="array" aca="1" ref="CL54" ca="1">IFERROR(INDEX($T$3:$T$33,MATCH(1,($AN$3:$AN$33=$AR54&amp;$AQ54)*($R$3:$R$33=CL$3),0),0),"")</f>
        <v/>
      </c>
      <c r="CM54" s="297" t="str">
        <f t="array" aca="1" ref="CM54" ca="1">IFERROR(INDEX($U$3:$U$33,MATCH(1,($AN$3:$AN$33=$AR54&amp;$AQ54)*($R$3:$R$33=CM$3),0),0),"")</f>
        <v/>
      </c>
      <c r="CN54" s="297" t="str">
        <f t="array" aca="1" ref="CN54" ca="1">IFERROR(INDEX($S$3:$S$33,MATCH(1,($AN$3:$AN$33=$AR54&amp;$AQ54)*($R$3:$R$33=CN$3),0),0),"")</f>
        <v/>
      </c>
      <c r="CO54" s="299" t="str">
        <f t="array" aca="1" ref="CO54" ca="1">IFERROR(INDEX($Q$3:$Q$33,MATCH(1,($AN$3:$AN$33=$AR54&amp;$AQ54)*($R$3:$R$33=CO$3),0),0),"")</f>
        <v/>
      </c>
      <c r="CP54" s="297" t="str">
        <f t="array" aca="1" ref="CP54" ca="1">IFERROR(INDEX($T$3:$T$33,MATCH(1,($AN$3:$AN$33=$AR54&amp;$AQ54)*($R$3:$R$33=CP$3),0),0),"")</f>
        <v/>
      </c>
      <c r="CQ54" s="297" t="str">
        <f t="array" aca="1" ref="CQ54" ca="1">IFERROR(INDEX($U$3:$U$33,MATCH(1,($AN$3:$AN$33=$AR54&amp;$AQ54)*($R$3:$R$33=CQ$3),0),0),"")</f>
        <v/>
      </c>
      <c r="CR54" s="297" t="str">
        <f t="array" aca="1" ref="CR54" ca="1">IFERROR(INDEX($S$3:$S$33,MATCH(1,($AN$3:$AN$33=$AR54&amp;$AQ54)*($R$3:$R$33=CR$3),0),0),"")</f>
        <v/>
      </c>
      <c r="CS54" s="299" t="str">
        <f t="array" aca="1" ref="CS54" ca="1">IFERROR(INDEX($Q$3:$Q$33,MATCH(1,($AN$3:$AN$33=$AR54&amp;$AQ54)*($R$3:$R$33=CS$3),0),0),"")</f>
        <v/>
      </c>
      <c r="CT54" s="297" t="str">
        <f t="array" aca="1" ref="CT54" ca="1">IFERROR(INDEX($T$3:$T$33,MATCH(1,($AN$3:$AN$33=$AR54&amp;$AQ54)*($R$3:$R$33=CT$3),0),0),"")</f>
        <v/>
      </c>
      <c r="CU54" s="297" t="str">
        <f t="array" aca="1" ref="CU54" ca="1">IFERROR(INDEX($U$3:$U$33,MATCH(1,($AN$3:$AN$33=$AR54&amp;$AQ54)*($R$3:$R$33=CU$3),0),0),"")</f>
        <v/>
      </c>
      <c r="CV54" s="297" t="str">
        <f t="array" aca="1" ref="CV54" ca="1">IFERROR(INDEX($S$3:$S$33,MATCH(1,($AN$3:$AN$33=$AR54&amp;$AQ54)*($R$3:$R$33=CV$3),0),0),"")</f>
        <v/>
      </c>
      <c r="CW54" s="299" t="str">
        <f t="array" aca="1" ref="CW54" ca="1">IFERROR(INDEX($Q$3:$Q$33,MATCH(1,($AN$3:$AN$33=$AR54&amp;$AQ54)*($R$3:$R$33=CW$3),0),0),"")</f>
        <v/>
      </c>
      <c r="CX54" s="297" t="str">
        <f t="array" aca="1" ref="CX54" ca="1">IFERROR(INDEX($T$3:$T$33,MATCH(1,($AN$3:$AN$33=$AR54&amp;$AQ54)*($R$3:$R$33=CX$3),0),0),"")</f>
        <v/>
      </c>
      <c r="CY54" s="297" t="str">
        <f t="array" aca="1" ref="CY54" ca="1">IFERROR(INDEX($U$3:$U$33,MATCH(1,($AN$3:$AN$33=$AR54&amp;$AQ54)*($R$3:$R$33=CY$3),0),0),"")</f>
        <v/>
      </c>
      <c r="CZ54" s="297" t="str">
        <f t="array" aca="1" ref="CZ54" ca="1">IFERROR(INDEX($S$3:$S$33,MATCH(1,($AN$3:$AN$33=$AR54&amp;$AQ54)*($R$3:$R$33=CZ$3),0),0),"")</f>
        <v/>
      </c>
      <c r="DA54" s="299" t="str">
        <f t="array" aca="1" ref="DA54" ca="1">IFERROR(INDEX($Q$3:$Q$33,MATCH(1,($AN$3:$AN$33=$AR54&amp;$AQ54)*($R$3:$R$33=DA$3),0),0),"")</f>
        <v/>
      </c>
      <c r="DB54" s="297" t="str">
        <f t="array" aca="1" ref="DB54" ca="1">IFERROR(INDEX($T$3:$T$33,MATCH(1,($AN$3:$AN$33=$AR54&amp;$AQ54)*($R$3:$R$33=DB$3),0),0),"")</f>
        <v/>
      </c>
      <c r="DC54" s="297" t="str">
        <f t="array" aca="1" ref="DC54" ca="1">IFERROR(INDEX($U$3:$U$33,MATCH(1,($AN$3:$AN$33=$AR54&amp;$AQ54)*($R$3:$R$33=DC$3),0),0),"")</f>
        <v/>
      </c>
      <c r="DD54" s="297">
        <f t="array" aca="1" ref="DD54" ca="1">IFERROR(INDEX($AA$3:$AA$65,MATCH(1,($AO$3:$AO$65=$AR54&amp;$AQ54)*($Z$3:$Z$65=DD$3),0),0),"")</f>
        <v>0.70833333333333337</v>
      </c>
      <c r="DE54" s="299">
        <f t="array" aca="1" ref="DE54" ca="1">IFERROR(INDEX($Y$3:$Y$65,MATCH(1,($AO$3:$AO$65=$AR54&amp;$AQ54)*($Z$3:$Z$65=DE$3),0),0),"")</f>
        <v>23</v>
      </c>
      <c r="DF54" s="297" t="str">
        <f t="array" aca="1" ref="DF54" ca="1">IFERROR(INDEX($AB$3:$AB$65,MATCH(1,($AO$3:$AO$65=$AR54&amp;$AQ54)*($Z$3:$Z$65=DF$3),0),0),"")</f>
        <v>Loser Match 14</v>
      </c>
      <c r="DG54" s="297" t="str">
        <f t="array" aca="1" ref="DG54" ca="1">IFERROR(INDEX($AC$3:$AC$65,MATCH(1,($AO$3:$AO$65=$AR54&amp;$AQ54)*($Z$3:$Z$65=DG$3),0),0),"")</f>
        <v>Winner Match 11</v>
      </c>
      <c r="DH54" s="297" t="str">
        <f t="array" aca="1" ref="DH54" ca="1">IFERROR(INDEX($AA$3:$AA$65,MATCH(1,($AO$3:$AO$65=$AR54&amp;$AQ54)*($Z$3:$Z$65=DH$3),0),0),"")</f>
        <v/>
      </c>
      <c r="DI54" s="299" t="str">
        <f t="array" aca="1" ref="DI54" ca="1">IFERROR(INDEX($Y$3:$Y$65,MATCH(1,($AO$3:$AO$65=$AR54&amp;$AQ54)*($Z$3:$Z$65=DI$3),0),0),"")</f>
        <v/>
      </c>
      <c r="DJ54" s="297" t="str">
        <f t="array" aca="1" ref="DJ54" ca="1">IFERROR(INDEX($AB$3:$AB$65,MATCH(1,($AO$3:$AO$65=$AR54&amp;$AQ54)*($Z$3:$Z$65=DJ$3),0),0),"")</f>
        <v/>
      </c>
      <c r="DK54" s="297" t="str">
        <f t="array" aca="1" ref="DK54" ca="1">IFERROR(INDEX($AC$3:$AC$65,MATCH(1,($AO$3:$AO$65=$AR54&amp;$AQ54)*($Z$3:$Z$65=DK$3),0),0),"")</f>
        <v/>
      </c>
      <c r="DL54" s="297" t="str">
        <f t="array" aca="1" ref="DL54" ca="1">IFERROR(INDEX($AA$3:$AA$65,MATCH(1,($AO$3:$AO$65=$AR54&amp;$AQ54)*($Z$3:$Z$65=DL$3),0),0),"")</f>
        <v/>
      </c>
      <c r="DM54" s="299" t="str">
        <f t="array" aca="1" ref="DM54" ca="1">IFERROR(INDEX($Y$3:$Y$65,MATCH(1,($AO$3:$AO$65=$AR54&amp;$AQ54)*($Z$3:$Z$65=DM$3),0),0),"")</f>
        <v/>
      </c>
      <c r="DN54" s="297" t="str">
        <f t="array" aca="1" ref="DN54" ca="1">IFERROR(INDEX($AB$3:$AB$65,MATCH(1,($AO$3:$AO$65=$AR54&amp;$AQ54)*($Z$3:$Z$65=DN$3),0),0),"")</f>
        <v/>
      </c>
      <c r="DO54" s="297" t="str">
        <f t="array" aca="1" ref="DO54" ca="1">IFERROR(INDEX($AC$3:$AC$65,MATCH(1,($AO$3:$AO$65=$AR54&amp;$AQ54)*($Z$3:$Z$65=DO$3),0),0),"")</f>
        <v/>
      </c>
      <c r="DP54" s="297" t="str">
        <f t="array" aca="1" ref="DP54" ca="1">IFERROR(INDEX($AA$3:$AA$65,MATCH(1,($AO$3:$AO$65=$AR54&amp;$AQ54)*($Z$3:$Z$65=DP$3),0),0),"")</f>
        <v/>
      </c>
      <c r="DQ54" s="299" t="str">
        <f t="array" aca="1" ref="DQ54" ca="1">IFERROR(INDEX($Y$3:$Y$65,MATCH(1,($AO$3:$AO$65=$AR54&amp;$AQ54)*($Z$3:$Z$65=DQ$3),0),0),"")</f>
        <v/>
      </c>
      <c r="DR54" s="297" t="str">
        <f t="array" aca="1" ref="DR54" ca="1">IFERROR(INDEX($AB$3:$AB$65,MATCH(1,($AO$3:$AO$65=$AR54&amp;$AQ54)*($Z$3:$Z$65=DR$3),0),0),"")</f>
        <v/>
      </c>
      <c r="DS54" s="297" t="str">
        <f t="array" aca="1" ref="DS54" ca="1">IFERROR(INDEX($AC$3:$AC$65,MATCH(1,($AO$3:$AO$65=$AR54&amp;$AQ54)*($Z$3:$Z$65=DS$3),0),0),"")</f>
        <v/>
      </c>
      <c r="DT54" s="297" t="str">
        <f t="array" aca="1" ref="DT54" ca="1">IFERROR(INDEX($AA$3:$AA$65,MATCH(1,($AO$3:$AO$65=$AR54&amp;$AQ54)*($Z$3:$Z$65=DT$3),0),0),"")</f>
        <v/>
      </c>
      <c r="DU54" s="299" t="str">
        <f t="array" aca="1" ref="DU54" ca="1">IFERROR(INDEX($Y$3:$Y$65,MATCH(1,($AO$3:$AO$65=$AR54&amp;$AQ54)*($Z$3:$Z$65=DU$3),0),0),"")</f>
        <v/>
      </c>
      <c r="DV54" s="297" t="str">
        <f t="array" aca="1" ref="DV54" ca="1">IFERROR(INDEX($AB$3:$AB$65,MATCH(1,($AO$3:$AO$65=$AR54&amp;$AQ54)*($Z$3:$Z$65=DV$3),0),0),"")</f>
        <v/>
      </c>
      <c r="DW54" s="297" t="str">
        <f t="array" aca="1" ref="DW54" ca="1">IFERROR(INDEX($AC$3:$AC$65,MATCH(1,($AO$3:$AO$65=$AR54&amp;$AQ54)*($Z$3:$Z$65=DW$3),0),0),"")</f>
        <v/>
      </c>
      <c r="DX54" s="297" t="str">
        <f t="array" aca="1" ref="DX54" ca="1">IFERROR(INDEX($AA$3:$AA$65,MATCH(1,($AO$3:$AO$65=$AR54&amp;$AQ54)*($Z$3:$Z$65=DX$3),0),0),"")</f>
        <v/>
      </c>
      <c r="DY54" s="299" t="str">
        <f t="array" aca="1" ref="DY54" ca="1">IFERROR(INDEX($Y$3:$Y$65,MATCH(1,($AO$3:$AO$65=$AR54&amp;$AQ54)*($Z$3:$Z$65=DY$3),0),0),"")</f>
        <v/>
      </c>
      <c r="DZ54" s="297" t="str">
        <f t="array" aca="1" ref="DZ54" ca="1">IFERROR(INDEX($AB$3:$AB$65,MATCH(1,($AO$3:$AO$65=$AR54&amp;$AQ54)*($Z$3:$Z$65=DZ$3),0),0),"")</f>
        <v/>
      </c>
      <c r="EA54" s="297" t="str">
        <f t="array" aca="1" ref="EA54" ca="1">IFERROR(INDEX($AC$3:$AC$65,MATCH(1,($AO$3:$AO$65=$AR54&amp;$AQ54)*($Z$3:$Z$65=EA$3),0),0),"")</f>
        <v/>
      </c>
      <c r="EB54" s="297" t="str">
        <f t="array" aca="1" ref="EB54" ca="1">IFERROR(INDEX($AA$3:$AA$65,MATCH(1,($AO$3:$AO$65=$AR54&amp;$AQ54)*($Z$3:$Z$65=EB$3),0),0),"")</f>
        <v/>
      </c>
      <c r="EC54" s="299" t="str">
        <f t="array" aca="1" ref="EC54" ca="1">IFERROR(INDEX($Y$3:$Y$65,MATCH(1,($AO$3:$AO$65=$AR54&amp;$AQ54)*($Z$3:$Z$65=EC$3),0),0),"")</f>
        <v/>
      </c>
      <c r="ED54" s="297" t="str">
        <f t="array" aca="1" ref="ED54" ca="1">IFERROR(INDEX($AB$3:$AB$65,MATCH(1,($AO$3:$AO$65=$AR54&amp;$AQ54)*($Z$3:$Z$65=ED$3),0),0),"")</f>
        <v/>
      </c>
      <c r="EE54" s="297" t="str">
        <f t="array" aca="1" ref="EE54" ca="1">IFERROR(INDEX($AC$3:$AC$65,MATCH(1,($AO$3:$AO$65=$AR54&amp;$AQ54)*($Z$3:$Z$65=EE$3),0),0),"")</f>
        <v/>
      </c>
      <c r="EF54" s="297" t="str">
        <f t="array" aca="1" ref="EF54" ca="1">IFERROR(INDEX($AI$3:$AI$129,MATCH(1,($AP$3:$AP$129=$AR54&amp;$AQ54)*($AH$3:$AH$129=EF$3),0),0),"")</f>
        <v/>
      </c>
      <c r="EG54" s="299" t="str">
        <f t="array" aca="1" ref="EG54" ca="1">IFERROR(INDEX($AG$3:$AG$129,MATCH(1,($AP$3:$AP$129=$AR54&amp;$AQ54)*($AH$3:$AH$129=EG$3),0),0),"")</f>
        <v/>
      </c>
      <c r="EH54" s="297" t="str">
        <f t="array" aca="1" ref="EH54" ca="1">IFERROR(INDEX($AJ$3:$AJ$129,MATCH(1,($AP$3:$AP$129=$AR54&amp;$AQ54)*($AH$3:$AH$129=EH$3),0),0),"")</f>
        <v/>
      </c>
      <c r="EI54" s="297" t="str">
        <f t="array" aca="1" ref="EI54" ca="1">IFERROR(INDEX($AK$3:$AK$129,MATCH(1,($AP$3:$AP$129=$AR54&amp;$AQ54)*($AH$3:$AH$129=EI$3),0),0),"")</f>
        <v/>
      </c>
      <c r="EJ54" s="297" t="str">
        <f t="array" aca="1" ref="EJ54" ca="1">IFERROR(INDEX($AI$3:$AI$129,MATCH(1,($AP$3:$AP$129=$AR54&amp;$AQ54)*($AH$3:$AH$129=EJ$3),0),0),"")</f>
        <v/>
      </c>
      <c r="EK54" s="299" t="str">
        <f t="array" aca="1" ref="EK54" ca="1">IFERROR(INDEX($AG$3:$AG$129,MATCH(1,($AP$3:$AP$129=$AR54&amp;$AQ54)*($AH$3:$AH$129=EK$3),0),0),"")</f>
        <v/>
      </c>
      <c r="EL54" s="297" t="str">
        <f t="array" aca="1" ref="EL54" ca="1">IFERROR(INDEX($AJ$3:$AJ$129,MATCH(1,($AP$3:$AP$129=$AR54&amp;$AQ54)*($AH$3:$AH$129=EL$3),0),0),"")</f>
        <v/>
      </c>
      <c r="EM54" s="297" t="str">
        <f t="array" aca="1" ref="EM54" ca="1">IFERROR(INDEX($AK$3:$AK$129,MATCH(1,($AP$3:$AP$129=$AR54&amp;$AQ54)*($AH$3:$AH$129=EM$3),0),0),"")</f>
        <v/>
      </c>
      <c r="EN54" s="297" t="str">
        <f t="array" aca="1" ref="EN54" ca="1">IFERROR(INDEX($AI$3:$AI$129,MATCH(1,($AP$3:$AP$129=$AR54&amp;$AQ54)*($AH$3:$AH$129=EN$3),0),0),"")</f>
        <v/>
      </c>
      <c r="EO54" s="299" t="str">
        <f t="array" aca="1" ref="EO54" ca="1">IFERROR(INDEX($AG$3:$AG$129,MATCH(1,($AP$3:$AP$129=$AR54&amp;$AQ54)*($AH$3:$AH$129=EO$3),0),0),"")</f>
        <v/>
      </c>
      <c r="EP54" s="297" t="str">
        <f t="array" aca="1" ref="EP54" ca="1">IFERROR(INDEX($AJ$3:$AJ$129,MATCH(1,($AP$3:$AP$129=$AR54&amp;$AQ54)*($AH$3:$AH$129=EP$3),0),0),"")</f>
        <v/>
      </c>
      <c r="EQ54" s="297" t="str">
        <f t="array" aca="1" ref="EQ54" ca="1">IFERROR(INDEX($AK$3:$AK$129,MATCH(1,($AP$3:$AP$129=$AR54&amp;$AQ54)*($AH$3:$AH$129=EQ$3),0),0),"")</f>
        <v/>
      </c>
      <c r="ER54" s="297" t="str">
        <f t="array" aca="1" ref="ER54" ca="1">IFERROR(INDEX($AI$3:$AI$129,MATCH(1,($AP$3:$AP$129=$AR54&amp;$AQ54)*($AH$3:$AH$129=ER$3),0),0),"")</f>
        <v/>
      </c>
      <c r="ES54" s="299" t="str">
        <f t="array" aca="1" ref="ES54" ca="1">IFERROR(INDEX($AG$3:$AG$129,MATCH(1,($AP$3:$AP$129=$AR54&amp;$AQ54)*($AH$3:$AH$129=ES$3),0),0),"")</f>
        <v/>
      </c>
      <c r="ET54" s="297" t="str">
        <f t="array" aca="1" ref="ET54" ca="1">IFERROR(INDEX($AJ$3:$AJ$129,MATCH(1,($AP$3:$AP$129=$AR54&amp;$AQ54)*($AH$3:$AH$129=ET$3),0),0),"")</f>
        <v/>
      </c>
      <c r="EU54" s="297" t="str">
        <f t="array" aca="1" ref="EU54" ca="1">IFERROR(INDEX($AK$3:$AK$129,MATCH(1,($AP$3:$AP$129=$AR54&amp;$AQ54)*($AH$3:$AH$129=EU$3),0),0),"")</f>
        <v/>
      </c>
      <c r="EV54" s="297" t="str">
        <f t="array" aca="1" ref="EV54" ca="1">IFERROR(INDEX($AI$3:$AI$129,MATCH(1,($AP$3:$AP$129=$AR54&amp;$AQ54)*($AH$3:$AH$129=EV$3),0),0),"")</f>
        <v/>
      </c>
      <c r="EW54" s="299" t="str">
        <f t="array" aca="1" ref="EW54" ca="1">IFERROR(INDEX($AG$3:$AG$129,MATCH(1,($AP$3:$AP$129=$AR54&amp;$AQ54)*($AH$3:$AH$129=EW$3),0),0),"")</f>
        <v/>
      </c>
      <c r="EX54" s="297" t="str">
        <f t="array" aca="1" ref="EX54" ca="1">IFERROR(INDEX($AJ$3:$AJ$129,MATCH(1,($AP$3:$AP$129=$AR54&amp;$AQ54)*($AH$3:$AH$129=EX$3),0),0),"")</f>
        <v/>
      </c>
      <c r="EY54" s="297" t="str">
        <f t="array" aca="1" ref="EY54" ca="1">IFERROR(INDEX($AK$3:$AK$129,MATCH(1,($AP$3:$AP$129=$AR54&amp;$AQ54)*($AH$3:$AH$129=EY$3),0),0),"")</f>
        <v/>
      </c>
      <c r="EZ54" s="297" t="str">
        <f t="array" aca="1" ref="EZ54" ca="1">IFERROR(INDEX($AI$3:$AI$129,MATCH(1,($AP$3:$AP$129=$AR54&amp;$AQ54)*($AH$3:$AH$129=EZ$3),0),0),"")</f>
        <v/>
      </c>
      <c r="FA54" s="299" t="str">
        <f t="array" aca="1" ref="FA54" ca="1">IFERROR(INDEX($AG$3:$AG$129,MATCH(1,($AP$3:$AP$129=$AR54&amp;$AQ54)*($AH$3:$AH$129=FA$3),0),0),"")</f>
        <v/>
      </c>
      <c r="FB54" s="297" t="str">
        <f t="array" aca="1" ref="FB54" ca="1">IFERROR(INDEX($AJ$3:$AJ$129,MATCH(1,($AP$3:$AP$129=$AR54&amp;$AQ54)*($AH$3:$AH$129=FB$3),0),0),"")</f>
        <v/>
      </c>
      <c r="FC54" s="297" t="str">
        <f t="array" aca="1" ref="FC54" ca="1">IFERROR(INDEX($AK$3:$AK$129,MATCH(1,($AP$3:$AP$129=$AR54&amp;$AQ54)*($AH$3:$AH$129=FC$3),0),0),"")</f>
        <v/>
      </c>
      <c r="FD54" s="297" t="str">
        <f t="array" aca="1" ref="FD54" ca="1">IFERROR(INDEX($AI$3:$AI$129,MATCH(1,($AP$3:$AP$129=$AR54&amp;$AQ54)*($AH$3:$AH$129=FD$3),0),0),"")</f>
        <v/>
      </c>
      <c r="FE54" s="299" t="str">
        <f t="array" aca="1" ref="FE54" ca="1">IFERROR(INDEX($AG$3:$AG$129,MATCH(1,($AP$3:$AP$129=$AR54&amp;$AQ54)*($AH$3:$AH$129=FE$3),0),0),"")</f>
        <v/>
      </c>
      <c r="FF54" s="297" t="str">
        <f t="array" aca="1" ref="FF54" ca="1">IFERROR(INDEX($AJ$3:$AJ$129,MATCH(1,($AP$3:$AP$129=$AR54&amp;$AQ54)*($AH$3:$AH$129=FF$3),0),0),"")</f>
        <v/>
      </c>
      <c r="FG54" s="297" t="str">
        <f t="array" aca="1" ref="FG54" ca="1">IFERROR(INDEX($AK$3:$AK$129,MATCH(1,($AP$3:$AP$129=$AR54&amp;$AQ54)*($AH$3:$AH$129=FG$3),0),0),"")</f>
        <v/>
      </c>
    </row>
    <row r="55" spans="2:163" ht="13.8" x14ac:dyDescent="0.25">
      <c r="B55" s="295">
        <f>dummy1!O61</f>
        <v>53</v>
      </c>
      <c r="C55" s="296">
        <f>dummy1!P61</f>
        <v>42040</v>
      </c>
      <c r="D55" s="297">
        <f>dummy1!Q61</f>
        <v>0.87500000000000011</v>
      </c>
      <c r="E55" s="295" t="str">
        <f>dummy1!R61</f>
        <v>Court 5</v>
      </c>
      <c r="G55" s="295" t="str">
        <f>IFERROR(VLOOKUP(dummy1!S61,dummy1!$K$45:$L$172,2,FALSE),"")</f>
        <v/>
      </c>
      <c r="H55" s="295" t="str">
        <f>IFERROR(VLOOKUP(dummy1!V61,dummy1!$K$45:$L$172,2,FALSE),"")</f>
        <v/>
      </c>
      <c r="V55" s="295">
        <f ca="1">'Bracket 17 - 32'!AY167</f>
        <v>37</v>
      </c>
      <c r="W55" s="296" t="str">
        <f ca="1">'Bracket 17 - 32'!AZ164</f>
        <v>Loser Match 26</v>
      </c>
      <c r="X55" s="296" t="str">
        <f ca="1">'Bracket 17 - 32'!AZ165</f>
        <v>Winner Match 31</v>
      </c>
      <c r="Y55" s="295" t="str">
        <f t="shared" ca="1" si="41"/>
        <v/>
      </c>
      <c r="Z55" s="295" t="str">
        <f t="shared" ca="1" si="2"/>
        <v/>
      </c>
      <c r="AA55" s="295" t="str">
        <f t="shared" ca="1" si="3"/>
        <v/>
      </c>
      <c r="AB55" s="295" t="str">
        <f t="shared" ca="1" si="42"/>
        <v/>
      </c>
      <c r="AC55" s="295" t="str">
        <f t="shared" ca="1" si="43"/>
        <v/>
      </c>
      <c r="AD55" s="295">
        <f ca="1">'Bracket 33 - 64'!S63</f>
        <v>17</v>
      </c>
      <c r="AE55" s="295" t="str">
        <f ca="1">'Bracket 33 - 64'!T60</f>
        <v/>
      </c>
      <c r="AF55" s="295" t="str">
        <f ca="1">'Bracket 33 - 64'!T61</f>
        <v/>
      </c>
      <c r="AG55" s="295">
        <f t="shared" ca="1" si="44"/>
        <v>53</v>
      </c>
      <c r="AH55" s="295">
        <f t="shared" ca="1" si="45"/>
        <v>42040</v>
      </c>
      <c r="AI55" s="295">
        <f t="shared" ca="1" si="46"/>
        <v>0.87500000000000011</v>
      </c>
      <c r="AJ55" s="295" t="str">
        <f t="shared" ca="1" si="47"/>
        <v>Loser Match 36</v>
      </c>
      <c r="AK55" s="295" t="str">
        <f t="shared" ca="1" si="48"/>
        <v>Winner Match 41</v>
      </c>
      <c r="AL55" s="294">
        <f>IF(dummy1!B62=dummy1!B61,IF(dummy1!C62&gt;1,AL54,AL54+1),1)</f>
        <v>4</v>
      </c>
      <c r="AO55" s="295" t="str">
        <f t="shared" si="51"/>
        <v>4Court 5</v>
      </c>
      <c r="AP55" s="295" t="str">
        <f t="shared" si="52"/>
        <v>4Court 5</v>
      </c>
      <c r="AQ55" s="295" t="str">
        <f t="shared" si="76"/>
        <v>Court 7</v>
      </c>
      <c r="AR55" s="295">
        <f t="shared" si="75"/>
        <v>3</v>
      </c>
      <c r="AS55" s="295">
        <f t="shared" ca="1" si="61"/>
        <v>14</v>
      </c>
      <c r="AT55" s="295">
        <f t="shared" ca="1" si="62"/>
        <v>0</v>
      </c>
      <c r="AU55" s="295">
        <f t="shared" ca="1" si="63"/>
        <v>0</v>
      </c>
      <c r="AV55" s="295">
        <f t="shared" ca="1" si="64"/>
        <v>0</v>
      </c>
      <c r="AW55" s="295">
        <f t="shared" ca="1" si="65"/>
        <v>0</v>
      </c>
      <c r="AX55" s="295">
        <f t="shared" ca="1" si="66"/>
        <v>0</v>
      </c>
      <c r="AY55" s="295">
        <f t="shared" ca="1" si="67"/>
        <v>0</v>
      </c>
      <c r="AZ55" s="297" t="str">
        <f t="array" aca="1" ref="AZ55" ca="1">IFERROR(INDEX($K$3:$K$18,MATCH(1,($AM$3:$AM$18=$AR55&amp;$AQ55)*($J$3:$J$18=AZ$3),0),0),"")</f>
        <v/>
      </c>
      <c r="BA55" s="299" t="str">
        <f t="array" aca="1" ref="BA55" ca="1">IFERROR(INDEX($I$3:$I$18,MATCH(1,($AM$3:$AM$18=$AR55&amp;$AQ55)*($J$3:$J$18=BA$3),0),0),"")</f>
        <v/>
      </c>
      <c r="BB55" s="297" t="str">
        <f t="array" aca="1" ref="BB55" ca="1">IFERROR(INDEX($L$3:$L$18,MATCH(1,($AM$3:$AM$18=$AR55&amp;$AQ55)*($J$3:$J$18=BB$3),0),0),"")</f>
        <v/>
      </c>
      <c r="BC55" s="297" t="str">
        <f t="array" aca="1" ref="BC55" ca="1">IFERROR(INDEX($M$3:$M$18,MATCH(1,($AM$3:$AM$18=$AR55&amp;$AQ55)*($J$3:$J$18=BC$3),0),0),"")</f>
        <v/>
      </c>
      <c r="BD55" s="297" t="str">
        <f t="array" aca="1" ref="BD55" ca="1">IFERROR(INDEX($K$3:$K$18,MATCH(1,($AM$3:$AM$18=$AR55&amp;$AQ55)*($J$3:$J$18=BD$3),0),0),"")</f>
        <v/>
      </c>
      <c r="BE55" s="299" t="str">
        <f t="array" aca="1" ref="BE55" ca="1">IFERROR(INDEX($I$3:$I$18,MATCH(1,($AM$3:$AM$18=$AR55&amp;$AQ55)*($J$3:$J$18=BE$3),0),0),"")</f>
        <v/>
      </c>
      <c r="BF55" s="297" t="str">
        <f t="array" aca="1" ref="BF55" ca="1">IFERROR(INDEX($L$3:$L$18,MATCH(1,($AM$3:$AM$18=$AR55&amp;$AQ55)*($J$3:$J$18=BF$3),0),0),"")</f>
        <v/>
      </c>
      <c r="BG55" s="297" t="str">
        <f t="array" aca="1" ref="BG55" ca="1">IFERROR(INDEX($M$3:$M$18,MATCH(1,($AM$3:$AM$18=$AR55&amp;$AQ55)*($J$3:$J$18=BG$3),0),0),"")</f>
        <v/>
      </c>
      <c r="BH55" s="297" t="str">
        <f t="array" aca="1" ref="BH55" ca="1">IFERROR(INDEX($K$3:$K$18,MATCH(1,($AM$3:$AM$18=$AR55&amp;$AQ55)*($J$3:$J$18=BH$3),0),0),"")</f>
        <v/>
      </c>
      <c r="BI55" s="299" t="str">
        <f t="array" aca="1" ref="BI55" ca="1">IFERROR(INDEX($I$3:$I$18,MATCH(1,($AM$3:$AM$18=$AR55&amp;$AQ55)*($J$3:$J$18=BI$3),0),0),"")</f>
        <v/>
      </c>
      <c r="BJ55" s="297" t="str">
        <f t="array" aca="1" ref="BJ55" ca="1">IFERROR(INDEX($L$3:$L$18,MATCH(1,($AM$3:$AM$18=$AR55&amp;$AQ55)*($J$3:$J$18=BJ$3),0),0),"")</f>
        <v/>
      </c>
      <c r="BK55" s="297" t="str">
        <f t="array" aca="1" ref="BK55" ca="1">IFERROR(INDEX($M$3:$M$18,MATCH(1,($AM$3:$AM$18=$AR55&amp;$AQ55)*($J$3:$J$18=BK$3),0),0),"")</f>
        <v/>
      </c>
      <c r="BL55" s="297" t="str">
        <f t="array" aca="1" ref="BL55" ca="1">IFERROR(INDEX($K$3:$K$18,MATCH(1,($AM$3:$AM$18=$AR55&amp;$AQ55)*($J$3:$J$18=BL$3),0),0),"")</f>
        <v/>
      </c>
      <c r="BM55" s="299" t="str">
        <f t="array" aca="1" ref="BM55" ca="1">IFERROR(INDEX($I$3:$I$18,MATCH(1,($AM$3:$AM$18=$AR55&amp;$AQ55)*($J$3:$J$18=BM$3),0),0),"")</f>
        <v/>
      </c>
      <c r="BN55" s="297" t="str">
        <f t="array" aca="1" ref="BN55" ca="1">IFERROR(INDEX($L$3:$L$18,MATCH(1,($AM$3:$AM$18=$AR55&amp;$AQ55)*($J$3:$J$18=BN$3),0),0),"")</f>
        <v/>
      </c>
      <c r="BO55" s="297" t="str">
        <f t="array" aca="1" ref="BO55" ca="1">IFERROR(INDEX($M$3:$M$18,MATCH(1,($AM$3:$AM$18=$AR55&amp;$AQ55)*($J$3:$J$18=BO$3),0),0),"")</f>
        <v/>
      </c>
      <c r="BP55" s="297" t="str">
        <f t="array" aca="1" ref="BP55" ca="1">IFERROR(INDEX($K$3:$K$18,MATCH(1,($AM$3:$AM$18=$AR55&amp;$AQ55)*($J$3:$J$18=BP$3),0),0),"")</f>
        <v/>
      </c>
      <c r="BQ55" s="299" t="str">
        <f t="array" aca="1" ref="BQ55" ca="1">IFERROR(INDEX($I$3:$I$18,MATCH(1,($AM$3:$AM$18=$AR55&amp;$AQ55)*($J$3:$J$18=BQ$3),0),0),"")</f>
        <v/>
      </c>
      <c r="BR55" s="297" t="str">
        <f t="array" aca="1" ref="BR55" ca="1">IFERROR(INDEX($L$3:$L$18,MATCH(1,($AM$3:$AM$18=$AR55&amp;$AQ55)*($J$3:$J$18=BR$3),0),0),"")</f>
        <v/>
      </c>
      <c r="BS55" s="297" t="str">
        <f t="array" aca="1" ref="BS55" ca="1">IFERROR(INDEX($M$3:$M$18,MATCH(1,($AM$3:$AM$18=$AR55&amp;$AQ55)*($J$3:$J$18=BS$3),0),0),"")</f>
        <v/>
      </c>
      <c r="BT55" s="297" t="str">
        <f t="array" aca="1" ref="BT55" ca="1">IFERROR(INDEX($K$3:$K$18,MATCH(1,($AM$3:$AM$18=$AR55&amp;$AQ55)*($J$3:$J$18=BT$3),0),0),"")</f>
        <v/>
      </c>
      <c r="BU55" s="299" t="str">
        <f t="array" aca="1" ref="BU55" ca="1">IFERROR(INDEX($I$3:$I$18,MATCH(1,($AM$3:$AM$18=$AR55&amp;$AQ55)*($J$3:$J$18=BU$3),0),0),"")</f>
        <v/>
      </c>
      <c r="BV55" s="297" t="str">
        <f t="array" aca="1" ref="BV55" ca="1">IFERROR(INDEX($L$3:$L$18,MATCH(1,($AM$3:$AM$18=$AR55&amp;$AQ55)*($J$3:$J$18=BV$3),0),0),"")</f>
        <v/>
      </c>
      <c r="BW55" s="297" t="str">
        <f t="array" aca="1" ref="BW55" ca="1">IFERROR(INDEX($M$3:$M$18,MATCH(1,($AM$3:$AM$18=$AR55&amp;$AQ55)*($J$3:$J$18=BW$3),0),0),"")</f>
        <v/>
      </c>
      <c r="BX55" s="297" t="str">
        <f t="array" aca="1" ref="BX55" ca="1">IFERROR(INDEX($K$3:$K$18,MATCH(1,($AM$3:$AM$18=$AR55&amp;$AQ55)*($J$3:$J$18=BX$3),0),0),"")</f>
        <v/>
      </c>
      <c r="BY55" s="299" t="str">
        <f t="array" aca="1" ref="BY55" ca="1">IFERROR(INDEX($I$3:$I$18,MATCH(1,($AM$3:$AM$18=$AR55&amp;$AQ55)*($J$3:$J$18=BY$3),0),0),"")</f>
        <v/>
      </c>
      <c r="BZ55" s="297" t="str">
        <f t="array" aca="1" ref="BZ55" ca="1">IFERROR(INDEX($L$3:$L$18,MATCH(1,($AM$3:$AM$18=$AR55&amp;$AQ55)*($J$3:$J$18=BZ$3),0),0),"")</f>
        <v/>
      </c>
      <c r="CA55" s="297" t="str">
        <f t="array" aca="1" ref="CA55" ca="1">IFERROR(INDEX($M$3:$M$18,MATCH(1,($AM$3:$AM$18=$AR55&amp;$AQ55)*($J$3:$J$18=CA$3),0),0),"")</f>
        <v/>
      </c>
      <c r="CB55" s="297" t="str">
        <f t="array" aca="1" ref="CB55" ca="1">IFERROR(INDEX($S$3:$S$33,MATCH(1,($AN$3:$AN$33=$AR55&amp;$AQ55)*($R$3:$R$33=CB$3),0),0),"")</f>
        <v/>
      </c>
      <c r="CC55" s="299" t="str">
        <f t="array" aca="1" ref="CC55" ca="1">IFERROR(INDEX($Q$3:$Q$33,MATCH(1,($AN$3:$AN$33=$AR55&amp;$AQ55)*($R$3:$R$33=CC$3),0),0),"")</f>
        <v/>
      </c>
      <c r="CD55" s="297" t="str">
        <f t="array" aca="1" ref="CD55" ca="1">IFERROR(INDEX($T$3:$T$33,MATCH(1,($AN$3:$AN$33=$AR55&amp;$AQ55)*($R$3:$R$33=CD$3),0),0),"")</f>
        <v/>
      </c>
      <c r="CE55" s="297" t="str">
        <f t="array" aca="1" ref="CE55" ca="1">IFERROR(INDEX($U$3:$U$33,MATCH(1,($AN$3:$AN$33=$AR55&amp;$AQ55)*($R$3:$R$33=CE$3),0),0),"")</f>
        <v/>
      </c>
      <c r="CF55" s="297" t="str">
        <f t="array" aca="1" ref="CF55" ca="1">IFERROR(INDEX($S$3:$S$33,MATCH(1,($AN$3:$AN$33=$AR55&amp;$AQ55)*($R$3:$R$33=CF$3),0),0),"")</f>
        <v/>
      </c>
      <c r="CG55" s="299" t="str">
        <f t="array" aca="1" ref="CG55" ca="1">IFERROR(INDEX($Q$3:$Q$33,MATCH(1,($AN$3:$AN$33=$AR55&amp;$AQ55)*($R$3:$R$33=CG$3),0),0),"")</f>
        <v/>
      </c>
      <c r="CH55" s="297" t="str">
        <f t="array" aca="1" ref="CH55" ca="1">IFERROR(INDEX($T$3:$T$33,MATCH(1,($AN$3:$AN$33=$AR55&amp;$AQ55)*($R$3:$R$33=CH$3),0),0),"")</f>
        <v/>
      </c>
      <c r="CI55" s="297" t="str">
        <f t="array" aca="1" ref="CI55" ca="1">IFERROR(INDEX($U$3:$U$33,MATCH(1,($AN$3:$AN$33=$AR55&amp;$AQ55)*($R$3:$R$33=CI$3),0),0),"")</f>
        <v/>
      </c>
      <c r="CJ55" s="297" t="str">
        <f t="array" aca="1" ref="CJ55" ca="1">IFERROR(INDEX($S$3:$S$33,MATCH(1,($AN$3:$AN$33=$AR55&amp;$AQ55)*($R$3:$R$33=CJ$3),0),0),"")</f>
        <v/>
      </c>
      <c r="CK55" s="299" t="str">
        <f t="array" aca="1" ref="CK55" ca="1">IFERROR(INDEX($Q$3:$Q$33,MATCH(1,($AN$3:$AN$33=$AR55&amp;$AQ55)*($R$3:$R$33=CK$3),0),0),"")</f>
        <v/>
      </c>
      <c r="CL55" s="297" t="str">
        <f t="array" aca="1" ref="CL55" ca="1">IFERROR(INDEX($T$3:$T$33,MATCH(1,($AN$3:$AN$33=$AR55&amp;$AQ55)*($R$3:$R$33=CL$3),0),0),"")</f>
        <v/>
      </c>
      <c r="CM55" s="297" t="str">
        <f t="array" aca="1" ref="CM55" ca="1">IFERROR(INDEX($U$3:$U$33,MATCH(1,($AN$3:$AN$33=$AR55&amp;$AQ55)*($R$3:$R$33=CM$3),0),0),"")</f>
        <v/>
      </c>
      <c r="CN55" s="297" t="str">
        <f t="array" aca="1" ref="CN55" ca="1">IFERROR(INDEX($S$3:$S$33,MATCH(1,($AN$3:$AN$33=$AR55&amp;$AQ55)*($R$3:$R$33=CN$3),0),0),"")</f>
        <v/>
      </c>
      <c r="CO55" s="299" t="str">
        <f t="array" aca="1" ref="CO55" ca="1">IFERROR(INDEX($Q$3:$Q$33,MATCH(1,($AN$3:$AN$33=$AR55&amp;$AQ55)*($R$3:$R$33=CO$3),0),0),"")</f>
        <v/>
      </c>
      <c r="CP55" s="297" t="str">
        <f t="array" aca="1" ref="CP55" ca="1">IFERROR(INDEX($T$3:$T$33,MATCH(1,($AN$3:$AN$33=$AR55&amp;$AQ55)*($R$3:$R$33=CP$3),0),0),"")</f>
        <v/>
      </c>
      <c r="CQ55" s="297" t="str">
        <f t="array" aca="1" ref="CQ55" ca="1">IFERROR(INDEX($U$3:$U$33,MATCH(1,($AN$3:$AN$33=$AR55&amp;$AQ55)*($R$3:$R$33=CQ$3),0),0),"")</f>
        <v/>
      </c>
      <c r="CR55" s="297" t="str">
        <f t="array" aca="1" ref="CR55" ca="1">IFERROR(INDEX($S$3:$S$33,MATCH(1,($AN$3:$AN$33=$AR55&amp;$AQ55)*($R$3:$R$33=CR$3),0),0),"")</f>
        <v/>
      </c>
      <c r="CS55" s="299" t="str">
        <f t="array" aca="1" ref="CS55" ca="1">IFERROR(INDEX($Q$3:$Q$33,MATCH(1,($AN$3:$AN$33=$AR55&amp;$AQ55)*($R$3:$R$33=CS$3),0),0),"")</f>
        <v/>
      </c>
      <c r="CT55" s="297" t="str">
        <f t="array" aca="1" ref="CT55" ca="1">IFERROR(INDEX($T$3:$T$33,MATCH(1,($AN$3:$AN$33=$AR55&amp;$AQ55)*($R$3:$R$33=CT$3),0),0),"")</f>
        <v/>
      </c>
      <c r="CU55" s="297" t="str">
        <f t="array" aca="1" ref="CU55" ca="1">IFERROR(INDEX($U$3:$U$33,MATCH(1,($AN$3:$AN$33=$AR55&amp;$AQ55)*($R$3:$R$33=CU$3),0),0),"")</f>
        <v/>
      </c>
      <c r="CV55" s="297" t="str">
        <f t="array" aca="1" ref="CV55" ca="1">IFERROR(INDEX($S$3:$S$33,MATCH(1,($AN$3:$AN$33=$AR55&amp;$AQ55)*($R$3:$R$33=CV$3),0),0),"")</f>
        <v/>
      </c>
      <c r="CW55" s="299" t="str">
        <f t="array" aca="1" ref="CW55" ca="1">IFERROR(INDEX($Q$3:$Q$33,MATCH(1,($AN$3:$AN$33=$AR55&amp;$AQ55)*($R$3:$R$33=CW$3),0),0),"")</f>
        <v/>
      </c>
      <c r="CX55" s="297" t="str">
        <f t="array" aca="1" ref="CX55" ca="1">IFERROR(INDEX($T$3:$T$33,MATCH(1,($AN$3:$AN$33=$AR55&amp;$AQ55)*($R$3:$R$33=CX$3),0),0),"")</f>
        <v/>
      </c>
      <c r="CY55" s="297" t="str">
        <f t="array" aca="1" ref="CY55" ca="1">IFERROR(INDEX($U$3:$U$33,MATCH(1,($AN$3:$AN$33=$AR55&amp;$AQ55)*($R$3:$R$33=CY$3),0),0),"")</f>
        <v/>
      </c>
      <c r="CZ55" s="297" t="str">
        <f t="array" aca="1" ref="CZ55" ca="1">IFERROR(INDEX($S$3:$S$33,MATCH(1,($AN$3:$AN$33=$AR55&amp;$AQ55)*($R$3:$R$33=CZ$3),0),0),"")</f>
        <v/>
      </c>
      <c r="DA55" s="299" t="str">
        <f t="array" aca="1" ref="DA55" ca="1">IFERROR(INDEX($Q$3:$Q$33,MATCH(1,($AN$3:$AN$33=$AR55&amp;$AQ55)*($R$3:$R$33=DA$3),0),0),"")</f>
        <v/>
      </c>
      <c r="DB55" s="297" t="str">
        <f t="array" aca="1" ref="DB55" ca="1">IFERROR(INDEX($T$3:$T$33,MATCH(1,($AN$3:$AN$33=$AR55&amp;$AQ55)*($R$3:$R$33=DB$3),0),0),"")</f>
        <v/>
      </c>
      <c r="DC55" s="297" t="str">
        <f t="array" aca="1" ref="DC55" ca="1">IFERROR(INDEX($U$3:$U$33,MATCH(1,($AN$3:$AN$33=$AR55&amp;$AQ55)*($R$3:$R$33=DC$3),0),0),"")</f>
        <v/>
      </c>
      <c r="DD55" s="297">
        <f t="array" aca="1" ref="DD55" ca="1">IFERROR(INDEX($AA$3:$AA$65,MATCH(1,($AO$3:$AO$65=$AR55&amp;$AQ55)*($Z$3:$Z$65=DD$3),0),0),"")</f>
        <v>0.79166666666666674</v>
      </c>
      <c r="DE55" s="299">
        <f t="array" aca="1" ref="DE55" ca="1">IFERROR(INDEX($Y$3:$Y$65,MATCH(1,($AO$3:$AO$65=$AR55&amp;$AQ55)*($Z$3:$Z$65=DE$3),0),0),"")</f>
        <v>39</v>
      </c>
      <c r="DF55" s="297" t="str">
        <f t="array" aca="1" ref="DF55" ca="1">IFERROR(INDEX($AB$3:$AB$65,MATCH(1,($AO$3:$AO$65=$AR55&amp;$AQ55)*($Z$3:$Z$65=DF$3),0),0),"")</f>
        <v>Winner Match 33</v>
      </c>
      <c r="DG55" s="297" t="str">
        <f t="array" aca="1" ref="DG55" ca="1">IFERROR(INDEX($AC$3:$AC$65,MATCH(1,($AO$3:$AO$65=$AR55&amp;$AQ55)*($Z$3:$Z$65=DG$3),0),0),"")</f>
        <v>Winner Match 34</v>
      </c>
      <c r="DH55" s="297" t="str">
        <f t="array" aca="1" ref="DH55" ca="1">IFERROR(INDEX($AA$3:$AA$65,MATCH(1,($AO$3:$AO$65=$AR55&amp;$AQ55)*($Z$3:$Z$65=DH$3),0),0),"")</f>
        <v/>
      </c>
      <c r="DI55" s="299" t="str">
        <f t="array" aca="1" ref="DI55" ca="1">IFERROR(INDEX($Y$3:$Y$65,MATCH(1,($AO$3:$AO$65=$AR55&amp;$AQ55)*($Z$3:$Z$65=DI$3),0),0),"")</f>
        <v/>
      </c>
      <c r="DJ55" s="297" t="str">
        <f t="array" aca="1" ref="DJ55" ca="1">IFERROR(INDEX($AB$3:$AB$65,MATCH(1,($AO$3:$AO$65=$AR55&amp;$AQ55)*($Z$3:$Z$65=DJ$3),0),0),"")</f>
        <v/>
      </c>
      <c r="DK55" s="297" t="str">
        <f t="array" aca="1" ref="DK55" ca="1">IFERROR(INDEX($AC$3:$AC$65,MATCH(1,($AO$3:$AO$65=$AR55&amp;$AQ55)*($Z$3:$Z$65=DK$3),0),0),"")</f>
        <v/>
      </c>
      <c r="DL55" s="297" t="str">
        <f t="array" aca="1" ref="DL55" ca="1">IFERROR(INDEX($AA$3:$AA$65,MATCH(1,($AO$3:$AO$65=$AR55&amp;$AQ55)*($Z$3:$Z$65=DL$3),0),0),"")</f>
        <v/>
      </c>
      <c r="DM55" s="299" t="str">
        <f t="array" aca="1" ref="DM55" ca="1">IFERROR(INDEX($Y$3:$Y$65,MATCH(1,($AO$3:$AO$65=$AR55&amp;$AQ55)*($Z$3:$Z$65=DM$3),0),0),"")</f>
        <v/>
      </c>
      <c r="DN55" s="297" t="str">
        <f t="array" aca="1" ref="DN55" ca="1">IFERROR(INDEX($AB$3:$AB$65,MATCH(1,($AO$3:$AO$65=$AR55&amp;$AQ55)*($Z$3:$Z$65=DN$3),0),0),"")</f>
        <v/>
      </c>
      <c r="DO55" s="297" t="str">
        <f t="array" aca="1" ref="DO55" ca="1">IFERROR(INDEX($AC$3:$AC$65,MATCH(1,($AO$3:$AO$65=$AR55&amp;$AQ55)*($Z$3:$Z$65=DO$3),0),0),"")</f>
        <v/>
      </c>
      <c r="DP55" s="297" t="str">
        <f t="array" aca="1" ref="DP55" ca="1">IFERROR(INDEX($AA$3:$AA$65,MATCH(1,($AO$3:$AO$65=$AR55&amp;$AQ55)*($Z$3:$Z$65=DP$3),0),0),"")</f>
        <v/>
      </c>
      <c r="DQ55" s="299" t="str">
        <f t="array" aca="1" ref="DQ55" ca="1">IFERROR(INDEX($Y$3:$Y$65,MATCH(1,($AO$3:$AO$65=$AR55&amp;$AQ55)*($Z$3:$Z$65=DQ$3),0),0),"")</f>
        <v/>
      </c>
      <c r="DR55" s="297" t="str">
        <f t="array" aca="1" ref="DR55" ca="1">IFERROR(INDEX($AB$3:$AB$65,MATCH(1,($AO$3:$AO$65=$AR55&amp;$AQ55)*($Z$3:$Z$65=DR$3),0),0),"")</f>
        <v/>
      </c>
      <c r="DS55" s="297" t="str">
        <f t="array" aca="1" ref="DS55" ca="1">IFERROR(INDEX($AC$3:$AC$65,MATCH(1,($AO$3:$AO$65=$AR55&amp;$AQ55)*($Z$3:$Z$65=DS$3),0),0),"")</f>
        <v/>
      </c>
      <c r="DT55" s="297" t="str">
        <f t="array" aca="1" ref="DT55" ca="1">IFERROR(INDEX($AA$3:$AA$65,MATCH(1,($AO$3:$AO$65=$AR55&amp;$AQ55)*($Z$3:$Z$65=DT$3),0),0),"")</f>
        <v/>
      </c>
      <c r="DU55" s="299" t="str">
        <f t="array" aca="1" ref="DU55" ca="1">IFERROR(INDEX($Y$3:$Y$65,MATCH(1,($AO$3:$AO$65=$AR55&amp;$AQ55)*($Z$3:$Z$65=DU$3),0),0),"")</f>
        <v/>
      </c>
      <c r="DV55" s="297" t="str">
        <f t="array" aca="1" ref="DV55" ca="1">IFERROR(INDEX($AB$3:$AB$65,MATCH(1,($AO$3:$AO$65=$AR55&amp;$AQ55)*($Z$3:$Z$65=DV$3),0),0),"")</f>
        <v/>
      </c>
      <c r="DW55" s="297" t="str">
        <f t="array" aca="1" ref="DW55" ca="1">IFERROR(INDEX($AC$3:$AC$65,MATCH(1,($AO$3:$AO$65=$AR55&amp;$AQ55)*($Z$3:$Z$65=DW$3),0),0),"")</f>
        <v/>
      </c>
      <c r="DX55" s="297" t="str">
        <f t="array" aca="1" ref="DX55" ca="1">IFERROR(INDEX($AA$3:$AA$65,MATCH(1,($AO$3:$AO$65=$AR55&amp;$AQ55)*($Z$3:$Z$65=DX$3),0),0),"")</f>
        <v/>
      </c>
      <c r="DY55" s="299" t="str">
        <f t="array" aca="1" ref="DY55" ca="1">IFERROR(INDEX($Y$3:$Y$65,MATCH(1,($AO$3:$AO$65=$AR55&amp;$AQ55)*($Z$3:$Z$65=DY$3),0),0),"")</f>
        <v/>
      </c>
      <c r="DZ55" s="297" t="str">
        <f t="array" aca="1" ref="DZ55" ca="1">IFERROR(INDEX($AB$3:$AB$65,MATCH(1,($AO$3:$AO$65=$AR55&amp;$AQ55)*($Z$3:$Z$65=DZ$3),0),0),"")</f>
        <v/>
      </c>
      <c r="EA55" s="297" t="str">
        <f t="array" aca="1" ref="EA55" ca="1">IFERROR(INDEX($AC$3:$AC$65,MATCH(1,($AO$3:$AO$65=$AR55&amp;$AQ55)*($Z$3:$Z$65=EA$3),0),0),"")</f>
        <v/>
      </c>
      <c r="EB55" s="297" t="str">
        <f t="array" aca="1" ref="EB55" ca="1">IFERROR(INDEX($AA$3:$AA$65,MATCH(1,($AO$3:$AO$65=$AR55&amp;$AQ55)*($Z$3:$Z$65=EB$3),0),0),"")</f>
        <v/>
      </c>
      <c r="EC55" s="299" t="str">
        <f t="array" aca="1" ref="EC55" ca="1">IFERROR(INDEX($Y$3:$Y$65,MATCH(1,($AO$3:$AO$65=$AR55&amp;$AQ55)*($Z$3:$Z$65=EC$3),0),0),"")</f>
        <v/>
      </c>
      <c r="ED55" s="297" t="str">
        <f t="array" aca="1" ref="ED55" ca="1">IFERROR(INDEX($AB$3:$AB$65,MATCH(1,($AO$3:$AO$65=$AR55&amp;$AQ55)*($Z$3:$Z$65=ED$3),0),0),"")</f>
        <v/>
      </c>
      <c r="EE55" s="297" t="str">
        <f t="array" aca="1" ref="EE55" ca="1">IFERROR(INDEX($AC$3:$AC$65,MATCH(1,($AO$3:$AO$65=$AR55&amp;$AQ55)*($Z$3:$Z$65=EE$3),0),0),"")</f>
        <v/>
      </c>
      <c r="EF55" s="297">
        <f t="array" aca="1" ref="EF55" ca="1">IFERROR(INDEX($AI$3:$AI$129,MATCH(1,($AP$3:$AP$129=$AR55&amp;$AQ55)*($AH$3:$AH$129=EF$3),0),0),"")</f>
        <v>0.79166666666666674</v>
      </c>
      <c r="EG55" s="299">
        <f t="array" aca="1" ref="EG55" ca="1">IFERROR(INDEX($AG$3:$AG$129,MATCH(1,($AP$3:$AP$129=$AR55&amp;$AQ55)*($AH$3:$AH$129=EG$3),0),0),"")</f>
        <v>39</v>
      </c>
      <c r="EH55" s="297" t="str">
        <f t="array" aca="1" ref="EH55" ca="1">IFERROR(INDEX($AJ$3:$AJ$129,MATCH(1,($AP$3:$AP$129=$AR55&amp;$AQ55)*($AH$3:$AH$129=EH$3),0),0),"")</f>
        <v>Winner Match 25</v>
      </c>
      <c r="EI55" s="297" t="str">
        <f t="array" aca="1" ref="EI55" ca="1">IFERROR(INDEX($AK$3:$AK$129,MATCH(1,($AP$3:$AP$129=$AR55&amp;$AQ55)*($AH$3:$AH$129=EI$3),0),0),"")</f>
        <v>Winner Match 26</v>
      </c>
      <c r="EJ55" s="297" t="str">
        <f t="array" aca="1" ref="EJ55" ca="1">IFERROR(INDEX($AI$3:$AI$129,MATCH(1,($AP$3:$AP$129=$AR55&amp;$AQ55)*($AH$3:$AH$129=EJ$3),0),0),"")</f>
        <v/>
      </c>
      <c r="EK55" s="299" t="str">
        <f t="array" aca="1" ref="EK55" ca="1">IFERROR(INDEX($AG$3:$AG$129,MATCH(1,($AP$3:$AP$129=$AR55&amp;$AQ55)*($AH$3:$AH$129=EK$3),0),0),"")</f>
        <v/>
      </c>
      <c r="EL55" s="297" t="str">
        <f t="array" aca="1" ref="EL55" ca="1">IFERROR(INDEX($AJ$3:$AJ$129,MATCH(1,($AP$3:$AP$129=$AR55&amp;$AQ55)*($AH$3:$AH$129=EL$3),0),0),"")</f>
        <v/>
      </c>
      <c r="EM55" s="297" t="str">
        <f t="array" aca="1" ref="EM55" ca="1">IFERROR(INDEX($AK$3:$AK$129,MATCH(1,($AP$3:$AP$129=$AR55&amp;$AQ55)*($AH$3:$AH$129=EM$3),0),0),"")</f>
        <v/>
      </c>
      <c r="EN55" s="297" t="str">
        <f t="array" aca="1" ref="EN55" ca="1">IFERROR(INDEX($AI$3:$AI$129,MATCH(1,($AP$3:$AP$129=$AR55&amp;$AQ55)*($AH$3:$AH$129=EN$3),0),0),"")</f>
        <v/>
      </c>
      <c r="EO55" s="299" t="str">
        <f t="array" aca="1" ref="EO55" ca="1">IFERROR(INDEX($AG$3:$AG$129,MATCH(1,($AP$3:$AP$129=$AR55&amp;$AQ55)*($AH$3:$AH$129=EO$3),0),0),"")</f>
        <v/>
      </c>
      <c r="EP55" s="297" t="str">
        <f t="array" aca="1" ref="EP55" ca="1">IFERROR(INDEX($AJ$3:$AJ$129,MATCH(1,($AP$3:$AP$129=$AR55&amp;$AQ55)*($AH$3:$AH$129=EP$3),0),0),"")</f>
        <v/>
      </c>
      <c r="EQ55" s="297" t="str">
        <f t="array" aca="1" ref="EQ55" ca="1">IFERROR(INDEX($AK$3:$AK$129,MATCH(1,($AP$3:$AP$129=$AR55&amp;$AQ55)*($AH$3:$AH$129=EQ$3),0),0),"")</f>
        <v/>
      </c>
      <c r="ER55" s="297" t="str">
        <f t="array" aca="1" ref="ER55" ca="1">IFERROR(INDEX($AI$3:$AI$129,MATCH(1,($AP$3:$AP$129=$AR55&amp;$AQ55)*($AH$3:$AH$129=ER$3),0),0),"")</f>
        <v/>
      </c>
      <c r="ES55" s="299" t="str">
        <f t="array" aca="1" ref="ES55" ca="1">IFERROR(INDEX($AG$3:$AG$129,MATCH(1,($AP$3:$AP$129=$AR55&amp;$AQ55)*($AH$3:$AH$129=ES$3),0),0),"")</f>
        <v/>
      </c>
      <c r="ET55" s="297" t="str">
        <f t="array" aca="1" ref="ET55" ca="1">IFERROR(INDEX($AJ$3:$AJ$129,MATCH(1,($AP$3:$AP$129=$AR55&amp;$AQ55)*($AH$3:$AH$129=ET$3),0),0),"")</f>
        <v/>
      </c>
      <c r="EU55" s="297" t="str">
        <f t="array" aca="1" ref="EU55" ca="1">IFERROR(INDEX($AK$3:$AK$129,MATCH(1,($AP$3:$AP$129=$AR55&amp;$AQ55)*($AH$3:$AH$129=EU$3),0),0),"")</f>
        <v/>
      </c>
      <c r="EV55" s="297" t="str">
        <f t="array" aca="1" ref="EV55" ca="1">IFERROR(INDEX($AI$3:$AI$129,MATCH(1,($AP$3:$AP$129=$AR55&amp;$AQ55)*($AH$3:$AH$129=EV$3),0),0),"")</f>
        <v/>
      </c>
      <c r="EW55" s="299" t="str">
        <f t="array" aca="1" ref="EW55" ca="1">IFERROR(INDEX($AG$3:$AG$129,MATCH(1,($AP$3:$AP$129=$AR55&amp;$AQ55)*($AH$3:$AH$129=EW$3),0),0),"")</f>
        <v/>
      </c>
      <c r="EX55" s="297" t="str">
        <f t="array" aca="1" ref="EX55" ca="1">IFERROR(INDEX($AJ$3:$AJ$129,MATCH(1,($AP$3:$AP$129=$AR55&amp;$AQ55)*($AH$3:$AH$129=EX$3),0),0),"")</f>
        <v/>
      </c>
      <c r="EY55" s="297" t="str">
        <f t="array" aca="1" ref="EY55" ca="1">IFERROR(INDEX($AK$3:$AK$129,MATCH(1,($AP$3:$AP$129=$AR55&amp;$AQ55)*($AH$3:$AH$129=EY$3),0),0),"")</f>
        <v/>
      </c>
      <c r="EZ55" s="297" t="str">
        <f t="array" aca="1" ref="EZ55" ca="1">IFERROR(INDEX($AI$3:$AI$129,MATCH(1,($AP$3:$AP$129=$AR55&amp;$AQ55)*($AH$3:$AH$129=EZ$3),0),0),"")</f>
        <v/>
      </c>
      <c r="FA55" s="299" t="str">
        <f t="array" aca="1" ref="FA55" ca="1">IFERROR(INDEX($AG$3:$AG$129,MATCH(1,($AP$3:$AP$129=$AR55&amp;$AQ55)*($AH$3:$AH$129=FA$3),0),0),"")</f>
        <v/>
      </c>
      <c r="FB55" s="297" t="str">
        <f t="array" aca="1" ref="FB55" ca="1">IFERROR(INDEX($AJ$3:$AJ$129,MATCH(1,($AP$3:$AP$129=$AR55&amp;$AQ55)*($AH$3:$AH$129=FB$3),0),0),"")</f>
        <v/>
      </c>
      <c r="FC55" s="297" t="str">
        <f t="array" aca="1" ref="FC55" ca="1">IFERROR(INDEX($AK$3:$AK$129,MATCH(1,($AP$3:$AP$129=$AR55&amp;$AQ55)*($AH$3:$AH$129=FC$3),0),0),"")</f>
        <v/>
      </c>
      <c r="FD55" s="297" t="str">
        <f t="array" aca="1" ref="FD55" ca="1">IFERROR(INDEX($AI$3:$AI$129,MATCH(1,($AP$3:$AP$129=$AR55&amp;$AQ55)*($AH$3:$AH$129=FD$3),0),0),"")</f>
        <v/>
      </c>
      <c r="FE55" s="299" t="str">
        <f t="array" aca="1" ref="FE55" ca="1">IFERROR(INDEX($AG$3:$AG$129,MATCH(1,($AP$3:$AP$129=$AR55&amp;$AQ55)*($AH$3:$AH$129=FE$3),0),0),"")</f>
        <v/>
      </c>
      <c r="FF55" s="297" t="str">
        <f t="array" aca="1" ref="FF55" ca="1">IFERROR(INDEX($AJ$3:$AJ$129,MATCH(1,($AP$3:$AP$129=$AR55&amp;$AQ55)*($AH$3:$AH$129=FF$3),0),0),"")</f>
        <v/>
      </c>
      <c r="FG55" s="297" t="str">
        <f t="array" aca="1" ref="FG55" ca="1">IFERROR(INDEX($AK$3:$AK$129,MATCH(1,($AP$3:$AP$129=$AR55&amp;$AQ55)*($AH$3:$AH$129=FG$3),0),0),"")</f>
        <v/>
      </c>
    </row>
    <row r="56" spans="2:163" ht="13.8" x14ac:dyDescent="0.25">
      <c r="B56" s="295">
        <f>dummy1!O62</f>
        <v>54</v>
      </c>
      <c r="C56" s="296">
        <f>dummy1!P62</f>
        <v>42040</v>
      </c>
      <c r="D56" s="297">
        <f>dummy1!Q62</f>
        <v>0.87500000000000011</v>
      </c>
      <c r="E56" s="295" t="str">
        <f>dummy1!R62</f>
        <v>Court 6</v>
      </c>
      <c r="G56" s="295" t="str">
        <f>IFERROR(VLOOKUP(dummy1!S62,dummy1!$K$45:$L$172,2,FALSE),"")</f>
        <v/>
      </c>
      <c r="H56" s="295" t="str">
        <f>IFERROR(VLOOKUP(dummy1!V62,dummy1!$K$45:$L$172,2,FALSE),"")</f>
        <v/>
      </c>
      <c r="V56" s="295">
        <f ca="1">'Bracket 17 - 32'!AY195</f>
        <v>38</v>
      </c>
      <c r="W56" s="296" t="str">
        <f ca="1">'Bracket 17 - 32'!AZ192</f>
        <v>Loser Match 25</v>
      </c>
      <c r="X56" s="296" t="str">
        <f ca="1">'Bracket 17 - 32'!AZ193</f>
        <v>Winner Match 32</v>
      </c>
      <c r="Y56" s="295" t="str">
        <f t="shared" ca="1" si="41"/>
        <v/>
      </c>
      <c r="Z56" s="295" t="str">
        <f t="shared" ca="1" si="2"/>
        <v/>
      </c>
      <c r="AA56" s="295" t="str">
        <f t="shared" ca="1" si="3"/>
        <v/>
      </c>
      <c r="AB56" s="295" t="str">
        <f t="shared" ca="1" si="42"/>
        <v/>
      </c>
      <c r="AC56" s="295" t="str">
        <f t="shared" ca="1" si="43"/>
        <v/>
      </c>
      <c r="AD56" s="295">
        <f ca="1">'Bracket 33 - 64'!S75</f>
        <v>18</v>
      </c>
      <c r="AE56" s="295" t="str">
        <f ca="1">'Bracket 33 - 64'!T72</f>
        <v/>
      </c>
      <c r="AF56" s="295" t="str">
        <f ca="1">'Bracket 33 - 64'!T73</f>
        <v/>
      </c>
      <c r="AG56" s="295">
        <f t="shared" ca="1" si="44"/>
        <v>54</v>
      </c>
      <c r="AH56" s="295">
        <f t="shared" ca="1" si="45"/>
        <v>42040</v>
      </c>
      <c r="AI56" s="295">
        <f t="shared" ca="1" si="46"/>
        <v>0.87500000000000011</v>
      </c>
      <c r="AJ56" s="295" t="str">
        <f t="shared" ca="1" si="47"/>
        <v>Loser Match 35</v>
      </c>
      <c r="AK56" s="295" t="str">
        <f t="shared" ca="1" si="48"/>
        <v>Winner Match 42</v>
      </c>
      <c r="AL56" s="294">
        <f>IF(dummy1!B63=dummy1!B62,IF(dummy1!C63&gt;1,AL55,AL55+1),1)</f>
        <v>4</v>
      </c>
      <c r="AO56" s="295" t="str">
        <f t="shared" si="51"/>
        <v>4Court 6</v>
      </c>
      <c r="AP56" s="295" t="str">
        <f t="shared" si="52"/>
        <v>4Court 6</v>
      </c>
      <c r="AQ56" s="295" t="str">
        <f t="shared" si="76"/>
        <v>Court 7</v>
      </c>
      <c r="AR56" s="295">
        <f t="shared" si="75"/>
        <v>4</v>
      </c>
      <c r="AS56" s="295">
        <f t="shared" ca="1" si="61"/>
        <v>14</v>
      </c>
      <c r="AT56" s="295">
        <f t="shared" ca="1" si="62"/>
        <v>0</v>
      </c>
      <c r="AU56" s="295">
        <f t="shared" ca="1" si="63"/>
        <v>0</v>
      </c>
      <c r="AV56" s="295">
        <f t="shared" ca="1" si="64"/>
        <v>0</v>
      </c>
      <c r="AW56" s="295">
        <f t="shared" ca="1" si="65"/>
        <v>0</v>
      </c>
      <c r="AX56" s="295">
        <f t="shared" ca="1" si="66"/>
        <v>0</v>
      </c>
      <c r="AY56" s="295">
        <f t="shared" ca="1" si="67"/>
        <v>0</v>
      </c>
      <c r="AZ56" s="297" t="str">
        <f t="array" aca="1" ref="AZ56" ca="1">IFERROR(INDEX($K$3:$K$18,MATCH(1,($AM$3:$AM$18=$AR56&amp;$AQ56)*($J$3:$J$18=AZ$3),0),0),"")</f>
        <v/>
      </c>
      <c r="BA56" s="299" t="str">
        <f t="array" aca="1" ref="BA56" ca="1">IFERROR(INDEX($I$3:$I$18,MATCH(1,($AM$3:$AM$18=$AR56&amp;$AQ56)*($J$3:$J$18=BA$3),0),0),"")</f>
        <v/>
      </c>
      <c r="BB56" s="297" t="str">
        <f t="array" aca="1" ref="BB56" ca="1">IFERROR(INDEX($L$3:$L$18,MATCH(1,($AM$3:$AM$18=$AR56&amp;$AQ56)*($J$3:$J$18=BB$3),0),0),"")</f>
        <v/>
      </c>
      <c r="BC56" s="297" t="str">
        <f t="array" aca="1" ref="BC56" ca="1">IFERROR(INDEX($M$3:$M$18,MATCH(1,($AM$3:$AM$18=$AR56&amp;$AQ56)*($J$3:$J$18=BC$3),0),0),"")</f>
        <v/>
      </c>
      <c r="BD56" s="297" t="str">
        <f t="array" aca="1" ref="BD56" ca="1">IFERROR(INDEX($K$3:$K$18,MATCH(1,($AM$3:$AM$18=$AR56&amp;$AQ56)*($J$3:$J$18=BD$3),0),0),"")</f>
        <v/>
      </c>
      <c r="BE56" s="299" t="str">
        <f t="array" aca="1" ref="BE56" ca="1">IFERROR(INDEX($I$3:$I$18,MATCH(1,($AM$3:$AM$18=$AR56&amp;$AQ56)*($J$3:$J$18=BE$3),0),0),"")</f>
        <v/>
      </c>
      <c r="BF56" s="297" t="str">
        <f t="array" aca="1" ref="BF56" ca="1">IFERROR(INDEX($L$3:$L$18,MATCH(1,($AM$3:$AM$18=$AR56&amp;$AQ56)*($J$3:$J$18=BF$3),0),0),"")</f>
        <v/>
      </c>
      <c r="BG56" s="297" t="str">
        <f t="array" aca="1" ref="BG56" ca="1">IFERROR(INDEX($M$3:$M$18,MATCH(1,($AM$3:$AM$18=$AR56&amp;$AQ56)*($J$3:$J$18=BG$3),0),0),"")</f>
        <v/>
      </c>
      <c r="BH56" s="297" t="str">
        <f t="array" aca="1" ref="BH56" ca="1">IFERROR(INDEX($K$3:$K$18,MATCH(1,($AM$3:$AM$18=$AR56&amp;$AQ56)*($J$3:$J$18=BH$3),0),0),"")</f>
        <v/>
      </c>
      <c r="BI56" s="299" t="str">
        <f t="array" aca="1" ref="BI56" ca="1">IFERROR(INDEX($I$3:$I$18,MATCH(1,($AM$3:$AM$18=$AR56&amp;$AQ56)*($J$3:$J$18=BI$3),0),0),"")</f>
        <v/>
      </c>
      <c r="BJ56" s="297" t="str">
        <f t="array" aca="1" ref="BJ56" ca="1">IFERROR(INDEX($L$3:$L$18,MATCH(1,($AM$3:$AM$18=$AR56&amp;$AQ56)*($J$3:$J$18=BJ$3),0),0),"")</f>
        <v/>
      </c>
      <c r="BK56" s="297" t="str">
        <f t="array" aca="1" ref="BK56" ca="1">IFERROR(INDEX($M$3:$M$18,MATCH(1,($AM$3:$AM$18=$AR56&amp;$AQ56)*($J$3:$J$18=BK$3),0),0),"")</f>
        <v/>
      </c>
      <c r="BL56" s="297" t="str">
        <f t="array" aca="1" ref="BL56" ca="1">IFERROR(INDEX($K$3:$K$18,MATCH(1,($AM$3:$AM$18=$AR56&amp;$AQ56)*($J$3:$J$18=BL$3),0),0),"")</f>
        <v/>
      </c>
      <c r="BM56" s="299" t="str">
        <f t="array" aca="1" ref="BM56" ca="1">IFERROR(INDEX($I$3:$I$18,MATCH(1,($AM$3:$AM$18=$AR56&amp;$AQ56)*($J$3:$J$18=BM$3),0),0),"")</f>
        <v/>
      </c>
      <c r="BN56" s="297" t="str">
        <f t="array" aca="1" ref="BN56" ca="1">IFERROR(INDEX($L$3:$L$18,MATCH(1,($AM$3:$AM$18=$AR56&amp;$AQ56)*($J$3:$J$18=BN$3),0),0),"")</f>
        <v/>
      </c>
      <c r="BO56" s="297" t="str">
        <f t="array" aca="1" ref="BO56" ca="1">IFERROR(INDEX($M$3:$M$18,MATCH(1,($AM$3:$AM$18=$AR56&amp;$AQ56)*($J$3:$J$18=BO$3),0),0),"")</f>
        <v/>
      </c>
      <c r="BP56" s="297" t="str">
        <f t="array" aca="1" ref="BP56" ca="1">IFERROR(INDEX($K$3:$K$18,MATCH(1,($AM$3:$AM$18=$AR56&amp;$AQ56)*($J$3:$J$18=BP$3),0),0),"")</f>
        <v/>
      </c>
      <c r="BQ56" s="299" t="str">
        <f t="array" aca="1" ref="BQ56" ca="1">IFERROR(INDEX($I$3:$I$18,MATCH(1,($AM$3:$AM$18=$AR56&amp;$AQ56)*($J$3:$J$18=BQ$3),0),0),"")</f>
        <v/>
      </c>
      <c r="BR56" s="297" t="str">
        <f t="array" aca="1" ref="BR56" ca="1">IFERROR(INDEX($L$3:$L$18,MATCH(1,($AM$3:$AM$18=$AR56&amp;$AQ56)*($J$3:$J$18=BR$3),0),0),"")</f>
        <v/>
      </c>
      <c r="BS56" s="297" t="str">
        <f t="array" aca="1" ref="BS56" ca="1">IFERROR(INDEX($M$3:$M$18,MATCH(1,($AM$3:$AM$18=$AR56&amp;$AQ56)*($J$3:$J$18=BS$3),0),0),"")</f>
        <v/>
      </c>
      <c r="BT56" s="297" t="str">
        <f t="array" aca="1" ref="BT56" ca="1">IFERROR(INDEX($K$3:$K$18,MATCH(1,($AM$3:$AM$18=$AR56&amp;$AQ56)*($J$3:$J$18=BT$3),0),0),"")</f>
        <v/>
      </c>
      <c r="BU56" s="299" t="str">
        <f t="array" aca="1" ref="BU56" ca="1">IFERROR(INDEX($I$3:$I$18,MATCH(1,($AM$3:$AM$18=$AR56&amp;$AQ56)*($J$3:$J$18=BU$3),0),0),"")</f>
        <v/>
      </c>
      <c r="BV56" s="297" t="str">
        <f t="array" aca="1" ref="BV56" ca="1">IFERROR(INDEX($L$3:$L$18,MATCH(1,($AM$3:$AM$18=$AR56&amp;$AQ56)*($J$3:$J$18=BV$3),0),0),"")</f>
        <v/>
      </c>
      <c r="BW56" s="297" t="str">
        <f t="array" aca="1" ref="BW56" ca="1">IFERROR(INDEX($M$3:$M$18,MATCH(1,($AM$3:$AM$18=$AR56&amp;$AQ56)*($J$3:$J$18=BW$3),0),0),"")</f>
        <v/>
      </c>
      <c r="BX56" s="297" t="str">
        <f t="array" aca="1" ref="BX56" ca="1">IFERROR(INDEX($K$3:$K$18,MATCH(1,($AM$3:$AM$18=$AR56&amp;$AQ56)*($J$3:$J$18=BX$3),0),0),"")</f>
        <v/>
      </c>
      <c r="BY56" s="299" t="str">
        <f t="array" aca="1" ref="BY56" ca="1">IFERROR(INDEX($I$3:$I$18,MATCH(1,($AM$3:$AM$18=$AR56&amp;$AQ56)*($J$3:$J$18=BY$3),0),0),"")</f>
        <v/>
      </c>
      <c r="BZ56" s="297" t="str">
        <f t="array" aca="1" ref="BZ56" ca="1">IFERROR(INDEX($L$3:$L$18,MATCH(1,($AM$3:$AM$18=$AR56&amp;$AQ56)*($J$3:$J$18=BZ$3),0),0),"")</f>
        <v/>
      </c>
      <c r="CA56" s="297" t="str">
        <f t="array" aca="1" ref="CA56" ca="1">IFERROR(INDEX($M$3:$M$18,MATCH(1,($AM$3:$AM$18=$AR56&amp;$AQ56)*($J$3:$J$18=CA$3),0),0),"")</f>
        <v/>
      </c>
      <c r="CB56" s="297" t="str">
        <f t="array" aca="1" ref="CB56" ca="1">IFERROR(INDEX($S$3:$S$33,MATCH(1,($AN$3:$AN$33=$AR56&amp;$AQ56)*($R$3:$R$33=CB$3),0),0),"")</f>
        <v/>
      </c>
      <c r="CC56" s="299" t="str">
        <f t="array" aca="1" ref="CC56" ca="1">IFERROR(INDEX($Q$3:$Q$33,MATCH(1,($AN$3:$AN$33=$AR56&amp;$AQ56)*($R$3:$R$33=CC$3),0),0),"")</f>
        <v/>
      </c>
      <c r="CD56" s="297" t="str">
        <f t="array" aca="1" ref="CD56" ca="1">IFERROR(INDEX($T$3:$T$33,MATCH(1,($AN$3:$AN$33=$AR56&amp;$AQ56)*($R$3:$R$33=CD$3),0),0),"")</f>
        <v/>
      </c>
      <c r="CE56" s="297" t="str">
        <f t="array" aca="1" ref="CE56" ca="1">IFERROR(INDEX($U$3:$U$33,MATCH(1,($AN$3:$AN$33=$AR56&amp;$AQ56)*($R$3:$R$33=CE$3),0),0),"")</f>
        <v/>
      </c>
      <c r="CF56" s="297" t="str">
        <f t="array" aca="1" ref="CF56" ca="1">IFERROR(INDEX($S$3:$S$33,MATCH(1,($AN$3:$AN$33=$AR56&amp;$AQ56)*($R$3:$R$33=CF$3),0),0),"")</f>
        <v/>
      </c>
      <c r="CG56" s="299" t="str">
        <f t="array" aca="1" ref="CG56" ca="1">IFERROR(INDEX($Q$3:$Q$33,MATCH(1,($AN$3:$AN$33=$AR56&amp;$AQ56)*($R$3:$R$33=CG$3),0),0),"")</f>
        <v/>
      </c>
      <c r="CH56" s="297" t="str">
        <f t="array" aca="1" ref="CH56" ca="1">IFERROR(INDEX($T$3:$T$33,MATCH(1,($AN$3:$AN$33=$AR56&amp;$AQ56)*($R$3:$R$33=CH$3),0),0),"")</f>
        <v/>
      </c>
      <c r="CI56" s="297" t="str">
        <f t="array" aca="1" ref="CI56" ca="1">IFERROR(INDEX($U$3:$U$33,MATCH(1,($AN$3:$AN$33=$AR56&amp;$AQ56)*($R$3:$R$33=CI$3),0),0),"")</f>
        <v/>
      </c>
      <c r="CJ56" s="297" t="str">
        <f t="array" aca="1" ref="CJ56" ca="1">IFERROR(INDEX($S$3:$S$33,MATCH(1,($AN$3:$AN$33=$AR56&amp;$AQ56)*($R$3:$R$33=CJ$3),0),0),"")</f>
        <v/>
      </c>
      <c r="CK56" s="299" t="str">
        <f t="array" aca="1" ref="CK56" ca="1">IFERROR(INDEX($Q$3:$Q$33,MATCH(1,($AN$3:$AN$33=$AR56&amp;$AQ56)*($R$3:$R$33=CK$3),0),0),"")</f>
        <v/>
      </c>
      <c r="CL56" s="297" t="str">
        <f t="array" aca="1" ref="CL56" ca="1">IFERROR(INDEX($T$3:$T$33,MATCH(1,($AN$3:$AN$33=$AR56&amp;$AQ56)*($R$3:$R$33=CL$3),0),0),"")</f>
        <v/>
      </c>
      <c r="CM56" s="297" t="str">
        <f t="array" aca="1" ref="CM56" ca="1">IFERROR(INDEX($U$3:$U$33,MATCH(1,($AN$3:$AN$33=$AR56&amp;$AQ56)*($R$3:$R$33=CM$3),0),0),"")</f>
        <v/>
      </c>
      <c r="CN56" s="297" t="str">
        <f t="array" aca="1" ref="CN56" ca="1">IFERROR(INDEX($S$3:$S$33,MATCH(1,($AN$3:$AN$33=$AR56&amp;$AQ56)*($R$3:$R$33=CN$3),0),0),"")</f>
        <v/>
      </c>
      <c r="CO56" s="299" t="str">
        <f t="array" aca="1" ref="CO56" ca="1">IFERROR(INDEX($Q$3:$Q$33,MATCH(1,($AN$3:$AN$33=$AR56&amp;$AQ56)*($R$3:$R$33=CO$3),0),0),"")</f>
        <v/>
      </c>
      <c r="CP56" s="297" t="str">
        <f t="array" aca="1" ref="CP56" ca="1">IFERROR(INDEX($T$3:$T$33,MATCH(1,($AN$3:$AN$33=$AR56&amp;$AQ56)*($R$3:$R$33=CP$3),0),0),"")</f>
        <v/>
      </c>
      <c r="CQ56" s="297" t="str">
        <f t="array" aca="1" ref="CQ56" ca="1">IFERROR(INDEX($U$3:$U$33,MATCH(1,($AN$3:$AN$33=$AR56&amp;$AQ56)*($R$3:$R$33=CQ$3),0),0),"")</f>
        <v/>
      </c>
      <c r="CR56" s="297" t="str">
        <f t="array" aca="1" ref="CR56" ca="1">IFERROR(INDEX($S$3:$S$33,MATCH(1,($AN$3:$AN$33=$AR56&amp;$AQ56)*($R$3:$R$33=CR$3),0),0),"")</f>
        <v/>
      </c>
      <c r="CS56" s="299" t="str">
        <f t="array" aca="1" ref="CS56" ca="1">IFERROR(INDEX($Q$3:$Q$33,MATCH(1,($AN$3:$AN$33=$AR56&amp;$AQ56)*($R$3:$R$33=CS$3),0),0),"")</f>
        <v/>
      </c>
      <c r="CT56" s="297" t="str">
        <f t="array" aca="1" ref="CT56" ca="1">IFERROR(INDEX($T$3:$T$33,MATCH(1,($AN$3:$AN$33=$AR56&amp;$AQ56)*($R$3:$R$33=CT$3),0),0),"")</f>
        <v/>
      </c>
      <c r="CU56" s="297" t="str">
        <f t="array" aca="1" ref="CU56" ca="1">IFERROR(INDEX($U$3:$U$33,MATCH(1,($AN$3:$AN$33=$AR56&amp;$AQ56)*($R$3:$R$33=CU$3),0),0),"")</f>
        <v/>
      </c>
      <c r="CV56" s="297" t="str">
        <f t="array" aca="1" ref="CV56" ca="1">IFERROR(INDEX($S$3:$S$33,MATCH(1,($AN$3:$AN$33=$AR56&amp;$AQ56)*($R$3:$R$33=CV$3),0),0),"")</f>
        <v/>
      </c>
      <c r="CW56" s="299" t="str">
        <f t="array" aca="1" ref="CW56" ca="1">IFERROR(INDEX($Q$3:$Q$33,MATCH(1,($AN$3:$AN$33=$AR56&amp;$AQ56)*($R$3:$R$33=CW$3),0),0),"")</f>
        <v/>
      </c>
      <c r="CX56" s="297" t="str">
        <f t="array" aca="1" ref="CX56" ca="1">IFERROR(INDEX($T$3:$T$33,MATCH(1,($AN$3:$AN$33=$AR56&amp;$AQ56)*($R$3:$R$33=CX$3),0),0),"")</f>
        <v/>
      </c>
      <c r="CY56" s="297" t="str">
        <f t="array" aca="1" ref="CY56" ca="1">IFERROR(INDEX($U$3:$U$33,MATCH(1,($AN$3:$AN$33=$AR56&amp;$AQ56)*($R$3:$R$33=CY$3),0),0),"")</f>
        <v/>
      </c>
      <c r="CZ56" s="297" t="str">
        <f t="array" aca="1" ref="CZ56" ca="1">IFERROR(INDEX($S$3:$S$33,MATCH(1,($AN$3:$AN$33=$AR56&amp;$AQ56)*($R$3:$R$33=CZ$3),0),0),"")</f>
        <v/>
      </c>
      <c r="DA56" s="299" t="str">
        <f t="array" aca="1" ref="DA56" ca="1">IFERROR(INDEX($Q$3:$Q$33,MATCH(1,($AN$3:$AN$33=$AR56&amp;$AQ56)*($R$3:$R$33=DA$3),0),0),"")</f>
        <v/>
      </c>
      <c r="DB56" s="297" t="str">
        <f t="array" aca="1" ref="DB56" ca="1">IFERROR(INDEX($T$3:$T$33,MATCH(1,($AN$3:$AN$33=$AR56&amp;$AQ56)*($R$3:$R$33=DB$3),0),0),"")</f>
        <v/>
      </c>
      <c r="DC56" s="297" t="str">
        <f t="array" aca="1" ref="DC56" ca="1">IFERROR(INDEX($U$3:$U$33,MATCH(1,($AN$3:$AN$33=$AR56&amp;$AQ56)*($R$3:$R$33=DC$3),0),0),"")</f>
        <v/>
      </c>
      <c r="DD56" s="297" t="str">
        <f t="array" aca="1" ref="DD56" ca="1">IFERROR(INDEX($AA$3:$AA$65,MATCH(1,($AO$3:$AO$65=$AR56&amp;$AQ56)*($Z$3:$Z$65=DD$3),0),0),"")</f>
        <v/>
      </c>
      <c r="DE56" s="299" t="str">
        <f t="array" aca="1" ref="DE56" ca="1">IFERROR(INDEX($Y$3:$Y$65,MATCH(1,($AO$3:$AO$65=$AR56&amp;$AQ56)*($Z$3:$Z$65=DE$3),0),0),"")</f>
        <v/>
      </c>
      <c r="DF56" s="297" t="str">
        <f t="array" aca="1" ref="DF56" ca="1">IFERROR(INDEX($AB$3:$AB$65,MATCH(1,($AO$3:$AO$65=$AR56&amp;$AQ56)*($Z$3:$Z$65=DF$3),0),0),"")</f>
        <v/>
      </c>
      <c r="DG56" s="297" t="str">
        <f t="array" aca="1" ref="DG56" ca="1">IFERROR(INDEX($AC$3:$AC$65,MATCH(1,($AO$3:$AO$65=$AR56&amp;$AQ56)*($Z$3:$Z$65=DG$3),0),0),"")</f>
        <v/>
      </c>
      <c r="DH56" s="297" t="str">
        <f t="array" aca="1" ref="DH56" ca="1">IFERROR(INDEX($AA$3:$AA$65,MATCH(1,($AO$3:$AO$65=$AR56&amp;$AQ56)*($Z$3:$Z$65=DH$3),0),0),"")</f>
        <v/>
      </c>
      <c r="DI56" s="299" t="str">
        <f t="array" aca="1" ref="DI56" ca="1">IFERROR(INDEX($Y$3:$Y$65,MATCH(1,($AO$3:$AO$65=$AR56&amp;$AQ56)*($Z$3:$Z$65=DI$3),0),0),"")</f>
        <v/>
      </c>
      <c r="DJ56" s="297" t="str">
        <f t="array" aca="1" ref="DJ56" ca="1">IFERROR(INDEX($AB$3:$AB$65,MATCH(1,($AO$3:$AO$65=$AR56&amp;$AQ56)*($Z$3:$Z$65=DJ$3),0),0),"")</f>
        <v/>
      </c>
      <c r="DK56" s="297" t="str">
        <f t="array" aca="1" ref="DK56" ca="1">IFERROR(INDEX($AC$3:$AC$65,MATCH(1,($AO$3:$AO$65=$AR56&amp;$AQ56)*($Z$3:$Z$65=DK$3),0),0),"")</f>
        <v/>
      </c>
      <c r="DL56" s="297" t="str">
        <f t="array" aca="1" ref="DL56" ca="1">IFERROR(INDEX($AA$3:$AA$65,MATCH(1,($AO$3:$AO$65=$AR56&amp;$AQ56)*($Z$3:$Z$65=DL$3),0),0),"")</f>
        <v/>
      </c>
      <c r="DM56" s="299" t="str">
        <f t="array" aca="1" ref="DM56" ca="1">IFERROR(INDEX($Y$3:$Y$65,MATCH(1,($AO$3:$AO$65=$AR56&amp;$AQ56)*($Z$3:$Z$65=DM$3),0),0),"")</f>
        <v/>
      </c>
      <c r="DN56" s="297" t="str">
        <f t="array" aca="1" ref="DN56" ca="1">IFERROR(INDEX($AB$3:$AB$65,MATCH(1,($AO$3:$AO$65=$AR56&amp;$AQ56)*($Z$3:$Z$65=DN$3),0),0),"")</f>
        <v/>
      </c>
      <c r="DO56" s="297" t="str">
        <f t="array" aca="1" ref="DO56" ca="1">IFERROR(INDEX($AC$3:$AC$65,MATCH(1,($AO$3:$AO$65=$AR56&amp;$AQ56)*($Z$3:$Z$65=DO$3),0),0),"")</f>
        <v/>
      </c>
      <c r="DP56" s="297" t="str">
        <f t="array" aca="1" ref="DP56" ca="1">IFERROR(INDEX($AA$3:$AA$65,MATCH(1,($AO$3:$AO$65=$AR56&amp;$AQ56)*($Z$3:$Z$65=DP$3),0),0),"")</f>
        <v/>
      </c>
      <c r="DQ56" s="299" t="str">
        <f t="array" aca="1" ref="DQ56" ca="1">IFERROR(INDEX($Y$3:$Y$65,MATCH(1,($AO$3:$AO$65=$AR56&amp;$AQ56)*($Z$3:$Z$65=DQ$3),0),0),"")</f>
        <v/>
      </c>
      <c r="DR56" s="297" t="str">
        <f t="array" aca="1" ref="DR56" ca="1">IFERROR(INDEX($AB$3:$AB$65,MATCH(1,($AO$3:$AO$65=$AR56&amp;$AQ56)*($Z$3:$Z$65=DR$3),0),0),"")</f>
        <v/>
      </c>
      <c r="DS56" s="297" t="str">
        <f t="array" aca="1" ref="DS56" ca="1">IFERROR(INDEX($AC$3:$AC$65,MATCH(1,($AO$3:$AO$65=$AR56&amp;$AQ56)*($Z$3:$Z$65=DS$3),0),0),"")</f>
        <v/>
      </c>
      <c r="DT56" s="297" t="str">
        <f t="array" aca="1" ref="DT56" ca="1">IFERROR(INDEX($AA$3:$AA$65,MATCH(1,($AO$3:$AO$65=$AR56&amp;$AQ56)*($Z$3:$Z$65=DT$3),0),0),"")</f>
        <v/>
      </c>
      <c r="DU56" s="299" t="str">
        <f t="array" aca="1" ref="DU56" ca="1">IFERROR(INDEX($Y$3:$Y$65,MATCH(1,($AO$3:$AO$65=$AR56&amp;$AQ56)*($Z$3:$Z$65=DU$3),0),0),"")</f>
        <v/>
      </c>
      <c r="DV56" s="297" t="str">
        <f t="array" aca="1" ref="DV56" ca="1">IFERROR(INDEX($AB$3:$AB$65,MATCH(1,($AO$3:$AO$65=$AR56&amp;$AQ56)*($Z$3:$Z$65=DV$3),0),0),"")</f>
        <v/>
      </c>
      <c r="DW56" s="297" t="str">
        <f t="array" aca="1" ref="DW56" ca="1">IFERROR(INDEX($AC$3:$AC$65,MATCH(1,($AO$3:$AO$65=$AR56&amp;$AQ56)*($Z$3:$Z$65=DW$3),0),0),"")</f>
        <v/>
      </c>
      <c r="DX56" s="297" t="str">
        <f t="array" aca="1" ref="DX56" ca="1">IFERROR(INDEX($AA$3:$AA$65,MATCH(1,($AO$3:$AO$65=$AR56&amp;$AQ56)*($Z$3:$Z$65=DX$3),0),0),"")</f>
        <v/>
      </c>
      <c r="DY56" s="299" t="str">
        <f t="array" aca="1" ref="DY56" ca="1">IFERROR(INDEX($Y$3:$Y$65,MATCH(1,($AO$3:$AO$65=$AR56&amp;$AQ56)*($Z$3:$Z$65=DY$3),0),0),"")</f>
        <v/>
      </c>
      <c r="DZ56" s="297" t="str">
        <f t="array" aca="1" ref="DZ56" ca="1">IFERROR(INDEX($AB$3:$AB$65,MATCH(1,($AO$3:$AO$65=$AR56&amp;$AQ56)*($Z$3:$Z$65=DZ$3),0),0),"")</f>
        <v/>
      </c>
      <c r="EA56" s="297" t="str">
        <f t="array" aca="1" ref="EA56" ca="1">IFERROR(INDEX($AC$3:$AC$65,MATCH(1,($AO$3:$AO$65=$AR56&amp;$AQ56)*($Z$3:$Z$65=EA$3),0),0),"")</f>
        <v/>
      </c>
      <c r="EB56" s="297" t="str">
        <f t="array" aca="1" ref="EB56" ca="1">IFERROR(INDEX($AA$3:$AA$65,MATCH(1,($AO$3:$AO$65=$AR56&amp;$AQ56)*($Z$3:$Z$65=EB$3),0),0),"")</f>
        <v/>
      </c>
      <c r="EC56" s="299" t="str">
        <f t="array" aca="1" ref="EC56" ca="1">IFERROR(INDEX($Y$3:$Y$65,MATCH(1,($AO$3:$AO$65=$AR56&amp;$AQ56)*($Z$3:$Z$65=EC$3),0),0),"")</f>
        <v/>
      </c>
      <c r="ED56" s="297" t="str">
        <f t="array" aca="1" ref="ED56" ca="1">IFERROR(INDEX($AB$3:$AB$65,MATCH(1,($AO$3:$AO$65=$AR56&amp;$AQ56)*($Z$3:$Z$65=ED$3),0),0),"")</f>
        <v/>
      </c>
      <c r="EE56" s="297" t="str">
        <f t="array" aca="1" ref="EE56" ca="1">IFERROR(INDEX($AC$3:$AC$65,MATCH(1,($AO$3:$AO$65=$AR56&amp;$AQ56)*($Z$3:$Z$65=EE$3),0),0),"")</f>
        <v/>
      </c>
      <c r="EF56" s="297">
        <f t="array" aca="1" ref="EF56" ca="1">IFERROR(INDEX($AI$3:$AI$129,MATCH(1,($AP$3:$AP$129=$AR56&amp;$AQ56)*($AH$3:$AH$129=EF$3),0),0),"")</f>
        <v>0.87500000000000011</v>
      </c>
      <c r="EG56" s="299">
        <f t="array" aca="1" ref="EG56" ca="1">IFERROR(INDEX($AG$3:$AG$129,MATCH(1,($AP$3:$AP$129=$AR56&amp;$AQ56)*($AH$3:$AH$129=EG$3),0),0),"")</f>
        <v>55</v>
      </c>
      <c r="EH56" s="297" t="str">
        <f t="array" aca="1" ref="EH56" ca="1">IFERROR(INDEX($AJ$3:$AJ$129,MATCH(1,($AP$3:$AP$129=$AR56&amp;$AQ56)*($AH$3:$AH$129=EH$3),0),0),"")</f>
        <v>Loser Match 34</v>
      </c>
      <c r="EI56" s="297" t="str">
        <f t="array" aca="1" ref="EI56" ca="1">IFERROR(INDEX($AK$3:$AK$129,MATCH(1,($AP$3:$AP$129=$AR56&amp;$AQ56)*($AH$3:$AH$129=EI$3),0),0),"")</f>
        <v>Winner Match 43</v>
      </c>
      <c r="EJ56" s="297" t="str">
        <f t="array" aca="1" ref="EJ56" ca="1">IFERROR(INDEX($AI$3:$AI$129,MATCH(1,($AP$3:$AP$129=$AR56&amp;$AQ56)*($AH$3:$AH$129=EJ$3),0),0),"")</f>
        <v/>
      </c>
      <c r="EK56" s="299" t="str">
        <f t="array" aca="1" ref="EK56" ca="1">IFERROR(INDEX($AG$3:$AG$129,MATCH(1,($AP$3:$AP$129=$AR56&amp;$AQ56)*($AH$3:$AH$129=EK$3),0),0),"")</f>
        <v/>
      </c>
      <c r="EL56" s="297" t="str">
        <f t="array" aca="1" ref="EL56" ca="1">IFERROR(INDEX($AJ$3:$AJ$129,MATCH(1,($AP$3:$AP$129=$AR56&amp;$AQ56)*($AH$3:$AH$129=EL$3),0),0),"")</f>
        <v/>
      </c>
      <c r="EM56" s="297" t="str">
        <f t="array" aca="1" ref="EM56" ca="1">IFERROR(INDEX($AK$3:$AK$129,MATCH(1,($AP$3:$AP$129=$AR56&amp;$AQ56)*($AH$3:$AH$129=EM$3),0),0),"")</f>
        <v/>
      </c>
      <c r="EN56" s="297" t="str">
        <f t="array" aca="1" ref="EN56" ca="1">IFERROR(INDEX($AI$3:$AI$129,MATCH(1,($AP$3:$AP$129=$AR56&amp;$AQ56)*($AH$3:$AH$129=EN$3),0),0),"")</f>
        <v/>
      </c>
      <c r="EO56" s="299" t="str">
        <f t="array" aca="1" ref="EO56" ca="1">IFERROR(INDEX($AG$3:$AG$129,MATCH(1,($AP$3:$AP$129=$AR56&amp;$AQ56)*($AH$3:$AH$129=EO$3),0),0),"")</f>
        <v/>
      </c>
      <c r="EP56" s="297" t="str">
        <f t="array" aca="1" ref="EP56" ca="1">IFERROR(INDEX($AJ$3:$AJ$129,MATCH(1,($AP$3:$AP$129=$AR56&amp;$AQ56)*($AH$3:$AH$129=EP$3),0),0),"")</f>
        <v/>
      </c>
      <c r="EQ56" s="297" t="str">
        <f t="array" aca="1" ref="EQ56" ca="1">IFERROR(INDEX($AK$3:$AK$129,MATCH(1,($AP$3:$AP$129=$AR56&amp;$AQ56)*($AH$3:$AH$129=EQ$3),0),0),"")</f>
        <v/>
      </c>
      <c r="ER56" s="297" t="str">
        <f t="array" aca="1" ref="ER56" ca="1">IFERROR(INDEX($AI$3:$AI$129,MATCH(1,($AP$3:$AP$129=$AR56&amp;$AQ56)*($AH$3:$AH$129=ER$3),0),0),"")</f>
        <v/>
      </c>
      <c r="ES56" s="299" t="str">
        <f t="array" aca="1" ref="ES56" ca="1">IFERROR(INDEX($AG$3:$AG$129,MATCH(1,($AP$3:$AP$129=$AR56&amp;$AQ56)*($AH$3:$AH$129=ES$3),0),0),"")</f>
        <v/>
      </c>
      <c r="ET56" s="297" t="str">
        <f t="array" aca="1" ref="ET56" ca="1">IFERROR(INDEX($AJ$3:$AJ$129,MATCH(1,($AP$3:$AP$129=$AR56&amp;$AQ56)*($AH$3:$AH$129=ET$3),0),0),"")</f>
        <v/>
      </c>
      <c r="EU56" s="297" t="str">
        <f t="array" aca="1" ref="EU56" ca="1">IFERROR(INDEX($AK$3:$AK$129,MATCH(1,($AP$3:$AP$129=$AR56&amp;$AQ56)*($AH$3:$AH$129=EU$3),0),0),"")</f>
        <v/>
      </c>
      <c r="EV56" s="297" t="str">
        <f t="array" aca="1" ref="EV56" ca="1">IFERROR(INDEX($AI$3:$AI$129,MATCH(1,($AP$3:$AP$129=$AR56&amp;$AQ56)*($AH$3:$AH$129=EV$3),0),0),"")</f>
        <v/>
      </c>
      <c r="EW56" s="299" t="str">
        <f t="array" aca="1" ref="EW56" ca="1">IFERROR(INDEX($AG$3:$AG$129,MATCH(1,($AP$3:$AP$129=$AR56&amp;$AQ56)*($AH$3:$AH$129=EW$3),0),0),"")</f>
        <v/>
      </c>
      <c r="EX56" s="297" t="str">
        <f t="array" aca="1" ref="EX56" ca="1">IFERROR(INDEX($AJ$3:$AJ$129,MATCH(1,($AP$3:$AP$129=$AR56&amp;$AQ56)*($AH$3:$AH$129=EX$3),0),0),"")</f>
        <v/>
      </c>
      <c r="EY56" s="297" t="str">
        <f t="array" aca="1" ref="EY56" ca="1">IFERROR(INDEX($AK$3:$AK$129,MATCH(1,($AP$3:$AP$129=$AR56&amp;$AQ56)*($AH$3:$AH$129=EY$3),0),0),"")</f>
        <v/>
      </c>
      <c r="EZ56" s="297" t="str">
        <f t="array" aca="1" ref="EZ56" ca="1">IFERROR(INDEX($AI$3:$AI$129,MATCH(1,($AP$3:$AP$129=$AR56&amp;$AQ56)*($AH$3:$AH$129=EZ$3),0),0),"")</f>
        <v/>
      </c>
      <c r="FA56" s="299" t="str">
        <f t="array" aca="1" ref="FA56" ca="1">IFERROR(INDEX($AG$3:$AG$129,MATCH(1,($AP$3:$AP$129=$AR56&amp;$AQ56)*($AH$3:$AH$129=FA$3),0),0),"")</f>
        <v/>
      </c>
      <c r="FB56" s="297" t="str">
        <f t="array" aca="1" ref="FB56" ca="1">IFERROR(INDEX($AJ$3:$AJ$129,MATCH(1,($AP$3:$AP$129=$AR56&amp;$AQ56)*($AH$3:$AH$129=FB$3),0),0),"")</f>
        <v/>
      </c>
      <c r="FC56" s="297" t="str">
        <f t="array" aca="1" ref="FC56" ca="1">IFERROR(INDEX($AK$3:$AK$129,MATCH(1,($AP$3:$AP$129=$AR56&amp;$AQ56)*($AH$3:$AH$129=FC$3),0),0),"")</f>
        <v/>
      </c>
      <c r="FD56" s="297" t="str">
        <f t="array" aca="1" ref="FD56" ca="1">IFERROR(INDEX($AI$3:$AI$129,MATCH(1,($AP$3:$AP$129=$AR56&amp;$AQ56)*($AH$3:$AH$129=FD$3),0),0),"")</f>
        <v/>
      </c>
      <c r="FE56" s="299" t="str">
        <f t="array" aca="1" ref="FE56" ca="1">IFERROR(INDEX($AG$3:$AG$129,MATCH(1,($AP$3:$AP$129=$AR56&amp;$AQ56)*($AH$3:$AH$129=FE$3),0),0),"")</f>
        <v/>
      </c>
      <c r="FF56" s="297" t="str">
        <f t="array" aca="1" ref="FF56" ca="1">IFERROR(INDEX($AJ$3:$AJ$129,MATCH(1,($AP$3:$AP$129=$AR56&amp;$AQ56)*($AH$3:$AH$129=FF$3),0),0),"")</f>
        <v/>
      </c>
      <c r="FG56" s="297" t="str">
        <f t="array" aca="1" ref="FG56" ca="1">IFERROR(INDEX($AK$3:$AK$129,MATCH(1,($AP$3:$AP$129=$AR56&amp;$AQ56)*($AH$3:$AH$129=FG$3),0),0),"")</f>
        <v/>
      </c>
    </row>
    <row r="57" spans="2:163" ht="13.8" x14ac:dyDescent="0.25">
      <c r="B57" s="295">
        <f>dummy1!O63</f>
        <v>55</v>
      </c>
      <c r="C57" s="296">
        <f>dummy1!P63</f>
        <v>42040</v>
      </c>
      <c r="D57" s="297">
        <f>dummy1!Q63</f>
        <v>0.87500000000000011</v>
      </c>
      <c r="E57" s="295" t="str">
        <f>dummy1!R63</f>
        <v>Court 7</v>
      </c>
      <c r="G57" s="295" t="str">
        <f>IFERROR(VLOOKUP(dummy1!S63,dummy1!$K$45:$L$172,2,FALSE),"")</f>
        <v/>
      </c>
      <c r="H57" s="295" t="str">
        <f>IFERROR(VLOOKUP(dummy1!V63,dummy1!$K$45:$L$172,2,FALSE),"")</f>
        <v/>
      </c>
      <c r="V57" s="295">
        <f ca="1">'Bracket 17 - 32'!BO56</f>
        <v>39</v>
      </c>
      <c r="W57" s="296" t="str">
        <f ca="1">'Bracket 17 - 32'!BP53</f>
        <v>Winner Match 33</v>
      </c>
      <c r="X57" s="296" t="str">
        <f ca="1">'Bracket 17 - 32'!BP54</f>
        <v>Winner Match 34</v>
      </c>
      <c r="Y57" s="295" t="str">
        <f t="shared" ca="1" si="41"/>
        <v/>
      </c>
      <c r="Z57" s="295" t="str">
        <f t="shared" ca="1" si="2"/>
        <v/>
      </c>
      <c r="AA57" s="295" t="str">
        <f t="shared" ca="1" si="3"/>
        <v/>
      </c>
      <c r="AB57" s="295" t="str">
        <f t="shared" ca="1" si="42"/>
        <v/>
      </c>
      <c r="AC57" s="295" t="str">
        <f t="shared" ca="1" si="43"/>
        <v/>
      </c>
      <c r="AD57" s="295">
        <f ca="1">'Bracket 33 - 64'!S87</f>
        <v>19</v>
      </c>
      <c r="AE57" s="295" t="str">
        <f ca="1">'Bracket 33 - 64'!T84</f>
        <v/>
      </c>
      <c r="AF57" s="295" t="str">
        <f ca="1">'Bracket 33 - 64'!T85</f>
        <v/>
      </c>
      <c r="AG57" s="295">
        <f t="shared" ca="1" si="44"/>
        <v>55</v>
      </c>
      <c r="AH57" s="295">
        <f t="shared" ca="1" si="45"/>
        <v>42040</v>
      </c>
      <c r="AI57" s="295">
        <f t="shared" ca="1" si="46"/>
        <v>0.87500000000000011</v>
      </c>
      <c r="AJ57" s="295" t="str">
        <f t="shared" ca="1" si="47"/>
        <v>Loser Match 34</v>
      </c>
      <c r="AK57" s="295" t="str">
        <f t="shared" ca="1" si="48"/>
        <v>Winner Match 43</v>
      </c>
      <c r="AL57" s="294">
        <f>IF(dummy1!B64=dummy1!B63,IF(dummy1!C64&gt;1,AL56,AL56+1),1)</f>
        <v>4</v>
      </c>
      <c r="AO57" s="295" t="str">
        <f t="shared" si="51"/>
        <v>4Court 7</v>
      </c>
      <c r="AP57" s="295" t="str">
        <f t="shared" si="52"/>
        <v>4Court 7</v>
      </c>
      <c r="AQ57" s="295" t="str">
        <f t="shared" si="76"/>
        <v>Court 7</v>
      </c>
      <c r="AR57" s="295">
        <f t="shared" si="75"/>
        <v>5</v>
      </c>
      <c r="AS57" s="295">
        <f t="shared" ca="1" si="61"/>
        <v>14</v>
      </c>
      <c r="AT57" s="295">
        <f t="shared" ca="1" si="62"/>
        <v>0</v>
      </c>
      <c r="AU57" s="295">
        <f t="shared" ca="1" si="63"/>
        <v>0</v>
      </c>
      <c r="AV57" s="295">
        <f t="shared" ca="1" si="64"/>
        <v>0</v>
      </c>
      <c r="AW57" s="295">
        <f t="shared" ca="1" si="65"/>
        <v>0</v>
      </c>
      <c r="AX57" s="295">
        <f t="shared" ca="1" si="66"/>
        <v>0</v>
      </c>
      <c r="AY57" s="295">
        <f t="shared" ca="1" si="67"/>
        <v>0</v>
      </c>
      <c r="AZ57" s="297" t="str">
        <f t="array" aca="1" ref="AZ57" ca="1">IFERROR(INDEX($K$3:$K$18,MATCH(1,($AM$3:$AM$18=$AR57&amp;$AQ57)*($J$3:$J$18=AZ$3),0),0),"")</f>
        <v/>
      </c>
      <c r="BA57" s="299" t="str">
        <f t="array" aca="1" ref="BA57" ca="1">IFERROR(INDEX($I$3:$I$18,MATCH(1,($AM$3:$AM$18=$AR57&amp;$AQ57)*($J$3:$J$18=BA$3),0),0),"")</f>
        <v/>
      </c>
      <c r="BB57" s="297" t="str">
        <f t="array" aca="1" ref="BB57" ca="1">IFERROR(INDEX($L$3:$L$18,MATCH(1,($AM$3:$AM$18=$AR57&amp;$AQ57)*($J$3:$J$18=BB$3),0),0),"")</f>
        <v/>
      </c>
      <c r="BC57" s="297" t="str">
        <f t="array" aca="1" ref="BC57" ca="1">IFERROR(INDEX($M$3:$M$18,MATCH(1,($AM$3:$AM$18=$AR57&amp;$AQ57)*($J$3:$J$18=BC$3),0),0),"")</f>
        <v/>
      </c>
      <c r="BD57" s="297" t="str">
        <f t="array" aca="1" ref="BD57" ca="1">IFERROR(INDEX($K$3:$K$18,MATCH(1,($AM$3:$AM$18=$AR57&amp;$AQ57)*($J$3:$J$18=BD$3),0),0),"")</f>
        <v/>
      </c>
      <c r="BE57" s="299" t="str">
        <f t="array" aca="1" ref="BE57" ca="1">IFERROR(INDEX($I$3:$I$18,MATCH(1,($AM$3:$AM$18=$AR57&amp;$AQ57)*($J$3:$J$18=BE$3),0),0),"")</f>
        <v/>
      </c>
      <c r="BF57" s="297" t="str">
        <f t="array" aca="1" ref="BF57" ca="1">IFERROR(INDEX($L$3:$L$18,MATCH(1,($AM$3:$AM$18=$AR57&amp;$AQ57)*($J$3:$J$18=BF$3),0),0),"")</f>
        <v/>
      </c>
      <c r="BG57" s="297" t="str">
        <f t="array" aca="1" ref="BG57" ca="1">IFERROR(INDEX($M$3:$M$18,MATCH(1,($AM$3:$AM$18=$AR57&amp;$AQ57)*($J$3:$J$18=BG$3),0),0),"")</f>
        <v/>
      </c>
      <c r="BH57" s="297" t="str">
        <f t="array" aca="1" ref="BH57" ca="1">IFERROR(INDEX($K$3:$K$18,MATCH(1,($AM$3:$AM$18=$AR57&amp;$AQ57)*($J$3:$J$18=BH$3),0),0),"")</f>
        <v/>
      </c>
      <c r="BI57" s="299" t="str">
        <f t="array" aca="1" ref="BI57" ca="1">IFERROR(INDEX($I$3:$I$18,MATCH(1,($AM$3:$AM$18=$AR57&amp;$AQ57)*($J$3:$J$18=BI$3),0),0),"")</f>
        <v/>
      </c>
      <c r="BJ57" s="297" t="str">
        <f t="array" aca="1" ref="BJ57" ca="1">IFERROR(INDEX($L$3:$L$18,MATCH(1,($AM$3:$AM$18=$AR57&amp;$AQ57)*($J$3:$J$18=BJ$3),0),0),"")</f>
        <v/>
      </c>
      <c r="BK57" s="297" t="str">
        <f t="array" aca="1" ref="BK57" ca="1">IFERROR(INDEX($M$3:$M$18,MATCH(1,($AM$3:$AM$18=$AR57&amp;$AQ57)*($J$3:$J$18=BK$3),0),0),"")</f>
        <v/>
      </c>
      <c r="BL57" s="297" t="str">
        <f t="array" aca="1" ref="BL57" ca="1">IFERROR(INDEX($K$3:$K$18,MATCH(1,($AM$3:$AM$18=$AR57&amp;$AQ57)*($J$3:$J$18=BL$3),0),0),"")</f>
        <v/>
      </c>
      <c r="BM57" s="299" t="str">
        <f t="array" aca="1" ref="BM57" ca="1">IFERROR(INDEX($I$3:$I$18,MATCH(1,($AM$3:$AM$18=$AR57&amp;$AQ57)*($J$3:$J$18=BM$3),0),0),"")</f>
        <v/>
      </c>
      <c r="BN57" s="297" t="str">
        <f t="array" aca="1" ref="BN57" ca="1">IFERROR(INDEX($L$3:$L$18,MATCH(1,($AM$3:$AM$18=$AR57&amp;$AQ57)*($J$3:$J$18=BN$3),0),0),"")</f>
        <v/>
      </c>
      <c r="BO57" s="297" t="str">
        <f t="array" aca="1" ref="BO57" ca="1">IFERROR(INDEX($M$3:$M$18,MATCH(1,($AM$3:$AM$18=$AR57&amp;$AQ57)*($J$3:$J$18=BO$3),0),0),"")</f>
        <v/>
      </c>
      <c r="BP57" s="297" t="str">
        <f t="array" aca="1" ref="BP57" ca="1">IFERROR(INDEX($K$3:$K$18,MATCH(1,($AM$3:$AM$18=$AR57&amp;$AQ57)*($J$3:$J$18=BP$3),0),0),"")</f>
        <v/>
      </c>
      <c r="BQ57" s="299" t="str">
        <f t="array" aca="1" ref="BQ57" ca="1">IFERROR(INDEX($I$3:$I$18,MATCH(1,($AM$3:$AM$18=$AR57&amp;$AQ57)*($J$3:$J$18=BQ$3),0),0),"")</f>
        <v/>
      </c>
      <c r="BR57" s="297" t="str">
        <f t="array" aca="1" ref="BR57" ca="1">IFERROR(INDEX($L$3:$L$18,MATCH(1,($AM$3:$AM$18=$AR57&amp;$AQ57)*($J$3:$J$18=BR$3),0),0),"")</f>
        <v/>
      </c>
      <c r="BS57" s="297" t="str">
        <f t="array" aca="1" ref="BS57" ca="1">IFERROR(INDEX($M$3:$M$18,MATCH(1,($AM$3:$AM$18=$AR57&amp;$AQ57)*($J$3:$J$18=BS$3),0),0),"")</f>
        <v/>
      </c>
      <c r="BT57" s="297" t="str">
        <f t="array" aca="1" ref="BT57" ca="1">IFERROR(INDEX($K$3:$K$18,MATCH(1,($AM$3:$AM$18=$AR57&amp;$AQ57)*($J$3:$J$18=BT$3),0),0),"")</f>
        <v/>
      </c>
      <c r="BU57" s="299" t="str">
        <f t="array" aca="1" ref="BU57" ca="1">IFERROR(INDEX($I$3:$I$18,MATCH(1,($AM$3:$AM$18=$AR57&amp;$AQ57)*($J$3:$J$18=BU$3),0),0),"")</f>
        <v/>
      </c>
      <c r="BV57" s="297" t="str">
        <f t="array" aca="1" ref="BV57" ca="1">IFERROR(INDEX($L$3:$L$18,MATCH(1,($AM$3:$AM$18=$AR57&amp;$AQ57)*($J$3:$J$18=BV$3),0),0),"")</f>
        <v/>
      </c>
      <c r="BW57" s="297" t="str">
        <f t="array" aca="1" ref="BW57" ca="1">IFERROR(INDEX($M$3:$M$18,MATCH(1,($AM$3:$AM$18=$AR57&amp;$AQ57)*($J$3:$J$18=BW$3),0),0),"")</f>
        <v/>
      </c>
      <c r="BX57" s="297" t="str">
        <f t="array" aca="1" ref="BX57" ca="1">IFERROR(INDEX($K$3:$K$18,MATCH(1,($AM$3:$AM$18=$AR57&amp;$AQ57)*($J$3:$J$18=BX$3),0),0),"")</f>
        <v/>
      </c>
      <c r="BY57" s="299" t="str">
        <f t="array" aca="1" ref="BY57" ca="1">IFERROR(INDEX($I$3:$I$18,MATCH(1,($AM$3:$AM$18=$AR57&amp;$AQ57)*($J$3:$J$18=BY$3),0),0),"")</f>
        <v/>
      </c>
      <c r="BZ57" s="297" t="str">
        <f t="array" aca="1" ref="BZ57" ca="1">IFERROR(INDEX($L$3:$L$18,MATCH(1,($AM$3:$AM$18=$AR57&amp;$AQ57)*($J$3:$J$18=BZ$3),0),0),"")</f>
        <v/>
      </c>
      <c r="CA57" s="297" t="str">
        <f t="array" aca="1" ref="CA57" ca="1">IFERROR(INDEX($M$3:$M$18,MATCH(1,($AM$3:$AM$18=$AR57&amp;$AQ57)*($J$3:$J$18=CA$3),0),0),"")</f>
        <v/>
      </c>
      <c r="CB57" s="297" t="str">
        <f t="array" aca="1" ref="CB57" ca="1">IFERROR(INDEX($S$3:$S$33,MATCH(1,($AN$3:$AN$33=$AR57&amp;$AQ57)*($R$3:$R$33=CB$3),0),0),"")</f>
        <v/>
      </c>
      <c r="CC57" s="299" t="str">
        <f t="array" aca="1" ref="CC57" ca="1">IFERROR(INDEX($Q$3:$Q$33,MATCH(1,($AN$3:$AN$33=$AR57&amp;$AQ57)*($R$3:$R$33=CC$3),0),0),"")</f>
        <v/>
      </c>
      <c r="CD57" s="297" t="str">
        <f t="array" aca="1" ref="CD57" ca="1">IFERROR(INDEX($T$3:$T$33,MATCH(1,($AN$3:$AN$33=$AR57&amp;$AQ57)*($R$3:$R$33=CD$3),0),0),"")</f>
        <v/>
      </c>
      <c r="CE57" s="297" t="str">
        <f t="array" aca="1" ref="CE57" ca="1">IFERROR(INDEX($U$3:$U$33,MATCH(1,($AN$3:$AN$33=$AR57&amp;$AQ57)*($R$3:$R$33=CE$3),0),0),"")</f>
        <v/>
      </c>
      <c r="CF57" s="297" t="str">
        <f t="array" aca="1" ref="CF57" ca="1">IFERROR(INDEX($S$3:$S$33,MATCH(1,($AN$3:$AN$33=$AR57&amp;$AQ57)*($R$3:$R$33=CF$3),0),0),"")</f>
        <v/>
      </c>
      <c r="CG57" s="299" t="str">
        <f t="array" aca="1" ref="CG57" ca="1">IFERROR(INDEX($Q$3:$Q$33,MATCH(1,($AN$3:$AN$33=$AR57&amp;$AQ57)*($R$3:$R$33=CG$3),0),0),"")</f>
        <v/>
      </c>
      <c r="CH57" s="297" t="str">
        <f t="array" aca="1" ref="CH57" ca="1">IFERROR(INDEX($T$3:$T$33,MATCH(1,($AN$3:$AN$33=$AR57&amp;$AQ57)*($R$3:$R$33=CH$3),0),0),"")</f>
        <v/>
      </c>
      <c r="CI57" s="297" t="str">
        <f t="array" aca="1" ref="CI57" ca="1">IFERROR(INDEX($U$3:$U$33,MATCH(1,($AN$3:$AN$33=$AR57&amp;$AQ57)*($R$3:$R$33=CI$3),0),0),"")</f>
        <v/>
      </c>
      <c r="CJ57" s="297" t="str">
        <f t="array" aca="1" ref="CJ57" ca="1">IFERROR(INDEX($S$3:$S$33,MATCH(1,($AN$3:$AN$33=$AR57&amp;$AQ57)*($R$3:$R$33=CJ$3),0),0),"")</f>
        <v/>
      </c>
      <c r="CK57" s="299" t="str">
        <f t="array" aca="1" ref="CK57" ca="1">IFERROR(INDEX($Q$3:$Q$33,MATCH(1,($AN$3:$AN$33=$AR57&amp;$AQ57)*($R$3:$R$33=CK$3),0),0),"")</f>
        <v/>
      </c>
      <c r="CL57" s="297" t="str">
        <f t="array" aca="1" ref="CL57" ca="1">IFERROR(INDEX($T$3:$T$33,MATCH(1,($AN$3:$AN$33=$AR57&amp;$AQ57)*($R$3:$R$33=CL$3),0),0),"")</f>
        <v/>
      </c>
      <c r="CM57" s="297" t="str">
        <f t="array" aca="1" ref="CM57" ca="1">IFERROR(INDEX($U$3:$U$33,MATCH(1,($AN$3:$AN$33=$AR57&amp;$AQ57)*($R$3:$R$33=CM$3),0),0),"")</f>
        <v/>
      </c>
      <c r="CN57" s="297" t="str">
        <f t="array" aca="1" ref="CN57" ca="1">IFERROR(INDEX($S$3:$S$33,MATCH(1,($AN$3:$AN$33=$AR57&amp;$AQ57)*($R$3:$R$33=CN$3),0),0),"")</f>
        <v/>
      </c>
      <c r="CO57" s="299" t="str">
        <f t="array" aca="1" ref="CO57" ca="1">IFERROR(INDEX($Q$3:$Q$33,MATCH(1,($AN$3:$AN$33=$AR57&amp;$AQ57)*($R$3:$R$33=CO$3),0),0),"")</f>
        <v/>
      </c>
      <c r="CP57" s="297" t="str">
        <f t="array" aca="1" ref="CP57" ca="1">IFERROR(INDEX($T$3:$T$33,MATCH(1,($AN$3:$AN$33=$AR57&amp;$AQ57)*($R$3:$R$33=CP$3),0),0),"")</f>
        <v/>
      </c>
      <c r="CQ57" s="297" t="str">
        <f t="array" aca="1" ref="CQ57" ca="1">IFERROR(INDEX($U$3:$U$33,MATCH(1,($AN$3:$AN$33=$AR57&amp;$AQ57)*($R$3:$R$33=CQ$3),0),0),"")</f>
        <v/>
      </c>
      <c r="CR57" s="297" t="str">
        <f t="array" aca="1" ref="CR57" ca="1">IFERROR(INDEX($S$3:$S$33,MATCH(1,($AN$3:$AN$33=$AR57&amp;$AQ57)*($R$3:$R$33=CR$3),0),0),"")</f>
        <v/>
      </c>
      <c r="CS57" s="299" t="str">
        <f t="array" aca="1" ref="CS57" ca="1">IFERROR(INDEX($Q$3:$Q$33,MATCH(1,($AN$3:$AN$33=$AR57&amp;$AQ57)*($R$3:$R$33=CS$3),0),0),"")</f>
        <v/>
      </c>
      <c r="CT57" s="297" t="str">
        <f t="array" aca="1" ref="CT57" ca="1">IFERROR(INDEX($T$3:$T$33,MATCH(1,($AN$3:$AN$33=$AR57&amp;$AQ57)*($R$3:$R$33=CT$3),0),0),"")</f>
        <v/>
      </c>
      <c r="CU57" s="297" t="str">
        <f t="array" aca="1" ref="CU57" ca="1">IFERROR(INDEX($U$3:$U$33,MATCH(1,($AN$3:$AN$33=$AR57&amp;$AQ57)*($R$3:$R$33=CU$3),0),0),"")</f>
        <v/>
      </c>
      <c r="CV57" s="297" t="str">
        <f t="array" aca="1" ref="CV57" ca="1">IFERROR(INDEX($S$3:$S$33,MATCH(1,($AN$3:$AN$33=$AR57&amp;$AQ57)*($R$3:$R$33=CV$3),0),0),"")</f>
        <v/>
      </c>
      <c r="CW57" s="299" t="str">
        <f t="array" aca="1" ref="CW57" ca="1">IFERROR(INDEX($Q$3:$Q$33,MATCH(1,($AN$3:$AN$33=$AR57&amp;$AQ57)*($R$3:$R$33=CW$3),0),0),"")</f>
        <v/>
      </c>
      <c r="CX57" s="297" t="str">
        <f t="array" aca="1" ref="CX57" ca="1">IFERROR(INDEX($T$3:$T$33,MATCH(1,($AN$3:$AN$33=$AR57&amp;$AQ57)*($R$3:$R$33=CX$3),0),0),"")</f>
        <v/>
      </c>
      <c r="CY57" s="297" t="str">
        <f t="array" aca="1" ref="CY57" ca="1">IFERROR(INDEX($U$3:$U$33,MATCH(1,($AN$3:$AN$33=$AR57&amp;$AQ57)*($R$3:$R$33=CY$3),0),0),"")</f>
        <v/>
      </c>
      <c r="CZ57" s="297" t="str">
        <f t="array" aca="1" ref="CZ57" ca="1">IFERROR(INDEX($S$3:$S$33,MATCH(1,($AN$3:$AN$33=$AR57&amp;$AQ57)*($R$3:$R$33=CZ$3),0),0),"")</f>
        <v/>
      </c>
      <c r="DA57" s="299" t="str">
        <f t="array" aca="1" ref="DA57" ca="1">IFERROR(INDEX($Q$3:$Q$33,MATCH(1,($AN$3:$AN$33=$AR57&amp;$AQ57)*($R$3:$R$33=DA$3),0),0),"")</f>
        <v/>
      </c>
      <c r="DB57" s="297" t="str">
        <f t="array" aca="1" ref="DB57" ca="1">IFERROR(INDEX($T$3:$T$33,MATCH(1,($AN$3:$AN$33=$AR57&amp;$AQ57)*($R$3:$R$33=DB$3),0),0),"")</f>
        <v/>
      </c>
      <c r="DC57" s="297" t="str">
        <f t="array" aca="1" ref="DC57" ca="1">IFERROR(INDEX($U$3:$U$33,MATCH(1,($AN$3:$AN$33=$AR57&amp;$AQ57)*($R$3:$R$33=DC$3),0),0),"")</f>
        <v/>
      </c>
      <c r="DD57" s="297" t="str">
        <f t="array" aca="1" ref="DD57" ca="1">IFERROR(INDEX($AA$3:$AA$65,MATCH(1,($AO$3:$AO$65=$AR57&amp;$AQ57)*($Z$3:$Z$65=DD$3),0),0),"")</f>
        <v/>
      </c>
      <c r="DE57" s="299" t="str">
        <f t="array" aca="1" ref="DE57" ca="1">IFERROR(INDEX($Y$3:$Y$65,MATCH(1,($AO$3:$AO$65=$AR57&amp;$AQ57)*($Z$3:$Z$65=DE$3),0),0),"")</f>
        <v/>
      </c>
      <c r="DF57" s="297" t="str">
        <f t="array" aca="1" ref="DF57" ca="1">IFERROR(INDEX($AB$3:$AB$65,MATCH(1,($AO$3:$AO$65=$AR57&amp;$AQ57)*($Z$3:$Z$65=DF$3),0),0),"")</f>
        <v/>
      </c>
      <c r="DG57" s="297" t="str">
        <f t="array" aca="1" ref="DG57" ca="1">IFERROR(INDEX($AC$3:$AC$65,MATCH(1,($AO$3:$AO$65=$AR57&amp;$AQ57)*($Z$3:$Z$65=DG$3),0),0),"")</f>
        <v/>
      </c>
      <c r="DH57" s="297" t="str">
        <f t="array" aca="1" ref="DH57" ca="1">IFERROR(INDEX($AA$3:$AA$65,MATCH(1,($AO$3:$AO$65=$AR57&amp;$AQ57)*($Z$3:$Z$65=DH$3),0),0),"")</f>
        <v/>
      </c>
      <c r="DI57" s="299" t="str">
        <f t="array" aca="1" ref="DI57" ca="1">IFERROR(INDEX($Y$3:$Y$65,MATCH(1,($AO$3:$AO$65=$AR57&amp;$AQ57)*($Z$3:$Z$65=DI$3),0),0),"")</f>
        <v/>
      </c>
      <c r="DJ57" s="297" t="str">
        <f t="array" aca="1" ref="DJ57" ca="1">IFERROR(INDEX($AB$3:$AB$65,MATCH(1,($AO$3:$AO$65=$AR57&amp;$AQ57)*($Z$3:$Z$65=DJ$3),0),0),"")</f>
        <v/>
      </c>
      <c r="DK57" s="297" t="str">
        <f t="array" aca="1" ref="DK57" ca="1">IFERROR(INDEX($AC$3:$AC$65,MATCH(1,($AO$3:$AO$65=$AR57&amp;$AQ57)*($Z$3:$Z$65=DK$3),0),0),"")</f>
        <v/>
      </c>
      <c r="DL57" s="297" t="str">
        <f t="array" aca="1" ref="DL57" ca="1">IFERROR(INDEX($AA$3:$AA$65,MATCH(1,($AO$3:$AO$65=$AR57&amp;$AQ57)*($Z$3:$Z$65=DL$3),0),0),"")</f>
        <v/>
      </c>
      <c r="DM57" s="299" t="str">
        <f t="array" aca="1" ref="DM57" ca="1">IFERROR(INDEX($Y$3:$Y$65,MATCH(1,($AO$3:$AO$65=$AR57&amp;$AQ57)*($Z$3:$Z$65=DM$3),0),0),"")</f>
        <v/>
      </c>
      <c r="DN57" s="297" t="str">
        <f t="array" aca="1" ref="DN57" ca="1">IFERROR(INDEX($AB$3:$AB$65,MATCH(1,($AO$3:$AO$65=$AR57&amp;$AQ57)*($Z$3:$Z$65=DN$3),0),0),"")</f>
        <v/>
      </c>
      <c r="DO57" s="297" t="str">
        <f t="array" aca="1" ref="DO57" ca="1">IFERROR(INDEX($AC$3:$AC$65,MATCH(1,($AO$3:$AO$65=$AR57&amp;$AQ57)*($Z$3:$Z$65=DO$3),0),0),"")</f>
        <v/>
      </c>
      <c r="DP57" s="297" t="str">
        <f t="array" aca="1" ref="DP57" ca="1">IFERROR(INDEX($AA$3:$AA$65,MATCH(1,($AO$3:$AO$65=$AR57&amp;$AQ57)*($Z$3:$Z$65=DP$3),0),0),"")</f>
        <v/>
      </c>
      <c r="DQ57" s="299" t="str">
        <f t="array" aca="1" ref="DQ57" ca="1">IFERROR(INDEX($Y$3:$Y$65,MATCH(1,($AO$3:$AO$65=$AR57&amp;$AQ57)*($Z$3:$Z$65=DQ$3),0),0),"")</f>
        <v/>
      </c>
      <c r="DR57" s="297" t="str">
        <f t="array" aca="1" ref="DR57" ca="1">IFERROR(INDEX($AB$3:$AB$65,MATCH(1,($AO$3:$AO$65=$AR57&amp;$AQ57)*($Z$3:$Z$65=DR$3),0),0),"")</f>
        <v/>
      </c>
      <c r="DS57" s="297" t="str">
        <f t="array" aca="1" ref="DS57" ca="1">IFERROR(INDEX($AC$3:$AC$65,MATCH(1,($AO$3:$AO$65=$AR57&amp;$AQ57)*($Z$3:$Z$65=DS$3),0),0),"")</f>
        <v/>
      </c>
      <c r="DT57" s="297" t="str">
        <f t="array" aca="1" ref="DT57" ca="1">IFERROR(INDEX($AA$3:$AA$65,MATCH(1,($AO$3:$AO$65=$AR57&amp;$AQ57)*($Z$3:$Z$65=DT$3),0),0),"")</f>
        <v/>
      </c>
      <c r="DU57" s="299" t="str">
        <f t="array" aca="1" ref="DU57" ca="1">IFERROR(INDEX($Y$3:$Y$65,MATCH(1,($AO$3:$AO$65=$AR57&amp;$AQ57)*($Z$3:$Z$65=DU$3),0),0),"")</f>
        <v/>
      </c>
      <c r="DV57" s="297" t="str">
        <f t="array" aca="1" ref="DV57" ca="1">IFERROR(INDEX($AB$3:$AB$65,MATCH(1,($AO$3:$AO$65=$AR57&amp;$AQ57)*($Z$3:$Z$65=DV$3),0),0),"")</f>
        <v/>
      </c>
      <c r="DW57" s="297" t="str">
        <f t="array" aca="1" ref="DW57" ca="1">IFERROR(INDEX($AC$3:$AC$65,MATCH(1,($AO$3:$AO$65=$AR57&amp;$AQ57)*($Z$3:$Z$65=DW$3),0),0),"")</f>
        <v/>
      </c>
      <c r="DX57" s="297" t="str">
        <f t="array" aca="1" ref="DX57" ca="1">IFERROR(INDEX($AA$3:$AA$65,MATCH(1,($AO$3:$AO$65=$AR57&amp;$AQ57)*($Z$3:$Z$65=DX$3),0),0),"")</f>
        <v/>
      </c>
      <c r="DY57" s="299" t="str">
        <f t="array" aca="1" ref="DY57" ca="1">IFERROR(INDEX($Y$3:$Y$65,MATCH(1,($AO$3:$AO$65=$AR57&amp;$AQ57)*($Z$3:$Z$65=DY$3),0),0),"")</f>
        <v/>
      </c>
      <c r="DZ57" s="297" t="str">
        <f t="array" aca="1" ref="DZ57" ca="1">IFERROR(INDEX($AB$3:$AB$65,MATCH(1,($AO$3:$AO$65=$AR57&amp;$AQ57)*($Z$3:$Z$65=DZ$3),0),0),"")</f>
        <v/>
      </c>
      <c r="EA57" s="297" t="str">
        <f t="array" aca="1" ref="EA57" ca="1">IFERROR(INDEX($AC$3:$AC$65,MATCH(1,($AO$3:$AO$65=$AR57&amp;$AQ57)*($Z$3:$Z$65=EA$3),0),0),"")</f>
        <v/>
      </c>
      <c r="EB57" s="297" t="str">
        <f t="array" aca="1" ref="EB57" ca="1">IFERROR(INDEX($AA$3:$AA$65,MATCH(1,($AO$3:$AO$65=$AR57&amp;$AQ57)*($Z$3:$Z$65=EB$3),0),0),"")</f>
        <v/>
      </c>
      <c r="EC57" s="299" t="str">
        <f t="array" aca="1" ref="EC57" ca="1">IFERROR(INDEX($Y$3:$Y$65,MATCH(1,($AO$3:$AO$65=$AR57&amp;$AQ57)*($Z$3:$Z$65=EC$3),0),0),"")</f>
        <v/>
      </c>
      <c r="ED57" s="297" t="str">
        <f t="array" aca="1" ref="ED57" ca="1">IFERROR(INDEX($AB$3:$AB$65,MATCH(1,($AO$3:$AO$65=$AR57&amp;$AQ57)*($Z$3:$Z$65=ED$3),0),0),"")</f>
        <v/>
      </c>
      <c r="EE57" s="297" t="str">
        <f t="array" aca="1" ref="EE57" ca="1">IFERROR(INDEX($AC$3:$AC$65,MATCH(1,($AO$3:$AO$65=$AR57&amp;$AQ57)*($Z$3:$Z$65=EE$3),0),0),"")</f>
        <v/>
      </c>
      <c r="EF57" s="297" t="str">
        <f t="array" aca="1" ref="EF57" ca="1">IFERROR(INDEX($AI$3:$AI$129,MATCH(1,($AP$3:$AP$129=$AR57&amp;$AQ57)*($AH$3:$AH$129=EF$3),0),0),"")</f>
        <v/>
      </c>
      <c r="EG57" s="299" t="str">
        <f t="array" aca="1" ref="EG57" ca="1">IFERROR(INDEX($AG$3:$AG$129,MATCH(1,($AP$3:$AP$129=$AR57&amp;$AQ57)*($AH$3:$AH$129=EG$3),0),0),"")</f>
        <v/>
      </c>
      <c r="EH57" s="297" t="str">
        <f t="array" aca="1" ref="EH57" ca="1">IFERROR(INDEX($AJ$3:$AJ$129,MATCH(1,($AP$3:$AP$129=$AR57&amp;$AQ57)*($AH$3:$AH$129=EH$3),0),0),"")</f>
        <v/>
      </c>
      <c r="EI57" s="297" t="str">
        <f t="array" aca="1" ref="EI57" ca="1">IFERROR(INDEX($AK$3:$AK$129,MATCH(1,($AP$3:$AP$129=$AR57&amp;$AQ57)*($AH$3:$AH$129=EI$3),0),0),"")</f>
        <v/>
      </c>
      <c r="EJ57" s="297" t="str">
        <f t="array" aca="1" ref="EJ57" ca="1">IFERROR(INDEX($AI$3:$AI$129,MATCH(1,($AP$3:$AP$129=$AR57&amp;$AQ57)*($AH$3:$AH$129=EJ$3),0),0),"")</f>
        <v/>
      </c>
      <c r="EK57" s="299" t="str">
        <f t="array" aca="1" ref="EK57" ca="1">IFERROR(INDEX($AG$3:$AG$129,MATCH(1,($AP$3:$AP$129=$AR57&amp;$AQ57)*($AH$3:$AH$129=EK$3),0),0),"")</f>
        <v/>
      </c>
      <c r="EL57" s="297" t="str">
        <f t="array" aca="1" ref="EL57" ca="1">IFERROR(INDEX($AJ$3:$AJ$129,MATCH(1,($AP$3:$AP$129=$AR57&amp;$AQ57)*($AH$3:$AH$129=EL$3),0),0),"")</f>
        <v/>
      </c>
      <c r="EM57" s="297" t="str">
        <f t="array" aca="1" ref="EM57" ca="1">IFERROR(INDEX($AK$3:$AK$129,MATCH(1,($AP$3:$AP$129=$AR57&amp;$AQ57)*($AH$3:$AH$129=EM$3),0),0),"")</f>
        <v/>
      </c>
      <c r="EN57" s="297" t="str">
        <f t="array" aca="1" ref="EN57" ca="1">IFERROR(INDEX($AI$3:$AI$129,MATCH(1,($AP$3:$AP$129=$AR57&amp;$AQ57)*($AH$3:$AH$129=EN$3),0),0),"")</f>
        <v/>
      </c>
      <c r="EO57" s="299" t="str">
        <f t="array" aca="1" ref="EO57" ca="1">IFERROR(INDEX($AG$3:$AG$129,MATCH(1,($AP$3:$AP$129=$AR57&amp;$AQ57)*($AH$3:$AH$129=EO$3),0),0),"")</f>
        <v/>
      </c>
      <c r="EP57" s="297" t="str">
        <f t="array" aca="1" ref="EP57" ca="1">IFERROR(INDEX($AJ$3:$AJ$129,MATCH(1,($AP$3:$AP$129=$AR57&amp;$AQ57)*($AH$3:$AH$129=EP$3),0),0),"")</f>
        <v/>
      </c>
      <c r="EQ57" s="297" t="str">
        <f t="array" aca="1" ref="EQ57" ca="1">IFERROR(INDEX($AK$3:$AK$129,MATCH(1,($AP$3:$AP$129=$AR57&amp;$AQ57)*($AH$3:$AH$129=EQ$3),0),0),"")</f>
        <v/>
      </c>
      <c r="ER57" s="297" t="str">
        <f t="array" aca="1" ref="ER57" ca="1">IFERROR(INDEX($AI$3:$AI$129,MATCH(1,($AP$3:$AP$129=$AR57&amp;$AQ57)*($AH$3:$AH$129=ER$3),0),0),"")</f>
        <v/>
      </c>
      <c r="ES57" s="299" t="str">
        <f t="array" aca="1" ref="ES57" ca="1">IFERROR(INDEX($AG$3:$AG$129,MATCH(1,($AP$3:$AP$129=$AR57&amp;$AQ57)*($AH$3:$AH$129=ES$3),0),0),"")</f>
        <v/>
      </c>
      <c r="ET57" s="297" t="str">
        <f t="array" aca="1" ref="ET57" ca="1">IFERROR(INDEX($AJ$3:$AJ$129,MATCH(1,($AP$3:$AP$129=$AR57&amp;$AQ57)*($AH$3:$AH$129=ET$3),0),0),"")</f>
        <v/>
      </c>
      <c r="EU57" s="297" t="str">
        <f t="array" aca="1" ref="EU57" ca="1">IFERROR(INDEX($AK$3:$AK$129,MATCH(1,($AP$3:$AP$129=$AR57&amp;$AQ57)*($AH$3:$AH$129=EU$3),0),0),"")</f>
        <v/>
      </c>
      <c r="EV57" s="297" t="str">
        <f t="array" aca="1" ref="EV57" ca="1">IFERROR(INDEX($AI$3:$AI$129,MATCH(1,($AP$3:$AP$129=$AR57&amp;$AQ57)*($AH$3:$AH$129=EV$3),0),0),"")</f>
        <v/>
      </c>
      <c r="EW57" s="299" t="str">
        <f t="array" aca="1" ref="EW57" ca="1">IFERROR(INDEX($AG$3:$AG$129,MATCH(1,($AP$3:$AP$129=$AR57&amp;$AQ57)*($AH$3:$AH$129=EW$3),0),0),"")</f>
        <v/>
      </c>
      <c r="EX57" s="297" t="str">
        <f t="array" aca="1" ref="EX57" ca="1">IFERROR(INDEX($AJ$3:$AJ$129,MATCH(1,($AP$3:$AP$129=$AR57&amp;$AQ57)*($AH$3:$AH$129=EX$3),0),0),"")</f>
        <v/>
      </c>
      <c r="EY57" s="297" t="str">
        <f t="array" aca="1" ref="EY57" ca="1">IFERROR(INDEX($AK$3:$AK$129,MATCH(1,($AP$3:$AP$129=$AR57&amp;$AQ57)*($AH$3:$AH$129=EY$3),0),0),"")</f>
        <v/>
      </c>
      <c r="EZ57" s="297" t="str">
        <f t="array" aca="1" ref="EZ57" ca="1">IFERROR(INDEX($AI$3:$AI$129,MATCH(1,($AP$3:$AP$129=$AR57&amp;$AQ57)*($AH$3:$AH$129=EZ$3),0),0),"")</f>
        <v/>
      </c>
      <c r="FA57" s="299" t="str">
        <f t="array" aca="1" ref="FA57" ca="1">IFERROR(INDEX($AG$3:$AG$129,MATCH(1,($AP$3:$AP$129=$AR57&amp;$AQ57)*($AH$3:$AH$129=FA$3),0),0),"")</f>
        <v/>
      </c>
      <c r="FB57" s="297" t="str">
        <f t="array" aca="1" ref="FB57" ca="1">IFERROR(INDEX($AJ$3:$AJ$129,MATCH(1,($AP$3:$AP$129=$AR57&amp;$AQ57)*($AH$3:$AH$129=FB$3),0),0),"")</f>
        <v/>
      </c>
      <c r="FC57" s="297" t="str">
        <f t="array" aca="1" ref="FC57" ca="1">IFERROR(INDEX($AK$3:$AK$129,MATCH(1,($AP$3:$AP$129=$AR57&amp;$AQ57)*($AH$3:$AH$129=FC$3),0),0),"")</f>
        <v/>
      </c>
      <c r="FD57" s="297" t="str">
        <f t="array" aca="1" ref="FD57" ca="1">IFERROR(INDEX($AI$3:$AI$129,MATCH(1,($AP$3:$AP$129=$AR57&amp;$AQ57)*($AH$3:$AH$129=FD$3),0),0),"")</f>
        <v/>
      </c>
      <c r="FE57" s="299" t="str">
        <f t="array" aca="1" ref="FE57" ca="1">IFERROR(INDEX($AG$3:$AG$129,MATCH(1,($AP$3:$AP$129=$AR57&amp;$AQ57)*($AH$3:$AH$129=FE$3),0),0),"")</f>
        <v/>
      </c>
      <c r="FF57" s="297" t="str">
        <f t="array" aca="1" ref="FF57" ca="1">IFERROR(INDEX($AJ$3:$AJ$129,MATCH(1,($AP$3:$AP$129=$AR57&amp;$AQ57)*($AH$3:$AH$129=FF$3),0),0),"")</f>
        <v/>
      </c>
      <c r="FG57" s="297" t="str">
        <f t="array" aca="1" ref="FG57" ca="1">IFERROR(INDEX($AK$3:$AK$129,MATCH(1,($AP$3:$AP$129=$AR57&amp;$AQ57)*($AH$3:$AH$129=FG$3),0),0),"")</f>
        <v/>
      </c>
    </row>
    <row r="58" spans="2:163" ht="13.8" x14ac:dyDescent="0.25">
      <c r="B58" s="295">
        <f>dummy1!O64</f>
        <v>56</v>
      </c>
      <c r="C58" s="296">
        <f>dummy1!P64</f>
        <v>42040</v>
      </c>
      <c r="D58" s="297">
        <f>dummy1!Q64</f>
        <v>0.87500000000000011</v>
      </c>
      <c r="E58" s="295" t="str">
        <f>dummy1!R64</f>
        <v>Court 8</v>
      </c>
      <c r="G58" s="295" t="str">
        <f>IFERROR(VLOOKUP(dummy1!S64,dummy1!$K$45:$L$172,2,FALSE),"")</f>
        <v/>
      </c>
      <c r="H58" s="295" t="str">
        <f>IFERROR(VLOOKUP(dummy1!V64,dummy1!$K$45:$L$172,2,FALSE),"")</f>
        <v/>
      </c>
      <c r="V58" s="295">
        <f ca="1">'Bracket 17 - 32'!BO125</f>
        <v>40</v>
      </c>
      <c r="W58" s="296" t="str">
        <f ca="1">'Bracket 17 - 32'!BP122</f>
        <v>Winner Match 35</v>
      </c>
      <c r="X58" s="296" t="str">
        <f ca="1">'Bracket 17 - 32'!BP123</f>
        <v>Winner Match 36</v>
      </c>
      <c r="Y58" s="295" t="str">
        <f t="shared" ca="1" si="41"/>
        <v/>
      </c>
      <c r="Z58" s="295" t="str">
        <f t="shared" ca="1" si="2"/>
        <v/>
      </c>
      <c r="AA58" s="295" t="str">
        <f t="shared" ca="1" si="3"/>
        <v/>
      </c>
      <c r="AB58" s="295" t="str">
        <f t="shared" ca="1" si="42"/>
        <v/>
      </c>
      <c r="AC58" s="295" t="str">
        <f t="shared" ca="1" si="43"/>
        <v/>
      </c>
      <c r="AD58" s="295">
        <f ca="1">'Bracket 33 - 64'!S99</f>
        <v>20</v>
      </c>
      <c r="AE58" s="295" t="str">
        <f ca="1">'Bracket 33 - 64'!T96</f>
        <v/>
      </c>
      <c r="AF58" s="295" t="str">
        <f ca="1">'Bracket 33 - 64'!T97</f>
        <v/>
      </c>
      <c r="AG58" s="295">
        <f t="shared" ca="1" si="44"/>
        <v>56</v>
      </c>
      <c r="AH58" s="295">
        <f t="shared" ca="1" si="45"/>
        <v>42040</v>
      </c>
      <c r="AI58" s="295">
        <f t="shared" ca="1" si="46"/>
        <v>0.87500000000000011</v>
      </c>
      <c r="AJ58" s="295" t="str">
        <f t="shared" ca="1" si="47"/>
        <v>Loser Match 33</v>
      </c>
      <c r="AK58" s="295" t="str">
        <f t="shared" ca="1" si="48"/>
        <v>Winner Match 44</v>
      </c>
      <c r="AL58" s="294">
        <f>IF(dummy1!B65=dummy1!B64,IF(dummy1!C65&gt;1,AL57,AL57+1),1)</f>
        <v>4</v>
      </c>
      <c r="AO58" s="295" t="str">
        <f t="shared" si="51"/>
        <v>4Court 8</v>
      </c>
      <c r="AP58" s="295" t="str">
        <f t="shared" si="52"/>
        <v>4Court 8</v>
      </c>
      <c r="AQ58" s="295" t="str">
        <f t="shared" si="76"/>
        <v>Court 7</v>
      </c>
      <c r="AR58" s="295">
        <f t="shared" si="75"/>
        <v>6</v>
      </c>
      <c r="AS58" s="295">
        <f t="shared" ca="1" si="61"/>
        <v>14</v>
      </c>
      <c r="AT58" s="295">
        <f t="shared" ca="1" si="62"/>
        <v>0</v>
      </c>
      <c r="AU58" s="295">
        <f t="shared" ca="1" si="63"/>
        <v>0</v>
      </c>
      <c r="AV58" s="295">
        <f t="shared" ca="1" si="64"/>
        <v>0</v>
      </c>
      <c r="AW58" s="295">
        <f t="shared" ca="1" si="65"/>
        <v>0</v>
      </c>
      <c r="AX58" s="295">
        <f t="shared" ca="1" si="66"/>
        <v>0</v>
      </c>
      <c r="AY58" s="295">
        <f t="shared" ca="1" si="67"/>
        <v>0</v>
      </c>
      <c r="AZ58" s="297" t="str">
        <f t="array" aca="1" ref="AZ58" ca="1">IFERROR(INDEX($K$3:$K$18,MATCH(1,($AM$3:$AM$18=$AR58&amp;$AQ58)*($J$3:$J$18=AZ$3),0),0),"")</f>
        <v/>
      </c>
      <c r="BA58" s="299" t="str">
        <f t="array" aca="1" ref="BA58" ca="1">IFERROR(INDEX($I$3:$I$18,MATCH(1,($AM$3:$AM$18=$AR58&amp;$AQ58)*($J$3:$J$18=BA$3),0),0),"")</f>
        <v/>
      </c>
      <c r="BB58" s="297" t="str">
        <f t="array" aca="1" ref="BB58" ca="1">IFERROR(INDEX($L$3:$L$18,MATCH(1,($AM$3:$AM$18=$AR58&amp;$AQ58)*($J$3:$J$18=BB$3),0),0),"")</f>
        <v/>
      </c>
      <c r="BC58" s="297" t="str">
        <f t="array" aca="1" ref="BC58" ca="1">IFERROR(INDEX($M$3:$M$18,MATCH(1,($AM$3:$AM$18=$AR58&amp;$AQ58)*($J$3:$J$18=BC$3),0),0),"")</f>
        <v/>
      </c>
      <c r="BD58" s="297" t="str">
        <f t="array" aca="1" ref="BD58" ca="1">IFERROR(INDEX($K$3:$K$18,MATCH(1,($AM$3:$AM$18=$AR58&amp;$AQ58)*($J$3:$J$18=BD$3),0),0),"")</f>
        <v/>
      </c>
      <c r="BE58" s="299" t="str">
        <f t="array" aca="1" ref="BE58" ca="1">IFERROR(INDEX($I$3:$I$18,MATCH(1,($AM$3:$AM$18=$AR58&amp;$AQ58)*($J$3:$J$18=BE$3),0),0),"")</f>
        <v/>
      </c>
      <c r="BF58" s="297" t="str">
        <f t="array" aca="1" ref="BF58" ca="1">IFERROR(INDEX($L$3:$L$18,MATCH(1,($AM$3:$AM$18=$AR58&amp;$AQ58)*($J$3:$J$18=BF$3),0),0),"")</f>
        <v/>
      </c>
      <c r="BG58" s="297" t="str">
        <f t="array" aca="1" ref="BG58" ca="1">IFERROR(INDEX($M$3:$M$18,MATCH(1,($AM$3:$AM$18=$AR58&amp;$AQ58)*($J$3:$J$18=BG$3),0),0),"")</f>
        <v/>
      </c>
      <c r="BH58" s="297" t="str">
        <f t="array" aca="1" ref="BH58" ca="1">IFERROR(INDEX($K$3:$K$18,MATCH(1,($AM$3:$AM$18=$AR58&amp;$AQ58)*($J$3:$J$18=BH$3),0),0),"")</f>
        <v/>
      </c>
      <c r="BI58" s="299" t="str">
        <f t="array" aca="1" ref="BI58" ca="1">IFERROR(INDEX($I$3:$I$18,MATCH(1,($AM$3:$AM$18=$AR58&amp;$AQ58)*($J$3:$J$18=BI$3),0),0),"")</f>
        <v/>
      </c>
      <c r="BJ58" s="297" t="str">
        <f t="array" aca="1" ref="BJ58" ca="1">IFERROR(INDEX($L$3:$L$18,MATCH(1,($AM$3:$AM$18=$AR58&amp;$AQ58)*($J$3:$J$18=BJ$3),0),0),"")</f>
        <v/>
      </c>
      <c r="BK58" s="297" t="str">
        <f t="array" aca="1" ref="BK58" ca="1">IFERROR(INDEX($M$3:$M$18,MATCH(1,($AM$3:$AM$18=$AR58&amp;$AQ58)*($J$3:$J$18=BK$3),0),0),"")</f>
        <v/>
      </c>
      <c r="BL58" s="297" t="str">
        <f t="array" aca="1" ref="BL58" ca="1">IFERROR(INDEX($K$3:$K$18,MATCH(1,($AM$3:$AM$18=$AR58&amp;$AQ58)*($J$3:$J$18=BL$3),0),0),"")</f>
        <v/>
      </c>
      <c r="BM58" s="299" t="str">
        <f t="array" aca="1" ref="BM58" ca="1">IFERROR(INDEX($I$3:$I$18,MATCH(1,($AM$3:$AM$18=$AR58&amp;$AQ58)*($J$3:$J$18=BM$3),0),0),"")</f>
        <v/>
      </c>
      <c r="BN58" s="297" t="str">
        <f t="array" aca="1" ref="BN58" ca="1">IFERROR(INDEX($L$3:$L$18,MATCH(1,($AM$3:$AM$18=$AR58&amp;$AQ58)*($J$3:$J$18=BN$3),0),0),"")</f>
        <v/>
      </c>
      <c r="BO58" s="297" t="str">
        <f t="array" aca="1" ref="BO58" ca="1">IFERROR(INDEX($M$3:$M$18,MATCH(1,($AM$3:$AM$18=$AR58&amp;$AQ58)*($J$3:$J$18=BO$3),0),0),"")</f>
        <v/>
      </c>
      <c r="BP58" s="297" t="str">
        <f t="array" aca="1" ref="BP58" ca="1">IFERROR(INDEX($K$3:$K$18,MATCH(1,($AM$3:$AM$18=$AR58&amp;$AQ58)*($J$3:$J$18=BP$3),0),0),"")</f>
        <v/>
      </c>
      <c r="BQ58" s="299" t="str">
        <f t="array" aca="1" ref="BQ58" ca="1">IFERROR(INDEX($I$3:$I$18,MATCH(1,($AM$3:$AM$18=$AR58&amp;$AQ58)*($J$3:$J$18=BQ$3),0),0),"")</f>
        <v/>
      </c>
      <c r="BR58" s="297" t="str">
        <f t="array" aca="1" ref="BR58" ca="1">IFERROR(INDEX($L$3:$L$18,MATCH(1,($AM$3:$AM$18=$AR58&amp;$AQ58)*($J$3:$J$18=BR$3),0),0),"")</f>
        <v/>
      </c>
      <c r="BS58" s="297" t="str">
        <f t="array" aca="1" ref="BS58" ca="1">IFERROR(INDEX($M$3:$M$18,MATCH(1,($AM$3:$AM$18=$AR58&amp;$AQ58)*($J$3:$J$18=BS$3),0),0),"")</f>
        <v/>
      </c>
      <c r="BT58" s="297" t="str">
        <f t="array" aca="1" ref="BT58" ca="1">IFERROR(INDEX($K$3:$K$18,MATCH(1,($AM$3:$AM$18=$AR58&amp;$AQ58)*($J$3:$J$18=BT$3),0),0),"")</f>
        <v/>
      </c>
      <c r="BU58" s="299" t="str">
        <f t="array" aca="1" ref="BU58" ca="1">IFERROR(INDEX($I$3:$I$18,MATCH(1,($AM$3:$AM$18=$AR58&amp;$AQ58)*($J$3:$J$18=BU$3),0),0),"")</f>
        <v/>
      </c>
      <c r="BV58" s="297" t="str">
        <f t="array" aca="1" ref="BV58" ca="1">IFERROR(INDEX($L$3:$L$18,MATCH(1,($AM$3:$AM$18=$AR58&amp;$AQ58)*($J$3:$J$18=BV$3),0),0),"")</f>
        <v/>
      </c>
      <c r="BW58" s="297" t="str">
        <f t="array" aca="1" ref="BW58" ca="1">IFERROR(INDEX($M$3:$M$18,MATCH(1,($AM$3:$AM$18=$AR58&amp;$AQ58)*($J$3:$J$18=BW$3),0),0),"")</f>
        <v/>
      </c>
      <c r="BX58" s="297" t="str">
        <f t="array" aca="1" ref="BX58" ca="1">IFERROR(INDEX($K$3:$K$18,MATCH(1,($AM$3:$AM$18=$AR58&amp;$AQ58)*($J$3:$J$18=BX$3),0),0),"")</f>
        <v/>
      </c>
      <c r="BY58" s="299" t="str">
        <f t="array" aca="1" ref="BY58" ca="1">IFERROR(INDEX($I$3:$I$18,MATCH(1,($AM$3:$AM$18=$AR58&amp;$AQ58)*($J$3:$J$18=BY$3),0),0),"")</f>
        <v/>
      </c>
      <c r="BZ58" s="297" t="str">
        <f t="array" aca="1" ref="BZ58" ca="1">IFERROR(INDEX($L$3:$L$18,MATCH(1,($AM$3:$AM$18=$AR58&amp;$AQ58)*($J$3:$J$18=BZ$3),0),0),"")</f>
        <v/>
      </c>
      <c r="CA58" s="297" t="str">
        <f t="array" aca="1" ref="CA58" ca="1">IFERROR(INDEX($M$3:$M$18,MATCH(1,($AM$3:$AM$18=$AR58&amp;$AQ58)*($J$3:$J$18=CA$3),0),0),"")</f>
        <v/>
      </c>
      <c r="CB58" s="297" t="str">
        <f t="array" aca="1" ref="CB58" ca="1">IFERROR(INDEX($S$3:$S$33,MATCH(1,($AN$3:$AN$33=$AR58&amp;$AQ58)*($R$3:$R$33=CB$3),0),0),"")</f>
        <v/>
      </c>
      <c r="CC58" s="299" t="str">
        <f t="array" aca="1" ref="CC58" ca="1">IFERROR(INDEX($Q$3:$Q$33,MATCH(1,($AN$3:$AN$33=$AR58&amp;$AQ58)*($R$3:$R$33=CC$3),0),0),"")</f>
        <v/>
      </c>
      <c r="CD58" s="297" t="str">
        <f t="array" aca="1" ref="CD58" ca="1">IFERROR(INDEX($T$3:$T$33,MATCH(1,($AN$3:$AN$33=$AR58&amp;$AQ58)*($R$3:$R$33=CD$3),0),0),"")</f>
        <v/>
      </c>
      <c r="CE58" s="297" t="str">
        <f t="array" aca="1" ref="CE58" ca="1">IFERROR(INDEX($U$3:$U$33,MATCH(1,($AN$3:$AN$33=$AR58&amp;$AQ58)*($R$3:$R$33=CE$3),0),0),"")</f>
        <v/>
      </c>
      <c r="CF58" s="297" t="str">
        <f t="array" aca="1" ref="CF58" ca="1">IFERROR(INDEX($S$3:$S$33,MATCH(1,($AN$3:$AN$33=$AR58&amp;$AQ58)*($R$3:$R$33=CF$3),0),0),"")</f>
        <v/>
      </c>
      <c r="CG58" s="299" t="str">
        <f t="array" aca="1" ref="CG58" ca="1">IFERROR(INDEX($Q$3:$Q$33,MATCH(1,($AN$3:$AN$33=$AR58&amp;$AQ58)*($R$3:$R$33=CG$3),0),0),"")</f>
        <v/>
      </c>
      <c r="CH58" s="297" t="str">
        <f t="array" aca="1" ref="CH58" ca="1">IFERROR(INDEX($T$3:$T$33,MATCH(1,($AN$3:$AN$33=$AR58&amp;$AQ58)*($R$3:$R$33=CH$3),0),0),"")</f>
        <v/>
      </c>
      <c r="CI58" s="297" t="str">
        <f t="array" aca="1" ref="CI58" ca="1">IFERROR(INDEX($U$3:$U$33,MATCH(1,($AN$3:$AN$33=$AR58&amp;$AQ58)*($R$3:$R$33=CI$3),0),0),"")</f>
        <v/>
      </c>
      <c r="CJ58" s="297" t="str">
        <f t="array" aca="1" ref="CJ58" ca="1">IFERROR(INDEX($S$3:$S$33,MATCH(1,($AN$3:$AN$33=$AR58&amp;$AQ58)*($R$3:$R$33=CJ$3),0),0),"")</f>
        <v/>
      </c>
      <c r="CK58" s="299" t="str">
        <f t="array" aca="1" ref="CK58" ca="1">IFERROR(INDEX($Q$3:$Q$33,MATCH(1,($AN$3:$AN$33=$AR58&amp;$AQ58)*($R$3:$R$33=CK$3),0),0),"")</f>
        <v/>
      </c>
      <c r="CL58" s="297" t="str">
        <f t="array" aca="1" ref="CL58" ca="1">IFERROR(INDEX($T$3:$T$33,MATCH(1,($AN$3:$AN$33=$AR58&amp;$AQ58)*($R$3:$R$33=CL$3),0),0),"")</f>
        <v/>
      </c>
      <c r="CM58" s="297" t="str">
        <f t="array" aca="1" ref="CM58" ca="1">IFERROR(INDEX($U$3:$U$33,MATCH(1,($AN$3:$AN$33=$AR58&amp;$AQ58)*($R$3:$R$33=CM$3),0),0),"")</f>
        <v/>
      </c>
      <c r="CN58" s="297" t="str">
        <f t="array" aca="1" ref="CN58" ca="1">IFERROR(INDEX($S$3:$S$33,MATCH(1,($AN$3:$AN$33=$AR58&amp;$AQ58)*($R$3:$R$33=CN$3),0),0),"")</f>
        <v/>
      </c>
      <c r="CO58" s="299" t="str">
        <f t="array" aca="1" ref="CO58" ca="1">IFERROR(INDEX($Q$3:$Q$33,MATCH(1,($AN$3:$AN$33=$AR58&amp;$AQ58)*($R$3:$R$33=CO$3),0),0),"")</f>
        <v/>
      </c>
      <c r="CP58" s="297" t="str">
        <f t="array" aca="1" ref="CP58" ca="1">IFERROR(INDEX($T$3:$T$33,MATCH(1,($AN$3:$AN$33=$AR58&amp;$AQ58)*($R$3:$R$33=CP$3),0),0),"")</f>
        <v/>
      </c>
      <c r="CQ58" s="297" t="str">
        <f t="array" aca="1" ref="CQ58" ca="1">IFERROR(INDEX($U$3:$U$33,MATCH(1,($AN$3:$AN$33=$AR58&amp;$AQ58)*($R$3:$R$33=CQ$3),0),0),"")</f>
        <v/>
      </c>
      <c r="CR58" s="297" t="str">
        <f t="array" aca="1" ref="CR58" ca="1">IFERROR(INDEX($S$3:$S$33,MATCH(1,($AN$3:$AN$33=$AR58&amp;$AQ58)*($R$3:$R$33=CR$3),0),0),"")</f>
        <v/>
      </c>
      <c r="CS58" s="299" t="str">
        <f t="array" aca="1" ref="CS58" ca="1">IFERROR(INDEX($Q$3:$Q$33,MATCH(1,($AN$3:$AN$33=$AR58&amp;$AQ58)*($R$3:$R$33=CS$3),0),0),"")</f>
        <v/>
      </c>
      <c r="CT58" s="297" t="str">
        <f t="array" aca="1" ref="CT58" ca="1">IFERROR(INDEX($T$3:$T$33,MATCH(1,($AN$3:$AN$33=$AR58&amp;$AQ58)*($R$3:$R$33=CT$3),0),0),"")</f>
        <v/>
      </c>
      <c r="CU58" s="297" t="str">
        <f t="array" aca="1" ref="CU58" ca="1">IFERROR(INDEX($U$3:$U$33,MATCH(1,($AN$3:$AN$33=$AR58&amp;$AQ58)*($R$3:$R$33=CU$3),0),0),"")</f>
        <v/>
      </c>
      <c r="CV58" s="297" t="str">
        <f t="array" aca="1" ref="CV58" ca="1">IFERROR(INDEX($S$3:$S$33,MATCH(1,($AN$3:$AN$33=$AR58&amp;$AQ58)*($R$3:$R$33=CV$3),0),0),"")</f>
        <v/>
      </c>
      <c r="CW58" s="299" t="str">
        <f t="array" aca="1" ref="CW58" ca="1">IFERROR(INDEX($Q$3:$Q$33,MATCH(1,($AN$3:$AN$33=$AR58&amp;$AQ58)*($R$3:$R$33=CW$3),0),0),"")</f>
        <v/>
      </c>
      <c r="CX58" s="297" t="str">
        <f t="array" aca="1" ref="CX58" ca="1">IFERROR(INDEX($T$3:$T$33,MATCH(1,($AN$3:$AN$33=$AR58&amp;$AQ58)*($R$3:$R$33=CX$3),0),0),"")</f>
        <v/>
      </c>
      <c r="CY58" s="297" t="str">
        <f t="array" aca="1" ref="CY58" ca="1">IFERROR(INDEX($U$3:$U$33,MATCH(1,($AN$3:$AN$33=$AR58&amp;$AQ58)*($R$3:$R$33=CY$3),0),0),"")</f>
        <v/>
      </c>
      <c r="CZ58" s="297" t="str">
        <f t="array" aca="1" ref="CZ58" ca="1">IFERROR(INDEX($S$3:$S$33,MATCH(1,($AN$3:$AN$33=$AR58&amp;$AQ58)*($R$3:$R$33=CZ$3),0),0),"")</f>
        <v/>
      </c>
      <c r="DA58" s="299" t="str">
        <f t="array" aca="1" ref="DA58" ca="1">IFERROR(INDEX($Q$3:$Q$33,MATCH(1,($AN$3:$AN$33=$AR58&amp;$AQ58)*($R$3:$R$33=DA$3),0),0),"")</f>
        <v/>
      </c>
      <c r="DB58" s="297" t="str">
        <f t="array" aca="1" ref="DB58" ca="1">IFERROR(INDEX($T$3:$T$33,MATCH(1,($AN$3:$AN$33=$AR58&amp;$AQ58)*($R$3:$R$33=DB$3),0),0),"")</f>
        <v/>
      </c>
      <c r="DC58" s="297" t="str">
        <f t="array" aca="1" ref="DC58" ca="1">IFERROR(INDEX($U$3:$U$33,MATCH(1,($AN$3:$AN$33=$AR58&amp;$AQ58)*($R$3:$R$33=DC$3),0),0),"")</f>
        <v/>
      </c>
      <c r="DD58" s="297" t="str">
        <f t="array" aca="1" ref="DD58" ca="1">IFERROR(INDEX($AA$3:$AA$65,MATCH(1,($AO$3:$AO$65=$AR58&amp;$AQ58)*($Z$3:$Z$65=DD$3),0),0),"")</f>
        <v/>
      </c>
      <c r="DE58" s="299" t="str">
        <f t="array" aca="1" ref="DE58" ca="1">IFERROR(INDEX($Y$3:$Y$65,MATCH(1,($AO$3:$AO$65=$AR58&amp;$AQ58)*($Z$3:$Z$65=DE$3),0),0),"")</f>
        <v/>
      </c>
      <c r="DF58" s="297" t="str">
        <f t="array" aca="1" ref="DF58" ca="1">IFERROR(INDEX($AB$3:$AB$65,MATCH(1,($AO$3:$AO$65=$AR58&amp;$AQ58)*($Z$3:$Z$65=DF$3),0),0),"")</f>
        <v/>
      </c>
      <c r="DG58" s="297" t="str">
        <f t="array" aca="1" ref="DG58" ca="1">IFERROR(INDEX($AC$3:$AC$65,MATCH(1,($AO$3:$AO$65=$AR58&amp;$AQ58)*($Z$3:$Z$65=DG$3),0),0),"")</f>
        <v/>
      </c>
      <c r="DH58" s="297" t="str">
        <f t="array" aca="1" ref="DH58" ca="1">IFERROR(INDEX($AA$3:$AA$65,MATCH(1,($AO$3:$AO$65=$AR58&amp;$AQ58)*($Z$3:$Z$65=DH$3),0),0),"")</f>
        <v/>
      </c>
      <c r="DI58" s="299" t="str">
        <f t="array" aca="1" ref="DI58" ca="1">IFERROR(INDEX($Y$3:$Y$65,MATCH(1,($AO$3:$AO$65=$AR58&amp;$AQ58)*($Z$3:$Z$65=DI$3),0),0),"")</f>
        <v/>
      </c>
      <c r="DJ58" s="297" t="str">
        <f t="array" aca="1" ref="DJ58" ca="1">IFERROR(INDEX($AB$3:$AB$65,MATCH(1,($AO$3:$AO$65=$AR58&amp;$AQ58)*($Z$3:$Z$65=DJ$3),0),0),"")</f>
        <v/>
      </c>
      <c r="DK58" s="297" t="str">
        <f t="array" aca="1" ref="DK58" ca="1">IFERROR(INDEX($AC$3:$AC$65,MATCH(1,($AO$3:$AO$65=$AR58&amp;$AQ58)*($Z$3:$Z$65=DK$3),0),0),"")</f>
        <v/>
      </c>
      <c r="DL58" s="297" t="str">
        <f t="array" aca="1" ref="DL58" ca="1">IFERROR(INDEX($AA$3:$AA$65,MATCH(1,($AO$3:$AO$65=$AR58&amp;$AQ58)*($Z$3:$Z$65=DL$3),0),0),"")</f>
        <v/>
      </c>
      <c r="DM58" s="299" t="str">
        <f t="array" aca="1" ref="DM58" ca="1">IFERROR(INDEX($Y$3:$Y$65,MATCH(1,($AO$3:$AO$65=$AR58&amp;$AQ58)*($Z$3:$Z$65=DM$3),0),0),"")</f>
        <v/>
      </c>
      <c r="DN58" s="297" t="str">
        <f t="array" aca="1" ref="DN58" ca="1">IFERROR(INDEX($AB$3:$AB$65,MATCH(1,($AO$3:$AO$65=$AR58&amp;$AQ58)*($Z$3:$Z$65=DN$3),0),0),"")</f>
        <v/>
      </c>
      <c r="DO58" s="297" t="str">
        <f t="array" aca="1" ref="DO58" ca="1">IFERROR(INDEX($AC$3:$AC$65,MATCH(1,($AO$3:$AO$65=$AR58&amp;$AQ58)*($Z$3:$Z$65=DO$3),0),0),"")</f>
        <v/>
      </c>
      <c r="DP58" s="297" t="str">
        <f t="array" aca="1" ref="DP58" ca="1">IFERROR(INDEX($AA$3:$AA$65,MATCH(1,($AO$3:$AO$65=$AR58&amp;$AQ58)*($Z$3:$Z$65=DP$3),0),0),"")</f>
        <v/>
      </c>
      <c r="DQ58" s="299" t="str">
        <f t="array" aca="1" ref="DQ58" ca="1">IFERROR(INDEX($Y$3:$Y$65,MATCH(1,($AO$3:$AO$65=$AR58&amp;$AQ58)*($Z$3:$Z$65=DQ$3),0),0),"")</f>
        <v/>
      </c>
      <c r="DR58" s="297" t="str">
        <f t="array" aca="1" ref="DR58" ca="1">IFERROR(INDEX($AB$3:$AB$65,MATCH(1,($AO$3:$AO$65=$AR58&amp;$AQ58)*($Z$3:$Z$65=DR$3),0),0),"")</f>
        <v/>
      </c>
      <c r="DS58" s="297" t="str">
        <f t="array" aca="1" ref="DS58" ca="1">IFERROR(INDEX($AC$3:$AC$65,MATCH(1,($AO$3:$AO$65=$AR58&amp;$AQ58)*($Z$3:$Z$65=DS$3),0),0),"")</f>
        <v/>
      </c>
      <c r="DT58" s="297" t="str">
        <f t="array" aca="1" ref="DT58" ca="1">IFERROR(INDEX($AA$3:$AA$65,MATCH(1,($AO$3:$AO$65=$AR58&amp;$AQ58)*($Z$3:$Z$65=DT$3),0),0),"")</f>
        <v/>
      </c>
      <c r="DU58" s="299" t="str">
        <f t="array" aca="1" ref="DU58" ca="1">IFERROR(INDEX($Y$3:$Y$65,MATCH(1,($AO$3:$AO$65=$AR58&amp;$AQ58)*($Z$3:$Z$65=DU$3),0),0),"")</f>
        <v/>
      </c>
      <c r="DV58" s="297" t="str">
        <f t="array" aca="1" ref="DV58" ca="1">IFERROR(INDEX($AB$3:$AB$65,MATCH(1,($AO$3:$AO$65=$AR58&amp;$AQ58)*($Z$3:$Z$65=DV$3),0),0),"")</f>
        <v/>
      </c>
      <c r="DW58" s="297" t="str">
        <f t="array" aca="1" ref="DW58" ca="1">IFERROR(INDEX($AC$3:$AC$65,MATCH(1,($AO$3:$AO$65=$AR58&amp;$AQ58)*($Z$3:$Z$65=DW$3),0),0),"")</f>
        <v/>
      </c>
      <c r="DX58" s="297" t="str">
        <f t="array" aca="1" ref="DX58" ca="1">IFERROR(INDEX($AA$3:$AA$65,MATCH(1,($AO$3:$AO$65=$AR58&amp;$AQ58)*($Z$3:$Z$65=DX$3),0),0),"")</f>
        <v/>
      </c>
      <c r="DY58" s="299" t="str">
        <f t="array" aca="1" ref="DY58" ca="1">IFERROR(INDEX($Y$3:$Y$65,MATCH(1,($AO$3:$AO$65=$AR58&amp;$AQ58)*($Z$3:$Z$65=DY$3),0),0),"")</f>
        <v/>
      </c>
      <c r="DZ58" s="297" t="str">
        <f t="array" aca="1" ref="DZ58" ca="1">IFERROR(INDEX($AB$3:$AB$65,MATCH(1,($AO$3:$AO$65=$AR58&amp;$AQ58)*($Z$3:$Z$65=DZ$3),0),0),"")</f>
        <v/>
      </c>
      <c r="EA58" s="297" t="str">
        <f t="array" aca="1" ref="EA58" ca="1">IFERROR(INDEX($AC$3:$AC$65,MATCH(1,($AO$3:$AO$65=$AR58&amp;$AQ58)*($Z$3:$Z$65=EA$3),0),0),"")</f>
        <v/>
      </c>
      <c r="EB58" s="297" t="str">
        <f t="array" aca="1" ref="EB58" ca="1">IFERROR(INDEX($AA$3:$AA$65,MATCH(1,($AO$3:$AO$65=$AR58&amp;$AQ58)*($Z$3:$Z$65=EB$3),0),0),"")</f>
        <v/>
      </c>
      <c r="EC58" s="299" t="str">
        <f t="array" aca="1" ref="EC58" ca="1">IFERROR(INDEX($Y$3:$Y$65,MATCH(1,($AO$3:$AO$65=$AR58&amp;$AQ58)*($Z$3:$Z$65=EC$3),0),0),"")</f>
        <v/>
      </c>
      <c r="ED58" s="297" t="str">
        <f t="array" aca="1" ref="ED58" ca="1">IFERROR(INDEX($AB$3:$AB$65,MATCH(1,($AO$3:$AO$65=$AR58&amp;$AQ58)*($Z$3:$Z$65=ED$3),0),0),"")</f>
        <v/>
      </c>
      <c r="EE58" s="297" t="str">
        <f t="array" aca="1" ref="EE58" ca="1">IFERROR(INDEX($AC$3:$AC$65,MATCH(1,($AO$3:$AO$65=$AR58&amp;$AQ58)*($Z$3:$Z$65=EE$3),0),0),"")</f>
        <v/>
      </c>
      <c r="EF58" s="297" t="str">
        <f t="array" aca="1" ref="EF58" ca="1">IFERROR(INDEX($AI$3:$AI$129,MATCH(1,($AP$3:$AP$129=$AR58&amp;$AQ58)*($AH$3:$AH$129=EF$3),0),0),"")</f>
        <v/>
      </c>
      <c r="EG58" s="299" t="str">
        <f t="array" aca="1" ref="EG58" ca="1">IFERROR(INDEX($AG$3:$AG$129,MATCH(1,($AP$3:$AP$129=$AR58&amp;$AQ58)*($AH$3:$AH$129=EG$3),0),0),"")</f>
        <v/>
      </c>
      <c r="EH58" s="297" t="str">
        <f t="array" aca="1" ref="EH58" ca="1">IFERROR(INDEX($AJ$3:$AJ$129,MATCH(1,($AP$3:$AP$129=$AR58&amp;$AQ58)*($AH$3:$AH$129=EH$3),0),0),"")</f>
        <v/>
      </c>
      <c r="EI58" s="297" t="str">
        <f t="array" aca="1" ref="EI58" ca="1">IFERROR(INDEX($AK$3:$AK$129,MATCH(1,($AP$3:$AP$129=$AR58&amp;$AQ58)*($AH$3:$AH$129=EI$3),0),0),"")</f>
        <v/>
      </c>
      <c r="EJ58" s="297" t="str">
        <f t="array" aca="1" ref="EJ58" ca="1">IFERROR(INDEX($AI$3:$AI$129,MATCH(1,($AP$3:$AP$129=$AR58&amp;$AQ58)*($AH$3:$AH$129=EJ$3),0),0),"")</f>
        <v/>
      </c>
      <c r="EK58" s="299" t="str">
        <f t="array" aca="1" ref="EK58" ca="1">IFERROR(INDEX($AG$3:$AG$129,MATCH(1,($AP$3:$AP$129=$AR58&amp;$AQ58)*($AH$3:$AH$129=EK$3),0),0),"")</f>
        <v/>
      </c>
      <c r="EL58" s="297" t="str">
        <f t="array" aca="1" ref="EL58" ca="1">IFERROR(INDEX($AJ$3:$AJ$129,MATCH(1,($AP$3:$AP$129=$AR58&amp;$AQ58)*($AH$3:$AH$129=EL$3),0),0),"")</f>
        <v/>
      </c>
      <c r="EM58" s="297" t="str">
        <f t="array" aca="1" ref="EM58" ca="1">IFERROR(INDEX($AK$3:$AK$129,MATCH(1,($AP$3:$AP$129=$AR58&amp;$AQ58)*($AH$3:$AH$129=EM$3),0),0),"")</f>
        <v/>
      </c>
      <c r="EN58" s="297" t="str">
        <f t="array" aca="1" ref="EN58" ca="1">IFERROR(INDEX($AI$3:$AI$129,MATCH(1,($AP$3:$AP$129=$AR58&amp;$AQ58)*($AH$3:$AH$129=EN$3),0),0),"")</f>
        <v/>
      </c>
      <c r="EO58" s="299" t="str">
        <f t="array" aca="1" ref="EO58" ca="1">IFERROR(INDEX($AG$3:$AG$129,MATCH(1,($AP$3:$AP$129=$AR58&amp;$AQ58)*($AH$3:$AH$129=EO$3),0),0),"")</f>
        <v/>
      </c>
      <c r="EP58" s="297" t="str">
        <f t="array" aca="1" ref="EP58" ca="1">IFERROR(INDEX($AJ$3:$AJ$129,MATCH(1,($AP$3:$AP$129=$AR58&amp;$AQ58)*($AH$3:$AH$129=EP$3),0),0),"")</f>
        <v/>
      </c>
      <c r="EQ58" s="297" t="str">
        <f t="array" aca="1" ref="EQ58" ca="1">IFERROR(INDEX($AK$3:$AK$129,MATCH(1,($AP$3:$AP$129=$AR58&amp;$AQ58)*($AH$3:$AH$129=EQ$3),0),0),"")</f>
        <v/>
      </c>
      <c r="ER58" s="297" t="str">
        <f t="array" aca="1" ref="ER58" ca="1">IFERROR(INDEX($AI$3:$AI$129,MATCH(1,($AP$3:$AP$129=$AR58&amp;$AQ58)*($AH$3:$AH$129=ER$3),0),0),"")</f>
        <v/>
      </c>
      <c r="ES58" s="299" t="str">
        <f t="array" aca="1" ref="ES58" ca="1">IFERROR(INDEX($AG$3:$AG$129,MATCH(1,($AP$3:$AP$129=$AR58&amp;$AQ58)*($AH$3:$AH$129=ES$3),0),0),"")</f>
        <v/>
      </c>
      <c r="ET58" s="297" t="str">
        <f t="array" aca="1" ref="ET58" ca="1">IFERROR(INDEX($AJ$3:$AJ$129,MATCH(1,($AP$3:$AP$129=$AR58&amp;$AQ58)*($AH$3:$AH$129=ET$3),0),0),"")</f>
        <v/>
      </c>
      <c r="EU58" s="297" t="str">
        <f t="array" aca="1" ref="EU58" ca="1">IFERROR(INDEX($AK$3:$AK$129,MATCH(1,($AP$3:$AP$129=$AR58&amp;$AQ58)*($AH$3:$AH$129=EU$3),0),0),"")</f>
        <v/>
      </c>
      <c r="EV58" s="297" t="str">
        <f t="array" aca="1" ref="EV58" ca="1">IFERROR(INDEX($AI$3:$AI$129,MATCH(1,($AP$3:$AP$129=$AR58&amp;$AQ58)*($AH$3:$AH$129=EV$3),0),0),"")</f>
        <v/>
      </c>
      <c r="EW58" s="299" t="str">
        <f t="array" aca="1" ref="EW58" ca="1">IFERROR(INDEX($AG$3:$AG$129,MATCH(1,($AP$3:$AP$129=$AR58&amp;$AQ58)*($AH$3:$AH$129=EW$3),0),0),"")</f>
        <v/>
      </c>
      <c r="EX58" s="297" t="str">
        <f t="array" aca="1" ref="EX58" ca="1">IFERROR(INDEX($AJ$3:$AJ$129,MATCH(1,($AP$3:$AP$129=$AR58&amp;$AQ58)*($AH$3:$AH$129=EX$3),0),0),"")</f>
        <v/>
      </c>
      <c r="EY58" s="297" t="str">
        <f t="array" aca="1" ref="EY58" ca="1">IFERROR(INDEX($AK$3:$AK$129,MATCH(1,($AP$3:$AP$129=$AR58&amp;$AQ58)*($AH$3:$AH$129=EY$3),0),0),"")</f>
        <v/>
      </c>
      <c r="EZ58" s="297" t="str">
        <f t="array" aca="1" ref="EZ58" ca="1">IFERROR(INDEX($AI$3:$AI$129,MATCH(1,($AP$3:$AP$129=$AR58&amp;$AQ58)*($AH$3:$AH$129=EZ$3),0),0),"")</f>
        <v/>
      </c>
      <c r="FA58" s="299" t="str">
        <f t="array" aca="1" ref="FA58" ca="1">IFERROR(INDEX($AG$3:$AG$129,MATCH(1,($AP$3:$AP$129=$AR58&amp;$AQ58)*($AH$3:$AH$129=FA$3),0),0),"")</f>
        <v/>
      </c>
      <c r="FB58" s="297" t="str">
        <f t="array" aca="1" ref="FB58" ca="1">IFERROR(INDEX($AJ$3:$AJ$129,MATCH(1,($AP$3:$AP$129=$AR58&amp;$AQ58)*($AH$3:$AH$129=FB$3),0),0),"")</f>
        <v/>
      </c>
      <c r="FC58" s="297" t="str">
        <f t="array" aca="1" ref="FC58" ca="1">IFERROR(INDEX($AK$3:$AK$129,MATCH(1,($AP$3:$AP$129=$AR58&amp;$AQ58)*($AH$3:$AH$129=FC$3),0),0),"")</f>
        <v/>
      </c>
      <c r="FD58" s="297" t="str">
        <f t="array" aca="1" ref="FD58" ca="1">IFERROR(INDEX($AI$3:$AI$129,MATCH(1,($AP$3:$AP$129=$AR58&amp;$AQ58)*($AH$3:$AH$129=FD$3),0),0),"")</f>
        <v/>
      </c>
      <c r="FE58" s="299" t="str">
        <f t="array" aca="1" ref="FE58" ca="1">IFERROR(INDEX($AG$3:$AG$129,MATCH(1,($AP$3:$AP$129=$AR58&amp;$AQ58)*($AH$3:$AH$129=FE$3),0),0),"")</f>
        <v/>
      </c>
      <c r="FF58" s="297" t="str">
        <f t="array" aca="1" ref="FF58" ca="1">IFERROR(INDEX($AJ$3:$AJ$129,MATCH(1,($AP$3:$AP$129=$AR58&amp;$AQ58)*($AH$3:$AH$129=FF$3),0),0),"")</f>
        <v/>
      </c>
      <c r="FG58" s="297" t="str">
        <f t="array" aca="1" ref="FG58" ca="1">IFERROR(INDEX($AK$3:$AK$129,MATCH(1,($AP$3:$AP$129=$AR58&amp;$AQ58)*($AH$3:$AH$129=FG$3),0),0),"")</f>
        <v/>
      </c>
    </row>
    <row r="59" spans="2:163" ht="13.8" x14ac:dyDescent="0.25">
      <c r="B59" s="295">
        <f>dummy1!O65</f>
        <v>57</v>
      </c>
      <c r="C59" s="296">
        <f>dummy1!P65</f>
        <v>42040</v>
      </c>
      <c r="D59" s="297">
        <f>dummy1!Q65</f>
        <v>0.87500000000000011</v>
      </c>
      <c r="E59" s="295" t="str">
        <f>dummy1!R65</f>
        <v>Court 9</v>
      </c>
      <c r="G59" s="295" t="str">
        <f>IFERROR(VLOOKUP(dummy1!S65,dummy1!$K$45:$L$172,2,FALSE),"")</f>
        <v/>
      </c>
      <c r="H59" s="295" t="str">
        <f>IFERROR(VLOOKUP(dummy1!V65,dummy1!$K$45:$L$172,2,FALSE),"")</f>
        <v/>
      </c>
      <c r="V59" s="295">
        <f ca="1">'Bracket 17 - 32'!BO181</f>
        <v>41</v>
      </c>
      <c r="W59" s="296" t="str">
        <f ca="1">'Bracket 17 - 32'!BP178</f>
        <v>Winner Match 37</v>
      </c>
      <c r="X59" s="296" t="str">
        <f ca="1">'Bracket 17 - 32'!BP179</f>
        <v>Winner Match 38</v>
      </c>
      <c r="Y59" s="295" t="str">
        <f t="shared" ca="1" si="41"/>
        <v/>
      </c>
      <c r="Z59" s="295" t="str">
        <f t="shared" ca="1" si="2"/>
        <v/>
      </c>
      <c r="AA59" s="295" t="str">
        <f t="shared" ca="1" si="3"/>
        <v/>
      </c>
      <c r="AB59" s="295" t="str">
        <f t="shared" ca="1" si="42"/>
        <v/>
      </c>
      <c r="AC59" s="295" t="str">
        <f t="shared" ca="1" si="43"/>
        <v/>
      </c>
      <c r="AD59" s="295">
        <f ca="1">'Bracket 33 - 64'!S111</f>
        <v>21</v>
      </c>
      <c r="AE59" s="295" t="str">
        <f ca="1">'Bracket 33 - 64'!T108</f>
        <v/>
      </c>
      <c r="AF59" s="295" t="str">
        <f ca="1">'Bracket 33 - 64'!T109</f>
        <v/>
      </c>
      <c r="AG59" s="295">
        <f t="shared" ca="1" si="44"/>
        <v>57</v>
      </c>
      <c r="AH59" s="295">
        <f t="shared" ca="1" si="45"/>
        <v>42040</v>
      </c>
      <c r="AI59" s="295">
        <f t="shared" ca="1" si="46"/>
        <v>0.87500000000000011</v>
      </c>
      <c r="AJ59" s="295" t="str">
        <f t="shared" ca="1" si="47"/>
        <v>Loser Match 40</v>
      </c>
      <c r="AK59" s="295" t="str">
        <f t="shared" ca="1" si="48"/>
        <v>Winner Match 45</v>
      </c>
      <c r="AL59" s="294">
        <f>IF(dummy1!B66=dummy1!B65,IF(dummy1!C66&gt;1,AL58,AL58+1),1)</f>
        <v>4</v>
      </c>
      <c r="AO59" s="295" t="str">
        <f t="shared" si="51"/>
        <v>4Court 9</v>
      </c>
      <c r="AP59" s="295" t="str">
        <f t="shared" si="52"/>
        <v>4Court 9</v>
      </c>
      <c r="AQ59" s="295" t="str">
        <f t="shared" si="76"/>
        <v>Court 7</v>
      </c>
      <c r="AR59" s="295">
        <f t="shared" si="75"/>
        <v>7</v>
      </c>
      <c r="AS59" s="295">
        <f t="shared" ca="1" si="61"/>
        <v>14</v>
      </c>
      <c r="AT59" s="295">
        <f t="shared" ca="1" si="62"/>
        <v>0</v>
      </c>
      <c r="AU59" s="295">
        <f t="shared" ca="1" si="63"/>
        <v>0</v>
      </c>
      <c r="AV59" s="295">
        <f t="shared" ca="1" si="64"/>
        <v>0</v>
      </c>
      <c r="AW59" s="295">
        <f t="shared" ca="1" si="65"/>
        <v>0</v>
      </c>
      <c r="AX59" s="295">
        <f t="shared" ca="1" si="66"/>
        <v>0</v>
      </c>
      <c r="AY59" s="295">
        <f t="shared" ca="1" si="67"/>
        <v>0</v>
      </c>
      <c r="AZ59" s="297" t="str">
        <f t="array" aca="1" ref="AZ59" ca="1">IFERROR(INDEX($K$3:$K$18,MATCH(1,($AM$3:$AM$18=$AR59&amp;$AQ59)*($J$3:$J$18=AZ$3),0),0),"")</f>
        <v/>
      </c>
      <c r="BA59" s="299" t="str">
        <f t="array" aca="1" ref="BA59" ca="1">IFERROR(INDEX($I$3:$I$18,MATCH(1,($AM$3:$AM$18=$AR59&amp;$AQ59)*($J$3:$J$18=BA$3),0),0),"")</f>
        <v/>
      </c>
      <c r="BB59" s="297" t="str">
        <f t="array" aca="1" ref="BB59" ca="1">IFERROR(INDEX($L$3:$L$18,MATCH(1,($AM$3:$AM$18=$AR59&amp;$AQ59)*($J$3:$J$18=BB$3),0),0),"")</f>
        <v/>
      </c>
      <c r="BC59" s="297" t="str">
        <f t="array" aca="1" ref="BC59" ca="1">IFERROR(INDEX($M$3:$M$18,MATCH(1,($AM$3:$AM$18=$AR59&amp;$AQ59)*($J$3:$J$18=BC$3),0),0),"")</f>
        <v/>
      </c>
      <c r="BD59" s="297" t="str">
        <f t="array" aca="1" ref="BD59" ca="1">IFERROR(INDEX($K$3:$K$18,MATCH(1,($AM$3:$AM$18=$AR59&amp;$AQ59)*($J$3:$J$18=BD$3),0),0),"")</f>
        <v/>
      </c>
      <c r="BE59" s="299" t="str">
        <f t="array" aca="1" ref="BE59" ca="1">IFERROR(INDEX($I$3:$I$18,MATCH(1,($AM$3:$AM$18=$AR59&amp;$AQ59)*($J$3:$J$18=BE$3),0),0),"")</f>
        <v/>
      </c>
      <c r="BF59" s="297" t="str">
        <f t="array" aca="1" ref="BF59" ca="1">IFERROR(INDEX($L$3:$L$18,MATCH(1,($AM$3:$AM$18=$AR59&amp;$AQ59)*($J$3:$J$18=BF$3),0),0),"")</f>
        <v/>
      </c>
      <c r="BG59" s="297" t="str">
        <f t="array" aca="1" ref="BG59" ca="1">IFERROR(INDEX($M$3:$M$18,MATCH(1,($AM$3:$AM$18=$AR59&amp;$AQ59)*($J$3:$J$18=BG$3),0),0),"")</f>
        <v/>
      </c>
      <c r="BH59" s="297" t="str">
        <f t="array" aca="1" ref="BH59" ca="1">IFERROR(INDEX($K$3:$K$18,MATCH(1,($AM$3:$AM$18=$AR59&amp;$AQ59)*($J$3:$J$18=BH$3),0),0),"")</f>
        <v/>
      </c>
      <c r="BI59" s="299" t="str">
        <f t="array" aca="1" ref="BI59" ca="1">IFERROR(INDEX($I$3:$I$18,MATCH(1,($AM$3:$AM$18=$AR59&amp;$AQ59)*($J$3:$J$18=BI$3),0),0),"")</f>
        <v/>
      </c>
      <c r="BJ59" s="297" t="str">
        <f t="array" aca="1" ref="BJ59" ca="1">IFERROR(INDEX($L$3:$L$18,MATCH(1,($AM$3:$AM$18=$AR59&amp;$AQ59)*($J$3:$J$18=BJ$3),0),0),"")</f>
        <v/>
      </c>
      <c r="BK59" s="297" t="str">
        <f t="array" aca="1" ref="BK59" ca="1">IFERROR(INDEX($M$3:$M$18,MATCH(1,($AM$3:$AM$18=$AR59&amp;$AQ59)*($J$3:$J$18=BK$3),0),0),"")</f>
        <v/>
      </c>
      <c r="BL59" s="297" t="str">
        <f t="array" aca="1" ref="BL59" ca="1">IFERROR(INDEX($K$3:$K$18,MATCH(1,($AM$3:$AM$18=$AR59&amp;$AQ59)*($J$3:$J$18=BL$3),0),0),"")</f>
        <v/>
      </c>
      <c r="BM59" s="299" t="str">
        <f t="array" aca="1" ref="BM59" ca="1">IFERROR(INDEX($I$3:$I$18,MATCH(1,($AM$3:$AM$18=$AR59&amp;$AQ59)*($J$3:$J$18=BM$3),0),0),"")</f>
        <v/>
      </c>
      <c r="BN59" s="297" t="str">
        <f t="array" aca="1" ref="BN59" ca="1">IFERROR(INDEX($L$3:$L$18,MATCH(1,($AM$3:$AM$18=$AR59&amp;$AQ59)*($J$3:$J$18=BN$3),0),0),"")</f>
        <v/>
      </c>
      <c r="BO59" s="297" t="str">
        <f t="array" aca="1" ref="BO59" ca="1">IFERROR(INDEX($M$3:$M$18,MATCH(1,($AM$3:$AM$18=$AR59&amp;$AQ59)*($J$3:$J$18=BO$3),0),0),"")</f>
        <v/>
      </c>
      <c r="BP59" s="297" t="str">
        <f t="array" aca="1" ref="BP59" ca="1">IFERROR(INDEX($K$3:$K$18,MATCH(1,($AM$3:$AM$18=$AR59&amp;$AQ59)*($J$3:$J$18=BP$3),0),0),"")</f>
        <v/>
      </c>
      <c r="BQ59" s="299" t="str">
        <f t="array" aca="1" ref="BQ59" ca="1">IFERROR(INDEX($I$3:$I$18,MATCH(1,($AM$3:$AM$18=$AR59&amp;$AQ59)*($J$3:$J$18=BQ$3),0),0),"")</f>
        <v/>
      </c>
      <c r="BR59" s="297" t="str">
        <f t="array" aca="1" ref="BR59" ca="1">IFERROR(INDEX($L$3:$L$18,MATCH(1,($AM$3:$AM$18=$AR59&amp;$AQ59)*($J$3:$J$18=BR$3),0),0),"")</f>
        <v/>
      </c>
      <c r="BS59" s="297" t="str">
        <f t="array" aca="1" ref="BS59" ca="1">IFERROR(INDEX($M$3:$M$18,MATCH(1,($AM$3:$AM$18=$AR59&amp;$AQ59)*($J$3:$J$18=BS$3),0),0),"")</f>
        <v/>
      </c>
      <c r="BT59" s="297" t="str">
        <f t="array" aca="1" ref="BT59" ca="1">IFERROR(INDEX($K$3:$K$18,MATCH(1,($AM$3:$AM$18=$AR59&amp;$AQ59)*($J$3:$J$18=BT$3),0),0),"")</f>
        <v/>
      </c>
      <c r="BU59" s="299" t="str">
        <f t="array" aca="1" ref="BU59" ca="1">IFERROR(INDEX($I$3:$I$18,MATCH(1,($AM$3:$AM$18=$AR59&amp;$AQ59)*($J$3:$J$18=BU$3),0),0),"")</f>
        <v/>
      </c>
      <c r="BV59" s="297" t="str">
        <f t="array" aca="1" ref="BV59" ca="1">IFERROR(INDEX($L$3:$L$18,MATCH(1,($AM$3:$AM$18=$AR59&amp;$AQ59)*($J$3:$J$18=BV$3),0),0),"")</f>
        <v/>
      </c>
      <c r="BW59" s="297" t="str">
        <f t="array" aca="1" ref="BW59" ca="1">IFERROR(INDEX($M$3:$M$18,MATCH(1,($AM$3:$AM$18=$AR59&amp;$AQ59)*($J$3:$J$18=BW$3),0),0),"")</f>
        <v/>
      </c>
      <c r="BX59" s="297" t="str">
        <f t="array" aca="1" ref="BX59" ca="1">IFERROR(INDEX($K$3:$K$18,MATCH(1,($AM$3:$AM$18=$AR59&amp;$AQ59)*($J$3:$J$18=BX$3),0),0),"")</f>
        <v/>
      </c>
      <c r="BY59" s="299" t="str">
        <f t="array" aca="1" ref="BY59" ca="1">IFERROR(INDEX($I$3:$I$18,MATCH(1,($AM$3:$AM$18=$AR59&amp;$AQ59)*($J$3:$J$18=BY$3),0),0),"")</f>
        <v/>
      </c>
      <c r="BZ59" s="297" t="str">
        <f t="array" aca="1" ref="BZ59" ca="1">IFERROR(INDEX($L$3:$L$18,MATCH(1,($AM$3:$AM$18=$AR59&amp;$AQ59)*($J$3:$J$18=BZ$3),0),0),"")</f>
        <v/>
      </c>
      <c r="CA59" s="297" t="str">
        <f t="array" aca="1" ref="CA59" ca="1">IFERROR(INDEX($M$3:$M$18,MATCH(1,($AM$3:$AM$18=$AR59&amp;$AQ59)*($J$3:$J$18=CA$3),0),0),"")</f>
        <v/>
      </c>
      <c r="CB59" s="297" t="str">
        <f t="array" aca="1" ref="CB59" ca="1">IFERROR(INDEX($S$3:$S$33,MATCH(1,($AN$3:$AN$33=$AR59&amp;$AQ59)*($R$3:$R$33=CB$3),0),0),"")</f>
        <v/>
      </c>
      <c r="CC59" s="299" t="str">
        <f t="array" aca="1" ref="CC59" ca="1">IFERROR(INDEX($Q$3:$Q$33,MATCH(1,($AN$3:$AN$33=$AR59&amp;$AQ59)*($R$3:$R$33=CC$3),0),0),"")</f>
        <v/>
      </c>
      <c r="CD59" s="297" t="str">
        <f t="array" aca="1" ref="CD59" ca="1">IFERROR(INDEX($T$3:$T$33,MATCH(1,($AN$3:$AN$33=$AR59&amp;$AQ59)*($R$3:$R$33=CD$3),0),0),"")</f>
        <v/>
      </c>
      <c r="CE59" s="297" t="str">
        <f t="array" aca="1" ref="CE59" ca="1">IFERROR(INDEX($U$3:$U$33,MATCH(1,($AN$3:$AN$33=$AR59&amp;$AQ59)*($R$3:$R$33=CE$3),0),0),"")</f>
        <v/>
      </c>
      <c r="CF59" s="297" t="str">
        <f t="array" aca="1" ref="CF59" ca="1">IFERROR(INDEX($S$3:$S$33,MATCH(1,($AN$3:$AN$33=$AR59&amp;$AQ59)*($R$3:$R$33=CF$3),0),0),"")</f>
        <v/>
      </c>
      <c r="CG59" s="299" t="str">
        <f t="array" aca="1" ref="CG59" ca="1">IFERROR(INDEX($Q$3:$Q$33,MATCH(1,($AN$3:$AN$33=$AR59&amp;$AQ59)*($R$3:$R$33=CG$3),0),0),"")</f>
        <v/>
      </c>
      <c r="CH59" s="297" t="str">
        <f t="array" aca="1" ref="CH59" ca="1">IFERROR(INDEX($T$3:$T$33,MATCH(1,($AN$3:$AN$33=$AR59&amp;$AQ59)*($R$3:$R$33=CH$3),0),0),"")</f>
        <v/>
      </c>
      <c r="CI59" s="297" t="str">
        <f t="array" aca="1" ref="CI59" ca="1">IFERROR(INDEX($U$3:$U$33,MATCH(1,($AN$3:$AN$33=$AR59&amp;$AQ59)*($R$3:$R$33=CI$3),0),0),"")</f>
        <v/>
      </c>
      <c r="CJ59" s="297" t="str">
        <f t="array" aca="1" ref="CJ59" ca="1">IFERROR(INDEX($S$3:$S$33,MATCH(1,($AN$3:$AN$33=$AR59&amp;$AQ59)*($R$3:$R$33=CJ$3),0),0),"")</f>
        <v/>
      </c>
      <c r="CK59" s="299" t="str">
        <f t="array" aca="1" ref="CK59" ca="1">IFERROR(INDEX($Q$3:$Q$33,MATCH(1,($AN$3:$AN$33=$AR59&amp;$AQ59)*($R$3:$R$33=CK$3),0),0),"")</f>
        <v/>
      </c>
      <c r="CL59" s="297" t="str">
        <f t="array" aca="1" ref="CL59" ca="1">IFERROR(INDEX($T$3:$T$33,MATCH(1,($AN$3:$AN$33=$AR59&amp;$AQ59)*($R$3:$R$33=CL$3),0),0),"")</f>
        <v/>
      </c>
      <c r="CM59" s="297" t="str">
        <f t="array" aca="1" ref="CM59" ca="1">IFERROR(INDEX($U$3:$U$33,MATCH(1,($AN$3:$AN$33=$AR59&amp;$AQ59)*($R$3:$R$33=CM$3),0),0),"")</f>
        <v/>
      </c>
      <c r="CN59" s="297" t="str">
        <f t="array" aca="1" ref="CN59" ca="1">IFERROR(INDEX($S$3:$S$33,MATCH(1,($AN$3:$AN$33=$AR59&amp;$AQ59)*($R$3:$R$33=CN$3),0),0),"")</f>
        <v/>
      </c>
      <c r="CO59" s="299" t="str">
        <f t="array" aca="1" ref="CO59" ca="1">IFERROR(INDEX($Q$3:$Q$33,MATCH(1,($AN$3:$AN$33=$AR59&amp;$AQ59)*($R$3:$R$33=CO$3),0),0),"")</f>
        <v/>
      </c>
      <c r="CP59" s="297" t="str">
        <f t="array" aca="1" ref="CP59" ca="1">IFERROR(INDEX($T$3:$T$33,MATCH(1,($AN$3:$AN$33=$AR59&amp;$AQ59)*($R$3:$R$33=CP$3),0),0),"")</f>
        <v/>
      </c>
      <c r="CQ59" s="297" t="str">
        <f t="array" aca="1" ref="CQ59" ca="1">IFERROR(INDEX($U$3:$U$33,MATCH(1,($AN$3:$AN$33=$AR59&amp;$AQ59)*($R$3:$R$33=CQ$3),0),0),"")</f>
        <v/>
      </c>
      <c r="CR59" s="297" t="str">
        <f t="array" aca="1" ref="CR59" ca="1">IFERROR(INDEX($S$3:$S$33,MATCH(1,($AN$3:$AN$33=$AR59&amp;$AQ59)*($R$3:$R$33=CR$3),0),0),"")</f>
        <v/>
      </c>
      <c r="CS59" s="299" t="str">
        <f t="array" aca="1" ref="CS59" ca="1">IFERROR(INDEX($Q$3:$Q$33,MATCH(1,($AN$3:$AN$33=$AR59&amp;$AQ59)*($R$3:$R$33=CS$3),0),0),"")</f>
        <v/>
      </c>
      <c r="CT59" s="297" t="str">
        <f t="array" aca="1" ref="CT59" ca="1">IFERROR(INDEX($T$3:$T$33,MATCH(1,($AN$3:$AN$33=$AR59&amp;$AQ59)*($R$3:$R$33=CT$3),0),0),"")</f>
        <v/>
      </c>
      <c r="CU59" s="297" t="str">
        <f t="array" aca="1" ref="CU59" ca="1">IFERROR(INDEX($U$3:$U$33,MATCH(1,($AN$3:$AN$33=$AR59&amp;$AQ59)*($R$3:$R$33=CU$3),0),0),"")</f>
        <v/>
      </c>
      <c r="CV59" s="297" t="str">
        <f t="array" aca="1" ref="CV59" ca="1">IFERROR(INDEX($S$3:$S$33,MATCH(1,($AN$3:$AN$33=$AR59&amp;$AQ59)*($R$3:$R$33=CV$3),0),0),"")</f>
        <v/>
      </c>
      <c r="CW59" s="299" t="str">
        <f t="array" aca="1" ref="CW59" ca="1">IFERROR(INDEX($Q$3:$Q$33,MATCH(1,($AN$3:$AN$33=$AR59&amp;$AQ59)*($R$3:$R$33=CW$3),0),0),"")</f>
        <v/>
      </c>
      <c r="CX59" s="297" t="str">
        <f t="array" aca="1" ref="CX59" ca="1">IFERROR(INDEX($T$3:$T$33,MATCH(1,($AN$3:$AN$33=$AR59&amp;$AQ59)*($R$3:$R$33=CX$3),0),0),"")</f>
        <v/>
      </c>
      <c r="CY59" s="297" t="str">
        <f t="array" aca="1" ref="CY59" ca="1">IFERROR(INDEX($U$3:$U$33,MATCH(1,($AN$3:$AN$33=$AR59&amp;$AQ59)*($R$3:$R$33=CY$3),0),0),"")</f>
        <v/>
      </c>
      <c r="CZ59" s="297" t="str">
        <f t="array" aca="1" ref="CZ59" ca="1">IFERROR(INDEX($S$3:$S$33,MATCH(1,($AN$3:$AN$33=$AR59&amp;$AQ59)*($R$3:$R$33=CZ$3),0),0),"")</f>
        <v/>
      </c>
      <c r="DA59" s="299" t="str">
        <f t="array" aca="1" ref="DA59" ca="1">IFERROR(INDEX($Q$3:$Q$33,MATCH(1,($AN$3:$AN$33=$AR59&amp;$AQ59)*($R$3:$R$33=DA$3),0),0),"")</f>
        <v/>
      </c>
      <c r="DB59" s="297" t="str">
        <f t="array" aca="1" ref="DB59" ca="1">IFERROR(INDEX($T$3:$T$33,MATCH(1,($AN$3:$AN$33=$AR59&amp;$AQ59)*($R$3:$R$33=DB$3),0),0),"")</f>
        <v/>
      </c>
      <c r="DC59" s="297" t="str">
        <f t="array" aca="1" ref="DC59" ca="1">IFERROR(INDEX($U$3:$U$33,MATCH(1,($AN$3:$AN$33=$AR59&amp;$AQ59)*($R$3:$R$33=DC$3),0),0),"")</f>
        <v/>
      </c>
      <c r="DD59" s="297" t="str">
        <f t="array" aca="1" ref="DD59" ca="1">IFERROR(INDEX($AA$3:$AA$65,MATCH(1,($AO$3:$AO$65=$AR59&amp;$AQ59)*($Z$3:$Z$65=DD$3),0),0),"")</f>
        <v/>
      </c>
      <c r="DE59" s="299" t="str">
        <f t="array" aca="1" ref="DE59" ca="1">IFERROR(INDEX($Y$3:$Y$65,MATCH(1,($AO$3:$AO$65=$AR59&amp;$AQ59)*($Z$3:$Z$65=DE$3),0),0),"")</f>
        <v/>
      </c>
      <c r="DF59" s="297" t="str">
        <f t="array" aca="1" ref="DF59" ca="1">IFERROR(INDEX($AB$3:$AB$65,MATCH(1,($AO$3:$AO$65=$AR59&amp;$AQ59)*($Z$3:$Z$65=DF$3),0),0),"")</f>
        <v/>
      </c>
      <c r="DG59" s="297" t="str">
        <f t="array" aca="1" ref="DG59" ca="1">IFERROR(INDEX($AC$3:$AC$65,MATCH(1,($AO$3:$AO$65=$AR59&amp;$AQ59)*($Z$3:$Z$65=DG$3),0),0),"")</f>
        <v/>
      </c>
      <c r="DH59" s="297" t="str">
        <f t="array" aca="1" ref="DH59" ca="1">IFERROR(INDEX($AA$3:$AA$65,MATCH(1,($AO$3:$AO$65=$AR59&amp;$AQ59)*($Z$3:$Z$65=DH$3),0),0),"")</f>
        <v/>
      </c>
      <c r="DI59" s="299" t="str">
        <f t="array" aca="1" ref="DI59" ca="1">IFERROR(INDEX($Y$3:$Y$65,MATCH(1,($AO$3:$AO$65=$AR59&amp;$AQ59)*($Z$3:$Z$65=DI$3),0),0),"")</f>
        <v/>
      </c>
      <c r="DJ59" s="297" t="str">
        <f t="array" aca="1" ref="DJ59" ca="1">IFERROR(INDEX($AB$3:$AB$65,MATCH(1,($AO$3:$AO$65=$AR59&amp;$AQ59)*($Z$3:$Z$65=DJ$3),0),0),"")</f>
        <v/>
      </c>
      <c r="DK59" s="297" t="str">
        <f t="array" aca="1" ref="DK59" ca="1">IFERROR(INDEX($AC$3:$AC$65,MATCH(1,($AO$3:$AO$65=$AR59&amp;$AQ59)*($Z$3:$Z$65=DK$3),0),0),"")</f>
        <v/>
      </c>
      <c r="DL59" s="297" t="str">
        <f t="array" aca="1" ref="DL59" ca="1">IFERROR(INDEX($AA$3:$AA$65,MATCH(1,($AO$3:$AO$65=$AR59&amp;$AQ59)*($Z$3:$Z$65=DL$3),0),0),"")</f>
        <v/>
      </c>
      <c r="DM59" s="299" t="str">
        <f t="array" aca="1" ref="DM59" ca="1">IFERROR(INDEX($Y$3:$Y$65,MATCH(1,($AO$3:$AO$65=$AR59&amp;$AQ59)*($Z$3:$Z$65=DM$3),0),0),"")</f>
        <v/>
      </c>
      <c r="DN59" s="297" t="str">
        <f t="array" aca="1" ref="DN59" ca="1">IFERROR(INDEX($AB$3:$AB$65,MATCH(1,($AO$3:$AO$65=$AR59&amp;$AQ59)*($Z$3:$Z$65=DN$3),0),0),"")</f>
        <v/>
      </c>
      <c r="DO59" s="297" t="str">
        <f t="array" aca="1" ref="DO59" ca="1">IFERROR(INDEX($AC$3:$AC$65,MATCH(1,($AO$3:$AO$65=$AR59&amp;$AQ59)*($Z$3:$Z$65=DO$3),0),0),"")</f>
        <v/>
      </c>
      <c r="DP59" s="297" t="str">
        <f t="array" aca="1" ref="DP59" ca="1">IFERROR(INDEX($AA$3:$AA$65,MATCH(1,($AO$3:$AO$65=$AR59&amp;$AQ59)*($Z$3:$Z$65=DP$3),0),0),"")</f>
        <v/>
      </c>
      <c r="DQ59" s="299" t="str">
        <f t="array" aca="1" ref="DQ59" ca="1">IFERROR(INDEX($Y$3:$Y$65,MATCH(1,($AO$3:$AO$65=$AR59&amp;$AQ59)*($Z$3:$Z$65=DQ$3),0),0),"")</f>
        <v/>
      </c>
      <c r="DR59" s="297" t="str">
        <f t="array" aca="1" ref="DR59" ca="1">IFERROR(INDEX($AB$3:$AB$65,MATCH(1,($AO$3:$AO$65=$AR59&amp;$AQ59)*($Z$3:$Z$65=DR$3),0),0),"")</f>
        <v/>
      </c>
      <c r="DS59" s="297" t="str">
        <f t="array" aca="1" ref="DS59" ca="1">IFERROR(INDEX($AC$3:$AC$65,MATCH(1,($AO$3:$AO$65=$AR59&amp;$AQ59)*($Z$3:$Z$65=DS$3),0),0),"")</f>
        <v/>
      </c>
      <c r="DT59" s="297" t="str">
        <f t="array" aca="1" ref="DT59" ca="1">IFERROR(INDEX($AA$3:$AA$65,MATCH(1,($AO$3:$AO$65=$AR59&amp;$AQ59)*($Z$3:$Z$65=DT$3),0),0),"")</f>
        <v/>
      </c>
      <c r="DU59" s="299" t="str">
        <f t="array" aca="1" ref="DU59" ca="1">IFERROR(INDEX($Y$3:$Y$65,MATCH(1,($AO$3:$AO$65=$AR59&amp;$AQ59)*($Z$3:$Z$65=DU$3),0),0),"")</f>
        <v/>
      </c>
      <c r="DV59" s="297" t="str">
        <f t="array" aca="1" ref="DV59" ca="1">IFERROR(INDEX($AB$3:$AB$65,MATCH(1,($AO$3:$AO$65=$AR59&amp;$AQ59)*($Z$3:$Z$65=DV$3),0),0),"")</f>
        <v/>
      </c>
      <c r="DW59" s="297" t="str">
        <f t="array" aca="1" ref="DW59" ca="1">IFERROR(INDEX($AC$3:$AC$65,MATCH(1,($AO$3:$AO$65=$AR59&amp;$AQ59)*($Z$3:$Z$65=DW$3),0),0),"")</f>
        <v/>
      </c>
      <c r="DX59" s="297" t="str">
        <f t="array" aca="1" ref="DX59" ca="1">IFERROR(INDEX($AA$3:$AA$65,MATCH(1,($AO$3:$AO$65=$AR59&amp;$AQ59)*($Z$3:$Z$65=DX$3),0),0),"")</f>
        <v/>
      </c>
      <c r="DY59" s="299" t="str">
        <f t="array" aca="1" ref="DY59" ca="1">IFERROR(INDEX($Y$3:$Y$65,MATCH(1,($AO$3:$AO$65=$AR59&amp;$AQ59)*($Z$3:$Z$65=DY$3),0),0),"")</f>
        <v/>
      </c>
      <c r="DZ59" s="297" t="str">
        <f t="array" aca="1" ref="DZ59" ca="1">IFERROR(INDEX($AB$3:$AB$65,MATCH(1,($AO$3:$AO$65=$AR59&amp;$AQ59)*($Z$3:$Z$65=DZ$3),0),0),"")</f>
        <v/>
      </c>
      <c r="EA59" s="297" t="str">
        <f t="array" aca="1" ref="EA59" ca="1">IFERROR(INDEX($AC$3:$AC$65,MATCH(1,($AO$3:$AO$65=$AR59&amp;$AQ59)*($Z$3:$Z$65=EA$3),0),0),"")</f>
        <v/>
      </c>
      <c r="EB59" s="297" t="str">
        <f t="array" aca="1" ref="EB59" ca="1">IFERROR(INDEX($AA$3:$AA$65,MATCH(1,($AO$3:$AO$65=$AR59&amp;$AQ59)*($Z$3:$Z$65=EB$3),0),0),"")</f>
        <v/>
      </c>
      <c r="EC59" s="299" t="str">
        <f t="array" aca="1" ref="EC59" ca="1">IFERROR(INDEX($Y$3:$Y$65,MATCH(1,($AO$3:$AO$65=$AR59&amp;$AQ59)*($Z$3:$Z$65=EC$3),0),0),"")</f>
        <v/>
      </c>
      <c r="ED59" s="297" t="str">
        <f t="array" aca="1" ref="ED59" ca="1">IFERROR(INDEX($AB$3:$AB$65,MATCH(1,($AO$3:$AO$65=$AR59&amp;$AQ59)*($Z$3:$Z$65=ED$3),0),0),"")</f>
        <v/>
      </c>
      <c r="EE59" s="297" t="str">
        <f t="array" aca="1" ref="EE59" ca="1">IFERROR(INDEX($AC$3:$AC$65,MATCH(1,($AO$3:$AO$65=$AR59&amp;$AQ59)*($Z$3:$Z$65=EE$3),0),0),"")</f>
        <v/>
      </c>
      <c r="EF59" s="297" t="str">
        <f t="array" aca="1" ref="EF59" ca="1">IFERROR(INDEX($AI$3:$AI$129,MATCH(1,($AP$3:$AP$129=$AR59&amp;$AQ59)*($AH$3:$AH$129=EF$3),0),0),"")</f>
        <v/>
      </c>
      <c r="EG59" s="299" t="str">
        <f t="array" aca="1" ref="EG59" ca="1">IFERROR(INDEX($AG$3:$AG$129,MATCH(1,($AP$3:$AP$129=$AR59&amp;$AQ59)*($AH$3:$AH$129=EG$3),0),0),"")</f>
        <v/>
      </c>
      <c r="EH59" s="297" t="str">
        <f t="array" aca="1" ref="EH59" ca="1">IFERROR(INDEX($AJ$3:$AJ$129,MATCH(1,($AP$3:$AP$129=$AR59&amp;$AQ59)*($AH$3:$AH$129=EH$3),0),0),"")</f>
        <v/>
      </c>
      <c r="EI59" s="297" t="str">
        <f t="array" aca="1" ref="EI59" ca="1">IFERROR(INDEX($AK$3:$AK$129,MATCH(1,($AP$3:$AP$129=$AR59&amp;$AQ59)*($AH$3:$AH$129=EI$3),0),0),"")</f>
        <v/>
      </c>
      <c r="EJ59" s="297" t="str">
        <f t="array" aca="1" ref="EJ59" ca="1">IFERROR(INDEX($AI$3:$AI$129,MATCH(1,($AP$3:$AP$129=$AR59&amp;$AQ59)*($AH$3:$AH$129=EJ$3),0),0),"")</f>
        <v/>
      </c>
      <c r="EK59" s="299" t="str">
        <f t="array" aca="1" ref="EK59" ca="1">IFERROR(INDEX($AG$3:$AG$129,MATCH(1,($AP$3:$AP$129=$AR59&amp;$AQ59)*($AH$3:$AH$129=EK$3),0),0),"")</f>
        <v/>
      </c>
      <c r="EL59" s="297" t="str">
        <f t="array" aca="1" ref="EL59" ca="1">IFERROR(INDEX($AJ$3:$AJ$129,MATCH(1,($AP$3:$AP$129=$AR59&amp;$AQ59)*($AH$3:$AH$129=EL$3),0),0),"")</f>
        <v/>
      </c>
      <c r="EM59" s="297" t="str">
        <f t="array" aca="1" ref="EM59" ca="1">IFERROR(INDEX($AK$3:$AK$129,MATCH(1,($AP$3:$AP$129=$AR59&amp;$AQ59)*($AH$3:$AH$129=EM$3),0),0),"")</f>
        <v/>
      </c>
      <c r="EN59" s="297" t="str">
        <f t="array" aca="1" ref="EN59" ca="1">IFERROR(INDEX($AI$3:$AI$129,MATCH(1,($AP$3:$AP$129=$AR59&amp;$AQ59)*($AH$3:$AH$129=EN$3),0),0),"")</f>
        <v/>
      </c>
      <c r="EO59" s="299" t="str">
        <f t="array" aca="1" ref="EO59" ca="1">IFERROR(INDEX($AG$3:$AG$129,MATCH(1,($AP$3:$AP$129=$AR59&amp;$AQ59)*($AH$3:$AH$129=EO$3),0),0),"")</f>
        <v/>
      </c>
      <c r="EP59" s="297" t="str">
        <f t="array" aca="1" ref="EP59" ca="1">IFERROR(INDEX($AJ$3:$AJ$129,MATCH(1,($AP$3:$AP$129=$AR59&amp;$AQ59)*($AH$3:$AH$129=EP$3),0),0),"")</f>
        <v/>
      </c>
      <c r="EQ59" s="297" t="str">
        <f t="array" aca="1" ref="EQ59" ca="1">IFERROR(INDEX($AK$3:$AK$129,MATCH(1,($AP$3:$AP$129=$AR59&amp;$AQ59)*($AH$3:$AH$129=EQ$3),0),0),"")</f>
        <v/>
      </c>
      <c r="ER59" s="297" t="str">
        <f t="array" aca="1" ref="ER59" ca="1">IFERROR(INDEX($AI$3:$AI$129,MATCH(1,($AP$3:$AP$129=$AR59&amp;$AQ59)*($AH$3:$AH$129=ER$3),0),0),"")</f>
        <v/>
      </c>
      <c r="ES59" s="299" t="str">
        <f t="array" aca="1" ref="ES59" ca="1">IFERROR(INDEX($AG$3:$AG$129,MATCH(1,($AP$3:$AP$129=$AR59&amp;$AQ59)*($AH$3:$AH$129=ES$3),0),0),"")</f>
        <v/>
      </c>
      <c r="ET59" s="297" t="str">
        <f t="array" aca="1" ref="ET59" ca="1">IFERROR(INDEX($AJ$3:$AJ$129,MATCH(1,($AP$3:$AP$129=$AR59&amp;$AQ59)*($AH$3:$AH$129=ET$3),0),0),"")</f>
        <v/>
      </c>
      <c r="EU59" s="297" t="str">
        <f t="array" aca="1" ref="EU59" ca="1">IFERROR(INDEX($AK$3:$AK$129,MATCH(1,($AP$3:$AP$129=$AR59&amp;$AQ59)*($AH$3:$AH$129=EU$3),0),0),"")</f>
        <v/>
      </c>
      <c r="EV59" s="297" t="str">
        <f t="array" aca="1" ref="EV59" ca="1">IFERROR(INDEX($AI$3:$AI$129,MATCH(1,($AP$3:$AP$129=$AR59&amp;$AQ59)*($AH$3:$AH$129=EV$3),0),0),"")</f>
        <v/>
      </c>
      <c r="EW59" s="299" t="str">
        <f t="array" aca="1" ref="EW59" ca="1">IFERROR(INDEX($AG$3:$AG$129,MATCH(1,($AP$3:$AP$129=$AR59&amp;$AQ59)*($AH$3:$AH$129=EW$3),0),0),"")</f>
        <v/>
      </c>
      <c r="EX59" s="297" t="str">
        <f t="array" aca="1" ref="EX59" ca="1">IFERROR(INDEX($AJ$3:$AJ$129,MATCH(1,($AP$3:$AP$129=$AR59&amp;$AQ59)*($AH$3:$AH$129=EX$3),0),0),"")</f>
        <v/>
      </c>
      <c r="EY59" s="297" t="str">
        <f t="array" aca="1" ref="EY59" ca="1">IFERROR(INDEX($AK$3:$AK$129,MATCH(1,($AP$3:$AP$129=$AR59&amp;$AQ59)*($AH$3:$AH$129=EY$3),0),0),"")</f>
        <v/>
      </c>
      <c r="EZ59" s="297" t="str">
        <f t="array" aca="1" ref="EZ59" ca="1">IFERROR(INDEX($AI$3:$AI$129,MATCH(1,($AP$3:$AP$129=$AR59&amp;$AQ59)*($AH$3:$AH$129=EZ$3),0),0),"")</f>
        <v/>
      </c>
      <c r="FA59" s="299" t="str">
        <f t="array" aca="1" ref="FA59" ca="1">IFERROR(INDEX($AG$3:$AG$129,MATCH(1,($AP$3:$AP$129=$AR59&amp;$AQ59)*($AH$3:$AH$129=FA$3),0),0),"")</f>
        <v/>
      </c>
      <c r="FB59" s="297" t="str">
        <f t="array" aca="1" ref="FB59" ca="1">IFERROR(INDEX($AJ$3:$AJ$129,MATCH(1,($AP$3:$AP$129=$AR59&amp;$AQ59)*($AH$3:$AH$129=FB$3),0),0),"")</f>
        <v/>
      </c>
      <c r="FC59" s="297" t="str">
        <f t="array" aca="1" ref="FC59" ca="1">IFERROR(INDEX($AK$3:$AK$129,MATCH(1,($AP$3:$AP$129=$AR59&amp;$AQ59)*($AH$3:$AH$129=FC$3),0),0),"")</f>
        <v/>
      </c>
      <c r="FD59" s="297" t="str">
        <f t="array" aca="1" ref="FD59" ca="1">IFERROR(INDEX($AI$3:$AI$129,MATCH(1,($AP$3:$AP$129=$AR59&amp;$AQ59)*($AH$3:$AH$129=FD$3),0),0),"")</f>
        <v/>
      </c>
      <c r="FE59" s="299" t="str">
        <f t="array" aca="1" ref="FE59" ca="1">IFERROR(INDEX($AG$3:$AG$129,MATCH(1,($AP$3:$AP$129=$AR59&amp;$AQ59)*($AH$3:$AH$129=FE$3),0),0),"")</f>
        <v/>
      </c>
      <c r="FF59" s="297" t="str">
        <f t="array" aca="1" ref="FF59" ca="1">IFERROR(INDEX($AJ$3:$AJ$129,MATCH(1,($AP$3:$AP$129=$AR59&amp;$AQ59)*($AH$3:$AH$129=FF$3),0),0),"")</f>
        <v/>
      </c>
      <c r="FG59" s="297" t="str">
        <f t="array" aca="1" ref="FG59" ca="1">IFERROR(INDEX($AK$3:$AK$129,MATCH(1,($AP$3:$AP$129=$AR59&amp;$AQ59)*($AH$3:$AH$129=FG$3),0),0),"")</f>
        <v/>
      </c>
    </row>
    <row r="60" spans="2:163" ht="13.8" x14ac:dyDescent="0.25">
      <c r="B60" s="295">
        <f>dummy1!O66</f>
        <v>58</v>
      </c>
      <c r="C60" s="296">
        <f>dummy1!P66</f>
        <v>42040</v>
      </c>
      <c r="D60" s="297">
        <f>dummy1!Q66</f>
        <v>0.87500000000000011</v>
      </c>
      <c r="E60" s="295" t="str">
        <f>dummy1!R66</f>
        <v>Court 10</v>
      </c>
      <c r="G60" s="295" t="str">
        <f>IFERROR(VLOOKUP(dummy1!S66,dummy1!$K$45:$L$172,2,FALSE),"")</f>
        <v/>
      </c>
      <c r="H60" s="295" t="str">
        <f>IFERROR(VLOOKUP(dummy1!V66,dummy1!$K$45:$L$172,2,FALSE),"")</f>
        <v/>
      </c>
      <c r="V60" s="295">
        <f ca="1">'Bracket 17 - 32'!CE118</f>
        <v>42</v>
      </c>
      <c r="W60" s="296" t="str">
        <f ca="1">'Bracket 17 - 32'!CF115</f>
        <v>Loser Match 33</v>
      </c>
      <c r="X60" s="296" t="str">
        <f ca="1">'Bracket 17 - 32'!CF116</f>
        <v>Winner Match 40</v>
      </c>
      <c r="Y60" s="295" t="str">
        <f t="shared" ref="Y60:Y65" ca="1" si="77">IF(AB60&lt;&gt;"",$B60,"")</f>
        <v/>
      </c>
      <c r="Z60" s="295" t="str">
        <f t="shared" ref="Z60:Z65" ca="1" si="78">IF(AB60&lt;&gt;"",$C60,"")</f>
        <v/>
      </c>
      <c r="AA60" s="295" t="str">
        <f t="shared" ca="1" si="3"/>
        <v/>
      </c>
      <c r="AB60" s="295" t="str">
        <f t="shared" ca="1" si="42"/>
        <v/>
      </c>
      <c r="AC60" s="295" t="str">
        <f t="shared" ca="1" si="43"/>
        <v/>
      </c>
      <c r="AD60" s="295">
        <f ca="1">'Bracket 33 - 64'!S123</f>
        <v>22</v>
      </c>
      <c r="AE60" s="295" t="str">
        <f ca="1">'Bracket 33 - 64'!T120</f>
        <v/>
      </c>
      <c r="AF60" s="295" t="str">
        <f ca="1">'Bracket 33 - 64'!T121</f>
        <v/>
      </c>
      <c r="AG60" s="295">
        <f t="shared" ca="1" si="44"/>
        <v>58</v>
      </c>
      <c r="AH60" s="295">
        <f t="shared" ca="1" si="45"/>
        <v>42040</v>
      </c>
      <c r="AI60" s="295">
        <f t="shared" ca="1" si="46"/>
        <v>0.87500000000000011</v>
      </c>
      <c r="AJ60" s="295" t="str">
        <f t="shared" ca="1" si="47"/>
        <v>Loser Match 39</v>
      </c>
      <c r="AK60" s="295" t="str">
        <f t="shared" ca="1" si="48"/>
        <v>Winner Match 46</v>
      </c>
      <c r="AL60" s="294">
        <f>IF(dummy1!B67=dummy1!B66,IF(dummy1!C67&gt;1,AL59,AL59+1),1)</f>
        <v>4</v>
      </c>
      <c r="AO60" s="295" t="str">
        <f t="shared" si="51"/>
        <v>4Court 10</v>
      </c>
      <c r="AP60" s="295" t="str">
        <f t="shared" si="52"/>
        <v>4Court 10</v>
      </c>
      <c r="AQ60" s="295" t="str">
        <f t="shared" si="76"/>
        <v>Court 7</v>
      </c>
      <c r="AR60" s="295">
        <f t="shared" si="75"/>
        <v>8</v>
      </c>
      <c r="AS60" s="295">
        <f t="shared" ca="1" si="61"/>
        <v>14</v>
      </c>
      <c r="AT60" s="295">
        <f t="shared" ca="1" si="62"/>
        <v>0</v>
      </c>
      <c r="AU60" s="295">
        <f t="shared" ca="1" si="63"/>
        <v>0</v>
      </c>
      <c r="AV60" s="295">
        <f t="shared" ca="1" si="64"/>
        <v>0</v>
      </c>
      <c r="AW60" s="295">
        <f t="shared" ca="1" si="65"/>
        <v>0</v>
      </c>
      <c r="AX60" s="295">
        <f t="shared" ca="1" si="66"/>
        <v>0</v>
      </c>
      <c r="AY60" s="295">
        <f t="shared" ca="1" si="67"/>
        <v>0</v>
      </c>
      <c r="AZ60" s="297" t="str">
        <f t="array" aca="1" ref="AZ60" ca="1">IFERROR(INDEX($K$3:$K$18,MATCH(1,($AM$3:$AM$18=$AR60&amp;$AQ60)*($J$3:$J$18=AZ$3),0),0),"")</f>
        <v/>
      </c>
      <c r="BA60" s="299" t="str">
        <f t="array" aca="1" ref="BA60" ca="1">IFERROR(INDEX($I$3:$I$18,MATCH(1,($AM$3:$AM$18=$AR60&amp;$AQ60)*($J$3:$J$18=BA$3),0),0),"")</f>
        <v/>
      </c>
      <c r="BB60" s="297" t="str">
        <f t="array" aca="1" ref="BB60" ca="1">IFERROR(INDEX($L$3:$L$18,MATCH(1,($AM$3:$AM$18=$AR60&amp;$AQ60)*($J$3:$J$18=BB$3),0),0),"")</f>
        <v/>
      </c>
      <c r="BC60" s="297" t="str">
        <f t="array" aca="1" ref="BC60" ca="1">IFERROR(INDEX($M$3:$M$18,MATCH(1,($AM$3:$AM$18=$AR60&amp;$AQ60)*($J$3:$J$18=BC$3),0),0),"")</f>
        <v/>
      </c>
      <c r="BD60" s="297" t="str">
        <f t="array" aca="1" ref="BD60" ca="1">IFERROR(INDEX($K$3:$K$18,MATCH(1,($AM$3:$AM$18=$AR60&amp;$AQ60)*($J$3:$J$18=BD$3),0),0),"")</f>
        <v/>
      </c>
      <c r="BE60" s="299" t="str">
        <f t="array" aca="1" ref="BE60" ca="1">IFERROR(INDEX($I$3:$I$18,MATCH(1,($AM$3:$AM$18=$AR60&amp;$AQ60)*($J$3:$J$18=BE$3),0),0),"")</f>
        <v/>
      </c>
      <c r="BF60" s="297" t="str">
        <f t="array" aca="1" ref="BF60" ca="1">IFERROR(INDEX($L$3:$L$18,MATCH(1,($AM$3:$AM$18=$AR60&amp;$AQ60)*($J$3:$J$18=BF$3),0),0),"")</f>
        <v/>
      </c>
      <c r="BG60" s="297" t="str">
        <f t="array" aca="1" ref="BG60" ca="1">IFERROR(INDEX($M$3:$M$18,MATCH(1,($AM$3:$AM$18=$AR60&amp;$AQ60)*($J$3:$J$18=BG$3),0),0),"")</f>
        <v/>
      </c>
      <c r="BH60" s="297" t="str">
        <f t="array" aca="1" ref="BH60" ca="1">IFERROR(INDEX($K$3:$K$18,MATCH(1,($AM$3:$AM$18=$AR60&amp;$AQ60)*($J$3:$J$18=BH$3),0),0),"")</f>
        <v/>
      </c>
      <c r="BI60" s="299" t="str">
        <f t="array" aca="1" ref="BI60" ca="1">IFERROR(INDEX($I$3:$I$18,MATCH(1,($AM$3:$AM$18=$AR60&amp;$AQ60)*($J$3:$J$18=BI$3),0),0),"")</f>
        <v/>
      </c>
      <c r="BJ60" s="297" t="str">
        <f t="array" aca="1" ref="BJ60" ca="1">IFERROR(INDEX($L$3:$L$18,MATCH(1,($AM$3:$AM$18=$AR60&amp;$AQ60)*($J$3:$J$18=BJ$3),0),0),"")</f>
        <v/>
      </c>
      <c r="BK60" s="297" t="str">
        <f t="array" aca="1" ref="BK60" ca="1">IFERROR(INDEX($M$3:$M$18,MATCH(1,($AM$3:$AM$18=$AR60&amp;$AQ60)*($J$3:$J$18=BK$3),0),0),"")</f>
        <v/>
      </c>
      <c r="BL60" s="297" t="str">
        <f t="array" aca="1" ref="BL60" ca="1">IFERROR(INDEX($K$3:$K$18,MATCH(1,($AM$3:$AM$18=$AR60&amp;$AQ60)*($J$3:$J$18=BL$3),0),0),"")</f>
        <v/>
      </c>
      <c r="BM60" s="299" t="str">
        <f t="array" aca="1" ref="BM60" ca="1">IFERROR(INDEX($I$3:$I$18,MATCH(1,($AM$3:$AM$18=$AR60&amp;$AQ60)*($J$3:$J$18=BM$3),0),0),"")</f>
        <v/>
      </c>
      <c r="BN60" s="297" t="str">
        <f t="array" aca="1" ref="BN60" ca="1">IFERROR(INDEX($L$3:$L$18,MATCH(1,($AM$3:$AM$18=$AR60&amp;$AQ60)*($J$3:$J$18=BN$3),0),0),"")</f>
        <v/>
      </c>
      <c r="BO60" s="297" t="str">
        <f t="array" aca="1" ref="BO60" ca="1">IFERROR(INDEX($M$3:$M$18,MATCH(1,($AM$3:$AM$18=$AR60&amp;$AQ60)*($J$3:$J$18=BO$3),0),0),"")</f>
        <v/>
      </c>
      <c r="BP60" s="297" t="str">
        <f t="array" aca="1" ref="BP60" ca="1">IFERROR(INDEX($K$3:$K$18,MATCH(1,($AM$3:$AM$18=$AR60&amp;$AQ60)*($J$3:$J$18=BP$3),0),0),"")</f>
        <v/>
      </c>
      <c r="BQ60" s="299" t="str">
        <f t="array" aca="1" ref="BQ60" ca="1">IFERROR(INDEX($I$3:$I$18,MATCH(1,($AM$3:$AM$18=$AR60&amp;$AQ60)*($J$3:$J$18=BQ$3),0),0),"")</f>
        <v/>
      </c>
      <c r="BR60" s="297" t="str">
        <f t="array" aca="1" ref="BR60" ca="1">IFERROR(INDEX($L$3:$L$18,MATCH(1,($AM$3:$AM$18=$AR60&amp;$AQ60)*($J$3:$J$18=BR$3),0),0),"")</f>
        <v/>
      </c>
      <c r="BS60" s="297" t="str">
        <f t="array" aca="1" ref="BS60" ca="1">IFERROR(INDEX($M$3:$M$18,MATCH(1,($AM$3:$AM$18=$AR60&amp;$AQ60)*($J$3:$J$18=BS$3),0),0),"")</f>
        <v/>
      </c>
      <c r="BT60" s="297" t="str">
        <f t="array" aca="1" ref="BT60" ca="1">IFERROR(INDEX($K$3:$K$18,MATCH(1,($AM$3:$AM$18=$AR60&amp;$AQ60)*($J$3:$J$18=BT$3),0),0),"")</f>
        <v/>
      </c>
      <c r="BU60" s="299" t="str">
        <f t="array" aca="1" ref="BU60" ca="1">IFERROR(INDEX($I$3:$I$18,MATCH(1,($AM$3:$AM$18=$AR60&amp;$AQ60)*($J$3:$J$18=BU$3),0),0),"")</f>
        <v/>
      </c>
      <c r="BV60" s="297" t="str">
        <f t="array" aca="1" ref="BV60" ca="1">IFERROR(INDEX($L$3:$L$18,MATCH(1,($AM$3:$AM$18=$AR60&amp;$AQ60)*($J$3:$J$18=BV$3),0),0),"")</f>
        <v/>
      </c>
      <c r="BW60" s="297" t="str">
        <f t="array" aca="1" ref="BW60" ca="1">IFERROR(INDEX($M$3:$M$18,MATCH(1,($AM$3:$AM$18=$AR60&amp;$AQ60)*($J$3:$J$18=BW$3),0),0),"")</f>
        <v/>
      </c>
      <c r="BX60" s="297" t="str">
        <f t="array" aca="1" ref="BX60" ca="1">IFERROR(INDEX($K$3:$K$18,MATCH(1,($AM$3:$AM$18=$AR60&amp;$AQ60)*($J$3:$J$18=BX$3),0),0),"")</f>
        <v/>
      </c>
      <c r="BY60" s="299" t="str">
        <f t="array" aca="1" ref="BY60" ca="1">IFERROR(INDEX($I$3:$I$18,MATCH(1,($AM$3:$AM$18=$AR60&amp;$AQ60)*($J$3:$J$18=BY$3),0),0),"")</f>
        <v/>
      </c>
      <c r="BZ60" s="297" t="str">
        <f t="array" aca="1" ref="BZ60" ca="1">IFERROR(INDEX($L$3:$L$18,MATCH(1,($AM$3:$AM$18=$AR60&amp;$AQ60)*($J$3:$J$18=BZ$3),0),0),"")</f>
        <v/>
      </c>
      <c r="CA60" s="297" t="str">
        <f t="array" aca="1" ref="CA60" ca="1">IFERROR(INDEX($M$3:$M$18,MATCH(1,($AM$3:$AM$18=$AR60&amp;$AQ60)*($J$3:$J$18=CA$3),0),0),"")</f>
        <v/>
      </c>
      <c r="CB60" s="297" t="str">
        <f t="array" aca="1" ref="CB60" ca="1">IFERROR(INDEX($S$3:$S$33,MATCH(1,($AN$3:$AN$33=$AR60&amp;$AQ60)*($R$3:$R$33=CB$3),0),0),"")</f>
        <v/>
      </c>
      <c r="CC60" s="299" t="str">
        <f t="array" aca="1" ref="CC60" ca="1">IFERROR(INDEX($Q$3:$Q$33,MATCH(1,($AN$3:$AN$33=$AR60&amp;$AQ60)*($R$3:$R$33=CC$3),0),0),"")</f>
        <v/>
      </c>
      <c r="CD60" s="297" t="str">
        <f t="array" aca="1" ref="CD60" ca="1">IFERROR(INDEX($T$3:$T$33,MATCH(1,($AN$3:$AN$33=$AR60&amp;$AQ60)*($R$3:$R$33=CD$3),0),0),"")</f>
        <v/>
      </c>
      <c r="CE60" s="297" t="str">
        <f t="array" aca="1" ref="CE60" ca="1">IFERROR(INDEX($U$3:$U$33,MATCH(1,($AN$3:$AN$33=$AR60&amp;$AQ60)*($R$3:$R$33=CE$3),0),0),"")</f>
        <v/>
      </c>
      <c r="CF60" s="297" t="str">
        <f t="array" aca="1" ref="CF60" ca="1">IFERROR(INDEX($S$3:$S$33,MATCH(1,($AN$3:$AN$33=$AR60&amp;$AQ60)*($R$3:$R$33=CF$3),0),0),"")</f>
        <v/>
      </c>
      <c r="CG60" s="299" t="str">
        <f t="array" aca="1" ref="CG60" ca="1">IFERROR(INDEX($Q$3:$Q$33,MATCH(1,($AN$3:$AN$33=$AR60&amp;$AQ60)*($R$3:$R$33=CG$3),0),0),"")</f>
        <v/>
      </c>
      <c r="CH60" s="297" t="str">
        <f t="array" aca="1" ref="CH60" ca="1">IFERROR(INDEX($T$3:$T$33,MATCH(1,($AN$3:$AN$33=$AR60&amp;$AQ60)*($R$3:$R$33=CH$3),0),0),"")</f>
        <v/>
      </c>
      <c r="CI60" s="297" t="str">
        <f t="array" aca="1" ref="CI60" ca="1">IFERROR(INDEX($U$3:$U$33,MATCH(1,($AN$3:$AN$33=$AR60&amp;$AQ60)*($R$3:$R$33=CI$3),0),0),"")</f>
        <v/>
      </c>
      <c r="CJ60" s="297" t="str">
        <f t="array" aca="1" ref="CJ60" ca="1">IFERROR(INDEX($S$3:$S$33,MATCH(1,($AN$3:$AN$33=$AR60&amp;$AQ60)*($R$3:$R$33=CJ$3),0),0),"")</f>
        <v/>
      </c>
      <c r="CK60" s="299" t="str">
        <f t="array" aca="1" ref="CK60" ca="1">IFERROR(INDEX($Q$3:$Q$33,MATCH(1,($AN$3:$AN$33=$AR60&amp;$AQ60)*($R$3:$R$33=CK$3),0),0),"")</f>
        <v/>
      </c>
      <c r="CL60" s="297" t="str">
        <f t="array" aca="1" ref="CL60" ca="1">IFERROR(INDEX($T$3:$T$33,MATCH(1,($AN$3:$AN$33=$AR60&amp;$AQ60)*($R$3:$R$33=CL$3),0),0),"")</f>
        <v/>
      </c>
      <c r="CM60" s="297" t="str">
        <f t="array" aca="1" ref="CM60" ca="1">IFERROR(INDEX($U$3:$U$33,MATCH(1,($AN$3:$AN$33=$AR60&amp;$AQ60)*($R$3:$R$33=CM$3),0),0),"")</f>
        <v/>
      </c>
      <c r="CN60" s="297" t="str">
        <f t="array" aca="1" ref="CN60" ca="1">IFERROR(INDEX($S$3:$S$33,MATCH(1,($AN$3:$AN$33=$AR60&amp;$AQ60)*($R$3:$R$33=CN$3),0),0),"")</f>
        <v/>
      </c>
      <c r="CO60" s="299" t="str">
        <f t="array" aca="1" ref="CO60" ca="1">IFERROR(INDEX($Q$3:$Q$33,MATCH(1,($AN$3:$AN$33=$AR60&amp;$AQ60)*($R$3:$R$33=CO$3),0),0),"")</f>
        <v/>
      </c>
      <c r="CP60" s="297" t="str">
        <f t="array" aca="1" ref="CP60" ca="1">IFERROR(INDEX($T$3:$T$33,MATCH(1,($AN$3:$AN$33=$AR60&amp;$AQ60)*($R$3:$R$33=CP$3),0),0),"")</f>
        <v/>
      </c>
      <c r="CQ60" s="297" t="str">
        <f t="array" aca="1" ref="CQ60" ca="1">IFERROR(INDEX($U$3:$U$33,MATCH(1,($AN$3:$AN$33=$AR60&amp;$AQ60)*($R$3:$R$33=CQ$3),0),0),"")</f>
        <v/>
      </c>
      <c r="CR60" s="297" t="str">
        <f t="array" aca="1" ref="CR60" ca="1">IFERROR(INDEX($S$3:$S$33,MATCH(1,($AN$3:$AN$33=$AR60&amp;$AQ60)*($R$3:$R$33=CR$3),0),0),"")</f>
        <v/>
      </c>
      <c r="CS60" s="299" t="str">
        <f t="array" aca="1" ref="CS60" ca="1">IFERROR(INDEX($Q$3:$Q$33,MATCH(1,($AN$3:$AN$33=$AR60&amp;$AQ60)*($R$3:$R$33=CS$3),0),0),"")</f>
        <v/>
      </c>
      <c r="CT60" s="297" t="str">
        <f t="array" aca="1" ref="CT60" ca="1">IFERROR(INDEX($T$3:$T$33,MATCH(1,($AN$3:$AN$33=$AR60&amp;$AQ60)*($R$3:$R$33=CT$3),0),0),"")</f>
        <v/>
      </c>
      <c r="CU60" s="297" t="str">
        <f t="array" aca="1" ref="CU60" ca="1">IFERROR(INDEX($U$3:$U$33,MATCH(1,($AN$3:$AN$33=$AR60&amp;$AQ60)*($R$3:$R$33=CU$3),0),0),"")</f>
        <v/>
      </c>
      <c r="CV60" s="297" t="str">
        <f t="array" aca="1" ref="CV60" ca="1">IFERROR(INDEX($S$3:$S$33,MATCH(1,($AN$3:$AN$33=$AR60&amp;$AQ60)*($R$3:$R$33=CV$3),0),0),"")</f>
        <v/>
      </c>
      <c r="CW60" s="299" t="str">
        <f t="array" aca="1" ref="CW60" ca="1">IFERROR(INDEX($Q$3:$Q$33,MATCH(1,($AN$3:$AN$33=$AR60&amp;$AQ60)*($R$3:$R$33=CW$3),0),0),"")</f>
        <v/>
      </c>
      <c r="CX60" s="297" t="str">
        <f t="array" aca="1" ref="CX60" ca="1">IFERROR(INDEX($T$3:$T$33,MATCH(1,($AN$3:$AN$33=$AR60&amp;$AQ60)*($R$3:$R$33=CX$3),0),0),"")</f>
        <v/>
      </c>
      <c r="CY60" s="297" t="str">
        <f t="array" aca="1" ref="CY60" ca="1">IFERROR(INDEX($U$3:$U$33,MATCH(1,($AN$3:$AN$33=$AR60&amp;$AQ60)*($R$3:$R$33=CY$3),0),0),"")</f>
        <v/>
      </c>
      <c r="CZ60" s="297" t="str">
        <f t="array" aca="1" ref="CZ60" ca="1">IFERROR(INDEX($S$3:$S$33,MATCH(1,($AN$3:$AN$33=$AR60&amp;$AQ60)*($R$3:$R$33=CZ$3),0),0),"")</f>
        <v/>
      </c>
      <c r="DA60" s="299" t="str">
        <f t="array" aca="1" ref="DA60" ca="1">IFERROR(INDEX($Q$3:$Q$33,MATCH(1,($AN$3:$AN$33=$AR60&amp;$AQ60)*($R$3:$R$33=DA$3),0),0),"")</f>
        <v/>
      </c>
      <c r="DB60" s="297" t="str">
        <f t="array" aca="1" ref="DB60" ca="1">IFERROR(INDEX($T$3:$T$33,MATCH(1,($AN$3:$AN$33=$AR60&amp;$AQ60)*($R$3:$R$33=DB$3),0),0),"")</f>
        <v/>
      </c>
      <c r="DC60" s="297" t="str">
        <f t="array" aca="1" ref="DC60" ca="1">IFERROR(INDEX($U$3:$U$33,MATCH(1,($AN$3:$AN$33=$AR60&amp;$AQ60)*($R$3:$R$33=DC$3),0),0),"")</f>
        <v/>
      </c>
      <c r="DD60" s="297" t="str">
        <f t="array" aca="1" ref="DD60" ca="1">IFERROR(INDEX($AA$3:$AA$65,MATCH(1,($AO$3:$AO$65=$AR60&amp;$AQ60)*($Z$3:$Z$65=DD$3),0),0),"")</f>
        <v/>
      </c>
      <c r="DE60" s="299" t="str">
        <f t="array" aca="1" ref="DE60" ca="1">IFERROR(INDEX($Y$3:$Y$65,MATCH(1,($AO$3:$AO$65=$AR60&amp;$AQ60)*($Z$3:$Z$65=DE$3),0),0),"")</f>
        <v/>
      </c>
      <c r="DF60" s="297" t="str">
        <f t="array" aca="1" ref="DF60" ca="1">IFERROR(INDEX($AB$3:$AB$65,MATCH(1,($AO$3:$AO$65=$AR60&amp;$AQ60)*($Z$3:$Z$65=DF$3),0),0),"")</f>
        <v/>
      </c>
      <c r="DG60" s="297" t="str">
        <f t="array" aca="1" ref="DG60" ca="1">IFERROR(INDEX($AC$3:$AC$65,MATCH(1,($AO$3:$AO$65=$AR60&amp;$AQ60)*($Z$3:$Z$65=DG$3),0),0),"")</f>
        <v/>
      </c>
      <c r="DH60" s="297" t="str">
        <f t="array" aca="1" ref="DH60" ca="1">IFERROR(INDEX($AA$3:$AA$65,MATCH(1,($AO$3:$AO$65=$AR60&amp;$AQ60)*($Z$3:$Z$65=DH$3),0),0),"")</f>
        <v/>
      </c>
      <c r="DI60" s="299" t="str">
        <f t="array" aca="1" ref="DI60" ca="1">IFERROR(INDEX($Y$3:$Y$65,MATCH(1,($AO$3:$AO$65=$AR60&amp;$AQ60)*($Z$3:$Z$65=DI$3),0),0),"")</f>
        <v/>
      </c>
      <c r="DJ60" s="297" t="str">
        <f t="array" aca="1" ref="DJ60" ca="1">IFERROR(INDEX($AB$3:$AB$65,MATCH(1,($AO$3:$AO$65=$AR60&amp;$AQ60)*($Z$3:$Z$65=DJ$3),0),0),"")</f>
        <v/>
      </c>
      <c r="DK60" s="297" t="str">
        <f t="array" aca="1" ref="DK60" ca="1">IFERROR(INDEX($AC$3:$AC$65,MATCH(1,($AO$3:$AO$65=$AR60&amp;$AQ60)*($Z$3:$Z$65=DK$3),0),0),"")</f>
        <v/>
      </c>
      <c r="DL60" s="297" t="str">
        <f t="array" aca="1" ref="DL60" ca="1">IFERROR(INDEX($AA$3:$AA$65,MATCH(1,($AO$3:$AO$65=$AR60&amp;$AQ60)*($Z$3:$Z$65=DL$3),0),0),"")</f>
        <v/>
      </c>
      <c r="DM60" s="299" t="str">
        <f t="array" aca="1" ref="DM60" ca="1">IFERROR(INDEX($Y$3:$Y$65,MATCH(1,($AO$3:$AO$65=$AR60&amp;$AQ60)*($Z$3:$Z$65=DM$3),0),0),"")</f>
        <v/>
      </c>
      <c r="DN60" s="297" t="str">
        <f t="array" aca="1" ref="DN60" ca="1">IFERROR(INDEX($AB$3:$AB$65,MATCH(1,($AO$3:$AO$65=$AR60&amp;$AQ60)*($Z$3:$Z$65=DN$3),0),0),"")</f>
        <v/>
      </c>
      <c r="DO60" s="297" t="str">
        <f t="array" aca="1" ref="DO60" ca="1">IFERROR(INDEX($AC$3:$AC$65,MATCH(1,($AO$3:$AO$65=$AR60&amp;$AQ60)*($Z$3:$Z$65=DO$3),0),0),"")</f>
        <v/>
      </c>
      <c r="DP60" s="297" t="str">
        <f t="array" aca="1" ref="DP60" ca="1">IFERROR(INDEX($AA$3:$AA$65,MATCH(1,($AO$3:$AO$65=$AR60&amp;$AQ60)*($Z$3:$Z$65=DP$3),0),0),"")</f>
        <v/>
      </c>
      <c r="DQ60" s="299" t="str">
        <f t="array" aca="1" ref="DQ60" ca="1">IFERROR(INDEX($Y$3:$Y$65,MATCH(1,($AO$3:$AO$65=$AR60&amp;$AQ60)*($Z$3:$Z$65=DQ$3),0),0),"")</f>
        <v/>
      </c>
      <c r="DR60" s="297" t="str">
        <f t="array" aca="1" ref="DR60" ca="1">IFERROR(INDEX($AB$3:$AB$65,MATCH(1,($AO$3:$AO$65=$AR60&amp;$AQ60)*($Z$3:$Z$65=DR$3),0),0),"")</f>
        <v/>
      </c>
      <c r="DS60" s="297" t="str">
        <f t="array" aca="1" ref="DS60" ca="1">IFERROR(INDEX($AC$3:$AC$65,MATCH(1,($AO$3:$AO$65=$AR60&amp;$AQ60)*($Z$3:$Z$65=DS$3),0),0),"")</f>
        <v/>
      </c>
      <c r="DT60" s="297" t="str">
        <f t="array" aca="1" ref="DT60" ca="1">IFERROR(INDEX($AA$3:$AA$65,MATCH(1,($AO$3:$AO$65=$AR60&amp;$AQ60)*($Z$3:$Z$65=DT$3),0),0),"")</f>
        <v/>
      </c>
      <c r="DU60" s="299" t="str">
        <f t="array" aca="1" ref="DU60" ca="1">IFERROR(INDEX($Y$3:$Y$65,MATCH(1,($AO$3:$AO$65=$AR60&amp;$AQ60)*($Z$3:$Z$65=DU$3),0),0),"")</f>
        <v/>
      </c>
      <c r="DV60" s="297" t="str">
        <f t="array" aca="1" ref="DV60" ca="1">IFERROR(INDEX($AB$3:$AB$65,MATCH(1,($AO$3:$AO$65=$AR60&amp;$AQ60)*($Z$3:$Z$65=DV$3),0),0),"")</f>
        <v/>
      </c>
      <c r="DW60" s="297" t="str">
        <f t="array" aca="1" ref="DW60" ca="1">IFERROR(INDEX($AC$3:$AC$65,MATCH(1,($AO$3:$AO$65=$AR60&amp;$AQ60)*($Z$3:$Z$65=DW$3),0),0),"")</f>
        <v/>
      </c>
      <c r="DX60" s="297" t="str">
        <f t="array" aca="1" ref="DX60" ca="1">IFERROR(INDEX($AA$3:$AA$65,MATCH(1,($AO$3:$AO$65=$AR60&amp;$AQ60)*($Z$3:$Z$65=DX$3),0),0),"")</f>
        <v/>
      </c>
      <c r="DY60" s="299" t="str">
        <f t="array" aca="1" ref="DY60" ca="1">IFERROR(INDEX($Y$3:$Y$65,MATCH(1,($AO$3:$AO$65=$AR60&amp;$AQ60)*($Z$3:$Z$65=DY$3),0),0),"")</f>
        <v/>
      </c>
      <c r="DZ60" s="297" t="str">
        <f t="array" aca="1" ref="DZ60" ca="1">IFERROR(INDEX($AB$3:$AB$65,MATCH(1,($AO$3:$AO$65=$AR60&amp;$AQ60)*($Z$3:$Z$65=DZ$3),0),0),"")</f>
        <v/>
      </c>
      <c r="EA60" s="297" t="str">
        <f t="array" aca="1" ref="EA60" ca="1">IFERROR(INDEX($AC$3:$AC$65,MATCH(1,($AO$3:$AO$65=$AR60&amp;$AQ60)*($Z$3:$Z$65=EA$3),0),0),"")</f>
        <v/>
      </c>
      <c r="EB60" s="297" t="str">
        <f t="array" aca="1" ref="EB60" ca="1">IFERROR(INDEX($AA$3:$AA$65,MATCH(1,($AO$3:$AO$65=$AR60&amp;$AQ60)*($Z$3:$Z$65=EB$3),0),0),"")</f>
        <v/>
      </c>
      <c r="EC60" s="299" t="str">
        <f t="array" aca="1" ref="EC60" ca="1">IFERROR(INDEX($Y$3:$Y$65,MATCH(1,($AO$3:$AO$65=$AR60&amp;$AQ60)*($Z$3:$Z$65=EC$3),0),0),"")</f>
        <v/>
      </c>
      <c r="ED60" s="297" t="str">
        <f t="array" aca="1" ref="ED60" ca="1">IFERROR(INDEX($AB$3:$AB$65,MATCH(1,($AO$3:$AO$65=$AR60&amp;$AQ60)*($Z$3:$Z$65=ED$3),0),0),"")</f>
        <v/>
      </c>
      <c r="EE60" s="297" t="str">
        <f t="array" aca="1" ref="EE60" ca="1">IFERROR(INDEX($AC$3:$AC$65,MATCH(1,($AO$3:$AO$65=$AR60&amp;$AQ60)*($Z$3:$Z$65=EE$3),0),0),"")</f>
        <v/>
      </c>
      <c r="EF60" s="297" t="str">
        <f t="array" aca="1" ref="EF60" ca="1">IFERROR(INDEX($AI$3:$AI$129,MATCH(1,($AP$3:$AP$129=$AR60&amp;$AQ60)*($AH$3:$AH$129=EF$3),0),0),"")</f>
        <v/>
      </c>
      <c r="EG60" s="299" t="str">
        <f t="array" aca="1" ref="EG60" ca="1">IFERROR(INDEX($AG$3:$AG$129,MATCH(1,($AP$3:$AP$129=$AR60&amp;$AQ60)*($AH$3:$AH$129=EG$3),0),0),"")</f>
        <v/>
      </c>
      <c r="EH60" s="297" t="str">
        <f t="array" aca="1" ref="EH60" ca="1">IFERROR(INDEX($AJ$3:$AJ$129,MATCH(1,($AP$3:$AP$129=$AR60&amp;$AQ60)*($AH$3:$AH$129=EH$3),0),0),"")</f>
        <v/>
      </c>
      <c r="EI60" s="297" t="str">
        <f t="array" aca="1" ref="EI60" ca="1">IFERROR(INDEX($AK$3:$AK$129,MATCH(1,($AP$3:$AP$129=$AR60&amp;$AQ60)*($AH$3:$AH$129=EI$3),0),0),"")</f>
        <v/>
      </c>
      <c r="EJ60" s="297" t="str">
        <f t="array" aca="1" ref="EJ60" ca="1">IFERROR(INDEX($AI$3:$AI$129,MATCH(1,($AP$3:$AP$129=$AR60&amp;$AQ60)*($AH$3:$AH$129=EJ$3),0),0),"")</f>
        <v/>
      </c>
      <c r="EK60" s="299" t="str">
        <f t="array" aca="1" ref="EK60" ca="1">IFERROR(INDEX($AG$3:$AG$129,MATCH(1,($AP$3:$AP$129=$AR60&amp;$AQ60)*($AH$3:$AH$129=EK$3),0),0),"")</f>
        <v/>
      </c>
      <c r="EL60" s="297" t="str">
        <f t="array" aca="1" ref="EL60" ca="1">IFERROR(INDEX($AJ$3:$AJ$129,MATCH(1,($AP$3:$AP$129=$AR60&amp;$AQ60)*($AH$3:$AH$129=EL$3),0),0),"")</f>
        <v/>
      </c>
      <c r="EM60" s="297" t="str">
        <f t="array" aca="1" ref="EM60" ca="1">IFERROR(INDEX($AK$3:$AK$129,MATCH(1,($AP$3:$AP$129=$AR60&amp;$AQ60)*($AH$3:$AH$129=EM$3),0),0),"")</f>
        <v/>
      </c>
      <c r="EN60" s="297" t="str">
        <f t="array" aca="1" ref="EN60" ca="1">IFERROR(INDEX($AI$3:$AI$129,MATCH(1,($AP$3:$AP$129=$AR60&amp;$AQ60)*($AH$3:$AH$129=EN$3),0),0),"")</f>
        <v/>
      </c>
      <c r="EO60" s="299" t="str">
        <f t="array" aca="1" ref="EO60" ca="1">IFERROR(INDEX($AG$3:$AG$129,MATCH(1,($AP$3:$AP$129=$AR60&amp;$AQ60)*($AH$3:$AH$129=EO$3),0),0),"")</f>
        <v/>
      </c>
      <c r="EP60" s="297" t="str">
        <f t="array" aca="1" ref="EP60" ca="1">IFERROR(INDEX($AJ$3:$AJ$129,MATCH(1,($AP$3:$AP$129=$AR60&amp;$AQ60)*($AH$3:$AH$129=EP$3),0),0),"")</f>
        <v/>
      </c>
      <c r="EQ60" s="297" t="str">
        <f t="array" aca="1" ref="EQ60" ca="1">IFERROR(INDEX($AK$3:$AK$129,MATCH(1,($AP$3:$AP$129=$AR60&amp;$AQ60)*($AH$3:$AH$129=EQ$3),0),0),"")</f>
        <v/>
      </c>
      <c r="ER60" s="297" t="str">
        <f t="array" aca="1" ref="ER60" ca="1">IFERROR(INDEX($AI$3:$AI$129,MATCH(1,($AP$3:$AP$129=$AR60&amp;$AQ60)*($AH$3:$AH$129=ER$3),0),0),"")</f>
        <v/>
      </c>
      <c r="ES60" s="299" t="str">
        <f t="array" aca="1" ref="ES60" ca="1">IFERROR(INDEX($AG$3:$AG$129,MATCH(1,($AP$3:$AP$129=$AR60&amp;$AQ60)*($AH$3:$AH$129=ES$3),0),0),"")</f>
        <v/>
      </c>
      <c r="ET60" s="297" t="str">
        <f t="array" aca="1" ref="ET60" ca="1">IFERROR(INDEX($AJ$3:$AJ$129,MATCH(1,($AP$3:$AP$129=$AR60&amp;$AQ60)*($AH$3:$AH$129=ET$3),0),0),"")</f>
        <v/>
      </c>
      <c r="EU60" s="297" t="str">
        <f t="array" aca="1" ref="EU60" ca="1">IFERROR(INDEX($AK$3:$AK$129,MATCH(1,($AP$3:$AP$129=$AR60&amp;$AQ60)*($AH$3:$AH$129=EU$3),0),0),"")</f>
        <v/>
      </c>
      <c r="EV60" s="297" t="str">
        <f t="array" aca="1" ref="EV60" ca="1">IFERROR(INDEX($AI$3:$AI$129,MATCH(1,($AP$3:$AP$129=$AR60&amp;$AQ60)*($AH$3:$AH$129=EV$3),0),0),"")</f>
        <v/>
      </c>
      <c r="EW60" s="299" t="str">
        <f t="array" aca="1" ref="EW60" ca="1">IFERROR(INDEX($AG$3:$AG$129,MATCH(1,($AP$3:$AP$129=$AR60&amp;$AQ60)*($AH$3:$AH$129=EW$3),0),0),"")</f>
        <v/>
      </c>
      <c r="EX60" s="297" t="str">
        <f t="array" aca="1" ref="EX60" ca="1">IFERROR(INDEX($AJ$3:$AJ$129,MATCH(1,($AP$3:$AP$129=$AR60&amp;$AQ60)*($AH$3:$AH$129=EX$3),0),0),"")</f>
        <v/>
      </c>
      <c r="EY60" s="297" t="str">
        <f t="array" aca="1" ref="EY60" ca="1">IFERROR(INDEX($AK$3:$AK$129,MATCH(1,($AP$3:$AP$129=$AR60&amp;$AQ60)*($AH$3:$AH$129=EY$3),0),0),"")</f>
        <v/>
      </c>
      <c r="EZ60" s="297" t="str">
        <f t="array" aca="1" ref="EZ60" ca="1">IFERROR(INDEX($AI$3:$AI$129,MATCH(1,($AP$3:$AP$129=$AR60&amp;$AQ60)*($AH$3:$AH$129=EZ$3),0),0),"")</f>
        <v/>
      </c>
      <c r="FA60" s="299" t="str">
        <f t="array" aca="1" ref="FA60" ca="1">IFERROR(INDEX($AG$3:$AG$129,MATCH(1,($AP$3:$AP$129=$AR60&amp;$AQ60)*($AH$3:$AH$129=FA$3),0),0),"")</f>
        <v/>
      </c>
      <c r="FB60" s="297" t="str">
        <f t="array" aca="1" ref="FB60" ca="1">IFERROR(INDEX($AJ$3:$AJ$129,MATCH(1,($AP$3:$AP$129=$AR60&amp;$AQ60)*($AH$3:$AH$129=FB$3),0),0),"")</f>
        <v/>
      </c>
      <c r="FC60" s="297" t="str">
        <f t="array" aca="1" ref="FC60" ca="1">IFERROR(INDEX($AK$3:$AK$129,MATCH(1,($AP$3:$AP$129=$AR60&amp;$AQ60)*($AH$3:$AH$129=FC$3),0),0),"")</f>
        <v/>
      </c>
      <c r="FD60" s="297" t="str">
        <f t="array" aca="1" ref="FD60" ca="1">IFERROR(INDEX($AI$3:$AI$129,MATCH(1,($AP$3:$AP$129=$AR60&amp;$AQ60)*($AH$3:$AH$129=FD$3),0),0),"")</f>
        <v/>
      </c>
      <c r="FE60" s="299" t="str">
        <f t="array" aca="1" ref="FE60" ca="1">IFERROR(INDEX($AG$3:$AG$129,MATCH(1,($AP$3:$AP$129=$AR60&amp;$AQ60)*($AH$3:$AH$129=FE$3),0),0),"")</f>
        <v/>
      </c>
      <c r="FF60" s="297" t="str">
        <f t="array" aca="1" ref="FF60" ca="1">IFERROR(INDEX($AJ$3:$AJ$129,MATCH(1,($AP$3:$AP$129=$AR60&amp;$AQ60)*($AH$3:$AH$129=FF$3),0),0),"")</f>
        <v/>
      </c>
      <c r="FG60" s="297" t="str">
        <f t="array" aca="1" ref="FG60" ca="1">IFERROR(INDEX($AK$3:$AK$129,MATCH(1,($AP$3:$AP$129=$AR60&amp;$AQ60)*($AH$3:$AH$129=FG$3),0),0),"")</f>
        <v/>
      </c>
    </row>
    <row r="61" spans="2:163" ht="13.8" x14ac:dyDescent="0.25">
      <c r="B61" s="295">
        <f>dummy1!O67</f>
        <v>59</v>
      </c>
      <c r="C61" s="296">
        <f>dummy1!P67</f>
        <v>42040</v>
      </c>
      <c r="D61" s="297">
        <f>dummy1!Q67</f>
        <v>0.87500000000000011</v>
      </c>
      <c r="E61" s="295" t="str">
        <f>dummy1!R67</f>
        <v>Court 11</v>
      </c>
      <c r="G61" s="295" t="str">
        <f>IFERROR(VLOOKUP(dummy1!S67,dummy1!$K$45:$L$172,2,FALSE),"")</f>
        <v/>
      </c>
      <c r="H61" s="295" t="str">
        <f>IFERROR(VLOOKUP(dummy1!V67,dummy1!$K$45:$L$172,2,FALSE),"")</f>
        <v/>
      </c>
      <c r="V61" s="295">
        <f ca="1">'Bracket 17 - 32'!CE174</f>
        <v>43</v>
      </c>
      <c r="W61" s="296" t="str">
        <f ca="1">'Bracket 17 - 32'!CF171</f>
        <v>Loser Match 34</v>
      </c>
      <c r="X61" s="296" t="str">
        <f ca="1">'Bracket 17 - 32'!CF172</f>
        <v>Winner Match 41</v>
      </c>
      <c r="Y61" s="295" t="str">
        <f t="shared" ca="1" si="77"/>
        <v/>
      </c>
      <c r="Z61" s="295" t="str">
        <f t="shared" ca="1" si="78"/>
        <v/>
      </c>
      <c r="AA61" s="295" t="str">
        <f t="shared" ca="1" si="3"/>
        <v/>
      </c>
      <c r="AB61" s="295" t="str">
        <f t="shared" ca="1" si="42"/>
        <v/>
      </c>
      <c r="AC61" s="295" t="str">
        <f t="shared" ca="1" si="43"/>
        <v/>
      </c>
      <c r="AD61" s="295">
        <f ca="1">'Bracket 33 - 64'!S135</f>
        <v>23</v>
      </c>
      <c r="AE61" s="295" t="str">
        <f ca="1">'Bracket 33 - 64'!T132</f>
        <v/>
      </c>
      <c r="AF61" s="295" t="str">
        <f ca="1">'Bracket 33 - 64'!T133</f>
        <v/>
      </c>
      <c r="AG61" s="295">
        <f t="shared" ca="1" si="44"/>
        <v>59</v>
      </c>
      <c r="AH61" s="295">
        <f t="shared" ca="1" si="45"/>
        <v>42040</v>
      </c>
      <c r="AI61" s="295">
        <f t="shared" ca="1" si="46"/>
        <v>0.87500000000000011</v>
      </c>
      <c r="AJ61" s="295" t="str">
        <f t="shared" ca="1" si="47"/>
        <v>Loser Match 38</v>
      </c>
      <c r="AK61" s="295" t="str">
        <f t="shared" ca="1" si="48"/>
        <v>Winner Match 47</v>
      </c>
      <c r="AL61" s="294">
        <f>IF(dummy1!B68=dummy1!B67,IF(dummy1!C68&gt;1,AL60,AL60+1),1)</f>
        <v>4</v>
      </c>
      <c r="AO61" s="295" t="str">
        <f t="shared" si="51"/>
        <v>4Court 11</v>
      </c>
      <c r="AP61" s="295" t="str">
        <f t="shared" si="52"/>
        <v>4Court 11</v>
      </c>
      <c r="AQ61" s="295" t="str">
        <f>dummy1!L22</f>
        <v>Court 8</v>
      </c>
      <c r="AR61" s="295">
        <f t="shared" si="75"/>
        <v>1</v>
      </c>
      <c r="AS61" s="295">
        <f t="shared" ca="1" si="61"/>
        <v>15</v>
      </c>
      <c r="AT61" s="295">
        <f t="shared" ca="1" si="62"/>
        <v>0</v>
      </c>
      <c r="AU61" s="295">
        <f t="shared" ca="1" si="63"/>
        <v>0</v>
      </c>
      <c r="AV61" s="295">
        <f t="shared" ca="1" si="64"/>
        <v>0</v>
      </c>
      <c r="AW61" s="295">
        <f t="shared" ca="1" si="65"/>
        <v>0</v>
      </c>
      <c r="AX61" s="295">
        <f t="shared" ca="1" si="66"/>
        <v>0</v>
      </c>
      <c r="AY61" s="295">
        <f t="shared" ca="1" si="67"/>
        <v>0</v>
      </c>
      <c r="AZ61" s="297">
        <f t="array" aca="1" ref="AZ61" ca="1">IFERROR(INDEX($K$3:$K$18,MATCH(1,($AM$3:$AM$18=$AR61&amp;$AQ61)*($J$3:$J$18=AZ$3),0),0),"")</f>
        <v>0.625</v>
      </c>
      <c r="BA61" s="299">
        <f t="array" aca="1" ref="BA61" ca="1">IFERROR(INDEX($I$3:$I$18,MATCH(1,($AM$3:$AM$18=$AR61&amp;$AQ61)*($J$3:$J$18=BA$3),0),0),"")</f>
        <v>8</v>
      </c>
      <c r="BB61" s="297" t="str">
        <f t="array" aca="1" ref="BB61" ca="1">IFERROR(INDEX($L$3:$L$18,MATCH(1,($AM$3:$AM$18=$AR61&amp;$AQ61)*($J$3:$J$18=BB$3),0),0),"")</f>
        <v>Winner Match 3</v>
      </c>
      <c r="BC61" s="297" t="str">
        <f t="array" aca="1" ref="BC61" ca="1">IFERROR(INDEX($M$3:$M$18,MATCH(1,($AM$3:$AM$18=$AR61&amp;$AQ61)*($J$3:$J$18=BC$3),0),0),"")</f>
        <v>Winner Match 4</v>
      </c>
      <c r="BD61" s="297" t="str">
        <f t="array" aca="1" ref="BD61" ca="1">IFERROR(INDEX($K$3:$K$18,MATCH(1,($AM$3:$AM$18=$AR61&amp;$AQ61)*($J$3:$J$18=BD$3),0),0),"")</f>
        <v/>
      </c>
      <c r="BE61" s="299" t="str">
        <f t="array" aca="1" ref="BE61" ca="1">IFERROR(INDEX($I$3:$I$18,MATCH(1,($AM$3:$AM$18=$AR61&amp;$AQ61)*($J$3:$J$18=BE$3),0),0),"")</f>
        <v/>
      </c>
      <c r="BF61" s="297" t="str">
        <f t="array" aca="1" ref="BF61" ca="1">IFERROR(INDEX($L$3:$L$18,MATCH(1,($AM$3:$AM$18=$AR61&amp;$AQ61)*($J$3:$J$18=BF$3),0),0),"")</f>
        <v/>
      </c>
      <c r="BG61" s="297" t="str">
        <f t="array" aca="1" ref="BG61" ca="1">IFERROR(INDEX($M$3:$M$18,MATCH(1,($AM$3:$AM$18=$AR61&amp;$AQ61)*($J$3:$J$18=BG$3),0),0),"")</f>
        <v/>
      </c>
      <c r="BH61" s="297" t="str">
        <f t="array" aca="1" ref="BH61" ca="1">IFERROR(INDEX($K$3:$K$18,MATCH(1,($AM$3:$AM$18=$AR61&amp;$AQ61)*($J$3:$J$18=BH$3),0),0),"")</f>
        <v/>
      </c>
      <c r="BI61" s="299" t="str">
        <f t="array" aca="1" ref="BI61" ca="1">IFERROR(INDEX($I$3:$I$18,MATCH(1,($AM$3:$AM$18=$AR61&amp;$AQ61)*($J$3:$J$18=BI$3),0),0),"")</f>
        <v/>
      </c>
      <c r="BJ61" s="297" t="str">
        <f t="array" aca="1" ref="BJ61" ca="1">IFERROR(INDEX($L$3:$L$18,MATCH(1,($AM$3:$AM$18=$AR61&amp;$AQ61)*($J$3:$J$18=BJ$3),0),0),"")</f>
        <v/>
      </c>
      <c r="BK61" s="297" t="str">
        <f t="array" aca="1" ref="BK61" ca="1">IFERROR(INDEX($M$3:$M$18,MATCH(1,($AM$3:$AM$18=$AR61&amp;$AQ61)*($J$3:$J$18=BK$3),0),0),"")</f>
        <v/>
      </c>
      <c r="BL61" s="297" t="str">
        <f t="array" aca="1" ref="BL61" ca="1">IFERROR(INDEX($K$3:$K$18,MATCH(1,($AM$3:$AM$18=$AR61&amp;$AQ61)*($J$3:$J$18=BL$3),0),0),"")</f>
        <v/>
      </c>
      <c r="BM61" s="299" t="str">
        <f t="array" aca="1" ref="BM61" ca="1">IFERROR(INDEX($I$3:$I$18,MATCH(1,($AM$3:$AM$18=$AR61&amp;$AQ61)*($J$3:$J$18=BM$3),0),0),"")</f>
        <v/>
      </c>
      <c r="BN61" s="297" t="str">
        <f t="array" aca="1" ref="BN61" ca="1">IFERROR(INDEX($L$3:$L$18,MATCH(1,($AM$3:$AM$18=$AR61&amp;$AQ61)*($J$3:$J$18=BN$3),0),0),"")</f>
        <v/>
      </c>
      <c r="BO61" s="297" t="str">
        <f t="array" aca="1" ref="BO61" ca="1">IFERROR(INDEX($M$3:$M$18,MATCH(1,($AM$3:$AM$18=$AR61&amp;$AQ61)*($J$3:$J$18=BO$3),0),0),"")</f>
        <v/>
      </c>
      <c r="BP61" s="297" t="str">
        <f t="array" aca="1" ref="BP61" ca="1">IFERROR(INDEX($K$3:$K$18,MATCH(1,($AM$3:$AM$18=$AR61&amp;$AQ61)*($J$3:$J$18=BP$3),0),0),"")</f>
        <v/>
      </c>
      <c r="BQ61" s="299" t="str">
        <f t="array" aca="1" ref="BQ61" ca="1">IFERROR(INDEX($I$3:$I$18,MATCH(1,($AM$3:$AM$18=$AR61&amp;$AQ61)*($J$3:$J$18=BQ$3),0),0),"")</f>
        <v/>
      </c>
      <c r="BR61" s="297" t="str">
        <f t="array" aca="1" ref="BR61" ca="1">IFERROR(INDEX($L$3:$L$18,MATCH(1,($AM$3:$AM$18=$AR61&amp;$AQ61)*($J$3:$J$18=BR$3),0),0),"")</f>
        <v/>
      </c>
      <c r="BS61" s="297" t="str">
        <f t="array" aca="1" ref="BS61" ca="1">IFERROR(INDEX($M$3:$M$18,MATCH(1,($AM$3:$AM$18=$AR61&amp;$AQ61)*($J$3:$J$18=BS$3),0),0),"")</f>
        <v/>
      </c>
      <c r="BT61" s="297" t="str">
        <f t="array" aca="1" ref="BT61" ca="1">IFERROR(INDEX($K$3:$K$18,MATCH(1,($AM$3:$AM$18=$AR61&amp;$AQ61)*($J$3:$J$18=BT$3),0),0),"")</f>
        <v/>
      </c>
      <c r="BU61" s="299" t="str">
        <f t="array" aca="1" ref="BU61" ca="1">IFERROR(INDEX($I$3:$I$18,MATCH(1,($AM$3:$AM$18=$AR61&amp;$AQ61)*($J$3:$J$18=BU$3),0),0),"")</f>
        <v/>
      </c>
      <c r="BV61" s="297" t="str">
        <f t="array" aca="1" ref="BV61" ca="1">IFERROR(INDEX($L$3:$L$18,MATCH(1,($AM$3:$AM$18=$AR61&amp;$AQ61)*($J$3:$J$18=BV$3),0),0),"")</f>
        <v/>
      </c>
      <c r="BW61" s="297" t="str">
        <f t="array" aca="1" ref="BW61" ca="1">IFERROR(INDEX($M$3:$M$18,MATCH(1,($AM$3:$AM$18=$AR61&amp;$AQ61)*($J$3:$J$18=BW$3),0),0),"")</f>
        <v/>
      </c>
      <c r="BX61" s="297" t="str">
        <f t="array" aca="1" ref="BX61" ca="1">IFERROR(INDEX($K$3:$K$18,MATCH(1,($AM$3:$AM$18=$AR61&amp;$AQ61)*($J$3:$J$18=BX$3),0),0),"")</f>
        <v/>
      </c>
      <c r="BY61" s="299" t="str">
        <f t="array" aca="1" ref="BY61" ca="1">IFERROR(INDEX($I$3:$I$18,MATCH(1,($AM$3:$AM$18=$AR61&amp;$AQ61)*($J$3:$J$18=BY$3),0),0),"")</f>
        <v/>
      </c>
      <c r="BZ61" s="297" t="str">
        <f t="array" aca="1" ref="BZ61" ca="1">IFERROR(INDEX($L$3:$L$18,MATCH(1,($AM$3:$AM$18=$AR61&amp;$AQ61)*($J$3:$J$18=BZ$3),0),0),"")</f>
        <v/>
      </c>
      <c r="CA61" s="297" t="str">
        <f t="array" aca="1" ref="CA61" ca="1">IFERROR(INDEX($M$3:$M$18,MATCH(1,($AM$3:$AM$18=$AR61&amp;$AQ61)*($J$3:$J$18=CA$3),0),0),"")</f>
        <v/>
      </c>
      <c r="CB61" s="297">
        <f t="array" aca="1" ref="CB61" ca="1">IFERROR(INDEX($S$3:$S$33,MATCH(1,($AN$3:$AN$33=$AR61&amp;$AQ61)*($R$3:$R$33=CB$3),0),0),"")</f>
        <v>0.625</v>
      </c>
      <c r="CC61" s="299">
        <f t="array" aca="1" ref="CC61" ca="1">IFERROR(INDEX($Q$3:$Q$33,MATCH(1,($AN$3:$AN$33=$AR61&amp;$AQ61)*($R$3:$R$33=CC$3),0),0),"")</f>
        <v>8</v>
      </c>
      <c r="CD61" s="297" t="str">
        <f t="array" aca="1" ref="CD61" ca="1">IFERROR(INDEX($T$3:$T$33,MATCH(1,($AN$3:$AN$33=$AR61&amp;$AQ61)*($R$3:$R$33=CD$3),0),0),"")</f>
        <v>Player 6</v>
      </c>
      <c r="CE61" s="297" t="str">
        <f t="array" aca="1" ref="CE61" ca="1">IFERROR(INDEX($U$3:$U$33,MATCH(1,($AN$3:$AN$33=$AR61&amp;$AQ61)*($R$3:$R$33=CE$3),0),0),"")</f>
        <v>Player 11</v>
      </c>
      <c r="CF61" s="297" t="str">
        <f t="array" aca="1" ref="CF61" ca="1">IFERROR(INDEX($S$3:$S$33,MATCH(1,($AN$3:$AN$33=$AR61&amp;$AQ61)*($R$3:$R$33=CF$3),0),0),"")</f>
        <v/>
      </c>
      <c r="CG61" s="299" t="str">
        <f t="array" aca="1" ref="CG61" ca="1">IFERROR(INDEX($Q$3:$Q$33,MATCH(1,($AN$3:$AN$33=$AR61&amp;$AQ61)*($R$3:$R$33=CG$3),0),0),"")</f>
        <v/>
      </c>
      <c r="CH61" s="297" t="str">
        <f t="array" aca="1" ref="CH61" ca="1">IFERROR(INDEX($T$3:$T$33,MATCH(1,($AN$3:$AN$33=$AR61&amp;$AQ61)*($R$3:$R$33=CH$3),0),0),"")</f>
        <v/>
      </c>
      <c r="CI61" s="297" t="str">
        <f t="array" aca="1" ref="CI61" ca="1">IFERROR(INDEX($U$3:$U$33,MATCH(1,($AN$3:$AN$33=$AR61&amp;$AQ61)*($R$3:$R$33=CI$3),0),0),"")</f>
        <v/>
      </c>
      <c r="CJ61" s="297" t="str">
        <f t="array" aca="1" ref="CJ61" ca="1">IFERROR(INDEX($S$3:$S$33,MATCH(1,($AN$3:$AN$33=$AR61&amp;$AQ61)*($R$3:$R$33=CJ$3),0),0),"")</f>
        <v/>
      </c>
      <c r="CK61" s="299" t="str">
        <f t="array" aca="1" ref="CK61" ca="1">IFERROR(INDEX($Q$3:$Q$33,MATCH(1,($AN$3:$AN$33=$AR61&amp;$AQ61)*($R$3:$R$33=CK$3),0),0),"")</f>
        <v/>
      </c>
      <c r="CL61" s="297" t="str">
        <f t="array" aca="1" ref="CL61" ca="1">IFERROR(INDEX($T$3:$T$33,MATCH(1,($AN$3:$AN$33=$AR61&amp;$AQ61)*($R$3:$R$33=CL$3),0),0),"")</f>
        <v/>
      </c>
      <c r="CM61" s="297" t="str">
        <f t="array" aca="1" ref="CM61" ca="1">IFERROR(INDEX($U$3:$U$33,MATCH(1,($AN$3:$AN$33=$AR61&amp;$AQ61)*($R$3:$R$33=CM$3),0),0),"")</f>
        <v/>
      </c>
      <c r="CN61" s="297" t="str">
        <f t="array" aca="1" ref="CN61" ca="1">IFERROR(INDEX($S$3:$S$33,MATCH(1,($AN$3:$AN$33=$AR61&amp;$AQ61)*($R$3:$R$33=CN$3),0),0),"")</f>
        <v/>
      </c>
      <c r="CO61" s="299" t="str">
        <f t="array" aca="1" ref="CO61" ca="1">IFERROR(INDEX($Q$3:$Q$33,MATCH(1,($AN$3:$AN$33=$AR61&amp;$AQ61)*($R$3:$R$33=CO$3),0),0),"")</f>
        <v/>
      </c>
      <c r="CP61" s="297" t="str">
        <f t="array" aca="1" ref="CP61" ca="1">IFERROR(INDEX($T$3:$T$33,MATCH(1,($AN$3:$AN$33=$AR61&amp;$AQ61)*($R$3:$R$33=CP$3),0),0),"")</f>
        <v/>
      </c>
      <c r="CQ61" s="297" t="str">
        <f t="array" aca="1" ref="CQ61" ca="1">IFERROR(INDEX($U$3:$U$33,MATCH(1,($AN$3:$AN$33=$AR61&amp;$AQ61)*($R$3:$R$33=CQ$3),0),0),"")</f>
        <v/>
      </c>
      <c r="CR61" s="297" t="str">
        <f t="array" aca="1" ref="CR61" ca="1">IFERROR(INDEX($S$3:$S$33,MATCH(1,($AN$3:$AN$33=$AR61&amp;$AQ61)*($R$3:$R$33=CR$3),0),0),"")</f>
        <v/>
      </c>
      <c r="CS61" s="299" t="str">
        <f t="array" aca="1" ref="CS61" ca="1">IFERROR(INDEX($Q$3:$Q$33,MATCH(1,($AN$3:$AN$33=$AR61&amp;$AQ61)*($R$3:$R$33=CS$3),0),0),"")</f>
        <v/>
      </c>
      <c r="CT61" s="297" t="str">
        <f t="array" aca="1" ref="CT61" ca="1">IFERROR(INDEX($T$3:$T$33,MATCH(1,($AN$3:$AN$33=$AR61&amp;$AQ61)*($R$3:$R$33=CT$3),0),0),"")</f>
        <v/>
      </c>
      <c r="CU61" s="297" t="str">
        <f t="array" aca="1" ref="CU61" ca="1">IFERROR(INDEX($U$3:$U$33,MATCH(1,($AN$3:$AN$33=$AR61&amp;$AQ61)*($R$3:$R$33=CU$3),0),0),"")</f>
        <v/>
      </c>
      <c r="CV61" s="297" t="str">
        <f t="array" aca="1" ref="CV61" ca="1">IFERROR(INDEX($S$3:$S$33,MATCH(1,($AN$3:$AN$33=$AR61&amp;$AQ61)*($R$3:$R$33=CV$3),0),0),"")</f>
        <v/>
      </c>
      <c r="CW61" s="299" t="str">
        <f t="array" aca="1" ref="CW61" ca="1">IFERROR(INDEX($Q$3:$Q$33,MATCH(1,($AN$3:$AN$33=$AR61&amp;$AQ61)*($R$3:$R$33=CW$3),0),0),"")</f>
        <v/>
      </c>
      <c r="CX61" s="297" t="str">
        <f t="array" aca="1" ref="CX61" ca="1">IFERROR(INDEX($T$3:$T$33,MATCH(1,($AN$3:$AN$33=$AR61&amp;$AQ61)*($R$3:$R$33=CX$3),0),0),"")</f>
        <v/>
      </c>
      <c r="CY61" s="297" t="str">
        <f t="array" aca="1" ref="CY61" ca="1">IFERROR(INDEX($U$3:$U$33,MATCH(1,($AN$3:$AN$33=$AR61&amp;$AQ61)*($R$3:$R$33=CY$3),0),0),"")</f>
        <v/>
      </c>
      <c r="CZ61" s="297" t="str">
        <f t="array" aca="1" ref="CZ61" ca="1">IFERROR(INDEX($S$3:$S$33,MATCH(1,($AN$3:$AN$33=$AR61&amp;$AQ61)*($R$3:$R$33=CZ$3),0),0),"")</f>
        <v/>
      </c>
      <c r="DA61" s="299" t="str">
        <f t="array" aca="1" ref="DA61" ca="1">IFERROR(INDEX($Q$3:$Q$33,MATCH(1,($AN$3:$AN$33=$AR61&amp;$AQ61)*($R$3:$R$33=DA$3),0),0),"")</f>
        <v/>
      </c>
      <c r="DB61" s="297" t="str">
        <f t="array" aca="1" ref="DB61" ca="1">IFERROR(INDEX($T$3:$T$33,MATCH(1,($AN$3:$AN$33=$AR61&amp;$AQ61)*($R$3:$R$33=DB$3),0),0),"")</f>
        <v/>
      </c>
      <c r="DC61" s="297" t="str">
        <f t="array" aca="1" ref="DC61" ca="1">IFERROR(INDEX($U$3:$U$33,MATCH(1,($AN$3:$AN$33=$AR61&amp;$AQ61)*($R$3:$R$33=DC$3),0),0),"")</f>
        <v/>
      </c>
      <c r="DD61" s="297">
        <f t="array" aca="1" ref="DD61" ca="1">IFERROR(INDEX($AA$3:$AA$65,MATCH(1,($AO$3:$AO$65=$AR61&amp;$AQ61)*($Z$3:$Z$65=DD$3),0),0),"")</f>
        <v>0.625</v>
      </c>
      <c r="DE61" s="299">
        <f t="array" aca="1" ref="DE61" ca="1">IFERROR(INDEX($Y$3:$Y$65,MATCH(1,($AO$3:$AO$65=$AR61&amp;$AQ61)*($Z$3:$Z$65=DE$3),0),0),"")</f>
        <v>8</v>
      </c>
      <c r="DF61" s="297" t="str">
        <f t="array" aca="1" ref="DF61" ca="1">IFERROR(INDEX($AB$3:$AB$65,MATCH(1,($AO$3:$AO$65=$AR61&amp;$AQ61)*($Z$3:$Z$65=DF$3),0),0),"")</f>
        <v>Player 6</v>
      </c>
      <c r="DG61" s="297" t="str">
        <f t="array" aca="1" ref="DG61" ca="1">IFERROR(INDEX($AC$3:$AC$65,MATCH(1,($AO$3:$AO$65=$AR61&amp;$AQ61)*($Z$3:$Z$65=DG$3),0),0),"")</f>
        <v>Player 11</v>
      </c>
      <c r="DH61" s="297" t="str">
        <f t="array" aca="1" ref="DH61" ca="1">IFERROR(INDEX($AA$3:$AA$65,MATCH(1,($AO$3:$AO$65=$AR61&amp;$AQ61)*($Z$3:$Z$65=DH$3),0),0),"")</f>
        <v/>
      </c>
      <c r="DI61" s="299" t="str">
        <f t="array" aca="1" ref="DI61" ca="1">IFERROR(INDEX($Y$3:$Y$65,MATCH(1,($AO$3:$AO$65=$AR61&amp;$AQ61)*($Z$3:$Z$65=DI$3),0),0),"")</f>
        <v/>
      </c>
      <c r="DJ61" s="297" t="str">
        <f t="array" aca="1" ref="DJ61" ca="1">IFERROR(INDEX($AB$3:$AB$65,MATCH(1,($AO$3:$AO$65=$AR61&amp;$AQ61)*($Z$3:$Z$65=DJ$3),0),0),"")</f>
        <v/>
      </c>
      <c r="DK61" s="297" t="str">
        <f t="array" aca="1" ref="DK61" ca="1">IFERROR(INDEX($AC$3:$AC$65,MATCH(1,($AO$3:$AO$65=$AR61&amp;$AQ61)*($Z$3:$Z$65=DK$3),0),0),"")</f>
        <v/>
      </c>
      <c r="DL61" s="297" t="str">
        <f t="array" aca="1" ref="DL61" ca="1">IFERROR(INDEX($AA$3:$AA$65,MATCH(1,($AO$3:$AO$65=$AR61&amp;$AQ61)*($Z$3:$Z$65=DL$3),0),0),"")</f>
        <v/>
      </c>
      <c r="DM61" s="299" t="str">
        <f t="array" aca="1" ref="DM61" ca="1">IFERROR(INDEX($Y$3:$Y$65,MATCH(1,($AO$3:$AO$65=$AR61&amp;$AQ61)*($Z$3:$Z$65=DM$3),0),0),"")</f>
        <v/>
      </c>
      <c r="DN61" s="297" t="str">
        <f t="array" aca="1" ref="DN61" ca="1">IFERROR(INDEX($AB$3:$AB$65,MATCH(1,($AO$3:$AO$65=$AR61&amp;$AQ61)*($Z$3:$Z$65=DN$3),0),0),"")</f>
        <v/>
      </c>
      <c r="DO61" s="297" t="str">
        <f t="array" aca="1" ref="DO61" ca="1">IFERROR(INDEX($AC$3:$AC$65,MATCH(1,($AO$3:$AO$65=$AR61&amp;$AQ61)*($Z$3:$Z$65=DO$3),0),0),"")</f>
        <v/>
      </c>
      <c r="DP61" s="297" t="str">
        <f t="array" aca="1" ref="DP61" ca="1">IFERROR(INDEX($AA$3:$AA$65,MATCH(1,($AO$3:$AO$65=$AR61&amp;$AQ61)*($Z$3:$Z$65=DP$3),0),0),"")</f>
        <v/>
      </c>
      <c r="DQ61" s="299" t="str">
        <f t="array" aca="1" ref="DQ61" ca="1">IFERROR(INDEX($Y$3:$Y$65,MATCH(1,($AO$3:$AO$65=$AR61&amp;$AQ61)*($Z$3:$Z$65=DQ$3),0),0),"")</f>
        <v/>
      </c>
      <c r="DR61" s="297" t="str">
        <f t="array" aca="1" ref="DR61" ca="1">IFERROR(INDEX($AB$3:$AB$65,MATCH(1,($AO$3:$AO$65=$AR61&amp;$AQ61)*($Z$3:$Z$65=DR$3),0),0),"")</f>
        <v/>
      </c>
      <c r="DS61" s="297" t="str">
        <f t="array" aca="1" ref="DS61" ca="1">IFERROR(INDEX($AC$3:$AC$65,MATCH(1,($AO$3:$AO$65=$AR61&amp;$AQ61)*($Z$3:$Z$65=DS$3),0),0),"")</f>
        <v/>
      </c>
      <c r="DT61" s="297" t="str">
        <f t="array" aca="1" ref="DT61" ca="1">IFERROR(INDEX($AA$3:$AA$65,MATCH(1,($AO$3:$AO$65=$AR61&amp;$AQ61)*($Z$3:$Z$65=DT$3),0),0),"")</f>
        <v/>
      </c>
      <c r="DU61" s="299" t="str">
        <f t="array" aca="1" ref="DU61" ca="1">IFERROR(INDEX($Y$3:$Y$65,MATCH(1,($AO$3:$AO$65=$AR61&amp;$AQ61)*($Z$3:$Z$65=DU$3),0),0),"")</f>
        <v/>
      </c>
      <c r="DV61" s="297" t="str">
        <f t="array" aca="1" ref="DV61" ca="1">IFERROR(INDEX($AB$3:$AB$65,MATCH(1,($AO$3:$AO$65=$AR61&amp;$AQ61)*($Z$3:$Z$65=DV$3),0),0),"")</f>
        <v/>
      </c>
      <c r="DW61" s="297" t="str">
        <f t="array" aca="1" ref="DW61" ca="1">IFERROR(INDEX($AC$3:$AC$65,MATCH(1,($AO$3:$AO$65=$AR61&amp;$AQ61)*($Z$3:$Z$65=DW$3),0),0),"")</f>
        <v/>
      </c>
      <c r="DX61" s="297" t="str">
        <f t="array" aca="1" ref="DX61" ca="1">IFERROR(INDEX($AA$3:$AA$65,MATCH(1,($AO$3:$AO$65=$AR61&amp;$AQ61)*($Z$3:$Z$65=DX$3),0),0),"")</f>
        <v/>
      </c>
      <c r="DY61" s="299" t="str">
        <f t="array" aca="1" ref="DY61" ca="1">IFERROR(INDEX($Y$3:$Y$65,MATCH(1,($AO$3:$AO$65=$AR61&amp;$AQ61)*($Z$3:$Z$65=DY$3),0),0),"")</f>
        <v/>
      </c>
      <c r="DZ61" s="297" t="str">
        <f t="array" aca="1" ref="DZ61" ca="1">IFERROR(INDEX($AB$3:$AB$65,MATCH(1,($AO$3:$AO$65=$AR61&amp;$AQ61)*($Z$3:$Z$65=DZ$3),0),0),"")</f>
        <v/>
      </c>
      <c r="EA61" s="297" t="str">
        <f t="array" aca="1" ref="EA61" ca="1">IFERROR(INDEX($AC$3:$AC$65,MATCH(1,($AO$3:$AO$65=$AR61&amp;$AQ61)*($Z$3:$Z$65=EA$3),0),0),"")</f>
        <v/>
      </c>
      <c r="EB61" s="297" t="str">
        <f t="array" aca="1" ref="EB61" ca="1">IFERROR(INDEX($AA$3:$AA$65,MATCH(1,($AO$3:$AO$65=$AR61&amp;$AQ61)*($Z$3:$Z$65=EB$3),0),0),"")</f>
        <v/>
      </c>
      <c r="EC61" s="299" t="str">
        <f t="array" aca="1" ref="EC61" ca="1">IFERROR(INDEX($Y$3:$Y$65,MATCH(1,($AO$3:$AO$65=$AR61&amp;$AQ61)*($Z$3:$Z$65=EC$3),0),0),"")</f>
        <v/>
      </c>
      <c r="ED61" s="297" t="str">
        <f t="array" aca="1" ref="ED61" ca="1">IFERROR(INDEX($AB$3:$AB$65,MATCH(1,($AO$3:$AO$65=$AR61&amp;$AQ61)*($Z$3:$Z$65=ED$3),0),0),"")</f>
        <v/>
      </c>
      <c r="EE61" s="297" t="str">
        <f t="array" aca="1" ref="EE61" ca="1">IFERROR(INDEX($AC$3:$AC$65,MATCH(1,($AO$3:$AO$65=$AR61&amp;$AQ61)*($Z$3:$Z$65=EE$3),0),0),"")</f>
        <v/>
      </c>
      <c r="EF61" s="297">
        <f t="array" aca="1" ref="EF61" ca="1">IFERROR(INDEX($AI$3:$AI$129,MATCH(1,($AP$3:$AP$129=$AR61&amp;$AQ61)*($AH$3:$AH$129=EF$3),0),0),"")</f>
        <v>0.625</v>
      </c>
      <c r="EG61" s="299">
        <f t="array" aca="1" ref="EG61" ca="1">IFERROR(INDEX($AG$3:$AG$129,MATCH(1,($AP$3:$AP$129=$AR61&amp;$AQ61)*($AH$3:$AH$129=EG$3),0),0),"")</f>
        <v>8</v>
      </c>
      <c r="EH61" s="297" t="str">
        <f t="array" aca="1" ref="EH61" ca="1">IFERROR(INDEX($AJ$3:$AJ$129,MATCH(1,($AP$3:$AP$129=$AR61&amp;$AQ61)*($AH$3:$AH$129=EH$3),0),0),"")</f>
        <v>Player 6</v>
      </c>
      <c r="EI61" s="297" t="str">
        <f t="array" aca="1" ref="EI61" ca="1">IFERROR(INDEX($AK$3:$AK$129,MATCH(1,($AP$3:$AP$129=$AR61&amp;$AQ61)*($AH$3:$AH$129=EI$3),0),0),"")</f>
        <v>Player 11</v>
      </c>
      <c r="EJ61" s="297">
        <f t="array" aca="1" ref="EJ61" ca="1">IFERROR(INDEX($AI$3:$AI$129,MATCH(1,($AP$3:$AP$129=$AR61&amp;$AQ61)*($AH$3:$AH$129=EJ$3),0),0),"")</f>
        <v>0.625</v>
      </c>
      <c r="EK61" s="299">
        <f t="array" aca="1" ref="EK61" ca="1">IFERROR(INDEX($AG$3:$AG$129,MATCH(1,($AP$3:$AP$129=$AR61&amp;$AQ61)*($AH$3:$AH$129=EK$3),0),0),"")</f>
        <v>72</v>
      </c>
      <c r="EL61" s="297" t="str">
        <f t="array" aca="1" ref="EL61" ca="1">IFERROR(INDEX($AJ$3:$AJ$129,MATCH(1,($AP$3:$AP$129=$AR61&amp;$AQ61)*($AH$3:$AH$129=EL$3),0),0),"")</f>
        <v>Winner Match 68</v>
      </c>
      <c r="EM61" s="297" t="str">
        <f t="array" aca="1" ref="EM61" ca="1">IFERROR(INDEX($AK$3:$AK$129,MATCH(1,($AP$3:$AP$129=$AR61&amp;$AQ61)*($AH$3:$AH$129=EM$3),0),0),"")</f>
        <v>Winner Match 69</v>
      </c>
      <c r="EN61" s="297" t="str">
        <f t="array" aca="1" ref="EN61" ca="1">IFERROR(INDEX($AI$3:$AI$129,MATCH(1,($AP$3:$AP$129=$AR61&amp;$AQ61)*($AH$3:$AH$129=EN$3),0),0),"")</f>
        <v/>
      </c>
      <c r="EO61" s="299" t="str">
        <f t="array" aca="1" ref="EO61" ca="1">IFERROR(INDEX($AG$3:$AG$129,MATCH(1,($AP$3:$AP$129=$AR61&amp;$AQ61)*($AH$3:$AH$129=EO$3),0),0),"")</f>
        <v/>
      </c>
      <c r="EP61" s="297" t="str">
        <f t="array" aca="1" ref="EP61" ca="1">IFERROR(INDEX($AJ$3:$AJ$129,MATCH(1,($AP$3:$AP$129=$AR61&amp;$AQ61)*($AH$3:$AH$129=EP$3),0),0),"")</f>
        <v/>
      </c>
      <c r="EQ61" s="297" t="str">
        <f t="array" aca="1" ref="EQ61" ca="1">IFERROR(INDEX($AK$3:$AK$129,MATCH(1,($AP$3:$AP$129=$AR61&amp;$AQ61)*($AH$3:$AH$129=EQ$3),0),0),"")</f>
        <v/>
      </c>
      <c r="ER61" s="297" t="str">
        <f t="array" aca="1" ref="ER61" ca="1">IFERROR(INDEX($AI$3:$AI$129,MATCH(1,($AP$3:$AP$129=$AR61&amp;$AQ61)*($AH$3:$AH$129=ER$3),0),0),"")</f>
        <v/>
      </c>
      <c r="ES61" s="299" t="str">
        <f t="array" aca="1" ref="ES61" ca="1">IFERROR(INDEX($AG$3:$AG$129,MATCH(1,($AP$3:$AP$129=$AR61&amp;$AQ61)*($AH$3:$AH$129=ES$3),0),0),"")</f>
        <v/>
      </c>
      <c r="ET61" s="297" t="str">
        <f t="array" aca="1" ref="ET61" ca="1">IFERROR(INDEX($AJ$3:$AJ$129,MATCH(1,($AP$3:$AP$129=$AR61&amp;$AQ61)*($AH$3:$AH$129=ET$3),0),0),"")</f>
        <v/>
      </c>
      <c r="EU61" s="297" t="str">
        <f t="array" aca="1" ref="EU61" ca="1">IFERROR(INDEX($AK$3:$AK$129,MATCH(1,($AP$3:$AP$129=$AR61&amp;$AQ61)*($AH$3:$AH$129=EU$3),0),0),"")</f>
        <v/>
      </c>
      <c r="EV61" s="297" t="str">
        <f t="array" aca="1" ref="EV61" ca="1">IFERROR(INDEX($AI$3:$AI$129,MATCH(1,($AP$3:$AP$129=$AR61&amp;$AQ61)*($AH$3:$AH$129=EV$3),0),0),"")</f>
        <v/>
      </c>
      <c r="EW61" s="299" t="str">
        <f t="array" aca="1" ref="EW61" ca="1">IFERROR(INDEX($AG$3:$AG$129,MATCH(1,($AP$3:$AP$129=$AR61&amp;$AQ61)*($AH$3:$AH$129=EW$3),0),0),"")</f>
        <v/>
      </c>
      <c r="EX61" s="297" t="str">
        <f t="array" aca="1" ref="EX61" ca="1">IFERROR(INDEX($AJ$3:$AJ$129,MATCH(1,($AP$3:$AP$129=$AR61&amp;$AQ61)*($AH$3:$AH$129=EX$3),0),0),"")</f>
        <v/>
      </c>
      <c r="EY61" s="297" t="str">
        <f t="array" aca="1" ref="EY61" ca="1">IFERROR(INDEX($AK$3:$AK$129,MATCH(1,($AP$3:$AP$129=$AR61&amp;$AQ61)*($AH$3:$AH$129=EY$3),0),0),"")</f>
        <v/>
      </c>
      <c r="EZ61" s="297" t="str">
        <f t="array" aca="1" ref="EZ61" ca="1">IFERROR(INDEX($AI$3:$AI$129,MATCH(1,($AP$3:$AP$129=$AR61&amp;$AQ61)*($AH$3:$AH$129=EZ$3),0),0),"")</f>
        <v/>
      </c>
      <c r="FA61" s="299" t="str">
        <f t="array" aca="1" ref="FA61" ca="1">IFERROR(INDEX($AG$3:$AG$129,MATCH(1,($AP$3:$AP$129=$AR61&amp;$AQ61)*($AH$3:$AH$129=FA$3),0),0),"")</f>
        <v/>
      </c>
      <c r="FB61" s="297" t="str">
        <f t="array" aca="1" ref="FB61" ca="1">IFERROR(INDEX($AJ$3:$AJ$129,MATCH(1,($AP$3:$AP$129=$AR61&amp;$AQ61)*($AH$3:$AH$129=FB$3),0),0),"")</f>
        <v/>
      </c>
      <c r="FC61" s="297" t="str">
        <f t="array" aca="1" ref="FC61" ca="1">IFERROR(INDEX($AK$3:$AK$129,MATCH(1,($AP$3:$AP$129=$AR61&amp;$AQ61)*($AH$3:$AH$129=FC$3),0),0),"")</f>
        <v/>
      </c>
      <c r="FD61" s="297" t="str">
        <f t="array" aca="1" ref="FD61" ca="1">IFERROR(INDEX($AI$3:$AI$129,MATCH(1,($AP$3:$AP$129=$AR61&amp;$AQ61)*($AH$3:$AH$129=FD$3),0),0),"")</f>
        <v/>
      </c>
      <c r="FE61" s="299" t="str">
        <f t="array" aca="1" ref="FE61" ca="1">IFERROR(INDEX($AG$3:$AG$129,MATCH(1,($AP$3:$AP$129=$AR61&amp;$AQ61)*($AH$3:$AH$129=FE$3),0),0),"")</f>
        <v/>
      </c>
      <c r="FF61" s="297" t="str">
        <f t="array" aca="1" ref="FF61" ca="1">IFERROR(INDEX($AJ$3:$AJ$129,MATCH(1,($AP$3:$AP$129=$AR61&amp;$AQ61)*($AH$3:$AH$129=FF$3),0),0),"")</f>
        <v/>
      </c>
      <c r="FG61" s="297" t="str">
        <f t="array" aca="1" ref="FG61" ca="1">IFERROR(INDEX($AK$3:$AK$129,MATCH(1,($AP$3:$AP$129=$AR61&amp;$AQ61)*($AH$3:$AH$129=FG$3),0),0),"")</f>
        <v/>
      </c>
    </row>
    <row r="62" spans="2:163" ht="13.8" x14ac:dyDescent="0.25">
      <c r="B62" s="295">
        <f>dummy1!O68</f>
        <v>60</v>
      </c>
      <c r="C62" s="296">
        <f>dummy1!P68</f>
        <v>42040</v>
      </c>
      <c r="D62" s="297">
        <f>dummy1!Q68</f>
        <v>0.87500000000000011</v>
      </c>
      <c r="E62" s="295" t="str">
        <f>dummy1!R68</f>
        <v>Court 12</v>
      </c>
      <c r="G62" s="295" t="str">
        <f>IFERROR(VLOOKUP(dummy1!S68,dummy1!$K$45:$L$172,2,FALSE),"")</f>
        <v/>
      </c>
      <c r="H62" s="295" t="str">
        <f>IFERROR(VLOOKUP(dummy1!V68,dummy1!$K$45:$L$172,2,FALSE),"")</f>
        <v/>
      </c>
      <c r="V62" s="295">
        <f ca="1">'Bracket 17 - 32'!CU146</f>
        <v>44</v>
      </c>
      <c r="W62" s="296" t="str">
        <f ca="1">'Bracket 17 - 32'!CV143</f>
        <v>Winner Match 42</v>
      </c>
      <c r="X62" s="296" t="str">
        <f ca="1">'Bracket 17 - 32'!CV144</f>
        <v>Winner Match 43</v>
      </c>
      <c r="Y62" s="295" t="str">
        <f t="shared" ca="1" si="77"/>
        <v/>
      </c>
      <c r="Z62" s="295" t="str">
        <f t="shared" ca="1" si="78"/>
        <v/>
      </c>
      <c r="AA62" s="295" t="str">
        <f t="shared" ca="1" si="3"/>
        <v/>
      </c>
      <c r="AB62" s="295" t="str">
        <f t="shared" ca="1" si="42"/>
        <v/>
      </c>
      <c r="AC62" s="295" t="str">
        <f t="shared" ca="1" si="43"/>
        <v/>
      </c>
      <c r="AD62" s="295">
        <f ca="1">'Bracket 33 - 64'!S147</f>
        <v>24</v>
      </c>
      <c r="AE62" s="295" t="str">
        <f ca="1">'Bracket 33 - 64'!T144</f>
        <v/>
      </c>
      <c r="AF62" s="295" t="str">
        <f ca="1">'Bracket 33 - 64'!T145</f>
        <v/>
      </c>
      <c r="AG62" s="295">
        <f t="shared" ca="1" si="44"/>
        <v>60</v>
      </c>
      <c r="AH62" s="295">
        <f t="shared" ca="1" si="45"/>
        <v>42040</v>
      </c>
      <c r="AI62" s="295">
        <f t="shared" ca="1" si="46"/>
        <v>0.87500000000000011</v>
      </c>
      <c r="AJ62" s="295" t="str">
        <f t="shared" ca="1" si="47"/>
        <v>Loser Match 37</v>
      </c>
      <c r="AK62" s="295" t="str">
        <f t="shared" ca="1" si="48"/>
        <v>Winner Match 48</v>
      </c>
      <c r="AL62" s="294">
        <f>IF(dummy1!B69=dummy1!B68,IF(dummy1!C69&gt;1,AL61,AL61+1),1)</f>
        <v>4</v>
      </c>
      <c r="AO62" s="295" t="str">
        <f t="shared" si="51"/>
        <v>4Court 12</v>
      </c>
      <c r="AP62" s="295" t="str">
        <f t="shared" si="52"/>
        <v>4Court 12</v>
      </c>
      <c r="AQ62" s="295" t="str">
        <f t="shared" ref="AQ62" si="79">AQ61</f>
        <v>Court 8</v>
      </c>
      <c r="AR62" s="295">
        <f t="shared" si="75"/>
        <v>2</v>
      </c>
      <c r="AS62" s="295">
        <f t="shared" ca="1" si="61"/>
        <v>16</v>
      </c>
      <c r="AT62" s="295">
        <f t="shared" ca="1" si="62"/>
        <v>0</v>
      </c>
      <c r="AU62" s="295">
        <f t="shared" ca="1" si="63"/>
        <v>0</v>
      </c>
      <c r="AV62" s="295">
        <f t="shared" ca="1" si="64"/>
        <v>0</v>
      </c>
      <c r="AW62" s="295">
        <f t="shared" ca="1" si="65"/>
        <v>0</v>
      </c>
      <c r="AX62" s="295">
        <f t="shared" ca="1" si="66"/>
        <v>0</v>
      </c>
      <c r="AY62" s="295">
        <f t="shared" ca="1" si="67"/>
        <v>0</v>
      </c>
      <c r="AZ62" s="297" t="str">
        <f t="array" aca="1" ref="AZ62" ca="1">IFERROR(INDEX($K$3:$K$18,MATCH(1,($AM$3:$AM$18=$AR62&amp;$AQ62)*($J$3:$J$18=AZ$3),0),0),"")</f>
        <v/>
      </c>
      <c r="BA62" s="299" t="str">
        <f t="array" aca="1" ref="BA62" ca="1">IFERROR(INDEX($I$3:$I$18,MATCH(1,($AM$3:$AM$18=$AR62&amp;$AQ62)*($J$3:$J$18=BA$3),0),0),"")</f>
        <v/>
      </c>
      <c r="BB62" s="297" t="str">
        <f t="array" aca="1" ref="BB62" ca="1">IFERROR(INDEX($L$3:$L$18,MATCH(1,($AM$3:$AM$18=$AR62&amp;$AQ62)*($J$3:$J$18=BB$3),0),0),"")</f>
        <v/>
      </c>
      <c r="BC62" s="297" t="str">
        <f t="array" aca="1" ref="BC62" ca="1">IFERROR(INDEX($M$3:$M$18,MATCH(1,($AM$3:$AM$18=$AR62&amp;$AQ62)*($J$3:$J$18=BC$3),0),0),"")</f>
        <v/>
      </c>
      <c r="BD62" s="297" t="str">
        <f t="array" aca="1" ref="BD62" ca="1">IFERROR(INDEX($K$3:$K$18,MATCH(1,($AM$3:$AM$18=$AR62&amp;$AQ62)*($J$3:$J$18=BD$3),0),0),"")</f>
        <v/>
      </c>
      <c r="BE62" s="299" t="str">
        <f t="array" aca="1" ref="BE62" ca="1">IFERROR(INDEX($I$3:$I$18,MATCH(1,($AM$3:$AM$18=$AR62&amp;$AQ62)*($J$3:$J$18=BE$3),0),0),"")</f>
        <v/>
      </c>
      <c r="BF62" s="297" t="str">
        <f t="array" aca="1" ref="BF62" ca="1">IFERROR(INDEX($L$3:$L$18,MATCH(1,($AM$3:$AM$18=$AR62&amp;$AQ62)*($J$3:$J$18=BF$3),0),0),"")</f>
        <v/>
      </c>
      <c r="BG62" s="297" t="str">
        <f t="array" aca="1" ref="BG62" ca="1">IFERROR(INDEX($M$3:$M$18,MATCH(1,($AM$3:$AM$18=$AR62&amp;$AQ62)*($J$3:$J$18=BG$3),0),0),"")</f>
        <v/>
      </c>
      <c r="BH62" s="297" t="str">
        <f t="array" aca="1" ref="BH62" ca="1">IFERROR(INDEX($K$3:$K$18,MATCH(1,($AM$3:$AM$18=$AR62&amp;$AQ62)*($J$3:$J$18=BH$3),0),0),"")</f>
        <v/>
      </c>
      <c r="BI62" s="299" t="str">
        <f t="array" aca="1" ref="BI62" ca="1">IFERROR(INDEX($I$3:$I$18,MATCH(1,($AM$3:$AM$18=$AR62&amp;$AQ62)*($J$3:$J$18=BI$3),0),0),"")</f>
        <v/>
      </c>
      <c r="BJ62" s="297" t="str">
        <f t="array" aca="1" ref="BJ62" ca="1">IFERROR(INDEX($L$3:$L$18,MATCH(1,($AM$3:$AM$18=$AR62&amp;$AQ62)*($J$3:$J$18=BJ$3),0),0),"")</f>
        <v/>
      </c>
      <c r="BK62" s="297" t="str">
        <f t="array" aca="1" ref="BK62" ca="1">IFERROR(INDEX($M$3:$M$18,MATCH(1,($AM$3:$AM$18=$AR62&amp;$AQ62)*($J$3:$J$18=BK$3),0),0),"")</f>
        <v/>
      </c>
      <c r="BL62" s="297" t="str">
        <f t="array" aca="1" ref="BL62" ca="1">IFERROR(INDEX($K$3:$K$18,MATCH(1,($AM$3:$AM$18=$AR62&amp;$AQ62)*($J$3:$J$18=BL$3),0),0),"")</f>
        <v/>
      </c>
      <c r="BM62" s="299" t="str">
        <f t="array" aca="1" ref="BM62" ca="1">IFERROR(INDEX($I$3:$I$18,MATCH(1,($AM$3:$AM$18=$AR62&amp;$AQ62)*($J$3:$J$18=BM$3),0),0),"")</f>
        <v/>
      </c>
      <c r="BN62" s="297" t="str">
        <f t="array" aca="1" ref="BN62" ca="1">IFERROR(INDEX($L$3:$L$18,MATCH(1,($AM$3:$AM$18=$AR62&amp;$AQ62)*($J$3:$J$18=BN$3),0),0),"")</f>
        <v/>
      </c>
      <c r="BO62" s="297" t="str">
        <f t="array" aca="1" ref="BO62" ca="1">IFERROR(INDEX($M$3:$M$18,MATCH(1,($AM$3:$AM$18=$AR62&amp;$AQ62)*($J$3:$J$18=BO$3),0),0),"")</f>
        <v/>
      </c>
      <c r="BP62" s="297" t="str">
        <f t="array" aca="1" ref="BP62" ca="1">IFERROR(INDEX($K$3:$K$18,MATCH(1,($AM$3:$AM$18=$AR62&amp;$AQ62)*($J$3:$J$18=BP$3),0),0),"")</f>
        <v/>
      </c>
      <c r="BQ62" s="299" t="str">
        <f t="array" aca="1" ref="BQ62" ca="1">IFERROR(INDEX($I$3:$I$18,MATCH(1,($AM$3:$AM$18=$AR62&amp;$AQ62)*($J$3:$J$18=BQ$3),0),0),"")</f>
        <v/>
      </c>
      <c r="BR62" s="297" t="str">
        <f t="array" aca="1" ref="BR62" ca="1">IFERROR(INDEX($L$3:$L$18,MATCH(1,($AM$3:$AM$18=$AR62&amp;$AQ62)*($J$3:$J$18=BR$3),0),0),"")</f>
        <v/>
      </c>
      <c r="BS62" s="297" t="str">
        <f t="array" aca="1" ref="BS62" ca="1">IFERROR(INDEX($M$3:$M$18,MATCH(1,($AM$3:$AM$18=$AR62&amp;$AQ62)*($J$3:$J$18=BS$3),0),0),"")</f>
        <v/>
      </c>
      <c r="BT62" s="297" t="str">
        <f t="array" aca="1" ref="BT62" ca="1">IFERROR(INDEX($K$3:$K$18,MATCH(1,($AM$3:$AM$18=$AR62&amp;$AQ62)*($J$3:$J$18=BT$3),0),0),"")</f>
        <v/>
      </c>
      <c r="BU62" s="299" t="str">
        <f t="array" aca="1" ref="BU62" ca="1">IFERROR(INDEX($I$3:$I$18,MATCH(1,($AM$3:$AM$18=$AR62&amp;$AQ62)*($J$3:$J$18=BU$3),0),0),"")</f>
        <v/>
      </c>
      <c r="BV62" s="297" t="str">
        <f t="array" aca="1" ref="BV62" ca="1">IFERROR(INDEX($L$3:$L$18,MATCH(1,($AM$3:$AM$18=$AR62&amp;$AQ62)*($J$3:$J$18=BV$3),0),0),"")</f>
        <v/>
      </c>
      <c r="BW62" s="297" t="str">
        <f t="array" aca="1" ref="BW62" ca="1">IFERROR(INDEX($M$3:$M$18,MATCH(1,($AM$3:$AM$18=$AR62&amp;$AQ62)*($J$3:$J$18=BW$3),0),0),"")</f>
        <v/>
      </c>
      <c r="BX62" s="297" t="str">
        <f t="array" aca="1" ref="BX62" ca="1">IFERROR(INDEX($K$3:$K$18,MATCH(1,($AM$3:$AM$18=$AR62&amp;$AQ62)*($J$3:$J$18=BX$3),0),0),"")</f>
        <v/>
      </c>
      <c r="BY62" s="299" t="str">
        <f t="array" aca="1" ref="BY62" ca="1">IFERROR(INDEX($I$3:$I$18,MATCH(1,($AM$3:$AM$18=$AR62&amp;$AQ62)*($J$3:$J$18=BY$3),0),0),"")</f>
        <v/>
      </c>
      <c r="BZ62" s="297" t="str">
        <f t="array" aca="1" ref="BZ62" ca="1">IFERROR(INDEX($L$3:$L$18,MATCH(1,($AM$3:$AM$18=$AR62&amp;$AQ62)*($J$3:$J$18=BZ$3),0),0),"")</f>
        <v/>
      </c>
      <c r="CA62" s="297" t="str">
        <f t="array" aca="1" ref="CA62" ca="1">IFERROR(INDEX($M$3:$M$18,MATCH(1,($AM$3:$AM$18=$AR62&amp;$AQ62)*($J$3:$J$18=CA$3),0),0),"")</f>
        <v/>
      </c>
      <c r="CB62" s="297">
        <f t="array" aca="1" ref="CB62" ca="1">IFERROR(INDEX($S$3:$S$33,MATCH(1,($AN$3:$AN$33=$AR62&amp;$AQ62)*($R$3:$R$33=CB$3),0),0),"")</f>
        <v>0.70833333333333337</v>
      </c>
      <c r="CC62" s="299">
        <f t="array" aca="1" ref="CC62" ca="1">IFERROR(INDEX($Q$3:$Q$33,MATCH(1,($AN$3:$AN$33=$AR62&amp;$AQ62)*($R$3:$R$33=CC$3),0),0),"")</f>
        <v>24</v>
      </c>
      <c r="CD62" s="297" t="str">
        <f t="array" aca="1" ref="CD62" ca="1">IFERROR(INDEX($T$3:$T$33,MATCH(1,($AN$3:$AN$33=$AR62&amp;$AQ62)*($R$3:$R$33=CD$3),0),0),"")</f>
        <v>Winner Match 19</v>
      </c>
      <c r="CE62" s="297" t="str">
        <f t="array" aca="1" ref="CE62" ca="1">IFERROR(INDEX($U$3:$U$33,MATCH(1,($AN$3:$AN$33=$AR62&amp;$AQ62)*($R$3:$R$33=CE$3),0),0),"")</f>
        <v>Winner Match 20</v>
      </c>
      <c r="CF62" s="297" t="str">
        <f t="array" aca="1" ref="CF62" ca="1">IFERROR(INDEX($S$3:$S$33,MATCH(1,($AN$3:$AN$33=$AR62&amp;$AQ62)*($R$3:$R$33=CF$3),0),0),"")</f>
        <v/>
      </c>
      <c r="CG62" s="299" t="str">
        <f t="array" aca="1" ref="CG62" ca="1">IFERROR(INDEX($Q$3:$Q$33,MATCH(1,($AN$3:$AN$33=$AR62&amp;$AQ62)*($R$3:$R$33=CG$3),0),0),"")</f>
        <v/>
      </c>
      <c r="CH62" s="297" t="str">
        <f t="array" aca="1" ref="CH62" ca="1">IFERROR(INDEX($T$3:$T$33,MATCH(1,($AN$3:$AN$33=$AR62&amp;$AQ62)*($R$3:$R$33=CH$3),0),0),"")</f>
        <v/>
      </c>
      <c r="CI62" s="297" t="str">
        <f t="array" aca="1" ref="CI62" ca="1">IFERROR(INDEX($U$3:$U$33,MATCH(1,($AN$3:$AN$33=$AR62&amp;$AQ62)*($R$3:$R$33=CI$3),0),0),"")</f>
        <v/>
      </c>
      <c r="CJ62" s="297" t="str">
        <f t="array" aca="1" ref="CJ62" ca="1">IFERROR(INDEX($S$3:$S$33,MATCH(1,($AN$3:$AN$33=$AR62&amp;$AQ62)*($R$3:$R$33=CJ$3),0),0),"")</f>
        <v/>
      </c>
      <c r="CK62" s="299" t="str">
        <f t="array" aca="1" ref="CK62" ca="1">IFERROR(INDEX($Q$3:$Q$33,MATCH(1,($AN$3:$AN$33=$AR62&amp;$AQ62)*($R$3:$R$33=CK$3),0),0),"")</f>
        <v/>
      </c>
      <c r="CL62" s="297" t="str">
        <f t="array" aca="1" ref="CL62" ca="1">IFERROR(INDEX($T$3:$T$33,MATCH(1,($AN$3:$AN$33=$AR62&amp;$AQ62)*($R$3:$R$33=CL$3),0),0),"")</f>
        <v/>
      </c>
      <c r="CM62" s="297" t="str">
        <f t="array" aca="1" ref="CM62" ca="1">IFERROR(INDEX($U$3:$U$33,MATCH(1,($AN$3:$AN$33=$AR62&amp;$AQ62)*($R$3:$R$33=CM$3),0),0),"")</f>
        <v/>
      </c>
      <c r="CN62" s="297" t="str">
        <f t="array" aca="1" ref="CN62" ca="1">IFERROR(INDEX($S$3:$S$33,MATCH(1,($AN$3:$AN$33=$AR62&amp;$AQ62)*($R$3:$R$33=CN$3),0),0),"")</f>
        <v/>
      </c>
      <c r="CO62" s="299" t="str">
        <f t="array" aca="1" ref="CO62" ca="1">IFERROR(INDEX($Q$3:$Q$33,MATCH(1,($AN$3:$AN$33=$AR62&amp;$AQ62)*($R$3:$R$33=CO$3),0),0),"")</f>
        <v/>
      </c>
      <c r="CP62" s="297" t="str">
        <f t="array" aca="1" ref="CP62" ca="1">IFERROR(INDEX($T$3:$T$33,MATCH(1,($AN$3:$AN$33=$AR62&amp;$AQ62)*($R$3:$R$33=CP$3),0),0),"")</f>
        <v/>
      </c>
      <c r="CQ62" s="297" t="str">
        <f t="array" aca="1" ref="CQ62" ca="1">IFERROR(INDEX($U$3:$U$33,MATCH(1,($AN$3:$AN$33=$AR62&amp;$AQ62)*($R$3:$R$33=CQ$3),0),0),"")</f>
        <v/>
      </c>
      <c r="CR62" s="297" t="str">
        <f t="array" aca="1" ref="CR62" ca="1">IFERROR(INDEX($S$3:$S$33,MATCH(1,($AN$3:$AN$33=$AR62&amp;$AQ62)*($R$3:$R$33=CR$3),0),0),"")</f>
        <v/>
      </c>
      <c r="CS62" s="299" t="str">
        <f t="array" aca="1" ref="CS62" ca="1">IFERROR(INDEX($Q$3:$Q$33,MATCH(1,($AN$3:$AN$33=$AR62&amp;$AQ62)*($R$3:$R$33=CS$3),0),0),"")</f>
        <v/>
      </c>
      <c r="CT62" s="297" t="str">
        <f t="array" aca="1" ref="CT62" ca="1">IFERROR(INDEX($T$3:$T$33,MATCH(1,($AN$3:$AN$33=$AR62&amp;$AQ62)*($R$3:$R$33=CT$3),0),0),"")</f>
        <v/>
      </c>
      <c r="CU62" s="297" t="str">
        <f t="array" aca="1" ref="CU62" ca="1">IFERROR(INDEX($U$3:$U$33,MATCH(1,($AN$3:$AN$33=$AR62&amp;$AQ62)*($R$3:$R$33=CU$3),0),0),"")</f>
        <v/>
      </c>
      <c r="CV62" s="297" t="str">
        <f t="array" aca="1" ref="CV62" ca="1">IFERROR(INDEX($S$3:$S$33,MATCH(1,($AN$3:$AN$33=$AR62&amp;$AQ62)*($R$3:$R$33=CV$3),0),0),"")</f>
        <v/>
      </c>
      <c r="CW62" s="299" t="str">
        <f t="array" aca="1" ref="CW62" ca="1">IFERROR(INDEX($Q$3:$Q$33,MATCH(1,($AN$3:$AN$33=$AR62&amp;$AQ62)*($R$3:$R$33=CW$3),0),0),"")</f>
        <v/>
      </c>
      <c r="CX62" s="297" t="str">
        <f t="array" aca="1" ref="CX62" ca="1">IFERROR(INDEX($T$3:$T$33,MATCH(1,($AN$3:$AN$33=$AR62&amp;$AQ62)*($R$3:$R$33=CX$3),0),0),"")</f>
        <v/>
      </c>
      <c r="CY62" s="297" t="str">
        <f t="array" aca="1" ref="CY62" ca="1">IFERROR(INDEX($U$3:$U$33,MATCH(1,($AN$3:$AN$33=$AR62&amp;$AQ62)*($R$3:$R$33=CY$3),0),0),"")</f>
        <v/>
      </c>
      <c r="CZ62" s="297" t="str">
        <f t="array" aca="1" ref="CZ62" ca="1">IFERROR(INDEX($S$3:$S$33,MATCH(1,($AN$3:$AN$33=$AR62&amp;$AQ62)*($R$3:$R$33=CZ$3),0),0),"")</f>
        <v/>
      </c>
      <c r="DA62" s="299" t="str">
        <f t="array" aca="1" ref="DA62" ca="1">IFERROR(INDEX($Q$3:$Q$33,MATCH(1,($AN$3:$AN$33=$AR62&amp;$AQ62)*($R$3:$R$33=DA$3),0),0),"")</f>
        <v/>
      </c>
      <c r="DB62" s="297" t="str">
        <f t="array" aca="1" ref="DB62" ca="1">IFERROR(INDEX($T$3:$T$33,MATCH(1,($AN$3:$AN$33=$AR62&amp;$AQ62)*($R$3:$R$33=DB$3),0),0),"")</f>
        <v/>
      </c>
      <c r="DC62" s="297" t="str">
        <f t="array" aca="1" ref="DC62" ca="1">IFERROR(INDEX($U$3:$U$33,MATCH(1,($AN$3:$AN$33=$AR62&amp;$AQ62)*($R$3:$R$33=DC$3),0),0),"")</f>
        <v/>
      </c>
      <c r="DD62" s="297">
        <f t="array" aca="1" ref="DD62" ca="1">IFERROR(INDEX($AA$3:$AA$65,MATCH(1,($AO$3:$AO$65=$AR62&amp;$AQ62)*($Z$3:$Z$65=DD$3),0),0),"")</f>
        <v>0.70833333333333337</v>
      </c>
      <c r="DE62" s="299">
        <f t="array" aca="1" ref="DE62" ca="1">IFERROR(INDEX($Y$3:$Y$65,MATCH(1,($AO$3:$AO$65=$AR62&amp;$AQ62)*($Z$3:$Z$65=DE$3),0),0),"")</f>
        <v>24</v>
      </c>
      <c r="DF62" s="297" t="str">
        <f t="array" aca="1" ref="DF62" ca="1">IFERROR(INDEX($AB$3:$AB$65,MATCH(1,($AO$3:$AO$65=$AR62&amp;$AQ62)*($Z$3:$Z$65=DF$3),0),0),"")</f>
        <v>Loser Match 13</v>
      </c>
      <c r="DG62" s="297" t="str">
        <f t="array" aca="1" ref="DG62" ca="1">IFERROR(INDEX($AC$3:$AC$65,MATCH(1,($AO$3:$AO$65=$AR62&amp;$AQ62)*($Z$3:$Z$65=DG$3),0),0),"")</f>
        <v>Winner Match 12</v>
      </c>
      <c r="DH62" s="297" t="str">
        <f t="array" aca="1" ref="DH62" ca="1">IFERROR(INDEX($AA$3:$AA$65,MATCH(1,($AO$3:$AO$65=$AR62&amp;$AQ62)*($Z$3:$Z$65=DH$3),0),0),"")</f>
        <v/>
      </c>
      <c r="DI62" s="299" t="str">
        <f t="array" aca="1" ref="DI62" ca="1">IFERROR(INDEX($Y$3:$Y$65,MATCH(1,($AO$3:$AO$65=$AR62&amp;$AQ62)*($Z$3:$Z$65=DI$3),0),0),"")</f>
        <v/>
      </c>
      <c r="DJ62" s="297" t="str">
        <f t="array" aca="1" ref="DJ62" ca="1">IFERROR(INDEX($AB$3:$AB$65,MATCH(1,($AO$3:$AO$65=$AR62&amp;$AQ62)*($Z$3:$Z$65=DJ$3),0),0),"")</f>
        <v/>
      </c>
      <c r="DK62" s="297" t="str">
        <f t="array" aca="1" ref="DK62" ca="1">IFERROR(INDEX($AC$3:$AC$65,MATCH(1,($AO$3:$AO$65=$AR62&amp;$AQ62)*($Z$3:$Z$65=DK$3),0),0),"")</f>
        <v/>
      </c>
      <c r="DL62" s="297" t="str">
        <f t="array" aca="1" ref="DL62" ca="1">IFERROR(INDEX($AA$3:$AA$65,MATCH(1,($AO$3:$AO$65=$AR62&amp;$AQ62)*($Z$3:$Z$65=DL$3),0),0),"")</f>
        <v/>
      </c>
      <c r="DM62" s="299" t="str">
        <f t="array" aca="1" ref="DM62" ca="1">IFERROR(INDEX($Y$3:$Y$65,MATCH(1,($AO$3:$AO$65=$AR62&amp;$AQ62)*($Z$3:$Z$65=DM$3),0),0),"")</f>
        <v/>
      </c>
      <c r="DN62" s="297" t="str">
        <f t="array" aca="1" ref="DN62" ca="1">IFERROR(INDEX($AB$3:$AB$65,MATCH(1,($AO$3:$AO$65=$AR62&amp;$AQ62)*($Z$3:$Z$65=DN$3),0),0),"")</f>
        <v/>
      </c>
      <c r="DO62" s="297" t="str">
        <f t="array" aca="1" ref="DO62" ca="1">IFERROR(INDEX($AC$3:$AC$65,MATCH(1,($AO$3:$AO$65=$AR62&amp;$AQ62)*($Z$3:$Z$65=DO$3),0),0),"")</f>
        <v/>
      </c>
      <c r="DP62" s="297" t="str">
        <f t="array" aca="1" ref="DP62" ca="1">IFERROR(INDEX($AA$3:$AA$65,MATCH(1,($AO$3:$AO$65=$AR62&amp;$AQ62)*($Z$3:$Z$65=DP$3),0),0),"")</f>
        <v/>
      </c>
      <c r="DQ62" s="299" t="str">
        <f t="array" aca="1" ref="DQ62" ca="1">IFERROR(INDEX($Y$3:$Y$65,MATCH(1,($AO$3:$AO$65=$AR62&amp;$AQ62)*($Z$3:$Z$65=DQ$3),0),0),"")</f>
        <v/>
      </c>
      <c r="DR62" s="297" t="str">
        <f t="array" aca="1" ref="DR62" ca="1">IFERROR(INDEX($AB$3:$AB$65,MATCH(1,($AO$3:$AO$65=$AR62&amp;$AQ62)*($Z$3:$Z$65=DR$3),0),0),"")</f>
        <v/>
      </c>
      <c r="DS62" s="297" t="str">
        <f t="array" aca="1" ref="DS62" ca="1">IFERROR(INDEX($AC$3:$AC$65,MATCH(1,($AO$3:$AO$65=$AR62&amp;$AQ62)*($Z$3:$Z$65=DS$3),0),0),"")</f>
        <v/>
      </c>
      <c r="DT62" s="297" t="str">
        <f t="array" aca="1" ref="DT62" ca="1">IFERROR(INDEX($AA$3:$AA$65,MATCH(1,($AO$3:$AO$65=$AR62&amp;$AQ62)*($Z$3:$Z$65=DT$3),0),0),"")</f>
        <v/>
      </c>
      <c r="DU62" s="299" t="str">
        <f t="array" aca="1" ref="DU62" ca="1">IFERROR(INDEX($Y$3:$Y$65,MATCH(1,($AO$3:$AO$65=$AR62&amp;$AQ62)*($Z$3:$Z$65=DU$3),0),0),"")</f>
        <v/>
      </c>
      <c r="DV62" s="297" t="str">
        <f t="array" aca="1" ref="DV62" ca="1">IFERROR(INDEX($AB$3:$AB$65,MATCH(1,($AO$3:$AO$65=$AR62&amp;$AQ62)*($Z$3:$Z$65=DV$3),0),0),"")</f>
        <v/>
      </c>
      <c r="DW62" s="297" t="str">
        <f t="array" aca="1" ref="DW62" ca="1">IFERROR(INDEX($AC$3:$AC$65,MATCH(1,($AO$3:$AO$65=$AR62&amp;$AQ62)*($Z$3:$Z$65=DW$3),0),0),"")</f>
        <v/>
      </c>
      <c r="DX62" s="297" t="str">
        <f t="array" aca="1" ref="DX62" ca="1">IFERROR(INDEX($AA$3:$AA$65,MATCH(1,($AO$3:$AO$65=$AR62&amp;$AQ62)*($Z$3:$Z$65=DX$3),0),0),"")</f>
        <v/>
      </c>
      <c r="DY62" s="299" t="str">
        <f t="array" aca="1" ref="DY62" ca="1">IFERROR(INDEX($Y$3:$Y$65,MATCH(1,($AO$3:$AO$65=$AR62&amp;$AQ62)*($Z$3:$Z$65=DY$3),0),0),"")</f>
        <v/>
      </c>
      <c r="DZ62" s="297" t="str">
        <f t="array" aca="1" ref="DZ62" ca="1">IFERROR(INDEX($AB$3:$AB$65,MATCH(1,($AO$3:$AO$65=$AR62&amp;$AQ62)*($Z$3:$Z$65=DZ$3),0),0),"")</f>
        <v/>
      </c>
      <c r="EA62" s="297" t="str">
        <f t="array" aca="1" ref="EA62" ca="1">IFERROR(INDEX($AC$3:$AC$65,MATCH(1,($AO$3:$AO$65=$AR62&amp;$AQ62)*($Z$3:$Z$65=EA$3),0),0),"")</f>
        <v/>
      </c>
      <c r="EB62" s="297" t="str">
        <f t="array" aca="1" ref="EB62" ca="1">IFERROR(INDEX($AA$3:$AA$65,MATCH(1,($AO$3:$AO$65=$AR62&amp;$AQ62)*($Z$3:$Z$65=EB$3),0),0),"")</f>
        <v/>
      </c>
      <c r="EC62" s="299" t="str">
        <f t="array" aca="1" ref="EC62" ca="1">IFERROR(INDEX($Y$3:$Y$65,MATCH(1,($AO$3:$AO$65=$AR62&amp;$AQ62)*($Z$3:$Z$65=EC$3),0),0),"")</f>
        <v/>
      </c>
      <c r="ED62" s="297" t="str">
        <f t="array" aca="1" ref="ED62" ca="1">IFERROR(INDEX($AB$3:$AB$65,MATCH(1,($AO$3:$AO$65=$AR62&amp;$AQ62)*($Z$3:$Z$65=ED$3),0),0),"")</f>
        <v/>
      </c>
      <c r="EE62" s="297" t="str">
        <f t="array" aca="1" ref="EE62" ca="1">IFERROR(INDEX($AC$3:$AC$65,MATCH(1,($AO$3:$AO$65=$AR62&amp;$AQ62)*($Z$3:$Z$65=EE$3),0),0),"")</f>
        <v/>
      </c>
      <c r="EF62" s="297" t="str">
        <f t="array" aca="1" ref="EF62" ca="1">IFERROR(INDEX($AI$3:$AI$129,MATCH(1,($AP$3:$AP$129=$AR62&amp;$AQ62)*($AH$3:$AH$129=EF$3),0),0),"")</f>
        <v/>
      </c>
      <c r="EG62" s="299" t="str">
        <f t="array" aca="1" ref="EG62" ca="1">IFERROR(INDEX($AG$3:$AG$129,MATCH(1,($AP$3:$AP$129=$AR62&amp;$AQ62)*($AH$3:$AH$129=EG$3),0),0),"")</f>
        <v/>
      </c>
      <c r="EH62" s="297" t="str">
        <f t="array" aca="1" ref="EH62" ca="1">IFERROR(INDEX($AJ$3:$AJ$129,MATCH(1,($AP$3:$AP$129=$AR62&amp;$AQ62)*($AH$3:$AH$129=EH$3),0),0),"")</f>
        <v/>
      </c>
      <c r="EI62" s="297" t="str">
        <f t="array" aca="1" ref="EI62" ca="1">IFERROR(INDEX($AK$3:$AK$129,MATCH(1,($AP$3:$AP$129=$AR62&amp;$AQ62)*($AH$3:$AH$129=EI$3),0),0),"")</f>
        <v/>
      </c>
      <c r="EJ62" s="297" t="str">
        <f t="array" aca="1" ref="EJ62" ca="1">IFERROR(INDEX($AI$3:$AI$129,MATCH(1,($AP$3:$AP$129=$AR62&amp;$AQ62)*($AH$3:$AH$129=EJ$3),0),0),"")</f>
        <v/>
      </c>
      <c r="EK62" s="299" t="str">
        <f t="array" aca="1" ref="EK62" ca="1">IFERROR(INDEX($AG$3:$AG$129,MATCH(1,($AP$3:$AP$129=$AR62&amp;$AQ62)*($AH$3:$AH$129=EK$3),0),0),"")</f>
        <v/>
      </c>
      <c r="EL62" s="297" t="str">
        <f t="array" aca="1" ref="EL62" ca="1">IFERROR(INDEX($AJ$3:$AJ$129,MATCH(1,($AP$3:$AP$129=$AR62&amp;$AQ62)*($AH$3:$AH$129=EL$3),0),0),"")</f>
        <v/>
      </c>
      <c r="EM62" s="297" t="str">
        <f t="array" aca="1" ref="EM62" ca="1">IFERROR(INDEX($AK$3:$AK$129,MATCH(1,($AP$3:$AP$129=$AR62&amp;$AQ62)*($AH$3:$AH$129=EM$3),0),0),"")</f>
        <v/>
      </c>
      <c r="EN62" s="297" t="str">
        <f t="array" aca="1" ref="EN62" ca="1">IFERROR(INDEX($AI$3:$AI$129,MATCH(1,($AP$3:$AP$129=$AR62&amp;$AQ62)*($AH$3:$AH$129=EN$3),0),0),"")</f>
        <v/>
      </c>
      <c r="EO62" s="299" t="str">
        <f t="array" aca="1" ref="EO62" ca="1">IFERROR(INDEX($AG$3:$AG$129,MATCH(1,($AP$3:$AP$129=$AR62&amp;$AQ62)*($AH$3:$AH$129=EO$3),0),0),"")</f>
        <v/>
      </c>
      <c r="EP62" s="297" t="str">
        <f t="array" aca="1" ref="EP62" ca="1">IFERROR(INDEX($AJ$3:$AJ$129,MATCH(1,($AP$3:$AP$129=$AR62&amp;$AQ62)*($AH$3:$AH$129=EP$3),0),0),"")</f>
        <v/>
      </c>
      <c r="EQ62" s="297" t="str">
        <f t="array" aca="1" ref="EQ62" ca="1">IFERROR(INDEX($AK$3:$AK$129,MATCH(1,($AP$3:$AP$129=$AR62&amp;$AQ62)*($AH$3:$AH$129=EQ$3),0),0),"")</f>
        <v/>
      </c>
      <c r="ER62" s="297" t="str">
        <f t="array" aca="1" ref="ER62" ca="1">IFERROR(INDEX($AI$3:$AI$129,MATCH(1,($AP$3:$AP$129=$AR62&amp;$AQ62)*($AH$3:$AH$129=ER$3),0),0),"")</f>
        <v/>
      </c>
      <c r="ES62" s="299" t="str">
        <f t="array" aca="1" ref="ES62" ca="1">IFERROR(INDEX($AG$3:$AG$129,MATCH(1,($AP$3:$AP$129=$AR62&amp;$AQ62)*($AH$3:$AH$129=ES$3),0),0),"")</f>
        <v/>
      </c>
      <c r="ET62" s="297" t="str">
        <f t="array" aca="1" ref="ET62" ca="1">IFERROR(INDEX($AJ$3:$AJ$129,MATCH(1,($AP$3:$AP$129=$AR62&amp;$AQ62)*($AH$3:$AH$129=ET$3),0),0),"")</f>
        <v/>
      </c>
      <c r="EU62" s="297" t="str">
        <f t="array" aca="1" ref="EU62" ca="1">IFERROR(INDEX($AK$3:$AK$129,MATCH(1,($AP$3:$AP$129=$AR62&amp;$AQ62)*($AH$3:$AH$129=EU$3),0),0),"")</f>
        <v/>
      </c>
      <c r="EV62" s="297" t="str">
        <f t="array" aca="1" ref="EV62" ca="1">IFERROR(INDEX($AI$3:$AI$129,MATCH(1,($AP$3:$AP$129=$AR62&amp;$AQ62)*($AH$3:$AH$129=EV$3),0),0),"")</f>
        <v/>
      </c>
      <c r="EW62" s="299" t="str">
        <f t="array" aca="1" ref="EW62" ca="1">IFERROR(INDEX($AG$3:$AG$129,MATCH(1,($AP$3:$AP$129=$AR62&amp;$AQ62)*($AH$3:$AH$129=EW$3),0),0),"")</f>
        <v/>
      </c>
      <c r="EX62" s="297" t="str">
        <f t="array" aca="1" ref="EX62" ca="1">IFERROR(INDEX($AJ$3:$AJ$129,MATCH(1,($AP$3:$AP$129=$AR62&amp;$AQ62)*($AH$3:$AH$129=EX$3),0),0),"")</f>
        <v/>
      </c>
      <c r="EY62" s="297" t="str">
        <f t="array" aca="1" ref="EY62" ca="1">IFERROR(INDEX($AK$3:$AK$129,MATCH(1,($AP$3:$AP$129=$AR62&amp;$AQ62)*($AH$3:$AH$129=EY$3),0),0),"")</f>
        <v/>
      </c>
      <c r="EZ62" s="297" t="str">
        <f t="array" aca="1" ref="EZ62" ca="1">IFERROR(INDEX($AI$3:$AI$129,MATCH(1,($AP$3:$AP$129=$AR62&amp;$AQ62)*($AH$3:$AH$129=EZ$3),0),0),"")</f>
        <v/>
      </c>
      <c r="FA62" s="299" t="str">
        <f t="array" aca="1" ref="FA62" ca="1">IFERROR(INDEX($AG$3:$AG$129,MATCH(1,($AP$3:$AP$129=$AR62&amp;$AQ62)*($AH$3:$AH$129=FA$3),0),0),"")</f>
        <v/>
      </c>
      <c r="FB62" s="297" t="str">
        <f t="array" aca="1" ref="FB62" ca="1">IFERROR(INDEX($AJ$3:$AJ$129,MATCH(1,($AP$3:$AP$129=$AR62&amp;$AQ62)*($AH$3:$AH$129=FB$3),0),0),"")</f>
        <v/>
      </c>
      <c r="FC62" s="297" t="str">
        <f t="array" aca="1" ref="FC62" ca="1">IFERROR(INDEX($AK$3:$AK$129,MATCH(1,($AP$3:$AP$129=$AR62&amp;$AQ62)*($AH$3:$AH$129=FC$3),0),0),"")</f>
        <v/>
      </c>
      <c r="FD62" s="297" t="str">
        <f t="array" aca="1" ref="FD62" ca="1">IFERROR(INDEX($AI$3:$AI$129,MATCH(1,($AP$3:$AP$129=$AR62&amp;$AQ62)*($AH$3:$AH$129=FD$3),0),0),"")</f>
        <v/>
      </c>
      <c r="FE62" s="299" t="str">
        <f t="array" aca="1" ref="FE62" ca="1">IFERROR(INDEX($AG$3:$AG$129,MATCH(1,($AP$3:$AP$129=$AR62&amp;$AQ62)*($AH$3:$AH$129=FE$3),0),0),"")</f>
        <v/>
      </c>
      <c r="FF62" s="297" t="str">
        <f t="array" aca="1" ref="FF62" ca="1">IFERROR(INDEX($AJ$3:$AJ$129,MATCH(1,($AP$3:$AP$129=$AR62&amp;$AQ62)*($AH$3:$AH$129=FF$3),0),0),"")</f>
        <v/>
      </c>
      <c r="FG62" s="297" t="str">
        <f t="array" aca="1" ref="FG62" ca="1">IFERROR(INDEX($AK$3:$AK$129,MATCH(1,($AP$3:$AP$129=$AR62&amp;$AQ62)*($AH$3:$AH$129=FG$3),0),0),"")</f>
        <v/>
      </c>
    </row>
    <row r="63" spans="2:163" ht="13.8" x14ac:dyDescent="0.25">
      <c r="B63" s="295">
        <f>dummy1!O69</f>
        <v>61</v>
      </c>
      <c r="C63" s="296">
        <f>dummy1!P69</f>
        <v>42040</v>
      </c>
      <c r="D63" s="297">
        <f>dummy1!Q69</f>
        <v>0.87500000000000011</v>
      </c>
      <c r="E63" s="295" t="str">
        <f>dummy1!R69</f>
        <v>Court 13</v>
      </c>
      <c r="G63" s="295" t="str">
        <f>IFERROR(VLOOKUP(dummy1!S69,dummy1!$K$45:$L$172,2,FALSE),"")</f>
        <v/>
      </c>
      <c r="H63" s="295" t="str">
        <f>IFERROR(VLOOKUP(dummy1!V69,dummy1!$K$45:$L$172,2,FALSE),"")</f>
        <v/>
      </c>
      <c r="V63" s="295">
        <f ca="1">'Bracket 17 - 32'!DK139</f>
        <v>45</v>
      </c>
      <c r="W63" s="296" t="str">
        <f ca="1">'Bracket 17 - 32'!DL136</f>
        <v>Loser Match 39</v>
      </c>
      <c r="X63" s="296" t="str">
        <f ca="1">'Bracket 17 - 32'!DL137</f>
        <v>Winner Match 44</v>
      </c>
      <c r="Y63" s="295" t="str">
        <f t="shared" ca="1" si="77"/>
        <v/>
      </c>
      <c r="Z63" s="295" t="str">
        <f t="shared" ca="1" si="78"/>
        <v/>
      </c>
      <c r="AA63" s="295" t="str">
        <f t="shared" ca="1" si="3"/>
        <v/>
      </c>
      <c r="AB63" s="295" t="str">
        <f t="shared" ca="1" si="42"/>
        <v/>
      </c>
      <c r="AC63" s="295" t="str">
        <f t="shared" ca="1" si="43"/>
        <v/>
      </c>
      <c r="AD63" s="295">
        <f ca="1">'Bracket 33 - 64'!S159</f>
        <v>25</v>
      </c>
      <c r="AE63" s="295" t="str">
        <f ca="1">'Bracket 33 - 64'!T156</f>
        <v/>
      </c>
      <c r="AF63" s="295" t="str">
        <f ca="1">'Bracket 33 - 64'!T157</f>
        <v/>
      </c>
      <c r="AG63" s="295">
        <f t="shared" ca="1" si="44"/>
        <v>61</v>
      </c>
      <c r="AH63" s="295">
        <f t="shared" ca="1" si="45"/>
        <v>42040</v>
      </c>
      <c r="AI63" s="295">
        <f t="shared" ca="1" si="46"/>
        <v>0.87500000000000011</v>
      </c>
      <c r="AJ63" s="295" t="str">
        <f t="shared" ca="1" si="47"/>
        <v>Winner Match 49</v>
      </c>
      <c r="AK63" s="295" t="str">
        <f t="shared" ca="1" si="48"/>
        <v>Winner Match 50</v>
      </c>
      <c r="AL63" s="294">
        <f>IF(dummy1!B70=dummy1!B69,IF(dummy1!C70&gt;1,AL62,AL62+1),1)</f>
        <v>4</v>
      </c>
      <c r="AO63" s="295" t="str">
        <f t="shared" si="51"/>
        <v>4Court 13</v>
      </c>
      <c r="AP63" s="295" t="str">
        <f t="shared" si="52"/>
        <v>4Court 13</v>
      </c>
      <c r="AQ63" s="295" t="str">
        <f t="shared" si="76"/>
        <v>Court 8</v>
      </c>
      <c r="AR63" s="295">
        <f t="shared" si="75"/>
        <v>3</v>
      </c>
      <c r="AS63" s="295">
        <f t="shared" ca="1" si="61"/>
        <v>16</v>
      </c>
      <c r="AT63" s="295">
        <f t="shared" ca="1" si="62"/>
        <v>0</v>
      </c>
      <c r="AU63" s="295">
        <f t="shared" ca="1" si="63"/>
        <v>0</v>
      </c>
      <c r="AV63" s="295">
        <f t="shared" ca="1" si="64"/>
        <v>0</v>
      </c>
      <c r="AW63" s="295">
        <f t="shared" ca="1" si="65"/>
        <v>0</v>
      </c>
      <c r="AX63" s="295">
        <f t="shared" ca="1" si="66"/>
        <v>0</v>
      </c>
      <c r="AY63" s="295">
        <f t="shared" ca="1" si="67"/>
        <v>0</v>
      </c>
      <c r="AZ63" s="297" t="str">
        <f t="array" aca="1" ref="AZ63" ca="1">IFERROR(INDEX($K$3:$K$18,MATCH(1,($AM$3:$AM$18=$AR63&amp;$AQ63)*($J$3:$J$18=AZ$3),0),0),"")</f>
        <v/>
      </c>
      <c r="BA63" s="299" t="str">
        <f t="array" aca="1" ref="BA63" ca="1">IFERROR(INDEX($I$3:$I$18,MATCH(1,($AM$3:$AM$18=$AR63&amp;$AQ63)*($J$3:$J$18=BA$3),0),0),"")</f>
        <v/>
      </c>
      <c r="BB63" s="297" t="str">
        <f t="array" aca="1" ref="BB63" ca="1">IFERROR(INDEX($L$3:$L$18,MATCH(1,($AM$3:$AM$18=$AR63&amp;$AQ63)*($J$3:$J$18=BB$3),0),0),"")</f>
        <v/>
      </c>
      <c r="BC63" s="297" t="str">
        <f t="array" aca="1" ref="BC63" ca="1">IFERROR(INDEX($M$3:$M$18,MATCH(1,($AM$3:$AM$18=$AR63&amp;$AQ63)*($J$3:$J$18=BC$3),0),0),"")</f>
        <v/>
      </c>
      <c r="BD63" s="297" t="str">
        <f t="array" aca="1" ref="BD63" ca="1">IFERROR(INDEX($K$3:$K$18,MATCH(1,($AM$3:$AM$18=$AR63&amp;$AQ63)*($J$3:$J$18=BD$3),0),0),"")</f>
        <v/>
      </c>
      <c r="BE63" s="299" t="str">
        <f t="array" aca="1" ref="BE63" ca="1">IFERROR(INDEX($I$3:$I$18,MATCH(1,($AM$3:$AM$18=$AR63&amp;$AQ63)*($J$3:$J$18=BE$3),0),0),"")</f>
        <v/>
      </c>
      <c r="BF63" s="297" t="str">
        <f t="array" aca="1" ref="BF63" ca="1">IFERROR(INDEX($L$3:$L$18,MATCH(1,($AM$3:$AM$18=$AR63&amp;$AQ63)*($J$3:$J$18=BF$3),0),0),"")</f>
        <v/>
      </c>
      <c r="BG63" s="297" t="str">
        <f t="array" aca="1" ref="BG63" ca="1">IFERROR(INDEX($M$3:$M$18,MATCH(1,($AM$3:$AM$18=$AR63&amp;$AQ63)*($J$3:$J$18=BG$3),0),0),"")</f>
        <v/>
      </c>
      <c r="BH63" s="297" t="str">
        <f t="array" aca="1" ref="BH63" ca="1">IFERROR(INDEX($K$3:$K$18,MATCH(1,($AM$3:$AM$18=$AR63&amp;$AQ63)*($J$3:$J$18=BH$3),0),0),"")</f>
        <v/>
      </c>
      <c r="BI63" s="299" t="str">
        <f t="array" aca="1" ref="BI63" ca="1">IFERROR(INDEX($I$3:$I$18,MATCH(1,($AM$3:$AM$18=$AR63&amp;$AQ63)*($J$3:$J$18=BI$3),0),0),"")</f>
        <v/>
      </c>
      <c r="BJ63" s="297" t="str">
        <f t="array" aca="1" ref="BJ63" ca="1">IFERROR(INDEX($L$3:$L$18,MATCH(1,($AM$3:$AM$18=$AR63&amp;$AQ63)*($J$3:$J$18=BJ$3),0),0),"")</f>
        <v/>
      </c>
      <c r="BK63" s="297" t="str">
        <f t="array" aca="1" ref="BK63" ca="1">IFERROR(INDEX($M$3:$M$18,MATCH(1,($AM$3:$AM$18=$AR63&amp;$AQ63)*($J$3:$J$18=BK$3),0),0),"")</f>
        <v/>
      </c>
      <c r="BL63" s="297" t="str">
        <f t="array" aca="1" ref="BL63" ca="1">IFERROR(INDEX($K$3:$K$18,MATCH(1,($AM$3:$AM$18=$AR63&amp;$AQ63)*($J$3:$J$18=BL$3),0),0),"")</f>
        <v/>
      </c>
      <c r="BM63" s="299" t="str">
        <f t="array" aca="1" ref="BM63" ca="1">IFERROR(INDEX($I$3:$I$18,MATCH(1,($AM$3:$AM$18=$AR63&amp;$AQ63)*($J$3:$J$18=BM$3),0),0),"")</f>
        <v/>
      </c>
      <c r="BN63" s="297" t="str">
        <f t="array" aca="1" ref="BN63" ca="1">IFERROR(INDEX($L$3:$L$18,MATCH(1,($AM$3:$AM$18=$AR63&amp;$AQ63)*($J$3:$J$18=BN$3),0),0),"")</f>
        <v/>
      </c>
      <c r="BO63" s="297" t="str">
        <f t="array" aca="1" ref="BO63" ca="1">IFERROR(INDEX($M$3:$M$18,MATCH(1,($AM$3:$AM$18=$AR63&amp;$AQ63)*($J$3:$J$18=BO$3),0),0),"")</f>
        <v/>
      </c>
      <c r="BP63" s="297" t="str">
        <f t="array" aca="1" ref="BP63" ca="1">IFERROR(INDEX($K$3:$K$18,MATCH(1,($AM$3:$AM$18=$AR63&amp;$AQ63)*($J$3:$J$18=BP$3),0),0),"")</f>
        <v/>
      </c>
      <c r="BQ63" s="299" t="str">
        <f t="array" aca="1" ref="BQ63" ca="1">IFERROR(INDEX($I$3:$I$18,MATCH(1,($AM$3:$AM$18=$AR63&amp;$AQ63)*($J$3:$J$18=BQ$3),0),0),"")</f>
        <v/>
      </c>
      <c r="BR63" s="297" t="str">
        <f t="array" aca="1" ref="BR63" ca="1">IFERROR(INDEX($L$3:$L$18,MATCH(1,($AM$3:$AM$18=$AR63&amp;$AQ63)*($J$3:$J$18=BR$3),0),0),"")</f>
        <v/>
      </c>
      <c r="BS63" s="297" t="str">
        <f t="array" aca="1" ref="BS63" ca="1">IFERROR(INDEX($M$3:$M$18,MATCH(1,($AM$3:$AM$18=$AR63&amp;$AQ63)*($J$3:$J$18=BS$3),0),0),"")</f>
        <v/>
      </c>
      <c r="BT63" s="297" t="str">
        <f t="array" aca="1" ref="BT63" ca="1">IFERROR(INDEX($K$3:$K$18,MATCH(1,($AM$3:$AM$18=$AR63&amp;$AQ63)*($J$3:$J$18=BT$3),0),0),"")</f>
        <v/>
      </c>
      <c r="BU63" s="299" t="str">
        <f t="array" aca="1" ref="BU63" ca="1">IFERROR(INDEX($I$3:$I$18,MATCH(1,($AM$3:$AM$18=$AR63&amp;$AQ63)*($J$3:$J$18=BU$3),0),0),"")</f>
        <v/>
      </c>
      <c r="BV63" s="297" t="str">
        <f t="array" aca="1" ref="BV63" ca="1">IFERROR(INDEX($L$3:$L$18,MATCH(1,($AM$3:$AM$18=$AR63&amp;$AQ63)*($J$3:$J$18=BV$3),0),0),"")</f>
        <v/>
      </c>
      <c r="BW63" s="297" t="str">
        <f t="array" aca="1" ref="BW63" ca="1">IFERROR(INDEX($M$3:$M$18,MATCH(1,($AM$3:$AM$18=$AR63&amp;$AQ63)*($J$3:$J$18=BW$3),0),0),"")</f>
        <v/>
      </c>
      <c r="BX63" s="297" t="str">
        <f t="array" aca="1" ref="BX63" ca="1">IFERROR(INDEX($K$3:$K$18,MATCH(1,($AM$3:$AM$18=$AR63&amp;$AQ63)*($J$3:$J$18=BX$3),0),0),"")</f>
        <v/>
      </c>
      <c r="BY63" s="299" t="str">
        <f t="array" aca="1" ref="BY63" ca="1">IFERROR(INDEX($I$3:$I$18,MATCH(1,($AM$3:$AM$18=$AR63&amp;$AQ63)*($J$3:$J$18=BY$3),0),0),"")</f>
        <v/>
      </c>
      <c r="BZ63" s="297" t="str">
        <f t="array" aca="1" ref="BZ63" ca="1">IFERROR(INDEX($L$3:$L$18,MATCH(1,($AM$3:$AM$18=$AR63&amp;$AQ63)*($J$3:$J$18=BZ$3),0),0),"")</f>
        <v/>
      </c>
      <c r="CA63" s="297" t="str">
        <f t="array" aca="1" ref="CA63" ca="1">IFERROR(INDEX($M$3:$M$18,MATCH(1,($AM$3:$AM$18=$AR63&amp;$AQ63)*($J$3:$J$18=CA$3),0),0),"")</f>
        <v/>
      </c>
      <c r="CB63" s="297" t="str">
        <f t="array" aca="1" ref="CB63" ca="1">IFERROR(INDEX($S$3:$S$33,MATCH(1,($AN$3:$AN$33=$AR63&amp;$AQ63)*($R$3:$R$33=CB$3),0),0),"")</f>
        <v/>
      </c>
      <c r="CC63" s="299" t="str">
        <f t="array" aca="1" ref="CC63" ca="1">IFERROR(INDEX($Q$3:$Q$33,MATCH(1,($AN$3:$AN$33=$AR63&amp;$AQ63)*($R$3:$R$33=CC$3),0),0),"")</f>
        <v/>
      </c>
      <c r="CD63" s="297" t="str">
        <f t="array" aca="1" ref="CD63" ca="1">IFERROR(INDEX($T$3:$T$33,MATCH(1,($AN$3:$AN$33=$AR63&amp;$AQ63)*($R$3:$R$33=CD$3),0),0),"")</f>
        <v/>
      </c>
      <c r="CE63" s="297" t="str">
        <f t="array" aca="1" ref="CE63" ca="1">IFERROR(INDEX($U$3:$U$33,MATCH(1,($AN$3:$AN$33=$AR63&amp;$AQ63)*($R$3:$R$33=CE$3),0),0),"")</f>
        <v/>
      </c>
      <c r="CF63" s="297" t="str">
        <f t="array" aca="1" ref="CF63" ca="1">IFERROR(INDEX($S$3:$S$33,MATCH(1,($AN$3:$AN$33=$AR63&amp;$AQ63)*($R$3:$R$33=CF$3),0),0),"")</f>
        <v/>
      </c>
      <c r="CG63" s="299" t="str">
        <f t="array" aca="1" ref="CG63" ca="1">IFERROR(INDEX($Q$3:$Q$33,MATCH(1,($AN$3:$AN$33=$AR63&amp;$AQ63)*($R$3:$R$33=CG$3),0),0),"")</f>
        <v/>
      </c>
      <c r="CH63" s="297" t="str">
        <f t="array" aca="1" ref="CH63" ca="1">IFERROR(INDEX($T$3:$T$33,MATCH(1,($AN$3:$AN$33=$AR63&amp;$AQ63)*($R$3:$R$33=CH$3),0),0),"")</f>
        <v/>
      </c>
      <c r="CI63" s="297" t="str">
        <f t="array" aca="1" ref="CI63" ca="1">IFERROR(INDEX($U$3:$U$33,MATCH(1,($AN$3:$AN$33=$AR63&amp;$AQ63)*($R$3:$R$33=CI$3),0),0),"")</f>
        <v/>
      </c>
      <c r="CJ63" s="297" t="str">
        <f t="array" aca="1" ref="CJ63" ca="1">IFERROR(INDEX($S$3:$S$33,MATCH(1,($AN$3:$AN$33=$AR63&amp;$AQ63)*($R$3:$R$33=CJ$3),0),0),"")</f>
        <v/>
      </c>
      <c r="CK63" s="299" t="str">
        <f t="array" aca="1" ref="CK63" ca="1">IFERROR(INDEX($Q$3:$Q$33,MATCH(1,($AN$3:$AN$33=$AR63&amp;$AQ63)*($R$3:$R$33=CK$3),0),0),"")</f>
        <v/>
      </c>
      <c r="CL63" s="297" t="str">
        <f t="array" aca="1" ref="CL63" ca="1">IFERROR(INDEX($T$3:$T$33,MATCH(1,($AN$3:$AN$33=$AR63&amp;$AQ63)*($R$3:$R$33=CL$3),0),0),"")</f>
        <v/>
      </c>
      <c r="CM63" s="297" t="str">
        <f t="array" aca="1" ref="CM63" ca="1">IFERROR(INDEX($U$3:$U$33,MATCH(1,($AN$3:$AN$33=$AR63&amp;$AQ63)*($R$3:$R$33=CM$3),0),0),"")</f>
        <v/>
      </c>
      <c r="CN63" s="297" t="str">
        <f t="array" aca="1" ref="CN63" ca="1">IFERROR(INDEX($S$3:$S$33,MATCH(1,($AN$3:$AN$33=$AR63&amp;$AQ63)*($R$3:$R$33=CN$3),0),0),"")</f>
        <v/>
      </c>
      <c r="CO63" s="299" t="str">
        <f t="array" aca="1" ref="CO63" ca="1">IFERROR(INDEX($Q$3:$Q$33,MATCH(1,($AN$3:$AN$33=$AR63&amp;$AQ63)*($R$3:$R$33=CO$3),0),0),"")</f>
        <v/>
      </c>
      <c r="CP63" s="297" t="str">
        <f t="array" aca="1" ref="CP63" ca="1">IFERROR(INDEX($T$3:$T$33,MATCH(1,($AN$3:$AN$33=$AR63&amp;$AQ63)*($R$3:$R$33=CP$3),0),0),"")</f>
        <v/>
      </c>
      <c r="CQ63" s="297" t="str">
        <f t="array" aca="1" ref="CQ63" ca="1">IFERROR(INDEX($U$3:$U$33,MATCH(1,($AN$3:$AN$33=$AR63&amp;$AQ63)*($R$3:$R$33=CQ$3),0),0),"")</f>
        <v/>
      </c>
      <c r="CR63" s="297" t="str">
        <f t="array" aca="1" ref="CR63" ca="1">IFERROR(INDEX($S$3:$S$33,MATCH(1,($AN$3:$AN$33=$AR63&amp;$AQ63)*($R$3:$R$33=CR$3),0),0),"")</f>
        <v/>
      </c>
      <c r="CS63" s="299" t="str">
        <f t="array" aca="1" ref="CS63" ca="1">IFERROR(INDEX($Q$3:$Q$33,MATCH(1,($AN$3:$AN$33=$AR63&amp;$AQ63)*($R$3:$R$33=CS$3),0),0),"")</f>
        <v/>
      </c>
      <c r="CT63" s="297" t="str">
        <f t="array" aca="1" ref="CT63" ca="1">IFERROR(INDEX($T$3:$T$33,MATCH(1,($AN$3:$AN$33=$AR63&amp;$AQ63)*($R$3:$R$33=CT$3),0),0),"")</f>
        <v/>
      </c>
      <c r="CU63" s="297" t="str">
        <f t="array" aca="1" ref="CU63" ca="1">IFERROR(INDEX($U$3:$U$33,MATCH(1,($AN$3:$AN$33=$AR63&amp;$AQ63)*($R$3:$R$33=CU$3),0),0),"")</f>
        <v/>
      </c>
      <c r="CV63" s="297" t="str">
        <f t="array" aca="1" ref="CV63" ca="1">IFERROR(INDEX($S$3:$S$33,MATCH(1,($AN$3:$AN$33=$AR63&amp;$AQ63)*($R$3:$R$33=CV$3),0),0),"")</f>
        <v/>
      </c>
      <c r="CW63" s="299" t="str">
        <f t="array" aca="1" ref="CW63" ca="1">IFERROR(INDEX($Q$3:$Q$33,MATCH(1,($AN$3:$AN$33=$AR63&amp;$AQ63)*($R$3:$R$33=CW$3),0),0),"")</f>
        <v/>
      </c>
      <c r="CX63" s="297" t="str">
        <f t="array" aca="1" ref="CX63" ca="1">IFERROR(INDEX($T$3:$T$33,MATCH(1,($AN$3:$AN$33=$AR63&amp;$AQ63)*($R$3:$R$33=CX$3),0),0),"")</f>
        <v/>
      </c>
      <c r="CY63" s="297" t="str">
        <f t="array" aca="1" ref="CY63" ca="1">IFERROR(INDEX($U$3:$U$33,MATCH(1,($AN$3:$AN$33=$AR63&amp;$AQ63)*($R$3:$R$33=CY$3),0),0),"")</f>
        <v/>
      </c>
      <c r="CZ63" s="297" t="str">
        <f t="array" aca="1" ref="CZ63" ca="1">IFERROR(INDEX($S$3:$S$33,MATCH(1,($AN$3:$AN$33=$AR63&amp;$AQ63)*($R$3:$R$33=CZ$3),0),0),"")</f>
        <v/>
      </c>
      <c r="DA63" s="299" t="str">
        <f t="array" aca="1" ref="DA63" ca="1">IFERROR(INDEX($Q$3:$Q$33,MATCH(1,($AN$3:$AN$33=$AR63&amp;$AQ63)*($R$3:$R$33=DA$3),0),0),"")</f>
        <v/>
      </c>
      <c r="DB63" s="297" t="str">
        <f t="array" aca="1" ref="DB63" ca="1">IFERROR(INDEX($T$3:$T$33,MATCH(1,($AN$3:$AN$33=$AR63&amp;$AQ63)*($R$3:$R$33=DB$3),0),0),"")</f>
        <v/>
      </c>
      <c r="DC63" s="297" t="str">
        <f t="array" aca="1" ref="DC63" ca="1">IFERROR(INDEX($U$3:$U$33,MATCH(1,($AN$3:$AN$33=$AR63&amp;$AQ63)*($R$3:$R$33=DC$3),0),0),"")</f>
        <v/>
      </c>
      <c r="DD63" s="297">
        <f t="array" aca="1" ref="DD63" ca="1">IFERROR(INDEX($AA$3:$AA$65,MATCH(1,($AO$3:$AO$65=$AR63&amp;$AQ63)*($Z$3:$Z$65=DD$3),0),0),"")</f>
        <v>0.79166666666666674</v>
      </c>
      <c r="DE63" s="299">
        <f t="array" aca="1" ref="DE63" ca="1">IFERROR(INDEX($Y$3:$Y$65,MATCH(1,($AO$3:$AO$65=$AR63&amp;$AQ63)*($Z$3:$Z$65=DE$3),0),0),"")</f>
        <v>40</v>
      </c>
      <c r="DF63" s="297" t="str">
        <f t="array" aca="1" ref="DF63" ca="1">IFERROR(INDEX($AB$3:$AB$65,MATCH(1,($AO$3:$AO$65=$AR63&amp;$AQ63)*($Z$3:$Z$65=DF$3),0),0),"")</f>
        <v>Winner Match 35</v>
      </c>
      <c r="DG63" s="297" t="str">
        <f t="array" aca="1" ref="DG63" ca="1">IFERROR(INDEX($AC$3:$AC$65,MATCH(1,($AO$3:$AO$65=$AR63&amp;$AQ63)*($Z$3:$Z$65=DG$3),0),0),"")</f>
        <v>Winner Match 36</v>
      </c>
      <c r="DH63" s="297" t="str">
        <f t="array" aca="1" ref="DH63" ca="1">IFERROR(INDEX($AA$3:$AA$65,MATCH(1,($AO$3:$AO$65=$AR63&amp;$AQ63)*($Z$3:$Z$65=DH$3),0),0),"")</f>
        <v/>
      </c>
      <c r="DI63" s="299" t="str">
        <f t="array" aca="1" ref="DI63" ca="1">IFERROR(INDEX($Y$3:$Y$65,MATCH(1,($AO$3:$AO$65=$AR63&amp;$AQ63)*($Z$3:$Z$65=DI$3),0),0),"")</f>
        <v/>
      </c>
      <c r="DJ63" s="297" t="str">
        <f t="array" aca="1" ref="DJ63" ca="1">IFERROR(INDEX($AB$3:$AB$65,MATCH(1,($AO$3:$AO$65=$AR63&amp;$AQ63)*($Z$3:$Z$65=DJ$3),0),0),"")</f>
        <v/>
      </c>
      <c r="DK63" s="297" t="str">
        <f t="array" aca="1" ref="DK63" ca="1">IFERROR(INDEX($AC$3:$AC$65,MATCH(1,($AO$3:$AO$65=$AR63&amp;$AQ63)*($Z$3:$Z$65=DK$3),0),0),"")</f>
        <v/>
      </c>
      <c r="DL63" s="297" t="str">
        <f t="array" aca="1" ref="DL63" ca="1">IFERROR(INDEX($AA$3:$AA$65,MATCH(1,($AO$3:$AO$65=$AR63&amp;$AQ63)*($Z$3:$Z$65=DL$3),0),0),"")</f>
        <v/>
      </c>
      <c r="DM63" s="299" t="str">
        <f t="array" aca="1" ref="DM63" ca="1">IFERROR(INDEX($Y$3:$Y$65,MATCH(1,($AO$3:$AO$65=$AR63&amp;$AQ63)*($Z$3:$Z$65=DM$3),0),0),"")</f>
        <v/>
      </c>
      <c r="DN63" s="297" t="str">
        <f t="array" aca="1" ref="DN63" ca="1">IFERROR(INDEX($AB$3:$AB$65,MATCH(1,($AO$3:$AO$65=$AR63&amp;$AQ63)*($Z$3:$Z$65=DN$3),0),0),"")</f>
        <v/>
      </c>
      <c r="DO63" s="297" t="str">
        <f t="array" aca="1" ref="DO63" ca="1">IFERROR(INDEX($AC$3:$AC$65,MATCH(1,($AO$3:$AO$65=$AR63&amp;$AQ63)*($Z$3:$Z$65=DO$3),0),0),"")</f>
        <v/>
      </c>
      <c r="DP63" s="297" t="str">
        <f t="array" aca="1" ref="DP63" ca="1">IFERROR(INDEX($AA$3:$AA$65,MATCH(1,($AO$3:$AO$65=$AR63&amp;$AQ63)*($Z$3:$Z$65=DP$3),0),0),"")</f>
        <v/>
      </c>
      <c r="DQ63" s="299" t="str">
        <f t="array" aca="1" ref="DQ63" ca="1">IFERROR(INDEX($Y$3:$Y$65,MATCH(1,($AO$3:$AO$65=$AR63&amp;$AQ63)*($Z$3:$Z$65=DQ$3),0),0),"")</f>
        <v/>
      </c>
      <c r="DR63" s="297" t="str">
        <f t="array" aca="1" ref="DR63" ca="1">IFERROR(INDEX($AB$3:$AB$65,MATCH(1,($AO$3:$AO$65=$AR63&amp;$AQ63)*($Z$3:$Z$65=DR$3),0),0),"")</f>
        <v/>
      </c>
      <c r="DS63" s="297" t="str">
        <f t="array" aca="1" ref="DS63" ca="1">IFERROR(INDEX($AC$3:$AC$65,MATCH(1,($AO$3:$AO$65=$AR63&amp;$AQ63)*($Z$3:$Z$65=DS$3),0),0),"")</f>
        <v/>
      </c>
      <c r="DT63" s="297" t="str">
        <f t="array" aca="1" ref="DT63" ca="1">IFERROR(INDEX($AA$3:$AA$65,MATCH(1,($AO$3:$AO$65=$AR63&amp;$AQ63)*($Z$3:$Z$65=DT$3),0),0),"")</f>
        <v/>
      </c>
      <c r="DU63" s="299" t="str">
        <f t="array" aca="1" ref="DU63" ca="1">IFERROR(INDEX($Y$3:$Y$65,MATCH(1,($AO$3:$AO$65=$AR63&amp;$AQ63)*($Z$3:$Z$65=DU$3),0),0),"")</f>
        <v/>
      </c>
      <c r="DV63" s="297" t="str">
        <f t="array" aca="1" ref="DV63" ca="1">IFERROR(INDEX($AB$3:$AB$65,MATCH(1,($AO$3:$AO$65=$AR63&amp;$AQ63)*($Z$3:$Z$65=DV$3),0),0),"")</f>
        <v/>
      </c>
      <c r="DW63" s="297" t="str">
        <f t="array" aca="1" ref="DW63" ca="1">IFERROR(INDEX($AC$3:$AC$65,MATCH(1,($AO$3:$AO$65=$AR63&amp;$AQ63)*($Z$3:$Z$65=DW$3),0),0),"")</f>
        <v/>
      </c>
      <c r="DX63" s="297" t="str">
        <f t="array" aca="1" ref="DX63" ca="1">IFERROR(INDEX($AA$3:$AA$65,MATCH(1,($AO$3:$AO$65=$AR63&amp;$AQ63)*($Z$3:$Z$65=DX$3),0),0),"")</f>
        <v/>
      </c>
      <c r="DY63" s="299" t="str">
        <f t="array" aca="1" ref="DY63" ca="1">IFERROR(INDEX($Y$3:$Y$65,MATCH(1,($AO$3:$AO$65=$AR63&amp;$AQ63)*($Z$3:$Z$65=DY$3),0),0),"")</f>
        <v/>
      </c>
      <c r="DZ63" s="297" t="str">
        <f t="array" aca="1" ref="DZ63" ca="1">IFERROR(INDEX($AB$3:$AB$65,MATCH(1,($AO$3:$AO$65=$AR63&amp;$AQ63)*($Z$3:$Z$65=DZ$3),0),0),"")</f>
        <v/>
      </c>
      <c r="EA63" s="297" t="str">
        <f t="array" aca="1" ref="EA63" ca="1">IFERROR(INDEX($AC$3:$AC$65,MATCH(1,($AO$3:$AO$65=$AR63&amp;$AQ63)*($Z$3:$Z$65=EA$3),0),0),"")</f>
        <v/>
      </c>
      <c r="EB63" s="297" t="str">
        <f t="array" aca="1" ref="EB63" ca="1">IFERROR(INDEX($AA$3:$AA$65,MATCH(1,($AO$3:$AO$65=$AR63&amp;$AQ63)*($Z$3:$Z$65=EB$3),0),0),"")</f>
        <v/>
      </c>
      <c r="EC63" s="299" t="str">
        <f t="array" aca="1" ref="EC63" ca="1">IFERROR(INDEX($Y$3:$Y$65,MATCH(1,($AO$3:$AO$65=$AR63&amp;$AQ63)*($Z$3:$Z$65=EC$3),0),0),"")</f>
        <v/>
      </c>
      <c r="ED63" s="297" t="str">
        <f t="array" aca="1" ref="ED63" ca="1">IFERROR(INDEX($AB$3:$AB$65,MATCH(1,($AO$3:$AO$65=$AR63&amp;$AQ63)*($Z$3:$Z$65=ED$3),0),0),"")</f>
        <v/>
      </c>
      <c r="EE63" s="297" t="str">
        <f t="array" aca="1" ref="EE63" ca="1">IFERROR(INDEX($AC$3:$AC$65,MATCH(1,($AO$3:$AO$65=$AR63&amp;$AQ63)*($Z$3:$Z$65=EE$3),0),0),"")</f>
        <v/>
      </c>
      <c r="EF63" s="297">
        <f t="array" aca="1" ref="EF63" ca="1">IFERROR(INDEX($AI$3:$AI$129,MATCH(1,($AP$3:$AP$129=$AR63&amp;$AQ63)*($AH$3:$AH$129=EF$3),0),0),"")</f>
        <v>0.79166666666666674</v>
      </c>
      <c r="EG63" s="299">
        <f t="array" aca="1" ref="EG63" ca="1">IFERROR(INDEX($AG$3:$AG$129,MATCH(1,($AP$3:$AP$129=$AR63&amp;$AQ63)*($AH$3:$AH$129=EG$3),0),0),"")</f>
        <v>40</v>
      </c>
      <c r="EH63" s="297" t="str">
        <f t="array" aca="1" ref="EH63" ca="1">IFERROR(INDEX($AJ$3:$AJ$129,MATCH(1,($AP$3:$AP$129=$AR63&amp;$AQ63)*($AH$3:$AH$129=EH$3),0),0),"")</f>
        <v>Winner Match 27</v>
      </c>
      <c r="EI63" s="297" t="str">
        <f t="array" aca="1" ref="EI63" ca="1">IFERROR(INDEX($AK$3:$AK$129,MATCH(1,($AP$3:$AP$129=$AR63&amp;$AQ63)*($AH$3:$AH$129=EI$3),0),0),"")</f>
        <v>Winner Match 28</v>
      </c>
      <c r="EJ63" s="297" t="str">
        <f t="array" aca="1" ref="EJ63" ca="1">IFERROR(INDEX($AI$3:$AI$129,MATCH(1,($AP$3:$AP$129=$AR63&amp;$AQ63)*($AH$3:$AH$129=EJ$3),0),0),"")</f>
        <v/>
      </c>
      <c r="EK63" s="299" t="str">
        <f t="array" aca="1" ref="EK63" ca="1">IFERROR(INDEX($AG$3:$AG$129,MATCH(1,($AP$3:$AP$129=$AR63&amp;$AQ63)*($AH$3:$AH$129=EK$3),0),0),"")</f>
        <v/>
      </c>
      <c r="EL63" s="297" t="str">
        <f t="array" aca="1" ref="EL63" ca="1">IFERROR(INDEX($AJ$3:$AJ$129,MATCH(1,($AP$3:$AP$129=$AR63&amp;$AQ63)*($AH$3:$AH$129=EL$3),0),0),"")</f>
        <v/>
      </c>
      <c r="EM63" s="297" t="str">
        <f t="array" aca="1" ref="EM63" ca="1">IFERROR(INDEX($AK$3:$AK$129,MATCH(1,($AP$3:$AP$129=$AR63&amp;$AQ63)*($AH$3:$AH$129=EM$3),0),0),"")</f>
        <v/>
      </c>
      <c r="EN63" s="297" t="str">
        <f t="array" aca="1" ref="EN63" ca="1">IFERROR(INDEX($AI$3:$AI$129,MATCH(1,($AP$3:$AP$129=$AR63&amp;$AQ63)*($AH$3:$AH$129=EN$3),0),0),"")</f>
        <v/>
      </c>
      <c r="EO63" s="299" t="str">
        <f t="array" aca="1" ref="EO63" ca="1">IFERROR(INDEX($AG$3:$AG$129,MATCH(1,($AP$3:$AP$129=$AR63&amp;$AQ63)*($AH$3:$AH$129=EO$3),0),0),"")</f>
        <v/>
      </c>
      <c r="EP63" s="297" t="str">
        <f t="array" aca="1" ref="EP63" ca="1">IFERROR(INDEX($AJ$3:$AJ$129,MATCH(1,($AP$3:$AP$129=$AR63&amp;$AQ63)*($AH$3:$AH$129=EP$3),0),0),"")</f>
        <v/>
      </c>
      <c r="EQ63" s="297" t="str">
        <f t="array" aca="1" ref="EQ63" ca="1">IFERROR(INDEX($AK$3:$AK$129,MATCH(1,($AP$3:$AP$129=$AR63&amp;$AQ63)*($AH$3:$AH$129=EQ$3),0),0),"")</f>
        <v/>
      </c>
      <c r="ER63" s="297" t="str">
        <f t="array" aca="1" ref="ER63" ca="1">IFERROR(INDEX($AI$3:$AI$129,MATCH(1,($AP$3:$AP$129=$AR63&amp;$AQ63)*($AH$3:$AH$129=ER$3),0),0),"")</f>
        <v/>
      </c>
      <c r="ES63" s="299" t="str">
        <f t="array" aca="1" ref="ES63" ca="1">IFERROR(INDEX($AG$3:$AG$129,MATCH(1,($AP$3:$AP$129=$AR63&amp;$AQ63)*($AH$3:$AH$129=ES$3),0),0),"")</f>
        <v/>
      </c>
      <c r="ET63" s="297" t="str">
        <f t="array" aca="1" ref="ET63" ca="1">IFERROR(INDEX($AJ$3:$AJ$129,MATCH(1,($AP$3:$AP$129=$AR63&amp;$AQ63)*($AH$3:$AH$129=ET$3),0),0),"")</f>
        <v/>
      </c>
      <c r="EU63" s="297" t="str">
        <f t="array" aca="1" ref="EU63" ca="1">IFERROR(INDEX($AK$3:$AK$129,MATCH(1,($AP$3:$AP$129=$AR63&amp;$AQ63)*($AH$3:$AH$129=EU$3),0),0),"")</f>
        <v/>
      </c>
      <c r="EV63" s="297" t="str">
        <f t="array" aca="1" ref="EV63" ca="1">IFERROR(INDEX($AI$3:$AI$129,MATCH(1,($AP$3:$AP$129=$AR63&amp;$AQ63)*($AH$3:$AH$129=EV$3),0),0),"")</f>
        <v/>
      </c>
      <c r="EW63" s="299" t="str">
        <f t="array" aca="1" ref="EW63" ca="1">IFERROR(INDEX($AG$3:$AG$129,MATCH(1,($AP$3:$AP$129=$AR63&amp;$AQ63)*($AH$3:$AH$129=EW$3),0),0),"")</f>
        <v/>
      </c>
      <c r="EX63" s="297" t="str">
        <f t="array" aca="1" ref="EX63" ca="1">IFERROR(INDEX($AJ$3:$AJ$129,MATCH(1,($AP$3:$AP$129=$AR63&amp;$AQ63)*($AH$3:$AH$129=EX$3),0),0),"")</f>
        <v/>
      </c>
      <c r="EY63" s="297" t="str">
        <f t="array" aca="1" ref="EY63" ca="1">IFERROR(INDEX($AK$3:$AK$129,MATCH(1,($AP$3:$AP$129=$AR63&amp;$AQ63)*($AH$3:$AH$129=EY$3),0),0),"")</f>
        <v/>
      </c>
      <c r="EZ63" s="297" t="str">
        <f t="array" aca="1" ref="EZ63" ca="1">IFERROR(INDEX($AI$3:$AI$129,MATCH(1,($AP$3:$AP$129=$AR63&amp;$AQ63)*($AH$3:$AH$129=EZ$3),0),0),"")</f>
        <v/>
      </c>
      <c r="FA63" s="299" t="str">
        <f t="array" aca="1" ref="FA63" ca="1">IFERROR(INDEX($AG$3:$AG$129,MATCH(1,($AP$3:$AP$129=$AR63&amp;$AQ63)*($AH$3:$AH$129=FA$3),0),0),"")</f>
        <v/>
      </c>
      <c r="FB63" s="297" t="str">
        <f t="array" aca="1" ref="FB63" ca="1">IFERROR(INDEX($AJ$3:$AJ$129,MATCH(1,($AP$3:$AP$129=$AR63&amp;$AQ63)*($AH$3:$AH$129=FB$3),0),0),"")</f>
        <v/>
      </c>
      <c r="FC63" s="297" t="str">
        <f t="array" aca="1" ref="FC63" ca="1">IFERROR(INDEX($AK$3:$AK$129,MATCH(1,($AP$3:$AP$129=$AR63&amp;$AQ63)*($AH$3:$AH$129=FC$3),0),0),"")</f>
        <v/>
      </c>
      <c r="FD63" s="297" t="str">
        <f t="array" aca="1" ref="FD63" ca="1">IFERROR(INDEX($AI$3:$AI$129,MATCH(1,($AP$3:$AP$129=$AR63&amp;$AQ63)*($AH$3:$AH$129=FD$3),0),0),"")</f>
        <v/>
      </c>
      <c r="FE63" s="299" t="str">
        <f t="array" aca="1" ref="FE63" ca="1">IFERROR(INDEX($AG$3:$AG$129,MATCH(1,($AP$3:$AP$129=$AR63&amp;$AQ63)*($AH$3:$AH$129=FE$3),0),0),"")</f>
        <v/>
      </c>
      <c r="FF63" s="297" t="str">
        <f t="array" aca="1" ref="FF63" ca="1">IFERROR(INDEX($AJ$3:$AJ$129,MATCH(1,($AP$3:$AP$129=$AR63&amp;$AQ63)*($AH$3:$AH$129=FF$3),0),0),"")</f>
        <v/>
      </c>
      <c r="FG63" s="297" t="str">
        <f t="array" aca="1" ref="FG63" ca="1">IFERROR(INDEX($AK$3:$AK$129,MATCH(1,($AP$3:$AP$129=$AR63&amp;$AQ63)*($AH$3:$AH$129=FG$3),0),0),"")</f>
        <v/>
      </c>
    </row>
    <row r="64" spans="2:163" ht="13.8" x14ac:dyDescent="0.25">
      <c r="B64" s="295">
        <f>dummy1!O70</f>
        <v>62</v>
      </c>
      <c r="C64" s="296">
        <f>dummy1!P70</f>
        <v>42040</v>
      </c>
      <c r="D64" s="297">
        <f>dummy1!Q70</f>
        <v>0.87500000000000011</v>
      </c>
      <c r="E64" s="295" t="str">
        <f>dummy1!R70</f>
        <v>Court 14</v>
      </c>
      <c r="G64" s="295" t="str">
        <f>IFERROR(VLOOKUP(dummy1!S70,dummy1!$K$45:$L$172,2,FALSE),"")</f>
        <v/>
      </c>
      <c r="H64" s="295" t="str">
        <f>IFERROR(VLOOKUP(dummy1!V70,dummy1!$K$45:$L$172,2,FALSE),"")</f>
        <v/>
      </c>
      <c r="V64" s="295">
        <f ca="1">'Bracket 17 - 32'!EA81</f>
        <v>46</v>
      </c>
      <c r="W64" s="296" t="str">
        <f ca="1">'Bracket 17 - 32'!EB78</f>
        <v>Winner Match 39</v>
      </c>
      <c r="X64" s="296" t="str">
        <f ca="1">'Bracket 17 - 32'!EB79</f>
        <v>Winner Match 45</v>
      </c>
      <c r="Y64" s="295" t="str">
        <f t="shared" ca="1" si="77"/>
        <v/>
      </c>
      <c r="Z64" s="295" t="str">
        <f t="shared" ca="1" si="78"/>
        <v/>
      </c>
      <c r="AA64" s="295" t="str">
        <f t="shared" ca="1" si="3"/>
        <v/>
      </c>
      <c r="AB64" s="295" t="str">
        <f t="shared" ca="1" si="42"/>
        <v/>
      </c>
      <c r="AC64" s="295" t="str">
        <f t="shared" ca="1" si="43"/>
        <v/>
      </c>
      <c r="AD64" s="295">
        <f ca="1">'Bracket 33 - 64'!S171</f>
        <v>26</v>
      </c>
      <c r="AE64" s="295" t="str">
        <f ca="1">'Bracket 33 - 64'!T168</f>
        <v/>
      </c>
      <c r="AF64" s="295" t="str">
        <f ca="1">'Bracket 33 - 64'!T169</f>
        <v/>
      </c>
      <c r="AG64" s="295">
        <f t="shared" ca="1" si="44"/>
        <v>62</v>
      </c>
      <c r="AH64" s="295">
        <f t="shared" ca="1" si="45"/>
        <v>42040</v>
      </c>
      <c r="AI64" s="295">
        <f t="shared" ca="1" si="46"/>
        <v>0.87500000000000011</v>
      </c>
      <c r="AJ64" s="295" t="str">
        <f t="shared" ca="1" si="47"/>
        <v>Winner Match 51</v>
      </c>
      <c r="AK64" s="295" t="str">
        <f t="shared" ca="1" si="48"/>
        <v>Winner Match 52</v>
      </c>
      <c r="AL64" s="294">
        <f>IF(dummy1!B71=dummy1!B70,IF(dummy1!C71&gt;1,AL63,AL63+1),1)</f>
        <v>4</v>
      </c>
      <c r="AO64" s="295" t="str">
        <f t="shared" si="51"/>
        <v>4Court 14</v>
      </c>
      <c r="AP64" s="295" t="str">
        <f t="shared" si="52"/>
        <v>4Court 14</v>
      </c>
      <c r="AQ64" s="295" t="str">
        <f t="shared" si="76"/>
        <v>Court 8</v>
      </c>
      <c r="AR64" s="295">
        <f t="shared" si="75"/>
        <v>4</v>
      </c>
      <c r="AS64" s="295">
        <f t="shared" ca="1" si="61"/>
        <v>16</v>
      </c>
      <c r="AT64" s="295">
        <f t="shared" ca="1" si="62"/>
        <v>0</v>
      </c>
      <c r="AU64" s="295">
        <f t="shared" ca="1" si="63"/>
        <v>0</v>
      </c>
      <c r="AV64" s="295">
        <f t="shared" ca="1" si="64"/>
        <v>0</v>
      </c>
      <c r="AW64" s="295">
        <f t="shared" ca="1" si="65"/>
        <v>0</v>
      </c>
      <c r="AX64" s="295">
        <f t="shared" ca="1" si="66"/>
        <v>0</v>
      </c>
      <c r="AY64" s="295">
        <f t="shared" ca="1" si="67"/>
        <v>0</v>
      </c>
      <c r="AZ64" s="297" t="str">
        <f t="array" aca="1" ref="AZ64" ca="1">IFERROR(INDEX($K$3:$K$18,MATCH(1,($AM$3:$AM$18=$AR64&amp;$AQ64)*($J$3:$J$18=AZ$3),0),0),"")</f>
        <v/>
      </c>
      <c r="BA64" s="299" t="str">
        <f t="array" aca="1" ref="BA64" ca="1">IFERROR(INDEX($I$3:$I$18,MATCH(1,($AM$3:$AM$18=$AR64&amp;$AQ64)*($J$3:$J$18=BA$3),0),0),"")</f>
        <v/>
      </c>
      <c r="BB64" s="297" t="str">
        <f t="array" aca="1" ref="BB64" ca="1">IFERROR(INDEX($L$3:$L$18,MATCH(1,($AM$3:$AM$18=$AR64&amp;$AQ64)*($J$3:$J$18=BB$3),0),0),"")</f>
        <v/>
      </c>
      <c r="BC64" s="297" t="str">
        <f t="array" aca="1" ref="BC64" ca="1">IFERROR(INDEX($M$3:$M$18,MATCH(1,($AM$3:$AM$18=$AR64&amp;$AQ64)*($J$3:$J$18=BC$3),0),0),"")</f>
        <v/>
      </c>
      <c r="BD64" s="297" t="str">
        <f t="array" aca="1" ref="BD64" ca="1">IFERROR(INDEX($K$3:$K$18,MATCH(1,($AM$3:$AM$18=$AR64&amp;$AQ64)*($J$3:$J$18=BD$3),0),0),"")</f>
        <v/>
      </c>
      <c r="BE64" s="299" t="str">
        <f t="array" aca="1" ref="BE64" ca="1">IFERROR(INDEX($I$3:$I$18,MATCH(1,($AM$3:$AM$18=$AR64&amp;$AQ64)*($J$3:$J$18=BE$3),0),0),"")</f>
        <v/>
      </c>
      <c r="BF64" s="297" t="str">
        <f t="array" aca="1" ref="BF64" ca="1">IFERROR(INDEX($L$3:$L$18,MATCH(1,($AM$3:$AM$18=$AR64&amp;$AQ64)*($J$3:$J$18=BF$3),0),0),"")</f>
        <v/>
      </c>
      <c r="BG64" s="297" t="str">
        <f t="array" aca="1" ref="BG64" ca="1">IFERROR(INDEX($M$3:$M$18,MATCH(1,($AM$3:$AM$18=$AR64&amp;$AQ64)*($J$3:$J$18=BG$3),0),0),"")</f>
        <v/>
      </c>
      <c r="BH64" s="297" t="str">
        <f t="array" aca="1" ref="BH64" ca="1">IFERROR(INDEX($K$3:$K$18,MATCH(1,($AM$3:$AM$18=$AR64&amp;$AQ64)*($J$3:$J$18=BH$3),0),0),"")</f>
        <v/>
      </c>
      <c r="BI64" s="299" t="str">
        <f t="array" aca="1" ref="BI64" ca="1">IFERROR(INDEX($I$3:$I$18,MATCH(1,($AM$3:$AM$18=$AR64&amp;$AQ64)*($J$3:$J$18=BI$3),0),0),"")</f>
        <v/>
      </c>
      <c r="BJ64" s="297" t="str">
        <f t="array" aca="1" ref="BJ64" ca="1">IFERROR(INDEX($L$3:$L$18,MATCH(1,($AM$3:$AM$18=$AR64&amp;$AQ64)*($J$3:$J$18=BJ$3),0),0),"")</f>
        <v/>
      </c>
      <c r="BK64" s="297" t="str">
        <f t="array" aca="1" ref="BK64" ca="1">IFERROR(INDEX($M$3:$M$18,MATCH(1,($AM$3:$AM$18=$AR64&amp;$AQ64)*($J$3:$J$18=BK$3),0),0),"")</f>
        <v/>
      </c>
      <c r="BL64" s="297" t="str">
        <f t="array" aca="1" ref="BL64" ca="1">IFERROR(INDEX($K$3:$K$18,MATCH(1,($AM$3:$AM$18=$AR64&amp;$AQ64)*($J$3:$J$18=BL$3),0),0),"")</f>
        <v/>
      </c>
      <c r="BM64" s="299" t="str">
        <f t="array" aca="1" ref="BM64" ca="1">IFERROR(INDEX($I$3:$I$18,MATCH(1,($AM$3:$AM$18=$AR64&amp;$AQ64)*($J$3:$J$18=BM$3),0),0),"")</f>
        <v/>
      </c>
      <c r="BN64" s="297" t="str">
        <f t="array" aca="1" ref="BN64" ca="1">IFERROR(INDEX($L$3:$L$18,MATCH(1,($AM$3:$AM$18=$AR64&amp;$AQ64)*($J$3:$J$18=BN$3),0),0),"")</f>
        <v/>
      </c>
      <c r="BO64" s="297" t="str">
        <f t="array" aca="1" ref="BO64" ca="1">IFERROR(INDEX($M$3:$M$18,MATCH(1,($AM$3:$AM$18=$AR64&amp;$AQ64)*($J$3:$J$18=BO$3),0),0),"")</f>
        <v/>
      </c>
      <c r="BP64" s="297" t="str">
        <f t="array" aca="1" ref="BP64" ca="1">IFERROR(INDEX($K$3:$K$18,MATCH(1,($AM$3:$AM$18=$AR64&amp;$AQ64)*($J$3:$J$18=BP$3),0),0),"")</f>
        <v/>
      </c>
      <c r="BQ64" s="299" t="str">
        <f t="array" aca="1" ref="BQ64" ca="1">IFERROR(INDEX($I$3:$I$18,MATCH(1,($AM$3:$AM$18=$AR64&amp;$AQ64)*($J$3:$J$18=BQ$3),0),0),"")</f>
        <v/>
      </c>
      <c r="BR64" s="297" t="str">
        <f t="array" aca="1" ref="BR64" ca="1">IFERROR(INDEX($L$3:$L$18,MATCH(1,($AM$3:$AM$18=$AR64&amp;$AQ64)*($J$3:$J$18=BR$3),0),0),"")</f>
        <v/>
      </c>
      <c r="BS64" s="297" t="str">
        <f t="array" aca="1" ref="BS64" ca="1">IFERROR(INDEX($M$3:$M$18,MATCH(1,($AM$3:$AM$18=$AR64&amp;$AQ64)*($J$3:$J$18=BS$3),0),0),"")</f>
        <v/>
      </c>
      <c r="BT64" s="297" t="str">
        <f t="array" aca="1" ref="BT64" ca="1">IFERROR(INDEX($K$3:$K$18,MATCH(1,($AM$3:$AM$18=$AR64&amp;$AQ64)*($J$3:$J$18=BT$3),0),0),"")</f>
        <v/>
      </c>
      <c r="BU64" s="299" t="str">
        <f t="array" aca="1" ref="BU64" ca="1">IFERROR(INDEX($I$3:$I$18,MATCH(1,($AM$3:$AM$18=$AR64&amp;$AQ64)*($J$3:$J$18=BU$3),0),0),"")</f>
        <v/>
      </c>
      <c r="BV64" s="297" t="str">
        <f t="array" aca="1" ref="BV64" ca="1">IFERROR(INDEX($L$3:$L$18,MATCH(1,($AM$3:$AM$18=$AR64&amp;$AQ64)*($J$3:$J$18=BV$3),0),0),"")</f>
        <v/>
      </c>
      <c r="BW64" s="297" t="str">
        <f t="array" aca="1" ref="BW64" ca="1">IFERROR(INDEX($M$3:$M$18,MATCH(1,($AM$3:$AM$18=$AR64&amp;$AQ64)*($J$3:$J$18=BW$3),0),0),"")</f>
        <v/>
      </c>
      <c r="BX64" s="297" t="str">
        <f t="array" aca="1" ref="BX64" ca="1">IFERROR(INDEX($K$3:$K$18,MATCH(1,($AM$3:$AM$18=$AR64&amp;$AQ64)*($J$3:$J$18=BX$3),0),0),"")</f>
        <v/>
      </c>
      <c r="BY64" s="299" t="str">
        <f t="array" aca="1" ref="BY64" ca="1">IFERROR(INDEX($I$3:$I$18,MATCH(1,($AM$3:$AM$18=$AR64&amp;$AQ64)*($J$3:$J$18=BY$3),0),0),"")</f>
        <v/>
      </c>
      <c r="BZ64" s="297" t="str">
        <f t="array" aca="1" ref="BZ64" ca="1">IFERROR(INDEX($L$3:$L$18,MATCH(1,($AM$3:$AM$18=$AR64&amp;$AQ64)*($J$3:$J$18=BZ$3),0),0),"")</f>
        <v/>
      </c>
      <c r="CA64" s="297" t="str">
        <f t="array" aca="1" ref="CA64" ca="1">IFERROR(INDEX($M$3:$M$18,MATCH(1,($AM$3:$AM$18=$AR64&amp;$AQ64)*($J$3:$J$18=CA$3),0),0),"")</f>
        <v/>
      </c>
      <c r="CB64" s="297" t="str">
        <f t="array" aca="1" ref="CB64" ca="1">IFERROR(INDEX($S$3:$S$33,MATCH(1,($AN$3:$AN$33=$AR64&amp;$AQ64)*($R$3:$R$33=CB$3),0),0),"")</f>
        <v/>
      </c>
      <c r="CC64" s="299" t="str">
        <f t="array" aca="1" ref="CC64" ca="1">IFERROR(INDEX($Q$3:$Q$33,MATCH(1,($AN$3:$AN$33=$AR64&amp;$AQ64)*($R$3:$R$33=CC$3),0),0),"")</f>
        <v/>
      </c>
      <c r="CD64" s="297" t="str">
        <f t="array" aca="1" ref="CD64" ca="1">IFERROR(INDEX($T$3:$T$33,MATCH(1,($AN$3:$AN$33=$AR64&amp;$AQ64)*($R$3:$R$33=CD$3),0),0),"")</f>
        <v/>
      </c>
      <c r="CE64" s="297" t="str">
        <f t="array" aca="1" ref="CE64" ca="1">IFERROR(INDEX($U$3:$U$33,MATCH(1,($AN$3:$AN$33=$AR64&amp;$AQ64)*($R$3:$R$33=CE$3),0),0),"")</f>
        <v/>
      </c>
      <c r="CF64" s="297" t="str">
        <f t="array" aca="1" ref="CF64" ca="1">IFERROR(INDEX($S$3:$S$33,MATCH(1,($AN$3:$AN$33=$AR64&amp;$AQ64)*($R$3:$R$33=CF$3),0),0),"")</f>
        <v/>
      </c>
      <c r="CG64" s="299" t="str">
        <f t="array" aca="1" ref="CG64" ca="1">IFERROR(INDEX($Q$3:$Q$33,MATCH(1,($AN$3:$AN$33=$AR64&amp;$AQ64)*($R$3:$R$33=CG$3),0),0),"")</f>
        <v/>
      </c>
      <c r="CH64" s="297" t="str">
        <f t="array" aca="1" ref="CH64" ca="1">IFERROR(INDEX($T$3:$T$33,MATCH(1,($AN$3:$AN$33=$AR64&amp;$AQ64)*($R$3:$R$33=CH$3),0),0),"")</f>
        <v/>
      </c>
      <c r="CI64" s="297" t="str">
        <f t="array" aca="1" ref="CI64" ca="1">IFERROR(INDEX($U$3:$U$33,MATCH(1,($AN$3:$AN$33=$AR64&amp;$AQ64)*($R$3:$R$33=CI$3),0),0),"")</f>
        <v/>
      </c>
      <c r="CJ64" s="297" t="str">
        <f t="array" aca="1" ref="CJ64" ca="1">IFERROR(INDEX($S$3:$S$33,MATCH(1,($AN$3:$AN$33=$AR64&amp;$AQ64)*($R$3:$R$33=CJ$3),0),0),"")</f>
        <v/>
      </c>
      <c r="CK64" s="299" t="str">
        <f t="array" aca="1" ref="CK64" ca="1">IFERROR(INDEX($Q$3:$Q$33,MATCH(1,($AN$3:$AN$33=$AR64&amp;$AQ64)*($R$3:$R$33=CK$3),0),0),"")</f>
        <v/>
      </c>
      <c r="CL64" s="297" t="str">
        <f t="array" aca="1" ref="CL64" ca="1">IFERROR(INDEX($T$3:$T$33,MATCH(1,($AN$3:$AN$33=$AR64&amp;$AQ64)*($R$3:$R$33=CL$3),0),0),"")</f>
        <v/>
      </c>
      <c r="CM64" s="297" t="str">
        <f t="array" aca="1" ref="CM64" ca="1">IFERROR(INDEX($U$3:$U$33,MATCH(1,($AN$3:$AN$33=$AR64&amp;$AQ64)*($R$3:$R$33=CM$3),0),0),"")</f>
        <v/>
      </c>
      <c r="CN64" s="297" t="str">
        <f t="array" aca="1" ref="CN64" ca="1">IFERROR(INDEX($S$3:$S$33,MATCH(1,($AN$3:$AN$33=$AR64&amp;$AQ64)*($R$3:$R$33=CN$3),0),0),"")</f>
        <v/>
      </c>
      <c r="CO64" s="299" t="str">
        <f t="array" aca="1" ref="CO64" ca="1">IFERROR(INDEX($Q$3:$Q$33,MATCH(1,($AN$3:$AN$33=$AR64&amp;$AQ64)*($R$3:$R$33=CO$3),0),0),"")</f>
        <v/>
      </c>
      <c r="CP64" s="297" t="str">
        <f t="array" aca="1" ref="CP64" ca="1">IFERROR(INDEX($T$3:$T$33,MATCH(1,($AN$3:$AN$33=$AR64&amp;$AQ64)*($R$3:$R$33=CP$3),0),0),"")</f>
        <v/>
      </c>
      <c r="CQ64" s="297" t="str">
        <f t="array" aca="1" ref="CQ64" ca="1">IFERROR(INDEX($U$3:$U$33,MATCH(1,($AN$3:$AN$33=$AR64&amp;$AQ64)*($R$3:$R$33=CQ$3),0),0),"")</f>
        <v/>
      </c>
      <c r="CR64" s="297" t="str">
        <f t="array" aca="1" ref="CR64" ca="1">IFERROR(INDEX($S$3:$S$33,MATCH(1,($AN$3:$AN$33=$AR64&amp;$AQ64)*($R$3:$R$33=CR$3),0),0),"")</f>
        <v/>
      </c>
      <c r="CS64" s="299" t="str">
        <f t="array" aca="1" ref="CS64" ca="1">IFERROR(INDEX($Q$3:$Q$33,MATCH(1,($AN$3:$AN$33=$AR64&amp;$AQ64)*($R$3:$R$33=CS$3),0),0),"")</f>
        <v/>
      </c>
      <c r="CT64" s="297" t="str">
        <f t="array" aca="1" ref="CT64" ca="1">IFERROR(INDEX($T$3:$T$33,MATCH(1,($AN$3:$AN$33=$AR64&amp;$AQ64)*($R$3:$R$33=CT$3),0),0),"")</f>
        <v/>
      </c>
      <c r="CU64" s="297" t="str">
        <f t="array" aca="1" ref="CU64" ca="1">IFERROR(INDEX($U$3:$U$33,MATCH(1,($AN$3:$AN$33=$AR64&amp;$AQ64)*($R$3:$R$33=CU$3),0),0),"")</f>
        <v/>
      </c>
      <c r="CV64" s="297" t="str">
        <f t="array" aca="1" ref="CV64" ca="1">IFERROR(INDEX($S$3:$S$33,MATCH(1,($AN$3:$AN$33=$AR64&amp;$AQ64)*($R$3:$R$33=CV$3),0),0),"")</f>
        <v/>
      </c>
      <c r="CW64" s="299" t="str">
        <f t="array" aca="1" ref="CW64" ca="1">IFERROR(INDEX($Q$3:$Q$33,MATCH(1,($AN$3:$AN$33=$AR64&amp;$AQ64)*($R$3:$R$33=CW$3),0),0),"")</f>
        <v/>
      </c>
      <c r="CX64" s="297" t="str">
        <f t="array" aca="1" ref="CX64" ca="1">IFERROR(INDEX($T$3:$T$33,MATCH(1,($AN$3:$AN$33=$AR64&amp;$AQ64)*($R$3:$R$33=CX$3),0),0),"")</f>
        <v/>
      </c>
      <c r="CY64" s="297" t="str">
        <f t="array" aca="1" ref="CY64" ca="1">IFERROR(INDEX($U$3:$U$33,MATCH(1,($AN$3:$AN$33=$AR64&amp;$AQ64)*($R$3:$R$33=CY$3),0),0),"")</f>
        <v/>
      </c>
      <c r="CZ64" s="297" t="str">
        <f t="array" aca="1" ref="CZ64" ca="1">IFERROR(INDEX($S$3:$S$33,MATCH(1,($AN$3:$AN$33=$AR64&amp;$AQ64)*($R$3:$R$33=CZ$3),0),0),"")</f>
        <v/>
      </c>
      <c r="DA64" s="299" t="str">
        <f t="array" aca="1" ref="DA64" ca="1">IFERROR(INDEX($Q$3:$Q$33,MATCH(1,($AN$3:$AN$33=$AR64&amp;$AQ64)*($R$3:$R$33=DA$3),0),0),"")</f>
        <v/>
      </c>
      <c r="DB64" s="297" t="str">
        <f t="array" aca="1" ref="DB64" ca="1">IFERROR(INDEX($T$3:$T$33,MATCH(1,($AN$3:$AN$33=$AR64&amp;$AQ64)*($R$3:$R$33=DB$3),0),0),"")</f>
        <v/>
      </c>
      <c r="DC64" s="297" t="str">
        <f t="array" aca="1" ref="DC64" ca="1">IFERROR(INDEX($U$3:$U$33,MATCH(1,($AN$3:$AN$33=$AR64&amp;$AQ64)*($R$3:$R$33=DC$3),0),0),"")</f>
        <v/>
      </c>
      <c r="DD64" s="297" t="str">
        <f t="array" aca="1" ref="DD64" ca="1">IFERROR(INDEX($AA$3:$AA$65,MATCH(1,($AO$3:$AO$65=$AR64&amp;$AQ64)*($Z$3:$Z$65=DD$3),0),0),"")</f>
        <v/>
      </c>
      <c r="DE64" s="299" t="str">
        <f t="array" aca="1" ref="DE64" ca="1">IFERROR(INDEX($Y$3:$Y$65,MATCH(1,($AO$3:$AO$65=$AR64&amp;$AQ64)*($Z$3:$Z$65=DE$3),0),0),"")</f>
        <v/>
      </c>
      <c r="DF64" s="297" t="str">
        <f t="array" aca="1" ref="DF64" ca="1">IFERROR(INDEX($AB$3:$AB$65,MATCH(1,($AO$3:$AO$65=$AR64&amp;$AQ64)*($Z$3:$Z$65=DF$3),0),0),"")</f>
        <v/>
      </c>
      <c r="DG64" s="297" t="str">
        <f t="array" aca="1" ref="DG64" ca="1">IFERROR(INDEX($AC$3:$AC$65,MATCH(1,($AO$3:$AO$65=$AR64&amp;$AQ64)*($Z$3:$Z$65=DG$3),0),0),"")</f>
        <v/>
      </c>
      <c r="DH64" s="297" t="str">
        <f t="array" aca="1" ref="DH64" ca="1">IFERROR(INDEX($AA$3:$AA$65,MATCH(1,($AO$3:$AO$65=$AR64&amp;$AQ64)*($Z$3:$Z$65=DH$3),0),0),"")</f>
        <v/>
      </c>
      <c r="DI64" s="299" t="str">
        <f t="array" aca="1" ref="DI64" ca="1">IFERROR(INDEX($Y$3:$Y$65,MATCH(1,($AO$3:$AO$65=$AR64&amp;$AQ64)*($Z$3:$Z$65=DI$3),0),0),"")</f>
        <v/>
      </c>
      <c r="DJ64" s="297" t="str">
        <f t="array" aca="1" ref="DJ64" ca="1">IFERROR(INDEX($AB$3:$AB$65,MATCH(1,($AO$3:$AO$65=$AR64&amp;$AQ64)*($Z$3:$Z$65=DJ$3),0),0),"")</f>
        <v/>
      </c>
      <c r="DK64" s="297" t="str">
        <f t="array" aca="1" ref="DK64" ca="1">IFERROR(INDEX($AC$3:$AC$65,MATCH(1,($AO$3:$AO$65=$AR64&amp;$AQ64)*($Z$3:$Z$65=DK$3),0),0),"")</f>
        <v/>
      </c>
      <c r="DL64" s="297" t="str">
        <f t="array" aca="1" ref="DL64" ca="1">IFERROR(INDEX($AA$3:$AA$65,MATCH(1,($AO$3:$AO$65=$AR64&amp;$AQ64)*($Z$3:$Z$65=DL$3),0),0),"")</f>
        <v/>
      </c>
      <c r="DM64" s="299" t="str">
        <f t="array" aca="1" ref="DM64" ca="1">IFERROR(INDEX($Y$3:$Y$65,MATCH(1,($AO$3:$AO$65=$AR64&amp;$AQ64)*($Z$3:$Z$65=DM$3),0),0),"")</f>
        <v/>
      </c>
      <c r="DN64" s="297" t="str">
        <f t="array" aca="1" ref="DN64" ca="1">IFERROR(INDEX($AB$3:$AB$65,MATCH(1,($AO$3:$AO$65=$AR64&amp;$AQ64)*($Z$3:$Z$65=DN$3),0),0),"")</f>
        <v/>
      </c>
      <c r="DO64" s="297" t="str">
        <f t="array" aca="1" ref="DO64" ca="1">IFERROR(INDEX($AC$3:$AC$65,MATCH(1,($AO$3:$AO$65=$AR64&amp;$AQ64)*($Z$3:$Z$65=DO$3),0),0),"")</f>
        <v/>
      </c>
      <c r="DP64" s="297" t="str">
        <f t="array" aca="1" ref="DP64" ca="1">IFERROR(INDEX($AA$3:$AA$65,MATCH(1,($AO$3:$AO$65=$AR64&amp;$AQ64)*($Z$3:$Z$65=DP$3),0),0),"")</f>
        <v/>
      </c>
      <c r="DQ64" s="299" t="str">
        <f t="array" aca="1" ref="DQ64" ca="1">IFERROR(INDEX($Y$3:$Y$65,MATCH(1,($AO$3:$AO$65=$AR64&amp;$AQ64)*($Z$3:$Z$65=DQ$3),0),0),"")</f>
        <v/>
      </c>
      <c r="DR64" s="297" t="str">
        <f t="array" aca="1" ref="DR64" ca="1">IFERROR(INDEX($AB$3:$AB$65,MATCH(1,($AO$3:$AO$65=$AR64&amp;$AQ64)*($Z$3:$Z$65=DR$3),0),0),"")</f>
        <v/>
      </c>
      <c r="DS64" s="297" t="str">
        <f t="array" aca="1" ref="DS64" ca="1">IFERROR(INDEX($AC$3:$AC$65,MATCH(1,($AO$3:$AO$65=$AR64&amp;$AQ64)*($Z$3:$Z$65=DS$3),0),0),"")</f>
        <v/>
      </c>
      <c r="DT64" s="297" t="str">
        <f t="array" aca="1" ref="DT64" ca="1">IFERROR(INDEX($AA$3:$AA$65,MATCH(1,($AO$3:$AO$65=$AR64&amp;$AQ64)*($Z$3:$Z$65=DT$3),0),0),"")</f>
        <v/>
      </c>
      <c r="DU64" s="299" t="str">
        <f t="array" aca="1" ref="DU64" ca="1">IFERROR(INDEX($Y$3:$Y$65,MATCH(1,($AO$3:$AO$65=$AR64&amp;$AQ64)*($Z$3:$Z$65=DU$3),0),0),"")</f>
        <v/>
      </c>
      <c r="DV64" s="297" t="str">
        <f t="array" aca="1" ref="DV64" ca="1">IFERROR(INDEX($AB$3:$AB$65,MATCH(1,($AO$3:$AO$65=$AR64&amp;$AQ64)*($Z$3:$Z$65=DV$3),0),0),"")</f>
        <v/>
      </c>
      <c r="DW64" s="297" t="str">
        <f t="array" aca="1" ref="DW64" ca="1">IFERROR(INDEX($AC$3:$AC$65,MATCH(1,($AO$3:$AO$65=$AR64&amp;$AQ64)*($Z$3:$Z$65=DW$3),0),0),"")</f>
        <v/>
      </c>
      <c r="DX64" s="297" t="str">
        <f t="array" aca="1" ref="DX64" ca="1">IFERROR(INDEX($AA$3:$AA$65,MATCH(1,($AO$3:$AO$65=$AR64&amp;$AQ64)*($Z$3:$Z$65=DX$3),0),0),"")</f>
        <v/>
      </c>
      <c r="DY64" s="299" t="str">
        <f t="array" aca="1" ref="DY64" ca="1">IFERROR(INDEX($Y$3:$Y$65,MATCH(1,($AO$3:$AO$65=$AR64&amp;$AQ64)*($Z$3:$Z$65=DY$3),0),0),"")</f>
        <v/>
      </c>
      <c r="DZ64" s="297" t="str">
        <f t="array" aca="1" ref="DZ64" ca="1">IFERROR(INDEX($AB$3:$AB$65,MATCH(1,($AO$3:$AO$65=$AR64&amp;$AQ64)*($Z$3:$Z$65=DZ$3),0),0),"")</f>
        <v/>
      </c>
      <c r="EA64" s="297" t="str">
        <f t="array" aca="1" ref="EA64" ca="1">IFERROR(INDEX($AC$3:$AC$65,MATCH(1,($AO$3:$AO$65=$AR64&amp;$AQ64)*($Z$3:$Z$65=EA$3),0),0),"")</f>
        <v/>
      </c>
      <c r="EB64" s="297" t="str">
        <f t="array" aca="1" ref="EB64" ca="1">IFERROR(INDEX($AA$3:$AA$65,MATCH(1,($AO$3:$AO$65=$AR64&amp;$AQ64)*($Z$3:$Z$65=EB$3),0),0),"")</f>
        <v/>
      </c>
      <c r="EC64" s="299" t="str">
        <f t="array" aca="1" ref="EC64" ca="1">IFERROR(INDEX($Y$3:$Y$65,MATCH(1,($AO$3:$AO$65=$AR64&amp;$AQ64)*($Z$3:$Z$65=EC$3),0),0),"")</f>
        <v/>
      </c>
      <c r="ED64" s="297" t="str">
        <f t="array" aca="1" ref="ED64" ca="1">IFERROR(INDEX($AB$3:$AB$65,MATCH(1,($AO$3:$AO$65=$AR64&amp;$AQ64)*($Z$3:$Z$65=ED$3),0),0),"")</f>
        <v/>
      </c>
      <c r="EE64" s="297" t="str">
        <f t="array" aca="1" ref="EE64" ca="1">IFERROR(INDEX($AC$3:$AC$65,MATCH(1,($AO$3:$AO$65=$AR64&amp;$AQ64)*($Z$3:$Z$65=EE$3),0),0),"")</f>
        <v/>
      </c>
      <c r="EF64" s="297">
        <f t="array" aca="1" ref="EF64" ca="1">IFERROR(INDEX($AI$3:$AI$129,MATCH(1,($AP$3:$AP$129=$AR64&amp;$AQ64)*($AH$3:$AH$129=EF$3),0),0),"")</f>
        <v>0.87500000000000011</v>
      </c>
      <c r="EG64" s="299">
        <f t="array" aca="1" ref="EG64" ca="1">IFERROR(INDEX($AG$3:$AG$129,MATCH(1,($AP$3:$AP$129=$AR64&amp;$AQ64)*($AH$3:$AH$129=EG$3),0),0),"")</f>
        <v>56</v>
      </c>
      <c r="EH64" s="297" t="str">
        <f t="array" aca="1" ref="EH64" ca="1">IFERROR(INDEX($AJ$3:$AJ$129,MATCH(1,($AP$3:$AP$129=$AR64&amp;$AQ64)*($AH$3:$AH$129=EH$3),0),0),"")</f>
        <v>Loser Match 33</v>
      </c>
      <c r="EI64" s="297" t="str">
        <f t="array" aca="1" ref="EI64" ca="1">IFERROR(INDEX($AK$3:$AK$129,MATCH(1,($AP$3:$AP$129=$AR64&amp;$AQ64)*($AH$3:$AH$129=EI$3),0),0),"")</f>
        <v>Winner Match 44</v>
      </c>
      <c r="EJ64" s="297" t="str">
        <f t="array" aca="1" ref="EJ64" ca="1">IFERROR(INDEX($AI$3:$AI$129,MATCH(1,($AP$3:$AP$129=$AR64&amp;$AQ64)*($AH$3:$AH$129=EJ$3),0),0),"")</f>
        <v/>
      </c>
      <c r="EK64" s="299" t="str">
        <f t="array" aca="1" ref="EK64" ca="1">IFERROR(INDEX($AG$3:$AG$129,MATCH(1,($AP$3:$AP$129=$AR64&amp;$AQ64)*($AH$3:$AH$129=EK$3),0),0),"")</f>
        <v/>
      </c>
      <c r="EL64" s="297" t="str">
        <f t="array" aca="1" ref="EL64" ca="1">IFERROR(INDEX($AJ$3:$AJ$129,MATCH(1,($AP$3:$AP$129=$AR64&amp;$AQ64)*($AH$3:$AH$129=EL$3),0),0),"")</f>
        <v/>
      </c>
      <c r="EM64" s="297" t="str">
        <f t="array" aca="1" ref="EM64" ca="1">IFERROR(INDEX($AK$3:$AK$129,MATCH(1,($AP$3:$AP$129=$AR64&amp;$AQ64)*($AH$3:$AH$129=EM$3),0),0),"")</f>
        <v/>
      </c>
      <c r="EN64" s="297" t="str">
        <f t="array" aca="1" ref="EN64" ca="1">IFERROR(INDEX($AI$3:$AI$129,MATCH(1,($AP$3:$AP$129=$AR64&amp;$AQ64)*($AH$3:$AH$129=EN$3),0),0),"")</f>
        <v/>
      </c>
      <c r="EO64" s="299" t="str">
        <f t="array" aca="1" ref="EO64" ca="1">IFERROR(INDEX($AG$3:$AG$129,MATCH(1,($AP$3:$AP$129=$AR64&amp;$AQ64)*($AH$3:$AH$129=EO$3),0),0),"")</f>
        <v/>
      </c>
      <c r="EP64" s="297" t="str">
        <f t="array" aca="1" ref="EP64" ca="1">IFERROR(INDEX($AJ$3:$AJ$129,MATCH(1,($AP$3:$AP$129=$AR64&amp;$AQ64)*($AH$3:$AH$129=EP$3),0),0),"")</f>
        <v/>
      </c>
      <c r="EQ64" s="297" t="str">
        <f t="array" aca="1" ref="EQ64" ca="1">IFERROR(INDEX($AK$3:$AK$129,MATCH(1,($AP$3:$AP$129=$AR64&amp;$AQ64)*($AH$3:$AH$129=EQ$3),0),0),"")</f>
        <v/>
      </c>
      <c r="ER64" s="297" t="str">
        <f t="array" aca="1" ref="ER64" ca="1">IFERROR(INDEX($AI$3:$AI$129,MATCH(1,($AP$3:$AP$129=$AR64&amp;$AQ64)*($AH$3:$AH$129=ER$3),0),0),"")</f>
        <v/>
      </c>
      <c r="ES64" s="299" t="str">
        <f t="array" aca="1" ref="ES64" ca="1">IFERROR(INDEX($AG$3:$AG$129,MATCH(1,($AP$3:$AP$129=$AR64&amp;$AQ64)*($AH$3:$AH$129=ES$3),0),0),"")</f>
        <v/>
      </c>
      <c r="ET64" s="297" t="str">
        <f t="array" aca="1" ref="ET64" ca="1">IFERROR(INDEX($AJ$3:$AJ$129,MATCH(1,($AP$3:$AP$129=$AR64&amp;$AQ64)*($AH$3:$AH$129=ET$3),0),0),"")</f>
        <v/>
      </c>
      <c r="EU64" s="297" t="str">
        <f t="array" aca="1" ref="EU64" ca="1">IFERROR(INDEX($AK$3:$AK$129,MATCH(1,($AP$3:$AP$129=$AR64&amp;$AQ64)*($AH$3:$AH$129=EU$3),0),0),"")</f>
        <v/>
      </c>
      <c r="EV64" s="297" t="str">
        <f t="array" aca="1" ref="EV64" ca="1">IFERROR(INDEX($AI$3:$AI$129,MATCH(1,($AP$3:$AP$129=$AR64&amp;$AQ64)*($AH$3:$AH$129=EV$3),0),0),"")</f>
        <v/>
      </c>
      <c r="EW64" s="299" t="str">
        <f t="array" aca="1" ref="EW64" ca="1">IFERROR(INDEX($AG$3:$AG$129,MATCH(1,($AP$3:$AP$129=$AR64&amp;$AQ64)*($AH$3:$AH$129=EW$3),0),0),"")</f>
        <v/>
      </c>
      <c r="EX64" s="297" t="str">
        <f t="array" aca="1" ref="EX64" ca="1">IFERROR(INDEX($AJ$3:$AJ$129,MATCH(1,($AP$3:$AP$129=$AR64&amp;$AQ64)*($AH$3:$AH$129=EX$3),0),0),"")</f>
        <v/>
      </c>
      <c r="EY64" s="297" t="str">
        <f t="array" aca="1" ref="EY64" ca="1">IFERROR(INDEX($AK$3:$AK$129,MATCH(1,($AP$3:$AP$129=$AR64&amp;$AQ64)*($AH$3:$AH$129=EY$3),0),0),"")</f>
        <v/>
      </c>
      <c r="EZ64" s="297" t="str">
        <f t="array" aca="1" ref="EZ64" ca="1">IFERROR(INDEX($AI$3:$AI$129,MATCH(1,($AP$3:$AP$129=$AR64&amp;$AQ64)*($AH$3:$AH$129=EZ$3),0),0),"")</f>
        <v/>
      </c>
      <c r="FA64" s="299" t="str">
        <f t="array" aca="1" ref="FA64" ca="1">IFERROR(INDEX($AG$3:$AG$129,MATCH(1,($AP$3:$AP$129=$AR64&amp;$AQ64)*($AH$3:$AH$129=FA$3),0),0),"")</f>
        <v/>
      </c>
      <c r="FB64" s="297" t="str">
        <f t="array" aca="1" ref="FB64" ca="1">IFERROR(INDEX($AJ$3:$AJ$129,MATCH(1,($AP$3:$AP$129=$AR64&amp;$AQ64)*($AH$3:$AH$129=FB$3),0),0),"")</f>
        <v/>
      </c>
      <c r="FC64" s="297" t="str">
        <f t="array" aca="1" ref="FC64" ca="1">IFERROR(INDEX($AK$3:$AK$129,MATCH(1,($AP$3:$AP$129=$AR64&amp;$AQ64)*($AH$3:$AH$129=FC$3),0),0),"")</f>
        <v/>
      </c>
      <c r="FD64" s="297" t="str">
        <f t="array" aca="1" ref="FD64" ca="1">IFERROR(INDEX($AI$3:$AI$129,MATCH(1,($AP$3:$AP$129=$AR64&amp;$AQ64)*($AH$3:$AH$129=FD$3),0),0),"")</f>
        <v/>
      </c>
      <c r="FE64" s="299" t="str">
        <f t="array" aca="1" ref="FE64" ca="1">IFERROR(INDEX($AG$3:$AG$129,MATCH(1,($AP$3:$AP$129=$AR64&amp;$AQ64)*($AH$3:$AH$129=FE$3),0),0),"")</f>
        <v/>
      </c>
      <c r="FF64" s="297" t="str">
        <f t="array" aca="1" ref="FF64" ca="1">IFERROR(INDEX($AJ$3:$AJ$129,MATCH(1,($AP$3:$AP$129=$AR64&amp;$AQ64)*($AH$3:$AH$129=FF$3),0),0),"")</f>
        <v/>
      </c>
      <c r="FG64" s="297" t="str">
        <f t="array" aca="1" ref="FG64" ca="1">IFERROR(INDEX($AK$3:$AK$129,MATCH(1,($AP$3:$AP$129=$AR64&amp;$AQ64)*($AH$3:$AH$129=FG$3),0),0),"")</f>
        <v/>
      </c>
    </row>
    <row r="65" spans="2:163" ht="13.8" x14ac:dyDescent="0.25">
      <c r="B65" s="295">
        <f>dummy1!O71</f>
        <v>63</v>
      </c>
      <c r="C65" s="296">
        <f>dummy1!P71</f>
        <v>42040</v>
      </c>
      <c r="D65" s="297">
        <f>dummy1!Q71</f>
        <v>0.87500000000000011</v>
      </c>
      <c r="E65" s="295" t="str">
        <f>dummy1!R71</f>
        <v>Court 15</v>
      </c>
      <c r="G65" s="295" t="str">
        <f>IFERROR(VLOOKUP(dummy1!S71,dummy1!$K$45:$L$172,2,FALSE),"")</f>
        <v/>
      </c>
      <c r="H65" s="295" t="str">
        <f>IFERROR(VLOOKUP(dummy1!V71,dummy1!$K$45:$L$172,2,FALSE),"")</f>
        <v/>
      </c>
      <c r="V65" s="295">
        <f ca="1">'Bracket 17 - 32'!EA95</f>
        <v>47</v>
      </c>
      <c r="W65" s="296" t="str">
        <f ca="1">'Bracket 17 - 32'!EB92</f>
        <v>Loser Match 46 - First Lose</v>
      </c>
      <c r="X65" s="296" t="str">
        <f ca="1">'Bracket 17 - 32'!EB93</f>
        <v>Winner Match 46</v>
      </c>
      <c r="Y65" s="295" t="str">
        <f t="shared" ca="1" si="77"/>
        <v/>
      </c>
      <c r="Z65" s="295" t="str">
        <f t="shared" ca="1" si="78"/>
        <v/>
      </c>
      <c r="AA65" s="295" t="str">
        <f t="shared" ca="1" si="3"/>
        <v/>
      </c>
      <c r="AB65" s="295" t="str">
        <f ca="1">IFERROR(VLOOKUP($B65,$V$3:$X$65,2,FALSE),"")</f>
        <v/>
      </c>
      <c r="AC65" s="295" t="str">
        <f t="shared" ca="1" si="43"/>
        <v/>
      </c>
      <c r="AD65" s="295">
        <f ca="1">'Bracket 33 - 64'!S183</f>
        <v>27</v>
      </c>
      <c r="AE65" s="295" t="str">
        <f ca="1">'Bracket 33 - 64'!T180</f>
        <v/>
      </c>
      <c r="AF65" s="295" t="str">
        <f ca="1">'Bracket 33 - 64'!T181</f>
        <v/>
      </c>
      <c r="AG65" s="295">
        <f t="shared" ca="1" si="44"/>
        <v>63</v>
      </c>
      <c r="AH65" s="295">
        <f t="shared" ca="1" si="45"/>
        <v>42040</v>
      </c>
      <c r="AI65" s="295">
        <f t="shared" ca="1" si="46"/>
        <v>0.87500000000000011</v>
      </c>
      <c r="AJ65" s="295" t="str">
        <f t="shared" ca="1" si="47"/>
        <v>Winner Match 53</v>
      </c>
      <c r="AK65" s="295" t="str">
        <f t="shared" ca="1" si="48"/>
        <v>Winner Match 54</v>
      </c>
      <c r="AL65" s="294">
        <f>IF(dummy1!B72=dummy1!B71,IF(dummy1!C72&gt;1,AL64,AL64+1),1)</f>
        <v>4</v>
      </c>
      <c r="AO65" s="295" t="str">
        <f t="shared" si="51"/>
        <v>4Court 15</v>
      </c>
      <c r="AP65" s="295" t="str">
        <f t="shared" si="52"/>
        <v>4Court 15</v>
      </c>
      <c r="AQ65" s="295" t="str">
        <f t="shared" si="76"/>
        <v>Court 8</v>
      </c>
      <c r="AR65" s="295">
        <f t="shared" si="75"/>
        <v>5</v>
      </c>
      <c r="AS65" s="295">
        <f t="shared" ca="1" si="61"/>
        <v>16</v>
      </c>
      <c r="AT65" s="295">
        <f t="shared" ca="1" si="62"/>
        <v>0</v>
      </c>
      <c r="AU65" s="295">
        <f t="shared" ca="1" si="63"/>
        <v>0</v>
      </c>
      <c r="AV65" s="295">
        <f t="shared" ca="1" si="64"/>
        <v>0</v>
      </c>
      <c r="AW65" s="295">
        <f t="shared" ca="1" si="65"/>
        <v>0</v>
      </c>
      <c r="AX65" s="295">
        <f t="shared" ca="1" si="66"/>
        <v>0</v>
      </c>
      <c r="AY65" s="295">
        <f t="shared" ca="1" si="67"/>
        <v>0</v>
      </c>
      <c r="AZ65" s="297" t="str">
        <f t="array" aca="1" ref="AZ65" ca="1">IFERROR(INDEX($K$3:$K$18,MATCH(1,($AM$3:$AM$18=$AR65&amp;$AQ65)*($J$3:$J$18=AZ$3),0),0),"")</f>
        <v/>
      </c>
      <c r="BA65" s="299" t="str">
        <f t="array" aca="1" ref="BA65" ca="1">IFERROR(INDEX($I$3:$I$18,MATCH(1,($AM$3:$AM$18=$AR65&amp;$AQ65)*($J$3:$J$18=BA$3),0),0),"")</f>
        <v/>
      </c>
      <c r="BB65" s="297" t="str">
        <f t="array" aca="1" ref="BB65" ca="1">IFERROR(INDEX($L$3:$L$18,MATCH(1,($AM$3:$AM$18=$AR65&amp;$AQ65)*($J$3:$J$18=BB$3),0),0),"")</f>
        <v/>
      </c>
      <c r="BC65" s="297" t="str">
        <f t="array" aca="1" ref="BC65" ca="1">IFERROR(INDEX($M$3:$M$18,MATCH(1,($AM$3:$AM$18=$AR65&amp;$AQ65)*($J$3:$J$18=BC$3),0),0),"")</f>
        <v/>
      </c>
      <c r="BD65" s="297" t="str">
        <f t="array" aca="1" ref="BD65" ca="1">IFERROR(INDEX($K$3:$K$18,MATCH(1,($AM$3:$AM$18=$AR65&amp;$AQ65)*($J$3:$J$18=BD$3),0),0),"")</f>
        <v/>
      </c>
      <c r="BE65" s="299" t="str">
        <f t="array" aca="1" ref="BE65" ca="1">IFERROR(INDEX($I$3:$I$18,MATCH(1,($AM$3:$AM$18=$AR65&amp;$AQ65)*($J$3:$J$18=BE$3),0),0),"")</f>
        <v/>
      </c>
      <c r="BF65" s="297" t="str">
        <f t="array" aca="1" ref="BF65" ca="1">IFERROR(INDEX($L$3:$L$18,MATCH(1,($AM$3:$AM$18=$AR65&amp;$AQ65)*($J$3:$J$18=BF$3),0),0),"")</f>
        <v/>
      </c>
      <c r="BG65" s="297" t="str">
        <f t="array" aca="1" ref="BG65" ca="1">IFERROR(INDEX($M$3:$M$18,MATCH(1,($AM$3:$AM$18=$AR65&amp;$AQ65)*($J$3:$J$18=BG$3),0),0),"")</f>
        <v/>
      </c>
      <c r="BH65" s="297" t="str">
        <f t="array" aca="1" ref="BH65" ca="1">IFERROR(INDEX($K$3:$K$18,MATCH(1,($AM$3:$AM$18=$AR65&amp;$AQ65)*($J$3:$J$18=BH$3),0),0),"")</f>
        <v/>
      </c>
      <c r="BI65" s="299" t="str">
        <f t="array" aca="1" ref="BI65" ca="1">IFERROR(INDEX($I$3:$I$18,MATCH(1,($AM$3:$AM$18=$AR65&amp;$AQ65)*($J$3:$J$18=BI$3),0),0),"")</f>
        <v/>
      </c>
      <c r="BJ65" s="297" t="str">
        <f t="array" aca="1" ref="BJ65" ca="1">IFERROR(INDEX($L$3:$L$18,MATCH(1,($AM$3:$AM$18=$AR65&amp;$AQ65)*($J$3:$J$18=BJ$3),0),0),"")</f>
        <v/>
      </c>
      <c r="BK65" s="297" t="str">
        <f t="array" aca="1" ref="BK65" ca="1">IFERROR(INDEX($M$3:$M$18,MATCH(1,($AM$3:$AM$18=$AR65&amp;$AQ65)*($J$3:$J$18=BK$3),0),0),"")</f>
        <v/>
      </c>
      <c r="BL65" s="297" t="str">
        <f t="array" aca="1" ref="BL65" ca="1">IFERROR(INDEX($K$3:$K$18,MATCH(1,($AM$3:$AM$18=$AR65&amp;$AQ65)*($J$3:$J$18=BL$3),0),0),"")</f>
        <v/>
      </c>
      <c r="BM65" s="299" t="str">
        <f t="array" aca="1" ref="BM65" ca="1">IFERROR(INDEX($I$3:$I$18,MATCH(1,($AM$3:$AM$18=$AR65&amp;$AQ65)*($J$3:$J$18=BM$3),0),0),"")</f>
        <v/>
      </c>
      <c r="BN65" s="297" t="str">
        <f t="array" aca="1" ref="BN65" ca="1">IFERROR(INDEX($L$3:$L$18,MATCH(1,($AM$3:$AM$18=$AR65&amp;$AQ65)*($J$3:$J$18=BN$3),0),0),"")</f>
        <v/>
      </c>
      <c r="BO65" s="297" t="str">
        <f t="array" aca="1" ref="BO65" ca="1">IFERROR(INDEX($M$3:$M$18,MATCH(1,($AM$3:$AM$18=$AR65&amp;$AQ65)*($J$3:$J$18=BO$3),0),0),"")</f>
        <v/>
      </c>
      <c r="BP65" s="297" t="str">
        <f t="array" aca="1" ref="BP65" ca="1">IFERROR(INDEX($K$3:$K$18,MATCH(1,($AM$3:$AM$18=$AR65&amp;$AQ65)*($J$3:$J$18=BP$3),0),0),"")</f>
        <v/>
      </c>
      <c r="BQ65" s="299" t="str">
        <f t="array" aca="1" ref="BQ65" ca="1">IFERROR(INDEX($I$3:$I$18,MATCH(1,($AM$3:$AM$18=$AR65&amp;$AQ65)*($J$3:$J$18=BQ$3),0),0),"")</f>
        <v/>
      </c>
      <c r="BR65" s="297" t="str">
        <f t="array" aca="1" ref="BR65" ca="1">IFERROR(INDEX($L$3:$L$18,MATCH(1,($AM$3:$AM$18=$AR65&amp;$AQ65)*($J$3:$J$18=BR$3),0),0),"")</f>
        <v/>
      </c>
      <c r="BS65" s="297" t="str">
        <f t="array" aca="1" ref="BS65" ca="1">IFERROR(INDEX($M$3:$M$18,MATCH(1,($AM$3:$AM$18=$AR65&amp;$AQ65)*($J$3:$J$18=BS$3),0),0),"")</f>
        <v/>
      </c>
      <c r="BT65" s="297" t="str">
        <f t="array" aca="1" ref="BT65" ca="1">IFERROR(INDEX($K$3:$K$18,MATCH(1,($AM$3:$AM$18=$AR65&amp;$AQ65)*($J$3:$J$18=BT$3),0),0),"")</f>
        <v/>
      </c>
      <c r="BU65" s="299" t="str">
        <f t="array" aca="1" ref="BU65" ca="1">IFERROR(INDEX($I$3:$I$18,MATCH(1,($AM$3:$AM$18=$AR65&amp;$AQ65)*($J$3:$J$18=BU$3),0),0),"")</f>
        <v/>
      </c>
      <c r="BV65" s="297" t="str">
        <f t="array" aca="1" ref="BV65" ca="1">IFERROR(INDEX($L$3:$L$18,MATCH(1,($AM$3:$AM$18=$AR65&amp;$AQ65)*($J$3:$J$18=BV$3),0),0),"")</f>
        <v/>
      </c>
      <c r="BW65" s="297" t="str">
        <f t="array" aca="1" ref="BW65" ca="1">IFERROR(INDEX($M$3:$M$18,MATCH(1,($AM$3:$AM$18=$AR65&amp;$AQ65)*($J$3:$J$18=BW$3),0),0),"")</f>
        <v/>
      </c>
      <c r="BX65" s="297" t="str">
        <f t="array" aca="1" ref="BX65" ca="1">IFERROR(INDEX($K$3:$K$18,MATCH(1,($AM$3:$AM$18=$AR65&amp;$AQ65)*($J$3:$J$18=BX$3),0),0),"")</f>
        <v/>
      </c>
      <c r="BY65" s="299" t="str">
        <f t="array" aca="1" ref="BY65" ca="1">IFERROR(INDEX($I$3:$I$18,MATCH(1,($AM$3:$AM$18=$AR65&amp;$AQ65)*($J$3:$J$18=BY$3),0),0),"")</f>
        <v/>
      </c>
      <c r="BZ65" s="297" t="str">
        <f t="array" aca="1" ref="BZ65" ca="1">IFERROR(INDEX($L$3:$L$18,MATCH(1,($AM$3:$AM$18=$AR65&amp;$AQ65)*($J$3:$J$18=BZ$3),0),0),"")</f>
        <v/>
      </c>
      <c r="CA65" s="297" t="str">
        <f t="array" aca="1" ref="CA65" ca="1">IFERROR(INDEX($M$3:$M$18,MATCH(1,($AM$3:$AM$18=$AR65&amp;$AQ65)*($J$3:$J$18=CA$3),0),0),"")</f>
        <v/>
      </c>
      <c r="CB65" s="297" t="str">
        <f t="array" aca="1" ref="CB65" ca="1">IFERROR(INDEX($S$3:$S$33,MATCH(1,($AN$3:$AN$33=$AR65&amp;$AQ65)*($R$3:$R$33=CB$3),0),0),"")</f>
        <v/>
      </c>
      <c r="CC65" s="299" t="str">
        <f t="array" aca="1" ref="CC65" ca="1">IFERROR(INDEX($Q$3:$Q$33,MATCH(1,($AN$3:$AN$33=$AR65&amp;$AQ65)*($R$3:$R$33=CC$3),0),0),"")</f>
        <v/>
      </c>
      <c r="CD65" s="297" t="str">
        <f t="array" aca="1" ref="CD65" ca="1">IFERROR(INDEX($T$3:$T$33,MATCH(1,($AN$3:$AN$33=$AR65&amp;$AQ65)*($R$3:$R$33=CD$3),0),0),"")</f>
        <v/>
      </c>
      <c r="CE65" s="297" t="str">
        <f t="array" aca="1" ref="CE65" ca="1">IFERROR(INDEX($U$3:$U$33,MATCH(1,($AN$3:$AN$33=$AR65&amp;$AQ65)*($R$3:$R$33=CE$3),0),0),"")</f>
        <v/>
      </c>
      <c r="CF65" s="297" t="str">
        <f t="array" aca="1" ref="CF65" ca="1">IFERROR(INDEX($S$3:$S$33,MATCH(1,($AN$3:$AN$33=$AR65&amp;$AQ65)*($R$3:$R$33=CF$3),0),0),"")</f>
        <v/>
      </c>
      <c r="CG65" s="299" t="str">
        <f t="array" aca="1" ref="CG65" ca="1">IFERROR(INDEX($Q$3:$Q$33,MATCH(1,($AN$3:$AN$33=$AR65&amp;$AQ65)*($R$3:$R$33=CG$3),0),0),"")</f>
        <v/>
      </c>
      <c r="CH65" s="297" t="str">
        <f t="array" aca="1" ref="CH65" ca="1">IFERROR(INDEX($T$3:$T$33,MATCH(1,($AN$3:$AN$33=$AR65&amp;$AQ65)*($R$3:$R$33=CH$3),0),0),"")</f>
        <v/>
      </c>
      <c r="CI65" s="297" t="str">
        <f t="array" aca="1" ref="CI65" ca="1">IFERROR(INDEX($U$3:$U$33,MATCH(1,($AN$3:$AN$33=$AR65&amp;$AQ65)*($R$3:$R$33=CI$3),0),0),"")</f>
        <v/>
      </c>
      <c r="CJ65" s="297" t="str">
        <f t="array" aca="1" ref="CJ65" ca="1">IFERROR(INDEX($S$3:$S$33,MATCH(1,($AN$3:$AN$33=$AR65&amp;$AQ65)*($R$3:$R$33=CJ$3),0),0),"")</f>
        <v/>
      </c>
      <c r="CK65" s="299" t="str">
        <f t="array" aca="1" ref="CK65" ca="1">IFERROR(INDEX($Q$3:$Q$33,MATCH(1,($AN$3:$AN$33=$AR65&amp;$AQ65)*($R$3:$R$33=CK$3),0),0),"")</f>
        <v/>
      </c>
      <c r="CL65" s="297" t="str">
        <f t="array" aca="1" ref="CL65" ca="1">IFERROR(INDEX($T$3:$T$33,MATCH(1,($AN$3:$AN$33=$AR65&amp;$AQ65)*($R$3:$R$33=CL$3),0),0),"")</f>
        <v/>
      </c>
      <c r="CM65" s="297" t="str">
        <f t="array" aca="1" ref="CM65" ca="1">IFERROR(INDEX($U$3:$U$33,MATCH(1,($AN$3:$AN$33=$AR65&amp;$AQ65)*($R$3:$R$33=CM$3),0),0),"")</f>
        <v/>
      </c>
      <c r="CN65" s="297" t="str">
        <f t="array" aca="1" ref="CN65" ca="1">IFERROR(INDEX($S$3:$S$33,MATCH(1,($AN$3:$AN$33=$AR65&amp;$AQ65)*($R$3:$R$33=CN$3),0),0),"")</f>
        <v/>
      </c>
      <c r="CO65" s="299" t="str">
        <f t="array" aca="1" ref="CO65" ca="1">IFERROR(INDEX($Q$3:$Q$33,MATCH(1,($AN$3:$AN$33=$AR65&amp;$AQ65)*($R$3:$R$33=CO$3),0),0),"")</f>
        <v/>
      </c>
      <c r="CP65" s="297" t="str">
        <f t="array" aca="1" ref="CP65" ca="1">IFERROR(INDEX($T$3:$T$33,MATCH(1,($AN$3:$AN$33=$AR65&amp;$AQ65)*($R$3:$R$33=CP$3),0),0),"")</f>
        <v/>
      </c>
      <c r="CQ65" s="297" t="str">
        <f t="array" aca="1" ref="CQ65" ca="1">IFERROR(INDEX($U$3:$U$33,MATCH(1,($AN$3:$AN$33=$AR65&amp;$AQ65)*($R$3:$R$33=CQ$3),0),0),"")</f>
        <v/>
      </c>
      <c r="CR65" s="297" t="str">
        <f t="array" aca="1" ref="CR65" ca="1">IFERROR(INDEX($S$3:$S$33,MATCH(1,($AN$3:$AN$33=$AR65&amp;$AQ65)*($R$3:$R$33=CR$3),0),0),"")</f>
        <v/>
      </c>
      <c r="CS65" s="299" t="str">
        <f t="array" aca="1" ref="CS65" ca="1">IFERROR(INDEX($Q$3:$Q$33,MATCH(1,($AN$3:$AN$33=$AR65&amp;$AQ65)*($R$3:$R$33=CS$3),0),0),"")</f>
        <v/>
      </c>
      <c r="CT65" s="297" t="str">
        <f t="array" aca="1" ref="CT65" ca="1">IFERROR(INDEX($T$3:$T$33,MATCH(1,($AN$3:$AN$33=$AR65&amp;$AQ65)*($R$3:$R$33=CT$3),0),0),"")</f>
        <v/>
      </c>
      <c r="CU65" s="297" t="str">
        <f t="array" aca="1" ref="CU65" ca="1">IFERROR(INDEX($U$3:$U$33,MATCH(1,($AN$3:$AN$33=$AR65&amp;$AQ65)*($R$3:$R$33=CU$3),0),0),"")</f>
        <v/>
      </c>
      <c r="CV65" s="297" t="str">
        <f t="array" aca="1" ref="CV65" ca="1">IFERROR(INDEX($S$3:$S$33,MATCH(1,($AN$3:$AN$33=$AR65&amp;$AQ65)*($R$3:$R$33=CV$3),0),0),"")</f>
        <v/>
      </c>
      <c r="CW65" s="299" t="str">
        <f t="array" aca="1" ref="CW65" ca="1">IFERROR(INDEX($Q$3:$Q$33,MATCH(1,($AN$3:$AN$33=$AR65&amp;$AQ65)*($R$3:$R$33=CW$3),0),0),"")</f>
        <v/>
      </c>
      <c r="CX65" s="297" t="str">
        <f t="array" aca="1" ref="CX65" ca="1">IFERROR(INDEX($T$3:$T$33,MATCH(1,($AN$3:$AN$33=$AR65&amp;$AQ65)*($R$3:$R$33=CX$3),0),0),"")</f>
        <v/>
      </c>
      <c r="CY65" s="297" t="str">
        <f t="array" aca="1" ref="CY65" ca="1">IFERROR(INDEX($U$3:$U$33,MATCH(1,($AN$3:$AN$33=$AR65&amp;$AQ65)*($R$3:$R$33=CY$3),0),0),"")</f>
        <v/>
      </c>
      <c r="CZ65" s="297" t="str">
        <f t="array" aca="1" ref="CZ65" ca="1">IFERROR(INDEX($S$3:$S$33,MATCH(1,($AN$3:$AN$33=$AR65&amp;$AQ65)*($R$3:$R$33=CZ$3),0),0),"")</f>
        <v/>
      </c>
      <c r="DA65" s="299" t="str">
        <f t="array" aca="1" ref="DA65" ca="1">IFERROR(INDEX($Q$3:$Q$33,MATCH(1,($AN$3:$AN$33=$AR65&amp;$AQ65)*($R$3:$R$33=DA$3),0),0),"")</f>
        <v/>
      </c>
      <c r="DB65" s="297" t="str">
        <f t="array" aca="1" ref="DB65" ca="1">IFERROR(INDEX($T$3:$T$33,MATCH(1,($AN$3:$AN$33=$AR65&amp;$AQ65)*($R$3:$R$33=DB$3),0),0),"")</f>
        <v/>
      </c>
      <c r="DC65" s="297" t="str">
        <f t="array" aca="1" ref="DC65" ca="1">IFERROR(INDEX($U$3:$U$33,MATCH(1,($AN$3:$AN$33=$AR65&amp;$AQ65)*($R$3:$R$33=DC$3),0),0),"")</f>
        <v/>
      </c>
      <c r="DD65" s="297" t="str">
        <f t="array" aca="1" ref="DD65" ca="1">IFERROR(INDEX($AA$3:$AA$65,MATCH(1,($AO$3:$AO$65=$AR65&amp;$AQ65)*($Z$3:$Z$65=DD$3),0),0),"")</f>
        <v/>
      </c>
      <c r="DE65" s="299" t="str">
        <f t="array" aca="1" ref="DE65" ca="1">IFERROR(INDEX($Y$3:$Y$65,MATCH(1,($AO$3:$AO$65=$AR65&amp;$AQ65)*($Z$3:$Z$65=DE$3),0),0),"")</f>
        <v/>
      </c>
      <c r="DF65" s="297" t="str">
        <f t="array" aca="1" ref="DF65" ca="1">IFERROR(INDEX($AB$3:$AB$65,MATCH(1,($AO$3:$AO$65=$AR65&amp;$AQ65)*($Z$3:$Z$65=DF$3),0),0),"")</f>
        <v/>
      </c>
      <c r="DG65" s="297" t="str">
        <f t="array" aca="1" ref="DG65" ca="1">IFERROR(INDEX($AC$3:$AC$65,MATCH(1,($AO$3:$AO$65=$AR65&amp;$AQ65)*($Z$3:$Z$65=DG$3),0),0),"")</f>
        <v/>
      </c>
      <c r="DH65" s="297" t="str">
        <f t="array" aca="1" ref="DH65" ca="1">IFERROR(INDEX($AA$3:$AA$65,MATCH(1,($AO$3:$AO$65=$AR65&amp;$AQ65)*($Z$3:$Z$65=DH$3),0),0),"")</f>
        <v/>
      </c>
      <c r="DI65" s="299" t="str">
        <f t="array" aca="1" ref="DI65" ca="1">IFERROR(INDEX($Y$3:$Y$65,MATCH(1,($AO$3:$AO$65=$AR65&amp;$AQ65)*($Z$3:$Z$65=DI$3),0),0),"")</f>
        <v/>
      </c>
      <c r="DJ65" s="297" t="str">
        <f t="array" aca="1" ref="DJ65" ca="1">IFERROR(INDEX($AB$3:$AB$65,MATCH(1,($AO$3:$AO$65=$AR65&amp;$AQ65)*($Z$3:$Z$65=DJ$3),0),0),"")</f>
        <v/>
      </c>
      <c r="DK65" s="297" t="str">
        <f t="array" aca="1" ref="DK65" ca="1">IFERROR(INDEX($AC$3:$AC$65,MATCH(1,($AO$3:$AO$65=$AR65&amp;$AQ65)*($Z$3:$Z$65=DK$3),0),0),"")</f>
        <v/>
      </c>
      <c r="DL65" s="297" t="str">
        <f t="array" aca="1" ref="DL65" ca="1">IFERROR(INDEX($AA$3:$AA$65,MATCH(1,($AO$3:$AO$65=$AR65&amp;$AQ65)*($Z$3:$Z$65=DL$3),0),0),"")</f>
        <v/>
      </c>
      <c r="DM65" s="299" t="str">
        <f t="array" aca="1" ref="DM65" ca="1">IFERROR(INDEX($Y$3:$Y$65,MATCH(1,($AO$3:$AO$65=$AR65&amp;$AQ65)*($Z$3:$Z$65=DM$3),0),0),"")</f>
        <v/>
      </c>
      <c r="DN65" s="297" t="str">
        <f t="array" aca="1" ref="DN65" ca="1">IFERROR(INDEX($AB$3:$AB$65,MATCH(1,($AO$3:$AO$65=$AR65&amp;$AQ65)*($Z$3:$Z$65=DN$3),0),0),"")</f>
        <v/>
      </c>
      <c r="DO65" s="297" t="str">
        <f t="array" aca="1" ref="DO65" ca="1">IFERROR(INDEX($AC$3:$AC$65,MATCH(1,($AO$3:$AO$65=$AR65&amp;$AQ65)*($Z$3:$Z$65=DO$3),0),0),"")</f>
        <v/>
      </c>
      <c r="DP65" s="297" t="str">
        <f t="array" aca="1" ref="DP65" ca="1">IFERROR(INDEX($AA$3:$AA$65,MATCH(1,($AO$3:$AO$65=$AR65&amp;$AQ65)*($Z$3:$Z$65=DP$3),0),0),"")</f>
        <v/>
      </c>
      <c r="DQ65" s="299" t="str">
        <f t="array" aca="1" ref="DQ65" ca="1">IFERROR(INDEX($Y$3:$Y$65,MATCH(1,($AO$3:$AO$65=$AR65&amp;$AQ65)*($Z$3:$Z$65=DQ$3),0),0),"")</f>
        <v/>
      </c>
      <c r="DR65" s="297" t="str">
        <f t="array" aca="1" ref="DR65" ca="1">IFERROR(INDEX($AB$3:$AB$65,MATCH(1,($AO$3:$AO$65=$AR65&amp;$AQ65)*($Z$3:$Z$65=DR$3),0),0),"")</f>
        <v/>
      </c>
      <c r="DS65" s="297" t="str">
        <f t="array" aca="1" ref="DS65" ca="1">IFERROR(INDEX($AC$3:$AC$65,MATCH(1,($AO$3:$AO$65=$AR65&amp;$AQ65)*($Z$3:$Z$65=DS$3),0),0),"")</f>
        <v/>
      </c>
      <c r="DT65" s="297" t="str">
        <f t="array" aca="1" ref="DT65" ca="1">IFERROR(INDEX($AA$3:$AA$65,MATCH(1,($AO$3:$AO$65=$AR65&amp;$AQ65)*($Z$3:$Z$65=DT$3),0),0),"")</f>
        <v/>
      </c>
      <c r="DU65" s="299" t="str">
        <f t="array" aca="1" ref="DU65" ca="1">IFERROR(INDEX($Y$3:$Y$65,MATCH(1,($AO$3:$AO$65=$AR65&amp;$AQ65)*($Z$3:$Z$65=DU$3),0),0),"")</f>
        <v/>
      </c>
      <c r="DV65" s="297" t="str">
        <f t="array" aca="1" ref="DV65" ca="1">IFERROR(INDEX($AB$3:$AB$65,MATCH(1,($AO$3:$AO$65=$AR65&amp;$AQ65)*($Z$3:$Z$65=DV$3),0),0),"")</f>
        <v/>
      </c>
      <c r="DW65" s="297" t="str">
        <f t="array" aca="1" ref="DW65" ca="1">IFERROR(INDEX($AC$3:$AC$65,MATCH(1,($AO$3:$AO$65=$AR65&amp;$AQ65)*($Z$3:$Z$65=DW$3),0),0),"")</f>
        <v/>
      </c>
      <c r="DX65" s="297" t="str">
        <f t="array" aca="1" ref="DX65" ca="1">IFERROR(INDEX($AA$3:$AA$65,MATCH(1,($AO$3:$AO$65=$AR65&amp;$AQ65)*($Z$3:$Z$65=DX$3),0),0),"")</f>
        <v/>
      </c>
      <c r="DY65" s="299" t="str">
        <f t="array" aca="1" ref="DY65" ca="1">IFERROR(INDEX($Y$3:$Y$65,MATCH(1,($AO$3:$AO$65=$AR65&amp;$AQ65)*($Z$3:$Z$65=DY$3),0),0),"")</f>
        <v/>
      </c>
      <c r="DZ65" s="297" t="str">
        <f t="array" aca="1" ref="DZ65" ca="1">IFERROR(INDEX($AB$3:$AB$65,MATCH(1,($AO$3:$AO$65=$AR65&amp;$AQ65)*($Z$3:$Z$65=DZ$3),0),0),"")</f>
        <v/>
      </c>
      <c r="EA65" s="297" t="str">
        <f t="array" aca="1" ref="EA65" ca="1">IFERROR(INDEX($AC$3:$AC$65,MATCH(1,($AO$3:$AO$65=$AR65&amp;$AQ65)*($Z$3:$Z$65=EA$3),0),0),"")</f>
        <v/>
      </c>
      <c r="EB65" s="297" t="str">
        <f t="array" aca="1" ref="EB65" ca="1">IFERROR(INDEX($AA$3:$AA$65,MATCH(1,($AO$3:$AO$65=$AR65&amp;$AQ65)*($Z$3:$Z$65=EB$3),0),0),"")</f>
        <v/>
      </c>
      <c r="EC65" s="299" t="str">
        <f t="array" aca="1" ref="EC65" ca="1">IFERROR(INDEX($Y$3:$Y$65,MATCH(1,($AO$3:$AO$65=$AR65&amp;$AQ65)*($Z$3:$Z$65=EC$3),0),0),"")</f>
        <v/>
      </c>
      <c r="ED65" s="297" t="str">
        <f t="array" aca="1" ref="ED65" ca="1">IFERROR(INDEX($AB$3:$AB$65,MATCH(1,($AO$3:$AO$65=$AR65&amp;$AQ65)*($Z$3:$Z$65=ED$3),0),0),"")</f>
        <v/>
      </c>
      <c r="EE65" s="297" t="str">
        <f t="array" aca="1" ref="EE65" ca="1">IFERROR(INDEX($AC$3:$AC$65,MATCH(1,($AO$3:$AO$65=$AR65&amp;$AQ65)*($Z$3:$Z$65=EE$3),0),0),"")</f>
        <v/>
      </c>
      <c r="EF65" s="297" t="str">
        <f t="array" aca="1" ref="EF65" ca="1">IFERROR(INDEX($AI$3:$AI$129,MATCH(1,($AP$3:$AP$129=$AR65&amp;$AQ65)*($AH$3:$AH$129=EF$3),0),0),"")</f>
        <v/>
      </c>
      <c r="EG65" s="299" t="str">
        <f t="array" aca="1" ref="EG65" ca="1">IFERROR(INDEX($AG$3:$AG$129,MATCH(1,($AP$3:$AP$129=$AR65&amp;$AQ65)*($AH$3:$AH$129=EG$3),0),0),"")</f>
        <v/>
      </c>
      <c r="EH65" s="297" t="str">
        <f t="array" aca="1" ref="EH65" ca="1">IFERROR(INDEX($AJ$3:$AJ$129,MATCH(1,($AP$3:$AP$129=$AR65&amp;$AQ65)*($AH$3:$AH$129=EH$3),0),0),"")</f>
        <v/>
      </c>
      <c r="EI65" s="297" t="str">
        <f t="array" aca="1" ref="EI65" ca="1">IFERROR(INDEX($AK$3:$AK$129,MATCH(1,($AP$3:$AP$129=$AR65&amp;$AQ65)*($AH$3:$AH$129=EI$3),0),0),"")</f>
        <v/>
      </c>
      <c r="EJ65" s="297" t="str">
        <f t="array" aca="1" ref="EJ65" ca="1">IFERROR(INDEX($AI$3:$AI$129,MATCH(1,($AP$3:$AP$129=$AR65&amp;$AQ65)*($AH$3:$AH$129=EJ$3),0),0),"")</f>
        <v/>
      </c>
      <c r="EK65" s="299" t="str">
        <f t="array" aca="1" ref="EK65" ca="1">IFERROR(INDEX($AG$3:$AG$129,MATCH(1,($AP$3:$AP$129=$AR65&amp;$AQ65)*($AH$3:$AH$129=EK$3),0),0),"")</f>
        <v/>
      </c>
      <c r="EL65" s="297" t="str">
        <f t="array" aca="1" ref="EL65" ca="1">IFERROR(INDEX($AJ$3:$AJ$129,MATCH(1,($AP$3:$AP$129=$AR65&amp;$AQ65)*($AH$3:$AH$129=EL$3),0),0),"")</f>
        <v/>
      </c>
      <c r="EM65" s="297" t="str">
        <f t="array" aca="1" ref="EM65" ca="1">IFERROR(INDEX($AK$3:$AK$129,MATCH(1,($AP$3:$AP$129=$AR65&amp;$AQ65)*($AH$3:$AH$129=EM$3),0),0),"")</f>
        <v/>
      </c>
      <c r="EN65" s="297" t="str">
        <f t="array" aca="1" ref="EN65" ca="1">IFERROR(INDEX($AI$3:$AI$129,MATCH(1,($AP$3:$AP$129=$AR65&amp;$AQ65)*($AH$3:$AH$129=EN$3),0),0),"")</f>
        <v/>
      </c>
      <c r="EO65" s="299" t="str">
        <f t="array" aca="1" ref="EO65" ca="1">IFERROR(INDEX($AG$3:$AG$129,MATCH(1,($AP$3:$AP$129=$AR65&amp;$AQ65)*($AH$3:$AH$129=EO$3),0),0),"")</f>
        <v/>
      </c>
      <c r="EP65" s="297" t="str">
        <f t="array" aca="1" ref="EP65" ca="1">IFERROR(INDEX($AJ$3:$AJ$129,MATCH(1,($AP$3:$AP$129=$AR65&amp;$AQ65)*($AH$3:$AH$129=EP$3),0),0),"")</f>
        <v/>
      </c>
      <c r="EQ65" s="297" t="str">
        <f t="array" aca="1" ref="EQ65" ca="1">IFERROR(INDEX($AK$3:$AK$129,MATCH(1,($AP$3:$AP$129=$AR65&amp;$AQ65)*($AH$3:$AH$129=EQ$3),0),0),"")</f>
        <v/>
      </c>
      <c r="ER65" s="297" t="str">
        <f t="array" aca="1" ref="ER65" ca="1">IFERROR(INDEX($AI$3:$AI$129,MATCH(1,($AP$3:$AP$129=$AR65&amp;$AQ65)*($AH$3:$AH$129=ER$3),0),0),"")</f>
        <v/>
      </c>
      <c r="ES65" s="299" t="str">
        <f t="array" aca="1" ref="ES65" ca="1">IFERROR(INDEX($AG$3:$AG$129,MATCH(1,($AP$3:$AP$129=$AR65&amp;$AQ65)*($AH$3:$AH$129=ES$3),0),0),"")</f>
        <v/>
      </c>
      <c r="ET65" s="297" t="str">
        <f t="array" aca="1" ref="ET65" ca="1">IFERROR(INDEX($AJ$3:$AJ$129,MATCH(1,($AP$3:$AP$129=$AR65&amp;$AQ65)*($AH$3:$AH$129=ET$3),0),0),"")</f>
        <v/>
      </c>
      <c r="EU65" s="297" t="str">
        <f t="array" aca="1" ref="EU65" ca="1">IFERROR(INDEX($AK$3:$AK$129,MATCH(1,($AP$3:$AP$129=$AR65&amp;$AQ65)*($AH$3:$AH$129=EU$3),0),0),"")</f>
        <v/>
      </c>
      <c r="EV65" s="297" t="str">
        <f t="array" aca="1" ref="EV65" ca="1">IFERROR(INDEX($AI$3:$AI$129,MATCH(1,($AP$3:$AP$129=$AR65&amp;$AQ65)*($AH$3:$AH$129=EV$3),0),0),"")</f>
        <v/>
      </c>
      <c r="EW65" s="299" t="str">
        <f t="array" aca="1" ref="EW65" ca="1">IFERROR(INDEX($AG$3:$AG$129,MATCH(1,($AP$3:$AP$129=$AR65&amp;$AQ65)*($AH$3:$AH$129=EW$3),0),0),"")</f>
        <v/>
      </c>
      <c r="EX65" s="297" t="str">
        <f t="array" aca="1" ref="EX65" ca="1">IFERROR(INDEX($AJ$3:$AJ$129,MATCH(1,($AP$3:$AP$129=$AR65&amp;$AQ65)*($AH$3:$AH$129=EX$3),0),0),"")</f>
        <v/>
      </c>
      <c r="EY65" s="297" t="str">
        <f t="array" aca="1" ref="EY65" ca="1">IFERROR(INDEX($AK$3:$AK$129,MATCH(1,($AP$3:$AP$129=$AR65&amp;$AQ65)*($AH$3:$AH$129=EY$3),0),0),"")</f>
        <v/>
      </c>
      <c r="EZ65" s="297" t="str">
        <f t="array" aca="1" ref="EZ65" ca="1">IFERROR(INDEX($AI$3:$AI$129,MATCH(1,($AP$3:$AP$129=$AR65&amp;$AQ65)*($AH$3:$AH$129=EZ$3),0),0),"")</f>
        <v/>
      </c>
      <c r="FA65" s="299" t="str">
        <f t="array" aca="1" ref="FA65" ca="1">IFERROR(INDEX($AG$3:$AG$129,MATCH(1,($AP$3:$AP$129=$AR65&amp;$AQ65)*($AH$3:$AH$129=FA$3),0),0),"")</f>
        <v/>
      </c>
      <c r="FB65" s="297" t="str">
        <f t="array" aca="1" ref="FB65" ca="1">IFERROR(INDEX($AJ$3:$AJ$129,MATCH(1,($AP$3:$AP$129=$AR65&amp;$AQ65)*($AH$3:$AH$129=FB$3),0),0),"")</f>
        <v/>
      </c>
      <c r="FC65" s="297" t="str">
        <f t="array" aca="1" ref="FC65" ca="1">IFERROR(INDEX($AK$3:$AK$129,MATCH(1,($AP$3:$AP$129=$AR65&amp;$AQ65)*($AH$3:$AH$129=FC$3),0),0),"")</f>
        <v/>
      </c>
      <c r="FD65" s="297" t="str">
        <f t="array" aca="1" ref="FD65" ca="1">IFERROR(INDEX($AI$3:$AI$129,MATCH(1,($AP$3:$AP$129=$AR65&amp;$AQ65)*($AH$3:$AH$129=FD$3),0),0),"")</f>
        <v/>
      </c>
      <c r="FE65" s="299" t="str">
        <f t="array" aca="1" ref="FE65" ca="1">IFERROR(INDEX($AG$3:$AG$129,MATCH(1,($AP$3:$AP$129=$AR65&amp;$AQ65)*($AH$3:$AH$129=FE$3),0),0),"")</f>
        <v/>
      </c>
      <c r="FF65" s="297" t="str">
        <f t="array" aca="1" ref="FF65" ca="1">IFERROR(INDEX($AJ$3:$AJ$129,MATCH(1,($AP$3:$AP$129=$AR65&amp;$AQ65)*($AH$3:$AH$129=FF$3),0),0),"")</f>
        <v/>
      </c>
      <c r="FG65" s="297" t="str">
        <f t="array" aca="1" ref="FG65" ca="1">IFERROR(INDEX($AK$3:$AK$129,MATCH(1,($AP$3:$AP$129=$AR65&amp;$AQ65)*($AH$3:$AH$129=FG$3),0),0),"")</f>
        <v/>
      </c>
    </row>
    <row r="66" spans="2:163" ht="13.8" x14ac:dyDescent="0.25">
      <c r="B66" s="295">
        <f>dummy1!O72</f>
        <v>64</v>
      </c>
      <c r="C66" s="296">
        <f>dummy1!P72</f>
        <v>42040</v>
      </c>
      <c r="D66" s="297">
        <f>dummy1!Q72</f>
        <v>0.87500000000000011</v>
      </c>
      <c r="E66" s="295" t="str">
        <f>dummy1!R72</f>
        <v>Court 16</v>
      </c>
      <c r="G66" s="295" t="str">
        <f>IFERROR(VLOOKUP(dummy1!S72,dummy1!$K$45:$L$172,2,FALSE),"")</f>
        <v/>
      </c>
      <c r="H66" s="295" t="str">
        <f>IFERROR(VLOOKUP(dummy1!V72,dummy1!$K$45:$L$172,2,FALSE),"")</f>
        <v/>
      </c>
      <c r="X66" s="296"/>
      <c r="AD66" s="295">
        <f ca="1">'Bracket 33 - 64'!S195</f>
        <v>28</v>
      </c>
      <c r="AE66" s="295" t="str">
        <f ca="1">'Bracket 33 - 64'!T192</f>
        <v/>
      </c>
      <c r="AF66" s="295" t="str">
        <f ca="1">'Bracket 33 - 64'!T193</f>
        <v/>
      </c>
      <c r="AG66" s="295">
        <f t="shared" ca="1" si="44"/>
        <v>64</v>
      </c>
      <c r="AH66" s="295">
        <f t="shared" ca="1" si="45"/>
        <v>42040</v>
      </c>
      <c r="AI66" s="295">
        <f t="shared" ca="1" si="46"/>
        <v>0.87500000000000011</v>
      </c>
      <c r="AJ66" s="295" t="str">
        <f t="shared" ca="1" si="47"/>
        <v>Winner Match 55</v>
      </c>
      <c r="AK66" s="295" t="str">
        <f t="shared" ca="1" si="48"/>
        <v>Winner Match 56</v>
      </c>
      <c r="AL66" s="294">
        <f>IF(dummy1!B73=dummy1!B72,IF(dummy1!C73&gt;1,AL65,AL65+1),1)</f>
        <v>4</v>
      </c>
      <c r="AP66" s="295" t="str">
        <f t="shared" si="52"/>
        <v>4Court 16</v>
      </c>
      <c r="AQ66" s="295" t="str">
        <f t="shared" si="76"/>
        <v>Court 8</v>
      </c>
      <c r="AR66" s="295">
        <f t="shared" si="75"/>
        <v>6</v>
      </c>
      <c r="AS66" s="295">
        <f t="shared" ca="1" si="61"/>
        <v>16</v>
      </c>
      <c r="AT66" s="295">
        <f t="shared" ca="1" si="62"/>
        <v>0</v>
      </c>
      <c r="AU66" s="295">
        <f t="shared" ca="1" si="63"/>
        <v>0</v>
      </c>
      <c r="AV66" s="295">
        <f t="shared" ca="1" si="64"/>
        <v>0</v>
      </c>
      <c r="AW66" s="295">
        <f t="shared" ca="1" si="65"/>
        <v>0</v>
      </c>
      <c r="AX66" s="295">
        <f t="shared" ca="1" si="66"/>
        <v>0</v>
      </c>
      <c r="AY66" s="295">
        <f t="shared" ca="1" si="67"/>
        <v>0</v>
      </c>
      <c r="AZ66" s="297" t="str">
        <f t="array" aca="1" ref="AZ66" ca="1">IFERROR(INDEX($K$3:$K$18,MATCH(1,($AM$3:$AM$18=$AR66&amp;$AQ66)*($J$3:$J$18=AZ$3),0),0),"")</f>
        <v/>
      </c>
      <c r="BA66" s="299" t="str">
        <f t="array" aca="1" ref="BA66" ca="1">IFERROR(INDEX($I$3:$I$18,MATCH(1,($AM$3:$AM$18=$AR66&amp;$AQ66)*($J$3:$J$18=BA$3),0),0),"")</f>
        <v/>
      </c>
      <c r="BB66" s="297" t="str">
        <f t="array" aca="1" ref="BB66" ca="1">IFERROR(INDEX($L$3:$L$18,MATCH(1,($AM$3:$AM$18=$AR66&amp;$AQ66)*($J$3:$J$18=BB$3),0),0),"")</f>
        <v/>
      </c>
      <c r="BC66" s="297" t="str">
        <f t="array" aca="1" ref="BC66" ca="1">IFERROR(INDEX($M$3:$M$18,MATCH(1,($AM$3:$AM$18=$AR66&amp;$AQ66)*($J$3:$J$18=BC$3),0),0),"")</f>
        <v/>
      </c>
      <c r="BD66" s="297" t="str">
        <f t="array" aca="1" ref="BD66" ca="1">IFERROR(INDEX($K$3:$K$18,MATCH(1,($AM$3:$AM$18=$AR66&amp;$AQ66)*($J$3:$J$18=BD$3),0),0),"")</f>
        <v/>
      </c>
      <c r="BE66" s="299" t="str">
        <f t="array" aca="1" ref="BE66" ca="1">IFERROR(INDEX($I$3:$I$18,MATCH(1,($AM$3:$AM$18=$AR66&amp;$AQ66)*($J$3:$J$18=BE$3),0),0),"")</f>
        <v/>
      </c>
      <c r="BF66" s="297" t="str">
        <f t="array" aca="1" ref="BF66" ca="1">IFERROR(INDEX($L$3:$L$18,MATCH(1,($AM$3:$AM$18=$AR66&amp;$AQ66)*($J$3:$J$18=BF$3),0),0),"")</f>
        <v/>
      </c>
      <c r="BG66" s="297" t="str">
        <f t="array" aca="1" ref="BG66" ca="1">IFERROR(INDEX($M$3:$M$18,MATCH(1,($AM$3:$AM$18=$AR66&amp;$AQ66)*($J$3:$J$18=BG$3),0),0),"")</f>
        <v/>
      </c>
      <c r="BH66" s="297" t="str">
        <f t="array" aca="1" ref="BH66" ca="1">IFERROR(INDEX($K$3:$K$18,MATCH(1,($AM$3:$AM$18=$AR66&amp;$AQ66)*($J$3:$J$18=BH$3),0),0),"")</f>
        <v/>
      </c>
      <c r="BI66" s="299" t="str">
        <f t="array" aca="1" ref="BI66" ca="1">IFERROR(INDEX($I$3:$I$18,MATCH(1,($AM$3:$AM$18=$AR66&amp;$AQ66)*($J$3:$J$18=BI$3),0),0),"")</f>
        <v/>
      </c>
      <c r="BJ66" s="297" t="str">
        <f t="array" aca="1" ref="BJ66" ca="1">IFERROR(INDEX($L$3:$L$18,MATCH(1,($AM$3:$AM$18=$AR66&amp;$AQ66)*($J$3:$J$18=BJ$3),0),0),"")</f>
        <v/>
      </c>
      <c r="BK66" s="297" t="str">
        <f t="array" aca="1" ref="BK66" ca="1">IFERROR(INDEX($M$3:$M$18,MATCH(1,($AM$3:$AM$18=$AR66&amp;$AQ66)*($J$3:$J$18=BK$3),0),0),"")</f>
        <v/>
      </c>
      <c r="BL66" s="297" t="str">
        <f t="array" aca="1" ref="BL66" ca="1">IFERROR(INDEX($K$3:$K$18,MATCH(1,($AM$3:$AM$18=$AR66&amp;$AQ66)*($J$3:$J$18=BL$3),0),0),"")</f>
        <v/>
      </c>
      <c r="BM66" s="299" t="str">
        <f t="array" aca="1" ref="BM66" ca="1">IFERROR(INDEX($I$3:$I$18,MATCH(1,($AM$3:$AM$18=$AR66&amp;$AQ66)*($J$3:$J$18=BM$3),0),0),"")</f>
        <v/>
      </c>
      <c r="BN66" s="297" t="str">
        <f t="array" aca="1" ref="BN66" ca="1">IFERROR(INDEX($L$3:$L$18,MATCH(1,($AM$3:$AM$18=$AR66&amp;$AQ66)*($J$3:$J$18=BN$3),0),0),"")</f>
        <v/>
      </c>
      <c r="BO66" s="297" t="str">
        <f t="array" aca="1" ref="BO66" ca="1">IFERROR(INDEX($M$3:$M$18,MATCH(1,($AM$3:$AM$18=$AR66&amp;$AQ66)*($J$3:$J$18=BO$3),0),0),"")</f>
        <v/>
      </c>
      <c r="BP66" s="297" t="str">
        <f t="array" aca="1" ref="BP66" ca="1">IFERROR(INDEX($K$3:$K$18,MATCH(1,($AM$3:$AM$18=$AR66&amp;$AQ66)*($J$3:$J$18=BP$3),0),0),"")</f>
        <v/>
      </c>
      <c r="BQ66" s="299" t="str">
        <f t="array" aca="1" ref="BQ66" ca="1">IFERROR(INDEX($I$3:$I$18,MATCH(1,($AM$3:$AM$18=$AR66&amp;$AQ66)*($J$3:$J$18=BQ$3),0),0),"")</f>
        <v/>
      </c>
      <c r="BR66" s="297" t="str">
        <f t="array" aca="1" ref="BR66" ca="1">IFERROR(INDEX($L$3:$L$18,MATCH(1,($AM$3:$AM$18=$AR66&amp;$AQ66)*($J$3:$J$18=BR$3),0),0),"")</f>
        <v/>
      </c>
      <c r="BS66" s="297" t="str">
        <f t="array" aca="1" ref="BS66" ca="1">IFERROR(INDEX($M$3:$M$18,MATCH(1,($AM$3:$AM$18=$AR66&amp;$AQ66)*($J$3:$J$18=BS$3),0),0),"")</f>
        <v/>
      </c>
      <c r="BT66" s="297" t="str">
        <f t="array" aca="1" ref="BT66" ca="1">IFERROR(INDEX($K$3:$K$18,MATCH(1,($AM$3:$AM$18=$AR66&amp;$AQ66)*($J$3:$J$18=BT$3),0),0),"")</f>
        <v/>
      </c>
      <c r="BU66" s="299" t="str">
        <f t="array" aca="1" ref="BU66" ca="1">IFERROR(INDEX($I$3:$I$18,MATCH(1,($AM$3:$AM$18=$AR66&amp;$AQ66)*($J$3:$J$18=BU$3),0),0),"")</f>
        <v/>
      </c>
      <c r="BV66" s="297" t="str">
        <f t="array" aca="1" ref="BV66" ca="1">IFERROR(INDEX($L$3:$L$18,MATCH(1,($AM$3:$AM$18=$AR66&amp;$AQ66)*($J$3:$J$18=BV$3),0),0),"")</f>
        <v/>
      </c>
      <c r="BW66" s="297" t="str">
        <f t="array" aca="1" ref="BW66" ca="1">IFERROR(INDEX($M$3:$M$18,MATCH(1,($AM$3:$AM$18=$AR66&amp;$AQ66)*($J$3:$J$18=BW$3),0),0),"")</f>
        <v/>
      </c>
      <c r="BX66" s="297" t="str">
        <f t="array" aca="1" ref="BX66" ca="1">IFERROR(INDEX($K$3:$K$18,MATCH(1,($AM$3:$AM$18=$AR66&amp;$AQ66)*($J$3:$J$18=BX$3),0),0),"")</f>
        <v/>
      </c>
      <c r="BY66" s="299" t="str">
        <f t="array" aca="1" ref="BY66" ca="1">IFERROR(INDEX($I$3:$I$18,MATCH(1,($AM$3:$AM$18=$AR66&amp;$AQ66)*($J$3:$J$18=BY$3),0),0),"")</f>
        <v/>
      </c>
      <c r="BZ66" s="297" t="str">
        <f t="array" aca="1" ref="BZ66" ca="1">IFERROR(INDEX($L$3:$L$18,MATCH(1,($AM$3:$AM$18=$AR66&amp;$AQ66)*($J$3:$J$18=BZ$3),0),0),"")</f>
        <v/>
      </c>
      <c r="CA66" s="297" t="str">
        <f t="array" aca="1" ref="CA66" ca="1">IFERROR(INDEX($M$3:$M$18,MATCH(1,($AM$3:$AM$18=$AR66&amp;$AQ66)*($J$3:$J$18=CA$3),0),0),"")</f>
        <v/>
      </c>
      <c r="CB66" s="297" t="str">
        <f t="array" aca="1" ref="CB66" ca="1">IFERROR(INDEX($S$3:$S$33,MATCH(1,($AN$3:$AN$33=$AR66&amp;$AQ66)*($R$3:$R$33=CB$3),0),0),"")</f>
        <v/>
      </c>
      <c r="CC66" s="299" t="str">
        <f t="array" aca="1" ref="CC66" ca="1">IFERROR(INDEX($Q$3:$Q$33,MATCH(1,($AN$3:$AN$33=$AR66&amp;$AQ66)*($R$3:$R$33=CC$3),0),0),"")</f>
        <v/>
      </c>
      <c r="CD66" s="297" t="str">
        <f t="array" aca="1" ref="CD66" ca="1">IFERROR(INDEX($T$3:$T$33,MATCH(1,($AN$3:$AN$33=$AR66&amp;$AQ66)*($R$3:$R$33=CD$3),0),0),"")</f>
        <v/>
      </c>
      <c r="CE66" s="297" t="str">
        <f t="array" aca="1" ref="CE66" ca="1">IFERROR(INDEX($U$3:$U$33,MATCH(1,($AN$3:$AN$33=$AR66&amp;$AQ66)*($R$3:$R$33=CE$3),0),0),"")</f>
        <v/>
      </c>
      <c r="CF66" s="297" t="str">
        <f t="array" aca="1" ref="CF66" ca="1">IFERROR(INDEX($S$3:$S$33,MATCH(1,($AN$3:$AN$33=$AR66&amp;$AQ66)*($R$3:$R$33=CF$3),0),0),"")</f>
        <v/>
      </c>
      <c r="CG66" s="299" t="str">
        <f t="array" aca="1" ref="CG66" ca="1">IFERROR(INDEX($Q$3:$Q$33,MATCH(1,($AN$3:$AN$33=$AR66&amp;$AQ66)*($R$3:$R$33=CG$3),0),0),"")</f>
        <v/>
      </c>
      <c r="CH66" s="297" t="str">
        <f t="array" aca="1" ref="CH66" ca="1">IFERROR(INDEX($T$3:$T$33,MATCH(1,($AN$3:$AN$33=$AR66&amp;$AQ66)*($R$3:$R$33=CH$3),0),0),"")</f>
        <v/>
      </c>
      <c r="CI66" s="297" t="str">
        <f t="array" aca="1" ref="CI66" ca="1">IFERROR(INDEX($U$3:$U$33,MATCH(1,($AN$3:$AN$33=$AR66&amp;$AQ66)*($R$3:$R$33=CI$3),0),0),"")</f>
        <v/>
      </c>
      <c r="CJ66" s="297" t="str">
        <f t="array" aca="1" ref="CJ66" ca="1">IFERROR(INDEX($S$3:$S$33,MATCH(1,($AN$3:$AN$33=$AR66&amp;$AQ66)*($R$3:$R$33=CJ$3),0),0),"")</f>
        <v/>
      </c>
      <c r="CK66" s="299" t="str">
        <f t="array" aca="1" ref="CK66" ca="1">IFERROR(INDEX($Q$3:$Q$33,MATCH(1,($AN$3:$AN$33=$AR66&amp;$AQ66)*($R$3:$R$33=CK$3),0),0),"")</f>
        <v/>
      </c>
      <c r="CL66" s="297" t="str">
        <f t="array" aca="1" ref="CL66" ca="1">IFERROR(INDEX($T$3:$T$33,MATCH(1,($AN$3:$AN$33=$AR66&amp;$AQ66)*($R$3:$R$33=CL$3),0),0),"")</f>
        <v/>
      </c>
      <c r="CM66" s="297" t="str">
        <f t="array" aca="1" ref="CM66" ca="1">IFERROR(INDEX($U$3:$U$33,MATCH(1,($AN$3:$AN$33=$AR66&amp;$AQ66)*($R$3:$R$33=CM$3),0),0),"")</f>
        <v/>
      </c>
      <c r="CN66" s="297" t="str">
        <f t="array" aca="1" ref="CN66" ca="1">IFERROR(INDEX($S$3:$S$33,MATCH(1,($AN$3:$AN$33=$AR66&amp;$AQ66)*($R$3:$R$33=CN$3),0),0),"")</f>
        <v/>
      </c>
      <c r="CO66" s="299" t="str">
        <f t="array" aca="1" ref="CO66" ca="1">IFERROR(INDEX($Q$3:$Q$33,MATCH(1,($AN$3:$AN$33=$AR66&amp;$AQ66)*($R$3:$R$33=CO$3),0),0),"")</f>
        <v/>
      </c>
      <c r="CP66" s="297" t="str">
        <f t="array" aca="1" ref="CP66" ca="1">IFERROR(INDEX($T$3:$T$33,MATCH(1,($AN$3:$AN$33=$AR66&amp;$AQ66)*($R$3:$R$33=CP$3),0),0),"")</f>
        <v/>
      </c>
      <c r="CQ66" s="297" t="str">
        <f t="array" aca="1" ref="CQ66" ca="1">IFERROR(INDEX($U$3:$U$33,MATCH(1,($AN$3:$AN$33=$AR66&amp;$AQ66)*($R$3:$R$33=CQ$3),0),0),"")</f>
        <v/>
      </c>
      <c r="CR66" s="297" t="str">
        <f t="array" aca="1" ref="CR66" ca="1">IFERROR(INDEX($S$3:$S$33,MATCH(1,($AN$3:$AN$33=$AR66&amp;$AQ66)*($R$3:$R$33=CR$3),0),0),"")</f>
        <v/>
      </c>
      <c r="CS66" s="299" t="str">
        <f t="array" aca="1" ref="CS66" ca="1">IFERROR(INDEX($Q$3:$Q$33,MATCH(1,($AN$3:$AN$33=$AR66&amp;$AQ66)*($R$3:$R$33=CS$3),0),0),"")</f>
        <v/>
      </c>
      <c r="CT66" s="297" t="str">
        <f t="array" aca="1" ref="CT66" ca="1">IFERROR(INDEX($T$3:$T$33,MATCH(1,($AN$3:$AN$33=$AR66&amp;$AQ66)*($R$3:$R$33=CT$3),0),0),"")</f>
        <v/>
      </c>
      <c r="CU66" s="297" t="str">
        <f t="array" aca="1" ref="CU66" ca="1">IFERROR(INDEX($U$3:$U$33,MATCH(1,($AN$3:$AN$33=$AR66&amp;$AQ66)*($R$3:$R$33=CU$3),0),0),"")</f>
        <v/>
      </c>
      <c r="CV66" s="297" t="str">
        <f t="array" aca="1" ref="CV66" ca="1">IFERROR(INDEX($S$3:$S$33,MATCH(1,($AN$3:$AN$33=$AR66&amp;$AQ66)*($R$3:$R$33=CV$3),0),0),"")</f>
        <v/>
      </c>
      <c r="CW66" s="299" t="str">
        <f t="array" aca="1" ref="CW66" ca="1">IFERROR(INDEX($Q$3:$Q$33,MATCH(1,($AN$3:$AN$33=$AR66&amp;$AQ66)*($R$3:$R$33=CW$3),0),0),"")</f>
        <v/>
      </c>
      <c r="CX66" s="297" t="str">
        <f t="array" aca="1" ref="CX66" ca="1">IFERROR(INDEX($T$3:$T$33,MATCH(1,($AN$3:$AN$33=$AR66&amp;$AQ66)*($R$3:$R$33=CX$3),0),0),"")</f>
        <v/>
      </c>
      <c r="CY66" s="297" t="str">
        <f t="array" aca="1" ref="CY66" ca="1">IFERROR(INDEX($U$3:$U$33,MATCH(1,($AN$3:$AN$33=$AR66&amp;$AQ66)*($R$3:$R$33=CY$3),0),0),"")</f>
        <v/>
      </c>
      <c r="CZ66" s="297" t="str">
        <f t="array" aca="1" ref="CZ66" ca="1">IFERROR(INDEX($S$3:$S$33,MATCH(1,($AN$3:$AN$33=$AR66&amp;$AQ66)*($R$3:$R$33=CZ$3),0),0),"")</f>
        <v/>
      </c>
      <c r="DA66" s="299" t="str">
        <f t="array" aca="1" ref="DA66" ca="1">IFERROR(INDEX($Q$3:$Q$33,MATCH(1,($AN$3:$AN$33=$AR66&amp;$AQ66)*($R$3:$R$33=DA$3),0),0),"")</f>
        <v/>
      </c>
      <c r="DB66" s="297" t="str">
        <f t="array" aca="1" ref="DB66" ca="1">IFERROR(INDEX($T$3:$T$33,MATCH(1,($AN$3:$AN$33=$AR66&amp;$AQ66)*($R$3:$R$33=DB$3),0),0),"")</f>
        <v/>
      </c>
      <c r="DC66" s="297" t="str">
        <f t="array" aca="1" ref="DC66" ca="1">IFERROR(INDEX($U$3:$U$33,MATCH(1,($AN$3:$AN$33=$AR66&amp;$AQ66)*($R$3:$R$33=DC$3),0),0),"")</f>
        <v/>
      </c>
      <c r="DD66" s="297" t="str">
        <f t="array" aca="1" ref="DD66" ca="1">IFERROR(INDEX($AA$3:$AA$65,MATCH(1,($AO$3:$AO$65=$AR66&amp;$AQ66)*($Z$3:$Z$65=DD$3),0),0),"")</f>
        <v/>
      </c>
      <c r="DE66" s="299" t="str">
        <f t="array" aca="1" ref="DE66" ca="1">IFERROR(INDEX($Y$3:$Y$65,MATCH(1,($AO$3:$AO$65=$AR66&amp;$AQ66)*($Z$3:$Z$65=DE$3),0),0),"")</f>
        <v/>
      </c>
      <c r="DF66" s="297" t="str">
        <f t="array" aca="1" ref="DF66" ca="1">IFERROR(INDEX($AB$3:$AB$65,MATCH(1,($AO$3:$AO$65=$AR66&amp;$AQ66)*($Z$3:$Z$65=DF$3),0),0),"")</f>
        <v/>
      </c>
      <c r="DG66" s="297" t="str">
        <f t="array" aca="1" ref="DG66" ca="1">IFERROR(INDEX($AC$3:$AC$65,MATCH(1,($AO$3:$AO$65=$AR66&amp;$AQ66)*($Z$3:$Z$65=DG$3),0),0),"")</f>
        <v/>
      </c>
      <c r="DH66" s="297" t="str">
        <f t="array" aca="1" ref="DH66" ca="1">IFERROR(INDEX($AA$3:$AA$65,MATCH(1,($AO$3:$AO$65=$AR66&amp;$AQ66)*($Z$3:$Z$65=DH$3),0),0),"")</f>
        <v/>
      </c>
      <c r="DI66" s="299" t="str">
        <f t="array" aca="1" ref="DI66" ca="1">IFERROR(INDEX($Y$3:$Y$65,MATCH(1,($AO$3:$AO$65=$AR66&amp;$AQ66)*($Z$3:$Z$65=DI$3),0),0),"")</f>
        <v/>
      </c>
      <c r="DJ66" s="297" t="str">
        <f t="array" aca="1" ref="DJ66" ca="1">IFERROR(INDEX($AB$3:$AB$65,MATCH(1,($AO$3:$AO$65=$AR66&amp;$AQ66)*($Z$3:$Z$65=DJ$3),0),0),"")</f>
        <v/>
      </c>
      <c r="DK66" s="297" t="str">
        <f t="array" aca="1" ref="DK66" ca="1">IFERROR(INDEX($AC$3:$AC$65,MATCH(1,($AO$3:$AO$65=$AR66&amp;$AQ66)*($Z$3:$Z$65=DK$3),0),0),"")</f>
        <v/>
      </c>
      <c r="DL66" s="297" t="str">
        <f t="array" aca="1" ref="DL66" ca="1">IFERROR(INDEX($AA$3:$AA$65,MATCH(1,($AO$3:$AO$65=$AR66&amp;$AQ66)*($Z$3:$Z$65=DL$3),0),0),"")</f>
        <v/>
      </c>
      <c r="DM66" s="299" t="str">
        <f t="array" aca="1" ref="DM66" ca="1">IFERROR(INDEX($Y$3:$Y$65,MATCH(1,($AO$3:$AO$65=$AR66&amp;$AQ66)*($Z$3:$Z$65=DM$3),0),0),"")</f>
        <v/>
      </c>
      <c r="DN66" s="297" t="str">
        <f t="array" aca="1" ref="DN66" ca="1">IFERROR(INDEX($AB$3:$AB$65,MATCH(1,($AO$3:$AO$65=$AR66&amp;$AQ66)*($Z$3:$Z$65=DN$3),0),0),"")</f>
        <v/>
      </c>
      <c r="DO66" s="297" t="str">
        <f t="array" aca="1" ref="DO66" ca="1">IFERROR(INDEX($AC$3:$AC$65,MATCH(1,($AO$3:$AO$65=$AR66&amp;$AQ66)*($Z$3:$Z$65=DO$3),0),0),"")</f>
        <v/>
      </c>
      <c r="DP66" s="297" t="str">
        <f t="array" aca="1" ref="DP66" ca="1">IFERROR(INDEX($AA$3:$AA$65,MATCH(1,($AO$3:$AO$65=$AR66&amp;$AQ66)*($Z$3:$Z$65=DP$3),0),0),"")</f>
        <v/>
      </c>
      <c r="DQ66" s="299" t="str">
        <f t="array" aca="1" ref="DQ66" ca="1">IFERROR(INDEX($Y$3:$Y$65,MATCH(1,($AO$3:$AO$65=$AR66&amp;$AQ66)*($Z$3:$Z$65=DQ$3),0),0),"")</f>
        <v/>
      </c>
      <c r="DR66" s="297" t="str">
        <f t="array" aca="1" ref="DR66" ca="1">IFERROR(INDEX($AB$3:$AB$65,MATCH(1,($AO$3:$AO$65=$AR66&amp;$AQ66)*($Z$3:$Z$65=DR$3),0),0),"")</f>
        <v/>
      </c>
      <c r="DS66" s="297" t="str">
        <f t="array" aca="1" ref="DS66" ca="1">IFERROR(INDEX($AC$3:$AC$65,MATCH(1,($AO$3:$AO$65=$AR66&amp;$AQ66)*($Z$3:$Z$65=DS$3),0),0),"")</f>
        <v/>
      </c>
      <c r="DT66" s="297" t="str">
        <f t="array" aca="1" ref="DT66" ca="1">IFERROR(INDEX($AA$3:$AA$65,MATCH(1,($AO$3:$AO$65=$AR66&amp;$AQ66)*($Z$3:$Z$65=DT$3),0),0),"")</f>
        <v/>
      </c>
      <c r="DU66" s="299" t="str">
        <f t="array" aca="1" ref="DU66" ca="1">IFERROR(INDEX($Y$3:$Y$65,MATCH(1,($AO$3:$AO$65=$AR66&amp;$AQ66)*($Z$3:$Z$65=DU$3),0),0),"")</f>
        <v/>
      </c>
      <c r="DV66" s="297" t="str">
        <f t="array" aca="1" ref="DV66" ca="1">IFERROR(INDEX($AB$3:$AB$65,MATCH(1,($AO$3:$AO$65=$AR66&amp;$AQ66)*($Z$3:$Z$65=DV$3),0),0),"")</f>
        <v/>
      </c>
      <c r="DW66" s="297" t="str">
        <f t="array" aca="1" ref="DW66" ca="1">IFERROR(INDEX($AC$3:$AC$65,MATCH(1,($AO$3:$AO$65=$AR66&amp;$AQ66)*($Z$3:$Z$65=DW$3),0),0),"")</f>
        <v/>
      </c>
      <c r="DX66" s="297" t="str">
        <f t="array" aca="1" ref="DX66" ca="1">IFERROR(INDEX($AA$3:$AA$65,MATCH(1,($AO$3:$AO$65=$AR66&amp;$AQ66)*($Z$3:$Z$65=DX$3),0),0),"")</f>
        <v/>
      </c>
      <c r="DY66" s="299" t="str">
        <f t="array" aca="1" ref="DY66" ca="1">IFERROR(INDEX($Y$3:$Y$65,MATCH(1,($AO$3:$AO$65=$AR66&amp;$AQ66)*($Z$3:$Z$65=DY$3),0),0),"")</f>
        <v/>
      </c>
      <c r="DZ66" s="297" t="str">
        <f t="array" aca="1" ref="DZ66" ca="1">IFERROR(INDEX($AB$3:$AB$65,MATCH(1,($AO$3:$AO$65=$AR66&amp;$AQ66)*($Z$3:$Z$65=DZ$3),0),0),"")</f>
        <v/>
      </c>
      <c r="EA66" s="297" t="str">
        <f t="array" aca="1" ref="EA66" ca="1">IFERROR(INDEX($AC$3:$AC$65,MATCH(1,($AO$3:$AO$65=$AR66&amp;$AQ66)*($Z$3:$Z$65=EA$3),0),0),"")</f>
        <v/>
      </c>
      <c r="EB66" s="297" t="str">
        <f t="array" aca="1" ref="EB66" ca="1">IFERROR(INDEX($AA$3:$AA$65,MATCH(1,($AO$3:$AO$65=$AR66&amp;$AQ66)*($Z$3:$Z$65=EB$3),0),0),"")</f>
        <v/>
      </c>
      <c r="EC66" s="299" t="str">
        <f t="array" aca="1" ref="EC66" ca="1">IFERROR(INDEX($Y$3:$Y$65,MATCH(1,($AO$3:$AO$65=$AR66&amp;$AQ66)*($Z$3:$Z$65=EC$3),0),0),"")</f>
        <v/>
      </c>
      <c r="ED66" s="297" t="str">
        <f t="array" aca="1" ref="ED66" ca="1">IFERROR(INDEX($AB$3:$AB$65,MATCH(1,($AO$3:$AO$65=$AR66&amp;$AQ66)*($Z$3:$Z$65=ED$3),0),0),"")</f>
        <v/>
      </c>
      <c r="EE66" s="297" t="str">
        <f t="array" aca="1" ref="EE66" ca="1">IFERROR(INDEX($AC$3:$AC$65,MATCH(1,($AO$3:$AO$65=$AR66&amp;$AQ66)*($Z$3:$Z$65=EE$3),0),0),"")</f>
        <v/>
      </c>
      <c r="EF66" s="297" t="str">
        <f t="array" aca="1" ref="EF66" ca="1">IFERROR(INDEX($AI$3:$AI$129,MATCH(1,($AP$3:$AP$129=$AR66&amp;$AQ66)*($AH$3:$AH$129=EF$3),0),0),"")</f>
        <v/>
      </c>
      <c r="EG66" s="299" t="str">
        <f t="array" aca="1" ref="EG66" ca="1">IFERROR(INDEX($AG$3:$AG$129,MATCH(1,($AP$3:$AP$129=$AR66&amp;$AQ66)*($AH$3:$AH$129=EG$3),0),0),"")</f>
        <v/>
      </c>
      <c r="EH66" s="297" t="str">
        <f t="array" aca="1" ref="EH66" ca="1">IFERROR(INDEX($AJ$3:$AJ$129,MATCH(1,($AP$3:$AP$129=$AR66&amp;$AQ66)*($AH$3:$AH$129=EH$3),0),0),"")</f>
        <v/>
      </c>
      <c r="EI66" s="297" t="str">
        <f t="array" aca="1" ref="EI66" ca="1">IFERROR(INDEX($AK$3:$AK$129,MATCH(1,($AP$3:$AP$129=$AR66&amp;$AQ66)*($AH$3:$AH$129=EI$3),0),0),"")</f>
        <v/>
      </c>
      <c r="EJ66" s="297" t="str">
        <f t="array" aca="1" ref="EJ66" ca="1">IFERROR(INDEX($AI$3:$AI$129,MATCH(1,($AP$3:$AP$129=$AR66&amp;$AQ66)*($AH$3:$AH$129=EJ$3),0),0),"")</f>
        <v/>
      </c>
      <c r="EK66" s="299" t="str">
        <f t="array" aca="1" ref="EK66" ca="1">IFERROR(INDEX($AG$3:$AG$129,MATCH(1,($AP$3:$AP$129=$AR66&amp;$AQ66)*($AH$3:$AH$129=EK$3),0),0),"")</f>
        <v/>
      </c>
      <c r="EL66" s="297" t="str">
        <f t="array" aca="1" ref="EL66" ca="1">IFERROR(INDEX($AJ$3:$AJ$129,MATCH(1,($AP$3:$AP$129=$AR66&amp;$AQ66)*($AH$3:$AH$129=EL$3),0),0),"")</f>
        <v/>
      </c>
      <c r="EM66" s="297" t="str">
        <f t="array" aca="1" ref="EM66" ca="1">IFERROR(INDEX($AK$3:$AK$129,MATCH(1,($AP$3:$AP$129=$AR66&amp;$AQ66)*($AH$3:$AH$129=EM$3),0),0),"")</f>
        <v/>
      </c>
      <c r="EN66" s="297" t="str">
        <f t="array" aca="1" ref="EN66" ca="1">IFERROR(INDEX($AI$3:$AI$129,MATCH(1,($AP$3:$AP$129=$AR66&amp;$AQ66)*($AH$3:$AH$129=EN$3),0),0),"")</f>
        <v/>
      </c>
      <c r="EO66" s="299" t="str">
        <f t="array" aca="1" ref="EO66" ca="1">IFERROR(INDEX($AG$3:$AG$129,MATCH(1,($AP$3:$AP$129=$AR66&amp;$AQ66)*($AH$3:$AH$129=EO$3),0),0),"")</f>
        <v/>
      </c>
      <c r="EP66" s="297" t="str">
        <f t="array" aca="1" ref="EP66" ca="1">IFERROR(INDEX($AJ$3:$AJ$129,MATCH(1,($AP$3:$AP$129=$AR66&amp;$AQ66)*($AH$3:$AH$129=EP$3),0),0),"")</f>
        <v/>
      </c>
      <c r="EQ66" s="297" t="str">
        <f t="array" aca="1" ref="EQ66" ca="1">IFERROR(INDEX($AK$3:$AK$129,MATCH(1,($AP$3:$AP$129=$AR66&amp;$AQ66)*($AH$3:$AH$129=EQ$3),0),0),"")</f>
        <v/>
      </c>
      <c r="ER66" s="297" t="str">
        <f t="array" aca="1" ref="ER66" ca="1">IFERROR(INDEX($AI$3:$AI$129,MATCH(1,($AP$3:$AP$129=$AR66&amp;$AQ66)*($AH$3:$AH$129=ER$3),0),0),"")</f>
        <v/>
      </c>
      <c r="ES66" s="299" t="str">
        <f t="array" aca="1" ref="ES66" ca="1">IFERROR(INDEX($AG$3:$AG$129,MATCH(1,($AP$3:$AP$129=$AR66&amp;$AQ66)*($AH$3:$AH$129=ES$3),0),0),"")</f>
        <v/>
      </c>
      <c r="ET66" s="297" t="str">
        <f t="array" aca="1" ref="ET66" ca="1">IFERROR(INDEX($AJ$3:$AJ$129,MATCH(1,($AP$3:$AP$129=$AR66&amp;$AQ66)*($AH$3:$AH$129=ET$3),0),0),"")</f>
        <v/>
      </c>
      <c r="EU66" s="297" t="str">
        <f t="array" aca="1" ref="EU66" ca="1">IFERROR(INDEX($AK$3:$AK$129,MATCH(1,($AP$3:$AP$129=$AR66&amp;$AQ66)*($AH$3:$AH$129=EU$3),0),0),"")</f>
        <v/>
      </c>
      <c r="EV66" s="297" t="str">
        <f t="array" aca="1" ref="EV66" ca="1">IFERROR(INDEX($AI$3:$AI$129,MATCH(1,($AP$3:$AP$129=$AR66&amp;$AQ66)*($AH$3:$AH$129=EV$3),0),0),"")</f>
        <v/>
      </c>
      <c r="EW66" s="299" t="str">
        <f t="array" aca="1" ref="EW66" ca="1">IFERROR(INDEX($AG$3:$AG$129,MATCH(1,($AP$3:$AP$129=$AR66&amp;$AQ66)*($AH$3:$AH$129=EW$3),0),0),"")</f>
        <v/>
      </c>
      <c r="EX66" s="297" t="str">
        <f t="array" aca="1" ref="EX66" ca="1">IFERROR(INDEX($AJ$3:$AJ$129,MATCH(1,($AP$3:$AP$129=$AR66&amp;$AQ66)*($AH$3:$AH$129=EX$3),0),0),"")</f>
        <v/>
      </c>
      <c r="EY66" s="297" t="str">
        <f t="array" aca="1" ref="EY66" ca="1">IFERROR(INDEX($AK$3:$AK$129,MATCH(1,($AP$3:$AP$129=$AR66&amp;$AQ66)*($AH$3:$AH$129=EY$3),0),0),"")</f>
        <v/>
      </c>
      <c r="EZ66" s="297" t="str">
        <f t="array" aca="1" ref="EZ66" ca="1">IFERROR(INDEX($AI$3:$AI$129,MATCH(1,($AP$3:$AP$129=$AR66&amp;$AQ66)*($AH$3:$AH$129=EZ$3),0),0),"")</f>
        <v/>
      </c>
      <c r="FA66" s="299" t="str">
        <f t="array" aca="1" ref="FA66" ca="1">IFERROR(INDEX($AG$3:$AG$129,MATCH(1,($AP$3:$AP$129=$AR66&amp;$AQ66)*($AH$3:$AH$129=FA$3),0),0),"")</f>
        <v/>
      </c>
      <c r="FB66" s="297" t="str">
        <f t="array" aca="1" ref="FB66" ca="1">IFERROR(INDEX($AJ$3:$AJ$129,MATCH(1,($AP$3:$AP$129=$AR66&amp;$AQ66)*($AH$3:$AH$129=FB$3),0),0),"")</f>
        <v/>
      </c>
      <c r="FC66" s="297" t="str">
        <f t="array" aca="1" ref="FC66" ca="1">IFERROR(INDEX($AK$3:$AK$129,MATCH(1,($AP$3:$AP$129=$AR66&amp;$AQ66)*($AH$3:$AH$129=FC$3),0),0),"")</f>
        <v/>
      </c>
      <c r="FD66" s="297" t="str">
        <f t="array" aca="1" ref="FD66" ca="1">IFERROR(INDEX($AI$3:$AI$129,MATCH(1,($AP$3:$AP$129=$AR66&amp;$AQ66)*($AH$3:$AH$129=FD$3),0),0),"")</f>
        <v/>
      </c>
      <c r="FE66" s="299" t="str">
        <f t="array" aca="1" ref="FE66" ca="1">IFERROR(INDEX($AG$3:$AG$129,MATCH(1,($AP$3:$AP$129=$AR66&amp;$AQ66)*($AH$3:$AH$129=FE$3),0),0),"")</f>
        <v/>
      </c>
      <c r="FF66" s="297" t="str">
        <f t="array" aca="1" ref="FF66" ca="1">IFERROR(INDEX($AJ$3:$AJ$129,MATCH(1,($AP$3:$AP$129=$AR66&amp;$AQ66)*($AH$3:$AH$129=FF$3),0),0),"")</f>
        <v/>
      </c>
      <c r="FG66" s="297" t="str">
        <f t="array" aca="1" ref="FG66" ca="1">IFERROR(INDEX($AK$3:$AK$129,MATCH(1,($AP$3:$AP$129=$AR66&amp;$AQ66)*($AH$3:$AH$129=FG$3),0),0),"")</f>
        <v/>
      </c>
    </row>
    <row r="67" spans="2:163" ht="13.8" x14ac:dyDescent="0.25">
      <c r="B67" s="295">
        <f>dummy1!O73</f>
        <v>65</v>
      </c>
      <c r="C67" s="296">
        <f>dummy1!P73</f>
        <v>42041</v>
      </c>
      <c r="D67" s="297">
        <f>dummy1!Q73</f>
        <v>0.625</v>
      </c>
      <c r="E67" s="295" t="str">
        <f>dummy1!R73</f>
        <v>Court 1</v>
      </c>
      <c r="X67" s="296"/>
      <c r="AD67" s="295">
        <f ca="1">'Bracket 33 - 64'!S207</f>
        <v>29</v>
      </c>
      <c r="AE67" s="295" t="str">
        <f ca="1">'Bracket 33 - 64'!T204</f>
        <v>Loser Match 16</v>
      </c>
      <c r="AF67" s="295" t="str">
        <f ca="1">'Bracket 33 - 64'!T205</f>
        <v>Winner Match 9</v>
      </c>
      <c r="AG67" s="295">
        <f t="shared" ca="1" si="44"/>
        <v>65</v>
      </c>
      <c r="AH67" s="295">
        <f t="shared" ca="1" si="45"/>
        <v>42041</v>
      </c>
      <c r="AI67" s="295">
        <f t="shared" ca="1" si="46"/>
        <v>0.625</v>
      </c>
      <c r="AJ67" s="295" t="str">
        <f t="shared" ca="1" si="47"/>
        <v>Winner Match 57</v>
      </c>
      <c r="AK67" s="295" t="str">
        <f t="shared" ca="1" si="48"/>
        <v>Winner Match 58</v>
      </c>
      <c r="AL67" s="294">
        <f>IF(dummy1!B74=dummy1!B73,IF(dummy1!C74&gt;1,AL66,AL66+1),1)</f>
        <v>1</v>
      </c>
      <c r="AP67" s="295" t="str">
        <f t="shared" si="52"/>
        <v>1Court 1</v>
      </c>
      <c r="AQ67" s="295" t="str">
        <f t="shared" si="76"/>
        <v>Court 8</v>
      </c>
      <c r="AR67" s="295">
        <f t="shared" si="75"/>
        <v>7</v>
      </c>
      <c r="AS67" s="295">
        <f t="shared" ca="1" si="61"/>
        <v>16</v>
      </c>
      <c r="AT67" s="295">
        <f t="shared" ca="1" si="62"/>
        <v>0</v>
      </c>
      <c r="AU67" s="295">
        <f t="shared" ca="1" si="63"/>
        <v>0</v>
      </c>
      <c r="AV67" s="295">
        <f t="shared" ca="1" si="64"/>
        <v>0</v>
      </c>
      <c r="AW67" s="295">
        <f t="shared" ca="1" si="65"/>
        <v>0</v>
      </c>
      <c r="AX67" s="295">
        <f t="shared" ca="1" si="66"/>
        <v>0</v>
      </c>
      <c r="AY67" s="295">
        <f t="shared" ca="1" si="67"/>
        <v>0</v>
      </c>
      <c r="AZ67" s="297" t="str">
        <f t="array" aca="1" ref="AZ67" ca="1">IFERROR(INDEX($K$3:$K$18,MATCH(1,($AM$3:$AM$18=$AR67&amp;$AQ67)*($J$3:$J$18=AZ$3),0),0),"")</f>
        <v/>
      </c>
      <c r="BA67" s="299" t="str">
        <f t="array" aca="1" ref="BA67" ca="1">IFERROR(INDEX($I$3:$I$18,MATCH(1,($AM$3:$AM$18=$AR67&amp;$AQ67)*($J$3:$J$18=BA$3),0),0),"")</f>
        <v/>
      </c>
      <c r="BB67" s="297" t="str">
        <f t="array" aca="1" ref="BB67" ca="1">IFERROR(INDEX($L$3:$L$18,MATCH(1,($AM$3:$AM$18=$AR67&amp;$AQ67)*($J$3:$J$18=BB$3),0),0),"")</f>
        <v/>
      </c>
      <c r="BC67" s="297" t="str">
        <f t="array" aca="1" ref="BC67" ca="1">IFERROR(INDEX($M$3:$M$18,MATCH(1,($AM$3:$AM$18=$AR67&amp;$AQ67)*($J$3:$J$18=BC$3),0),0),"")</f>
        <v/>
      </c>
      <c r="BD67" s="297" t="str">
        <f t="array" aca="1" ref="BD67" ca="1">IFERROR(INDEX($K$3:$K$18,MATCH(1,($AM$3:$AM$18=$AR67&amp;$AQ67)*($J$3:$J$18=BD$3),0),0),"")</f>
        <v/>
      </c>
      <c r="BE67" s="299" t="str">
        <f t="array" aca="1" ref="BE67" ca="1">IFERROR(INDEX($I$3:$I$18,MATCH(1,($AM$3:$AM$18=$AR67&amp;$AQ67)*($J$3:$J$18=BE$3),0),0),"")</f>
        <v/>
      </c>
      <c r="BF67" s="297" t="str">
        <f t="array" aca="1" ref="BF67" ca="1">IFERROR(INDEX($L$3:$L$18,MATCH(1,($AM$3:$AM$18=$AR67&amp;$AQ67)*($J$3:$J$18=BF$3),0),0),"")</f>
        <v/>
      </c>
      <c r="BG67" s="297" t="str">
        <f t="array" aca="1" ref="BG67" ca="1">IFERROR(INDEX($M$3:$M$18,MATCH(1,($AM$3:$AM$18=$AR67&amp;$AQ67)*($J$3:$J$18=BG$3),0),0),"")</f>
        <v/>
      </c>
      <c r="BH67" s="297" t="str">
        <f t="array" aca="1" ref="BH67" ca="1">IFERROR(INDEX($K$3:$K$18,MATCH(1,($AM$3:$AM$18=$AR67&amp;$AQ67)*($J$3:$J$18=BH$3),0),0),"")</f>
        <v/>
      </c>
      <c r="BI67" s="299" t="str">
        <f t="array" aca="1" ref="BI67" ca="1">IFERROR(INDEX($I$3:$I$18,MATCH(1,($AM$3:$AM$18=$AR67&amp;$AQ67)*($J$3:$J$18=BI$3),0),0),"")</f>
        <v/>
      </c>
      <c r="BJ67" s="297" t="str">
        <f t="array" aca="1" ref="BJ67" ca="1">IFERROR(INDEX($L$3:$L$18,MATCH(1,($AM$3:$AM$18=$AR67&amp;$AQ67)*($J$3:$J$18=BJ$3),0),0),"")</f>
        <v/>
      </c>
      <c r="BK67" s="297" t="str">
        <f t="array" aca="1" ref="BK67" ca="1">IFERROR(INDEX($M$3:$M$18,MATCH(1,($AM$3:$AM$18=$AR67&amp;$AQ67)*($J$3:$J$18=BK$3),0),0),"")</f>
        <v/>
      </c>
      <c r="BL67" s="297" t="str">
        <f t="array" aca="1" ref="BL67" ca="1">IFERROR(INDEX($K$3:$K$18,MATCH(1,($AM$3:$AM$18=$AR67&amp;$AQ67)*($J$3:$J$18=BL$3),0),0),"")</f>
        <v/>
      </c>
      <c r="BM67" s="299" t="str">
        <f t="array" aca="1" ref="BM67" ca="1">IFERROR(INDEX($I$3:$I$18,MATCH(1,($AM$3:$AM$18=$AR67&amp;$AQ67)*($J$3:$J$18=BM$3),0),0),"")</f>
        <v/>
      </c>
      <c r="BN67" s="297" t="str">
        <f t="array" aca="1" ref="BN67" ca="1">IFERROR(INDEX($L$3:$L$18,MATCH(1,($AM$3:$AM$18=$AR67&amp;$AQ67)*($J$3:$J$18=BN$3),0),0),"")</f>
        <v/>
      </c>
      <c r="BO67" s="297" t="str">
        <f t="array" aca="1" ref="BO67" ca="1">IFERROR(INDEX($M$3:$M$18,MATCH(1,($AM$3:$AM$18=$AR67&amp;$AQ67)*($J$3:$J$18=BO$3),0),0),"")</f>
        <v/>
      </c>
      <c r="BP67" s="297" t="str">
        <f t="array" aca="1" ref="BP67" ca="1">IFERROR(INDEX($K$3:$K$18,MATCH(1,($AM$3:$AM$18=$AR67&amp;$AQ67)*($J$3:$J$18=BP$3),0),0),"")</f>
        <v/>
      </c>
      <c r="BQ67" s="299" t="str">
        <f t="array" aca="1" ref="BQ67" ca="1">IFERROR(INDEX($I$3:$I$18,MATCH(1,($AM$3:$AM$18=$AR67&amp;$AQ67)*($J$3:$J$18=BQ$3),0),0),"")</f>
        <v/>
      </c>
      <c r="BR67" s="297" t="str">
        <f t="array" aca="1" ref="BR67" ca="1">IFERROR(INDEX($L$3:$L$18,MATCH(1,($AM$3:$AM$18=$AR67&amp;$AQ67)*($J$3:$J$18=BR$3),0),0),"")</f>
        <v/>
      </c>
      <c r="BS67" s="297" t="str">
        <f t="array" aca="1" ref="BS67" ca="1">IFERROR(INDEX($M$3:$M$18,MATCH(1,($AM$3:$AM$18=$AR67&amp;$AQ67)*($J$3:$J$18=BS$3),0),0),"")</f>
        <v/>
      </c>
      <c r="BT67" s="297" t="str">
        <f t="array" aca="1" ref="BT67" ca="1">IFERROR(INDEX($K$3:$K$18,MATCH(1,($AM$3:$AM$18=$AR67&amp;$AQ67)*($J$3:$J$18=BT$3),0),0),"")</f>
        <v/>
      </c>
      <c r="BU67" s="299" t="str">
        <f t="array" aca="1" ref="BU67" ca="1">IFERROR(INDEX($I$3:$I$18,MATCH(1,($AM$3:$AM$18=$AR67&amp;$AQ67)*($J$3:$J$18=BU$3),0),0),"")</f>
        <v/>
      </c>
      <c r="BV67" s="297" t="str">
        <f t="array" aca="1" ref="BV67" ca="1">IFERROR(INDEX($L$3:$L$18,MATCH(1,($AM$3:$AM$18=$AR67&amp;$AQ67)*($J$3:$J$18=BV$3),0),0),"")</f>
        <v/>
      </c>
      <c r="BW67" s="297" t="str">
        <f t="array" aca="1" ref="BW67" ca="1">IFERROR(INDEX($M$3:$M$18,MATCH(1,($AM$3:$AM$18=$AR67&amp;$AQ67)*($J$3:$J$18=BW$3),0),0),"")</f>
        <v/>
      </c>
      <c r="BX67" s="297" t="str">
        <f t="array" aca="1" ref="BX67" ca="1">IFERROR(INDEX($K$3:$K$18,MATCH(1,($AM$3:$AM$18=$AR67&amp;$AQ67)*($J$3:$J$18=BX$3),0),0),"")</f>
        <v/>
      </c>
      <c r="BY67" s="299" t="str">
        <f t="array" aca="1" ref="BY67" ca="1">IFERROR(INDEX($I$3:$I$18,MATCH(1,($AM$3:$AM$18=$AR67&amp;$AQ67)*($J$3:$J$18=BY$3),0),0),"")</f>
        <v/>
      </c>
      <c r="BZ67" s="297" t="str">
        <f t="array" aca="1" ref="BZ67" ca="1">IFERROR(INDEX($L$3:$L$18,MATCH(1,($AM$3:$AM$18=$AR67&amp;$AQ67)*($J$3:$J$18=BZ$3),0),0),"")</f>
        <v/>
      </c>
      <c r="CA67" s="297" t="str">
        <f t="array" aca="1" ref="CA67" ca="1">IFERROR(INDEX($M$3:$M$18,MATCH(1,($AM$3:$AM$18=$AR67&amp;$AQ67)*($J$3:$J$18=CA$3),0),0),"")</f>
        <v/>
      </c>
      <c r="CB67" s="297" t="str">
        <f t="array" aca="1" ref="CB67" ca="1">IFERROR(INDEX($S$3:$S$33,MATCH(1,($AN$3:$AN$33=$AR67&amp;$AQ67)*($R$3:$R$33=CB$3),0),0),"")</f>
        <v/>
      </c>
      <c r="CC67" s="299" t="str">
        <f t="array" aca="1" ref="CC67" ca="1">IFERROR(INDEX($Q$3:$Q$33,MATCH(1,($AN$3:$AN$33=$AR67&amp;$AQ67)*($R$3:$R$33=CC$3),0),0),"")</f>
        <v/>
      </c>
      <c r="CD67" s="297" t="str">
        <f t="array" aca="1" ref="CD67" ca="1">IFERROR(INDEX($T$3:$T$33,MATCH(1,($AN$3:$AN$33=$AR67&amp;$AQ67)*($R$3:$R$33=CD$3),0),0),"")</f>
        <v/>
      </c>
      <c r="CE67" s="297" t="str">
        <f t="array" aca="1" ref="CE67" ca="1">IFERROR(INDEX($U$3:$U$33,MATCH(1,($AN$3:$AN$33=$AR67&amp;$AQ67)*($R$3:$R$33=CE$3),0),0),"")</f>
        <v/>
      </c>
      <c r="CF67" s="297" t="str">
        <f t="array" aca="1" ref="CF67" ca="1">IFERROR(INDEX($S$3:$S$33,MATCH(1,($AN$3:$AN$33=$AR67&amp;$AQ67)*($R$3:$R$33=CF$3),0),0),"")</f>
        <v/>
      </c>
      <c r="CG67" s="299" t="str">
        <f t="array" aca="1" ref="CG67" ca="1">IFERROR(INDEX($Q$3:$Q$33,MATCH(1,($AN$3:$AN$33=$AR67&amp;$AQ67)*($R$3:$R$33=CG$3),0),0),"")</f>
        <v/>
      </c>
      <c r="CH67" s="297" t="str">
        <f t="array" aca="1" ref="CH67" ca="1">IFERROR(INDEX($T$3:$T$33,MATCH(1,($AN$3:$AN$33=$AR67&amp;$AQ67)*($R$3:$R$33=CH$3),0),0),"")</f>
        <v/>
      </c>
      <c r="CI67" s="297" t="str">
        <f t="array" aca="1" ref="CI67" ca="1">IFERROR(INDEX($U$3:$U$33,MATCH(1,($AN$3:$AN$33=$AR67&amp;$AQ67)*($R$3:$R$33=CI$3),0),0),"")</f>
        <v/>
      </c>
      <c r="CJ67" s="297" t="str">
        <f t="array" aca="1" ref="CJ67" ca="1">IFERROR(INDEX($S$3:$S$33,MATCH(1,($AN$3:$AN$33=$AR67&amp;$AQ67)*($R$3:$R$33=CJ$3),0),0),"")</f>
        <v/>
      </c>
      <c r="CK67" s="299" t="str">
        <f t="array" aca="1" ref="CK67" ca="1">IFERROR(INDEX($Q$3:$Q$33,MATCH(1,($AN$3:$AN$33=$AR67&amp;$AQ67)*($R$3:$R$33=CK$3),0),0),"")</f>
        <v/>
      </c>
      <c r="CL67" s="297" t="str">
        <f t="array" aca="1" ref="CL67" ca="1">IFERROR(INDEX($T$3:$T$33,MATCH(1,($AN$3:$AN$33=$AR67&amp;$AQ67)*($R$3:$R$33=CL$3),0),0),"")</f>
        <v/>
      </c>
      <c r="CM67" s="297" t="str">
        <f t="array" aca="1" ref="CM67" ca="1">IFERROR(INDEX($U$3:$U$33,MATCH(1,($AN$3:$AN$33=$AR67&amp;$AQ67)*($R$3:$R$33=CM$3),0),0),"")</f>
        <v/>
      </c>
      <c r="CN67" s="297" t="str">
        <f t="array" aca="1" ref="CN67" ca="1">IFERROR(INDEX($S$3:$S$33,MATCH(1,($AN$3:$AN$33=$AR67&amp;$AQ67)*($R$3:$R$33=CN$3),0),0),"")</f>
        <v/>
      </c>
      <c r="CO67" s="299" t="str">
        <f t="array" aca="1" ref="CO67" ca="1">IFERROR(INDEX($Q$3:$Q$33,MATCH(1,($AN$3:$AN$33=$AR67&amp;$AQ67)*($R$3:$R$33=CO$3),0),0),"")</f>
        <v/>
      </c>
      <c r="CP67" s="297" t="str">
        <f t="array" aca="1" ref="CP67" ca="1">IFERROR(INDEX($T$3:$T$33,MATCH(1,($AN$3:$AN$33=$AR67&amp;$AQ67)*($R$3:$R$33=CP$3),0),0),"")</f>
        <v/>
      </c>
      <c r="CQ67" s="297" t="str">
        <f t="array" aca="1" ref="CQ67" ca="1">IFERROR(INDEX($U$3:$U$33,MATCH(1,($AN$3:$AN$33=$AR67&amp;$AQ67)*($R$3:$R$33=CQ$3),0),0),"")</f>
        <v/>
      </c>
      <c r="CR67" s="297" t="str">
        <f t="array" aca="1" ref="CR67" ca="1">IFERROR(INDEX($S$3:$S$33,MATCH(1,($AN$3:$AN$33=$AR67&amp;$AQ67)*($R$3:$R$33=CR$3),0),0),"")</f>
        <v/>
      </c>
      <c r="CS67" s="299" t="str">
        <f t="array" aca="1" ref="CS67" ca="1">IFERROR(INDEX($Q$3:$Q$33,MATCH(1,($AN$3:$AN$33=$AR67&amp;$AQ67)*($R$3:$R$33=CS$3),0),0),"")</f>
        <v/>
      </c>
      <c r="CT67" s="297" t="str">
        <f t="array" aca="1" ref="CT67" ca="1">IFERROR(INDEX($T$3:$T$33,MATCH(1,($AN$3:$AN$33=$AR67&amp;$AQ67)*($R$3:$R$33=CT$3),0),0),"")</f>
        <v/>
      </c>
      <c r="CU67" s="297" t="str">
        <f t="array" aca="1" ref="CU67" ca="1">IFERROR(INDEX($U$3:$U$33,MATCH(1,($AN$3:$AN$33=$AR67&amp;$AQ67)*($R$3:$R$33=CU$3),0),0),"")</f>
        <v/>
      </c>
      <c r="CV67" s="297" t="str">
        <f t="array" aca="1" ref="CV67" ca="1">IFERROR(INDEX($S$3:$S$33,MATCH(1,($AN$3:$AN$33=$AR67&amp;$AQ67)*($R$3:$R$33=CV$3),0),0),"")</f>
        <v/>
      </c>
      <c r="CW67" s="299" t="str">
        <f t="array" aca="1" ref="CW67" ca="1">IFERROR(INDEX($Q$3:$Q$33,MATCH(1,($AN$3:$AN$33=$AR67&amp;$AQ67)*($R$3:$R$33=CW$3),0),0),"")</f>
        <v/>
      </c>
      <c r="CX67" s="297" t="str">
        <f t="array" aca="1" ref="CX67" ca="1">IFERROR(INDEX($T$3:$T$33,MATCH(1,($AN$3:$AN$33=$AR67&amp;$AQ67)*($R$3:$R$33=CX$3),0),0),"")</f>
        <v/>
      </c>
      <c r="CY67" s="297" t="str">
        <f t="array" aca="1" ref="CY67" ca="1">IFERROR(INDEX($U$3:$U$33,MATCH(1,($AN$3:$AN$33=$AR67&amp;$AQ67)*($R$3:$R$33=CY$3),0),0),"")</f>
        <v/>
      </c>
      <c r="CZ67" s="297" t="str">
        <f t="array" aca="1" ref="CZ67" ca="1">IFERROR(INDEX($S$3:$S$33,MATCH(1,($AN$3:$AN$33=$AR67&amp;$AQ67)*($R$3:$R$33=CZ$3),0),0),"")</f>
        <v/>
      </c>
      <c r="DA67" s="299" t="str">
        <f t="array" aca="1" ref="DA67" ca="1">IFERROR(INDEX($Q$3:$Q$33,MATCH(1,($AN$3:$AN$33=$AR67&amp;$AQ67)*($R$3:$R$33=DA$3),0),0),"")</f>
        <v/>
      </c>
      <c r="DB67" s="297" t="str">
        <f t="array" aca="1" ref="DB67" ca="1">IFERROR(INDEX($T$3:$T$33,MATCH(1,($AN$3:$AN$33=$AR67&amp;$AQ67)*($R$3:$R$33=DB$3),0),0),"")</f>
        <v/>
      </c>
      <c r="DC67" s="297" t="str">
        <f t="array" aca="1" ref="DC67" ca="1">IFERROR(INDEX($U$3:$U$33,MATCH(1,($AN$3:$AN$33=$AR67&amp;$AQ67)*($R$3:$R$33=DC$3),0),0),"")</f>
        <v/>
      </c>
      <c r="DD67" s="297" t="str">
        <f t="array" aca="1" ref="DD67" ca="1">IFERROR(INDEX($AA$3:$AA$65,MATCH(1,($AO$3:$AO$65=$AR67&amp;$AQ67)*($Z$3:$Z$65=DD$3),0),0),"")</f>
        <v/>
      </c>
      <c r="DE67" s="299" t="str">
        <f t="array" aca="1" ref="DE67" ca="1">IFERROR(INDEX($Y$3:$Y$65,MATCH(1,($AO$3:$AO$65=$AR67&amp;$AQ67)*($Z$3:$Z$65=DE$3),0),0),"")</f>
        <v/>
      </c>
      <c r="DF67" s="297" t="str">
        <f t="array" aca="1" ref="DF67" ca="1">IFERROR(INDEX($AB$3:$AB$65,MATCH(1,($AO$3:$AO$65=$AR67&amp;$AQ67)*($Z$3:$Z$65=DF$3),0),0),"")</f>
        <v/>
      </c>
      <c r="DG67" s="297" t="str">
        <f t="array" aca="1" ref="DG67" ca="1">IFERROR(INDEX($AC$3:$AC$65,MATCH(1,($AO$3:$AO$65=$AR67&amp;$AQ67)*($Z$3:$Z$65=DG$3),0),0),"")</f>
        <v/>
      </c>
      <c r="DH67" s="297" t="str">
        <f t="array" aca="1" ref="DH67" ca="1">IFERROR(INDEX($AA$3:$AA$65,MATCH(1,($AO$3:$AO$65=$AR67&amp;$AQ67)*($Z$3:$Z$65=DH$3),0),0),"")</f>
        <v/>
      </c>
      <c r="DI67" s="299" t="str">
        <f t="array" aca="1" ref="DI67" ca="1">IFERROR(INDEX($Y$3:$Y$65,MATCH(1,($AO$3:$AO$65=$AR67&amp;$AQ67)*($Z$3:$Z$65=DI$3),0),0),"")</f>
        <v/>
      </c>
      <c r="DJ67" s="297" t="str">
        <f t="array" aca="1" ref="DJ67" ca="1">IFERROR(INDEX($AB$3:$AB$65,MATCH(1,($AO$3:$AO$65=$AR67&amp;$AQ67)*($Z$3:$Z$65=DJ$3),0),0),"")</f>
        <v/>
      </c>
      <c r="DK67" s="297" t="str">
        <f t="array" aca="1" ref="DK67" ca="1">IFERROR(INDEX($AC$3:$AC$65,MATCH(1,($AO$3:$AO$65=$AR67&amp;$AQ67)*($Z$3:$Z$65=DK$3),0),0),"")</f>
        <v/>
      </c>
      <c r="DL67" s="297" t="str">
        <f t="array" aca="1" ref="DL67" ca="1">IFERROR(INDEX($AA$3:$AA$65,MATCH(1,($AO$3:$AO$65=$AR67&amp;$AQ67)*($Z$3:$Z$65=DL$3),0),0),"")</f>
        <v/>
      </c>
      <c r="DM67" s="299" t="str">
        <f t="array" aca="1" ref="DM67" ca="1">IFERROR(INDEX($Y$3:$Y$65,MATCH(1,($AO$3:$AO$65=$AR67&amp;$AQ67)*($Z$3:$Z$65=DM$3),0),0),"")</f>
        <v/>
      </c>
      <c r="DN67" s="297" t="str">
        <f t="array" aca="1" ref="DN67" ca="1">IFERROR(INDEX($AB$3:$AB$65,MATCH(1,($AO$3:$AO$65=$AR67&amp;$AQ67)*($Z$3:$Z$65=DN$3),0),0),"")</f>
        <v/>
      </c>
      <c r="DO67" s="297" t="str">
        <f t="array" aca="1" ref="DO67" ca="1">IFERROR(INDEX($AC$3:$AC$65,MATCH(1,($AO$3:$AO$65=$AR67&amp;$AQ67)*($Z$3:$Z$65=DO$3),0),0),"")</f>
        <v/>
      </c>
      <c r="DP67" s="297" t="str">
        <f t="array" aca="1" ref="DP67" ca="1">IFERROR(INDEX($AA$3:$AA$65,MATCH(1,($AO$3:$AO$65=$AR67&amp;$AQ67)*($Z$3:$Z$65=DP$3),0),0),"")</f>
        <v/>
      </c>
      <c r="DQ67" s="299" t="str">
        <f t="array" aca="1" ref="DQ67" ca="1">IFERROR(INDEX($Y$3:$Y$65,MATCH(1,($AO$3:$AO$65=$AR67&amp;$AQ67)*($Z$3:$Z$65=DQ$3),0),0),"")</f>
        <v/>
      </c>
      <c r="DR67" s="297" t="str">
        <f t="array" aca="1" ref="DR67" ca="1">IFERROR(INDEX($AB$3:$AB$65,MATCH(1,($AO$3:$AO$65=$AR67&amp;$AQ67)*($Z$3:$Z$65=DR$3),0),0),"")</f>
        <v/>
      </c>
      <c r="DS67" s="297" t="str">
        <f t="array" aca="1" ref="DS67" ca="1">IFERROR(INDEX($AC$3:$AC$65,MATCH(1,($AO$3:$AO$65=$AR67&amp;$AQ67)*($Z$3:$Z$65=DS$3),0),0),"")</f>
        <v/>
      </c>
      <c r="DT67" s="297" t="str">
        <f t="array" aca="1" ref="DT67" ca="1">IFERROR(INDEX($AA$3:$AA$65,MATCH(1,($AO$3:$AO$65=$AR67&amp;$AQ67)*($Z$3:$Z$65=DT$3),0),0),"")</f>
        <v/>
      </c>
      <c r="DU67" s="299" t="str">
        <f t="array" aca="1" ref="DU67" ca="1">IFERROR(INDEX($Y$3:$Y$65,MATCH(1,($AO$3:$AO$65=$AR67&amp;$AQ67)*($Z$3:$Z$65=DU$3),0),0),"")</f>
        <v/>
      </c>
      <c r="DV67" s="297" t="str">
        <f t="array" aca="1" ref="DV67" ca="1">IFERROR(INDEX($AB$3:$AB$65,MATCH(1,($AO$3:$AO$65=$AR67&amp;$AQ67)*($Z$3:$Z$65=DV$3),0),0),"")</f>
        <v/>
      </c>
      <c r="DW67" s="297" t="str">
        <f t="array" aca="1" ref="DW67" ca="1">IFERROR(INDEX($AC$3:$AC$65,MATCH(1,($AO$3:$AO$65=$AR67&amp;$AQ67)*($Z$3:$Z$65=DW$3),0),0),"")</f>
        <v/>
      </c>
      <c r="DX67" s="297" t="str">
        <f t="array" aca="1" ref="DX67" ca="1">IFERROR(INDEX($AA$3:$AA$65,MATCH(1,($AO$3:$AO$65=$AR67&amp;$AQ67)*($Z$3:$Z$65=DX$3),0),0),"")</f>
        <v/>
      </c>
      <c r="DY67" s="299" t="str">
        <f t="array" aca="1" ref="DY67" ca="1">IFERROR(INDEX($Y$3:$Y$65,MATCH(1,($AO$3:$AO$65=$AR67&amp;$AQ67)*($Z$3:$Z$65=DY$3),0),0),"")</f>
        <v/>
      </c>
      <c r="DZ67" s="297" t="str">
        <f t="array" aca="1" ref="DZ67" ca="1">IFERROR(INDEX($AB$3:$AB$65,MATCH(1,($AO$3:$AO$65=$AR67&amp;$AQ67)*($Z$3:$Z$65=DZ$3),0),0),"")</f>
        <v/>
      </c>
      <c r="EA67" s="297" t="str">
        <f t="array" aca="1" ref="EA67" ca="1">IFERROR(INDEX($AC$3:$AC$65,MATCH(1,($AO$3:$AO$65=$AR67&amp;$AQ67)*($Z$3:$Z$65=EA$3),0),0),"")</f>
        <v/>
      </c>
      <c r="EB67" s="297" t="str">
        <f t="array" aca="1" ref="EB67" ca="1">IFERROR(INDEX($AA$3:$AA$65,MATCH(1,($AO$3:$AO$65=$AR67&amp;$AQ67)*($Z$3:$Z$65=EB$3),0),0),"")</f>
        <v/>
      </c>
      <c r="EC67" s="299" t="str">
        <f t="array" aca="1" ref="EC67" ca="1">IFERROR(INDEX($Y$3:$Y$65,MATCH(1,($AO$3:$AO$65=$AR67&amp;$AQ67)*($Z$3:$Z$65=EC$3),0),0),"")</f>
        <v/>
      </c>
      <c r="ED67" s="297" t="str">
        <f t="array" aca="1" ref="ED67" ca="1">IFERROR(INDEX($AB$3:$AB$65,MATCH(1,($AO$3:$AO$65=$AR67&amp;$AQ67)*($Z$3:$Z$65=ED$3),0),0),"")</f>
        <v/>
      </c>
      <c r="EE67" s="297" t="str">
        <f t="array" aca="1" ref="EE67" ca="1">IFERROR(INDEX($AC$3:$AC$65,MATCH(1,($AO$3:$AO$65=$AR67&amp;$AQ67)*($Z$3:$Z$65=EE$3),0),0),"")</f>
        <v/>
      </c>
      <c r="EF67" s="297" t="str">
        <f t="array" aca="1" ref="EF67" ca="1">IFERROR(INDEX($AI$3:$AI$129,MATCH(1,($AP$3:$AP$129=$AR67&amp;$AQ67)*($AH$3:$AH$129=EF$3),0),0),"")</f>
        <v/>
      </c>
      <c r="EG67" s="299" t="str">
        <f t="array" aca="1" ref="EG67" ca="1">IFERROR(INDEX($AG$3:$AG$129,MATCH(1,($AP$3:$AP$129=$AR67&amp;$AQ67)*($AH$3:$AH$129=EG$3),0),0),"")</f>
        <v/>
      </c>
      <c r="EH67" s="297" t="str">
        <f t="array" aca="1" ref="EH67" ca="1">IFERROR(INDEX($AJ$3:$AJ$129,MATCH(1,($AP$3:$AP$129=$AR67&amp;$AQ67)*($AH$3:$AH$129=EH$3),0),0),"")</f>
        <v/>
      </c>
      <c r="EI67" s="297" t="str">
        <f t="array" aca="1" ref="EI67" ca="1">IFERROR(INDEX($AK$3:$AK$129,MATCH(1,($AP$3:$AP$129=$AR67&amp;$AQ67)*($AH$3:$AH$129=EI$3),0),0),"")</f>
        <v/>
      </c>
      <c r="EJ67" s="297" t="str">
        <f t="array" aca="1" ref="EJ67" ca="1">IFERROR(INDEX($AI$3:$AI$129,MATCH(1,($AP$3:$AP$129=$AR67&amp;$AQ67)*($AH$3:$AH$129=EJ$3),0),0),"")</f>
        <v/>
      </c>
      <c r="EK67" s="299" t="str">
        <f t="array" aca="1" ref="EK67" ca="1">IFERROR(INDEX($AG$3:$AG$129,MATCH(1,($AP$3:$AP$129=$AR67&amp;$AQ67)*($AH$3:$AH$129=EK$3),0),0),"")</f>
        <v/>
      </c>
      <c r="EL67" s="297" t="str">
        <f t="array" aca="1" ref="EL67" ca="1">IFERROR(INDEX($AJ$3:$AJ$129,MATCH(1,($AP$3:$AP$129=$AR67&amp;$AQ67)*($AH$3:$AH$129=EL$3),0),0),"")</f>
        <v/>
      </c>
      <c r="EM67" s="297" t="str">
        <f t="array" aca="1" ref="EM67" ca="1">IFERROR(INDEX($AK$3:$AK$129,MATCH(1,($AP$3:$AP$129=$AR67&amp;$AQ67)*($AH$3:$AH$129=EM$3),0),0),"")</f>
        <v/>
      </c>
      <c r="EN67" s="297" t="str">
        <f t="array" aca="1" ref="EN67" ca="1">IFERROR(INDEX($AI$3:$AI$129,MATCH(1,($AP$3:$AP$129=$AR67&amp;$AQ67)*($AH$3:$AH$129=EN$3),0),0),"")</f>
        <v/>
      </c>
      <c r="EO67" s="299" t="str">
        <f t="array" aca="1" ref="EO67" ca="1">IFERROR(INDEX($AG$3:$AG$129,MATCH(1,($AP$3:$AP$129=$AR67&amp;$AQ67)*($AH$3:$AH$129=EO$3),0),0),"")</f>
        <v/>
      </c>
      <c r="EP67" s="297" t="str">
        <f t="array" aca="1" ref="EP67" ca="1">IFERROR(INDEX($AJ$3:$AJ$129,MATCH(1,($AP$3:$AP$129=$AR67&amp;$AQ67)*($AH$3:$AH$129=EP$3),0),0),"")</f>
        <v/>
      </c>
      <c r="EQ67" s="297" t="str">
        <f t="array" aca="1" ref="EQ67" ca="1">IFERROR(INDEX($AK$3:$AK$129,MATCH(1,($AP$3:$AP$129=$AR67&amp;$AQ67)*($AH$3:$AH$129=EQ$3),0),0),"")</f>
        <v/>
      </c>
      <c r="ER67" s="297" t="str">
        <f t="array" aca="1" ref="ER67" ca="1">IFERROR(INDEX($AI$3:$AI$129,MATCH(1,($AP$3:$AP$129=$AR67&amp;$AQ67)*($AH$3:$AH$129=ER$3),0),0),"")</f>
        <v/>
      </c>
      <c r="ES67" s="299" t="str">
        <f t="array" aca="1" ref="ES67" ca="1">IFERROR(INDEX($AG$3:$AG$129,MATCH(1,($AP$3:$AP$129=$AR67&amp;$AQ67)*($AH$3:$AH$129=ES$3),0),0),"")</f>
        <v/>
      </c>
      <c r="ET67" s="297" t="str">
        <f t="array" aca="1" ref="ET67" ca="1">IFERROR(INDEX($AJ$3:$AJ$129,MATCH(1,($AP$3:$AP$129=$AR67&amp;$AQ67)*($AH$3:$AH$129=ET$3),0),0),"")</f>
        <v/>
      </c>
      <c r="EU67" s="297" t="str">
        <f t="array" aca="1" ref="EU67" ca="1">IFERROR(INDEX($AK$3:$AK$129,MATCH(1,($AP$3:$AP$129=$AR67&amp;$AQ67)*($AH$3:$AH$129=EU$3),0),0),"")</f>
        <v/>
      </c>
      <c r="EV67" s="297" t="str">
        <f t="array" aca="1" ref="EV67" ca="1">IFERROR(INDEX($AI$3:$AI$129,MATCH(1,($AP$3:$AP$129=$AR67&amp;$AQ67)*($AH$3:$AH$129=EV$3),0),0),"")</f>
        <v/>
      </c>
      <c r="EW67" s="299" t="str">
        <f t="array" aca="1" ref="EW67" ca="1">IFERROR(INDEX($AG$3:$AG$129,MATCH(1,($AP$3:$AP$129=$AR67&amp;$AQ67)*($AH$3:$AH$129=EW$3),0),0),"")</f>
        <v/>
      </c>
      <c r="EX67" s="297" t="str">
        <f t="array" aca="1" ref="EX67" ca="1">IFERROR(INDEX($AJ$3:$AJ$129,MATCH(1,($AP$3:$AP$129=$AR67&amp;$AQ67)*($AH$3:$AH$129=EX$3),0),0),"")</f>
        <v/>
      </c>
      <c r="EY67" s="297" t="str">
        <f t="array" aca="1" ref="EY67" ca="1">IFERROR(INDEX($AK$3:$AK$129,MATCH(1,($AP$3:$AP$129=$AR67&amp;$AQ67)*($AH$3:$AH$129=EY$3),0),0),"")</f>
        <v/>
      </c>
      <c r="EZ67" s="297" t="str">
        <f t="array" aca="1" ref="EZ67" ca="1">IFERROR(INDEX($AI$3:$AI$129,MATCH(1,($AP$3:$AP$129=$AR67&amp;$AQ67)*($AH$3:$AH$129=EZ$3),0),0),"")</f>
        <v/>
      </c>
      <c r="FA67" s="299" t="str">
        <f t="array" aca="1" ref="FA67" ca="1">IFERROR(INDEX($AG$3:$AG$129,MATCH(1,($AP$3:$AP$129=$AR67&amp;$AQ67)*($AH$3:$AH$129=FA$3),0),0),"")</f>
        <v/>
      </c>
      <c r="FB67" s="297" t="str">
        <f t="array" aca="1" ref="FB67" ca="1">IFERROR(INDEX($AJ$3:$AJ$129,MATCH(1,($AP$3:$AP$129=$AR67&amp;$AQ67)*($AH$3:$AH$129=FB$3),0),0),"")</f>
        <v/>
      </c>
      <c r="FC67" s="297" t="str">
        <f t="array" aca="1" ref="FC67" ca="1">IFERROR(INDEX($AK$3:$AK$129,MATCH(1,($AP$3:$AP$129=$AR67&amp;$AQ67)*($AH$3:$AH$129=FC$3),0),0),"")</f>
        <v/>
      </c>
      <c r="FD67" s="297" t="str">
        <f t="array" aca="1" ref="FD67" ca="1">IFERROR(INDEX($AI$3:$AI$129,MATCH(1,($AP$3:$AP$129=$AR67&amp;$AQ67)*($AH$3:$AH$129=FD$3),0),0),"")</f>
        <v/>
      </c>
      <c r="FE67" s="299" t="str">
        <f t="array" aca="1" ref="FE67" ca="1">IFERROR(INDEX($AG$3:$AG$129,MATCH(1,($AP$3:$AP$129=$AR67&amp;$AQ67)*($AH$3:$AH$129=FE$3),0),0),"")</f>
        <v/>
      </c>
      <c r="FF67" s="297" t="str">
        <f t="array" aca="1" ref="FF67" ca="1">IFERROR(INDEX($AJ$3:$AJ$129,MATCH(1,($AP$3:$AP$129=$AR67&amp;$AQ67)*($AH$3:$AH$129=FF$3),0),0),"")</f>
        <v/>
      </c>
      <c r="FG67" s="297" t="str">
        <f t="array" aca="1" ref="FG67" ca="1">IFERROR(INDEX($AK$3:$AK$129,MATCH(1,($AP$3:$AP$129=$AR67&amp;$AQ67)*($AH$3:$AH$129=FG$3),0),0),"")</f>
        <v/>
      </c>
    </row>
    <row r="68" spans="2:163" ht="13.8" x14ac:dyDescent="0.25">
      <c r="B68" s="295">
        <f>dummy1!O74</f>
        <v>66</v>
      </c>
      <c r="C68" s="296">
        <f>dummy1!P74</f>
        <v>42041</v>
      </c>
      <c r="D68" s="297">
        <f>dummy1!Q74</f>
        <v>0.625</v>
      </c>
      <c r="E68" s="295" t="str">
        <f>dummy1!R74</f>
        <v>Court 2</v>
      </c>
      <c r="X68" s="296"/>
      <c r="AD68" s="295">
        <f ca="1">'Bracket 33 - 64'!S221</f>
        <v>30</v>
      </c>
      <c r="AE68" s="295" t="str">
        <f ca="1">'Bracket 33 - 64'!T218</f>
        <v>Loser Match 15</v>
      </c>
      <c r="AF68" s="295" t="str">
        <f ca="1">'Bracket 33 - 64'!T219</f>
        <v>Winner Match 10</v>
      </c>
      <c r="AG68" s="295">
        <f t="shared" ref="AG68:AG124" ca="1" si="80">IF(AJ68&lt;&gt;"",$B68,"")</f>
        <v>66</v>
      </c>
      <c r="AH68" s="295">
        <f t="shared" ref="AH68:AH124" ca="1" si="81">IF(AJ68&lt;&gt;"",$C68,"")</f>
        <v>42041</v>
      </c>
      <c r="AI68" s="295">
        <f t="shared" ref="AI68:AI124" ca="1" si="82">IF(AJ68&lt;&gt;"",$D68,"")</f>
        <v>0.625</v>
      </c>
      <c r="AJ68" s="295" t="str">
        <f t="shared" ref="AJ68:AJ128" ca="1" si="83">IFERROR(VLOOKUP($B68,$AD$3:$AF$128,2,FALSE),"")</f>
        <v>Winner Match 59</v>
      </c>
      <c r="AK68" s="295" t="str">
        <f t="shared" ref="AK68:AK128" ca="1" si="84">IFERROR(VLOOKUP($B68,$AD$3:$AF$128,3,FALSE),"")</f>
        <v>Winner Match 60</v>
      </c>
      <c r="AL68" s="294">
        <f>IF(dummy1!B75=dummy1!B74,IF(dummy1!C75&gt;1,AL67,AL67+1),1)</f>
        <v>1</v>
      </c>
      <c r="AP68" s="295" t="str">
        <f t="shared" ref="AP68:AP131" si="85">AL68&amp;E68</f>
        <v>1Court 2</v>
      </c>
      <c r="AQ68" s="295" t="str">
        <f t="shared" si="76"/>
        <v>Court 8</v>
      </c>
      <c r="AR68" s="295">
        <f t="shared" si="75"/>
        <v>8</v>
      </c>
      <c r="AS68" s="295">
        <f t="shared" ca="1" si="61"/>
        <v>16</v>
      </c>
      <c r="AT68" s="295">
        <f t="shared" ca="1" si="62"/>
        <v>0</v>
      </c>
      <c r="AU68" s="295">
        <f t="shared" ca="1" si="63"/>
        <v>0</v>
      </c>
      <c r="AV68" s="295">
        <f t="shared" ca="1" si="64"/>
        <v>0</v>
      </c>
      <c r="AW68" s="295">
        <f t="shared" ca="1" si="65"/>
        <v>0</v>
      </c>
      <c r="AX68" s="295">
        <f t="shared" ca="1" si="66"/>
        <v>0</v>
      </c>
      <c r="AY68" s="295">
        <f t="shared" ca="1" si="67"/>
        <v>0</v>
      </c>
      <c r="AZ68" s="297" t="str">
        <f t="array" aca="1" ref="AZ68" ca="1">IFERROR(INDEX($K$3:$K$18,MATCH(1,($AM$3:$AM$18=$AR68&amp;$AQ68)*($J$3:$J$18=AZ$3),0),0),"")</f>
        <v/>
      </c>
      <c r="BA68" s="299" t="str">
        <f t="array" aca="1" ref="BA68" ca="1">IFERROR(INDEX($I$3:$I$18,MATCH(1,($AM$3:$AM$18=$AR68&amp;$AQ68)*($J$3:$J$18=BA$3),0),0),"")</f>
        <v/>
      </c>
      <c r="BB68" s="297" t="str">
        <f t="array" aca="1" ref="BB68" ca="1">IFERROR(INDEX($L$3:$L$18,MATCH(1,($AM$3:$AM$18=$AR68&amp;$AQ68)*($J$3:$J$18=BB$3),0),0),"")</f>
        <v/>
      </c>
      <c r="BC68" s="297" t="str">
        <f t="array" aca="1" ref="BC68" ca="1">IFERROR(INDEX($M$3:$M$18,MATCH(1,($AM$3:$AM$18=$AR68&amp;$AQ68)*($J$3:$J$18=BC$3),0),0),"")</f>
        <v/>
      </c>
      <c r="BD68" s="297" t="str">
        <f t="array" aca="1" ref="BD68" ca="1">IFERROR(INDEX($K$3:$K$18,MATCH(1,($AM$3:$AM$18=$AR68&amp;$AQ68)*($J$3:$J$18=BD$3),0),0),"")</f>
        <v/>
      </c>
      <c r="BE68" s="299" t="str">
        <f t="array" aca="1" ref="BE68" ca="1">IFERROR(INDEX($I$3:$I$18,MATCH(1,($AM$3:$AM$18=$AR68&amp;$AQ68)*($J$3:$J$18=BE$3),0),0),"")</f>
        <v/>
      </c>
      <c r="BF68" s="297" t="str">
        <f t="array" aca="1" ref="BF68" ca="1">IFERROR(INDEX($L$3:$L$18,MATCH(1,($AM$3:$AM$18=$AR68&amp;$AQ68)*($J$3:$J$18=BF$3),0),0),"")</f>
        <v/>
      </c>
      <c r="BG68" s="297" t="str">
        <f t="array" aca="1" ref="BG68" ca="1">IFERROR(INDEX($M$3:$M$18,MATCH(1,($AM$3:$AM$18=$AR68&amp;$AQ68)*($J$3:$J$18=BG$3),0),0),"")</f>
        <v/>
      </c>
      <c r="BH68" s="297" t="str">
        <f t="array" aca="1" ref="BH68" ca="1">IFERROR(INDEX($K$3:$K$18,MATCH(1,($AM$3:$AM$18=$AR68&amp;$AQ68)*($J$3:$J$18=BH$3),0),0),"")</f>
        <v/>
      </c>
      <c r="BI68" s="299" t="str">
        <f t="array" aca="1" ref="BI68" ca="1">IFERROR(INDEX($I$3:$I$18,MATCH(1,($AM$3:$AM$18=$AR68&amp;$AQ68)*($J$3:$J$18=BI$3),0),0),"")</f>
        <v/>
      </c>
      <c r="BJ68" s="297" t="str">
        <f t="array" aca="1" ref="BJ68" ca="1">IFERROR(INDEX($L$3:$L$18,MATCH(1,($AM$3:$AM$18=$AR68&amp;$AQ68)*($J$3:$J$18=BJ$3),0),0),"")</f>
        <v/>
      </c>
      <c r="BK68" s="297" t="str">
        <f t="array" aca="1" ref="BK68" ca="1">IFERROR(INDEX($M$3:$M$18,MATCH(1,($AM$3:$AM$18=$AR68&amp;$AQ68)*($J$3:$J$18=BK$3),0),0),"")</f>
        <v/>
      </c>
      <c r="BL68" s="297" t="str">
        <f t="array" aca="1" ref="BL68" ca="1">IFERROR(INDEX($K$3:$K$18,MATCH(1,($AM$3:$AM$18=$AR68&amp;$AQ68)*($J$3:$J$18=BL$3),0),0),"")</f>
        <v/>
      </c>
      <c r="BM68" s="299" t="str">
        <f t="array" aca="1" ref="BM68" ca="1">IFERROR(INDEX($I$3:$I$18,MATCH(1,($AM$3:$AM$18=$AR68&amp;$AQ68)*($J$3:$J$18=BM$3),0),0),"")</f>
        <v/>
      </c>
      <c r="BN68" s="297" t="str">
        <f t="array" aca="1" ref="BN68" ca="1">IFERROR(INDEX($L$3:$L$18,MATCH(1,($AM$3:$AM$18=$AR68&amp;$AQ68)*($J$3:$J$18=BN$3),0),0),"")</f>
        <v/>
      </c>
      <c r="BO68" s="297" t="str">
        <f t="array" aca="1" ref="BO68" ca="1">IFERROR(INDEX($M$3:$M$18,MATCH(1,($AM$3:$AM$18=$AR68&amp;$AQ68)*($J$3:$J$18=BO$3),0),0),"")</f>
        <v/>
      </c>
      <c r="BP68" s="297" t="str">
        <f t="array" aca="1" ref="BP68" ca="1">IFERROR(INDEX($K$3:$K$18,MATCH(1,($AM$3:$AM$18=$AR68&amp;$AQ68)*($J$3:$J$18=BP$3),0),0),"")</f>
        <v/>
      </c>
      <c r="BQ68" s="299" t="str">
        <f t="array" aca="1" ref="BQ68" ca="1">IFERROR(INDEX($I$3:$I$18,MATCH(1,($AM$3:$AM$18=$AR68&amp;$AQ68)*($J$3:$J$18=BQ$3),0),0),"")</f>
        <v/>
      </c>
      <c r="BR68" s="297" t="str">
        <f t="array" aca="1" ref="BR68" ca="1">IFERROR(INDEX($L$3:$L$18,MATCH(1,($AM$3:$AM$18=$AR68&amp;$AQ68)*($J$3:$J$18=BR$3),0),0),"")</f>
        <v/>
      </c>
      <c r="BS68" s="297" t="str">
        <f t="array" aca="1" ref="BS68" ca="1">IFERROR(INDEX($M$3:$M$18,MATCH(1,($AM$3:$AM$18=$AR68&amp;$AQ68)*($J$3:$J$18=BS$3),0),0),"")</f>
        <v/>
      </c>
      <c r="BT68" s="297" t="str">
        <f t="array" aca="1" ref="BT68" ca="1">IFERROR(INDEX($K$3:$K$18,MATCH(1,($AM$3:$AM$18=$AR68&amp;$AQ68)*($J$3:$J$18=BT$3),0),0),"")</f>
        <v/>
      </c>
      <c r="BU68" s="299" t="str">
        <f t="array" aca="1" ref="BU68" ca="1">IFERROR(INDEX($I$3:$I$18,MATCH(1,($AM$3:$AM$18=$AR68&amp;$AQ68)*($J$3:$J$18=BU$3),0),0),"")</f>
        <v/>
      </c>
      <c r="BV68" s="297" t="str">
        <f t="array" aca="1" ref="BV68" ca="1">IFERROR(INDEX($L$3:$L$18,MATCH(1,($AM$3:$AM$18=$AR68&amp;$AQ68)*($J$3:$J$18=BV$3),0),0),"")</f>
        <v/>
      </c>
      <c r="BW68" s="297" t="str">
        <f t="array" aca="1" ref="BW68" ca="1">IFERROR(INDEX($M$3:$M$18,MATCH(1,($AM$3:$AM$18=$AR68&amp;$AQ68)*($J$3:$J$18=BW$3),0),0),"")</f>
        <v/>
      </c>
      <c r="BX68" s="297" t="str">
        <f t="array" aca="1" ref="BX68" ca="1">IFERROR(INDEX($K$3:$K$18,MATCH(1,($AM$3:$AM$18=$AR68&amp;$AQ68)*($J$3:$J$18=BX$3),0),0),"")</f>
        <v/>
      </c>
      <c r="BY68" s="299" t="str">
        <f t="array" aca="1" ref="BY68" ca="1">IFERROR(INDEX($I$3:$I$18,MATCH(1,($AM$3:$AM$18=$AR68&amp;$AQ68)*($J$3:$J$18=BY$3),0),0),"")</f>
        <v/>
      </c>
      <c r="BZ68" s="297" t="str">
        <f t="array" aca="1" ref="BZ68" ca="1">IFERROR(INDEX($L$3:$L$18,MATCH(1,($AM$3:$AM$18=$AR68&amp;$AQ68)*($J$3:$J$18=BZ$3),0),0),"")</f>
        <v/>
      </c>
      <c r="CA68" s="297" t="str">
        <f t="array" aca="1" ref="CA68" ca="1">IFERROR(INDEX($M$3:$M$18,MATCH(1,($AM$3:$AM$18=$AR68&amp;$AQ68)*($J$3:$J$18=CA$3),0),0),"")</f>
        <v/>
      </c>
      <c r="CB68" s="297" t="str">
        <f t="array" aca="1" ref="CB68" ca="1">IFERROR(INDEX($S$3:$S$33,MATCH(1,($AN$3:$AN$33=$AR68&amp;$AQ68)*($R$3:$R$33=CB$3),0),0),"")</f>
        <v/>
      </c>
      <c r="CC68" s="299" t="str">
        <f t="array" aca="1" ref="CC68" ca="1">IFERROR(INDEX($Q$3:$Q$33,MATCH(1,($AN$3:$AN$33=$AR68&amp;$AQ68)*($R$3:$R$33=CC$3),0),0),"")</f>
        <v/>
      </c>
      <c r="CD68" s="297" t="str">
        <f t="array" aca="1" ref="CD68" ca="1">IFERROR(INDEX($T$3:$T$33,MATCH(1,($AN$3:$AN$33=$AR68&amp;$AQ68)*($R$3:$R$33=CD$3),0),0),"")</f>
        <v/>
      </c>
      <c r="CE68" s="297" t="str">
        <f t="array" aca="1" ref="CE68" ca="1">IFERROR(INDEX($U$3:$U$33,MATCH(1,($AN$3:$AN$33=$AR68&amp;$AQ68)*($R$3:$R$33=CE$3),0),0),"")</f>
        <v/>
      </c>
      <c r="CF68" s="297" t="str">
        <f t="array" aca="1" ref="CF68" ca="1">IFERROR(INDEX($S$3:$S$33,MATCH(1,($AN$3:$AN$33=$AR68&amp;$AQ68)*($R$3:$R$33=CF$3),0),0),"")</f>
        <v/>
      </c>
      <c r="CG68" s="299" t="str">
        <f t="array" aca="1" ref="CG68" ca="1">IFERROR(INDEX($Q$3:$Q$33,MATCH(1,($AN$3:$AN$33=$AR68&amp;$AQ68)*($R$3:$R$33=CG$3),0),0),"")</f>
        <v/>
      </c>
      <c r="CH68" s="297" t="str">
        <f t="array" aca="1" ref="CH68" ca="1">IFERROR(INDEX($T$3:$T$33,MATCH(1,($AN$3:$AN$33=$AR68&amp;$AQ68)*($R$3:$R$33=CH$3),0),0),"")</f>
        <v/>
      </c>
      <c r="CI68" s="297" t="str">
        <f t="array" aca="1" ref="CI68" ca="1">IFERROR(INDEX($U$3:$U$33,MATCH(1,($AN$3:$AN$33=$AR68&amp;$AQ68)*($R$3:$R$33=CI$3),0),0),"")</f>
        <v/>
      </c>
      <c r="CJ68" s="297" t="str">
        <f t="array" aca="1" ref="CJ68" ca="1">IFERROR(INDEX($S$3:$S$33,MATCH(1,($AN$3:$AN$33=$AR68&amp;$AQ68)*($R$3:$R$33=CJ$3),0),0),"")</f>
        <v/>
      </c>
      <c r="CK68" s="299" t="str">
        <f t="array" aca="1" ref="CK68" ca="1">IFERROR(INDEX($Q$3:$Q$33,MATCH(1,($AN$3:$AN$33=$AR68&amp;$AQ68)*($R$3:$R$33=CK$3),0),0),"")</f>
        <v/>
      </c>
      <c r="CL68" s="297" t="str">
        <f t="array" aca="1" ref="CL68" ca="1">IFERROR(INDEX($T$3:$T$33,MATCH(1,($AN$3:$AN$33=$AR68&amp;$AQ68)*($R$3:$R$33=CL$3),0),0),"")</f>
        <v/>
      </c>
      <c r="CM68" s="297" t="str">
        <f t="array" aca="1" ref="CM68" ca="1">IFERROR(INDEX($U$3:$U$33,MATCH(1,($AN$3:$AN$33=$AR68&amp;$AQ68)*($R$3:$R$33=CM$3),0),0),"")</f>
        <v/>
      </c>
      <c r="CN68" s="297" t="str">
        <f t="array" aca="1" ref="CN68" ca="1">IFERROR(INDEX($S$3:$S$33,MATCH(1,($AN$3:$AN$33=$AR68&amp;$AQ68)*($R$3:$R$33=CN$3),0),0),"")</f>
        <v/>
      </c>
      <c r="CO68" s="299" t="str">
        <f t="array" aca="1" ref="CO68" ca="1">IFERROR(INDEX($Q$3:$Q$33,MATCH(1,($AN$3:$AN$33=$AR68&amp;$AQ68)*($R$3:$R$33=CO$3),0),0),"")</f>
        <v/>
      </c>
      <c r="CP68" s="297" t="str">
        <f t="array" aca="1" ref="CP68" ca="1">IFERROR(INDEX($T$3:$T$33,MATCH(1,($AN$3:$AN$33=$AR68&amp;$AQ68)*($R$3:$R$33=CP$3),0),0),"")</f>
        <v/>
      </c>
      <c r="CQ68" s="297" t="str">
        <f t="array" aca="1" ref="CQ68" ca="1">IFERROR(INDEX($U$3:$U$33,MATCH(1,($AN$3:$AN$33=$AR68&amp;$AQ68)*($R$3:$R$33=CQ$3),0),0),"")</f>
        <v/>
      </c>
      <c r="CR68" s="297" t="str">
        <f t="array" aca="1" ref="CR68" ca="1">IFERROR(INDEX($S$3:$S$33,MATCH(1,($AN$3:$AN$33=$AR68&amp;$AQ68)*($R$3:$R$33=CR$3),0),0),"")</f>
        <v/>
      </c>
      <c r="CS68" s="299" t="str">
        <f t="array" aca="1" ref="CS68" ca="1">IFERROR(INDEX($Q$3:$Q$33,MATCH(1,($AN$3:$AN$33=$AR68&amp;$AQ68)*($R$3:$R$33=CS$3),0),0),"")</f>
        <v/>
      </c>
      <c r="CT68" s="297" t="str">
        <f t="array" aca="1" ref="CT68" ca="1">IFERROR(INDEX($T$3:$T$33,MATCH(1,($AN$3:$AN$33=$AR68&amp;$AQ68)*($R$3:$R$33=CT$3),0),0),"")</f>
        <v/>
      </c>
      <c r="CU68" s="297" t="str">
        <f t="array" aca="1" ref="CU68" ca="1">IFERROR(INDEX($U$3:$U$33,MATCH(1,($AN$3:$AN$33=$AR68&amp;$AQ68)*($R$3:$R$33=CU$3),0),0),"")</f>
        <v/>
      </c>
      <c r="CV68" s="297" t="str">
        <f t="array" aca="1" ref="CV68" ca="1">IFERROR(INDEX($S$3:$S$33,MATCH(1,($AN$3:$AN$33=$AR68&amp;$AQ68)*($R$3:$R$33=CV$3),0),0),"")</f>
        <v/>
      </c>
      <c r="CW68" s="299" t="str">
        <f t="array" aca="1" ref="CW68" ca="1">IFERROR(INDEX($Q$3:$Q$33,MATCH(1,($AN$3:$AN$33=$AR68&amp;$AQ68)*($R$3:$R$33=CW$3),0),0),"")</f>
        <v/>
      </c>
      <c r="CX68" s="297" t="str">
        <f t="array" aca="1" ref="CX68" ca="1">IFERROR(INDEX($T$3:$T$33,MATCH(1,($AN$3:$AN$33=$AR68&amp;$AQ68)*($R$3:$R$33=CX$3),0),0),"")</f>
        <v/>
      </c>
      <c r="CY68" s="297" t="str">
        <f t="array" aca="1" ref="CY68" ca="1">IFERROR(INDEX($U$3:$U$33,MATCH(1,($AN$3:$AN$33=$AR68&amp;$AQ68)*($R$3:$R$33=CY$3),0),0),"")</f>
        <v/>
      </c>
      <c r="CZ68" s="297" t="str">
        <f t="array" aca="1" ref="CZ68" ca="1">IFERROR(INDEX($S$3:$S$33,MATCH(1,($AN$3:$AN$33=$AR68&amp;$AQ68)*($R$3:$R$33=CZ$3),0),0),"")</f>
        <v/>
      </c>
      <c r="DA68" s="299" t="str">
        <f t="array" aca="1" ref="DA68" ca="1">IFERROR(INDEX($Q$3:$Q$33,MATCH(1,($AN$3:$AN$33=$AR68&amp;$AQ68)*($R$3:$R$33=DA$3),0),0),"")</f>
        <v/>
      </c>
      <c r="DB68" s="297" t="str">
        <f t="array" aca="1" ref="DB68" ca="1">IFERROR(INDEX($T$3:$T$33,MATCH(1,($AN$3:$AN$33=$AR68&amp;$AQ68)*($R$3:$R$33=DB$3),0),0),"")</f>
        <v/>
      </c>
      <c r="DC68" s="297" t="str">
        <f t="array" aca="1" ref="DC68" ca="1">IFERROR(INDEX($U$3:$U$33,MATCH(1,($AN$3:$AN$33=$AR68&amp;$AQ68)*($R$3:$R$33=DC$3),0),0),"")</f>
        <v/>
      </c>
      <c r="DD68" s="297" t="str">
        <f t="array" aca="1" ref="DD68" ca="1">IFERROR(INDEX($AA$3:$AA$65,MATCH(1,($AO$3:$AO$65=$AR68&amp;$AQ68)*($Z$3:$Z$65=DD$3),0),0),"")</f>
        <v/>
      </c>
      <c r="DE68" s="299" t="str">
        <f t="array" aca="1" ref="DE68" ca="1">IFERROR(INDEX($Y$3:$Y$65,MATCH(1,($AO$3:$AO$65=$AR68&amp;$AQ68)*($Z$3:$Z$65=DE$3),0),0),"")</f>
        <v/>
      </c>
      <c r="DF68" s="297" t="str">
        <f t="array" aca="1" ref="DF68" ca="1">IFERROR(INDEX($AB$3:$AB$65,MATCH(1,($AO$3:$AO$65=$AR68&amp;$AQ68)*($Z$3:$Z$65=DF$3),0),0),"")</f>
        <v/>
      </c>
      <c r="DG68" s="297" t="str">
        <f t="array" aca="1" ref="DG68" ca="1">IFERROR(INDEX($AC$3:$AC$65,MATCH(1,($AO$3:$AO$65=$AR68&amp;$AQ68)*($Z$3:$Z$65=DG$3),0),0),"")</f>
        <v/>
      </c>
      <c r="DH68" s="297" t="str">
        <f t="array" aca="1" ref="DH68" ca="1">IFERROR(INDEX($AA$3:$AA$65,MATCH(1,($AO$3:$AO$65=$AR68&amp;$AQ68)*($Z$3:$Z$65=DH$3),0),0),"")</f>
        <v/>
      </c>
      <c r="DI68" s="299" t="str">
        <f t="array" aca="1" ref="DI68" ca="1">IFERROR(INDEX($Y$3:$Y$65,MATCH(1,($AO$3:$AO$65=$AR68&amp;$AQ68)*($Z$3:$Z$65=DI$3),0),0),"")</f>
        <v/>
      </c>
      <c r="DJ68" s="297" t="str">
        <f t="array" aca="1" ref="DJ68" ca="1">IFERROR(INDEX($AB$3:$AB$65,MATCH(1,($AO$3:$AO$65=$AR68&amp;$AQ68)*($Z$3:$Z$65=DJ$3),0),0),"")</f>
        <v/>
      </c>
      <c r="DK68" s="297" t="str">
        <f t="array" aca="1" ref="DK68" ca="1">IFERROR(INDEX($AC$3:$AC$65,MATCH(1,($AO$3:$AO$65=$AR68&amp;$AQ68)*($Z$3:$Z$65=DK$3),0),0),"")</f>
        <v/>
      </c>
      <c r="DL68" s="297" t="str">
        <f t="array" aca="1" ref="DL68" ca="1">IFERROR(INDEX($AA$3:$AA$65,MATCH(1,($AO$3:$AO$65=$AR68&amp;$AQ68)*($Z$3:$Z$65=DL$3),0),0),"")</f>
        <v/>
      </c>
      <c r="DM68" s="299" t="str">
        <f t="array" aca="1" ref="DM68" ca="1">IFERROR(INDEX($Y$3:$Y$65,MATCH(1,($AO$3:$AO$65=$AR68&amp;$AQ68)*($Z$3:$Z$65=DM$3),0),0),"")</f>
        <v/>
      </c>
      <c r="DN68" s="297" t="str">
        <f t="array" aca="1" ref="DN68" ca="1">IFERROR(INDEX($AB$3:$AB$65,MATCH(1,($AO$3:$AO$65=$AR68&amp;$AQ68)*($Z$3:$Z$65=DN$3),0),0),"")</f>
        <v/>
      </c>
      <c r="DO68" s="297" t="str">
        <f t="array" aca="1" ref="DO68" ca="1">IFERROR(INDEX($AC$3:$AC$65,MATCH(1,($AO$3:$AO$65=$AR68&amp;$AQ68)*($Z$3:$Z$65=DO$3),0),0),"")</f>
        <v/>
      </c>
      <c r="DP68" s="297" t="str">
        <f t="array" aca="1" ref="DP68" ca="1">IFERROR(INDEX($AA$3:$AA$65,MATCH(1,($AO$3:$AO$65=$AR68&amp;$AQ68)*($Z$3:$Z$65=DP$3),0),0),"")</f>
        <v/>
      </c>
      <c r="DQ68" s="299" t="str">
        <f t="array" aca="1" ref="DQ68" ca="1">IFERROR(INDEX($Y$3:$Y$65,MATCH(1,($AO$3:$AO$65=$AR68&amp;$AQ68)*($Z$3:$Z$65=DQ$3),0),0),"")</f>
        <v/>
      </c>
      <c r="DR68" s="297" t="str">
        <f t="array" aca="1" ref="DR68" ca="1">IFERROR(INDEX($AB$3:$AB$65,MATCH(1,($AO$3:$AO$65=$AR68&amp;$AQ68)*($Z$3:$Z$65=DR$3),0),0),"")</f>
        <v/>
      </c>
      <c r="DS68" s="297" t="str">
        <f t="array" aca="1" ref="DS68" ca="1">IFERROR(INDEX($AC$3:$AC$65,MATCH(1,($AO$3:$AO$65=$AR68&amp;$AQ68)*($Z$3:$Z$65=DS$3),0),0),"")</f>
        <v/>
      </c>
      <c r="DT68" s="297" t="str">
        <f t="array" aca="1" ref="DT68" ca="1">IFERROR(INDEX($AA$3:$AA$65,MATCH(1,($AO$3:$AO$65=$AR68&amp;$AQ68)*($Z$3:$Z$65=DT$3),0),0),"")</f>
        <v/>
      </c>
      <c r="DU68" s="299" t="str">
        <f t="array" aca="1" ref="DU68" ca="1">IFERROR(INDEX($Y$3:$Y$65,MATCH(1,($AO$3:$AO$65=$AR68&amp;$AQ68)*($Z$3:$Z$65=DU$3),0),0),"")</f>
        <v/>
      </c>
      <c r="DV68" s="297" t="str">
        <f t="array" aca="1" ref="DV68" ca="1">IFERROR(INDEX($AB$3:$AB$65,MATCH(1,($AO$3:$AO$65=$AR68&amp;$AQ68)*($Z$3:$Z$65=DV$3),0),0),"")</f>
        <v/>
      </c>
      <c r="DW68" s="297" t="str">
        <f t="array" aca="1" ref="DW68" ca="1">IFERROR(INDEX($AC$3:$AC$65,MATCH(1,($AO$3:$AO$65=$AR68&amp;$AQ68)*($Z$3:$Z$65=DW$3),0),0),"")</f>
        <v/>
      </c>
      <c r="DX68" s="297" t="str">
        <f t="array" aca="1" ref="DX68" ca="1">IFERROR(INDEX($AA$3:$AA$65,MATCH(1,($AO$3:$AO$65=$AR68&amp;$AQ68)*($Z$3:$Z$65=DX$3),0),0),"")</f>
        <v/>
      </c>
      <c r="DY68" s="299" t="str">
        <f t="array" aca="1" ref="DY68" ca="1">IFERROR(INDEX($Y$3:$Y$65,MATCH(1,($AO$3:$AO$65=$AR68&amp;$AQ68)*($Z$3:$Z$65=DY$3),0),0),"")</f>
        <v/>
      </c>
      <c r="DZ68" s="297" t="str">
        <f t="array" aca="1" ref="DZ68" ca="1">IFERROR(INDEX($AB$3:$AB$65,MATCH(1,($AO$3:$AO$65=$AR68&amp;$AQ68)*($Z$3:$Z$65=DZ$3),0),0),"")</f>
        <v/>
      </c>
      <c r="EA68" s="297" t="str">
        <f t="array" aca="1" ref="EA68" ca="1">IFERROR(INDEX($AC$3:$AC$65,MATCH(1,($AO$3:$AO$65=$AR68&amp;$AQ68)*($Z$3:$Z$65=EA$3),0),0),"")</f>
        <v/>
      </c>
      <c r="EB68" s="297" t="str">
        <f t="array" aca="1" ref="EB68" ca="1">IFERROR(INDEX($AA$3:$AA$65,MATCH(1,($AO$3:$AO$65=$AR68&amp;$AQ68)*($Z$3:$Z$65=EB$3),0),0),"")</f>
        <v/>
      </c>
      <c r="EC68" s="299" t="str">
        <f t="array" aca="1" ref="EC68" ca="1">IFERROR(INDEX($Y$3:$Y$65,MATCH(1,($AO$3:$AO$65=$AR68&amp;$AQ68)*($Z$3:$Z$65=EC$3),0),0),"")</f>
        <v/>
      </c>
      <c r="ED68" s="297" t="str">
        <f t="array" aca="1" ref="ED68" ca="1">IFERROR(INDEX($AB$3:$AB$65,MATCH(1,($AO$3:$AO$65=$AR68&amp;$AQ68)*($Z$3:$Z$65=ED$3),0),0),"")</f>
        <v/>
      </c>
      <c r="EE68" s="297" t="str">
        <f t="array" aca="1" ref="EE68" ca="1">IFERROR(INDEX($AC$3:$AC$65,MATCH(1,($AO$3:$AO$65=$AR68&amp;$AQ68)*($Z$3:$Z$65=EE$3),0),0),"")</f>
        <v/>
      </c>
      <c r="EF68" s="297" t="str">
        <f t="array" aca="1" ref="EF68" ca="1">IFERROR(INDEX($AI$3:$AI$129,MATCH(1,($AP$3:$AP$129=$AR68&amp;$AQ68)*($AH$3:$AH$129=EF$3),0),0),"")</f>
        <v/>
      </c>
      <c r="EG68" s="299" t="str">
        <f t="array" aca="1" ref="EG68" ca="1">IFERROR(INDEX($AG$3:$AG$129,MATCH(1,($AP$3:$AP$129=$AR68&amp;$AQ68)*($AH$3:$AH$129=EG$3),0),0),"")</f>
        <v/>
      </c>
      <c r="EH68" s="297" t="str">
        <f t="array" aca="1" ref="EH68" ca="1">IFERROR(INDEX($AJ$3:$AJ$129,MATCH(1,($AP$3:$AP$129=$AR68&amp;$AQ68)*($AH$3:$AH$129=EH$3),0),0),"")</f>
        <v/>
      </c>
      <c r="EI68" s="297" t="str">
        <f t="array" aca="1" ref="EI68" ca="1">IFERROR(INDEX($AK$3:$AK$129,MATCH(1,($AP$3:$AP$129=$AR68&amp;$AQ68)*($AH$3:$AH$129=EI$3),0),0),"")</f>
        <v/>
      </c>
      <c r="EJ68" s="297" t="str">
        <f t="array" aca="1" ref="EJ68" ca="1">IFERROR(INDEX($AI$3:$AI$129,MATCH(1,($AP$3:$AP$129=$AR68&amp;$AQ68)*($AH$3:$AH$129=EJ$3),0),0),"")</f>
        <v/>
      </c>
      <c r="EK68" s="299" t="str">
        <f t="array" aca="1" ref="EK68" ca="1">IFERROR(INDEX($AG$3:$AG$129,MATCH(1,($AP$3:$AP$129=$AR68&amp;$AQ68)*($AH$3:$AH$129=EK$3),0),0),"")</f>
        <v/>
      </c>
      <c r="EL68" s="297" t="str">
        <f t="array" aca="1" ref="EL68" ca="1">IFERROR(INDEX($AJ$3:$AJ$129,MATCH(1,($AP$3:$AP$129=$AR68&amp;$AQ68)*($AH$3:$AH$129=EL$3),0),0),"")</f>
        <v/>
      </c>
      <c r="EM68" s="297" t="str">
        <f t="array" aca="1" ref="EM68" ca="1">IFERROR(INDEX($AK$3:$AK$129,MATCH(1,($AP$3:$AP$129=$AR68&amp;$AQ68)*($AH$3:$AH$129=EM$3),0),0),"")</f>
        <v/>
      </c>
      <c r="EN68" s="297" t="str">
        <f t="array" aca="1" ref="EN68" ca="1">IFERROR(INDEX($AI$3:$AI$129,MATCH(1,($AP$3:$AP$129=$AR68&amp;$AQ68)*($AH$3:$AH$129=EN$3),0),0),"")</f>
        <v/>
      </c>
      <c r="EO68" s="299" t="str">
        <f t="array" aca="1" ref="EO68" ca="1">IFERROR(INDEX($AG$3:$AG$129,MATCH(1,($AP$3:$AP$129=$AR68&amp;$AQ68)*($AH$3:$AH$129=EO$3),0),0),"")</f>
        <v/>
      </c>
      <c r="EP68" s="297" t="str">
        <f t="array" aca="1" ref="EP68" ca="1">IFERROR(INDEX($AJ$3:$AJ$129,MATCH(1,($AP$3:$AP$129=$AR68&amp;$AQ68)*($AH$3:$AH$129=EP$3),0),0),"")</f>
        <v/>
      </c>
      <c r="EQ68" s="297" t="str">
        <f t="array" aca="1" ref="EQ68" ca="1">IFERROR(INDEX($AK$3:$AK$129,MATCH(1,($AP$3:$AP$129=$AR68&amp;$AQ68)*($AH$3:$AH$129=EQ$3),0),0),"")</f>
        <v/>
      </c>
      <c r="ER68" s="297" t="str">
        <f t="array" aca="1" ref="ER68" ca="1">IFERROR(INDEX($AI$3:$AI$129,MATCH(1,($AP$3:$AP$129=$AR68&amp;$AQ68)*($AH$3:$AH$129=ER$3),0),0),"")</f>
        <v/>
      </c>
      <c r="ES68" s="299" t="str">
        <f t="array" aca="1" ref="ES68" ca="1">IFERROR(INDEX($AG$3:$AG$129,MATCH(1,($AP$3:$AP$129=$AR68&amp;$AQ68)*($AH$3:$AH$129=ES$3),0),0),"")</f>
        <v/>
      </c>
      <c r="ET68" s="297" t="str">
        <f t="array" aca="1" ref="ET68" ca="1">IFERROR(INDEX($AJ$3:$AJ$129,MATCH(1,($AP$3:$AP$129=$AR68&amp;$AQ68)*($AH$3:$AH$129=ET$3),0),0),"")</f>
        <v/>
      </c>
      <c r="EU68" s="297" t="str">
        <f t="array" aca="1" ref="EU68" ca="1">IFERROR(INDEX($AK$3:$AK$129,MATCH(1,($AP$3:$AP$129=$AR68&amp;$AQ68)*($AH$3:$AH$129=EU$3),0),0),"")</f>
        <v/>
      </c>
      <c r="EV68" s="297" t="str">
        <f t="array" aca="1" ref="EV68" ca="1">IFERROR(INDEX($AI$3:$AI$129,MATCH(1,($AP$3:$AP$129=$AR68&amp;$AQ68)*($AH$3:$AH$129=EV$3),0),0),"")</f>
        <v/>
      </c>
      <c r="EW68" s="299" t="str">
        <f t="array" aca="1" ref="EW68" ca="1">IFERROR(INDEX($AG$3:$AG$129,MATCH(1,($AP$3:$AP$129=$AR68&amp;$AQ68)*($AH$3:$AH$129=EW$3),0),0),"")</f>
        <v/>
      </c>
      <c r="EX68" s="297" t="str">
        <f t="array" aca="1" ref="EX68" ca="1">IFERROR(INDEX($AJ$3:$AJ$129,MATCH(1,($AP$3:$AP$129=$AR68&amp;$AQ68)*($AH$3:$AH$129=EX$3),0),0),"")</f>
        <v/>
      </c>
      <c r="EY68" s="297" t="str">
        <f t="array" aca="1" ref="EY68" ca="1">IFERROR(INDEX($AK$3:$AK$129,MATCH(1,($AP$3:$AP$129=$AR68&amp;$AQ68)*($AH$3:$AH$129=EY$3),0),0),"")</f>
        <v/>
      </c>
      <c r="EZ68" s="297" t="str">
        <f t="array" aca="1" ref="EZ68" ca="1">IFERROR(INDEX($AI$3:$AI$129,MATCH(1,($AP$3:$AP$129=$AR68&amp;$AQ68)*($AH$3:$AH$129=EZ$3),0),0),"")</f>
        <v/>
      </c>
      <c r="FA68" s="299" t="str">
        <f t="array" aca="1" ref="FA68" ca="1">IFERROR(INDEX($AG$3:$AG$129,MATCH(1,($AP$3:$AP$129=$AR68&amp;$AQ68)*($AH$3:$AH$129=FA$3),0),0),"")</f>
        <v/>
      </c>
      <c r="FB68" s="297" t="str">
        <f t="array" aca="1" ref="FB68" ca="1">IFERROR(INDEX($AJ$3:$AJ$129,MATCH(1,($AP$3:$AP$129=$AR68&amp;$AQ68)*($AH$3:$AH$129=FB$3),0),0),"")</f>
        <v/>
      </c>
      <c r="FC68" s="297" t="str">
        <f t="array" aca="1" ref="FC68" ca="1">IFERROR(INDEX($AK$3:$AK$129,MATCH(1,($AP$3:$AP$129=$AR68&amp;$AQ68)*($AH$3:$AH$129=FC$3),0),0),"")</f>
        <v/>
      </c>
      <c r="FD68" s="297" t="str">
        <f t="array" aca="1" ref="FD68" ca="1">IFERROR(INDEX($AI$3:$AI$129,MATCH(1,($AP$3:$AP$129=$AR68&amp;$AQ68)*($AH$3:$AH$129=FD$3),0),0),"")</f>
        <v/>
      </c>
      <c r="FE68" s="299" t="str">
        <f t="array" aca="1" ref="FE68" ca="1">IFERROR(INDEX($AG$3:$AG$129,MATCH(1,($AP$3:$AP$129=$AR68&amp;$AQ68)*($AH$3:$AH$129=FE$3),0),0),"")</f>
        <v/>
      </c>
      <c r="FF68" s="297" t="str">
        <f t="array" aca="1" ref="FF68" ca="1">IFERROR(INDEX($AJ$3:$AJ$129,MATCH(1,($AP$3:$AP$129=$AR68&amp;$AQ68)*($AH$3:$AH$129=FF$3),0),0),"")</f>
        <v/>
      </c>
      <c r="FG68" s="297" t="str">
        <f t="array" aca="1" ref="FG68" ca="1">IFERROR(INDEX($AK$3:$AK$129,MATCH(1,($AP$3:$AP$129=$AR68&amp;$AQ68)*($AH$3:$AH$129=FG$3),0),0),"")</f>
        <v/>
      </c>
    </row>
    <row r="69" spans="2:163" ht="13.8" x14ac:dyDescent="0.25">
      <c r="B69" s="295">
        <f>dummy1!O75</f>
        <v>67</v>
      </c>
      <c r="C69" s="296">
        <f>dummy1!P75</f>
        <v>42041</v>
      </c>
      <c r="D69" s="297">
        <f>dummy1!Q75</f>
        <v>0.625</v>
      </c>
      <c r="E69" s="295" t="str">
        <f>dummy1!R75</f>
        <v>Court 3</v>
      </c>
      <c r="X69" s="296"/>
      <c r="AD69" s="295">
        <f ca="1">'Bracket 33 - 64'!S235</f>
        <v>31</v>
      </c>
      <c r="AE69" s="295" t="str">
        <f ca="1">'Bracket 33 - 64'!T232</f>
        <v>Loser Match 14</v>
      </c>
      <c r="AF69" s="295" t="str">
        <f ca="1">'Bracket 33 - 64'!T233</f>
        <v>Winner Match 11</v>
      </c>
      <c r="AG69" s="295">
        <f t="shared" ca="1" si="80"/>
        <v>67</v>
      </c>
      <c r="AH69" s="295">
        <f t="shared" ca="1" si="81"/>
        <v>42041</v>
      </c>
      <c r="AI69" s="295">
        <f t="shared" ca="1" si="82"/>
        <v>0.625</v>
      </c>
      <c r="AJ69" s="295" t="str">
        <f t="shared" ca="1" si="83"/>
        <v>Winner Match 61</v>
      </c>
      <c r="AK69" s="295" t="str">
        <f t="shared" ca="1" si="84"/>
        <v>Winner Match 62</v>
      </c>
      <c r="AL69" s="294">
        <f>IF(dummy1!B76=dummy1!B75,IF(dummy1!C76&gt;1,AL68,AL68+1),1)</f>
        <v>1</v>
      </c>
      <c r="AP69" s="295" t="str">
        <f t="shared" si="85"/>
        <v>1Court 3</v>
      </c>
      <c r="AQ69" s="295" t="str">
        <f>dummy1!L23</f>
        <v>Court 9</v>
      </c>
      <c r="AR69" s="295">
        <f t="shared" si="75"/>
        <v>1</v>
      </c>
      <c r="AS69" s="295">
        <f t="shared" ca="1" si="61"/>
        <v>17</v>
      </c>
      <c r="AT69" s="295">
        <f t="shared" ca="1" si="62"/>
        <v>0</v>
      </c>
      <c r="AU69" s="295">
        <f t="shared" ca="1" si="63"/>
        <v>0</v>
      </c>
      <c r="AV69" s="295">
        <f t="shared" ca="1" si="64"/>
        <v>0</v>
      </c>
      <c r="AW69" s="295">
        <f t="shared" ca="1" si="65"/>
        <v>0</v>
      </c>
      <c r="AX69" s="295">
        <f t="shared" ca="1" si="66"/>
        <v>0</v>
      </c>
      <c r="AY69" s="295">
        <f t="shared" ca="1" si="67"/>
        <v>0</v>
      </c>
      <c r="AZ69" s="297">
        <f t="array" aca="1" ref="AZ69" ca="1">IFERROR(INDEX($K$3:$K$18,MATCH(1,($AM$3:$AM$18=$AR69&amp;$AQ69)*($J$3:$J$18=AZ$3),0),0),"")</f>
        <v>0.625</v>
      </c>
      <c r="BA69" s="299">
        <f t="array" aca="1" ref="BA69" ca="1">IFERROR(INDEX($I$3:$I$18,MATCH(1,($AM$3:$AM$18=$AR69&amp;$AQ69)*($J$3:$J$18=BA$3),0),0),"")</f>
        <v>9</v>
      </c>
      <c r="BB69" s="297" t="str">
        <f t="array" aca="1" ref="BB69" ca="1">IFERROR(INDEX($L$3:$L$18,MATCH(1,($AM$3:$AM$18=$AR69&amp;$AQ69)*($J$3:$J$18=BB$3),0),0),"")</f>
        <v>Loser Match 8</v>
      </c>
      <c r="BC69" s="297" t="str">
        <f t="array" aca="1" ref="BC69" ca="1">IFERROR(INDEX($M$3:$M$18,MATCH(1,($AM$3:$AM$18=$AR69&amp;$AQ69)*($J$3:$J$18=BC$3),0),0),"")</f>
        <v>Winner Match 5</v>
      </c>
      <c r="BD69" s="297" t="str">
        <f t="array" aca="1" ref="BD69" ca="1">IFERROR(INDEX($K$3:$K$18,MATCH(1,($AM$3:$AM$18=$AR69&amp;$AQ69)*($J$3:$J$18=BD$3),0),0),"")</f>
        <v/>
      </c>
      <c r="BE69" s="299" t="str">
        <f t="array" aca="1" ref="BE69" ca="1">IFERROR(INDEX($I$3:$I$18,MATCH(1,($AM$3:$AM$18=$AR69&amp;$AQ69)*($J$3:$J$18=BE$3),0),0),"")</f>
        <v/>
      </c>
      <c r="BF69" s="297" t="str">
        <f t="array" aca="1" ref="BF69" ca="1">IFERROR(INDEX($L$3:$L$18,MATCH(1,($AM$3:$AM$18=$AR69&amp;$AQ69)*($J$3:$J$18=BF$3),0),0),"")</f>
        <v/>
      </c>
      <c r="BG69" s="297" t="str">
        <f t="array" aca="1" ref="BG69" ca="1">IFERROR(INDEX($M$3:$M$18,MATCH(1,($AM$3:$AM$18=$AR69&amp;$AQ69)*($J$3:$J$18=BG$3),0),0),"")</f>
        <v/>
      </c>
      <c r="BH69" s="297" t="str">
        <f t="array" aca="1" ref="BH69" ca="1">IFERROR(INDEX($K$3:$K$18,MATCH(1,($AM$3:$AM$18=$AR69&amp;$AQ69)*($J$3:$J$18=BH$3),0),0),"")</f>
        <v/>
      </c>
      <c r="BI69" s="299" t="str">
        <f t="array" aca="1" ref="BI69" ca="1">IFERROR(INDEX($I$3:$I$18,MATCH(1,($AM$3:$AM$18=$AR69&amp;$AQ69)*($J$3:$J$18=BI$3),0),0),"")</f>
        <v/>
      </c>
      <c r="BJ69" s="297" t="str">
        <f t="array" aca="1" ref="BJ69" ca="1">IFERROR(INDEX($L$3:$L$18,MATCH(1,($AM$3:$AM$18=$AR69&amp;$AQ69)*($J$3:$J$18=BJ$3),0),0),"")</f>
        <v/>
      </c>
      <c r="BK69" s="297" t="str">
        <f t="array" aca="1" ref="BK69" ca="1">IFERROR(INDEX($M$3:$M$18,MATCH(1,($AM$3:$AM$18=$AR69&amp;$AQ69)*($J$3:$J$18=BK$3),0),0),"")</f>
        <v/>
      </c>
      <c r="BL69" s="297" t="str">
        <f t="array" aca="1" ref="BL69" ca="1">IFERROR(INDEX($K$3:$K$18,MATCH(1,($AM$3:$AM$18=$AR69&amp;$AQ69)*($J$3:$J$18=BL$3),0),0),"")</f>
        <v/>
      </c>
      <c r="BM69" s="299" t="str">
        <f t="array" aca="1" ref="BM69" ca="1">IFERROR(INDEX($I$3:$I$18,MATCH(1,($AM$3:$AM$18=$AR69&amp;$AQ69)*($J$3:$J$18=BM$3),0),0),"")</f>
        <v/>
      </c>
      <c r="BN69" s="297" t="str">
        <f t="array" aca="1" ref="BN69" ca="1">IFERROR(INDEX($L$3:$L$18,MATCH(1,($AM$3:$AM$18=$AR69&amp;$AQ69)*($J$3:$J$18=BN$3),0),0),"")</f>
        <v/>
      </c>
      <c r="BO69" s="297" t="str">
        <f t="array" aca="1" ref="BO69" ca="1">IFERROR(INDEX($M$3:$M$18,MATCH(1,($AM$3:$AM$18=$AR69&amp;$AQ69)*($J$3:$J$18=BO$3),0),0),"")</f>
        <v/>
      </c>
      <c r="BP69" s="297" t="str">
        <f t="array" aca="1" ref="BP69" ca="1">IFERROR(INDEX($K$3:$K$18,MATCH(1,($AM$3:$AM$18=$AR69&amp;$AQ69)*($J$3:$J$18=BP$3),0),0),"")</f>
        <v/>
      </c>
      <c r="BQ69" s="299" t="str">
        <f t="array" aca="1" ref="BQ69" ca="1">IFERROR(INDEX($I$3:$I$18,MATCH(1,($AM$3:$AM$18=$AR69&amp;$AQ69)*($J$3:$J$18=BQ$3),0),0),"")</f>
        <v/>
      </c>
      <c r="BR69" s="297" t="str">
        <f t="array" aca="1" ref="BR69" ca="1">IFERROR(INDEX($L$3:$L$18,MATCH(1,($AM$3:$AM$18=$AR69&amp;$AQ69)*($J$3:$J$18=BR$3),0),0),"")</f>
        <v/>
      </c>
      <c r="BS69" s="297" t="str">
        <f t="array" aca="1" ref="BS69" ca="1">IFERROR(INDEX($M$3:$M$18,MATCH(1,($AM$3:$AM$18=$AR69&amp;$AQ69)*($J$3:$J$18=BS$3),0),0),"")</f>
        <v/>
      </c>
      <c r="BT69" s="297" t="str">
        <f t="array" aca="1" ref="BT69" ca="1">IFERROR(INDEX($K$3:$K$18,MATCH(1,($AM$3:$AM$18=$AR69&amp;$AQ69)*($J$3:$J$18=BT$3),0),0),"")</f>
        <v/>
      </c>
      <c r="BU69" s="299" t="str">
        <f t="array" aca="1" ref="BU69" ca="1">IFERROR(INDEX($I$3:$I$18,MATCH(1,($AM$3:$AM$18=$AR69&amp;$AQ69)*($J$3:$J$18=BU$3),0),0),"")</f>
        <v/>
      </c>
      <c r="BV69" s="297" t="str">
        <f t="array" aca="1" ref="BV69" ca="1">IFERROR(INDEX($L$3:$L$18,MATCH(1,($AM$3:$AM$18=$AR69&amp;$AQ69)*($J$3:$J$18=BV$3),0),0),"")</f>
        <v/>
      </c>
      <c r="BW69" s="297" t="str">
        <f t="array" aca="1" ref="BW69" ca="1">IFERROR(INDEX($M$3:$M$18,MATCH(1,($AM$3:$AM$18=$AR69&amp;$AQ69)*($J$3:$J$18=BW$3),0),0),"")</f>
        <v/>
      </c>
      <c r="BX69" s="297" t="str">
        <f t="array" aca="1" ref="BX69" ca="1">IFERROR(INDEX($K$3:$K$18,MATCH(1,($AM$3:$AM$18=$AR69&amp;$AQ69)*($J$3:$J$18=BX$3),0),0),"")</f>
        <v/>
      </c>
      <c r="BY69" s="299" t="str">
        <f t="array" aca="1" ref="BY69" ca="1">IFERROR(INDEX($I$3:$I$18,MATCH(1,($AM$3:$AM$18=$AR69&amp;$AQ69)*($J$3:$J$18=BY$3),0),0),"")</f>
        <v/>
      </c>
      <c r="BZ69" s="297" t="str">
        <f t="array" aca="1" ref="BZ69" ca="1">IFERROR(INDEX($L$3:$L$18,MATCH(1,($AM$3:$AM$18=$AR69&amp;$AQ69)*($J$3:$J$18=BZ$3),0),0),"")</f>
        <v/>
      </c>
      <c r="CA69" s="297" t="str">
        <f t="array" aca="1" ref="CA69" ca="1">IFERROR(INDEX($M$3:$M$18,MATCH(1,($AM$3:$AM$18=$AR69&amp;$AQ69)*($J$3:$J$18=CA$3),0),0),"")</f>
        <v/>
      </c>
      <c r="CB69" s="297">
        <f t="array" aca="1" ref="CB69" ca="1">IFERROR(INDEX($S$3:$S$33,MATCH(1,($AN$3:$AN$33=$AR69&amp;$AQ69)*($R$3:$R$33=CB$3),0),0),"")</f>
        <v>0.625</v>
      </c>
      <c r="CC69" s="299">
        <f t="array" aca="1" ref="CC69" ca="1">IFERROR(INDEX($Q$3:$Q$33,MATCH(1,($AN$3:$AN$33=$AR69&amp;$AQ69)*($R$3:$R$33=CC$3),0),0),"")</f>
        <v>9</v>
      </c>
      <c r="CD69" s="297" t="str">
        <f t="array" aca="1" ref="CD69" ca="1">IFERROR(INDEX($T$3:$T$33,MATCH(1,($AN$3:$AN$33=$AR69&amp;$AQ69)*($R$3:$R$33=CD$3),0),0),"")</f>
        <v>Loser Match 1</v>
      </c>
      <c r="CE69" s="297" t="str">
        <f t="array" aca="1" ref="CE69" ca="1">IFERROR(INDEX($U$3:$U$33,MATCH(1,($AN$3:$AN$33=$AR69&amp;$AQ69)*($R$3:$R$33=CE$3),0),0),"")</f>
        <v>Loser Match 2</v>
      </c>
      <c r="CF69" s="297" t="str">
        <f t="array" aca="1" ref="CF69" ca="1">IFERROR(INDEX($S$3:$S$33,MATCH(1,($AN$3:$AN$33=$AR69&amp;$AQ69)*($R$3:$R$33=CF$3),0),0),"")</f>
        <v/>
      </c>
      <c r="CG69" s="299" t="str">
        <f t="array" aca="1" ref="CG69" ca="1">IFERROR(INDEX($Q$3:$Q$33,MATCH(1,($AN$3:$AN$33=$AR69&amp;$AQ69)*($R$3:$R$33=CG$3),0),0),"")</f>
        <v/>
      </c>
      <c r="CH69" s="297" t="str">
        <f t="array" aca="1" ref="CH69" ca="1">IFERROR(INDEX($T$3:$T$33,MATCH(1,($AN$3:$AN$33=$AR69&amp;$AQ69)*($R$3:$R$33=CH$3),0),0),"")</f>
        <v/>
      </c>
      <c r="CI69" s="297" t="str">
        <f t="array" aca="1" ref="CI69" ca="1">IFERROR(INDEX($U$3:$U$33,MATCH(1,($AN$3:$AN$33=$AR69&amp;$AQ69)*($R$3:$R$33=CI$3),0),0),"")</f>
        <v/>
      </c>
      <c r="CJ69" s="297" t="str">
        <f t="array" aca="1" ref="CJ69" ca="1">IFERROR(INDEX($S$3:$S$33,MATCH(1,($AN$3:$AN$33=$AR69&amp;$AQ69)*($R$3:$R$33=CJ$3),0),0),"")</f>
        <v/>
      </c>
      <c r="CK69" s="299" t="str">
        <f t="array" aca="1" ref="CK69" ca="1">IFERROR(INDEX($Q$3:$Q$33,MATCH(1,($AN$3:$AN$33=$AR69&amp;$AQ69)*($R$3:$R$33=CK$3),0),0),"")</f>
        <v/>
      </c>
      <c r="CL69" s="297" t="str">
        <f t="array" aca="1" ref="CL69" ca="1">IFERROR(INDEX($T$3:$T$33,MATCH(1,($AN$3:$AN$33=$AR69&amp;$AQ69)*($R$3:$R$33=CL$3),0),0),"")</f>
        <v/>
      </c>
      <c r="CM69" s="297" t="str">
        <f t="array" aca="1" ref="CM69" ca="1">IFERROR(INDEX($U$3:$U$33,MATCH(1,($AN$3:$AN$33=$AR69&amp;$AQ69)*($R$3:$R$33=CM$3),0),0),"")</f>
        <v/>
      </c>
      <c r="CN69" s="297" t="str">
        <f t="array" aca="1" ref="CN69" ca="1">IFERROR(INDEX($S$3:$S$33,MATCH(1,($AN$3:$AN$33=$AR69&amp;$AQ69)*($R$3:$R$33=CN$3),0),0),"")</f>
        <v/>
      </c>
      <c r="CO69" s="299" t="str">
        <f t="array" aca="1" ref="CO69" ca="1">IFERROR(INDEX($Q$3:$Q$33,MATCH(1,($AN$3:$AN$33=$AR69&amp;$AQ69)*($R$3:$R$33=CO$3),0),0),"")</f>
        <v/>
      </c>
      <c r="CP69" s="297" t="str">
        <f t="array" aca="1" ref="CP69" ca="1">IFERROR(INDEX($T$3:$T$33,MATCH(1,($AN$3:$AN$33=$AR69&amp;$AQ69)*($R$3:$R$33=CP$3),0),0),"")</f>
        <v/>
      </c>
      <c r="CQ69" s="297" t="str">
        <f t="array" aca="1" ref="CQ69" ca="1">IFERROR(INDEX($U$3:$U$33,MATCH(1,($AN$3:$AN$33=$AR69&amp;$AQ69)*($R$3:$R$33=CQ$3),0),0),"")</f>
        <v/>
      </c>
      <c r="CR69" s="297" t="str">
        <f t="array" aca="1" ref="CR69" ca="1">IFERROR(INDEX($S$3:$S$33,MATCH(1,($AN$3:$AN$33=$AR69&amp;$AQ69)*($R$3:$R$33=CR$3),0),0),"")</f>
        <v/>
      </c>
      <c r="CS69" s="299" t="str">
        <f t="array" aca="1" ref="CS69" ca="1">IFERROR(INDEX($Q$3:$Q$33,MATCH(1,($AN$3:$AN$33=$AR69&amp;$AQ69)*($R$3:$R$33=CS$3),0),0),"")</f>
        <v/>
      </c>
      <c r="CT69" s="297" t="str">
        <f t="array" aca="1" ref="CT69" ca="1">IFERROR(INDEX($T$3:$T$33,MATCH(1,($AN$3:$AN$33=$AR69&amp;$AQ69)*($R$3:$R$33=CT$3),0),0),"")</f>
        <v/>
      </c>
      <c r="CU69" s="297" t="str">
        <f t="array" aca="1" ref="CU69" ca="1">IFERROR(INDEX($U$3:$U$33,MATCH(1,($AN$3:$AN$33=$AR69&amp;$AQ69)*($R$3:$R$33=CU$3),0),0),"")</f>
        <v/>
      </c>
      <c r="CV69" s="297" t="str">
        <f t="array" aca="1" ref="CV69" ca="1">IFERROR(INDEX($S$3:$S$33,MATCH(1,($AN$3:$AN$33=$AR69&amp;$AQ69)*($R$3:$R$33=CV$3),0),0),"")</f>
        <v/>
      </c>
      <c r="CW69" s="299" t="str">
        <f t="array" aca="1" ref="CW69" ca="1">IFERROR(INDEX($Q$3:$Q$33,MATCH(1,($AN$3:$AN$33=$AR69&amp;$AQ69)*($R$3:$R$33=CW$3),0),0),"")</f>
        <v/>
      </c>
      <c r="CX69" s="297" t="str">
        <f t="array" aca="1" ref="CX69" ca="1">IFERROR(INDEX($T$3:$T$33,MATCH(1,($AN$3:$AN$33=$AR69&amp;$AQ69)*($R$3:$R$33=CX$3),0),0),"")</f>
        <v/>
      </c>
      <c r="CY69" s="297" t="str">
        <f t="array" aca="1" ref="CY69" ca="1">IFERROR(INDEX($U$3:$U$33,MATCH(1,($AN$3:$AN$33=$AR69&amp;$AQ69)*($R$3:$R$33=CY$3),0),0),"")</f>
        <v/>
      </c>
      <c r="CZ69" s="297" t="str">
        <f t="array" aca="1" ref="CZ69" ca="1">IFERROR(INDEX($S$3:$S$33,MATCH(1,($AN$3:$AN$33=$AR69&amp;$AQ69)*($R$3:$R$33=CZ$3),0),0),"")</f>
        <v/>
      </c>
      <c r="DA69" s="299" t="str">
        <f t="array" aca="1" ref="DA69" ca="1">IFERROR(INDEX($Q$3:$Q$33,MATCH(1,($AN$3:$AN$33=$AR69&amp;$AQ69)*($R$3:$R$33=DA$3),0),0),"")</f>
        <v/>
      </c>
      <c r="DB69" s="297" t="str">
        <f t="array" aca="1" ref="DB69" ca="1">IFERROR(INDEX($T$3:$T$33,MATCH(1,($AN$3:$AN$33=$AR69&amp;$AQ69)*($R$3:$R$33=DB$3),0),0),"")</f>
        <v/>
      </c>
      <c r="DC69" s="297" t="str">
        <f t="array" aca="1" ref="DC69" ca="1">IFERROR(INDEX($U$3:$U$33,MATCH(1,($AN$3:$AN$33=$AR69&amp;$AQ69)*($R$3:$R$33=DC$3),0),0),"")</f>
        <v/>
      </c>
      <c r="DD69" s="297">
        <f t="array" aca="1" ref="DD69" ca="1">IFERROR(INDEX($AA$3:$AA$65,MATCH(1,($AO$3:$AO$65=$AR69&amp;$AQ69)*($Z$3:$Z$65=DD$3),0),0),"")</f>
        <v>0.625</v>
      </c>
      <c r="DE69" s="299">
        <f t="array" aca="1" ref="DE69" ca="1">IFERROR(INDEX($Y$3:$Y$65,MATCH(1,($AO$3:$AO$65=$AR69&amp;$AQ69)*($Z$3:$Z$65=DE$3),0),0),"")</f>
        <v>9</v>
      </c>
      <c r="DF69" s="297" t="str">
        <f t="array" aca="1" ref="DF69" ca="1">IFERROR(INDEX($AB$3:$AB$65,MATCH(1,($AO$3:$AO$65=$AR69&amp;$AQ69)*($Z$3:$Z$65=DF$3),0),0),"")</f>
        <v>Loser Match 1</v>
      </c>
      <c r="DG69" s="297" t="str">
        <f t="array" aca="1" ref="DG69" ca="1">IFERROR(INDEX($AC$3:$AC$65,MATCH(1,($AO$3:$AO$65=$AR69&amp;$AQ69)*($Z$3:$Z$65=DG$3),0),0),"")</f>
        <v>Loser Match 2</v>
      </c>
      <c r="DH69" s="297" t="str">
        <f t="array" aca="1" ref="DH69" ca="1">IFERROR(INDEX($AA$3:$AA$65,MATCH(1,($AO$3:$AO$65=$AR69&amp;$AQ69)*($Z$3:$Z$65=DH$3),0),0),"")</f>
        <v/>
      </c>
      <c r="DI69" s="299" t="str">
        <f t="array" aca="1" ref="DI69" ca="1">IFERROR(INDEX($Y$3:$Y$65,MATCH(1,($AO$3:$AO$65=$AR69&amp;$AQ69)*($Z$3:$Z$65=DI$3),0),0),"")</f>
        <v/>
      </c>
      <c r="DJ69" s="297" t="str">
        <f t="array" aca="1" ref="DJ69" ca="1">IFERROR(INDEX($AB$3:$AB$65,MATCH(1,($AO$3:$AO$65=$AR69&amp;$AQ69)*($Z$3:$Z$65=DJ$3),0),0),"")</f>
        <v/>
      </c>
      <c r="DK69" s="297" t="str">
        <f t="array" aca="1" ref="DK69" ca="1">IFERROR(INDEX($AC$3:$AC$65,MATCH(1,($AO$3:$AO$65=$AR69&amp;$AQ69)*($Z$3:$Z$65=DK$3),0),0),"")</f>
        <v/>
      </c>
      <c r="DL69" s="297" t="str">
        <f t="array" aca="1" ref="DL69" ca="1">IFERROR(INDEX($AA$3:$AA$65,MATCH(1,($AO$3:$AO$65=$AR69&amp;$AQ69)*($Z$3:$Z$65=DL$3),0),0),"")</f>
        <v/>
      </c>
      <c r="DM69" s="299" t="str">
        <f t="array" aca="1" ref="DM69" ca="1">IFERROR(INDEX($Y$3:$Y$65,MATCH(1,($AO$3:$AO$65=$AR69&amp;$AQ69)*($Z$3:$Z$65=DM$3),0),0),"")</f>
        <v/>
      </c>
      <c r="DN69" s="297" t="str">
        <f t="array" aca="1" ref="DN69" ca="1">IFERROR(INDEX($AB$3:$AB$65,MATCH(1,($AO$3:$AO$65=$AR69&amp;$AQ69)*($Z$3:$Z$65=DN$3),0),0),"")</f>
        <v/>
      </c>
      <c r="DO69" s="297" t="str">
        <f t="array" aca="1" ref="DO69" ca="1">IFERROR(INDEX($AC$3:$AC$65,MATCH(1,($AO$3:$AO$65=$AR69&amp;$AQ69)*($Z$3:$Z$65=DO$3),0),0),"")</f>
        <v/>
      </c>
      <c r="DP69" s="297" t="str">
        <f t="array" aca="1" ref="DP69" ca="1">IFERROR(INDEX($AA$3:$AA$65,MATCH(1,($AO$3:$AO$65=$AR69&amp;$AQ69)*($Z$3:$Z$65=DP$3),0),0),"")</f>
        <v/>
      </c>
      <c r="DQ69" s="299" t="str">
        <f t="array" aca="1" ref="DQ69" ca="1">IFERROR(INDEX($Y$3:$Y$65,MATCH(1,($AO$3:$AO$65=$AR69&amp;$AQ69)*($Z$3:$Z$65=DQ$3),0),0),"")</f>
        <v/>
      </c>
      <c r="DR69" s="297" t="str">
        <f t="array" aca="1" ref="DR69" ca="1">IFERROR(INDEX($AB$3:$AB$65,MATCH(1,($AO$3:$AO$65=$AR69&amp;$AQ69)*($Z$3:$Z$65=DR$3),0),0),"")</f>
        <v/>
      </c>
      <c r="DS69" s="297" t="str">
        <f t="array" aca="1" ref="DS69" ca="1">IFERROR(INDEX($AC$3:$AC$65,MATCH(1,($AO$3:$AO$65=$AR69&amp;$AQ69)*($Z$3:$Z$65=DS$3),0),0),"")</f>
        <v/>
      </c>
      <c r="DT69" s="297" t="str">
        <f t="array" aca="1" ref="DT69" ca="1">IFERROR(INDEX($AA$3:$AA$65,MATCH(1,($AO$3:$AO$65=$AR69&amp;$AQ69)*($Z$3:$Z$65=DT$3),0),0),"")</f>
        <v/>
      </c>
      <c r="DU69" s="299" t="str">
        <f t="array" aca="1" ref="DU69" ca="1">IFERROR(INDEX($Y$3:$Y$65,MATCH(1,($AO$3:$AO$65=$AR69&amp;$AQ69)*($Z$3:$Z$65=DU$3),0),0),"")</f>
        <v/>
      </c>
      <c r="DV69" s="297" t="str">
        <f t="array" aca="1" ref="DV69" ca="1">IFERROR(INDEX($AB$3:$AB$65,MATCH(1,($AO$3:$AO$65=$AR69&amp;$AQ69)*($Z$3:$Z$65=DV$3),0),0),"")</f>
        <v/>
      </c>
      <c r="DW69" s="297" t="str">
        <f t="array" aca="1" ref="DW69" ca="1">IFERROR(INDEX($AC$3:$AC$65,MATCH(1,($AO$3:$AO$65=$AR69&amp;$AQ69)*($Z$3:$Z$65=DW$3),0),0),"")</f>
        <v/>
      </c>
      <c r="DX69" s="297" t="str">
        <f t="array" aca="1" ref="DX69" ca="1">IFERROR(INDEX($AA$3:$AA$65,MATCH(1,($AO$3:$AO$65=$AR69&amp;$AQ69)*($Z$3:$Z$65=DX$3),0),0),"")</f>
        <v/>
      </c>
      <c r="DY69" s="299" t="str">
        <f t="array" aca="1" ref="DY69" ca="1">IFERROR(INDEX($Y$3:$Y$65,MATCH(1,($AO$3:$AO$65=$AR69&amp;$AQ69)*($Z$3:$Z$65=DY$3),0),0),"")</f>
        <v/>
      </c>
      <c r="DZ69" s="297" t="str">
        <f t="array" aca="1" ref="DZ69" ca="1">IFERROR(INDEX($AB$3:$AB$65,MATCH(1,($AO$3:$AO$65=$AR69&amp;$AQ69)*($Z$3:$Z$65=DZ$3),0),0),"")</f>
        <v/>
      </c>
      <c r="EA69" s="297" t="str">
        <f t="array" aca="1" ref="EA69" ca="1">IFERROR(INDEX($AC$3:$AC$65,MATCH(1,($AO$3:$AO$65=$AR69&amp;$AQ69)*($Z$3:$Z$65=EA$3),0),0),"")</f>
        <v/>
      </c>
      <c r="EB69" s="297" t="str">
        <f t="array" aca="1" ref="EB69" ca="1">IFERROR(INDEX($AA$3:$AA$65,MATCH(1,($AO$3:$AO$65=$AR69&amp;$AQ69)*($Z$3:$Z$65=EB$3),0),0),"")</f>
        <v/>
      </c>
      <c r="EC69" s="299" t="str">
        <f t="array" aca="1" ref="EC69" ca="1">IFERROR(INDEX($Y$3:$Y$65,MATCH(1,($AO$3:$AO$65=$AR69&amp;$AQ69)*($Z$3:$Z$65=EC$3),0),0),"")</f>
        <v/>
      </c>
      <c r="ED69" s="297" t="str">
        <f t="array" aca="1" ref="ED69" ca="1">IFERROR(INDEX($AB$3:$AB$65,MATCH(1,($AO$3:$AO$65=$AR69&amp;$AQ69)*($Z$3:$Z$65=ED$3),0),0),"")</f>
        <v/>
      </c>
      <c r="EE69" s="297" t="str">
        <f t="array" aca="1" ref="EE69" ca="1">IFERROR(INDEX($AC$3:$AC$65,MATCH(1,($AO$3:$AO$65=$AR69&amp;$AQ69)*($Z$3:$Z$65=EE$3),0),0),"")</f>
        <v/>
      </c>
      <c r="EF69" s="297">
        <f t="array" aca="1" ref="EF69" ca="1">IFERROR(INDEX($AI$3:$AI$129,MATCH(1,($AP$3:$AP$129=$AR69&amp;$AQ69)*($AH$3:$AH$129=EF$3),0),0),"")</f>
        <v>0.625</v>
      </c>
      <c r="EG69" s="299">
        <f t="array" aca="1" ref="EG69" ca="1">IFERROR(INDEX($AG$3:$AG$129,MATCH(1,($AP$3:$AP$129=$AR69&amp;$AQ69)*($AH$3:$AH$129=EG$3),0),0),"")</f>
        <v>9</v>
      </c>
      <c r="EH69" s="297" t="str">
        <f t="array" aca="1" ref="EH69" ca="1">IFERROR(INDEX($AJ$3:$AJ$129,MATCH(1,($AP$3:$AP$129=$AR69&amp;$AQ69)*($AH$3:$AH$129=EH$3),0),0),"")</f>
        <v>Loser Match 1</v>
      </c>
      <c r="EI69" s="297" t="str">
        <f t="array" aca="1" ref="EI69" ca="1">IFERROR(INDEX($AK$3:$AK$129,MATCH(1,($AP$3:$AP$129=$AR69&amp;$AQ69)*($AH$3:$AH$129=EI$3),0),0),"")</f>
        <v>Loser Match 2</v>
      </c>
      <c r="EJ69" s="297">
        <f t="array" aca="1" ref="EJ69" ca="1">IFERROR(INDEX($AI$3:$AI$129,MATCH(1,($AP$3:$AP$129=$AR69&amp;$AQ69)*($AH$3:$AH$129=EJ$3),0),0),"")</f>
        <v>0.625</v>
      </c>
      <c r="EK69" s="299">
        <f t="array" aca="1" ref="EK69" ca="1">IFERROR(INDEX($AG$3:$AG$129,MATCH(1,($AP$3:$AP$129=$AR69&amp;$AQ69)*($AH$3:$AH$129=EK$3),0),0),"")</f>
        <v>73</v>
      </c>
      <c r="EL69" s="297" t="str">
        <f t="array" aca="1" ref="EL69" ca="1">IFERROR(INDEX($AJ$3:$AJ$129,MATCH(1,($AP$3:$AP$129=$AR69&amp;$AQ69)*($AH$3:$AH$129=EL$3),0),0),"")</f>
        <v>Winner Match 70</v>
      </c>
      <c r="EM69" s="297" t="str">
        <f t="array" aca="1" ref="EM69" ca="1">IFERROR(INDEX($AK$3:$AK$129,MATCH(1,($AP$3:$AP$129=$AR69&amp;$AQ69)*($AH$3:$AH$129=EM$3),0),0),"")</f>
        <v>Winner Match 71</v>
      </c>
      <c r="EN69" s="297" t="str">
        <f t="array" aca="1" ref="EN69" ca="1">IFERROR(INDEX($AI$3:$AI$129,MATCH(1,($AP$3:$AP$129=$AR69&amp;$AQ69)*($AH$3:$AH$129=EN$3),0),0),"")</f>
        <v/>
      </c>
      <c r="EO69" s="299" t="str">
        <f t="array" aca="1" ref="EO69" ca="1">IFERROR(INDEX($AG$3:$AG$129,MATCH(1,($AP$3:$AP$129=$AR69&amp;$AQ69)*($AH$3:$AH$129=EO$3),0),0),"")</f>
        <v/>
      </c>
      <c r="EP69" s="297" t="str">
        <f t="array" aca="1" ref="EP69" ca="1">IFERROR(INDEX($AJ$3:$AJ$129,MATCH(1,($AP$3:$AP$129=$AR69&amp;$AQ69)*($AH$3:$AH$129=EP$3),0),0),"")</f>
        <v/>
      </c>
      <c r="EQ69" s="297" t="str">
        <f t="array" aca="1" ref="EQ69" ca="1">IFERROR(INDEX($AK$3:$AK$129,MATCH(1,($AP$3:$AP$129=$AR69&amp;$AQ69)*($AH$3:$AH$129=EQ$3),0),0),"")</f>
        <v/>
      </c>
      <c r="ER69" s="297" t="str">
        <f t="array" aca="1" ref="ER69" ca="1">IFERROR(INDEX($AI$3:$AI$129,MATCH(1,($AP$3:$AP$129=$AR69&amp;$AQ69)*($AH$3:$AH$129=ER$3),0),0),"")</f>
        <v/>
      </c>
      <c r="ES69" s="299" t="str">
        <f t="array" aca="1" ref="ES69" ca="1">IFERROR(INDEX($AG$3:$AG$129,MATCH(1,($AP$3:$AP$129=$AR69&amp;$AQ69)*($AH$3:$AH$129=ES$3),0),0),"")</f>
        <v/>
      </c>
      <c r="ET69" s="297" t="str">
        <f t="array" aca="1" ref="ET69" ca="1">IFERROR(INDEX($AJ$3:$AJ$129,MATCH(1,($AP$3:$AP$129=$AR69&amp;$AQ69)*($AH$3:$AH$129=ET$3),0),0),"")</f>
        <v/>
      </c>
      <c r="EU69" s="297" t="str">
        <f t="array" aca="1" ref="EU69" ca="1">IFERROR(INDEX($AK$3:$AK$129,MATCH(1,($AP$3:$AP$129=$AR69&amp;$AQ69)*($AH$3:$AH$129=EU$3),0),0),"")</f>
        <v/>
      </c>
      <c r="EV69" s="297" t="str">
        <f t="array" aca="1" ref="EV69" ca="1">IFERROR(INDEX($AI$3:$AI$129,MATCH(1,($AP$3:$AP$129=$AR69&amp;$AQ69)*($AH$3:$AH$129=EV$3),0),0),"")</f>
        <v/>
      </c>
      <c r="EW69" s="299" t="str">
        <f t="array" aca="1" ref="EW69" ca="1">IFERROR(INDEX($AG$3:$AG$129,MATCH(1,($AP$3:$AP$129=$AR69&amp;$AQ69)*($AH$3:$AH$129=EW$3),0),0),"")</f>
        <v/>
      </c>
      <c r="EX69" s="297" t="str">
        <f t="array" aca="1" ref="EX69" ca="1">IFERROR(INDEX($AJ$3:$AJ$129,MATCH(1,($AP$3:$AP$129=$AR69&amp;$AQ69)*($AH$3:$AH$129=EX$3),0),0),"")</f>
        <v/>
      </c>
      <c r="EY69" s="297" t="str">
        <f t="array" aca="1" ref="EY69" ca="1">IFERROR(INDEX($AK$3:$AK$129,MATCH(1,($AP$3:$AP$129=$AR69&amp;$AQ69)*($AH$3:$AH$129=EY$3),0),0),"")</f>
        <v/>
      </c>
      <c r="EZ69" s="297" t="str">
        <f t="array" aca="1" ref="EZ69" ca="1">IFERROR(INDEX($AI$3:$AI$129,MATCH(1,($AP$3:$AP$129=$AR69&amp;$AQ69)*($AH$3:$AH$129=EZ$3),0),0),"")</f>
        <v/>
      </c>
      <c r="FA69" s="299" t="str">
        <f t="array" aca="1" ref="FA69" ca="1">IFERROR(INDEX($AG$3:$AG$129,MATCH(1,($AP$3:$AP$129=$AR69&amp;$AQ69)*($AH$3:$AH$129=FA$3),0),0),"")</f>
        <v/>
      </c>
      <c r="FB69" s="297" t="str">
        <f t="array" aca="1" ref="FB69" ca="1">IFERROR(INDEX($AJ$3:$AJ$129,MATCH(1,($AP$3:$AP$129=$AR69&amp;$AQ69)*($AH$3:$AH$129=FB$3),0),0),"")</f>
        <v/>
      </c>
      <c r="FC69" s="297" t="str">
        <f t="array" aca="1" ref="FC69" ca="1">IFERROR(INDEX($AK$3:$AK$129,MATCH(1,($AP$3:$AP$129=$AR69&amp;$AQ69)*($AH$3:$AH$129=FC$3),0),0),"")</f>
        <v/>
      </c>
      <c r="FD69" s="297" t="str">
        <f t="array" aca="1" ref="FD69" ca="1">IFERROR(INDEX($AI$3:$AI$129,MATCH(1,($AP$3:$AP$129=$AR69&amp;$AQ69)*($AH$3:$AH$129=FD$3),0),0),"")</f>
        <v/>
      </c>
      <c r="FE69" s="299" t="str">
        <f t="array" aca="1" ref="FE69" ca="1">IFERROR(INDEX($AG$3:$AG$129,MATCH(1,($AP$3:$AP$129=$AR69&amp;$AQ69)*($AH$3:$AH$129=FE$3),0),0),"")</f>
        <v/>
      </c>
      <c r="FF69" s="297" t="str">
        <f t="array" aca="1" ref="FF69" ca="1">IFERROR(INDEX($AJ$3:$AJ$129,MATCH(1,($AP$3:$AP$129=$AR69&amp;$AQ69)*($AH$3:$AH$129=FF$3),0),0),"")</f>
        <v/>
      </c>
      <c r="FG69" s="297" t="str">
        <f t="array" aca="1" ref="FG69" ca="1">IFERROR(INDEX($AK$3:$AK$129,MATCH(1,($AP$3:$AP$129=$AR69&amp;$AQ69)*($AH$3:$AH$129=FG$3),0),0),"")</f>
        <v/>
      </c>
    </row>
    <row r="70" spans="2:163" ht="13.8" x14ac:dyDescent="0.25">
      <c r="B70" s="295">
        <f>dummy1!O76</f>
        <v>68</v>
      </c>
      <c r="C70" s="296">
        <f>dummy1!P76</f>
        <v>42041</v>
      </c>
      <c r="D70" s="297">
        <f>dummy1!Q76</f>
        <v>0.625</v>
      </c>
      <c r="E70" s="295" t="str">
        <f>dummy1!R76</f>
        <v>Court 4</v>
      </c>
      <c r="X70" s="296"/>
      <c r="AD70" s="295">
        <f ca="1">'Bracket 33 - 64'!S249</f>
        <v>32</v>
      </c>
      <c r="AE70" s="295" t="str">
        <f ca="1">'Bracket 33 - 64'!T246</f>
        <v>Loser Match 13</v>
      </c>
      <c r="AF70" s="295" t="str">
        <f ca="1">'Bracket 33 - 64'!T247</f>
        <v>Winner Match 12</v>
      </c>
      <c r="AG70" s="295">
        <f t="shared" ca="1" si="80"/>
        <v>68</v>
      </c>
      <c r="AH70" s="295">
        <f t="shared" ca="1" si="81"/>
        <v>42041</v>
      </c>
      <c r="AI70" s="295">
        <f t="shared" ca="1" si="82"/>
        <v>0.625</v>
      </c>
      <c r="AJ70" s="295" t="str">
        <f t="shared" ca="1" si="83"/>
        <v>Loser Match 51</v>
      </c>
      <c r="AK70" s="295" t="str">
        <f t="shared" ca="1" si="84"/>
        <v>Winner Match 63</v>
      </c>
      <c r="AL70" s="294">
        <f>IF(dummy1!B77=dummy1!B76,IF(dummy1!C77&gt;1,AL69,AL69+1),1)</f>
        <v>1</v>
      </c>
      <c r="AP70" s="295" t="str">
        <f t="shared" si="85"/>
        <v>1Court 4</v>
      </c>
      <c r="AQ70" s="295" t="str">
        <f t="shared" ref="AQ70" si="86">AQ69</f>
        <v>Court 9</v>
      </c>
      <c r="AR70" s="295">
        <f t="shared" si="75"/>
        <v>2</v>
      </c>
      <c r="AS70" s="295">
        <f t="shared" ca="1" si="61"/>
        <v>18</v>
      </c>
      <c r="AT70" s="295">
        <f t="shared" ca="1" si="62"/>
        <v>0</v>
      </c>
      <c r="AU70" s="295">
        <f t="shared" ca="1" si="63"/>
        <v>0</v>
      </c>
      <c r="AV70" s="295">
        <f t="shared" ca="1" si="64"/>
        <v>0</v>
      </c>
      <c r="AW70" s="295">
        <f t="shared" ca="1" si="65"/>
        <v>0</v>
      </c>
      <c r="AX70" s="295">
        <f t="shared" ca="1" si="66"/>
        <v>0</v>
      </c>
      <c r="AY70" s="295">
        <f t="shared" ca="1" si="67"/>
        <v>0</v>
      </c>
      <c r="AZ70" s="297" t="str">
        <f t="array" aca="1" ref="AZ70" ca="1">IFERROR(INDEX($K$3:$K$18,MATCH(1,($AM$3:$AM$18=$AR70&amp;$AQ70)*($J$3:$J$18=AZ$3),0),0),"")</f>
        <v/>
      </c>
      <c r="BA70" s="299" t="str">
        <f t="array" aca="1" ref="BA70" ca="1">IFERROR(INDEX($I$3:$I$18,MATCH(1,($AM$3:$AM$18=$AR70&amp;$AQ70)*($J$3:$J$18=BA$3),0),0),"")</f>
        <v/>
      </c>
      <c r="BB70" s="297" t="str">
        <f t="array" aca="1" ref="BB70" ca="1">IFERROR(INDEX($L$3:$L$18,MATCH(1,($AM$3:$AM$18=$AR70&amp;$AQ70)*($J$3:$J$18=BB$3),0),0),"")</f>
        <v/>
      </c>
      <c r="BC70" s="297" t="str">
        <f t="array" aca="1" ref="BC70" ca="1">IFERROR(INDEX($M$3:$M$18,MATCH(1,($AM$3:$AM$18=$AR70&amp;$AQ70)*($J$3:$J$18=BC$3),0),0),"")</f>
        <v/>
      </c>
      <c r="BD70" s="297" t="str">
        <f t="array" aca="1" ref="BD70" ca="1">IFERROR(INDEX($K$3:$K$18,MATCH(1,($AM$3:$AM$18=$AR70&amp;$AQ70)*($J$3:$J$18=BD$3),0),0),"")</f>
        <v/>
      </c>
      <c r="BE70" s="299" t="str">
        <f t="array" aca="1" ref="BE70" ca="1">IFERROR(INDEX($I$3:$I$18,MATCH(1,($AM$3:$AM$18=$AR70&amp;$AQ70)*($J$3:$J$18=BE$3),0),0),"")</f>
        <v/>
      </c>
      <c r="BF70" s="297" t="str">
        <f t="array" aca="1" ref="BF70" ca="1">IFERROR(INDEX($L$3:$L$18,MATCH(1,($AM$3:$AM$18=$AR70&amp;$AQ70)*($J$3:$J$18=BF$3),0),0),"")</f>
        <v/>
      </c>
      <c r="BG70" s="297" t="str">
        <f t="array" aca="1" ref="BG70" ca="1">IFERROR(INDEX($M$3:$M$18,MATCH(1,($AM$3:$AM$18=$AR70&amp;$AQ70)*($J$3:$J$18=BG$3),0),0),"")</f>
        <v/>
      </c>
      <c r="BH70" s="297" t="str">
        <f t="array" aca="1" ref="BH70" ca="1">IFERROR(INDEX($K$3:$K$18,MATCH(1,($AM$3:$AM$18=$AR70&amp;$AQ70)*($J$3:$J$18=BH$3),0),0),"")</f>
        <v/>
      </c>
      <c r="BI70" s="299" t="str">
        <f t="array" aca="1" ref="BI70" ca="1">IFERROR(INDEX($I$3:$I$18,MATCH(1,($AM$3:$AM$18=$AR70&amp;$AQ70)*($J$3:$J$18=BI$3),0),0),"")</f>
        <v/>
      </c>
      <c r="BJ70" s="297" t="str">
        <f t="array" aca="1" ref="BJ70" ca="1">IFERROR(INDEX($L$3:$L$18,MATCH(1,($AM$3:$AM$18=$AR70&amp;$AQ70)*($J$3:$J$18=BJ$3),0),0),"")</f>
        <v/>
      </c>
      <c r="BK70" s="297" t="str">
        <f t="array" aca="1" ref="BK70" ca="1">IFERROR(INDEX($M$3:$M$18,MATCH(1,($AM$3:$AM$18=$AR70&amp;$AQ70)*($J$3:$J$18=BK$3),0),0),"")</f>
        <v/>
      </c>
      <c r="BL70" s="297" t="str">
        <f t="array" aca="1" ref="BL70" ca="1">IFERROR(INDEX($K$3:$K$18,MATCH(1,($AM$3:$AM$18=$AR70&amp;$AQ70)*($J$3:$J$18=BL$3),0),0),"")</f>
        <v/>
      </c>
      <c r="BM70" s="299" t="str">
        <f t="array" aca="1" ref="BM70" ca="1">IFERROR(INDEX($I$3:$I$18,MATCH(1,($AM$3:$AM$18=$AR70&amp;$AQ70)*($J$3:$J$18=BM$3),0),0),"")</f>
        <v/>
      </c>
      <c r="BN70" s="297" t="str">
        <f t="array" aca="1" ref="BN70" ca="1">IFERROR(INDEX($L$3:$L$18,MATCH(1,($AM$3:$AM$18=$AR70&amp;$AQ70)*($J$3:$J$18=BN$3),0),0),"")</f>
        <v/>
      </c>
      <c r="BO70" s="297" t="str">
        <f t="array" aca="1" ref="BO70" ca="1">IFERROR(INDEX($M$3:$M$18,MATCH(1,($AM$3:$AM$18=$AR70&amp;$AQ70)*($J$3:$J$18=BO$3),0),0),"")</f>
        <v/>
      </c>
      <c r="BP70" s="297" t="str">
        <f t="array" aca="1" ref="BP70" ca="1">IFERROR(INDEX($K$3:$K$18,MATCH(1,($AM$3:$AM$18=$AR70&amp;$AQ70)*($J$3:$J$18=BP$3),0),0),"")</f>
        <v/>
      </c>
      <c r="BQ70" s="299" t="str">
        <f t="array" aca="1" ref="BQ70" ca="1">IFERROR(INDEX($I$3:$I$18,MATCH(1,($AM$3:$AM$18=$AR70&amp;$AQ70)*($J$3:$J$18=BQ$3),0),0),"")</f>
        <v/>
      </c>
      <c r="BR70" s="297" t="str">
        <f t="array" aca="1" ref="BR70" ca="1">IFERROR(INDEX($L$3:$L$18,MATCH(1,($AM$3:$AM$18=$AR70&amp;$AQ70)*($J$3:$J$18=BR$3),0),0),"")</f>
        <v/>
      </c>
      <c r="BS70" s="297" t="str">
        <f t="array" aca="1" ref="BS70" ca="1">IFERROR(INDEX($M$3:$M$18,MATCH(1,($AM$3:$AM$18=$AR70&amp;$AQ70)*($J$3:$J$18=BS$3),0),0),"")</f>
        <v/>
      </c>
      <c r="BT70" s="297" t="str">
        <f t="array" aca="1" ref="BT70" ca="1">IFERROR(INDEX($K$3:$K$18,MATCH(1,($AM$3:$AM$18=$AR70&amp;$AQ70)*($J$3:$J$18=BT$3),0),0),"")</f>
        <v/>
      </c>
      <c r="BU70" s="299" t="str">
        <f t="array" aca="1" ref="BU70" ca="1">IFERROR(INDEX($I$3:$I$18,MATCH(1,($AM$3:$AM$18=$AR70&amp;$AQ70)*($J$3:$J$18=BU$3),0),0),"")</f>
        <v/>
      </c>
      <c r="BV70" s="297" t="str">
        <f t="array" aca="1" ref="BV70" ca="1">IFERROR(INDEX($L$3:$L$18,MATCH(1,($AM$3:$AM$18=$AR70&amp;$AQ70)*($J$3:$J$18=BV$3),0),0),"")</f>
        <v/>
      </c>
      <c r="BW70" s="297" t="str">
        <f t="array" aca="1" ref="BW70" ca="1">IFERROR(INDEX($M$3:$M$18,MATCH(1,($AM$3:$AM$18=$AR70&amp;$AQ70)*($J$3:$J$18=BW$3),0),0),"")</f>
        <v/>
      </c>
      <c r="BX70" s="297" t="str">
        <f t="array" aca="1" ref="BX70" ca="1">IFERROR(INDEX($K$3:$K$18,MATCH(1,($AM$3:$AM$18=$AR70&amp;$AQ70)*($J$3:$J$18=BX$3),0),0),"")</f>
        <v/>
      </c>
      <c r="BY70" s="299" t="str">
        <f t="array" aca="1" ref="BY70" ca="1">IFERROR(INDEX($I$3:$I$18,MATCH(1,($AM$3:$AM$18=$AR70&amp;$AQ70)*($J$3:$J$18=BY$3),0),0),"")</f>
        <v/>
      </c>
      <c r="BZ70" s="297" t="str">
        <f t="array" aca="1" ref="BZ70" ca="1">IFERROR(INDEX($L$3:$L$18,MATCH(1,($AM$3:$AM$18=$AR70&amp;$AQ70)*($J$3:$J$18=BZ$3),0),0),"")</f>
        <v/>
      </c>
      <c r="CA70" s="297" t="str">
        <f t="array" aca="1" ref="CA70" ca="1">IFERROR(INDEX($M$3:$M$18,MATCH(1,($AM$3:$AM$18=$AR70&amp;$AQ70)*($J$3:$J$18=CA$3),0),0),"")</f>
        <v/>
      </c>
      <c r="CB70" s="297">
        <f t="array" aca="1" ref="CB70" ca="1">IFERROR(INDEX($S$3:$S$33,MATCH(1,($AN$3:$AN$33=$AR70&amp;$AQ70)*($R$3:$R$33=CB$3),0),0),"")</f>
        <v>0.70833333333333337</v>
      </c>
      <c r="CC70" s="299">
        <f t="array" aca="1" ref="CC70" ca="1">IFERROR(INDEX($Q$3:$Q$33,MATCH(1,($AN$3:$AN$33=$AR70&amp;$AQ70)*($R$3:$R$33=CC$3),0),0),"")</f>
        <v>25</v>
      </c>
      <c r="CD70" s="297" t="str">
        <f t="array" aca="1" ref="CD70" ca="1">IFERROR(INDEX($T$3:$T$33,MATCH(1,($AN$3:$AN$33=$AR70&amp;$AQ70)*($R$3:$R$33=CD$3),0),0),"")</f>
        <v>Winner Match 21</v>
      </c>
      <c r="CE70" s="297" t="str">
        <f t="array" aca="1" ref="CE70" ca="1">IFERROR(INDEX($U$3:$U$33,MATCH(1,($AN$3:$AN$33=$AR70&amp;$AQ70)*($R$3:$R$33=CE$3),0),0),"")</f>
        <v>Winner Match 22</v>
      </c>
      <c r="CF70" s="297" t="str">
        <f t="array" aca="1" ref="CF70" ca="1">IFERROR(INDEX($S$3:$S$33,MATCH(1,($AN$3:$AN$33=$AR70&amp;$AQ70)*($R$3:$R$33=CF$3),0),0),"")</f>
        <v/>
      </c>
      <c r="CG70" s="299" t="str">
        <f t="array" aca="1" ref="CG70" ca="1">IFERROR(INDEX($Q$3:$Q$33,MATCH(1,($AN$3:$AN$33=$AR70&amp;$AQ70)*($R$3:$R$33=CG$3),0),0),"")</f>
        <v/>
      </c>
      <c r="CH70" s="297" t="str">
        <f t="array" aca="1" ref="CH70" ca="1">IFERROR(INDEX($T$3:$T$33,MATCH(1,($AN$3:$AN$33=$AR70&amp;$AQ70)*($R$3:$R$33=CH$3),0),0),"")</f>
        <v/>
      </c>
      <c r="CI70" s="297" t="str">
        <f t="array" aca="1" ref="CI70" ca="1">IFERROR(INDEX($U$3:$U$33,MATCH(1,($AN$3:$AN$33=$AR70&amp;$AQ70)*($R$3:$R$33=CI$3),0),0),"")</f>
        <v/>
      </c>
      <c r="CJ70" s="297" t="str">
        <f t="array" aca="1" ref="CJ70" ca="1">IFERROR(INDEX($S$3:$S$33,MATCH(1,($AN$3:$AN$33=$AR70&amp;$AQ70)*($R$3:$R$33=CJ$3),0),0),"")</f>
        <v/>
      </c>
      <c r="CK70" s="299" t="str">
        <f t="array" aca="1" ref="CK70" ca="1">IFERROR(INDEX($Q$3:$Q$33,MATCH(1,($AN$3:$AN$33=$AR70&amp;$AQ70)*($R$3:$R$33=CK$3),0),0),"")</f>
        <v/>
      </c>
      <c r="CL70" s="297" t="str">
        <f t="array" aca="1" ref="CL70" ca="1">IFERROR(INDEX($T$3:$T$33,MATCH(1,($AN$3:$AN$33=$AR70&amp;$AQ70)*($R$3:$R$33=CL$3),0),0),"")</f>
        <v/>
      </c>
      <c r="CM70" s="297" t="str">
        <f t="array" aca="1" ref="CM70" ca="1">IFERROR(INDEX($U$3:$U$33,MATCH(1,($AN$3:$AN$33=$AR70&amp;$AQ70)*($R$3:$R$33=CM$3),0),0),"")</f>
        <v/>
      </c>
      <c r="CN70" s="297" t="str">
        <f t="array" aca="1" ref="CN70" ca="1">IFERROR(INDEX($S$3:$S$33,MATCH(1,($AN$3:$AN$33=$AR70&amp;$AQ70)*($R$3:$R$33=CN$3),0),0),"")</f>
        <v/>
      </c>
      <c r="CO70" s="299" t="str">
        <f t="array" aca="1" ref="CO70" ca="1">IFERROR(INDEX($Q$3:$Q$33,MATCH(1,($AN$3:$AN$33=$AR70&amp;$AQ70)*($R$3:$R$33=CO$3),0),0),"")</f>
        <v/>
      </c>
      <c r="CP70" s="297" t="str">
        <f t="array" aca="1" ref="CP70" ca="1">IFERROR(INDEX($T$3:$T$33,MATCH(1,($AN$3:$AN$33=$AR70&amp;$AQ70)*($R$3:$R$33=CP$3),0),0),"")</f>
        <v/>
      </c>
      <c r="CQ70" s="297" t="str">
        <f t="array" aca="1" ref="CQ70" ca="1">IFERROR(INDEX($U$3:$U$33,MATCH(1,($AN$3:$AN$33=$AR70&amp;$AQ70)*($R$3:$R$33=CQ$3),0),0),"")</f>
        <v/>
      </c>
      <c r="CR70" s="297" t="str">
        <f t="array" aca="1" ref="CR70" ca="1">IFERROR(INDEX($S$3:$S$33,MATCH(1,($AN$3:$AN$33=$AR70&amp;$AQ70)*($R$3:$R$33=CR$3),0),0),"")</f>
        <v/>
      </c>
      <c r="CS70" s="299" t="str">
        <f t="array" aca="1" ref="CS70" ca="1">IFERROR(INDEX($Q$3:$Q$33,MATCH(1,($AN$3:$AN$33=$AR70&amp;$AQ70)*($R$3:$R$33=CS$3),0),0),"")</f>
        <v/>
      </c>
      <c r="CT70" s="297" t="str">
        <f t="array" aca="1" ref="CT70" ca="1">IFERROR(INDEX($T$3:$T$33,MATCH(1,($AN$3:$AN$33=$AR70&amp;$AQ70)*($R$3:$R$33=CT$3),0),0),"")</f>
        <v/>
      </c>
      <c r="CU70" s="297" t="str">
        <f t="array" aca="1" ref="CU70" ca="1">IFERROR(INDEX($U$3:$U$33,MATCH(1,($AN$3:$AN$33=$AR70&amp;$AQ70)*($R$3:$R$33=CU$3),0),0),"")</f>
        <v/>
      </c>
      <c r="CV70" s="297" t="str">
        <f t="array" aca="1" ref="CV70" ca="1">IFERROR(INDEX($S$3:$S$33,MATCH(1,($AN$3:$AN$33=$AR70&amp;$AQ70)*($R$3:$R$33=CV$3),0),0),"")</f>
        <v/>
      </c>
      <c r="CW70" s="299" t="str">
        <f t="array" aca="1" ref="CW70" ca="1">IFERROR(INDEX($Q$3:$Q$33,MATCH(1,($AN$3:$AN$33=$AR70&amp;$AQ70)*($R$3:$R$33=CW$3),0),0),"")</f>
        <v/>
      </c>
      <c r="CX70" s="297" t="str">
        <f t="array" aca="1" ref="CX70" ca="1">IFERROR(INDEX($T$3:$T$33,MATCH(1,($AN$3:$AN$33=$AR70&amp;$AQ70)*($R$3:$R$33=CX$3),0),0),"")</f>
        <v/>
      </c>
      <c r="CY70" s="297" t="str">
        <f t="array" aca="1" ref="CY70" ca="1">IFERROR(INDEX($U$3:$U$33,MATCH(1,($AN$3:$AN$33=$AR70&amp;$AQ70)*($R$3:$R$33=CY$3),0),0),"")</f>
        <v/>
      </c>
      <c r="CZ70" s="297" t="str">
        <f t="array" aca="1" ref="CZ70" ca="1">IFERROR(INDEX($S$3:$S$33,MATCH(1,($AN$3:$AN$33=$AR70&amp;$AQ70)*($R$3:$R$33=CZ$3),0),0),"")</f>
        <v/>
      </c>
      <c r="DA70" s="299" t="str">
        <f t="array" aca="1" ref="DA70" ca="1">IFERROR(INDEX($Q$3:$Q$33,MATCH(1,($AN$3:$AN$33=$AR70&amp;$AQ70)*($R$3:$R$33=DA$3),0),0),"")</f>
        <v/>
      </c>
      <c r="DB70" s="297" t="str">
        <f t="array" aca="1" ref="DB70" ca="1">IFERROR(INDEX($T$3:$T$33,MATCH(1,($AN$3:$AN$33=$AR70&amp;$AQ70)*($R$3:$R$33=DB$3),0),0),"")</f>
        <v/>
      </c>
      <c r="DC70" s="297" t="str">
        <f t="array" aca="1" ref="DC70" ca="1">IFERROR(INDEX($U$3:$U$33,MATCH(1,($AN$3:$AN$33=$AR70&amp;$AQ70)*($R$3:$R$33=DC$3),0),0),"")</f>
        <v/>
      </c>
      <c r="DD70" s="297">
        <f t="array" aca="1" ref="DD70" ca="1">IFERROR(INDEX($AA$3:$AA$65,MATCH(1,($AO$3:$AO$65=$AR70&amp;$AQ70)*($Z$3:$Z$65=DD$3),0),0),"")</f>
        <v>0.70833333333333337</v>
      </c>
      <c r="DE70" s="299">
        <f t="array" aca="1" ref="DE70" ca="1">IFERROR(INDEX($Y$3:$Y$65,MATCH(1,($AO$3:$AO$65=$AR70&amp;$AQ70)*($Z$3:$Z$65=DE$3),0),0),"")</f>
        <v>25</v>
      </c>
      <c r="DF70" s="297" t="str">
        <f t="array" aca="1" ref="DF70" ca="1">IFERROR(INDEX($AB$3:$AB$65,MATCH(1,($AO$3:$AO$65=$AR70&amp;$AQ70)*($Z$3:$Z$65=DF$3),0),0),"")</f>
        <v>Winner Match 13</v>
      </c>
      <c r="DG70" s="297" t="str">
        <f t="array" aca="1" ref="DG70" ca="1">IFERROR(INDEX($AC$3:$AC$65,MATCH(1,($AO$3:$AO$65=$AR70&amp;$AQ70)*($Z$3:$Z$65=DG$3),0),0),"")</f>
        <v>Winner Match 14</v>
      </c>
      <c r="DH70" s="297" t="str">
        <f t="array" aca="1" ref="DH70" ca="1">IFERROR(INDEX($AA$3:$AA$65,MATCH(1,($AO$3:$AO$65=$AR70&amp;$AQ70)*($Z$3:$Z$65=DH$3),0),0),"")</f>
        <v/>
      </c>
      <c r="DI70" s="299" t="str">
        <f t="array" aca="1" ref="DI70" ca="1">IFERROR(INDEX($Y$3:$Y$65,MATCH(1,($AO$3:$AO$65=$AR70&amp;$AQ70)*($Z$3:$Z$65=DI$3),0),0),"")</f>
        <v/>
      </c>
      <c r="DJ70" s="297" t="str">
        <f t="array" aca="1" ref="DJ70" ca="1">IFERROR(INDEX($AB$3:$AB$65,MATCH(1,($AO$3:$AO$65=$AR70&amp;$AQ70)*($Z$3:$Z$65=DJ$3),0),0),"")</f>
        <v/>
      </c>
      <c r="DK70" s="297" t="str">
        <f t="array" aca="1" ref="DK70" ca="1">IFERROR(INDEX($AC$3:$AC$65,MATCH(1,($AO$3:$AO$65=$AR70&amp;$AQ70)*($Z$3:$Z$65=DK$3),0),0),"")</f>
        <v/>
      </c>
      <c r="DL70" s="297" t="str">
        <f t="array" aca="1" ref="DL70" ca="1">IFERROR(INDEX($AA$3:$AA$65,MATCH(1,($AO$3:$AO$65=$AR70&amp;$AQ70)*($Z$3:$Z$65=DL$3),0),0),"")</f>
        <v/>
      </c>
      <c r="DM70" s="299" t="str">
        <f t="array" aca="1" ref="DM70" ca="1">IFERROR(INDEX($Y$3:$Y$65,MATCH(1,($AO$3:$AO$65=$AR70&amp;$AQ70)*($Z$3:$Z$65=DM$3),0),0),"")</f>
        <v/>
      </c>
      <c r="DN70" s="297" t="str">
        <f t="array" aca="1" ref="DN70" ca="1">IFERROR(INDEX($AB$3:$AB$65,MATCH(1,($AO$3:$AO$65=$AR70&amp;$AQ70)*($Z$3:$Z$65=DN$3),0),0),"")</f>
        <v/>
      </c>
      <c r="DO70" s="297" t="str">
        <f t="array" aca="1" ref="DO70" ca="1">IFERROR(INDEX($AC$3:$AC$65,MATCH(1,($AO$3:$AO$65=$AR70&amp;$AQ70)*($Z$3:$Z$65=DO$3),0),0),"")</f>
        <v/>
      </c>
      <c r="DP70" s="297" t="str">
        <f t="array" aca="1" ref="DP70" ca="1">IFERROR(INDEX($AA$3:$AA$65,MATCH(1,($AO$3:$AO$65=$AR70&amp;$AQ70)*($Z$3:$Z$65=DP$3),0),0),"")</f>
        <v/>
      </c>
      <c r="DQ70" s="299" t="str">
        <f t="array" aca="1" ref="DQ70" ca="1">IFERROR(INDEX($Y$3:$Y$65,MATCH(1,($AO$3:$AO$65=$AR70&amp;$AQ70)*($Z$3:$Z$65=DQ$3),0),0),"")</f>
        <v/>
      </c>
      <c r="DR70" s="297" t="str">
        <f t="array" aca="1" ref="DR70" ca="1">IFERROR(INDEX($AB$3:$AB$65,MATCH(1,($AO$3:$AO$65=$AR70&amp;$AQ70)*($Z$3:$Z$65=DR$3),0),0),"")</f>
        <v/>
      </c>
      <c r="DS70" s="297" t="str">
        <f t="array" aca="1" ref="DS70" ca="1">IFERROR(INDEX($AC$3:$AC$65,MATCH(1,($AO$3:$AO$65=$AR70&amp;$AQ70)*($Z$3:$Z$65=DS$3),0),0),"")</f>
        <v/>
      </c>
      <c r="DT70" s="297" t="str">
        <f t="array" aca="1" ref="DT70" ca="1">IFERROR(INDEX($AA$3:$AA$65,MATCH(1,($AO$3:$AO$65=$AR70&amp;$AQ70)*($Z$3:$Z$65=DT$3),0),0),"")</f>
        <v/>
      </c>
      <c r="DU70" s="299" t="str">
        <f t="array" aca="1" ref="DU70" ca="1">IFERROR(INDEX($Y$3:$Y$65,MATCH(1,($AO$3:$AO$65=$AR70&amp;$AQ70)*($Z$3:$Z$65=DU$3),0),0),"")</f>
        <v/>
      </c>
      <c r="DV70" s="297" t="str">
        <f t="array" aca="1" ref="DV70" ca="1">IFERROR(INDEX($AB$3:$AB$65,MATCH(1,($AO$3:$AO$65=$AR70&amp;$AQ70)*($Z$3:$Z$65=DV$3),0),0),"")</f>
        <v/>
      </c>
      <c r="DW70" s="297" t="str">
        <f t="array" aca="1" ref="DW70" ca="1">IFERROR(INDEX($AC$3:$AC$65,MATCH(1,($AO$3:$AO$65=$AR70&amp;$AQ70)*($Z$3:$Z$65=DW$3),0),0),"")</f>
        <v/>
      </c>
      <c r="DX70" s="297" t="str">
        <f t="array" aca="1" ref="DX70" ca="1">IFERROR(INDEX($AA$3:$AA$65,MATCH(1,($AO$3:$AO$65=$AR70&amp;$AQ70)*($Z$3:$Z$65=DX$3),0),0),"")</f>
        <v/>
      </c>
      <c r="DY70" s="299" t="str">
        <f t="array" aca="1" ref="DY70" ca="1">IFERROR(INDEX($Y$3:$Y$65,MATCH(1,($AO$3:$AO$65=$AR70&amp;$AQ70)*($Z$3:$Z$65=DY$3),0),0),"")</f>
        <v/>
      </c>
      <c r="DZ70" s="297" t="str">
        <f t="array" aca="1" ref="DZ70" ca="1">IFERROR(INDEX($AB$3:$AB$65,MATCH(1,($AO$3:$AO$65=$AR70&amp;$AQ70)*($Z$3:$Z$65=DZ$3),0),0),"")</f>
        <v/>
      </c>
      <c r="EA70" s="297" t="str">
        <f t="array" aca="1" ref="EA70" ca="1">IFERROR(INDEX($AC$3:$AC$65,MATCH(1,($AO$3:$AO$65=$AR70&amp;$AQ70)*($Z$3:$Z$65=EA$3),0),0),"")</f>
        <v/>
      </c>
      <c r="EB70" s="297" t="str">
        <f t="array" aca="1" ref="EB70" ca="1">IFERROR(INDEX($AA$3:$AA$65,MATCH(1,($AO$3:$AO$65=$AR70&amp;$AQ70)*($Z$3:$Z$65=EB$3),0),0),"")</f>
        <v/>
      </c>
      <c r="EC70" s="299" t="str">
        <f t="array" aca="1" ref="EC70" ca="1">IFERROR(INDEX($Y$3:$Y$65,MATCH(1,($AO$3:$AO$65=$AR70&amp;$AQ70)*($Z$3:$Z$65=EC$3),0),0),"")</f>
        <v/>
      </c>
      <c r="ED70" s="297" t="str">
        <f t="array" aca="1" ref="ED70" ca="1">IFERROR(INDEX($AB$3:$AB$65,MATCH(1,($AO$3:$AO$65=$AR70&amp;$AQ70)*($Z$3:$Z$65=ED$3),0),0),"")</f>
        <v/>
      </c>
      <c r="EE70" s="297" t="str">
        <f t="array" aca="1" ref="EE70" ca="1">IFERROR(INDEX($AC$3:$AC$65,MATCH(1,($AO$3:$AO$65=$AR70&amp;$AQ70)*($Z$3:$Z$65=EE$3),0),0),"")</f>
        <v/>
      </c>
      <c r="EF70" s="297" t="str">
        <f t="array" aca="1" ref="EF70" ca="1">IFERROR(INDEX($AI$3:$AI$129,MATCH(1,($AP$3:$AP$129=$AR70&amp;$AQ70)*($AH$3:$AH$129=EF$3),0),0),"")</f>
        <v/>
      </c>
      <c r="EG70" s="299" t="str">
        <f t="array" aca="1" ref="EG70" ca="1">IFERROR(INDEX($AG$3:$AG$129,MATCH(1,($AP$3:$AP$129=$AR70&amp;$AQ70)*($AH$3:$AH$129=EG$3),0),0),"")</f>
        <v/>
      </c>
      <c r="EH70" s="297" t="str">
        <f t="array" aca="1" ref="EH70" ca="1">IFERROR(INDEX($AJ$3:$AJ$129,MATCH(1,($AP$3:$AP$129=$AR70&amp;$AQ70)*($AH$3:$AH$129=EH$3),0),0),"")</f>
        <v/>
      </c>
      <c r="EI70" s="297" t="str">
        <f t="array" aca="1" ref="EI70" ca="1">IFERROR(INDEX($AK$3:$AK$129,MATCH(1,($AP$3:$AP$129=$AR70&amp;$AQ70)*($AH$3:$AH$129=EI$3),0),0),"")</f>
        <v/>
      </c>
      <c r="EJ70" s="297" t="str">
        <f t="array" aca="1" ref="EJ70" ca="1">IFERROR(INDEX($AI$3:$AI$129,MATCH(1,($AP$3:$AP$129=$AR70&amp;$AQ70)*($AH$3:$AH$129=EJ$3),0),0),"")</f>
        <v/>
      </c>
      <c r="EK70" s="299" t="str">
        <f t="array" aca="1" ref="EK70" ca="1">IFERROR(INDEX($AG$3:$AG$129,MATCH(1,($AP$3:$AP$129=$AR70&amp;$AQ70)*($AH$3:$AH$129=EK$3),0),0),"")</f>
        <v/>
      </c>
      <c r="EL70" s="297" t="str">
        <f t="array" aca="1" ref="EL70" ca="1">IFERROR(INDEX($AJ$3:$AJ$129,MATCH(1,($AP$3:$AP$129=$AR70&amp;$AQ70)*($AH$3:$AH$129=EL$3),0),0),"")</f>
        <v/>
      </c>
      <c r="EM70" s="297" t="str">
        <f t="array" aca="1" ref="EM70" ca="1">IFERROR(INDEX($AK$3:$AK$129,MATCH(1,($AP$3:$AP$129=$AR70&amp;$AQ70)*($AH$3:$AH$129=EM$3),0),0),"")</f>
        <v/>
      </c>
      <c r="EN70" s="297" t="str">
        <f t="array" aca="1" ref="EN70" ca="1">IFERROR(INDEX($AI$3:$AI$129,MATCH(1,($AP$3:$AP$129=$AR70&amp;$AQ70)*($AH$3:$AH$129=EN$3),0),0),"")</f>
        <v/>
      </c>
      <c r="EO70" s="299" t="str">
        <f t="array" aca="1" ref="EO70" ca="1">IFERROR(INDEX($AG$3:$AG$129,MATCH(1,($AP$3:$AP$129=$AR70&amp;$AQ70)*($AH$3:$AH$129=EO$3),0),0),"")</f>
        <v/>
      </c>
      <c r="EP70" s="297" t="str">
        <f t="array" aca="1" ref="EP70" ca="1">IFERROR(INDEX($AJ$3:$AJ$129,MATCH(1,($AP$3:$AP$129=$AR70&amp;$AQ70)*($AH$3:$AH$129=EP$3),0),0),"")</f>
        <v/>
      </c>
      <c r="EQ70" s="297" t="str">
        <f t="array" aca="1" ref="EQ70" ca="1">IFERROR(INDEX($AK$3:$AK$129,MATCH(1,($AP$3:$AP$129=$AR70&amp;$AQ70)*($AH$3:$AH$129=EQ$3),0),0),"")</f>
        <v/>
      </c>
      <c r="ER70" s="297" t="str">
        <f t="array" aca="1" ref="ER70" ca="1">IFERROR(INDEX($AI$3:$AI$129,MATCH(1,($AP$3:$AP$129=$AR70&amp;$AQ70)*($AH$3:$AH$129=ER$3),0),0),"")</f>
        <v/>
      </c>
      <c r="ES70" s="299" t="str">
        <f t="array" aca="1" ref="ES70" ca="1">IFERROR(INDEX($AG$3:$AG$129,MATCH(1,($AP$3:$AP$129=$AR70&amp;$AQ70)*($AH$3:$AH$129=ES$3),0),0),"")</f>
        <v/>
      </c>
      <c r="ET70" s="297" t="str">
        <f t="array" aca="1" ref="ET70" ca="1">IFERROR(INDEX($AJ$3:$AJ$129,MATCH(1,($AP$3:$AP$129=$AR70&amp;$AQ70)*($AH$3:$AH$129=ET$3),0),0),"")</f>
        <v/>
      </c>
      <c r="EU70" s="297" t="str">
        <f t="array" aca="1" ref="EU70" ca="1">IFERROR(INDEX($AK$3:$AK$129,MATCH(1,($AP$3:$AP$129=$AR70&amp;$AQ70)*($AH$3:$AH$129=EU$3),0),0),"")</f>
        <v/>
      </c>
      <c r="EV70" s="297" t="str">
        <f t="array" aca="1" ref="EV70" ca="1">IFERROR(INDEX($AI$3:$AI$129,MATCH(1,($AP$3:$AP$129=$AR70&amp;$AQ70)*($AH$3:$AH$129=EV$3),0),0),"")</f>
        <v/>
      </c>
      <c r="EW70" s="299" t="str">
        <f t="array" aca="1" ref="EW70" ca="1">IFERROR(INDEX($AG$3:$AG$129,MATCH(1,($AP$3:$AP$129=$AR70&amp;$AQ70)*($AH$3:$AH$129=EW$3),0),0),"")</f>
        <v/>
      </c>
      <c r="EX70" s="297" t="str">
        <f t="array" aca="1" ref="EX70" ca="1">IFERROR(INDEX($AJ$3:$AJ$129,MATCH(1,($AP$3:$AP$129=$AR70&amp;$AQ70)*($AH$3:$AH$129=EX$3),0),0),"")</f>
        <v/>
      </c>
      <c r="EY70" s="297" t="str">
        <f t="array" aca="1" ref="EY70" ca="1">IFERROR(INDEX($AK$3:$AK$129,MATCH(1,($AP$3:$AP$129=$AR70&amp;$AQ70)*($AH$3:$AH$129=EY$3),0),0),"")</f>
        <v/>
      </c>
      <c r="EZ70" s="297" t="str">
        <f t="array" aca="1" ref="EZ70" ca="1">IFERROR(INDEX($AI$3:$AI$129,MATCH(1,($AP$3:$AP$129=$AR70&amp;$AQ70)*($AH$3:$AH$129=EZ$3),0),0),"")</f>
        <v/>
      </c>
      <c r="FA70" s="299" t="str">
        <f t="array" aca="1" ref="FA70" ca="1">IFERROR(INDEX($AG$3:$AG$129,MATCH(1,($AP$3:$AP$129=$AR70&amp;$AQ70)*($AH$3:$AH$129=FA$3),0),0),"")</f>
        <v/>
      </c>
      <c r="FB70" s="297" t="str">
        <f t="array" aca="1" ref="FB70" ca="1">IFERROR(INDEX($AJ$3:$AJ$129,MATCH(1,($AP$3:$AP$129=$AR70&amp;$AQ70)*($AH$3:$AH$129=FB$3),0),0),"")</f>
        <v/>
      </c>
      <c r="FC70" s="297" t="str">
        <f t="array" aca="1" ref="FC70" ca="1">IFERROR(INDEX($AK$3:$AK$129,MATCH(1,($AP$3:$AP$129=$AR70&amp;$AQ70)*($AH$3:$AH$129=FC$3),0),0),"")</f>
        <v/>
      </c>
      <c r="FD70" s="297" t="str">
        <f t="array" aca="1" ref="FD70" ca="1">IFERROR(INDEX($AI$3:$AI$129,MATCH(1,($AP$3:$AP$129=$AR70&amp;$AQ70)*($AH$3:$AH$129=FD$3),0),0),"")</f>
        <v/>
      </c>
      <c r="FE70" s="299" t="str">
        <f t="array" aca="1" ref="FE70" ca="1">IFERROR(INDEX($AG$3:$AG$129,MATCH(1,($AP$3:$AP$129=$AR70&amp;$AQ70)*($AH$3:$AH$129=FE$3),0),0),"")</f>
        <v/>
      </c>
      <c r="FF70" s="297" t="str">
        <f t="array" aca="1" ref="FF70" ca="1">IFERROR(INDEX($AJ$3:$AJ$129,MATCH(1,($AP$3:$AP$129=$AR70&amp;$AQ70)*($AH$3:$AH$129=FF$3),0),0),"")</f>
        <v/>
      </c>
      <c r="FG70" s="297" t="str">
        <f t="array" aca="1" ref="FG70" ca="1">IFERROR(INDEX($AK$3:$AK$129,MATCH(1,($AP$3:$AP$129=$AR70&amp;$AQ70)*($AH$3:$AH$129=FG$3),0),0),"")</f>
        <v/>
      </c>
    </row>
    <row r="71" spans="2:163" ht="13.8" x14ac:dyDescent="0.25">
      <c r="B71" s="295">
        <f>dummy1!O77</f>
        <v>69</v>
      </c>
      <c r="C71" s="296">
        <f>dummy1!P77</f>
        <v>42041</v>
      </c>
      <c r="D71" s="297">
        <f>dummy1!Q77</f>
        <v>0.625</v>
      </c>
      <c r="E71" s="295" t="str">
        <f>dummy1!R77</f>
        <v>Court 5</v>
      </c>
      <c r="X71" s="296"/>
      <c r="AD71" s="295">
        <f ca="1">'Bracket 33 - 64'!S263</f>
        <v>32</v>
      </c>
      <c r="AE71" s="295" t="str">
        <f ca="1">'Bracket 33 - 64'!T260</f>
        <v>Loser Match 20</v>
      </c>
      <c r="AF71" s="295" t="str">
        <f ca="1">'Bracket 33 - 64'!T261</f>
        <v/>
      </c>
      <c r="AG71" s="295">
        <f t="shared" ca="1" si="80"/>
        <v>69</v>
      </c>
      <c r="AH71" s="295">
        <f t="shared" ca="1" si="81"/>
        <v>42041</v>
      </c>
      <c r="AI71" s="295">
        <f t="shared" ca="1" si="82"/>
        <v>0.625</v>
      </c>
      <c r="AJ71" s="295" t="str">
        <f t="shared" ca="1" si="83"/>
        <v>Loser Match 52</v>
      </c>
      <c r="AK71" s="295" t="str">
        <f t="shared" ca="1" si="84"/>
        <v>Winner Match 64</v>
      </c>
      <c r="AL71" s="294">
        <f>IF(dummy1!B78=dummy1!B77,IF(dummy1!C78&gt;1,AL70,AL70+1),1)</f>
        <v>1</v>
      </c>
      <c r="AP71" s="295" t="str">
        <f t="shared" si="85"/>
        <v>1Court 5</v>
      </c>
      <c r="AQ71" s="295" t="str">
        <f t="shared" si="76"/>
        <v>Court 9</v>
      </c>
      <c r="AR71" s="295">
        <f t="shared" si="75"/>
        <v>3</v>
      </c>
      <c r="AS71" s="295">
        <f t="shared" ref="AS71:AS132" ca="1" si="87">IF(OFFSET($AZ71,0,AS$3)&lt;&gt;"",AS70+1,AS70)</f>
        <v>18</v>
      </c>
      <c r="AT71" s="295">
        <f t="shared" ref="AT71:AT132" ca="1" si="88">IF(OFFSET($AZ71,0,AT$3)&lt;&gt;"",AT70+1,AT70)</f>
        <v>0</v>
      </c>
      <c r="AU71" s="295">
        <f t="shared" ref="AU71:AU132" ca="1" si="89">IF(OFFSET($AZ71,0,AU$3)&lt;&gt;"",AU70+1,AU70)</f>
        <v>0</v>
      </c>
      <c r="AV71" s="295">
        <f t="shared" ref="AV71:AV132" ca="1" si="90">IF(OFFSET($AZ71,0,AV$3)&lt;&gt;"",AV70+1,AV70)</f>
        <v>0</v>
      </c>
      <c r="AW71" s="295">
        <f t="shared" ref="AW71:AW132" ca="1" si="91">IF(OFFSET($AZ71,0,AW$3)&lt;&gt;"",AW70+1,AW70)</f>
        <v>0</v>
      </c>
      <c r="AX71" s="295">
        <f t="shared" ref="AX71:AX132" ca="1" si="92">IF(OFFSET($AZ71,0,AX$3)&lt;&gt;"",AX70+1,AX70)</f>
        <v>0</v>
      </c>
      <c r="AY71" s="295">
        <f t="shared" ref="AY71:AY132" ca="1" si="93">IF(OFFSET($AZ71,0,AY$3)&lt;&gt;"",AY70+1,AY70)</f>
        <v>0</v>
      </c>
      <c r="AZ71" s="297" t="str">
        <f t="array" aca="1" ref="AZ71" ca="1">IFERROR(INDEX($K$3:$K$18,MATCH(1,($AM$3:$AM$18=$AR71&amp;$AQ71)*($J$3:$J$18=AZ$3),0),0),"")</f>
        <v/>
      </c>
      <c r="BA71" s="299" t="str">
        <f t="array" aca="1" ref="BA71" ca="1">IFERROR(INDEX($I$3:$I$18,MATCH(1,($AM$3:$AM$18=$AR71&amp;$AQ71)*($J$3:$J$18=BA$3),0),0),"")</f>
        <v/>
      </c>
      <c r="BB71" s="297" t="str">
        <f t="array" aca="1" ref="BB71" ca="1">IFERROR(INDEX($L$3:$L$18,MATCH(1,($AM$3:$AM$18=$AR71&amp;$AQ71)*($J$3:$J$18=BB$3),0),0),"")</f>
        <v/>
      </c>
      <c r="BC71" s="297" t="str">
        <f t="array" aca="1" ref="BC71" ca="1">IFERROR(INDEX($M$3:$M$18,MATCH(1,($AM$3:$AM$18=$AR71&amp;$AQ71)*($J$3:$J$18=BC$3),0),0),"")</f>
        <v/>
      </c>
      <c r="BD71" s="297" t="str">
        <f t="array" aca="1" ref="BD71" ca="1">IFERROR(INDEX($K$3:$K$18,MATCH(1,($AM$3:$AM$18=$AR71&amp;$AQ71)*($J$3:$J$18=BD$3),0),0),"")</f>
        <v/>
      </c>
      <c r="BE71" s="299" t="str">
        <f t="array" aca="1" ref="BE71" ca="1">IFERROR(INDEX($I$3:$I$18,MATCH(1,($AM$3:$AM$18=$AR71&amp;$AQ71)*($J$3:$J$18=BE$3),0),0),"")</f>
        <v/>
      </c>
      <c r="BF71" s="297" t="str">
        <f t="array" aca="1" ref="BF71" ca="1">IFERROR(INDEX($L$3:$L$18,MATCH(1,($AM$3:$AM$18=$AR71&amp;$AQ71)*($J$3:$J$18=BF$3),0),0),"")</f>
        <v/>
      </c>
      <c r="BG71" s="297" t="str">
        <f t="array" aca="1" ref="BG71" ca="1">IFERROR(INDEX($M$3:$M$18,MATCH(1,($AM$3:$AM$18=$AR71&amp;$AQ71)*($J$3:$J$18=BG$3),0),0),"")</f>
        <v/>
      </c>
      <c r="BH71" s="297" t="str">
        <f t="array" aca="1" ref="BH71" ca="1">IFERROR(INDEX($K$3:$K$18,MATCH(1,($AM$3:$AM$18=$AR71&amp;$AQ71)*($J$3:$J$18=BH$3),0),0),"")</f>
        <v/>
      </c>
      <c r="BI71" s="299" t="str">
        <f t="array" aca="1" ref="BI71" ca="1">IFERROR(INDEX($I$3:$I$18,MATCH(1,($AM$3:$AM$18=$AR71&amp;$AQ71)*($J$3:$J$18=BI$3),0),0),"")</f>
        <v/>
      </c>
      <c r="BJ71" s="297" t="str">
        <f t="array" aca="1" ref="BJ71" ca="1">IFERROR(INDEX($L$3:$L$18,MATCH(1,($AM$3:$AM$18=$AR71&amp;$AQ71)*($J$3:$J$18=BJ$3),0),0),"")</f>
        <v/>
      </c>
      <c r="BK71" s="297" t="str">
        <f t="array" aca="1" ref="BK71" ca="1">IFERROR(INDEX($M$3:$M$18,MATCH(1,($AM$3:$AM$18=$AR71&amp;$AQ71)*($J$3:$J$18=BK$3),0),0),"")</f>
        <v/>
      </c>
      <c r="BL71" s="297" t="str">
        <f t="array" aca="1" ref="BL71" ca="1">IFERROR(INDEX($K$3:$K$18,MATCH(1,($AM$3:$AM$18=$AR71&amp;$AQ71)*($J$3:$J$18=BL$3),0),0),"")</f>
        <v/>
      </c>
      <c r="BM71" s="299" t="str">
        <f t="array" aca="1" ref="BM71" ca="1">IFERROR(INDEX($I$3:$I$18,MATCH(1,($AM$3:$AM$18=$AR71&amp;$AQ71)*($J$3:$J$18=BM$3),0),0),"")</f>
        <v/>
      </c>
      <c r="BN71" s="297" t="str">
        <f t="array" aca="1" ref="BN71" ca="1">IFERROR(INDEX($L$3:$L$18,MATCH(1,($AM$3:$AM$18=$AR71&amp;$AQ71)*($J$3:$J$18=BN$3),0),0),"")</f>
        <v/>
      </c>
      <c r="BO71" s="297" t="str">
        <f t="array" aca="1" ref="BO71" ca="1">IFERROR(INDEX($M$3:$M$18,MATCH(1,($AM$3:$AM$18=$AR71&amp;$AQ71)*($J$3:$J$18=BO$3),0),0),"")</f>
        <v/>
      </c>
      <c r="BP71" s="297" t="str">
        <f t="array" aca="1" ref="BP71" ca="1">IFERROR(INDEX($K$3:$K$18,MATCH(1,($AM$3:$AM$18=$AR71&amp;$AQ71)*($J$3:$J$18=BP$3),0),0),"")</f>
        <v/>
      </c>
      <c r="BQ71" s="299" t="str">
        <f t="array" aca="1" ref="BQ71" ca="1">IFERROR(INDEX($I$3:$I$18,MATCH(1,($AM$3:$AM$18=$AR71&amp;$AQ71)*($J$3:$J$18=BQ$3),0),0),"")</f>
        <v/>
      </c>
      <c r="BR71" s="297" t="str">
        <f t="array" aca="1" ref="BR71" ca="1">IFERROR(INDEX($L$3:$L$18,MATCH(1,($AM$3:$AM$18=$AR71&amp;$AQ71)*($J$3:$J$18=BR$3),0),0),"")</f>
        <v/>
      </c>
      <c r="BS71" s="297" t="str">
        <f t="array" aca="1" ref="BS71" ca="1">IFERROR(INDEX($M$3:$M$18,MATCH(1,($AM$3:$AM$18=$AR71&amp;$AQ71)*($J$3:$J$18=BS$3),0),0),"")</f>
        <v/>
      </c>
      <c r="BT71" s="297" t="str">
        <f t="array" aca="1" ref="BT71" ca="1">IFERROR(INDEX($K$3:$K$18,MATCH(1,($AM$3:$AM$18=$AR71&amp;$AQ71)*($J$3:$J$18=BT$3),0),0),"")</f>
        <v/>
      </c>
      <c r="BU71" s="299" t="str">
        <f t="array" aca="1" ref="BU71" ca="1">IFERROR(INDEX($I$3:$I$18,MATCH(1,($AM$3:$AM$18=$AR71&amp;$AQ71)*($J$3:$J$18=BU$3),0),0),"")</f>
        <v/>
      </c>
      <c r="BV71" s="297" t="str">
        <f t="array" aca="1" ref="BV71" ca="1">IFERROR(INDEX($L$3:$L$18,MATCH(1,($AM$3:$AM$18=$AR71&amp;$AQ71)*($J$3:$J$18=BV$3),0),0),"")</f>
        <v/>
      </c>
      <c r="BW71" s="297" t="str">
        <f t="array" aca="1" ref="BW71" ca="1">IFERROR(INDEX($M$3:$M$18,MATCH(1,($AM$3:$AM$18=$AR71&amp;$AQ71)*($J$3:$J$18=BW$3),0),0),"")</f>
        <v/>
      </c>
      <c r="BX71" s="297" t="str">
        <f t="array" aca="1" ref="BX71" ca="1">IFERROR(INDEX($K$3:$K$18,MATCH(1,($AM$3:$AM$18=$AR71&amp;$AQ71)*($J$3:$J$18=BX$3),0),0),"")</f>
        <v/>
      </c>
      <c r="BY71" s="299" t="str">
        <f t="array" aca="1" ref="BY71" ca="1">IFERROR(INDEX($I$3:$I$18,MATCH(1,($AM$3:$AM$18=$AR71&amp;$AQ71)*($J$3:$J$18=BY$3),0),0),"")</f>
        <v/>
      </c>
      <c r="BZ71" s="297" t="str">
        <f t="array" aca="1" ref="BZ71" ca="1">IFERROR(INDEX($L$3:$L$18,MATCH(1,($AM$3:$AM$18=$AR71&amp;$AQ71)*($J$3:$J$18=BZ$3),0),0),"")</f>
        <v/>
      </c>
      <c r="CA71" s="297" t="str">
        <f t="array" aca="1" ref="CA71" ca="1">IFERROR(INDEX($M$3:$M$18,MATCH(1,($AM$3:$AM$18=$AR71&amp;$AQ71)*($J$3:$J$18=CA$3),0),0),"")</f>
        <v/>
      </c>
      <c r="CB71" s="297" t="str">
        <f t="array" aca="1" ref="CB71" ca="1">IFERROR(INDEX($S$3:$S$33,MATCH(1,($AN$3:$AN$33=$AR71&amp;$AQ71)*($R$3:$R$33=CB$3),0),0),"")</f>
        <v/>
      </c>
      <c r="CC71" s="299" t="str">
        <f t="array" aca="1" ref="CC71" ca="1">IFERROR(INDEX($Q$3:$Q$33,MATCH(1,($AN$3:$AN$33=$AR71&amp;$AQ71)*($R$3:$R$33=CC$3),0),0),"")</f>
        <v/>
      </c>
      <c r="CD71" s="297" t="str">
        <f t="array" aca="1" ref="CD71" ca="1">IFERROR(INDEX($T$3:$T$33,MATCH(1,($AN$3:$AN$33=$AR71&amp;$AQ71)*($R$3:$R$33=CD$3),0),0),"")</f>
        <v/>
      </c>
      <c r="CE71" s="297" t="str">
        <f t="array" aca="1" ref="CE71" ca="1">IFERROR(INDEX($U$3:$U$33,MATCH(1,($AN$3:$AN$33=$AR71&amp;$AQ71)*($R$3:$R$33=CE$3),0),0),"")</f>
        <v/>
      </c>
      <c r="CF71" s="297" t="str">
        <f t="array" aca="1" ref="CF71" ca="1">IFERROR(INDEX($S$3:$S$33,MATCH(1,($AN$3:$AN$33=$AR71&amp;$AQ71)*($R$3:$R$33=CF$3),0),0),"")</f>
        <v/>
      </c>
      <c r="CG71" s="299" t="str">
        <f t="array" aca="1" ref="CG71" ca="1">IFERROR(INDEX($Q$3:$Q$33,MATCH(1,($AN$3:$AN$33=$AR71&amp;$AQ71)*($R$3:$R$33=CG$3),0),0),"")</f>
        <v/>
      </c>
      <c r="CH71" s="297" t="str">
        <f t="array" aca="1" ref="CH71" ca="1">IFERROR(INDEX($T$3:$T$33,MATCH(1,($AN$3:$AN$33=$AR71&amp;$AQ71)*($R$3:$R$33=CH$3),0),0),"")</f>
        <v/>
      </c>
      <c r="CI71" s="297" t="str">
        <f t="array" aca="1" ref="CI71" ca="1">IFERROR(INDEX($U$3:$U$33,MATCH(1,($AN$3:$AN$33=$AR71&amp;$AQ71)*($R$3:$R$33=CI$3),0),0),"")</f>
        <v/>
      </c>
      <c r="CJ71" s="297" t="str">
        <f t="array" aca="1" ref="CJ71" ca="1">IFERROR(INDEX($S$3:$S$33,MATCH(1,($AN$3:$AN$33=$AR71&amp;$AQ71)*($R$3:$R$33=CJ$3),0),0),"")</f>
        <v/>
      </c>
      <c r="CK71" s="299" t="str">
        <f t="array" aca="1" ref="CK71" ca="1">IFERROR(INDEX($Q$3:$Q$33,MATCH(1,($AN$3:$AN$33=$AR71&amp;$AQ71)*($R$3:$R$33=CK$3),0),0),"")</f>
        <v/>
      </c>
      <c r="CL71" s="297" t="str">
        <f t="array" aca="1" ref="CL71" ca="1">IFERROR(INDEX($T$3:$T$33,MATCH(1,($AN$3:$AN$33=$AR71&amp;$AQ71)*($R$3:$R$33=CL$3),0),0),"")</f>
        <v/>
      </c>
      <c r="CM71" s="297" t="str">
        <f t="array" aca="1" ref="CM71" ca="1">IFERROR(INDEX($U$3:$U$33,MATCH(1,($AN$3:$AN$33=$AR71&amp;$AQ71)*($R$3:$R$33=CM$3),0),0),"")</f>
        <v/>
      </c>
      <c r="CN71" s="297" t="str">
        <f t="array" aca="1" ref="CN71" ca="1">IFERROR(INDEX($S$3:$S$33,MATCH(1,($AN$3:$AN$33=$AR71&amp;$AQ71)*($R$3:$R$33=CN$3),0),0),"")</f>
        <v/>
      </c>
      <c r="CO71" s="299" t="str">
        <f t="array" aca="1" ref="CO71" ca="1">IFERROR(INDEX($Q$3:$Q$33,MATCH(1,($AN$3:$AN$33=$AR71&amp;$AQ71)*($R$3:$R$33=CO$3),0),0),"")</f>
        <v/>
      </c>
      <c r="CP71" s="297" t="str">
        <f t="array" aca="1" ref="CP71" ca="1">IFERROR(INDEX($T$3:$T$33,MATCH(1,($AN$3:$AN$33=$AR71&amp;$AQ71)*($R$3:$R$33=CP$3),0),0),"")</f>
        <v/>
      </c>
      <c r="CQ71" s="297" t="str">
        <f t="array" aca="1" ref="CQ71" ca="1">IFERROR(INDEX($U$3:$U$33,MATCH(1,($AN$3:$AN$33=$AR71&amp;$AQ71)*($R$3:$R$33=CQ$3),0),0),"")</f>
        <v/>
      </c>
      <c r="CR71" s="297" t="str">
        <f t="array" aca="1" ref="CR71" ca="1">IFERROR(INDEX($S$3:$S$33,MATCH(1,($AN$3:$AN$33=$AR71&amp;$AQ71)*($R$3:$R$33=CR$3),0),0),"")</f>
        <v/>
      </c>
      <c r="CS71" s="299" t="str">
        <f t="array" aca="1" ref="CS71" ca="1">IFERROR(INDEX($Q$3:$Q$33,MATCH(1,($AN$3:$AN$33=$AR71&amp;$AQ71)*($R$3:$R$33=CS$3),0),0),"")</f>
        <v/>
      </c>
      <c r="CT71" s="297" t="str">
        <f t="array" aca="1" ref="CT71" ca="1">IFERROR(INDEX($T$3:$T$33,MATCH(1,($AN$3:$AN$33=$AR71&amp;$AQ71)*($R$3:$R$33=CT$3),0),0),"")</f>
        <v/>
      </c>
      <c r="CU71" s="297" t="str">
        <f t="array" aca="1" ref="CU71" ca="1">IFERROR(INDEX($U$3:$U$33,MATCH(1,($AN$3:$AN$33=$AR71&amp;$AQ71)*($R$3:$R$33=CU$3),0),0),"")</f>
        <v/>
      </c>
      <c r="CV71" s="297" t="str">
        <f t="array" aca="1" ref="CV71" ca="1">IFERROR(INDEX($S$3:$S$33,MATCH(1,($AN$3:$AN$33=$AR71&amp;$AQ71)*($R$3:$R$33=CV$3),0),0),"")</f>
        <v/>
      </c>
      <c r="CW71" s="299" t="str">
        <f t="array" aca="1" ref="CW71" ca="1">IFERROR(INDEX($Q$3:$Q$33,MATCH(1,($AN$3:$AN$33=$AR71&amp;$AQ71)*($R$3:$R$33=CW$3),0),0),"")</f>
        <v/>
      </c>
      <c r="CX71" s="297" t="str">
        <f t="array" aca="1" ref="CX71" ca="1">IFERROR(INDEX($T$3:$T$33,MATCH(1,($AN$3:$AN$33=$AR71&amp;$AQ71)*($R$3:$R$33=CX$3),0),0),"")</f>
        <v/>
      </c>
      <c r="CY71" s="297" t="str">
        <f t="array" aca="1" ref="CY71" ca="1">IFERROR(INDEX($U$3:$U$33,MATCH(1,($AN$3:$AN$33=$AR71&amp;$AQ71)*($R$3:$R$33=CY$3),0),0),"")</f>
        <v/>
      </c>
      <c r="CZ71" s="297" t="str">
        <f t="array" aca="1" ref="CZ71" ca="1">IFERROR(INDEX($S$3:$S$33,MATCH(1,($AN$3:$AN$33=$AR71&amp;$AQ71)*($R$3:$R$33=CZ$3),0),0),"")</f>
        <v/>
      </c>
      <c r="DA71" s="299" t="str">
        <f t="array" aca="1" ref="DA71" ca="1">IFERROR(INDEX($Q$3:$Q$33,MATCH(1,($AN$3:$AN$33=$AR71&amp;$AQ71)*($R$3:$R$33=DA$3),0),0),"")</f>
        <v/>
      </c>
      <c r="DB71" s="297" t="str">
        <f t="array" aca="1" ref="DB71" ca="1">IFERROR(INDEX($T$3:$T$33,MATCH(1,($AN$3:$AN$33=$AR71&amp;$AQ71)*($R$3:$R$33=DB$3),0),0),"")</f>
        <v/>
      </c>
      <c r="DC71" s="297" t="str">
        <f t="array" aca="1" ref="DC71" ca="1">IFERROR(INDEX($U$3:$U$33,MATCH(1,($AN$3:$AN$33=$AR71&amp;$AQ71)*($R$3:$R$33=DC$3),0),0),"")</f>
        <v/>
      </c>
      <c r="DD71" s="297">
        <f t="array" aca="1" ref="DD71" ca="1">IFERROR(INDEX($AA$3:$AA$65,MATCH(1,($AO$3:$AO$65=$AR71&amp;$AQ71)*($Z$3:$Z$65=DD$3),0),0),"")</f>
        <v>0.79166666666666674</v>
      </c>
      <c r="DE71" s="299">
        <f t="array" aca="1" ref="DE71" ca="1">IFERROR(INDEX($Y$3:$Y$65,MATCH(1,($AO$3:$AO$65=$AR71&amp;$AQ71)*($Z$3:$Z$65=DE$3),0),0),"")</f>
        <v>41</v>
      </c>
      <c r="DF71" s="297" t="str">
        <f t="array" aca="1" ref="DF71" ca="1">IFERROR(INDEX($AB$3:$AB$65,MATCH(1,($AO$3:$AO$65=$AR71&amp;$AQ71)*($Z$3:$Z$65=DF$3),0),0),"")</f>
        <v>Winner Match 37</v>
      </c>
      <c r="DG71" s="297" t="str">
        <f t="array" aca="1" ref="DG71" ca="1">IFERROR(INDEX($AC$3:$AC$65,MATCH(1,($AO$3:$AO$65=$AR71&amp;$AQ71)*($Z$3:$Z$65=DG$3),0),0),"")</f>
        <v>Winner Match 38</v>
      </c>
      <c r="DH71" s="297" t="str">
        <f t="array" aca="1" ref="DH71" ca="1">IFERROR(INDEX($AA$3:$AA$65,MATCH(1,($AO$3:$AO$65=$AR71&amp;$AQ71)*($Z$3:$Z$65=DH$3),0),0),"")</f>
        <v/>
      </c>
      <c r="DI71" s="299" t="str">
        <f t="array" aca="1" ref="DI71" ca="1">IFERROR(INDEX($Y$3:$Y$65,MATCH(1,($AO$3:$AO$65=$AR71&amp;$AQ71)*($Z$3:$Z$65=DI$3),0),0),"")</f>
        <v/>
      </c>
      <c r="DJ71" s="297" t="str">
        <f t="array" aca="1" ref="DJ71" ca="1">IFERROR(INDEX($AB$3:$AB$65,MATCH(1,($AO$3:$AO$65=$AR71&amp;$AQ71)*($Z$3:$Z$65=DJ$3),0),0),"")</f>
        <v/>
      </c>
      <c r="DK71" s="297" t="str">
        <f t="array" aca="1" ref="DK71" ca="1">IFERROR(INDEX($AC$3:$AC$65,MATCH(1,($AO$3:$AO$65=$AR71&amp;$AQ71)*($Z$3:$Z$65=DK$3),0),0),"")</f>
        <v/>
      </c>
      <c r="DL71" s="297" t="str">
        <f t="array" aca="1" ref="DL71" ca="1">IFERROR(INDEX($AA$3:$AA$65,MATCH(1,($AO$3:$AO$65=$AR71&amp;$AQ71)*($Z$3:$Z$65=DL$3),0),0),"")</f>
        <v/>
      </c>
      <c r="DM71" s="299" t="str">
        <f t="array" aca="1" ref="DM71" ca="1">IFERROR(INDEX($Y$3:$Y$65,MATCH(1,($AO$3:$AO$65=$AR71&amp;$AQ71)*($Z$3:$Z$65=DM$3),0),0),"")</f>
        <v/>
      </c>
      <c r="DN71" s="297" t="str">
        <f t="array" aca="1" ref="DN71" ca="1">IFERROR(INDEX($AB$3:$AB$65,MATCH(1,($AO$3:$AO$65=$AR71&amp;$AQ71)*($Z$3:$Z$65=DN$3),0),0),"")</f>
        <v/>
      </c>
      <c r="DO71" s="297" t="str">
        <f t="array" aca="1" ref="DO71" ca="1">IFERROR(INDEX($AC$3:$AC$65,MATCH(1,($AO$3:$AO$65=$AR71&amp;$AQ71)*($Z$3:$Z$65=DO$3),0),0),"")</f>
        <v/>
      </c>
      <c r="DP71" s="297" t="str">
        <f t="array" aca="1" ref="DP71" ca="1">IFERROR(INDEX($AA$3:$AA$65,MATCH(1,($AO$3:$AO$65=$AR71&amp;$AQ71)*($Z$3:$Z$65=DP$3),0),0),"")</f>
        <v/>
      </c>
      <c r="DQ71" s="299" t="str">
        <f t="array" aca="1" ref="DQ71" ca="1">IFERROR(INDEX($Y$3:$Y$65,MATCH(1,($AO$3:$AO$65=$AR71&amp;$AQ71)*($Z$3:$Z$65=DQ$3),0),0),"")</f>
        <v/>
      </c>
      <c r="DR71" s="297" t="str">
        <f t="array" aca="1" ref="DR71" ca="1">IFERROR(INDEX($AB$3:$AB$65,MATCH(1,($AO$3:$AO$65=$AR71&amp;$AQ71)*($Z$3:$Z$65=DR$3),0),0),"")</f>
        <v/>
      </c>
      <c r="DS71" s="297" t="str">
        <f t="array" aca="1" ref="DS71" ca="1">IFERROR(INDEX($AC$3:$AC$65,MATCH(1,($AO$3:$AO$65=$AR71&amp;$AQ71)*($Z$3:$Z$65=DS$3),0),0),"")</f>
        <v/>
      </c>
      <c r="DT71" s="297" t="str">
        <f t="array" aca="1" ref="DT71" ca="1">IFERROR(INDEX($AA$3:$AA$65,MATCH(1,($AO$3:$AO$65=$AR71&amp;$AQ71)*($Z$3:$Z$65=DT$3),0),0),"")</f>
        <v/>
      </c>
      <c r="DU71" s="299" t="str">
        <f t="array" aca="1" ref="DU71" ca="1">IFERROR(INDEX($Y$3:$Y$65,MATCH(1,($AO$3:$AO$65=$AR71&amp;$AQ71)*($Z$3:$Z$65=DU$3),0),0),"")</f>
        <v/>
      </c>
      <c r="DV71" s="297" t="str">
        <f t="array" aca="1" ref="DV71" ca="1">IFERROR(INDEX($AB$3:$AB$65,MATCH(1,($AO$3:$AO$65=$AR71&amp;$AQ71)*($Z$3:$Z$65=DV$3),0),0),"")</f>
        <v/>
      </c>
      <c r="DW71" s="297" t="str">
        <f t="array" aca="1" ref="DW71" ca="1">IFERROR(INDEX($AC$3:$AC$65,MATCH(1,($AO$3:$AO$65=$AR71&amp;$AQ71)*($Z$3:$Z$65=DW$3),0),0),"")</f>
        <v/>
      </c>
      <c r="DX71" s="297" t="str">
        <f t="array" aca="1" ref="DX71" ca="1">IFERROR(INDEX($AA$3:$AA$65,MATCH(1,($AO$3:$AO$65=$AR71&amp;$AQ71)*($Z$3:$Z$65=DX$3),0),0),"")</f>
        <v/>
      </c>
      <c r="DY71" s="299" t="str">
        <f t="array" aca="1" ref="DY71" ca="1">IFERROR(INDEX($Y$3:$Y$65,MATCH(1,($AO$3:$AO$65=$AR71&amp;$AQ71)*($Z$3:$Z$65=DY$3),0),0),"")</f>
        <v/>
      </c>
      <c r="DZ71" s="297" t="str">
        <f t="array" aca="1" ref="DZ71" ca="1">IFERROR(INDEX($AB$3:$AB$65,MATCH(1,($AO$3:$AO$65=$AR71&amp;$AQ71)*($Z$3:$Z$65=DZ$3),0),0),"")</f>
        <v/>
      </c>
      <c r="EA71" s="297" t="str">
        <f t="array" aca="1" ref="EA71" ca="1">IFERROR(INDEX($AC$3:$AC$65,MATCH(1,($AO$3:$AO$65=$AR71&amp;$AQ71)*($Z$3:$Z$65=EA$3),0),0),"")</f>
        <v/>
      </c>
      <c r="EB71" s="297" t="str">
        <f t="array" aca="1" ref="EB71" ca="1">IFERROR(INDEX($AA$3:$AA$65,MATCH(1,($AO$3:$AO$65=$AR71&amp;$AQ71)*($Z$3:$Z$65=EB$3),0),0),"")</f>
        <v/>
      </c>
      <c r="EC71" s="299" t="str">
        <f t="array" aca="1" ref="EC71" ca="1">IFERROR(INDEX($Y$3:$Y$65,MATCH(1,($AO$3:$AO$65=$AR71&amp;$AQ71)*($Z$3:$Z$65=EC$3),0),0),"")</f>
        <v/>
      </c>
      <c r="ED71" s="297" t="str">
        <f t="array" aca="1" ref="ED71" ca="1">IFERROR(INDEX($AB$3:$AB$65,MATCH(1,($AO$3:$AO$65=$AR71&amp;$AQ71)*($Z$3:$Z$65=ED$3),0),0),"")</f>
        <v/>
      </c>
      <c r="EE71" s="297" t="str">
        <f t="array" aca="1" ref="EE71" ca="1">IFERROR(INDEX($AC$3:$AC$65,MATCH(1,($AO$3:$AO$65=$AR71&amp;$AQ71)*($Z$3:$Z$65=EE$3),0),0),"")</f>
        <v/>
      </c>
      <c r="EF71" s="297">
        <f t="array" aca="1" ref="EF71" ca="1">IFERROR(INDEX($AI$3:$AI$129,MATCH(1,($AP$3:$AP$129=$AR71&amp;$AQ71)*($AH$3:$AH$129=EF$3),0),0),"")</f>
        <v>0.79166666666666674</v>
      </c>
      <c r="EG71" s="299">
        <f t="array" aca="1" ref="EG71" ca="1">IFERROR(INDEX($AG$3:$AG$129,MATCH(1,($AP$3:$AP$129=$AR71&amp;$AQ71)*($AH$3:$AH$129=EG$3),0),0),"")</f>
        <v>41</v>
      </c>
      <c r="EH71" s="297" t="str">
        <f t="array" aca="1" ref="EH71" ca="1">IFERROR(INDEX($AJ$3:$AJ$129,MATCH(1,($AP$3:$AP$129=$AR71&amp;$AQ71)*($AH$3:$AH$129=EH$3),0),0),"")</f>
        <v>Winner Match 29</v>
      </c>
      <c r="EI71" s="297" t="str">
        <f t="array" aca="1" ref="EI71" ca="1">IFERROR(INDEX($AK$3:$AK$129,MATCH(1,($AP$3:$AP$129=$AR71&amp;$AQ71)*($AH$3:$AH$129=EI$3),0),0),"")</f>
        <v>Winner Match 30</v>
      </c>
      <c r="EJ71" s="297" t="str">
        <f t="array" aca="1" ref="EJ71" ca="1">IFERROR(INDEX($AI$3:$AI$129,MATCH(1,($AP$3:$AP$129=$AR71&amp;$AQ71)*($AH$3:$AH$129=EJ$3),0),0),"")</f>
        <v/>
      </c>
      <c r="EK71" s="299" t="str">
        <f t="array" aca="1" ref="EK71" ca="1">IFERROR(INDEX($AG$3:$AG$129,MATCH(1,($AP$3:$AP$129=$AR71&amp;$AQ71)*($AH$3:$AH$129=EK$3),0),0),"")</f>
        <v/>
      </c>
      <c r="EL71" s="297" t="str">
        <f t="array" aca="1" ref="EL71" ca="1">IFERROR(INDEX($AJ$3:$AJ$129,MATCH(1,($AP$3:$AP$129=$AR71&amp;$AQ71)*($AH$3:$AH$129=EL$3),0),0),"")</f>
        <v/>
      </c>
      <c r="EM71" s="297" t="str">
        <f t="array" aca="1" ref="EM71" ca="1">IFERROR(INDEX($AK$3:$AK$129,MATCH(1,($AP$3:$AP$129=$AR71&amp;$AQ71)*($AH$3:$AH$129=EM$3),0),0),"")</f>
        <v/>
      </c>
      <c r="EN71" s="297" t="str">
        <f t="array" aca="1" ref="EN71" ca="1">IFERROR(INDEX($AI$3:$AI$129,MATCH(1,($AP$3:$AP$129=$AR71&amp;$AQ71)*($AH$3:$AH$129=EN$3),0),0),"")</f>
        <v/>
      </c>
      <c r="EO71" s="299" t="str">
        <f t="array" aca="1" ref="EO71" ca="1">IFERROR(INDEX($AG$3:$AG$129,MATCH(1,($AP$3:$AP$129=$AR71&amp;$AQ71)*($AH$3:$AH$129=EO$3),0),0),"")</f>
        <v/>
      </c>
      <c r="EP71" s="297" t="str">
        <f t="array" aca="1" ref="EP71" ca="1">IFERROR(INDEX($AJ$3:$AJ$129,MATCH(1,($AP$3:$AP$129=$AR71&amp;$AQ71)*($AH$3:$AH$129=EP$3),0),0),"")</f>
        <v/>
      </c>
      <c r="EQ71" s="297" t="str">
        <f t="array" aca="1" ref="EQ71" ca="1">IFERROR(INDEX($AK$3:$AK$129,MATCH(1,($AP$3:$AP$129=$AR71&amp;$AQ71)*($AH$3:$AH$129=EQ$3),0),0),"")</f>
        <v/>
      </c>
      <c r="ER71" s="297" t="str">
        <f t="array" aca="1" ref="ER71" ca="1">IFERROR(INDEX($AI$3:$AI$129,MATCH(1,($AP$3:$AP$129=$AR71&amp;$AQ71)*($AH$3:$AH$129=ER$3),0),0),"")</f>
        <v/>
      </c>
      <c r="ES71" s="299" t="str">
        <f t="array" aca="1" ref="ES71" ca="1">IFERROR(INDEX($AG$3:$AG$129,MATCH(1,($AP$3:$AP$129=$AR71&amp;$AQ71)*($AH$3:$AH$129=ES$3),0),0),"")</f>
        <v/>
      </c>
      <c r="ET71" s="297" t="str">
        <f t="array" aca="1" ref="ET71" ca="1">IFERROR(INDEX($AJ$3:$AJ$129,MATCH(1,($AP$3:$AP$129=$AR71&amp;$AQ71)*($AH$3:$AH$129=ET$3),0),0),"")</f>
        <v/>
      </c>
      <c r="EU71" s="297" t="str">
        <f t="array" aca="1" ref="EU71" ca="1">IFERROR(INDEX($AK$3:$AK$129,MATCH(1,($AP$3:$AP$129=$AR71&amp;$AQ71)*($AH$3:$AH$129=EU$3),0),0),"")</f>
        <v/>
      </c>
      <c r="EV71" s="297" t="str">
        <f t="array" aca="1" ref="EV71" ca="1">IFERROR(INDEX($AI$3:$AI$129,MATCH(1,($AP$3:$AP$129=$AR71&amp;$AQ71)*($AH$3:$AH$129=EV$3),0),0),"")</f>
        <v/>
      </c>
      <c r="EW71" s="299" t="str">
        <f t="array" aca="1" ref="EW71" ca="1">IFERROR(INDEX($AG$3:$AG$129,MATCH(1,($AP$3:$AP$129=$AR71&amp;$AQ71)*($AH$3:$AH$129=EW$3),0),0),"")</f>
        <v/>
      </c>
      <c r="EX71" s="297" t="str">
        <f t="array" aca="1" ref="EX71" ca="1">IFERROR(INDEX($AJ$3:$AJ$129,MATCH(1,($AP$3:$AP$129=$AR71&amp;$AQ71)*($AH$3:$AH$129=EX$3),0),0),"")</f>
        <v/>
      </c>
      <c r="EY71" s="297" t="str">
        <f t="array" aca="1" ref="EY71" ca="1">IFERROR(INDEX($AK$3:$AK$129,MATCH(1,($AP$3:$AP$129=$AR71&amp;$AQ71)*($AH$3:$AH$129=EY$3),0),0),"")</f>
        <v/>
      </c>
      <c r="EZ71" s="297" t="str">
        <f t="array" aca="1" ref="EZ71" ca="1">IFERROR(INDEX($AI$3:$AI$129,MATCH(1,($AP$3:$AP$129=$AR71&amp;$AQ71)*($AH$3:$AH$129=EZ$3),0),0),"")</f>
        <v/>
      </c>
      <c r="FA71" s="299" t="str">
        <f t="array" aca="1" ref="FA71" ca="1">IFERROR(INDEX($AG$3:$AG$129,MATCH(1,($AP$3:$AP$129=$AR71&amp;$AQ71)*($AH$3:$AH$129=FA$3),0),0),"")</f>
        <v/>
      </c>
      <c r="FB71" s="297" t="str">
        <f t="array" aca="1" ref="FB71" ca="1">IFERROR(INDEX($AJ$3:$AJ$129,MATCH(1,($AP$3:$AP$129=$AR71&amp;$AQ71)*($AH$3:$AH$129=FB$3),0),0),"")</f>
        <v/>
      </c>
      <c r="FC71" s="297" t="str">
        <f t="array" aca="1" ref="FC71" ca="1">IFERROR(INDEX($AK$3:$AK$129,MATCH(1,($AP$3:$AP$129=$AR71&amp;$AQ71)*($AH$3:$AH$129=FC$3),0),0),"")</f>
        <v/>
      </c>
      <c r="FD71" s="297" t="str">
        <f t="array" aca="1" ref="FD71" ca="1">IFERROR(INDEX($AI$3:$AI$129,MATCH(1,($AP$3:$AP$129=$AR71&amp;$AQ71)*($AH$3:$AH$129=FD$3),0),0),"")</f>
        <v/>
      </c>
      <c r="FE71" s="299" t="str">
        <f t="array" aca="1" ref="FE71" ca="1">IFERROR(INDEX($AG$3:$AG$129,MATCH(1,($AP$3:$AP$129=$AR71&amp;$AQ71)*($AH$3:$AH$129=FE$3),0),0),"")</f>
        <v/>
      </c>
      <c r="FF71" s="297" t="str">
        <f t="array" aca="1" ref="FF71" ca="1">IFERROR(INDEX($AJ$3:$AJ$129,MATCH(1,($AP$3:$AP$129=$AR71&amp;$AQ71)*($AH$3:$AH$129=FF$3),0),0),"")</f>
        <v/>
      </c>
      <c r="FG71" s="297" t="str">
        <f t="array" aca="1" ref="FG71" ca="1">IFERROR(INDEX($AK$3:$AK$129,MATCH(1,($AP$3:$AP$129=$AR71&amp;$AQ71)*($AH$3:$AH$129=FG$3),0),0),"")</f>
        <v/>
      </c>
    </row>
    <row r="72" spans="2:163" ht="13.8" x14ac:dyDescent="0.25">
      <c r="B72" s="295">
        <f>dummy1!O78</f>
        <v>70</v>
      </c>
      <c r="C72" s="296">
        <f>dummy1!P78</f>
        <v>42041</v>
      </c>
      <c r="D72" s="297">
        <f>dummy1!Q78</f>
        <v>0.625</v>
      </c>
      <c r="E72" s="295" t="str">
        <f>dummy1!R78</f>
        <v>Court 6</v>
      </c>
      <c r="X72" s="296"/>
      <c r="AD72" s="295">
        <f ca="1">'Bracket 33 - 64'!S277</f>
        <v>32</v>
      </c>
      <c r="AE72" s="295" t="str">
        <f ca="1">'Bracket 33 - 64'!T274</f>
        <v>Loser Match 19</v>
      </c>
      <c r="AF72" s="295" t="str">
        <f ca="1">'Bracket 33 - 64'!T275</f>
        <v/>
      </c>
      <c r="AG72" s="295">
        <f t="shared" ca="1" si="80"/>
        <v>70</v>
      </c>
      <c r="AH72" s="295">
        <f t="shared" ca="1" si="81"/>
        <v>42041</v>
      </c>
      <c r="AI72" s="295">
        <f t="shared" ca="1" si="82"/>
        <v>0.625</v>
      </c>
      <c r="AJ72" s="295" t="str">
        <f t="shared" ca="1" si="83"/>
        <v>Loser Match 49</v>
      </c>
      <c r="AK72" s="295" t="str">
        <f t="shared" ca="1" si="84"/>
        <v>Winner Match 65</v>
      </c>
      <c r="AL72" s="294">
        <f>IF(dummy1!B79=dummy1!B78,IF(dummy1!C79&gt;1,AL71,AL71+1),1)</f>
        <v>1</v>
      </c>
      <c r="AP72" s="295" t="str">
        <f t="shared" si="85"/>
        <v>1Court 6</v>
      </c>
      <c r="AQ72" s="295" t="str">
        <f t="shared" si="76"/>
        <v>Court 9</v>
      </c>
      <c r="AR72" s="295">
        <f t="shared" si="75"/>
        <v>4</v>
      </c>
      <c r="AS72" s="295">
        <f t="shared" ca="1" si="87"/>
        <v>18</v>
      </c>
      <c r="AT72" s="295">
        <f t="shared" ca="1" si="88"/>
        <v>0</v>
      </c>
      <c r="AU72" s="295">
        <f t="shared" ca="1" si="89"/>
        <v>0</v>
      </c>
      <c r="AV72" s="295">
        <f t="shared" ca="1" si="90"/>
        <v>0</v>
      </c>
      <c r="AW72" s="295">
        <f t="shared" ca="1" si="91"/>
        <v>0</v>
      </c>
      <c r="AX72" s="295">
        <f t="shared" ca="1" si="92"/>
        <v>0</v>
      </c>
      <c r="AY72" s="295">
        <f t="shared" ca="1" si="93"/>
        <v>0</v>
      </c>
      <c r="AZ72" s="297" t="str">
        <f t="array" aca="1" ref="AZ72" ca="1">IFERROR(INDEX($K$3:$K$18,MATCH(1,($AM$3:$AM$18=$AR72&amp;$AQ72)*($J$3:$J$18=AZ$3),0),0),"")</f>
        <v/>
      </c>
      <c r="BA72" s="299" t="str">
        <f t="array" aca="1" ref="BA72" ca="1">IFERROR(INDEX($I$3:$I$18,MATCH(1,($AM$3:$AM$18=$AR72&amp;$AQ72)*($J$3:$J$18=BA$3),0),0),"")</f>
        <v/>
      </c>
      <c r="BB72" s="297" t="str">
        <f t="array" aca="1" ref="BB72" ca="1">IFERROR(INDEX($L$3:$L$18,MATCH(1,($AM$3:$AM$18=$AR72&amp;$AQ72)*($J$3:$J$18=BB$3),0),0),"")</f>
        <v/>
      </c>
      <c r="BC72" s="297" t="str">
        <f t="array" aca="1" ref="BC72" ca="1">IFERROR(INDEX($M$3:$M$18,MATCH(1,($AM$3:$AM$18=$AR72&amp;$AQ72)*($J$3:$J$18=BC$3),0),0),"")</f>
        <v/>
      </c>
      <c r="BD72" s="297" t="str">
        <f t="array" aca="1" ref="BD72" ca="1">IFERROR(INDEX($K$3:$K$18,MATCH(1,($AM$3:$AM$18=$AR72&amp;$AQ72)*($J$3:$J$18=BD$3),0),0),"")</f>
        <v/>
      </c>
      <c r="BE72" s="299" t="str">
        <f t="array" aca="1" ref="BE72" ca="1">IFERROR(INDEX($I$3:$I$18,MATCH(1,($AM$3:$AM$18=$AR72&amp;$AQ72)*($J$3:$J$18=BE$3),0),0),"")</f>
        <v/>
      </c>
      <c r="BF72" s="297" t="str">
        <f t="array" aca="1" ref="BF72" ca="1">IFERROR(INDEX($L$3:$L$18,MATCH(1,($AM$3:$AM$18=$AR72&amp;$AQ72)*($J$3:$J$18=BF$3),0),0),"")</f>
        <v/>
      </c>
      <c r="BG72" s="297" t="str">
        <f t="array" aca="1" ref="BG72" ca="1">IFERROR(INDEX($M$3:$M$18,MATCH(1,($AM$3:$AM$18=$AR72&amp;$AQ72)*($J$3:$J$18=BG$3),0),0),"")</f>
        <v/>
      </c>
      <c r="BH72" s="297" t="str">
        <f t="array" aca="1" ref="BH72" ca="1">IFERROR(INDEX($K$3:$K$18,MATCH(1,($AM$3:$AM$18=$AR72&amp;$AQ72)*($J$3:$J$18=BH$3),0),0),"")</f>
        <v/>
      </c>
      <c r="BI72" s="299" t="str">
        <f t="array" aca="1" ref="BI72" ca="1">IFERROR(INDEX($I$3:$I$18,MATCH(1,($AM$3:$AM$18=$AR72&amp;$AQ72)*($J$3:$J$18=BI$3),0),0),"")</f>
        <v/>
      </c>
      <c r="BJ72" s="297" t="str">
        <f t="array" aca="1" ref="BJ72" ca="1">IFERROR(INDEX($L$3:$L$18,MATCH(1,($AM$3:$AM$18=$AR72&amp;$AQ72)*($J$3:$J$18=BJ$3),0),0),"")</f>
        <v/>
      </c>
      <c r="BK72" s="297" t="str">
        <f t="array" aca="1" ref="BK72" ca="1">IFERROR(INDEX($M$3:$M$18,MATCH(1,($AM$3:$AM$18=$AR72&amp;$AQ72)*($J$3:$J$18=BK$3),0),0),"")</f>
        <v/>
      </c>
      <c r="BL72" s="297" t="str">
        <f t="array" aca="1" ref="BL72" ca="1">IFERROR(INDEX($K$3:$K$18,MATCH(1,($AM$3:$AM$18=$AR72&amp;$AQ72)*($J$3:$J$18=BL$3),0),0),"")</f>
        <v/>
      </c>
      <c r="BM72" s="299" t="str">
        <f t="array" aca="1" ref="BM72" ca="1">IFERROR(INDEX($I$3:$I$18,MATCH(1,($AM$3:$AM$18=$AR72&amp;$AQ72)*($J$3:$J$18=BM$3),0),0),"")</f>
        <v/>
      </c>
      <c r="BN72" s="297" t="str">
        <f t="array" aca="1" ref="BN72" ca="1">IFERROR(INDEX($L$3:$L$18,MATCH(1,($AM$3:$AM$18=$AR72&amp;$AQ72)*($J$3:$J$18=BN$3),0),0),"")</f>
        <v/>
      </c>
      <c r="BO72" s="297" t="str">
        <f t="array" aca="1" ref="BO72" ca="1">IFERROR(INDEX($M$3:$M$18,MATCH(1,($AM$3:$AM$18=$AR72&amp;$AQ72)*($J$3:$J$18=BO$3),0),0),"")</f>
        <v/>
      </c>
      <c r="BP72" s="297" t="str">
        <f t="array" aca="1" ref="BP72" ca="1">IFERROR(INDEX($K$3:$K$18,MATCH(1,($AM$3:$AM$18=$AR72&amp;$AQ72)*($J$3:$J$18=BP$3),0),0),"")</f>
        <v/>
      </c>
      <c r="BQ72" s="299" t="str">
        <f t="array" aca="1" ref="BQ72" ca="1">IFERROR(INDEX($I$3:$I$18,MATCH(1,($AM$3:$AM$18=$AR72&amp;$AQ72)*($J$3:$J$18=BQ$3),0),0),"")</f>
        <v/>
      </c>
      <c r="BR72" s="297" t="str">
        <f t="array" aca="1" ref="BR72" ca="1">IFERROR(INDEX($L$3:$L$18,MATCH(1,($AM$3:$AM$18=$AR72&amp;$AQ72)*($J$3:$J$18=BR$3),0),0),"")</f>
        <v/>
      </c>
      <c r="BS72" s="297" t="str">
        <f t="array" aca="1" ref="BS72" ca="1">IFERROR(INDEX($M$3:$M$18,MATCH(1,($AM$3:$AM$18=$AR72&amp;$AQ72)*($J$3:$J$18=BS$3),0),0),"")</f>
        <v/>
      </c>
      <c r="BT72" s="297" t="str">
        <f t="array" aca="1" ref="BT72" ca="1">IFERROR(INDEX($K$3:$K$18,MATCH(1,($AM$3:$AM$18=$AR72&amp;$AQ72)*($J$3:$J$18=BT$3),0),0),"")</f>
        <v/>
      </c>
      <c r="BU72" s="299" t="str">
        <f t="array" aca="1" ref="BU72" ca="1">IFERROR(INDEX($I$3:$I$18,MATCH(1,($AM$3:$AM$18=$AR72&amp;$AQ72)*($J$3:$J$18=BU$3),0),0),"")</f>
        <v/>
      </c>
      <c r="BV72" s="297" t="str">
        <f t="array" aca="1" ref="BV72" ca="1">IFERROR(INDEX($L$3:$L$18,MATCH(1,($AM$3:$AM$18=$AR72&amp;$AQ72)*($J$3:$J$18=BV$3),0),0),"")</f>
        <v/>
      </c>
      <c r="BW72" s="297" t="str">
        <f t="array" aca="1" ref="BW72" ca="1">IFERROR(INDEX($M$3:$M$18,MATCH(1,($AM$3:$AM$18=$AR72&amp;$AQ72)*($J$3:$J$18=BW$3),0),0),"")</f>
        <v/>
      </c>
      <c r="BX72" s="297" t="str">
        <f t="array" aca="1" ref="BX72" ca="1">IFERROR(INDEX($K$3:$K$18,MATCH(1,($AM$3:$AM$18=$AR72&amp;$AQ72)*($J$3:$J$18=BX$3),0),0),"")</f>
        <v/>
      </c>
      <c r="BY72" s="299" t="str">
        <f t="array" aca="1" ref="BY72" ca="1">IFERROR(INDEX($I$3:$I$18,MATCH(1,($AM$3:$AM$18=$AR72&amp;$AQ72)*($J$3:$J$18=BY$3),0),0),"")</f>
        <v/>
      </c>
      <c r="BZ72" s="297" t="str">
        <f t="array" aca="1" ref="BZ72" ca="1">IFERROR(INDEX($L$3:$L$18,MATCH(1,($AM$3:$AM$18=$AR72&amp;$AQ72)*($J$3:$J$18=BZ$3),0),0),"")</f>
        <v/>
      </c>
      <c r="CA72" s="297" t="str">
        <f t="array" aca="1" ref="CA72" ca="1">IFERROR(INDEX($M$3:$M$18,MATCH(1,($AM$3:$AM$18=$AR72&amp;$AQ72)*($J$3:$J$18=CA$3),0),0),"")</f>
        <v/>
      </c>
      <c r="CB72" s="297" t="str">
        <f t="array" aca="1" ref="CB72" ca="1">IFERROR(INDEX($S$3:$S$33,MATCH(1,($AN$3:$AN$33=$AR72&amp;$AQ72)*($R$3:$R$33=CB$3),0),0),"")</f>
        <v/>
      </c>
      <c r="CC72" s="299" t="str">
        <f t="array" aca="1" ref="CC72" ca="1">IFERROR(INDEX($Q$3:$Q$33,MATCH(1,($AN$3:$AN$33=$AR72&amp;$AQ72)*($R$3:$R$33=CC$3),0),0),"")</f>
        <v/>
      </c>
      <c r="CD72" s="297" t="str">
        <f t="array" aca="1" ref="CD72" ca="1">IFERROR(INDEX($T$3:$T$33,MATCH(1,($AN$3:$AN$33=$AR72&amp;$AQ72)*($R$3:$R$33=CD$3),0),0),"")</f>
        <v/>
      </c>
      <c r="CE72" s="297" t="str">
        <f t="array" aca="1" ref="CE72" ca="1">IFERROR(INDEX($U$3:$U$33,MATCH(1,($AN$3:$AN$33=$AR72&amp;$AQ72)*($R$3:$R$33=CE$3),0),0),"")</f>
        <v/>
      </c>
      <c r="CF72" s="297" t="str">
        <f t="array" aca="1" ref="CF72" ca="1">IFERROR(INDEX($S$3:$S$33,MATCH(1,($AN$3:$AN$33=$AR72&amp;$AQ72)*($R$3:$R$33=CF$3),0),0),"")</f>
        <v/>
      </c>
      <c r="CG72" s="299" t="str">
        <f t="array" aca="1" ref="CG72" ca="1">IFERROR(INDEX($Q$3:$Q$33,MATCH(1,($AN$3:$AN$33=$AR72&amp;$AQ72)*($R$3:$R$33=CG$3),0),0),"")</f>
        <v/>
      </c>
      <c r="CH72" s="297" t="str">
        <f t="array" aca="1" ref="CH72" ca="1">IFERROR(INDEX($T$3:$T$33,MATCH(1,($AN$3:$AN$33=$AR72&amp;$AQ72)*($R$3:$R$33=CH$3),0),0),"")</f>
        <v/>
      </c>
      <c r="CI72" s="297" t="str">
        <f t="array" aca="1" ref="CI72" ca="1">IFERROR(INDEX($U$3:$U$33,MATCH(1,($AN$3:$AN$33=$AR72&amp;$AQ72)*($R$3:$R$33=CI$3),0),0),"")</f>
        <v/>
      </c>
      <c r="CJ72" s="297" t="str">
        <f t="array" aca="1" ref="CJ72" ca="1">IFERROR(INDEX($S$3:$S$33,MATCH(1,($AN$3:$AN$33=$AR72&amp;$AQ72)*($R$3:$R$33=CJ$3),0),0),"")</f>
        <v/>
      </c>
      <c r="CK72" s="299" t="str">
        <f t="array" aca="1" ref="CK72" ca="1">IFERROR(INDEX($Q$3:$Q$33,MATCH(1,($AN$3:$AN$33=$AR72&amp;$AQ72)*($R$3:$R$33=CK$3),0),0),"")</f>
        <v/>
      </c>
      <c r="CL72" s="297" t="str">
        <f t="array" aca="1" ref="CL72" ca="1">IFERROR(INDEX($T$3:$T$33,MATCH(1,($AN$3:$AN$33=$AR72&amp;$AQ72)*($R$3:$R$33=CL$3),0),0),"")</f>
        <v/>
      </c>
      <c r="CM72" s="297" t="str">
        <f t="array" aca="1" ref="CM72" ca="1">IFERROR(INDEX($U$3:$U$33,MATCH(1,($AN$3:$AN$33=$AR72&amp;$AQ72)*($R$3:$R$33=CM$3),0),0),"")</f>
        <v/>
      </c>
      <c r="CN72" s="297" t="str">
        <f t="array" aca="1" ref="CN72" ca="1">IFERROR(INDEX($S$3:$S$33,MATCH(1,($AN$3:$AN$33=$AR72&amp;$AQ72)*($R$3:$R$33=CN$3),0),0),"")</f>
        <v/>
      </c>
      <c r="CO72" s="299" t="str">
        <f t="array" aca="1" ref="CO72" ca="1">IFERROR(INDEX($Q$3:$Q$33,MATCH(1,($AN$3:$AN$33=$AR72&amp;$AQ72)*($R$3:$R$33=CO$3),0),0),"")</f>
        <v/>
      </c>
      <c r="CP72" s="297" t="str">
        <f t="array" aca="1" ref="CP72" ca="1">IFERROR(INDEX($T$3:$T$33,MATCH(1,($AN$3:$AN$33=$AR72&amp;$AQ72)*($R$3:$R$33=CP$3),0),0),"")</f>
        <v/>
      </c>
      <c r="CQ72" s="297" t="str">
        <f t="array" aca="1" ref="CQ72" ca="1">IFERROR(INDEX($U$3:$U$33,MATCH(1,($AN$3:$AN$33=$AR72&amp;$AQ72)*($R$3:$R$33=CQ$3),0),0),"")</f>
        <v/>
      </c>
      <c r="CR72" s="297" t="str">
        <f t="array" aca="1" ref="CR72" ca="1">IFERROR(INDEX($S$3:$S$33,MATCH(1,($AN$3:$AN$33=$AR72&amp;$AQ72)*($R$3:$R$33=CR$3),0),0),"")</f>
        <v/>
      </c>
      <c r="CS72" s="299" t="str">
        <f t="array" aca="1" ref="CS72" ca="1">IFERROR(INDEX($Q$3:$Q$33,MATCH(1,($AN$3:$AN$33=$AR72&amp;$AQ72)*($R$3:$R$33=CS$3),0),0),"")</f>
        <v/>
      </c>
      <c r="CT72" s="297" t="str">
        <f t="array" aca="1" ref="CT72" ca="1">IFERROR(INDEX($T$3:$T$33,MATCH(1,($AN$3:$AN$33=$AR72&amp;$AQ72)*($R$3:$R$33=CT$3),0),0),"")</f>
        <v/>
      </c>
      <c r="CU72" s="297" t="str">
        <f t="array" aca="1" ref="CU72" ca="1">IFERROR(INDEX($U$3:$U$33,MATCH(1,($AN$3:$AN$33=$AR72&amp;$AQ72)*($R$3:$R$33=CU$3),0),0),"")</f>
        <v/>
      </c>
      <c r="CV72" s="297" t="str">
        <f t="array" aca="1" ref="CV72" ca="1">IFERROR(INDEX($S$3:$S$33,MATCH(1,($AN$3:$AN$33=$AR72&amp;$AQ72)*($R$3:$R$33=CV$3),0),0),"")</f>
        <v/>
      </c>
      <c r="CW72" s="299" t="str">
        <f t="array" aca="1" ref="CW72" ca="1">IFERROR(INDEX($Q$3:$Q$33,MATCH(1,($AN$3:$AN$33=$AR72&amp;$AQ72)*($R$3:$R$33=CW$3),0),0),"")</f>
        <v/>
      </c>
      <c r="CX72" s="297" t="str">
        <f t="array" aca="1" ref="CX72" ca="1">IFERROR(INDEX($T$3:$T$33,MATCH(1,($AN$3:$AN$33=$AR72&amp;$AQ72)*($R$3:$R$33=CX$3),0),0),"")</f>
        <v/>
      </c>
      <c r="CY72" s="297" t="str">
        <f t="array" aca="1" ref="CY72" ca="1">IFERROR(INDEX($U$3:$U$33,MATCH(1,($AN$3:$AN$33=$AR72&amp;$AQ72)*($R$3:$R$33=CY$3),0),0),"")</f>
        <v/>
      </c>
      <c r="CZ72" s="297" t="str">
        <f t="array" aca="1" ref="CZ72" ca="1">IFERROR(INDEX($S$3:$S$33,MATCH(1,($AN$3:$AN$33=$AR72&amp;$AQ72)*($R$3:$R$33=CZ$3),0),0),"")</f>
        <v/>
      </c>
      <c r="DA72" s="299" t="str">
        <f t="array" aca="1" ref="DA72" ca="1">IFERROR(INDEX($Q$3:$Q$33,MATCH(1,($AN$3:$AN$33=$AR72&amp;$AQ72)*($R$3:$R$33=DA$3),0),0),"")</f>
        <v/>
      </c>
      <c r="DB72" s="297" t="str">
        <f t="array" aca="1" ref="DB72" ca="1">IFERROR(INDEX($T$3:$T$33,MATCH(1,($AN$3:$AN$33=$AR72&amp;$AQ72)*($R$3:$R$33=DB$3),0),0),"")</f>
        <v/>
      </c>
      <c r="DC72" s="297" t="str">
        <f t="array" aca="1" ref="DC72" ca="1">IFERROR(INDEX($U$3:$U$33,MATCH(1,($AN$3:$AN$33=$AR72&amp;$AQ72)*($R$3:$R$33=DC$3),0),0),"")</f>
        <v/>
      </c>
      <c r="DD72" s="297" t="str">
        <f t="array" aca="1" ref="DD72" ca="1">IFERROR(INDEX($AA$3:$AA$65,MATCH(1,($AO$3:$AO$65=$AR72&amp;$AQ72)*($Z$3:$Z$65=DD$3),0),0),"")</f>
        <v/>
      </c>
      <c r="DE72" s="299" t="str">
        <f t="array" aca="1" ref="DE72" ca="1">IFERROR(INDEX($Y$3:$Y$65,MATCH(1,($AO$3:$AO$65=$AR72&amp;$AQ72)*($Z$3:$Z$65=DE$3),0),0),"")</f>
        <v/>
      </c>
      <c r="DF72" s="297" t="str">
        <f t="array" aca="1" ref="DF72" ca="1">IFERROR(INDEX($AB$3:$AB$65,MATCH(1,($AO$3:$AO$65=$AR72&amp;$AQ72)*($Z$3:$Z$65=DF$3),0),0),"")</f>
        <v/>
      </c>
      <c r="DG72" s="297" t="str">
        <f t="array" aca="1" ref="DG72" ca="1">IFERROR(INDEX($AC$3:$AC$65,MATCH(1,($AO$3:$AO$65=$AR72&amp;$AQ72)*($Z$3:$Z$65=DG$3),0),0),"")</f>
        <v/>
      </c>
      <c r="DH72" s="297" t="str">
        <f t="array" aca="1" ref="DH72" ca="1">IFERROR(INDEX($AA$3:$AA$65,MATCH(1,($AO$3:$AO$65=$AR72&amp;$AQ72)*($Z$3:$Z$65=DH$3),0),0),"")</f>
        <v/>
      </c>
      <c r="DI72" s="299" t="str">
        <f t="array" aca="1" ref="DI72" ca="1">IFERROR(INDEX($Y$3:$Y$65,MATCH(1,($AO$3:$AO$65=$AR72&amp;$AQ72)*($Z$3:$Z$65=DI$3),0),0),"")</f>
        <v/>
      </c>
      <c r="DJ72" s="297" t="str">
        <f t="array" aca="1" ref="DJ72" ca="1">IFERROR(INDEX($AB$3:$AB$65,MATCH(1,($AO$3:$AO$65=$AR72&amp;$AQ72)*($Z$3:$Z$65=DJ$3),0),0),"")</f>
        <v/>
      </c>
      <c r="DK72" s="297" t="str">
        <f t="array" aca="1" ref="DK72" ca="1">IFERROR(INDEX($AC$3:$AC$65,MATCH(1,($AO$3:$AO$65=$AR72&amp;$AQ72)*($Z$3:$Z$65=DK$3),0),0),"")</f>
        <v/>
      </c>
      <c r="DL72" s="297" t="str">
        <f t="array" aca="1" ref="DL72" ca="1">IFERROR(INDEX($AA$3:$AA$65,MATCH(1,($AO$3:$AO$65=$AR72&amp;$AQ72)*($Z$3:$Z$65=DL$3),0),0),"")</f>
        <v/>
      </c>
      <c r="DM72" s="299" t="str">
        <f t="array" aca="1" ref="DM72" ca="1">IFERROR(INDEX($Y$3:$Y$65,MATCH(1,($AO$3:$AO$65=$AR72&amp;$AQ72)*($Z$3:$Z$65=DM$3),0),0),"")</f>
        <v/>
      </c>
      <c r="DN72" s="297" t="str">
        <f t="array" aca="1" ref="DN72" ca="1">IFERROR(INDEX($AB$3:$AB$65,MATCH(1,($AO$3:$AO$65=$AR72&amp;$AQ72)*($Z$3:$Z$65=DN$3),0),0),"")</f>
        <v/>
      </c>
      <c r="DO72" s="297" t="str">
        <f t="array" aca="1" ref="DO72" ca="1">IFERROR(INDEX($AC$3:$AC$65,MATCH(1,($AO$3:$AO$65=$AR72&amp;$AQ72)*($Z$3:$Z$65=DO$3),0),0),"")</f>
        <v/>
      </c>
      <c r="DP72" s="297" t="str">
        <f t="array" aca="1" ref="DP72" ca="1">IFERROR(INDEX($AA$3:$AA$65,MATCH(1,($AO$3:$AO$65=$AR72&amp;$AQ72)*($Z$3:$Z$65=DP$3),0),0),"")</f>
        <v/>
      </c>
      <c r="DQ72" s="299" t="str">
        <f t="array" aca="1" ref="DQ72" ca="1">IFERROR(INDEX($Y$3:$Y$65,MATCH(1,($AO$3:$AO$65=$AR72&amp;$AQ72)*($Z$3:$Z$65=DQ$3),0),0),"")</f>
        <v/>
      </c>
      <c r="DR72" s="297" t="str">
        <f t="array" aca="1" ref="DR72" ca="1">IFERROR(INDEX($AB$3:$AB$65,MATCH(1,($AO$3:$AO$65=$AR72&amp;$AQ72)*($Z$3:$Z$65=DR$3),0),0),"")</f>
        <v/>
      </c>
      <c r="DS72" s="297" t="str">
        <f t="array" aca="1" ref="DS72" ca="1">IFERROR(INDEX($AC$3:$AC$65,MATCH(1,($AO$3:$AO$65=$AR72&amp;$AQ72)*($Z$3:$Z$65=DS$3),0),0),"")</f>
        <v/>
      </c>
      <c r="DT72" s="297" t="str">
        <f t="array" aca="1" ref="DT72" ca="1">IFERROR(INDEX($AA$3:$AA$65,MATCH(1,($AO$3:$AO$65=$AR72&amp;$AQ72)*($Z$3:$Z$65=DT$3),0),0),"")</f>
        <v/>
      </c>
      <c r="DU72" s="299" t="str">
        <f t="array" aca="1" ref="DU72" ca="1">IFERROR(INDEX($Y$3:$Y$65,MATCH(1,($AO$3:$AO$65=$AR72&amp;$AQ72)*($Z$3:$Z$65=DU$3),0),0),"")</f>
        <v/>
      </c>
      <c r="DV72" s="297" t="str">
        <f t="array" aca="1" ref="DV72" ca="1">IFERROR(INDEX($AB$3:$AB$65,MATCH(1,($AO$3:$AO$65=$AR72&amp;$AQ72)*($Z$3:$Z$65=DV$3),0),0),"")</f>
        <v/>
      </c>
      <c r="DW72" s="297" t="str">
        <f t="array" aca="1" ref="DW72" ca="1">IFERROR(INDEX($AC$3:$AC$65,MATCH(1,($AO$3:$AO$65=$AR72&amp;$AQ72)*($Z$3:$Z$65=DW$3),0),0),"")</f>
        <v/>
      </c>
      <c r="DX72" s="297" t="str">
        <f t="array" aca="1" ref="DX72" ca="1">IFERROR(INDEX($AA$3:$AA$65,MATCH(1,($AO$3:$AO$65=$AR72&amp;$AQ72)*($Z$3:$Z$65=DX$3),0),0),"")</f>
        <v/>
      </c>
      <c r="DY72" s="299" t="str">
        <f t="array" aca="1" ref="DY72" ca="1">IFERROR(INDEX($Y$3:$Y$65,MATCH(1,($AO$3:$AO$65=$AR72&amp;$AQ72)*($Z$3:$Z$65=DY$3),0),0),"")</f>
        <v/>
      </c>
      <c r="DZ72" s="297" t="str">
        <f t="array" aca="1" ref="DZ72" ca="1">IFERROR(INDEX($AB$3:$AB$65,MATCH(1,($AO$3:$AO$65=$AR72&amp;$AQ72)*($Z$3:$Z$65=DZ$3),0),0),"")</f>
        <v/>
      </c>
      <c r="EA72" s="297" t="str">
        <f t="array" aca="1" ref="EA72" ca="1">IFERROR(INDEX($AC$3:$AC$65,MATCH(1,($AO$3:$AO$65=$AR72&amp;$AQ72)*($Z$3:$Z$65=EA$3),0),0),"")</f>
        <v/>
      </c>
      <c r="EB72" s="297" t="str">
        <f t="array" aca="1" ref="EB72" ca="1">IFERROR(INDEX($AA$3:$AA$65,MATCH(1,($AO$3:$AO$65=$AR72&amp;$AQ72)*($Z$3:$Z$65=EB$3),0),0),"")</f>
        <v/>
      </c>
      <c r="EC72" s="299" t="str">
        <f t="array" aca="1" ref="EC72" ca="1">IFERROR(INDEX($Y$3:$Y$65,MATCH(1,($AO$3:$AO$65=$AR72&amp;$AQ72)*($Z$3:$Z$65=EC$3),0),0),"")</f>
        <v/>
      </c>
      <c r="ED72" s="297" t="str">
        <f t="array" aca="1" ref="ED72" ca="1">IFERROR(INDEX($AB$3:$AB$65,MATCH(1,($AO$3:$AO$65=$AR72&amp;$AQ72)*($Z$3:$Z$65=ED$3),0),0),"")</f>
        <v/>
      </c>
      <c r="EE72" s="297" t="str">
        <f t="array" aca="1" ref="EE72" ca="1">IFERROR(INDEX($AC$3:$AC$65,MATCH(1,($AO$3:$AO$65=$AR72&amp;$AQ72)*($Z$3:$Z$65=EE$3),0),0),"")</f>
        <v/>
      </c>
      <c r="EF72" s="297">
        <f t="array" aca="1" ref="EF72" ca="1">IFERROR(INDEX($AI$3:$AI$129,MATCH(1,($AP$3:$AP$129=$AR72&amp;$AQ72)*($AH$3:$AH$129=EF$3),0),0),"")</f>
        <v>0.87500000000000011</v>
      </c>
      <c r="EG72" s="299">
        <f t="array" aca="1" ref="EG72" ca="1">IFERROR(INDEX($AG$3:$AG$129,MATCH(1,($AP$3:$AP$129=$AR72&amp;$AQ72)*($AH$3:$AH$129=EG$3),0),0),"")</f>
        <v>57</v>
      </c>
      <c r="EH72" s="297" t="str">
        <f t="array" aca="1" ref="EH72" ca="1">IFERROR(INDEX($AJ$3:$AJ$129,MATCH(1,($AP$3:$AP$129=$AR72&amp;$AQ72)*($AH$3:$AH$129=EH$3),0),0),"")</f>
        <v>Loser Match 40</v>
      </c>
      <c r="EI72" s="297" t="str">
        <f t="array" aca="1" ref="EI72" ca="1">IFERROR(INDEX($AK$3:$AK$129,MATCH(1,($AP$3:$AP$129=$AR72&amp;$AQ72)*($AH$3:$AH$129=EI$3),0),0),"")</f>
        <v>Winner Match 45</v>
      </c>
      <c r="EJ72" s="297" t="str">
        <f t="array" aca="1" ref="EJ72" ca="1">IFERROR(INDEX($AI$3:$AI$129,MATCH(1,($AP$3:$AP$129=$AR72&amp;$AQ72)*($AH$3:$AH$129=EJ$3),0),0),"")</f>
        <v/>
      </c>
      <c r="EK72" s="299" t="str">
        <f t="array" aca="1" ref="EK72" ca="1">IFERROR(INDEX($AG$3:$AG$129,MATCH(1,($AP$3:$AP$129=$AR72&amp;$AQ72)*($AH$3:$AH$129=EK$3),0),0),"")</f>
        <v/>
      </c>
      <c r="EL72" s="297" t="str">
        <f t="array" aca="1" ref="EL72" ca="1">IFERROR(INDEX($AJ$3:$AJ$129,MATCH(1,($AP$3:$AP$129=$AR72&amp;$AQ72)*($AH$3:$AH$129=EL$3),0),0),"")</f>
        <v/>
      </c>
      <c r="EM72" s="297" t="str">
        <f t="array" aca="1" ref="EM72" ca="1">IFERROR(INDEX($AK$3:$AK$129,MATCH(1,($AP$3:$AP$129=$AR72&amp;$AQ72)*($AH$3:$AH$129=EM$3),0),0),"")</f>
        <v/>
      </c>
      <c r="EN72" s="297" t="str">
        <f t="array" aca="1" ref="EN72" ca="1">IFERROR(INDEX($AI$3:$AI$129,MATCH(1,($AP$3:$AP$129=$AR72&amp;$AQ72)*($AH$3:$AH$129=EN$3),0),0),"")</f>
        <v/>
      </c>
      <c r="EO72" s="299" t="str">
        <f t="array" aca="1" ref="EO72" ca="1">IFERROR(INDEX($AG$3:$AG$129,MATCH(1,($AP$3:$AP$129=$AR72&amp;$AQ72)*($AH$3:$AH$129=EO$3),0),0),"")</f>
        <v/>
      </c>
      <c r="EP72" s="297" t="str">
        <f t="array" aca="1" ref="EP72" ca="1">IFERROR(INDEX($AJ$3:$AJ$129,MATCH(1,($AP$3:$AP$129=$AR72&amp;$AQ72)*($AH$3:$AH$129=EP$3),0),0),"")</f>
        <v/>
      </c>
      <c r="EQ72" s="297" t="str">
        <f t="array" aca="1" ref="EQ72" ca="1">IFERROR(INDEX($AK$3:$AK$129,MATCH(1,($AP$3:$AP$129=$AR72&amp;$AQ72)*($AH$3:$AH$129=EQ$3),0),0),"")</f>
        <v/>
      </c>
      <c r="ER72" s="297" t="str">
        <f t="array" aca="1" ref="ER72" ca="1">IFERROR(INDEX($AI$3:$AI$129,MATCH(1,($AP$3:$AP$129=$AR72&amp;$AQ72)*($AH$3:$AH$129=ER$3),0),0),"")</f>
        <v/>
      </c>
      <c r="ES72" s="299" t="str">
        <f t="array" aca="1" ref="ES72" ca="1">IFERROR(INDEX($AG$3:$AG$129,MATCH(1,($AP$3:$AP$129=$AR72&amp;$AQ72)*($AH$3:$AH$129=ES$3),0),0),"")</f>
        <v/>
      </c>
      <c r="ET72" s="297" t="str">
        <f t="array" aca="1" ref="ET72" ca="1">IFERROR(INDEX($AJ$3:$AJ$129,MATCH(1,($AP$3:$AP$129=$AR72&amp;$AQ72)*($AH$3:$AH$129=ET$3),0),0),"")</f>
        <v/>
      </c>
      <c r="EU72" s="297" t="str">
        <f t="array" aca="1" ref="EU72" ca="1">IFERROR(INDEX($AK$3:$AK$129,MATCH(1,($AP$3:$AP$129=$AR72&amp;$AQ72)*($AH$3:$AH$129=EU$3),0),0),"")</f>
        <v/>
      </c>
      <c r="EV72" s="297" t="str">
        <f t="array" aca="1" ref="EV72" ca="1">IFERROR(INDEX($AI$3:$AI$129,MATCH(1,($AP$3:$AP$129=$AR72&amp;$AQ72)*($AH$3:$AH$129=EV$3),0),0),"")</f>
        <v/>
      </c>
      <c r="EW72" s="299" t="str">
        <f t="array" aca="1" ref="EW72" ca="1">IFERROR(INDEX($AG$3:$AG$129,MATCH(1,($AP$3:$AP$129=$AR72&amp;$AQ72)*($AH$3:$AH$129=EW$3),0),0),"")</f>
        <v/>
      </c>
      <c r="EX72" s="297" t="str">
        <f t="array" aca="1" ref="EX72" ca="1">IFERROR(INDEX($AJ$3:$AJ$129,MATCH(1,($AP$3:$AP$129=$AR72&amp;$AQ72)*($AH$3:$AH$129=EX$3),0),0),"")</f>
        <v/>
      </c>
      <c r="EY72" s="297" t="str">
        <f t="array" aca="1" ref="EY72" ca="1">IFERROR(INDEX($AK$3:$AK$129,MATCH(1,($AP$3:$AP$129=$AR72&amp;$AQ72)*($AH$3:$AH$129=EY$3),0),0),"")</f>
        <v/>
      </c>
      <c r="EZ72" s="297" t="str">
        <f t="array" aca="1" ref="EZ72" ca="1">IFERROR(INDEX($AI$3:$AI$129,MATCH(1,($AP$3:$AP$129=$AR72&amp;$AQ72)*($AH$3:$AH$129=EZ$3),0),0),"")</f>
        <v/>
      </c>
      <c r="FA72" s="299" t="str">
        <f t="array" aca="1" ref="FA72" ca="1">IFERROR(INDEX($AG$3:$AG$129,MATCH(1,($AP$3:$AP$129=$AR72&amp;$AQ72)*($AH$3:$AH$129=FA$3),0),0),"")</f>
        <v/>
      </c>
      <c r="FB72" s="297" t="str">
        <f t="array" aca="1" ref="FB72" ca="1">IFERROR(INDEX($AJ$3:$AJ$129,MATCH(1,($AP$3:$AP$129=$AR72&amp;$AQ72)*($AH$3:$AH$129=FB$3),0),0),"")</f>
        <v/>
      </c>
      <c r="FC72" s="297" t="str">
        <f t="array" aca="1" ref="FC72" ca="1">IFERROR(INDEX($AK$3:$AK$129,MATCH(1,($AP$3:$AP$129=$AR72&amp;$AQ72)*($AH$3:$AH$129=FC$3),0),0),"")</f>
        <v/>
      </c>
      <c r="FD72" s="297" t="str">
        <f t="array" aca="1" ref="FD72" ca="1">IFERROR(INDEX($AI$3:$AI$129,MATCH(1,($AP$3:$AP$129=$AR72&amp;$AQ72)*($AH$3:$AH$129=FD$3),0),0),"")</f>
        <v/>
      </c>
      <c r="FE72" s="299" t="str">
        <f t="array" aca="1" ref="FE72" ca="1">IFERROR(INDEX($AG$3:$AG$129,MATCH(1,($AP$3:$AP$129=$AR72&amp;$AQ72)*($AH$3:$AH$129=FE$3),0),0),"")</f>
        <v/>
      </c>
      <c r="FF72" s="297" t="str">
        <f t="array" aca="1" ref="FF72" ca="1">IFERROR(INDEX($AJ$3:$AJ$129,MATCH(1,($AP$3:$AP$129=$AR72&amp;$AQ72)*($AH$3:$AH$129=FF$3),0),0),"")</f>
        <v/>
      </c>
      <c r="FG72" s="297" t="str">
        <f t="array" aca="1" ref="FG72" ca="1">IFERROR(INDEX($AK$3:$AK$129,MATCH(1,($AP$3:$AP$129=$AR72&amp;$AQ72)*($AH$3:$AH$129=FG$3),0),0),"")</f>
        <v/>
      </c>
    </row>
    <row r="73" spans="2:163" ht="13.8" x14ac:dyDescent="0.25">
      <c r="B73" s="295">
        <f>dummy1!O79</f>
        <v>71</v>
      </c>
      <c r="C73" s="296">
        <f>dummy1!P79</f>
        <v>42041</v>
      </c>
      <c r="D73" s="297">
        <f>dummy1!Q79</f>
        <v>0.625</v>
      </c>
      <c r="E73" s="295" t="str">
        <f>dummy1!R79</f>
        <v>Court 7</v>
      </c>
      <c r="X73" s="296"/>
      <c r="AD73" s="295">
        <f ca="1">'Bracket 33 - 64'!S291</f>
        <v>32</v>
      </c>
      <c r="AE73" s="295" t="str">
        <f ca="1">'Bracket 33 - 64'!T288</f>
        <v>Loser Match 18</v>
      </c>
      <c r="AF73" s="295" t="str">
        <f ca="1">'Bracket 33 - 64'!T289</f>
        <v/>
      </c>
      <c r="AG73" s="295">
        <f t="shared" ca="1" si="80"/>
        <v>71</v>
      </c>
      <c r="AH73" s="295">
        <f t="shared" ca="1" si="81"/>
        <v>42041</v>
      </c>
      <c r="AI73" s="295">
        <f t="shared" ca="1" si="82"/>
        <v>0.625</v>
      </c>
      <c r="AJ73" s="295" t="str">
        <f t="shared" ca="1" si="83"/>
        <v>Loser Match 50</v>
      </c>
      <c r="AK73" s="295" t="str">
        <f t="shared" ca="1" si="84"/>
        <v>Winner Match 66</v>
      </c>
      <c r="AL73" s="294">
        <f>IF(dummy1!B80=dummy1!B79,IF(dummy1!C80&gt;1,AL72,AL72+1),1)</f>
        <v>1</v>
      </c>
      <c r="AP73" s="295" t="str">
        <f t="shared" si="85"/>
        <v>1Court 7</v>
      </c>
      <c r="AQ73" s="295" t="str">
        <f t="shared" si="76"/>
        <v>Court 9</v>
      </c>
      <c r="AR73" s="295">
        <f t="shared" si="75"/>
        <v>5</v>
      </c>
      <c r="AS73" s="295">
        <f t="shared" ca="1" si="87"/>
        <v>18</v>
      </c>
      <c r="AT73" s="295">
        <f t="shared" ca="1" si="88"/>
        <v>0</v>
      </c>
      <c r="AU73" s="295">
        <f t="shared" ca="1" si="89"/>
        <v>0</v>
      </c>
      <c r="AV73" s="295">
        <f t="shared" ca="1" si="90"/>
        <v>0</v>
      </c>
      <c r="AW73" s="295">
        <f t="shared" ca="1" si="91"/>
        <v>0</v>
      </c>
      <c r="AX73" s="295">
        <f t="shared" ca="1" si="92"/>
        <v>0</v>
      </c>
      <c r="AY73" s="295">
        <f t="shared" ca="1" si="93"/>
        <v>0</v>
      </c>
      <c r="AZ73" s="297" t="str">
        <f t="array" aca="1" ref="AZ73" ca="1">IFERROR(INDEX($K$3:$K$18,MATCH(1,($AM$3:$AM$18=$AR73&amp;$AQ73)*($J$3:$J$18=AZ$3),0),0),"")</f>
        <v/>
      </c>
      <c r="BA73" s="299" t="str">
        <f t="array" aca="1" ref="BA73" ca="1">IFERROR(INDEX($I$3:$I$18,MATCH(1,($AM$3:$AM$18=$AR73&amp;$AQ73)*($J$3:$J$18=BA$3),0),0),"")</f>
        <v/>
      </c>
      <c r="BB73" s="297" t="str">
        <f t="array" aca="1" ref="BB73" ca="1">IFERROR(INDEX($L$3:$L$18,MATCH(1,($AM$3:$AM$18=$AR73&amp;$AQ73)*($J$3:$J$18=BB$3),0),0),"")</f>
        <v/>
      </c>
      <c r="BC73" s="297" t="str">
        <f t="array" aca="1" ref="BC73" ca="1">IFERROR(INDEX($M$3:$M$18,MATCH(1,($AM$3:$AM$18=$AR73&amp;$AQ73)*($J$3:$J$18=BC$3),0),0),"")</f>
        <v/>
      </c>
      <c r="BD73" s="297" t="str">
        <f t="array" aca="1" ref="BD73" ca="1">IFERROR(INDEX($K$3:$K$18,MATCH(1,($AM$3:$AM$18=$AR73&amp;$AQ73)*($J$3:$J$18=BD$3),0),0),"")</f>
        <v/>
      </c>
      <c r="BE73" s="299" t="str">
        <f t="array" aca="1" ref="BE73" ca="1">IFERROR(INDEX($I$3:$I$18,MATCH(1,($AM$3:$AM$18=$AR73&amp;$AQ73)*($J$3:$J$18=BE$3),0),0),"")</f>
        <v/>
      </c>
      <c r="BF73" s="297" t="str">
        <f t="array" aca="1" ref="BF73" ca="1">IFERROR(INDEX($L$3:$L$18,MATCH(1,($AM$3:$AM$18=$AR73&amp;$AQ73)*($J$3:$J$18=BF$3),0),0),"")</f>
        <v/>
      </c>
      <c r="BG73" s="297" t="str">
        <f t="array" aca="1" ref="BG73" ca="1">IFERROR(INDEX($M$3:$M$18,MATCH(1,($AM$3:$AM$18=$AR73&amp;$AQ73)*($J$3:$J$18=BG$3),0),0),"")</f>
        <v/>
      </c>
      <c r="BH73" s="297" t="str">
        <f t="array" aca="1" ref="BH73" ca="1">IFERROR(INDEX($K$3:$K$18,MATCH(1,($AM$3:$AM$18=$AR73&amp;$AQ73)*($J$3:$J$18=BH$3),0),0),"")</f>
        <v/>
      </c>
      <c r="BI73" s="299" t="str">
        <f t="array" aca="1" ref="BI73" ca="1">IFERROR(INDEX($I$3:$I$18,MATCH(1,($AM$3:$AM$18=$AR73&amp;$AQ73)*($J$3:$J$18=BI$3),0),0),"")</f>
        <v/>
      </c>
      <c r="BJ73" s="297" t="str">
        <f t="array" aca="1" ref="BJ73" ca="1">IFERROR(INDEX($L$3:$L$18,MATCH(1,($AM$3:$AM$18=$AR73&amp;$AQ73)*($J$3:$J$18=BJ$3),0),0),"")</f>
        <v/>
      </c>
      <c r="BK73" s="297" t="str">
        <f t="array" aca="1" ref="BK73" ca="1">IFERROR(INDEX($M$3:$M$18,MATCH(1,($AM$3:$AM$18=$AR73&amp;$AQ73)*($J$3:$J$18=BK$3),0),0),"")</f>
        <v/>
      </c>
      <c r="BL73" s="297" t="str">
        <f t="array" aca="1" ref="BL73" ca="1">IFERROR(INDEX($K$3:$K$18,MATCH(1,($AM$3:$AM$18=$AR73&amp;$AQ73)*($J$3:$J$18=BL$3),0),0),"")</f>
        <v/>
      </c>
      <c r="BM73" s="299" t="str">
        <f t="array" aca="1" ref="BM73" ca="1">IFERROR(INDEX($I$3:$I$18,MATCH(1,($AM$3:$AM$18=$AR73&amp;$AQ73)*($J$3:$J$18=BM$3),0),0),"")</f>
        <v/>
      </c>
      <c r="BN73" s="297" t="str">
        <f t="array" aca="1" ref="BN73" ca="1">IFERROR(INDEX($L$3:$L$18,MATCH(1,($AM$3:$AM$18=$AR73&amp;$AQ73)*($J$3:$J$18=BN$3),0),0),"")</f>
        <v/>
      </c>
      <c r="BO73" s="297" t="str">
        <f t="array" aca="1" ref="BO73" ca="1">IFERROR(INDEX($M$3:$M$18,MATCH(1,($AM$3:$AM$18=$AR73&amp;$AQ73)*($J$3:$J$18=BO$3),0),0),"")</f>
        <v/>
      </c>
      <c r="BP73" s="297" t="str">
        <f t="array" aca="1" ref="BP73" ca="1">IFERROR(INDEX($K$3:$K$18,MATCH(1,($AM$3:$AM$18=$AR73&amp;$AQ73)*($J$3:$J$18=BP$3),0),0),"")</f>
        <v/>
      </c>
      <c r="BQ73" s="299" t="str">
        <f t="array" aca="1" ref="BQ73" ca="1">IFERROR(INDEX($I$3:$I$18,MATCH(1,($AM$3:$AM$18=$AR73&amp;$AQ73)*($J$3:$J$18=BQ$3),0),0),"")</f>
        <v/>
      </c>
      <c r="BR73" s="297" t="str">
        <f t="array" aca="1" ref="BR73" ca="1">IFERROR(INDEX($L$3:$L$18,MATCH(1,($AM$3:$AM$18=$AR73&amp;$AQ73)*($J$3:$J$18=BR$3),0),0),"")</f>
        <v/>
      </c>
      <c r="BS73" s="297" t="str">
        <f t="array" aca="1" ref="BS73" ca="1">IFERROR(INDEX($M$3:$M$18,MATCH(1,($AM$3:$AM$18=$AR73&amp;$AQ73)*($J$3:$J$18=BS$3),0),0),"")</f>
        <v/>
      </c>
      <c r="BT73" s="297" t="str">
        <f t="array" aca="1" ref="BT73" ca="1">IFERROR(INDEX($K$3:$K$18,MATCH(1,($AM$3:$AM$18=$AR73&amp;$AQ73)*($J$3:$J$18=BT$3),0),0),"")</f>
        <v/>
      </c>
      <c r="BU73" s="299" t="str">
        <f t="array" aca="1" ref="BU73" ca="1">IFERROR(INDEX($I$3:$I$18,MATCH(1,($AM$3:$AM$18=$AR73&amp;$AQ73)*($J$3:$J$18=BU$3),0),0),"")</f>
        <v/>
      </c>
      <c r="BV73" s="297" t="str">
        <f t="array" aca="1" ref="BV73" ca="1">IFERROR(INDEX($L$3:$L$18,MATCH(1,($AM$3:$AM$18=$AR73&amp;$AQ73)*($J$3:$J$18=BV$3),0),0),"")</f>
        <v/>
      </c>
      <c r="BW73" s="297" t="str">
        <f t="array" aca="1" ref="BW73" ca="1">IFERROR(INDEX($M$3:$M$18,MATCH(1,($AM$3:$AM$18=$AR73&amp;$AQ73)*($J$3:$J$18=BW$3),0),0),"")</f>
        <v/>
      </c>
      <c r="BX73" s="297" t="str">
        <f t="array" aca="1" ref="BX73" ca="1">IFERROR(INDEX($K$3:$K$18,MATCH(1,($AM$3:$AM$18=$AR73&amp;$AQ73)*($J$3:$J$18=BX$3),0),0),"")</f>
        <v/>
      </c>
      <c r="BY73" s="299" t="str">
        <f t="array" aca="1" ref="BY73" ca="1">IFERROR(INDEX($I$3:$I$18,MATCH(1,($AM$3:$AM$18=$AR73&amp;$AQ73)*($J$3:$J$18=BY$3),0),0),"")</f>
        <v/>
      </c>
      <c r="BZ73" s="297" t="str">
        <f t="array" aca="1" ref="BZ73" ca="1">IFERROR(INDEX($L$3:$L$18,MATCH(1,($AM$3:$AM$18=$AR73&amp;$AQ73)*($J$3:$J$18=BZ$3),0),0),"")</f>
        <v/>
      </c>
      <c r="CA73" s="297" t="str">
        <f t="array" aca="1" ref="CA73" ca="1">IFERROR(INDEX($M$3:$M$18,MATCH(1,($AM$3:$AM$18=$AR73&amp;$AQ73)*($J$3:$J$18=CA$3),0),0),"")</f>
        <v/>
      </c>
      <c r="CB73" s="297" t="str">
        <f t="array" aca="1" ref="CB73" ca="1">IFERROR(INDEX($S$3:$S$33,MATCH(1,($AN$3:$AN$33=$AR73&amp;$AQ73)*($R$3:$R$33=CB$3),0),0),"")</f>
        <v/>
      </c>
      <c r="CC73" s="299" t="str">
        <f t="array" aca="1" ref="CC73" ca="1">IFERROR(INDEX($Q$3:$Q$33,MATCH(1,($AN$3:$AN$33=$AR73&amp;$AQ73)*($R$3:$R$33=CC$3),0),0),"")</f>
        <v/>
      </c>
      <c r="CD73" s="297" t="str">
        <f t="array" aca="1" ref="CD73" ca="1">IFERROR(INDEX($T$3:$T$33,MATCH(1,($AN$3:$AN$33=$AR73&amp;$AQ73)*($R$3:$R$33=CD$3),0),0),"")</f>
        <v/>
      </c>
      <c r="CE73" s="297" t="str">
        <f t="array" aca="1" ref="CE73" ca="1">IFERROR(INDEX($U$3:$U$33,MATCH(1,($AN$3:$AN$33=$AR73&amp;$AQ73)*($R$3:$R$33=CE$3),0),0),"")</f>
        <v/>
      </c>
      <c r="CF73" s="297" t="str">
        <f t="array" aca="1" ref="CF73" ca="1">IFERROR(INDEX($S$3:$S$33,MATCH(1,($AN$3:$AN$33=$AR73&amp;$AQ73)*($R$3:$R$33=CF$3),0),0),"")</f>
        <v/>
      </c>
      <c r="CG73" s="299" t="str">
        <f t="array" aca="1" ref="CG73" ca="1">IFERROR(INDEX($Q$3:$Q$33,MATCH(1,($AN$3:$AN$33=$AR73&amp;$AQ73)*($R$3:$R$33=CG$3),0),0),"")</f>
        <v/>
      </c>
      <c r="CH73" s="297" t="str">
        <f t="array" aca="1" ref="CH73" ca="1">IFERROR(INDEX($T$3:$T$33,MATCH(1,($AN$3:$AN$33=$AR73&amp;$AQ73)*($R$3:$R$33=CH$3),0),0),"")</f>
        <v/>
      </c>
      <c r="CI73" s="297" t="str">
        <f t="array" aca="1" ref="CI73" ca="1">IFERROR(INDEX($U$3:$U$33,MATCH(1,($AN$3:$AN$33=$AR73&amp;$AQ73)*($R$3:$R$33=CI$3),0),0),"")</f>
        <v/>
      </c>
      <c r="CJ73" s="297" t="str">
        <f t="array" aca="1" ref="CJ73" ca="1">IFERROR(INDEX($S$3:$S$33,MATCH(1,($AN$3:$AN$33=$AR73&amp;$AQ73)*($R$3:$R$33=CJ$3),0),0),"")</f>
        <v/>
      </c>
      <c r="CK73" s="299" t="str">
        <f t="array" aca="1" ref="CK73" ca="1">IFERROR(INDEX($Q$3:$Q$33,MATCH(1,($AN$3:$AN$33=$AR73&amp;$AQ73)*($R$3:$R$33=CK$3),0),0),"")</f>
        <v/>
      </c>
      <c r="CL73" s="297" t="str">
        <f t="array" aca="1" ref="CL73" ca="1">IFERROR(INDEX($T$3:$T$33,MATCH(1,($AN$3:$AN$33=$AR73&amp;$AQ73)*($R$3:$R$33=CL$3),0),0),"")</f>
        <v/>
      </c>
      <c r="CM73" s="297" t="str">
        <f t="array" aca="1" ref="CM73" ca="1">IFERROR(INDEX($U$3:$U$33,MATCH(1,($AN$3:$AN$33=$AR73&amp;$AQ73)*($R$3:$R$33=CM$3),0),0),"")</f>
        <v/>
      </c>
      <c r="CN73" s="297" t="str">
        <f t="array" aca="1" ref="CN73" ca="1">IFERROR(INDEX($S$3:$S$33,MATCH(1,($AN$3:$AN$33=$AR73&amp;$AQ73)*($R$3:$R$33=CN$3),0),0),"")</f>
        <v/>
      </c>
      <c r="CO73" s="299" t="str">
        <f t="array" aca="1" ref="CO73" ca="1">IFERROR(INDEX($Q$3:$Q$33,MATCH(1,($AN$3:$AN$33=$AR73&amp;$AQ73)*($R$3:$R$33=CO$3),0),0),"")</f>
        <v/>
      </c>
      <c r="CP73" s="297" t="str">
        <f t="array" aca="1" ref="CP73" ca="1">IFERROR(INDEX($T$3:$T$33,MATCH(1,($AN$3:$AN$33=$AR73&amp;$AQ73)*($R$3:$R$33=CP$3),0),0),"")</f>
        <v/>
      </c>
      <c r="CQ73" s="297" t="str">
        <f t="array" aca="1" ref="CQ73" ca="1">IFERROR(INDEX($U$3:$U$33,MATCH(1,($AN$3:$AN$33=$AR73&amp;$AQ73)*($R$3:$R$33=CQ$3),0),0),"")</f>
        <v/>
      </c>
      <c r="CR73" s="297" t="str">
        <f t="array" aca="1" ref="CR73" ca="1">IFERROR(INDEX($S$3:$S$33,MATCH(1,($AN$3:$AN$33=$AR73&amp;$AQ73)*($R$3:$R$33=CR$3),0),0),"")</f>
        <v/>
      </c>
      <c r="CS73" s="299" t="str">
        <f t="array" aca="1" ref="CS73" ca="1">IFERROR(INDEX($Q$3:$Q$33,MATCH(1,($AN$3:$AN$33=$AR73&amp;$AQ73)*($R$3:$R$33=CS$3),0),0),"")</f>
        <v/>
      </c>
      <c r="CT73" s="297" t="str">
        <f t="array" aca="1" ref="CT73" ca="1">IFERROR(INDEX($T$3:$T$33,MATCH(1,($AN$3:$AN$33=$AR73&amp;$AQ73)*($R$3:$R$33=CT$3),0),0),"")</f>
        <v/>
      </c>
      <c r="CU73" s="297" t="str">
        <f t="array" aca="1" ref="CU73" ca="1">IFERROR(INDEX($U$3:$U$33,MATCH(1,($AN$3:$AN$33=$AR73&amp;$AQ73)*($R$3:$R$33=CU$3),0),0),"")</f>
        <v/>
      </c>
      <c r="CV73" s="297" t="str">
        <f t="array" aca="1" ref="CV73" ca="1">IFERROR(INDEX($S$3:$S$33,MATCH(1,($AN$3:$AN$33=$AR73&amp;$AQ73)*($R$3:$R$33=CV$3),0),0),"")</f>
        <v/>
      </c>
      <c r="CW73" s="299" t="str">
        <f t="array" aca="1" ref="CW73" ca="1">IFERROR(INDEX($Q$3:$Q$33,MATCH(1,($AN$3:$AN$33=$AR73&amp;$AQ73)*($R$3:$R$33=CW$3),0),0),"")</f>
        <v/>
      </c>
      <c r="CX73" s="297" t="str">
        <f t="array" aca="1" ref="CX73" ca="1">IFERROR(INDEX($T$3:$T$33,MATCH(1,($AN$3:$AN$33=$AR73&amp;$AQ73)*($R$3:$R$33=CX$3),0),0),"")</f>
        <v/>
      </c>
      <c r="CY73" s="297" t="str">
        <f t="array" aca="1" ref="CY73" ca="1">IFERROR(INDEX($U$3:$U$33,MATCH(1,($AN$3:$AN$33=$AR73&amp;$AQ73)*($R$3:$R$33=CY$3),0),0),"")</f>
        <v/>
      </c>
      <c r="CZ73" s="297" t="str">
        <f t="array" aca="1" ref="CZ73" ca="1">IFERROR(INDEX($S$3:$S$33,MATCH(1,($AN$3:$AN$33=$AR73&amp;$AQ73)*($R$3:$R$33=CZ$3),0),0),"")</f>
        <v/>
      </c>
      <c r="DA73" s="299" t="str">
        <f t="array" aca="1" ref="DA73" ca="1">IFERROR(INDEX($Q$3:$Q$33,MATCH(1,($AN$3:$AN$33=$AR73&amp;$AQ73)*($R$3:$R$33=DA$3),0),0),"")</f>
        <v/>
      </c>
      <c r="DB73" s="297" t="str">
        <f t="array" aca="1" ref="DB73" ca="1">IFERROR(INDEX($T$3:$T$33,MATCH(1,($AN$3:$AN$33=$AR73&amp;$AQ73)*($R$3:$R$33=DB$3),0),0),"")</f>
        <v/>
      </c>
      <c r="DC73" s="297" t="str">
        <f t="array" aca="1" ref="DC73" ca="1">IFERROR(INDEX($U$3:$U$33,MATCH(1,($AN$3:$AN$33=$AR73&amp;$AQ73)*($R$3:$R$33=DC$3),0),0),"")</f>
        <v/>
      </c>
      <c r="DD73" s="297" t="str">
        <f t="array" aca="1" ref="DD73" ca="1">IFERROR(INDEX($AA$3:$AA$65,MATCH(1,($AO$3:$AO$65=$AR73&amp;$AQ73)*($Z$3:$Z$65=DD$3),0),0),"")</f>
        <v/>
      </c>
      <c r="DE73" s="299" t="str">
        <f t="array" aca="1" ref="DE73" ca="1">IFERROR(INDEX($Y$3:$Y$65,MATCH(1,($AO$3:$AO$65=$AR73&amp;$AQ73)*($Z$3:$Z$65=DE$3),0),0),"")</f>
        <v/>
      </c>
      <c r="DF73" s="297" t="str">
        <f t="array" aca="1" ref="DF73" ca="1">IFERROR(INDEX($AB$3:$AB$65,MATCH(1,($AO$3:$AO$65=$AR73&amp;$AQ73)*($Z$3:$Z$65=DF$3),0),0),"")</f>
        <v/>
      </c>
      <c r="DG73" s="297" t="str">
        <f t="array" aca="1" ref="DG73" ca="1">IFERROR(INDEX($AC$3:$AC$65,MATCH(1,($AO$3:$AO$65=$AR73&amp;$AQ73)*($Z$3:$Z$65=DG$3),0),0),"")</f>
        <v/>
      </c>
      <c r="DH73" s="297" t="str">
        <f t="array" aca="1" ref="DH73" ca="1">IFERROR(INDEX($AA$3:$AA$65,MATCH(1,($AO$3:$AO$65=$AR73&amp;$AQ73)*($Z$3:$Z$65=DH$3),0),0),"")</f>
        <v/>
      </c>
      <c r="DI73" s="299" t="str">
        <f t="array" aca="1" ref="DI73" ca="1">IFERROR(INDEX($Y$3:$Y$65,MATCH(1,($AO$3:$AO$65=$AR73&amp;$AQ73)*($Z$3:$Z$65=DI$3),0),0),"")</f>
        <v/>
      </c>
      <c r="DJ73" s="297" t="str">
        <f t="array" aca="1" ref="DJ73" ca="1">IFERROR(INDEX($AB$3:$AB$65,MATCH(1,($AO$3:$AO$65=$AR73&amp;$AQ73)*($Z$3:$Z$65=DJ$3),0),0),"")</f>
        <v/>
      </c>
      <c r="DK73" s="297" t="str">
        <f t="array" aca="1" ref="DK73" ca="1">IFERROR(INDEX($AC$3:$AC$65,MATCH(1,($AO$3:$AO$65=$AR73&amp;$AQ73)*($Z$3:$Z$65=DK$3),0),0),"")</f>
        <v/>
      </c>
      <c r="DL73" s="297" t="str">
        <f t="array" aca="1" ref="DL73" ca="1">IFERROR(INDEX($AA$3:$AA$65,MATCH(1,($AO$3:$AO$65=$AR73&amp;$AQ73)*($Z$3:$Z$65=DL$3),0),0),"")</f>
        <v/>
      </c>
      <c r="DM73" s="299" t="str">
        <f t="array" aca="1" ref="DM73" ca="1">IFERROR(INDEX($Y$3:$Y$65,MATCH(1,($AO$3:$AO$65=$AR73&amp;$AQ73)*($Z$3:$Z$65=DM$3),0),0),"")</f>
        <v/>
      </c>
      <c r="DN73" s="297" t="str">
        <f t="array" aca="1" ref="DN73" ca="1">IFERROR(INDEX($AB$3:$AB$65,MATCH(1,($AO$3:$AO$65=$AR73&amp;$AQ73)*($Z$3:$Z$65=DN$3),0),0),"")</f>
        <v/>
      </c>
      <c r="DO73" s="297" t="str">
        <f t="array" aca="1" ref="DO73" ca="1">IFERROR(INDEX($AC$3:$AC$65,MATCH(1,($AO$3:$AO$65=$AR73&amp;$AQ73)*($Z$3:$Z$65=DO$3),0),0),"")</f>
        <v/>
      </c>
      <c r="DP73" s="297" t="str">
        <f t="array" aca="1" ref="DP73" ca="1">IFERROR(INDEX($AA$3:$AA$65,MATCH(1,($AO$3:$AO$65=$AR73&amp;$AQ73)*($Z$3:$Z$65=DP$3),0),0),"")</f>
        <v/>
      </c>
      <c r="DQ73" s="299" t="str">
        <f t="array" aca="1" ref="DQ73" ca="1">IFERROR(INDEX($Y$3:$Y$65,MATCH(1,($AO$3:$AO$65=$AR73&amp;$AQ73)*($Z$3:$Z$65=DQ$3),0),0),"")</f>
        <v/>
      </c>
      <c r="DR73" s="297" t="str">
        <f t="array" aca="1" ref="DR73" ca="1">IFERROR(INDEX($AB$3:$AB$65,MATCH(1,($AO$3:$AO$65=$AR73&amp;$AQ73)*($Z$3:$Z$65=DR$3),0),0),"")</f>
        <v/>
      </c>
      <c r="DS73" s="297" t="str">
        <f t="array" aca="1" ref="DS73" ca="1">IFERROR(INDEX($AC$3:$AC$65,MATCH(1,($AO$3:$AO$65=$AR73&amp;$AQ73)*($Z$3:$Z$65=DS$3),0),0),"")</f>
        <v/>
      </c>
      <c r="DT73" s="297" t="str">
        <f t="array" aca="1" ref="DT73" ca="1">IFERROR(INDEX($AA$3:$AA$65,MATCH(1,($AO$3:$AO$65=$AR73&amp;$AQ73)*($Z$3:$Z$65=DT$3),0),0),"")</f>
        <v/>
      </c>
      <c r="DU73" s="299" t="str">
        <f t="array" aca="1" ref="DU73" ca="1">IFERROR(INDEX($Y$3:$Y$65,MATCH(1,($AO$3:$AO$65=$AR73&amp;$AQ73)*($Z$3:$Z$65=DU$3),0),0),"")</f>
        <v/>
      </c>
      <c r="DV73" s="297" t="str">
        <f t="array" aca="1" ref="DV73" ca="1">IFERROR(INDEX($AB$3:$AB$65,MATCH(1,($AO$3:$AO$65=$AR73&amp;$AQ73)*($Z$3:$Z$65=DV$3),0),0),"")</f>
        <v/>
      </c>
      <c r="DW73" s="297" t="str">
        <f t="array" aca="1" ref="DW73" ca="1">IFERROR(INDEX($AC$3:$AC$65,MATCH(1,($AO$3:$AO$65=$AR73&amp;$AQ73)*($Z$3:$Z$65=DW$3),0),0),"")</f>
        <v/>
      </c>
      <c r="DX73" s="297" t="str">
        <f t="array" aca="1" ref="DX73" ca="1">IFERROR(INDEX($AA$3:$AA$65,MATCH(1,($AO$3:$AO$65=$AR73&amp;$AQ73)*($Z$3:$Z$65=DX$3),0),0),"")</f>
        <v/>
      </c>
      <c r="DY73" s="299" t="str">
        <f t="array" aca="1" ref="DY73" ca="1">IFERROR(INDEX($Y$3:$Y$65,MATCH(1,($AO$3:$AO$65=$AR73&amp;$AQ73)*($Z$3:$Z$65=DY$3),0),0),"")</f>
        <v/>
      </c>
      <c r="DZ73" s="297" t="str">
        <f t="array" aca="1" ref="DZ73" ca="1">IFERROR(INDEX($AB$3:$AB$65,MATCH(1,($AO$3:$AO$65=$AR73&amp;$AQ73)*($Z$3:$Z$65=DZ$3),0),0),"")</f>
        <v/>
      </c>
      <c r="EA73" s="297" t="str">
        <f t="array" aca="1" ref="EA73" ca="1">IFERROR(INDEX($AC$3:$AC$65,MATCH(1,($AO$3:$AO$65=$AR73&amp;$AQ73)*($Z$3:$Z$65=EA$3),0),0),"")</f>
        <v/>
      </c>
      <c r="EB73" s="297" t="str">
        <f t="array" aca="1" ref="EB73" ca="1">IFERROR(INDEX($AA$3:$AA$65,MATCH(1,($AO$3:$AO$65=$AR73&amp;$AQ73)*($Z$3:$Z$65=EB$3),0),0),"")</f>
        <v/>
      </c>
      <c r="EC73" s="299" t="str">
        <f t="array" aca="1" ref="EC73" ca="1">IFERROR(INDEX($Y$3:$Y$65,MATCH(1,($AO$3:$AO$65=$AR73&amp;$AQ73)*($Z$3:$Z$65=EC$3),0),0),"")</f>
        <v/>
      </c>
      <c r="ED73" s="297" t="str">
        <f t="array" aca="1" ref="ED73" ca="1">IFERROR(INDEX($AB$3:$AB$65,MATCH(1,($AO$3:$AO$65=$AR73&amp;$AQ73)*($Z$3:$Z$65=ED$3),0),0),"")</f>
        <v/>
      </c>
      <c r="EE73" s="297" t="str">
        <f t="array" aca="1" ref="EE73" ca="1">IFERROR(INDEX($AC$3:$AC$65,MATCH(1,($AO$3:$AO$65=$AR73&amp;$AQ73)*($Z$3:$Z$65=EE$3),0),0),"")</f>
        <v/>
      </c>
      <c r="EF73" s="297" t="str">
        <f t="array" aca="1" ref="EF73" ca="1">IFERROR(INDEX($AI$3:$AI$129,MATCH(1,($AP$3:$AP$129=$AR73&amp;$AQ73)*($AH$3:$AH$129=EF$3),0),0),"")</f>
        <v/>
      </c>
      <c r="EG73" s="299" t="str">
        <f t="array" aca="1" ref="EG73" ca="1">IFERROR(INDEX($AG$3:$AG$129,MATCH(1,($AP$3:$AP$129=$AR73&amp;$AQ73)*($AH$3:$AH$129=EG$3),0),0),"")</f>
        <v/>
      </c>
      <c r="EH73" s="297" t="str">
        <f t="array" aca="1" ref="EH73" ca="1">IFERROR(INDEX($AJ$3:$AJ$129,MATCH(1,($AP$3:$AP$129=$AR73&amp;$AQ73)*($AH$3:$AH$129=EH$3),0),0),"")</f>
        <v/>
      </c>
      <c r="EI73" s="297" t="str">
        <f t="array" aca="1" ref="EI73" ca="1">IFERROR(INDEX($AK$3:$AK$129,MATCH(1,($AP$3:$AP$129=$AR73&amp;$AQ73)*($AH$3:$AH$129=EI$3),0),0),"")</f>
        <v/>
      </c>
      <c r="EJ73" s="297" t="str">
        <f t="array" aca="1" ref="EJ73" ca="1">IFERROR(INDEX($AI$3:$AI$129,MATCH(1,($AP$3:$AP$129=$AR73&amp;$AQ73)*($AH$3:$AH$129=EJ$3),0),0),"")</f>
        <v/>
      </c>
      <c r="EK73" s="299" t="str">
        <f t="array" aca="1" ref="EK73" ca="1">IFERROR(INDEX($AG$3:$AG$129,MATCH(1,($AP$3:$AP$129=$AR73&amp;$AQ73)*($AH$3:$AH$129=EK$3),0),0),"")</f>
        <v/>
      </c>
      <c r="EL73" s="297" t="str">
        <f t="array" aca="1" ref="EL73" ca="1">IFERROR(INDEX($AJ$3:$AJ$129,MATCH(1,($AP$3:$AP$129=$AR73&amp;$AQ73)*($AH$3:$AH$129=EL$3),0),0),"")</f>
        <v/>
      </c>
      <c r="EM73" s="297" t="str">
        <f t="array" aca="1" ref="EM73" ca="1">IFERROR(INDEX($AK$3:$AK$129,MATCH(1,($AP$3:$AP$129=$AR73&amp;$AQ73)*($AH$3:$AH$129=EM$3),0),0),"")</f>
        <v/>
      </c>
      <c r="EN73" s="297" t="str">
        <f t="array" aca="1" ref="EN73" ca="1">IFERROR(INDEX($AI$3:$AI$129,MATCH(1,($AP$3:$AP$129=$AR73&amp;$AQ73)*($AH$3:$AH$129=EN$3),0),0),"")</f>
        <v/>
      </c>
      <c r="EO73" s="299" t="str">
        <f t="array" aca="1" ref="EO73" ca="1">IFERROR(INDEX($AG$3:$AG$129,MATCH(1,($AP$3:$AP$129=$AR73&amp;$AQ73)*($AH$3:$AH$129=EO$3),0),0),"")</f>
        <v/>
      </c>
      <c r="EP73" s="297" t="str">
        <f t="array" aca="1" ref="EP73" ca="1">IFERROR(INDEX($AJ$3:$AJ$129,MATCH(1,($AP$3:$AP$129=$AR73&amp;$AQ73)*($AH$3:$AH$129=EP$3),0),0),"")</f>
        <v/>
      </c>
      <c r="EQ73" s="297" t="str">
        <f t="array" aca="1" ref="EQ73" ca="1">IFERROR(INDEX($AK$3:$AK$129,MATCH(1,($AP$3:$AP$129=$AR73&amp;$AQ73)*($AH$3:$AH$129=EQ$3),0),0),"")</f>
        <v/>
      </c>
      <c r="ER73" s="297" t="str">
        <f t="array" aca="1" ref="ER73" ca="1">IFERROR(INDEX($AI$3:$AI$129,MATCH(1,($AP$3:$AP$129=$AR73&amp;$AQ73)*($AH$3:$AH$129=ER$3),0),0),"")</f>
        <v/>
      </c>
      <c r="ES73" s="299" t="str">
        <f t="array" aca="1" ref="ES73" ca="1">IFERROR(INDEX($AG$3:$AG$129,MATCH(1,($AP$3:$AP$129=$AR73&amp;$AQ73)*($AH$3:$AH$129=ES$3),0),0),"")</f>
        <v/>
      </c>
      <c r="ET73" s="297" t="str">
        <f t="array" aca="1" ref="ET73" ca="1">IFERROR(INDEX($AJ$3:$AJ$129,MATCH(1,($AP$3:$AP$129=$AR73&amp;$AQ73)*($AH$3:$AH$129=ET$3),0),0),"")</f>
        <v/>
      </c>
      <c r="EU73" s="297" t="str">
        <f t="array" aca="1" ref="EU73" ca="1">IFERROR(INDEX($AK$3:$AK$129,MATCH(1,($AP$3:$AP$129=$AR73&amp;$AQ73)*($AH$3:$AH$129=EU$3),0),0),"")</f>
        <v/>
      </c>
      <c r="EV73" s="297" t="str">
        <f t="array" aca="1" ref="EV73" ca="1">IFERROR(INDEX($AI$3:$AI$129,MATCH(1,($AP$3:$AP$129=$AR73&amp;$AQ73)*($AH$3:$AH$129=EV$3),0),0),"")</f>
        <v/>
      </c>
      <c r="EW73" s="299" t="str">
        <f t="array" aca="1" ref="EW73" ca="1">IFERROR(INDEX($AG$3:$AG$129,MATCH(1,($AP$3:$AP$129=$AR73&amp;$AQ73)*($AH$3:$AH$129=EW$3),0),0),"")</f>
        <v/>
      </c>
      <c r="EX73" s="297" t="str">
        <f t="array" aca="1" ref="EX73" ca="1">IFERROR(INDEX($AJ$3:$AJ$129,MATCH(1,($AP$3:$AP$129=$AR73&amp;$AQ73)*($AH$3:$AH$129=EX$3),0),0),"")</f>
        <v/>
      </c>
      <c r="EY73" s="297" t="str">
        <f t="array" aca="1" ref="EY73" ca="1">IFERROR(INDEX($AK$3:$AK$129,MATCH(1,($AP$3:$AP$129=$AR73&amp;$AQ73)*($AH$3:$AH$129=EY$3),0),0),"")</f>
        <v/>
      </c>
      <c r="EZ73" s="297" t="str">
        <f t="array" aca="1" ref="EZ73" ca="1">IFERROR(INDEX($AI$3:$AI$129,MATCH(1,($AP$3:$AP$129=$AR73&amp;$AQ73)*($AH$3:$AH$129=EZ$3),0),0),"")</f>
        <v/>
      </c>
      <c r="FA73" s="299" t="str">
        <f t="array" aca="1" ref="FA73" ca="1">IFERROR(INDEX($AG$3:$AG$129,MATCH(1,($AP$3:$AP$129=$AR73&amp;$AQ73)*($AH$3:$AH$129=FA$3),0),0),"")</f>
        <v/>
      </c>
      <c r="FB73" s="297" t="str">
        <f t="array" aca="1" ref="FB73" ca="1">IFERROR(INDEX($AJ$3:$AJ$129,MATCH(1,($AP$3:$AP$129=$AR73&amp;$AQ73)*($AH$3:$AH$129=FB$3),0),0),"")</f>
        <v/>
      </c>
      <c r="FC73" s="297" t="str">
        <f t="array" aca="1" ref="FC73" ca="1">IFERROR(INDEX($AK$3:$AK$129,MATCH(1,($AP$3:$AP$129=$AR73&amp;$AQ73)*($AH$3:$AH$129=FC$3),0),0),"")</f>
        <v/>
      </c>
      <c r="FD73" s="297" t="str">
        <f t="array" aca="1" ref="FD73" ca="1">IFERROR(INDEX($AI$3:$AI$129,MATCH(1,($AP$3:$AP$129=$AR73&amp;$AQ73)*($AH$3:$AH$129=FD$3),0),0),"")</f>
        <v/>
      </c>
      <c r="FE73" s="299" t="str">
        <f t="array" aca="1" ref="FE73" ca="1">IFERROR(INDEX($AG$3:$AG$129,MATCH(1,($AP$3:$AP$129=$AR73&amp;$AQ73)*($AH$3:$AH$129=FE$3),0),0),"")</f>
        <v/>
      </c>
      <c r="FF73" s="297" t="str">
        <f t="array" aca="1" ref="FF73" ca="1">IFERROR(INDEX($AJ$3:$AJ$129,MATCH(1,($AP$3:$AP$129=$AR73&amp;$AQ73)*($AH$3:$AH$129=FF$3),0),0),"")</f>
        <v/>
      </c>
      <c r="FG73" s="297" t="str">
        <f t="array" aca="1" ref="FG73" ca="1">IFERROR(INDEX($AK$3:$AK$129,MATCH(1,($AP$3:$AP$129=$AR73&amp;$AQ73)*($AH$3:$AH$129=FG$3),0),0),"")</f>
        <v/>
      </c>
    </row>
    <row r="74" spans="2:163" ht="13.8" x14ac:dyDescent="0.25">
      <c r="B74" s="295">
        <f>dummy1!O80</f>
        <v>72</v>
      </c>
      <c r="C74" s="296">
        <f>dummy1!P80</f>
        <v>42041</v>
      </c>
      <c r="D74" s="297">
        <f>dummy1!Q80</f>
        <v>0.625</v>
      </c>
      <c r="E74" s="295" t="str">
        <f>dummy1!R80</f>
        <v>Court 8</v>
      </c>
      <c r="X74" s="296"/>
      <c r="AD74" s="295">
        <f ca="1">'Bracket 33 - 64'!S305</f>
        <v>32</v>
      </c>
      <c r="AE74" s="295" t="str">
        <f ca="1">'Bracket 33 - 64'!T302</f>
        <v>Loser Match 17</v>
      </c>
      <c r="AF74" s="295" t="str">
        <f ca="1">'Bracket 33 - 64'!T303</f>
        <v/>
      </c>
      <c r="AG74" s="295">
        <f t="shared" ca="1" si="80"/>
        <v>72</v>
      </c>
      <c r="AH74" s="295">
        <f t="shared" ca="1" si="81"/>
        <v>42041</v>
      </c>
      <c r="AI74" s="295">
        <f t="shared" ca="1" si="82"/>
        <v>0.625</v>
      </c>
      <c r="AJ74" s="295" t="str">
        <f t="shared" ca="1" si="83"/>
        <v>Winner Match 68</v>
      </c>
      <c r="AK74" s="295" t="str">
        <f t="shared" ca="1" si="84"/>
        <v>Winner Match 69</v>
      </c>
      <c r="AL74" s="294">
        <f>IF(dummy1!B81=dummy1!B80,IF(dummy1!C81&gt;1,AL73,AL73+1),1)</f>
        <v>1</v>
      </c>
      <c r="AP74" s="295" t="str">
        <f t="shared" si="85"/>
        <v>1Court 8</v>
      </c>
      <c r="AQ74" s="295" t="str">
        <f t="shared" si="76"/>
        <v>Court 9</v>
      </c>
      <c r="AR74" s="295">
        <f t="shared" si="75"/>
        <v>6</v>
      </c>
      <c r="AS74" s="295">
        <f t="shared" ca="1" si="87"/>
        <v>18</v>
      </c>
      <c r="AT74" s="295">
        <f t="shared" ca="1" si="88"/>
        <v>0</v>
      </c>
      <c r="AU74" s="295">
        <f t="shared" ca="1" si="89"/>
        <v>0</v>
      </c>
      <c r="AV74" s="295">
        <f t="shared" ca="1" si="90"/>
        <v>0</v>
      </c>
      <c r="AW74" s="295">
        <f t="shared" ca="1" si="91"/>
        <v>0</v>
      </c>
      <c r="AX74" s="295">
        <f t="shared" ca="1" si="92"/>
        <v>0</v>
      </c>
      <c r="AY74" s="295">
        <f t="shared" ca="1" si="93"/>
        <v>0</v>
      </c>
      <c r="AZ74" s="297" t="str">
        <f t="array" aca="1" ref="AZ74" ca="1">IFERROR(INDEX($K$3:$K$18,MATCH(1,($AM$3:$AM$18=$AR74&amp;$AQ74)*($J$3:$J$18=AZ$3),0),0),"")</f>
        <v/>
      </c>
      <c r="BA74" s="299" t="str">
        <f t="array" aca="1" ref="BA74" ca="1">IFERROR(INDEX($I$3:$I$18,MATCH(1,($AM$3:$AM$18=$AR74&amp;$AQ74)*($J$3:$J$18=BA$3),0),0),"")</f>
        <v/>
      </c>
      <c r="BB74" s="297" t="str">
        <f t="array" aca="1" ref="BB74" ca="1">IFERROR(INDEX($L$3:$L$18,MATCH(1,($AM$3:$AM$18=$AR74&amp;$AQ74)*($J$3:$J$18=BB$3),0),0),"")</f>
        <v/>
      </c>
      <c r="BC74" s="297" t="str">
        <f t="array" aca="1" ref="BC74" ca="1">IFERROR(INDEX($M$3:$M$18,MATCH(1,($AM$3:$AM$18=$AR74&amp;$AQ74)*($J$3:$J$18=BC$3),0),0),"")</f>
        <v/>
      </c>
      <c r="BD74" s="297" t="str">
        <f t="array" aca="1" ref="BD74" ca="1">IFERROR(INDEX($K$3:$K$18,MATCH(1,($AM$3:$AM$18=$AR74&amp;$AQ74)*($J$3:$J$18=BD$3),0),0),"")</f>
        <v/>
      </c>
      <c r="BE74" s="299" t="str">
        <f t="array" aca="1" ref="BE74" ca="1">IFERROR(INDEX($I$3:$I$18,MATCH(1,($AM$3:$AM$18=$AR74&amp;$AQ74)*($J$3:$J$18=BE$3),0),0),"")</f>
        <v/>
      </c>
      <c r="BF74" s="297" t="str">
        <f t="array" aca="1" ref="BF74" ca="1">IFERROR(INDEX($L$3:$L$18,MATCH(1,($AM$3:$AM$18=$AR74&amp;$AQ74)*($J$3:$J$18=BF$3),0),0),"")</f>
        <v/>
      </c>
      <c r="BG74" s="297" t="str">
        <f t="array" aca="1" ref="BG74" ca="1">IFERROR(INDEX($M$3:$M$18,MATCH(1,($AM$3:$AM$18=$AR74&amp;$AQ74)*($J$3:$J$18=BG$3),0),0),"")</f>
        <v/>
      </c>
      <c r="BH74" s="297" t="str">
        <f t="array" aca="1" ref="BH74" ca="1">IFERROR(INDEX($K$3:$K$18,MATCH(1,($AM$3:$AM$18=$AR74&amp;$AQ74)*($J$3:$J$18=BH$3),0),0),"")</f>
        <v/>
      </c>
      <c r="BI74" s="299" t="str">
        <f t="array" aca="1" ref="BI74" ca="1">IFERROR(INDEX($I$3:$I$18,MATCH(1,($AM$3:$AM$18=$AR74&amp;$AQ74)*($J$3:$J$18=BI$3),0),0),"")</f>
        <v/>
      </c>
      <c r="BJ74" s="297" t="str">
        <f t="array" aca="1" ref="BJ74" ca="1">IFERROR(INDEX($L$3:$L$18,MATCH(1,($AM$3:$AM$18=$AR74&amp;$AQ74)*($J$3:$J$18=BJ$3),0),0),"")</f>
        <v/>
      </c>
      <c r="BK74" s="297" t="str">
        <f t="array" aca="1" ref="BK74" ca="1">IFERROR(INDEX($M$3:$M$18,MATCH(1,($AM$3:$AM$18=$AR74&amp;$AQ74)*($J$3:$J$18=BK$3),0),0),"")</f>
        <v/>
      </c>
      <c r="BL74" s="297" t="str">
        <f t="array" aca="1" ref="BL74" ca="1">IFERROR(INDEX($K$3:$K$18,MATCH(1,($AM$3:$AM$18=$AR74&amp;$AQ74)*($J$3:$J$18=BL$3),0),0),"")</f>
        <v/>
      </c>
      <c r="BM74" s="299" t="str">
        <f t="array" aca="1" ref="BM74" ca="1">IFERROR(INDEX($I$3:$I$18,MATCH(1,($AM$3:$AM$18=$AR74&amp;$AQ74)*($J$3:$J$18=BM$3),0),0),"")</f>
        <v/>
      </c>
      <c r="BN74" s="297" t="str">
        <f t="array" aca="1" ref="BN74" ca="1">IFERROR(INDEX($L$3:$L$18,MATCH(1,($AM$3:$AM$18=$AR74&amp;$AQ74)*($J$3:$J$18=BN$3),0),0),"")</f>
        <v/>
      </c>
      <c r="BO74" s="297" t="str">
        <f t="array" aca="1" ref="BO74" ca="1">IFERROR(INDEX($M$3:$M$18,MATCH(1,($AM$3:$AM$18=$AR74&amp;$AQ74)*($J$3:$J$18=BO$3),0),0),"")</f>
        <v/>
      </c>
      <c r="BP74" s="297" t="str">
        <f t="array" aca="1" ref="BP74" ca="1">IFERROR(INDEX($K$3:$K$18,MATCH(1,($AM$3:$AM$18=$AR74&amp;$AQ74)*($J$3:$J$18=BP$3),0),0),"")</f>
        <v/>
      </c>
      <c r="BQ74" s="299" t="str">
        <f t="array" aca="1" ref="BQ74" ca="1">IFERROR(INDEX($I$3:$I$18,MATCH(1,($AM$3:$AM$18=$AR74&amp;$AQ74)*($J$3:$J$18=BQ$3),0),0),"")</f>
        <v/>
      </c>
      <c r="BR74" s="297" t="str">
        <f t="array" aca="1" ref="BR74" ca="1">IFERROR(INDEX($L$3:$L$18,MATCH(1,($AM$3:$AM$18=$AR74&amp;$AQ74)*($J$3:$J$18=BR$3),0),0),"")</f>
        <v/>
      </c>
      <c r="BS74" s="297" t="str">
        <f t="array" aca="1" ref="BS74" ca="1">IFERROR(INDEX($M$3:$M$18,MATCH(1,($AM$3:$AM$18=$AR74&amp;$AQ74)*($J$3:$J$18=BS$3),0),0),"")</f>
        <v/>
      </c>
      <c r="BT74" s="297" t="str">
        <f t="array" aca="1" ref="BT74" ca="1">IFERROR(INDEX($K$3:$K$18,MATCH(1,($AM$3:$AM$18=$AR74&amp;$AQ74)*($J$3:$J$18=BT$3),0),0),"")</f>
        <v/>
      </c>
      <c r="BU74" s="299" t="str">
        <f t="array" aca="1" ref="BU74" ca="1">IFERROR(INDEX($I$3:$I$18,MATCH(1,($AM$3:$AM$18=$AR74&amp;$AQ74)*($J$3:$J$18=BU$3),0),0),"")</f>
        <v/>
      </c>
      <c r="BV74" s="297" t="str">
        <f t="array" aca="1" ref="BV74" ca="1">IFERROR(INDEX($L$3:$L$18,MATCH(1,($AM$3:$AM$18=$AR74&amp;$AQ74)*($J$3:$J$18=BV$3),0),0),"")</f>
        <v/>
      </c>
      <c r="BW74" s="297" t="str">
        <f t="array" aca="1" ref="BW74" ca="1">IFERROR(INDEX($M$3:$M$18,MATCH(1,($AM$3:$AM$18=$AR74&amp;$AQ74)*($J$3:$J$18=BW$3),0),0),"")</f>
        <v/>
      </c>
      <c r="BX74" s="297" t="str">
        <f t="array" aca="1" ref="BX74" ca="1">IFERROR(INDEX($K$3:$K$18,MATCH(1,($AM$3:$AM$18=$AR74&amp;$AQ74)*($J$3:$J$18=BX$3),0),0),"")</f>
        <v/>
      </c>
      <c r="BY74" s="299" t="str">
        <f t="array" aca="1" ref="BY74" ca="1">IFERROR(INDEX($I$3:$I$18,MATCH(1,($AM$3:$AM$18=$AR74&amp;$AQ74)*($J$3:$J$18=BY$3),0),0),"")</f>
        <v/>
      </c>
      <c r="BZ74" s="297" t="str">
        <f t="array" aca="1" ref="BZ74" ca="1">IFERROR(INDEX($L$3:$L$18,MATCH(1,($AM$3:$AM$18=$AR74&amp;$AQ74)*($J$3:$J$18=BZ$3),0),0),"")</f>
        <v/>
      </c>
      <c r="CA74" s="297" t="str">
        <f t="array" aca="1" ref="CA74" ca="1">IFERROR(INDEX($M$3:$M$18,MATCH(1,($AM$3:$AM$18=$AR74&amp;$AQ74)*($J$3:$J$18=CA$3),0),0),"")</f>
        <v/>
      </c>
      <c r="CB74" s="297" t="str">
        <f t="array" aca="1" ref="CB74" ca="1">IFERROR(INDEX($S$3:$S$33,MATCH(1,($AN$3:$AN$33=$AR74&amp;$AQ74)*($R$3:$R$33=CB$3),0),0),"")</f>
        <v/>
      </c>
      <c r="CC74" s="299" t="str">
        <f t="array" aca="1" ref="CC74" ca="1">IFERROR(INDEX($Q$3:$Q$33,MATCH(1,($AN$3:$AN$33=$AR74&amp;$AQ74)*($R$3:$R$33=CC$3),0),0),"")</f>
        <v/>
      </c>
      <c r="CD74" s="297" t="str">
        <f t="array" aca="1" ref="CD74" ca="1">IFERROR(INDEX($T$3:$T$33,MATCH(1,($AN$3:$AN$33=$AR74&amp;$AQ74)*($R$3:$R$33=CD$3),0),0),"")</f>
        <v/>
      </c>
      <c r="CE74" s="297" t="str">
        <f t="array" aca="1" ref="CE74" ca="1">IFERROR(INDEX($U$3:$U$33,MATCH(1,($AN$3:$AN$33=$AR74&amp;$AQ74)*($R$3:$R$33=CE$3),0),0),"")</f>
        <v/>
      </c>
      <c r="CF74" s="297" t="str">
        <f t="array" aca="1" ref="CF74" ca="1">IFERROR(INDEX($S$3:$S$33,MATCH(1,($AN$3:$AN$33=$AR74&amp;$AQ74)*($R$3:$R$33=CF$3),0),0),"")</f>
        <v/>
      </c>
      <c r="CG74" s="299" t="str">
        <f t="array" aca="1" ref="CG74" ca="1">IFERROR(INDEX($Q$3:$Q$33,MATCH(1,($AN$3:$AN$33=$AR74&amp;$AQ74)*($R$3:$R$33=CG$3),0),0),"")</f>
        <v/>
      </c>
      <c r="CH74" s="297" t="str">
        <f t="array" aca="1" ref="CH74" ca="1">IFERROR(INDEX($T$3:$T$33,MATCH(1,($AN$3:$AN$33=$AR74&amp;$AQ74)*($R$3:$R$33=CH$3),0),0),"")</f>
        <v/>
      </c>
      <c r="CI74" s="297" t="str">
        <f t="array" aca="1" ref="CI74" ca="1">IFERROR(INDEX($U$3:$U$33,MATCH(1,($AN$3:$AN$33=$AR74&amp;$AQ74)*($R$3:$R$33=CI$3),0),0),"")</f>
        <v/>
      </c>
      <c r="CJ74" s="297" t="str">
        <f t="array" aca="1" ref="CJ74" ca="1">IFERROR(INDEX($S$3:$S$33,MATCH(1,($AN$3:$AN$33=$AR74&amp;$AQ74)*($R$3:$R$33=CJ$3),0),0),"")</f>
        <v/>
      </c>
      <c r="CK74" s="299" t="str">
        <f t="array" aca="1" ref="CK74" ca="1">IFERROR(INDEX($Q$3:$Q$33,MATCH(1,($AN$3:$AN$33=$AR74&amp;$AQ74)*($R$3:$R$33=CK$3),0),0),"")</f>
        <v/>
      </c>
      <c r="CL74" s="297" t="str">
        <f t="array" aca="1" ref="CL74" ca="1">IFERROR(INDEX($T$3:$T$33,MATCH(1,($AN$3:$AN$33=$AR74&amp;$AQ74)*($R$3:$R$33=CL$3),0),0),"")</f>
        <v/>
      </c>
      <c r="CM74" s="297" t="str">
        <f t="array" aca="1" ref="CM74" ca="1">IFERROR(INDEX($U$3:$U$33,MATCH(1,($AN$3:$AN$33=$AR74&amp;$AQ74)*($R$3:$R$33=CM$3),0),0),"")</f>
        <v/>
      </c>
      <c r="CN74" s="297" t="str">
        <f t="array" aca="1" ref="CN74" ca="1">IFERROR(INDEX($S$3:$S$33,MATCH(1,($AN$3:$AN$33=$AR74&amp;$AQ74)*($R$3:$R$33=CN$3),0),0),"")</f>
        <v/>
      </c>
      <c r="CO74" s="299" t="str">
        <f t="array" aca="1" ref="CO74" ca="1">IFERROR(INDEX($Q$3:$Q$33,MATCH(1,($AN$3:$AN$33=$AR74&amp;$AQ74)*($R$3:$R$33=CO$3),0),0),"")</f>
        <v/>
      </c>
      <c r="CP74" s="297" t="str">
        <f t="array" aca="1" ref="CP74" ca="1">IFERROR(INDEX($T$3:$T$33,MATCH(1,($AN$3:$AN$33=$AR74&amp;$AQ74)*($R$3:$R$33=CP$3),0),0),"")</f>
        <v/>
      </c>
      <c r="CQ74" s="297" t="str">
        <f t="array" aca="1" ref="CQ74" ca="1">IFERROR(INDEX($U$3:$U$33,MATCH(1,($AN$3:$AN$33=$AR74&amp;$AQ74)*($R$3:$R$33=CQ$3),0),0),"")</f>
        <v/>
      </c>
      <c r="CR74" s="297" t="str">
        <f t="array" aca="1" ref="CR74" ca="1">IFERROR(INDEX($S$3:$S$33,MATCH(1,($AN$3:$AN$33=$AR74&amp;$AQ74)*($R$3:$R$33=CR$3),0),0),"")</f>
        <v/>
      </c>
      <c r="CS74" s="299" t="str">
        <f t="array" aca="1" ref="CS74" ca="1">IFERROR(INDEX($Q$3:$Q$33,MATCH(1,($AN$3:$AN$33=$AR74&amp;$AQ74)*($R$3:$R$33=CS$3),0),0),"")</f>
        <v/>
      </c>
      <c r="CT74" s="297" t="str">
        <f t="array" aca="1" ref="CT74" ca="1">IFERROR(INDEX($T$3:$T$33,MATCH(1,($AN$3:$AN$33=$AR74&amp;$AQ74)*($R$3:$R$33=CT$3),0),0),"")</f>
        <v/>
      </c>
      <c r="CU74" s="297" t="str">
        <f t="array" aca="1" ref="CU74" ca="1">IFERROR(INDEX($U$3:$U$33,MATCH(1,($AN$3:$AN$33=$AR74&amp;$AQ74)*($R$3:$R$33=CU$3),0),0),"")</f>
        <v/>
      </c>
      <c r="CV74" s="297" t="str">
        <f t="array" aca="1" ref="CV74" ca="1">IFERROR(INDEX($S$3:$S$33,MATCH(1,($AN$3:$AN$33=$AR74&amp;$AQ74)*($R$3:$R$33=CV$3),0),0),"")</f>
        <v/>
      </c>
      <c r="CW74" s="299" t="str">
        <f t="array" aca="1" ref="CW74" ca="1">IFERROR(INDEX($Q$3:$Q$33,MATCH(1,($AN$3:$AN$33=$AR74&amp;$AQ74)*($R$3:$R$33=CW$3),0),0),"")</f>
        <v/>
      </c>
      <c r="CX74" s="297" t="str">
        <f t="array" aca="1" ref="CX74" ca="1">IFERROR(INDEX($T$3:$T$33,MATCH(1,($AN$3:$AN$33=$AR74&amp;$AQ74)*($R$3:$R$33=CX$3),0),0),"")</f>
        <v/>
      </c>
      <c r="CY74" s="297" t="str">
        <f t="array" aca="1" ref="CY74" ca="1">IFERROR(INDEX($U$3:$U$33,MATCH(1,($AN$3:$AN$33=$AR74&amp;$AQ74)*($R$3:$R$33=CY$3),0),0),"")</f>
        <v/>
      </c>
      <c r="CZ74" s="297" t="str">
        <f t="array" aca="1" ref="CZ74" ca="1">IFERROR(INDEX($S$3:$S$33,MATCH(1,($AN$3:$AN$33=$AR74&amp;$AQ74)*($R$3:$R$33=CZ$3),0),0),"")</f>
        <v/>
      </c>
      <c r="DA74" s="299" t="str">
        <f t="array" aca="1" ref="DA74" ca="1">IFERROR(INDEX($Q$3:$Q$33,MATCH(1,($AN$3:$AN$33=$AR74&amp;$AQ74)*($R$3:$R$33=DA$3),0),0),"")</f>
        <v/>
      </c>
      <c r="DB74" s="297" t="str">
        <f t="array" aca="1" ref="DB74" ca="1">IFERROR(INDEX($T$3:$T$33,MATCH(1,($AN$3:$AN$33=$AR74&amp;$AQ74)*($R$3:$R$33=DB$3),0),0),"")</f>
        <v/>
      </c>
      <c r="DC74" s="297" t="str">
        <f t="array" aca="1" ref="DC74" ca="1">IFERROR(INDEX($U$3:$U$33,MATCH(1,($AN$3:$AN$33=$AR74&amp;$AQ74)*($R$3:$R$33=DC$3),0),0),"")</f>
        <v/>
      </c>
      <c r="DD74" s="297" t="str">
        <f t="array" aca="1" ref="DD74" ca="1">IFERROR(INDEX($AA$3:$AA$65,MATCH(1,($AO$3:$AO$65=$AR74&amp;$AQ74)*($Z$3:$Z$65=DD$3),0),0),"")</f>
        <v/>
      </c>
      <c r="DE74" s="299" t="str">
        <f t="array" aca="1" ref="DE74" ca="1">IFERROR(INDEX($Y$3:$Y$65,MATCH(1,($AO$3:$AO$65=$AR74&amp;$AQ74)*($Z$3:$Z$65=DE$3),0),0),"")</f>
        <v/>
      </c>
      <c r="DF74" s="297" t="str">
        <f t="array" aca="1" ref="DF74" ca="1">IFERROR(INDEX($AB$3:$AB$65,MATCH(1,($AO$3:$AO$65=$AR74&amp;$AQ74)*($Z$3:$Z$65=DF$3),0),0),"")</f>
        <v/>
      </c>
      <c r="DG74" s="297" t="str">
        <f t="array" aca="1" ref="DG74" ca="1">IFERROR(INDEX($AC$3:$AC$65,MATCH(1,($AO$3:$AO$65=$AR74&amp;$AQ74)*($Z$3:$Z$65=DG$3),0),0),"")</f>
        <v/>
      </c>
      <c r="DH74" s="297" t="str">
        <f t="array" aca="1" ref="DH74" ca="1">IFERROR(INDEX($AA$3:$AA$65,MATCH(1,($AO$3:$AO$65=$AR74&amp;$AQ74)*($Z$3:$Z$65=DH$3),0),0),"")</f>
        <v/>
      </c>
      <c r="DI74" s="299" t="str">
        <f t="array" aca="1" ref="DI74" ca="1">IFERROR(INDEX($Y$3:$Y$65,MATCH(1,($AO$3:$AO$65=$AR74&amp;$AQ74)*($Z$3:$Z$65=DI$3),0),0),"")</f>
        <v/>
      </c>
      <c r="DJ74" s="297" t="str">
        <f t="array" aca="1" ref="DJ74" ca="1">IFERROR(INDEX($AB$3:$AB$65,MATCH(1,($AO$3:$AO$65=$AR74&amp;$AQ74)*($Z$3:$Z$65=DJ$3),0),0),"")</f>
        <v/>
      </c>
      <c r="DK74" s="297" t="str">
        <f t="array" aca="1" ref="DK74" ca="1">IFERROR(INDEX($AC$3:$AC$65,MATCH(1,($AO$3:$AO$65=$AR74&amp;$AQ74)*($Z$3:$Z$65=DK$3),0),0),"")</f>
        <v/>
      </c>
      <c r="DL74" s="297" t="str">
        <f t="array" aca="1" ref="DL74" ca="1">IFERROR(INDEX($AA$3:$AA$65,MATCH(1,($AO$3:$AO$65=$AR74&amp;$AQ74)*($Z$3:$Z$65=DL$3),0),0),"")</f>
        <v/>
      </c>
      <c r="DM74" s="299" t="str">
        <f t="array" aca="1" ref="DM74" ca="1">IFERROR(INDEX($Y$3:$Y$65,MATCH(1,($AO$3:$AO$65=$AR74&amp;$AQ74)*($Z$3:$Z$65=DM$3),0),0),"")</f>
        <v/>
      </c>
      <c r="DN74" s="297" t="str">
        <f t="array" aca="1" ref="DN74" ca="1">IFERROR(INDEX($AB$3:$AB$65,MATCH(1,($AO$3:$AO$65=$AR74&amp;$AQ74)*($Z$3:$Z$65=DN$3),0),0),"")</f>
        <v/>
      </c>
      <c r="DO74" s="297" t="str">
        <f t="array" aca="1" ref="DO74" ca="1">IFERROR(INDEX($AC$3:$AC$65,MATCH(1,($AO$3:$AO$65=$AR74&amp;$AQ74)*($Z$3:$Z$65=DO$3),0),0),"")</f>
        <v/>
      </c>
      <c r="DP74" s="297" t="str">
        <f t="array" aca="1" ref="DP74" ca="1">IFERROR(INDEX($AA$3:$AA$65,MATCH(1,($AO$3:$AO$65=$AR74&amp;$AQ74)*($Z$3:$Z$65=DP$3),0),0),"")</f>
        <v/>
      </c>
      <c r="DQ74" s="299" t="str">
        <f t="array" aca="1" ref="DQ74" ca="1">IFERROR(INDEX($Y$3:$Y$65,MATCH(1,($AO$3:$AO$65=$AR74&amp;$AQ74)*($Z$3:$Z$65=DQ$3),0),0),"")</f>
        <v/>
      </c>
      <c r="DR74" s="297" t="str">
        <f t="array" aca="1" ref="DR74" ca="1">IFERROR(INDEX($AB$3:$AB$65,MATCH(1,($AO$3:$AO$65=$AR74&amp;$AQ74)*($Z$3:$Z$65=DR$3),0),0),"")</f>
        <v/>
      </c>
      <c r="DS74" s="297" t="str">
        <f t="array" aca="1" ref="DS74" ca="1">IFERROR(INDEX($AC$3:$AC$65,MATCH(1,($AO$3:$AO$65=$AR74&amp;$AQ74)*($Z$3:$Z$65=DS$3),0),0),"")</f>
        <v/>
      </c>
      <c r="DT74" s="297" t="str">
        <f t="array" aca="1" ref="DT74" ca="1">IFERROR(INDEX($AA$3:$AA$65,MATCH(1,($AO$3:$AO$65=$AR74&amp;$AQ74)*($Z$3:$Z$65=DT$3),0),0),"")</f>
        <v/>
      </c>
      <c r="DU74" s="299" t="str">
        <f t="array" aca="1" ref="DU74" ca="1">IFERROR(INDEX($Y$3:$Y$65,MATCH(1,($AO$3:$AO$65=$AR74&amp;$AQ74)*($Z$3:$Z$65=DU$3),0),0),"")</f>
        <v/>
      </c>
      <c r="DV74" s="297" t="str">
        <f t="array" aca="1" ref="DV74" ca="1">IFERROR(INDEX($AB$3:$AB$65,MATCH(1,($AO$3:$AO$65=$AR74&amp;$AQ74)*($Z$3:$Z$65=DV$3),0),0),"")</f>
        <v/>
      </c>
      <c r="DW74" s="297" t="str">
        <f t="array" aca="1" ref="DW74" ca="1">IFERROR(INDEX($AC$3:$AC$65,MATCH(1,($AO$3:$AO$65=$AR74&amp;$AQ74)*($Z$3:$Z$65=DW$3),0),0),"")</f>
        <v/>
      </c>
      <c r="DX74" s="297" t="str">
        <f t="array" aca="1" ref="DX74" ca="1">IFERROR(INDEX($AA$3:$AA$65,MATCH(1,($AO$3:$AO$65=$AR74&amp;$AQ74)*($Z$3:$Z$65=DX$3),0),0),"")</f>
        <v/>
      </c>
      <c r="DY74" s="299" t="str">
        <f t="array" aca="1" ref="DY74" ca="1">IFERROR(INDEX($Y$3:$Y$65,MATCH(1,($AO$3:$AO$65=$AR74&amp;$AQ74)*($Z$3:$Z$65=DY$3),0),0),"")</f>
        <v/>
      </c>
      <c r="DZ74" s="297" t="str">
        <f t="array" aca="1" ref="DZ74" ca="1">IFERROR(INDEX($AB$3:$AB$65,MATCH(1,($AO$3:$AO$65=$AR74&amp;$AQ74)*($Z$3:$Z$65=DZ$3),0),0),"")</f>
        <v/>
      </c>
      <c r="EA74" s="297" t="str">
        <f t="array" aca="1" ref="EA74" ca="1">IFERROR(INDEX($AC$3:$AC$65,MATCH(1,($AO$3:$AO$65=$AR74&amp;$AQ74)*($Z$3:$Z$65=EA$3),0),0),"")</f>
        <v/>
      </c>
      <c r="EB74" s="297" t="str">
        <f t="array" aca="1" ref="EB74" ca="1">IFERROR(INDEX($AA$3:$AA$65,MATCH(1,($AO$3:$AO$65=$AR74&amp;$AQ74)*($Z$3:$Z$65=EB$3),0),0),"")</f>
        <v/>
      </c>
      <c r="EC74" s="299" t="str">
        <f t="array" aca="1" ref="EC74" ca="1">IFERROR(INDEX($Y$3:$Y$65,MATCH(1,($AO$3:$AO$65=$AR74&amp;$AQ74)*($Z$3:$Z$65=EC$3),0),0),"")</f>
        <v/>
      </c>
      <c r="ED74" s="297" t="str">
        <f t="array" aca="1" ref="ED74" ca="1">IFERROR(INDEX($AB$3:$AB$65,MATCH(1,($AO$3:$AO$65=$AR74&amp;$AQ74)*($Z$3:$Z$65=ED$3),0),0),"")</f>
        <v/>
      </c>
      <c r="EE74" s="297" t="str">
        <f t="array" aca="1" ref="EE74" ca="1">IFERROR(INDEX($AC$3:$AC$65,MATCH(1,($AO$3:$AO$65=$AR74&amp;$AQ74)*($Z$3:$Z$65=EE$3),0),0),"")</f>
        <v/>
      </c>
      <c r="EF74" s="297" t="str">
        <f t="array" aca="1" ref="EF74" ca="1">IFERROR(INDEX($AI$3:$AI$129,MATCH(1,($AP$3:$AP$129=$AR74&amp;$AQ74)*($AH$3:$AH$129=EF$3),0),0),"")</f>
        <v/>
      </c>
      <c r="EG74" s="299" t="str">
        <f t="array" aca="1" ref="EG74" ca="1">IFERROR(INDEX($AG$3:$AG$129,MATCH(1,($AP$3:$AP$129=$AR74&amp;$AQ74)*($AH$3:$AH$129=EG$3),0),0),"")</f>
        <v/>
      </c>
      <c r="EH74" s="297" t="str">
        <f t="array" aca="1" ref="EH74" ca="1">IFERROR(INDEX($AJ$3:$AJ$129,MATCH(1,($AP$3:$AP$129=$AR74&amp;$AQ74)*($AH$3:$AH$129=EH$3),0),0),"")</f>
        <v/>
      </c>
      <c r="EI74" s="297" t="str">
        <f t="array" aca="1" ref="EI74" ca="1">IFERROR(INDEX($AK$3:$AK$129,MATCH(1,($AP$3:$AP$129=$AR74&amp;$AQ74)*($AH$3:$AH$129=EI$3),0),0),"")</f>
        <v/>
      </c>
      <c r="EJ74" s="297" t="str">
        <f t="array" aca="1" ref="EJ74" ca="1">IFERROR(INDEX($AI$3:$AI$129,MATCH(1,($AP$3:$AP$129=$AR74&amp;$AQ74)*($AH$3:$AH$129=EJ$3),0),0),"")</f>
        <v/>
      </c>
      <c r="EK74" s="299" t="str">
        <f t="array" aca="1" ref="EK74" ca="1">IFERROR(INDEX($AG$3:$AG$129,MATCH(1,($AP$3:$AP$129=$AR74&amp;$AQ74)*($AH$3:$AH$129=EK$3),0),0),"")</f>
        <v/>
      </c>
      <c r="EL74" s="297" t="str">
        <f t="array" aca="1" ref="EL74" ca="1">IFERROR(INDEX($AJ$3:$AJ$129,MATCH(1,($AP$3:$AP$129=$AR74&amp;$AQ74)*($AH$3:$AH$129=EL$3),0),0),"")</f>
        <v/>
      </c>
      <c r="EM74" s="297" t="str">
        <f t="array" aca="1" ref="EM74" ca="1">IFERROR(INDEX($AK$3:$AK$129,MATCH(1,($AP$3:$AP$129=$AR74&amp;$AQ74)*($AH$3:$AH$129=EM$3),0),0),"")</f>
        <v/>
      </c>
      <c r="EN74" s="297" t="str">
        <f t="array" aca="1" ref="EN74" ca="1">IFERROR(INDEX($AI$3:$AI$129,MATCH(1,($AP$3:$AP$129=$AR74&amp;$AQ74)*($AH$3:$AH$129=EN$3),0),0),"")</f>
        <v/>
      </c>
      <c r="EO74" s="299" t="str">
        <f t="array" aca="1" ref="EO74" ca="1">IFERROR(INDEX($AG$3:$AG$129,MATCH(1,($AP$3:$AP$129=$AR74&amp;$AQ74)*($AH$3:$AH$129=EO$3),0),0),"")</f>
        <v/>
      </c>
      <c r="EP74" s="297" t="str">
        <f t="array" aca="1" ref="EP74" ca="1">IFERROR(INDEX($AJ$3:$AJ$129,MATCH(1,($AP$3:$AP$129=$AR74&amp;$AQ74)*($AH$3:$AH$129=EP$3),0),0),"")</f>
        <v/>
      </c>
      <c r="EQ74" s="297" t="str">
        <f t="array" aca="1" ref="EQ74" ca="1">IFERROR(INDEX($AK$3:$AK$129,MATCH(1,($AP$3:$AP$129=$AR74&amp;$AQ74)*($AH$3:$AH$129=EQ$3),0),0),"")</f>
        <v/>
      </c>
      <c r="ER74" s="297" t="str">
        <f t="array" aca="1" ref="ER74" ca="1">IFERROR(INDEX($AI$3:$AI$129,MATCH(1,($AP$3:$AP$129=$AR74&amp;$AQ74)*($AH$3:$AH$129=ER$3),0),0),"")</f>
        <v/>
      </c>
      <c r="ES74" s="299" t="str">
        <f t="array" aca="1" ref="ES74" ca="1">IFERROR(INDEX($AG$3:$AG$129,MATCH(1,($AP$3:$AP$129=$AR74&amp;$AQ74)*($AH$3:$AH$129=ES$3),0),0),"")</f>
        <v/>
      </c>
      <c r="ET74" s="297" t="str">
        <f t="array" aca="1" ref="ET74" ca="1">IFERROR(INDEX($AJ$3:$AJ$129,MATCH(1,($AP$3:$AP$129=$AR74&amp;$AQ74)*($AH$3:$AH$129=ET$3),0),0),"")</f>
        <v/>
      </c>
      <c r="EU74" s="297" t="str">
        <f t="array" aca="1" ref="EU74" ca="1">IFERROR(INDEX($AK$3:$AK$129,MATCH(1,($AP$3:$AP$129=$AR74&amp;$AQ74)*($AH$3:$AH$129=EU$3),0),0),"")</f>
        <v/>
      </c>
      <c r="EV74" s="297" t="str">
        <f t="array" aca="1" ref="EV74" ca="1">IFERROR(INDEX($AI$3:$AI$129,MATCH(1,($AP$3:$AP$129=$AR74&amp;$AQ74)*($AH$3:$AH$129=EV$3),0),0),"")</f>
        <v/>
      </c>
      <c r="EW74" s="299" t="str">
        <f t="array" aca="1" ref="EW74" ca="1">IFERROR(INDEX($AG$3:$AG$129,MATCH(1,($AP$3:$AP$129=$AR74&amp;$AQ74)*($AH$3:$AH$129=EW$3),0),0),"")</f>
        <v/>
      </c>
      <c r="EX74" s="297" t="str">
        <f t="array" aca="1" ref="EX74" ca="1">IFERROR(INDEX($AJ$3:$AJ$129,MATCH(1,($AP$3:$AP$129=$AR74&amp;$AQ74)*($AH$3:$AH$129=EX$3),0),0),"")</f>
        <v/>
      </c>
      <c r="EY74" s="297" t="str">
        <f t="array" aca="1" ref="EY74" ca="1">IFERROR(INDEX($AK$3:$AK$129,MATCH(1,($AP$3:$AP$129=$AR74&amp;$AQ74)*($AH$3:$AH$129=EY$3),0),0),"")</f>
        <v/>
      </c>
      <c r="EZ74" s="297" t="str">
        <f t="array" aca="1" ref="EZ74" ca="1">IFERROR(INDEX($AI$3:$AI$129,MATCH(1,($AP$3:$AP$129=$AR74&amp;$AQ74)*($AH$3:$AH$129=EZ$3),0),0),"")</f>
        <v/>
      </c>
      <c r="FA74" s="299" t="str">
        <f t="array" aca="1" ref="FA74" ca="1">IFERROR(INDEX($AG$3:$AG$129,MATCH(1,($AP$3:$AP$129=$AR74&amp;$AQ74)*($AH$3:$AH$129=FA$3),0),0),"")</f>
        <v/>
      </c>
      <c r="FB74" s="297" t="str">
        <f t="array" aca="1" ref="FB74" ca="1">IFERROR(INDEX($AJ$3:$AJ$129,MATCH(1,($AP$3:$AP$129=$AR74&amp;$AQ74)*($AH$3:$AH$129=FB$3),0),0),"")</f>
        <v/>
      </c>
      <c r="FC74" s="297" t="str">
        <f t="array" aca="1" ref="FC74" ca="1">IFERROR(INDEX($AK$3:$AK$129,MATCH(1,($AP$3:$AP$129=$AR74&amp;$AQ74)*($AH$3:$AH$129=FC$3),0),0),"")</f>
        <v/>
      </c>
      <c r="FD74" s="297" t="str">
        <f t="array" aca="1" ref="FD74" ca="1">IFERROR(INDEX($AI$3:$AI$129,MATCH(1,($AP$3:$AP$129=$AR74&amp;$AQ74)*($AH$3:$AH$129=FD$3),0),0),"")</f>
        <v/>
      </c>
      <c r="FE74" s="299" t="str">
        <f t="array" aca="1" ref="FE74" ca="1">IFERROR(INDEX($AG$3:$AG$129,MATCH(1,($AP$3:$AP$129=$AR74&amp;$AQ74)*($AH$3:$AH$129=FE$3),0),0),"")</f>
        <v/>
      </c>
      <c r="FF74" s="297" t="str">
        <f t="array" aca="1" ref="FF74" ca="1">IFERROR(INDEX($AJ$3:$AJ$129,MATCH(1,($AP$3:$AP$129=$AR74&amp;$AQ74)*($AH$3:$AH$129=FF$3),0),0),"")</f>
        <v/>
      </c>
      <c r="FG74" s="297" t="str">
        <f t="array" aca="1" ref="FG74" ca="1">IFERROR(INDEX($AK$3:$AK$129,MATCH(1,($AP$3:$AP$129=$AR74&amp;$AQ74)*($AH$3:$AH$129=FG$3),0),0),"")</f>
        <v/>
      </c>
    </row>
    <row r="75" spans="2:163" ht="13.8" x14ac:dyDescent="0.25">
      <c r="B75" s="295">
        <f>dummy1!O81</f>
        <v>73</v>
      </c>
      <c r="C75" s="296">
        <f>dummy1!P81</f>
        <v>42041</v>
      </c>
      <c r="D75" s="297">
        <f>dummy1!Q81</f>
        <v>0.625</v>
      </c>
      <c r="E75" s="295" t="str">
        <f>dummy1!R81</f>
        <v>Court 9</v>
      </c>
      <c r="X75" s="296"/>
      <c r="AD75" s="295">
        <f ca="1">'Bracket 33 - 64'!S319</f>
        <v>32</v>
      </c>
      <c r="AE75" s="295" t="str">
        <f ca="1">'Bracket 33 - 64'!T316</f>
        <v>Loser Match 24</v>
      </c>
      <c r="AF75" s="295" t="str">
        <f ca="1">'Bracket 33 - 64'!T317</f>
        <v/>
      </c>
      <c r="AG75" s="295">
        <f t="shared" ca="1" si="80"/>
        <v>73</v>
      </c>
      <c r="AH75" s="295">
        <f t="shared" ca="1" si="81"/>
        <v>42041</v>
      </c>
      <c r="AI75" s="295">
        <f t="shared" ca="1" si="82"/>
        <v>0.625</v>
      </c>
      <c r="AJ75" s="295" t="str">
        <f t="shared" ca="1" si="83"/>
        <v>Winner Match 70</v>
      </c>
      <c r="AK75" s="295" t="str">
        <f t="shared" ca="1" si="84"/>
        <v>Winner Match 71</v>
      </c>
      <c r="AL75" s="294">
        <f>IF(dummy1!B82=dummy1!B81,IF(dummy1!C82&gt;1,AL74,AL74+1),1)</f>
        <v>1</v>
      </c>
      <c r="AP75" s="295" t="str">
        <f t="shared" si="85"/>
        <v>1Court 9</v>
      </c>
      <c r="AQ75" s="295" t="str">
        <f t="shared" si="76"/>
        <v>Court 9</v>
      </c>
      <c r="AR75" s="295">
        <f t="shared" si="75"/>
        <v>7</v>
      </c>
      <c r="AS75" s="295">
        <f t="shared" ca="1" si="87"/>
        <v>18</v>
      </c>
      <c r="AT75" s="295">
        <f t="shared" ca="1" si="88"/>
        <v>0</v>
      </c>
      <c r="AU75" s="295">
        <f t="shared" ca="1" si="89"/>
        <v>0</v>
      </c>
      <c r="AV75" s="295">
        <f t="shared" ca="1" si="90"/>
        <v>0</v>
      </c>
      <c r="AW75" s="295">
        <f t="shared" ca="1" si="91"/>
        <v>0</v>
      </c>
      <c r="AX75" s="295">
        <f t="shared" ca="1" si="92"/>
        <v>0</v>
      </c>
      <c r="AY75" s="295">
        <f t="shared" ca="1" si="93"/>
        <v>0</v>
      </c>
      <c r="AZ75" s="297" t="str">
        <f t="array" aca="1" ref="AZ75" ca="1">IFERROR(INDEX($K$3:$K$18,MATCH(1,($AM$3:$AM$18=$AR75&amp;$AQ75)*($J$3:$J$18=AZ$3),0),0),"")</f>
        <v/>
      </c>
      <c r="BA75" s="299" t="str">
        <f t="array" aca="1" ref="BA75" ca="1">IFERROR(INDEX($I$3:$I$18,MATCH(1,($AM$3:$AM$18=$AR75&amp;$AQ75)*($J$3:$J$18=BA$3),0),0),"")</f>
        <v/>
      </c>
      <c r="BB75" s="297" t="str">
        <f t="array" aca="1" ref="BB75" ca="1">IFERROR(INDEX($L$3:$L$18,MATCH(1,($AM$3:$AM$18=$AR75&amp;$AQ75)*($J$3:$J$18=BB$3),0),0),"")</f>
        <v/>
      </c>
      <c r="BC75" s="297" t="str">
        <f t="array" aca="1" ref="BC75" ca="1">IFERROR(INDEX($M$3:$M$18,MATCH(1,($AM$3:$AM$18=$AR75&amp;$AQ75)*($J$3:$J$18=BC$3),0),0),"")</f>
        <v/>
      </c>
      <c r="BD75" s="297" t="str">
        <f t="array" aca="1" ref="BD75" ca="1">IFERROR(INDEX($K$3:$K$18,MATCH(1,($AM$3:$AM$18=$AR75&amp;$AQ75)*($J$3:$J$18=BD$3),0),0),"")</f>
        <v/>
      </c>
      <c r="BE75" s="299" t="str">
        <f t="array" aca="1" ref="BE75" ca="1">IFERROR(INDEX($I$3:$I$18,MATCH(1,($AM$3:$AM$18=$AR75&amp;$AQ75)*($J$3:$J$18=BE$3),0),0),"")</f>
        <v/>
      </c>
      <c r="BF75" s="297" t="str">
        <f t="array" aca="1" ref="BF75" ca="1">IFERROR(INDEX($L$3:$L$18,MATCH(1,($AM$3:$AM$18=$AR75&amp;$AQ75)*($J$3:$J$18=BF$3),0),0),"")</f>
        <v/>
      </c>
      <c r="BG75" s="297" t="str">
        <f t="array" aca="1" ref="BG75" ca="1">IFERROR(INDEX($M$3:$M$18,MATCH(1,($AM$3:$AM$18=$AR75&amp;$AQ75)*($J$3:$J$18=BG$3),0),0),"")</f>
        <v/>
      </c>
      <c r="BH75" s="297" t="str">
        <f t="array" aca="1" ref="BH75" ca="1">IFERROR(INDEX($K$3:$K$18,MATCH(1,($AM$3:$AM$18=$AR75&amp;$AQ75)*($J$3:$J$18=BH$3),0),0),"")</f>
        <v/>
      </c>
      <c r="BI75" s="299" t="str">
        <f t="array" aca="1" ref="BI75" ca="1">IFERROR(INDEX($I$3:$I$18,MATCH(1,($AM$3:$AM$18=$AR75&amp;$AQ75)*($J$3:$J$18=BI$3),0),0),"")</f>
        <v/>
      </c>
      <c r="BJ75" s="297" t="str">
        <f t="array" aca="1" ref="BJ75" ca="1">IFERROR(INDEX($L$3:$L$18,MATCH(1,($AM$3:$AM$18=$AR75&amp;$AQ75)*($J$3:$J$18=BJ$3),0),0),"")</f>
        <v/>
      </c>
      <c r="BK75" s="297" t="str">
        <f t="array" aca="1" ref="BK75" ca="1">IFERROR(INDEX($M$3:$M$18,MATCH(1,($AM$3:$AM$18=$AR75&amp;$AQ75)*($J$3:$J$18=BK$3),0),0),"")</f>
        <v/>
      </c>
      <c r="BL75" s="297" t="str">
        <f t="array" aca="1" ref="BL75" ca="1">IFERROR(INDEX($K$3:$K$18,MATCH(1,($AM$3:$AM$18=$AR75&amp;$AQ75)*($J$3:$J$18=BL$3),0),0),"")</f>
        <v/>
      </c>
      <c r="BM75" s="299" t="str">
        <f t="array" aca="1" ref="BM75" ca="1">IFERROR(INDEX($I$3:$I$18,MATCH(1,($AM$3:$AM$18=$AR75&amp;$AQ75)*($J$3:$J$18=BM$3),0),0),"")</f>
        <v/>
      </c>
      <c r="BN75" s="297" t="str">
        <f t="array" aca="1" ref="BN75" ca="1">IFERROR(INDEX($L$3:$L$18,MATCH(1,($AM$3:$AM$18=$AR75&amp;$AQ75)*($J$3:$J$18=BN$3),0),0),"")</f>
        <v/>
      </c>
      <c r="BO75" s="297" t="str">
        <f t="array" aca="1" ref="BO75" ca="1">IFERROR(INDEX($M$3:$M$18,MATCH(1,($AM$3:$AM$18=$AR75&amp;$AQ75)*($J$3:$J$18=BO$3),0),0),"")</f>
        <v/>
      </c>
      <c r="BP75" s="297" t="str">
        <f t="array" aca="1" ref="BP75" ca="1">IFERROR(INDEX($K$3:$K$18,MATCH(1,($AM$3:$AM$18=$AR75&amp;$AQ75)*($J$3:$J$18=BP$3),0),0),"")</f>
        <v/>
      </c>
      <c r="BQ75" s="299" t="str">
        <f t="array" aca="1" ref="BQ75" ca="1">IFERROR(INDEX($I$3:$I$18,MATCH(1,($AM$3:$AM$18=$AR75&amp;$AQ75)*($J$3:$J$18=BQ$3),0),0),"")</f>
        <v/>
      </c>
      <c r="BR75" s="297" t="str">
        <f t="array" aca="1" ref="BR75" ca="1">IFERROR(INDEX($L$3:$L$18,MATCH(1,($AM$3:$AM$18=$AR75&amp;$AQ75)*($J$3:$J$18=BR$3),0),0),"")</f>
        <v/>
      </c>
      <c r="BS75" s="297" t="str">
        <f t="array" aca="1" ref="BS75" ca="1">IFERROR(INDEX($M$3:$M$18,MATCH(1,($AM$3:$AM$18=$AR75&amp;$AQ75)*($J$3:$J$18=BS$3),0),0),"")</f>
        <v/>
      </c>
      <c r="BT75" s="297" t="str">
        <f t="array" aca="1" ref="BT75" ca="1">IFERROR(INDEX($K$3:$K$18,MATCH(1,($AM$3:$AM$18=$AR75&amp;$AQ75)*($J$3:$J$18=BT$3),0),0),"")</f>
        <v/>
      </c>
      <c r="BU75" s="299" t="str">
        <f t="array" aca="1" ref="BU75" ca="1">IFERROR(INDEX($I$3:$I$18,MATCH(1,($AM$3:$AM$18=$AR75&amp;$AQ75)*($J$3:$J$18=BU$3),0),0),"")</f>
        <v/>
      </c>
      <c r="BV75" s="297" t="str">
        <f t="array" aca="1" ref="BV75" ca="1">IFERROR(INDEX($L$3:$L$18,MATCH(1,($AM$3:$AM$18=$AR75&amp;$AQ75)*($J$3:$J$18=BV$3),0),0),"")</f>
        <v/>
      </c>
      <c r="BW75" s="297" t="str">
        <f t="array" aca="1" ref="BW75" ca="1">IFERROR(INDEX($M$3:$M$18,MATCH(1,($AM$3:$AM$18=$AR75&amp;$AQ75)*($J$3:$J$18=BW$3),0),0),"")</f>
        <v/>
      </c>
      <c r="BX75" s="297" t="str">
        <f t="array" aca="1" ref="BX75" ca="1">IFERROR(INDEX($K$3:$K$18,MATCH(1,($AM$3:$AM$18=$AR75&amp;$AQ75)*($J$3:$J$18=BX$3),0),0),"")</f>
        <v/>
      </c>
      <c r="BY75" s="299" t="str">
        <f t="array" aca="1" ref="BY75" ca="1">IFERROR(INDEX($I$3:$I$18,MATCH(1,($AM$3:$AM$18=$AR75&amp;$AQ75)*($J$3:$J$18=BY$3),0),0),"")</f>
        <v/>
      </c>
      <c r="BZ75" s="297" t="str">
        <f t="array" aca="1" ref="BZ75" ca="1">IFERROR(INDEX($L$3:$L$18,MATCH(1,($AM$3:$AM$18=$AR75&amp;$AQ75)*($J$3:$J$18=BZ$3),0),0),"")</f>
        <v/>
      </c>
      <c r="CA75" s="297" t="str">
        <f t="array" aca="1" ref="CA75" ca="1">IFERROR(INDEX($M$3:$M$18,MATCH(1,($AM$3:$AM$18=$AR75&amp;$AQ75)*($J$3:$J$18=CA$3),0),0),"")</f>
        <v/>
      </c>
      <c r="CB75" s="297" t="str">
        <f t="array" aca="1" ref="CB75" ca="1">IFERROR(INDEX($S$3:$S$33,MATCH(1,($AN$3:$AN$33=$AR75&amp;$AQ75)*($R$3:$R$33=CB$3),0),0),"")</f>
        <v/>
      </c>
      <c r="CC75" s="299" t="str">
        <f t="array" aca="1" ref="CC75" ca="1">IFERROR(INDEX($Q$3:$Q$33,MATCH(1,($AN$3:$AN$33=$AR75&amp;$AQ75)*($R$3:$R$33=CC$3),0),0),"")</f>
        <v/>
      </c>
      <c r="CD75" s="297" t="str">
        <f t="array" aca="1" ref="CD75" ca="1">IFERROR(INDEX($T$3:$T$33,MATCH(1,($AN$3:$AN$33=$AR75&amp;$AQ75)*($R$3:$R$33=CD$3),0),0),"")</f>
        <v/>
      </c>
      <c r="CE75" s="297" t="str">
        <f t="array" aca="1" ref="CE75" ca="1">IFERROR(INDEX($U$3:$U$33,MATCH(1,($AN$3:$AN$33=$AR75&amp;$AQ75)*($R$3:$R$33=CE$3),0),0),"")</f>
        <v/>
      </c>
      <c r="CF75" s="297" t="str">
        <f t="array" aca="1" ref="CF75" ca="1">IFERROR(INDEX($S$3:$S$33,MATCH(1,($AN$3:$AN$33=$AR75&amp;$AQ75)*($R$3:$R$33=CF$3),0),0),"")</f>
        <v/>
      </c>
      <c r="CG75" s="299" t="str">
        <f t="array" aca="1" ref="CG75" ca="1">IFERROR(INDEX($Q$3:$Q$33,MATCH(1,($AN$3:$AN$33=$AR75&amp;$AQ75)*($R$3:$R$33=CG$3),0),0),"")</f>
        <v/>
      </c>
      <c r="CH75" s="297" t="str">
        <f t="array" aca="1" ref="CH75" ca="1">IFERROR(INDEX($T$3:$T$33,MATCH(1,($AN$3:$AN$33=$AR75&amp;$AQ75)*($R$3:$R$33=CH$3),0),0),"")</f>
        <v/>
      </c>
      <c r="CI75" s="297" t="str">
        <f t="array" aca="1" ref="CI75" ca="1">IFERROR(INDEX($U$3:$U$33,MATCH(1,($AN$3:$AN$33=$AR75&amp;$AQ75)*($R$3:$R$33=CI$3),0),0),"")</f>
        <v/>
      </c>
      <c r="CJ75" s="297" t="str">
        <f t="array" aca="1" ref="CJ75" ca="1">IFERROR(INDEX($S$3:$S$33,MATCH(1,($AN$3:$AN$33=$AR75&amp;$AQ75)*($R$3:$R$33=CJ$3),0),0),"")</f>
        <v/>
      </c>
      <c r="CK75" s="299" t="str">
        <f t="array" aca="1" ref="CK75" ca="1">IFERROR(INDEX($Q$3:$Q$33,MATCH(1,($AN$3:$AN$33=$AR75&amp;$AQ75)*($R$3:$R$33=CK$3),0),0),"")</f>
        <v/>
      </c>
      <c r="CL75" s="297" t="str">
        <f t="array" aca="1" ref="CL75" ca="1">IFERROR(INDEX($T$3:$T$33,MATCH(1,($AN$3:$AN$33=$AR75&amp;$AQ75)*($R$3:$R$33=CL$3),0),0),"")</f>
        <v/>
      </c>
      <c r="CM75" s="297" t="str">
        <f t="array" aca="1" ref="CM75" ca="1">IFERROR(INDEX($U$3:$U$33,MATCH(1,($AN$3:$AN$33=$AR75&amp;$AQ75)*($R$3:$R$33=CM$3),0),0),"")</f>
        <v/>
      </c>
      <c r="CN75" s="297" t="str">
        <f t="array" aca="1" ref="CN75" ca="1">IFERROR(INDEX($S$3:$S$33,MATCH(1,($AN$3:$AN$33=$AR75&amp;$AQ75)*($R$3:$R$33=CN$3),0),0),"")</f>
        <v/>
      </c>
      <c r="CO75" s="299" t="str">
        <f t="array" aca="1" ref="CO75" ca="1">IFERROR(INDEX($Q$3:$Q$33,MATCH(1,($AN$3:$AN$33=$AR75&amp;$AQ75)*($R$3:$R$33=CO$3),0),0),"")</f>
        <v/>
      </c>
      <c r="CP75" s="297" t="str">
        <f t="array" aca="1" ref="CP75" ca="1">IFERROR(INDEX($T$3:$T$33,MATCH(1,($AN$3:$AN$33=$AR75&amp;$AQ75)*($R$3:$R$33=CP$3),0),0),"")</f>
        <v/>
      </c>
      <c r="CQ75" s="297" t="str">
        <f t="array" aca="1" ref="CQ75" ca="1">IFERROR(INDEX($U$3:$U$33,MATCH(1,($AN$3:$AN$33=$AR75&amp;$AQ75)*($R$3:$R$33=CQ$3),0),0),"")</f>
        <v/>
      </c>
      <c r="CR75" s="297" t="str">
        <f t="array" aca="1" ref="CR75" ca="1">IFERROR(INDEX($S$3:$S$33,MATCH(1,($AN$3:$AN$33=$AR75&amp;$AQ75)*($R$3:$R$33=CR$3),0),0),"")</f>
        <v/>
      </c>
      <c r="CS75" s="299" t="str">
        <f t="array" aca="1" ref="CS75" ca="1">IFERROR(INDEX($Q$3:$Q$33,MATCH(1,($AN$3:$AN$33=$AR75&amp;$AQ75)*($R$3:$R$33=CS$3),0),0),"")</f>
        <v/>
      </c>
      <c r="CT75" s="297" t="str">
        <f t="array" aca="1" ref="CT75" ca="1">IFERROR(INDEX($T$3:$T$33,MATCH(1,($AN$3:$AN$33=$AR75&amp;$AQ75)*($R$3:$R$33=CT$3),0),0),"")</f>
        <v/>
      </c>
      <c r="CU75" s="297" t="str">
        <f t="array" aca="1" ref="CU75" ca="1">IFERROR(INDEX($U$3:$U$33,MATCH(1,($AN$3:$AN$33=$AR75&amp;$AQ75)*($R$3:$R$33=CU$3),0),0),"")</f>
        <v/>
      </c>
      <c r="CV75" s="297" t="str">
        <f t="array" aca="1" ref="CV75" ca="1">IFERROR(INDEX($S$3:$S$33,MATCH(1,($AN$3:$AN$33=$AR75&amp;$AQ75)*($R$3:$R$33=CV$3),0),0),"")</f>
        <v/>
      </c>
      <c r="CW75" s="299" t="str">
        <f t="array" aca="1" ref="CW75" ca="1">IFERROR(INDEX($Q$3:$Q$33,MATCH(1,($AN$3:$AN$33=$AR75&amp;$AQ75)*($R$3:$R$33=CW$3),0),0),"")</f>
        <v/>
      </c>
      <c r="CX75" s="297" t="str">
        <f t="array" aca="1" ref="CX75" ca="1">IFERROR(INDEX($T$3:$T$33,MATCH(1,($AN$3:$AN$33=$AR75&amp;$AQ75)*($R$3:$R$33=CX$3),0),0),"")</f>
        <v/>
      </c>
      <c r="CY75" s="297" t="str">
        <f t="array" aca="1" ref="CY75" ca="1">IFERROR(INDEX($U$3:$U$33,MATCH(1,($AN$3:$AN$33=$AR75&amp;$AQ75)*($R$3:$R$33=CY$3),0),0),"")</f>
        <v/>
      </c>
      <c r="CZ75" s="297" t="str">
        <f t="array" aca="1" ref="CZ75" ca="1">IFERROR(INDEX($S$3:$S$33,MATCH(1,($AN$3:$AN$33=$AR75&amp;$AQ75)*($R$3:$R$33=CZ$3),0),0),"")</f>
        <v/>
      </c>
      <c r="DA75" s="299" t="str">
        <f t="array" aca="1" ref="DA75" ca="1">IFERROR(INDEX($Q$3:$Q$33,MATCH(1,($AN$3:$AN$33=$AR75&amp;$AQ75)*($R$3:$R$33=DA$3),0),0),"")</f>
        <v/>
      </c>
      <c r="DB75" s="297" t="str">
        <f t="array" aca="1" ref="DB75" ca="1">IFERROR(INDEX($T$3:$T$33,MATCH(1,($AN$3:$AN$33=$AR75&amp;$AQ75)*($R$3:$R$33=DB$3),0),0),"")</f>
        <v/>
      </c>
      <c r="DC75" s="297" t="str">
        <f t="array" aca="1" ref="DC75" ca="1">IFERROR(INDEX($U$3:$U$33,MATCH(1,($AN$3:$AN$33=$AR75&amp;$AQ75)*($R$3:$R$33=DC$3),0),0),"")</f>
        <v/>
      </c>
      <c r="DD75" s="297" t="str">
        <f t="array" aca="1" ref="DD75" ca="1">IFERROR(INDEX($AA$3:$AA$65,MATCH(1,($AO$3:$AO$65=$AR75&amp;$AQ75)*($Z$3:$Z$65=DD$3),0),0),"")</f>
        <v/>
      </c>
      <c r="DE75" s="299" t="str">
        <f t="array" aca="1" ref="DE75" ca="1">IFERROR(INDEX($Y$3:$Y$65,MATCH(1,($AO$3:$AO$65=$AR75&amp;$AQ75)*($Z$3:$Z$65=DE$3),0),0),"")</f>
        <v/>
      </c>
      <c r="DF75" s="297" t="str">
        <f t="array" aca="1" ref="DF75" ca="1">IFERROR(INDEX($AB$3:$AB$65,MATCH(1,($AO$3:$AO$65=$AR75&amp;$AQ75)*($Z$3:$Z$65=DF$3),0),0),"")</f>
        <v/>
      </c>
      <c r="DG75" s="297" t="str">
        <f t="array" aca="1" ref="DG75" ca="1">IFERROR(INDEX($AC$3:$AC$65,MATCH(1,($AO$3:$AO$65=$AR75&amp;$AQ75)*($Z$3:$Z$65=DG$3),0),0),"")</f>
        <v/>
      </c>
      <c r="DH75" s="297" t="str">
        <f t="array" aca="1" ref="DH75" ca="1">IFERROR(INDEX($AA$3:$AA$65,MATCH(1,($AO$3:$AO$65=$AR75&amp;$AQ75)*($Z$3:$Z$65=DH$3),0),0),"")</f>
        <v/>
      </c>
      <c r="DI75" s="299" t="str">
        <f t="array" aca="1" ref="DI75" ca="1">IFERROR(INDEX($Y$3:$Y$65,MATCH(1,($AO$3:$AO$65=$AR75&amp;$AQ75)*($Z$3:$Z$65=DI$3),0),0),"")</f>
        <v/>
      </c>
      <c r="DJ75" s="297" t="str">
        <f t="array" aca="1" ref="DJ75" ca="1">IFERROR(INDEX($AB$3:$AB$65,MATCH(1,($AO$3:$AO$65=$AR75&amp;$AQ75)*($Z$3:$Z$65=DJ$3),0),0),"")</f>
        <v/>
      </c>
      <c r="DK75" s="297" t="str">
        <f t="array" aca="1" ref="DK75" ca="1">IFERROR(INDEX($AC$3:$AC$65,MATCH(1,($AO$3:$AO$65=$AR75&amp;$AQ75)*($Z$3:$Z$65=DK$3),0),0),"")</f>
        <v/>
      </c>
      <c r="DL75" s="297" t="str">
        <f t="array" aca="1" ref="DL75" ca="1">IFERROR(INDEX($AA$3:$AA$65,MATCH(1,($AO$3:$AO$65=$AR75&amp;$AQ75)*($Z$3:$Z$65=DL$3),0),0),"")</f>
        <v/>
      </c>
      <c r="DM75" s="299" t="str">
        <f t="array" aca="1" ref="DM75" ca="1">IFERROR(INDEX($Y$3:$Y$65,MATCH(1,($AO$3:$AO$65=$AR75&amp;$AQ75)*($Z$3:$Z$65=DM$3),0),0),"")</f>
        <v/>
      </c>
      <c r="DN75" s="297" t="str">
        <f t="array" aca="1" ref="DN75" ca="1">IFERROR(INDEX($AB$3:$AB$65,MATCH(1,($AO$3:$AO$65=$AR75&amp;$AQ75)*($Z$3:$Z$65=DN$3),0),0),"")</f>
        <v/>
      </c>
      <c r="DO75" s="297" t="str">
        <f t="array" aca="1" ref="DO75" ca="1">IFERROR(INDEX($AC$3:$AC$65,MATCH(1,($AO$3:$AO$65=$AR75&amp;$AQ75)*($Z$3:$Z$65=DO$3),0),0),"")</f>
        <v/>
      </c>
      <c r="DP75" s="297" t="str">
        <f t="array" aca="1" ref="DP75" ca="1">IFERROR(INDEX($AA$3:$AA$65,MATCH(1,($AO$3:$AO$65=$AR75&amp;$AQ75)*($Z$3:$Z$65=DP$3),0),0),"")</f>
        <v/>
      </c>
      <c r="DQ75" s="299" t="str">
        <f t="array" aca="1" ref="DQ75" ca="1">IFERROR(INDEX($Y$3:$Y$65,MATCH(1,($AO$3:$AO$65=$AR75&amp;$AQ75)*($Z$3:$Z$65=DQ$3),0),0),"")</f>
        <v/>
      </c>
      <c r="DR75" s="297" t="str">
        <f t="array" aca="1" ref="DR75" ca="1">IFERROR(INDEX($AB$3:$AB$65,MATCH(1,($AO$3:$AO$65=$AR75&amp;$AQ75)*($Z$3:$Z$65=DR$3),0),0),"")</f>
        <v/>
      </c>
      <c r="DS75" s="297" t="str">
        <f t="array" aca="1" ref="DS75" ca="1">IFERROR(INDEX($AC$3:$AC$65,MATCH(1,($AO$3:$AO$65=$AR75&amp;$AQ75)*($Z$3:$Z$65=DS$3),0),0),"")</f>
        <v/>
      </c>
      <c r="DT75" s="297" t="str">
        <f t="array" aca="1" ref="DT75" ca="1">IFERROR(INDEX($AA$3:$AA$65,MATCH(1,($AO$3:$AO$65=$AR75&amp;$AQ75)*($Z$3:$Z$65=DT$3),0),0),"")</f>
        <v/>
      </c>
      <c r="DU75" s="299" t="str">
        <f t="array" aca="1" ref="DU75" ca="1">IFERROR(INDEX($Y$3:$Y$65,MATCH(1,($AO$3:$AO$65=$AR75&amp;$AQ75)*($Z$3:$Z$65=DU$3),0),0),"")</f>
        <v/>
      </c>
      <c r="DV75" s="297" t="str">
        <f t="array" aca="1" ref="DV75" ca="1">IFERROR(INDEX($AB$3:$AB$65,MATCH(1,($AO$3:$AO$65=$AR75&amp;$AQ75)*($Z$3:$Z$65=DV$3),0),0),"")</f>
        <v/>
      </c>
      <c r="DW75" s="297" t="str">
        <f t="array" aca="1" ref="DW75" ca="1">IFERROR(INDEX($AC$3:$AC$65,MATCH(1,($AO$3:$AO$65=$AR75&amp;$AQ75)*($Z$3:$Z$65=DW$3),0),0),"")</f>
        <v/>
      </c>
      <c r="DX75" s="297" t="str">
        <f t="array" aca="1" ref="DX75" ca="1">IFERROR(INDEX($AA$3:$AA$65,MATCH(1,($AO$3:$AO$65=$AR75&amp;$AQ75)*($Z$3:$Z$65=DX$3),0),0),"")</f>
        <v/>
      </c>
      <c r="DY75" s="299" t="str">
        <f t="array" aca="1" ref="DY75" ca="1">IFERROR(INDEX($Y$3:$Y$65,MATCH(1,($AO$3:$AO$65=$AR75&amp;$AQ75)*($Z$3:$Z$65=DY$3),0),0),"")</f>
        <v/>
      </c>
      <c r="DZ75" s="297" t="str">
        <f t="array" aca="1" ref="DZ75" ca="1">IFERROR(INDEX($AB$3:$AB$65,MATCH(1,($AO$3:$AO$65=$AR75&amp;$AQ75)*($Z$3:$Z$65=DZ$3),0),0),"")</f>
        <v/>
      </c>
      <c r="EA75" s="297" t="str">
        <f t="array" aca="1" ref="EA75" ca="1">IFERROR(INDEX($AC$3:$AC$65,MATCH(1,($AO$3:$AO$65=$AR75&amp;$AQ75)*($Z$3:$Z$65=EA$3),0),0),"")</f>
        <v/>
      </c>
      <c r="EB75" s="297" t="str">
        <f t="array" aca="1" ref="EB75" ca="1">IFERROR(INDEX($AA$3:$AA$65,MATCH(1,($AO$3:$AO$65=$AR75&amp;$AQ75)*($Z$3:$Z$65=EB$3),0),0),"")</f>
        <v/>
      </c>
      <c r="EC75" s="299" t="str">
        <f t="array" aca="1" ref="EC75" ca="1">IFERROR(INDEX($Y$3:$Y$65,MATCH(1,($AO$3:$AO$65=$AR75&amp;$AQ75)*($Z$3:$Z$65=EC$3),0),0),"")</f>
        <v/>
      </c>
      <c r="ED75" s="297" t="str">
        <f t="array" aca="1" ref="ED75" ca="1">IFERROR(INDEX($AB$3:$AB$65,MATCH(1,($AO$3:$AO$65=$AR75&amp;$AQ75)*($Z$3:$Z$65=ED$3),0),0),"")</f>
        <v/>
      </c>
      <c r="EE75" s="297" t="str">
        <f t="array" aca="1" ref="EE75" ca="1">IFERROR(INDEX($AC$3:$AC$65,MATCH(1,($AO$3:$AO$65=$AR75&amp;$AQ75)*($Z$3:$Z$65=EE$3),0),0),"")</f>
        <v/>
      </c>
      <c r="EF75" s="297" t="str">
        <f t="array" aca="1" ref="EF75" ca="1">IFERROR(INDEX($AI$3:$AI$129,MATCH(1,($AP$3:$AP$129=$AR75&amp;$AQ75)*($AH$3:$AH$129=EF$3),0),0),"")</f>
        <v/>
      </c>
      <c r="EG75" s="299" t="str">
        <f t="array" aca="1" ref="EG75" ca="1">IFERROR(INDEX($AG$3:$AG$129,MATCH(1,($AP$3:$AP$129=$AR75&amp;$AQ75)*($AH$3:$AH$129=EG$3),0),0),"")</f>
        <v/>
      </c>
      <c r="EH75" s="297" t="str">
        <f t="array" aca="1" ref="EH75" ca="1">IFERROR(INDEX($AJ$3:$AJ$129,MATCH(1,($AP$3:$AP$129=$AR75&amp;$AQ75)*($AH$3:$AH$129=EH$3),0),0),"")</f>
        <v/>
      </c>
      <c r="EI75" s="297" t="str">
        <f t="array" aca="1" ref="EI75" ca="1">IFERROR(INDEX($AK$3:$AK$129,MATCH(1,($AP$3:$AP$129=$AR75&amp;$AQ75)*($AH$3:$AH$129=EI$3),0),0),"")</f>
        <v/>
      </c>
      <c r="EJ75" s="297" t="str">
        <f t="array" aca="1" ref="EJ75" ca="1">IFERROR(INDEX($AI$3:$AI$129,MATCH(1,($AP$3:$AP$129=$AR75&amp;$AQ75)*($AH$3:$AH$129=EJ$3),0),0),"")</f>
        <v/>
      </c>
      <c r="EK75" s="299" t="str">
        <f t="array" aca="1" ref="EK75" ca="1">IFERROR(INDEX($AG$3:$AG$129,MATCH(1,($AP$3:$AP$129=$AR75&amp;$AQ75)*($AH$3:$AH$129=EK$3),0),0),"")</f>
        <v/>
      </c>
      <c r="EL75" s="297" t="str">
        <f t="array" aca="1" ref="EL75" ca="1">IFERROR(INDEX($AJ$3:$AJ$129,MATCH(1,($AP$3:$AP$129=$AR75&amp;$AQ75)*($AH$3:$AH$129=EL$3),0),0),"")</f>
        <v/>
      </c>
      <c r="EM75" s="297" t="str">
        <f t="array" aca="1" ref="EM75" ca="1">IFERROR(INDEX($AK$3:$AK$129,MATCH(1,($AP$3:$AP$129=$AR75&amp;$AQ75)*($AH$3:$AH$129=EM$3),0),0),"")</f>
        <v/>
      </c>
      <c r="EN75" s="297" t="str">
        <f t="array" aca="1" ref="EN75" ca="1">IFERROR(INDEX($AI$3:$AI$129,MATCH(1,($AP$3:$AP$129=$AR75&amp;$AQ75)*($AH$3:$AH$129=EN$3),0),0),"")</f>
        <v/>
      </c>
      <c r="EO75" s="299" t="str">
        <f t="array" aca="1" ref="EO75" ca="1">IFERROR(INDEX($AG$3:$AG$129,MATCH(1,($AP$3:$AP$129=$AR75&amp;$AQ75)*($AH$3:$AH$129=EO$3),0),0),"")</f>
        <v/>
      </c>
      <c r="EP75" s="297" t="str">
        <f t="array" aca="1" ref="EP75" ca="1">IFERROR(INDEX($AJ$3:$AJ$129,MATCH(1,($AP$3:$AP$129=$AR75&amp;$AQ75)*($AH$3:$AH$129=EP$3),0),0),"")</f>
        <v/>
      </c>
      <c r="EQ75" s="297" t="str">
        <f t="array" aca="1" ref="EQ75" ca="1">IFERROR(INDEX($AK$3:$AK$129,MATCH(1,($AP$3:$AP$129=$AR75&amp;$AQ75)*($AH$3:$AH$129=EQ$3),0),0),"")</f>
        <v/>
      </c>
      <c r="ER75" s="297" t="str">
        <f t="array" aca="1" ref="ER75" ca="1">IFERROR(INDEX($AI$3:$AI$129,MATCH(1,($AP$3:$AP$129=$AR75&amp;$AQ75)*($AH$3:$AH$129=ER$3),0),0),"")</f>
        <v/>
      </c>
      <c r="ES75" s="299" t="str">
        <f t="array" aca="1" ref="ES75" ca="1">IFERROR(INDEX($AG$3:$AG$129,MATCH(1,($AP$3:$AP$129=$AR75&amp;$AQ75)*($AH$3:$AH$129=ES$3),0),0),"")</f>
        <v/>
      </c>
      <c r="ET75" s="297" t="str">
        <f t="array" aca="1" ref="ET75" ca="1">IFERROR(INDEX($AJ$3:$AJ$129,MATCH(1,($AP$3:$AP$129=$AR75&amp;$AQ75)*($AH$3:$AH$129=ET$3),0),0),"")</f>
        <v/>
      </c>
      <c r="EU75" s="297" t="str">
        <f t="array" aca="1" ref="EU75" ca="1">IFERROR(INDEX($AK$3:$AK$129,MATCH(1,($AP$3:$AP$129=$AR75&amp;$AQ75)*($AH$3:$AH$129=EU$3),0),0),"")</f>
        <v/>
      </c>
      <c r="EV75" s="297" t="str">
        <f t="array" aca="1" ref="EV75" ca="1">IFERROR(INDEX($AI$3:$AI$129,MATCH(1,($AP$3:$AP$129=$AR75&amp;$AQ75)*($AH$3:$AH$129=EV$3),0),0),"")</f>
        <v/>
      </c>
      <c r="EW75" s="299" t="str">
        <f t="array" aca="1" ref="EW75" ca="1">IFERROR(INDEX($AG$3:$AG$129,MATCH(1,($AP$3:$AP$129=$AR75&amp;$AQ75)*($AH$3:$AH$129=EW$3),0),0),"")</f>
        <v/>
      </c>
      <c r="EX75" s="297" t="str">
        <f t="array" aca="1" ref="EX75" ca="1">IFERROR(INDEX($AJ$3:$AJ$129,MATCH(1,($AP$3:$AP$129=$AR75&amp;$AQ75)*($AH$3:$AH$129=EX$3),0),0),"")</f>
        <v/>
      </c>
      <c r="EY75" s="297" t="str">
        <f t="array" aca="1" ref="EY75" ca="1">IFERROR(INDEX($AK$3:$AK$129,MATCH(1,($AP$3:$AP$129=$AR75&amp;$AQ75)*($AH$3:$AH$129=EY$3),0),0),"")</f>
        <v/>
      </c>
      <c r="EZ75" s="297" t="str">
        <f t="array" aca="1" ref="EZ75" ca="1">IFERROR(INDEX($AI$3:$AI$129,MATCH(1,($AP$3:$AP$129=$AR75&amp;$AQ75)*($AH$3:$AH$129=EZ$3),0),0),"")</f>
        <v/>
      </c>
      <c r="FA75" s="299" t="str">
        <f t="array" aca="1" ref="FA75" ca="1">IFERROR(INDEX($AG$3:$AG$129,MATCH(1,($AP$3:$AP$129=$AR75&amp;$AQ75)*($AH$3:$AH$129=FA$3),0),0),"")</f>
        <v/>
      </c>
      <c r="FB75" s="297" t="str">
        <f t="array" aca="1" ref="FB75" ca="1">IFERROR(INDEX($AJ$3:$AJ$129,MATCH(1,($AP$3:$AP$129=$AR75&amp;$AQ75)*($AH$3:$AH$129=FB$3),0),0),"")</f>
        <v/>
      </c>
      <c r="FC75" s="297" t="str">
        <f t="array" aca="1" ref="FC75" ca="1">IFERROR(INDEX($AK$3:$AK$129,MATCH(1,($AP$3:$AP$129=$AR75&amp;$AQ75)*($AH$3:$AH$129=FC$3),0),0),"")</f>
        <v/>
      </c>
      <c r="FD75" s="297" t="str">
        <f t="array" aca="1" ref="FD75" ca="1">IFERROR(INDEX($AI$3:$AI$129,MATCH(1,($AP$3:$AP$129=$AR75&amp;$AQ75)*($AH$3:$AH$129=FD$3),0),0),"")</f>
        <v/>
      </c>
      <c r="FE75" s="299" t="str">
        <f t="array" aca="1" ref="FE75" ca="1">IFERROR(INDEX($AG$3:$AG$129,MATCH(1,($AP$3:$AP$129=$AR75&amp;$AQ75)*($AH$3:$AH$129=FE$3),0),0),"")</f>
        <v/>
      </c>
      <c r="FF75" s="297" t="str">
        <f t="array" aca="1" ref="FF75" ca="1">IFERROR(INDEX($AJ$3:$AJ$129,MATCH(1,($AP$3:$AP$129=$AR75&amp;$AQ75)*($AH$3:$AH$129=FF$3),0),0),"")</f>
        <v/>
      </c>
      <c r="FG75" s="297" t="str">
        <f t="array" aca="1" ref="FG75" ca="1">IFERROR(INDEX($AK$3:$AK$129,MATCH(1,($AP$3:$AP$129=$AR75&amp;$AQ75)*($AH$3:$AH$129=FG$3),0),0),"")</f>
        <v/>
      </c>
    </row>
    <row r="76" spans="2:163" ht="13.8" x14ac:dyDescent="0.25">
      <c r="B76" s="295">
        <f>dummy1!O82</f>
        <v>74</v>
      </c>
      <c r="C76" s="296">
        <f>dummy1!P82</f>
        <v>42041</v>
      </c>
      <c r="D76" s="297">
        <f>dummy1!Q82</f>
        <v>0.625</v>
      </c>
      <c r="E76" s="295" t="str">
        <f>dummy1!R82</f>
        <v>Court 10</v>
      </c>
      <c r="X76" s="296"/>
      <c r="AD76" s="295">
        <f ca="1">'Bracket 33 - 64'!S333</f>
        <v>32</v>
      </c>
      <c r="AE76" s="295" t="str">
        <f ca="1">'Bracket 33 - 64'!T330</f>
        <v>Loser Match 23</v>
      </c>
      <c r="AF76" s="295" t="str">
        <f ca="1">'Bracket 33 - 64'!T331</f>
        <v/>
      </c>
      <c r="AG76" s="295">
        <f t="shared" ca="1" si="80"/>
        <v>74</v>
      </c>
      <c r="AH76" s="295">
        <f t="shared" ca="1" si="81"/>
        <v>42041</v>
      </c>
      <c r="AI76" s="295">
        <f t="shared" ca="1" si="82"/>
        <v>0.625</v>
      </c>
      <c r="AJ76" s="295" t="str">
        <f t="shared" ca="1" si="83"/>
        <v>Loser Match 61</v>
      </c>
      <c r="AK76" s="295" t="str">
        <f t="shared" ca="1" si="84"/>
        <v>Winner Match 72</v>
      </c>
      <c r="AL76" s="294">
        <f>IF(dummy1!B83=dummy1!B82,IF(dummy1!C83&gt;1,AL75,AL75+1),1)</f>
        <v>1</v>
      </c>
      <c r="AP76" s="295" t="str">
        <f t="shared" si="85"/>
        <v>1Court 10</v>
      </c>
      <c r="AQ76" s="295" t="str">
        <f t="shared" si="76"/>
        <v>Court 9</v>
      </c>
      <c r="AR76" s="295">
        <f t="shared" si="75"/>
        <v>8</v>
      </c>
      <c r="AS76" s="295">
        <f t="shared" ca="1" si="87"/>
        <v>18</v>
      </c>
      <c r="AT76" s="295">
        <f t="shared" ca="1" si="88"/>
        <v>0</v>
      </c>
      <c r="AU76" s="295">
        <f t="shared" ca="1" si="89"/>
        <v>0</v>
      </c>
      <c r="AV76" s="295">
        <f t="shared" ca="1" si="90"/>
        <v>0</v>
      </c>
      <c r="AW76" s="295">
        <f t="shared" ca="1" si="91"/>
        <v>0</v>
      </c>
      <c r="AX76" s="295">
        <f t="shared" ca="1" si="92"/>
        <v>0</v>
      </c>
      <c r="AY76" s="295">
        <f t="shared" ca="1" si="93"/>
        <v>0</v>
      </c>
      <c r="AZ76" s="297" t="str">
        <f t="array" aca="1" ref="AZ76" ca="1">IFERROR(INDEX($K$3:$K$18,MATCH(1,($AM$3:$AM$18=$AR76&amp;$AQ76)*($J$3:$J$18=AZ$3),0),0),"")</f>
        <v/>
      </c>
      <c r="BA76" s="299" t="str">
        <f t="array" aca="1" ref="BA76" ca="1">IFERROR(INDEX($I$3:$I$18,MATCH(1,($AM$3:$AM$18=$AR76&amp;$AQ76)*($J$3:$J$18=BA$3),0),0),"")</f>
        <v/>
      </c>
      <c r="BB76" s="297" t="str">
        <f t="array" aca="1" ref="BB76" ca="1">IFERROR(INDEX($L$3:$L$18,MATCH(1,($AM$3:$AM$18=$AR76&amp;$AQ76)*($J$3:$J$18=BB$3),0),0),"")</f>
        <v/>
      </c>
      <c r="BC76" s="297" t="str">
        <f t="array" aca="1" ref="BC76" ca="1">IFERROR(INDEX($M$3:$M$18,MATCH(1,($AM$3:$AM$18=$AR76&amp;$AQ76)*($J$3:$J$18=BC$3),0),0),"")</f>
        <v/>
      </c>
      <c r="BD76" s="297" t="str">
        <f t="array" aca="1" ref="BD76" ca="1">IFERROR(INDEX($K$3:$K$18,MATCH(1,($AM$3:$AM$18=$AR76&amp;$AQ76)*($J$3:$J$18=BD$3),0),0),"")</f>
        <v/>
      </c>
      <c r="BE76" s="299" t="str">
        <f t="array" aca="1" ref="BE76" ca="1">IFERROR(INDEX($I$3:$I$18,MATCH(1,($AM$3:$AM$18=$AR76&amp;$AQ76)*($J$3:$J$18=BE$3),0),0),"")</f>
        <v/>
      </c>
      <c r="BF76" s="297" t="str">
        <f t="array" aca="1" ref="BF76" ca="1">IFERROR(INDEX($L$3:$L$18,MATCH(1,($AM$3:$AM$18=$AR76&amp;$AQ76)*($J$3:$J$18=BF$3),0),0),"")</f>
        <v/>
      </c>
      <c r="BG76" s="297" t="str">
        <f t="array" aca="1" ref="BG76" ca="1">IFERROR(INDEX($M$3:$M$18,MATCH(1,($AM$3:$AM$18=$AR76&amp;$AQ76)*($J$3:$J$18=BG$3),0),0),"")</f>
        <v/>
      </c>
      <c r="BH76" s="297" t="str">
        <f t="array" aca="1" ref="BH76" ca="1">IFERROR(INDEX($K$3:$K$18,MATCH(1,($AM$3:$AM$18=$AR76&amp;$AQ76)*($J$3:$J$18=BH$3),0),0),"")</f>
        <v/>
      </c>
      <c r="BI76" s="299" t="str">
        <f t="array" aca="1" ref="BI76" ca="1">IFERROR(INDEX($I$3:$I$18,MATCH(1,($AM$3:$AM$18=$AR76&amp;$AQ76)*($J$3:$J$18=BI$3),0),0),"")</f>
        <v/>
      </c>
      <c r="BJ76" s="297" t="str">
        <f t="array" aca="1" ref="BJ76" ca="1">IFERROR(INDEX($L$3:$L$18,MATCH(1,($AM$3:$AM$18=$AR76&amp;$AQ76)*($J$3:$J$18=BJ$3),0),0),"")</f>
        <v/>
      </c>
      <c r="BK76" s="297" t="str">
        <f t="array" aca="1" ref="BK76" ca="1">IFERROR(INDEX($M$3:$M$18,MATCH(1,($AM$3:$AM$18=$AR76&amp;$AQ76)*($J$3:$J$18=BK$3),0),0),"")</f>
        <v/>
      </c>
      <c r="BL76" s="297" t="str">
        <f t="array" aca="1" ref="BL76" ca="1">IFERROR(INDEX($K$3:$K$18,MATCH(1,($AM$3:$AM$18=$AR76&amp;$AQ76)*($J$3:$J$18=BL$3),0),0),"")</f>
        <v/>
      </c>
      <c r="BM76" s="299" t="str">
        <f t="array" aca="1" ref="BM76" ca="1">IFERROR(INDEX($I$3:$I$18,MATCH(1,($AM$3:$AM$18=$AR76&amp;$AQ76)*($J$3:$J$18=BM$3),0),0),"")</f>
        <v/>
      </c>
      <c r="BN76" s="297" t="str">
        <f t="array" aca="1" ref="BN76" ca="1">IFERROR(INDEX($L$3:$L$18,MATCH(1,($AM$3:$AM$18=$AR76&amp;$AQ76)*($J$3:$J$18=BN$3),0),0),"")</f>
        <v/>
      </c>
      <c r="BO76" s="297" t="str">
        <f t="array" aca="1" ref="BO76" ca="1">IFERROR(INDEX($M$3:$M$18,MATCH(1,($AM$3:$AM$18=$AR76&amp;$AQ76)*($J$3:$J$18=BO$3),0),0),"")</f>
        <v/>
      </c>
      <c r="BP76" s="297" t="str">
        <f t="array" aca="1" ref="BP76" ca="1">IFERROR(INDEX($K$3:$K$18,MATCH(1,($AM$3:$AM$18=$AR76&amp;$AQ76)*($J$3:$J$18=BP$3),0),0),"")</f>
        <v/>
      </c>
      <c r="BQ76" s="299" t="str">
        <f t="array" aca="1" ref="BQ76" ca="1">IFERROR(INDEX($I$3:$I$18,MATCH(1,($AM$3:$AM$18=$AR76&amp;$AQ76)*($J$3:$J$18=BQ$3),0),0),"")</f>
        <v/>
      </c>
      <c r="BR76" s="297" t="str">
        <f t="array" aca="1" ref="BR76" ca="1">IFERROR(INDEX($L$3:$L$18,MATCH(1,($AM$3:$AM$18=$AR76&amp;$AQ76)*($J$3:$J$18=BR$3),0),0),"")</f>
        <v/>
      </c>
      <c r="BS76" s="297" t="str">
        <f t="array" aca="1" ref="BS76" ca="1">IFERROR(INDEX($M$3:$M$18,MATCH(1,($AM$3:$AM$18=$AR76&amp;$AQ76)*($J$3:$J$18=BS$3),0),0),"")</f>
        <v/>
      </c>
      <c r="BT76" s="297" t="str">
        <f t="array" aca="1" ref="BT76" ca="1">IFERROR(INDEX($K$3:$K$18,MATCH(1,($AM$3:$AM$18=$AR76&amp;$AQ76)*($J$3:$J$18=BT$3),0),0),"")</f>
        <v/>
      </c>
      <c r="BU76" s="299" t="str">
        <f t="array" aca="1" ref="BU76" ca="1">IFERROR(INDEX($I$3:$I$18,MATCH(1,($AM$3:$AM$18=$AR76&amp;$AQ76)*($J$3:$J$18=BU$3),0),0),"")</f>
        <v/>
      </c>
      <c r="BV76" s="297" t="str">
        <f t="array" aca="1" ref="BV76" ca="1">IFERROR(INDEX($L$3:$L$18,MATCH(1,($AM$3:$AM$18=$AR76&amp;$AQ76)*($J$3:$J$18=BV$3),0),0),"")</f>
        <v/>
      </c>
      <c r="BW76" s="297" t="str">
        <f t="array" aca="1" ref="BW76" ca="1">IFERROR(INDEX($M$3:$M$18,MATCH(1,($AM$3:$AM$18=$AR76&amp;$AQ76)*($J$3:$J$18=BW$3),0),0),"")</f>
        <v/>
      </c>
      <c r="BX76" s="297" t="str">
        <f t="array" aca="1" ref="BX76" ca="1">IFERROR(INDEX($K$3:$K$18,MATCH(1,($AM$3:$AM$18=$AR76&amp;$AQ76)*($J$3:$J$18=BX$3),0),0),"")</f>
        <v/>
      </c>
      <c r="BY76" s="299" t="str">
        <f t="array" aca="1" ref="BY76" ca="1">IFERROR(INDEX($I$3:$I$18,MATCH(1,($AM$3:$AM$18=$AR76&amp;$AQ76)*($J$3:$J$18=BY$3),0),0),"")</f>
        <v/>
      </c>
      <c r="BZ76" s="297" t="str">
        <f t="array" aca="1" ref="BZ76" ca="1">IFERROR(INDEX($L$3:$L$18,MATCH(1,($AM$3:$AM$18=$AR76&amp;$AQ76)*($J$3:$J$18=BZ$3),0),0),"")</f>
        <v/>
      </c>
      <c r="CA76" s="297" t="str">
        <f t="array" aca="1" ref="CA76" ca="1">IFERROR(INDEX($M$3:$M$18,MATCH(1,($AM$3:$AM$18=$AR76&amp;$AQ76)*($J$3:$J$18=CA$3),0),0),"")</f>
        <v/>
      </c>
      <c r="CB76" s="297" t="str">
        <f t="array" aca="1" ref="CB76" ca="1">IFERROR(INDEX($S$3:$S$33,MATCH(1,($AN$3:$AN$33=$AR76&amp;$AQ76)*($R$3:$R$33=CB$3),0),0),"")</f>
        <v/>
      </c>
      <c r="CC76" s="299" t="str">
        <f t="array" aca="1" ref="CC76" ca="1">IFERROR(INDEX($Q$3:$Q$33,MATCH(1,($AN$3:$AN$33=$AR76&amp;$AQ76)*($R$3:$R$33=CC$3),0),0),"")</f>
        <v/>
      </c>
      <c r="CD76" s="297" t="str">
        <f t="array" aca="1" ref="CD76" ca="1">IFERROR(INDEX($T$3:$T$33,MATCH(1,($AN$3:$AN$33=$AR76&amp;$AQ76)*($R$3:$R$33=CD$3),0),0),"")</f>
        <v/>
      </c>
      <c r="CE76" s="297" t="str">
        <f t="array" aca="1" ref="CE76" ca="1">IFERROR(INDEX($U$3:$U$33,MATCH(1,($AN$3:$AN$33=$AR76&amp;$AQ76)*($R$3:$R$33=CE$3),0),0),"")</f>
        <v/>
      </c>
      <c r="CF76" s="297" t="str">
        <f t="array" aca="1" ref="CF76" ca="1">IFERROR(INDEX($S$3:$S$33,MATCH(1,($AN$3:$AN$33=$AR76&amp;$AQ76)*($R$3:$R$33=CF$3),0),0),"")</f>
        <v/>
      </c>
      <c r="CG76" s="299" t="str">
        <f t="array" aca="1" ref="CG76" ca="1">IFERROR(INDEX($Q$3:$Q$33,MATCH(1,($AN$3:$AN$33=$AR76&amp;$AQ76)*($R$3:$R$33=CG$3),0),0),"")</f>
        <v/>
      </c>
      <c r="CH76" s="297" t="str">
        <f t="array" aca="1" ref="CH76" ca="1">IFERROR(INDEX($T$3:$T$33,MATCH(1,($AN$3:$AN$33=$AR76&amp;$AQ76)*($R$3:$R$33=CH$3),0),0),"")</f>
        <v/>
      </c>
      <c r="CI76" s="297" t="str">
        <f t="array" aca="1" ref="CI76" ca="1">IFERROR(INDEX($U$3:$U$33,MATCH(1,($AN$3:$AN$33=$AR76&amp;$AQ76)*($R$3:$R$33=CI$3),0),0),"")</f>
        <v/>
      </c>
      <c r="CJ76" s="297" t="str">
        <f t="array" aca="1" ref="CJ76" ca="1">IFERROR(INDEX($S$3:$S$33,MATCH(1,($AN$3:$AN$33=$AR76&amp;$AQ76)*($R$3:$R$33=CJ$3),0),0),"")</f>
        <v/>
      </c>
      <c r="CK76" s="299" t="str">
        <f t="array" aca="1" ref="CK76" ca="1">IFERROR(INDEX($Q$3:$Q$33,MATCH(1,($AN$3:$AN$33=$AR76&amp;$AQ76)*($R$3:$R$33=CK$3),0),0),"")</f>
        <v/>
      </c>
      <c r="CL76" s="297" t="str">
        <f t="array" aca="1" ref="CL76" ca="1">IFERROR(INDEX($T$3:$T$33,MATCH(1,($AN$3:$AN$33=$AR76&amp;$AQ76)*($R$3:$R$33=CL$3),0),0),"")</f>
        <v/>
      </c>
      <c r="CM76" s="297" t="str">
        <f t="array" aca="1" ref="CM76" ca="1">IFERROR(INDEX($U$3:$U$33,MATCH(1,($AN$3:$AN$33=$AR76&amp;$AQ76)*($R$3:$R$33=CM$3),0),0),"")</f>
        <v/>
      </c>
      <c r="CN76" s="297" t="str">
        <f t="array" aca="1" ref="CN76" ca="1">IFERROR(INDEX($S$3:$S$33,MATCH(1,($AN$3:$AN$33=$AR76&amp;$AQ76)*($R$3:$R$33=CN$3),0),0),"")</f>
        <v/>
      </c>
      <c r="CO76" s="299" t="str">
        <f t="array" aca="1" ref="CO76" ca="1">IFERROR(INDEX($Q$3:$Q$33,MATCH(1,($AN$3:$AN$33=$AR76&amp;$AQ76)*($R$3:$R$33=CO$3),0),0),"")</f>
        <v/>
      </c>
      <c r="CP76" s="297" t="str">
        <f t="array" aca="1" ref="CP76" ca="1">IFERROR(INDEX($T$3:$T$33,MATCH(1,($AN$3:$AN$33=$AR76&amp;$AQ76)*($R$3:$R$33=CP$3),0),0),"")</f>
        <v/>
      </c>
      <c r="CQ76" s="297" t="str">
        <f t="array" aca="1" ref="CQ76" ca="1">IFERROR(INDEX($U$3:$U$33,MATCH(1,($AN$3:$AN$33=$AR76&amp;$AQ76)*($R$3:$R$33=CQ$3),0),0),"")</f>
        <v/>
      </c>
      <c r="CR76" s="297" t="str">
        <f t="array" aca="1" ref="CR76" ca="1">IFERROR(INDEX($S$3:$S$33,MATCH(1,($AN$3:$AN$33=$AR76&amp;$AQ76)*($R$3:$R$33=CR$3),0),0),"")</f>
        <v/>
      </c>
      <c r="CS76" s="299" t="str">
        <f t="array" aca="1" ref="CS76" ca="1">IFERROR(INDEX($Q$3:$Q$33,MATCH(1,($AN$3:$AN$33=$AR76&amp;$AQ76)*($R$3:$R$33=CS$3),0),0),"")</f>
        <v/>
      </c>
      <c r="CT76" s="297" t="str">
        <f t="array" aca="1" ref="CT76" ca="1">IFERROR(INDEX($T$3:$T$33,MATCH(1,($AN$3:$AN$33=$AR76&amp;$AQ76)*($R$3:$R$33=CT$3),0),0),"")</f>
        <v/>
      </c>
      <c r="CU76" s="297" t="str">
        <f t="array" aca="1" ref="CU76" ca="1">IFERROR(INDEX($U$3:$U$33,MATCH(1,($AN$3:$AN$33=$AR76&amp;$AQ76)*($R$3:$R$33=CU$3),0),0),"")</f>
        <v/>
      </c>
      <c r="CV76" s="297" t="str">
        <f t="array" aca="1" ref="CV76" ca="1">IFERROR(INDEX($S$3:$S$33,MATCH(1,($AN$3:$AN$33=$AR76&amp;$AQ76)*($R$3:$R$33=CV$3),0),0),"")</f>
        <v/>
      </c>
      <c r="CW76" s="299" t="str">
        <f t="array" aca="1" ref="CW76" ca="1">IFERROR(INDEX($Q$3:$Q$33,MATCH(1,($AN$3:$AN$33=$AR76&amp;$AQ76)*($R$3:$R$33=CW$3),0),0),"")</f>
        <v/>
      </c>
      <c r="CX76" s="297" t="str">
        <f t="array" aca="1" ref="CX76" ca="1">IFERROR(INDEX($T$3:$T$33,MATCH(1,($AN$3:$AN$33=$AR76&amp;$AQ76)*($R$3:$R$33=CX$3),0),0),"")</f>
        <v/>
      </c>
      <c r="CY76" s="297" t="str">
        <f t="array" aca="1" ref="CY76" ca="1">IFERROR(INDEX($U$3:$U$33,MATCH(1,($AN$3:$AN$33=$AR76&amp;$AQ76)*($R$3:$R$33=CY$3),0),0),"")</f>
        <v/>
      </c>
      <c r="CZ76" s="297" t="str">
        <f t="array" aca="1" ref="CZ76" ca="1">IFERROR(INDEX($S$3:$S$33,MATCH(1,($AN$3:$AN$33=$AR76&amp;$AQ76)*($R$3:$R$33=CZ$3),0),0),"")</f>
        <v/>
      </c>
      <c r="DA76" s="299" t="str">
        <f t="array" aca="1" ref="DA76" ca="1">IFERROR(INDEX($Q$3:$Q$33,MATCH(1,($AN$3:$AN$33=$AR76&amp;$AQ76)*($R$3:$R$33=DA$3),0),0),"")</f>
        <v/>
      </c>
      <c r="DB76" s="297" t="str">
        <f t="array" aca="1" ref="DB76" ca="1">IFERROR(INDEX($T$3:$T$33,MATCH(1,($AN$3:$AN$33=$AR76&amp;$AQ76)*($R$3:$R$33=DB$3),0),0),"")</f>
        <v/>
      </c>
      <c r="DC76" s="297" t="str">
        <f t="array" aca="1" ref="DC76" ca="1">IFERROR(INDEX($U$3:$U$33,MATCH(1,($AN$3:$AN$33=$AR76&amp;$AQ76)*($R$3:$R$33=DC$3),0),0),"")</f>
        <v/>
      </c>
      <c r="DD76" s="297" t="str">
        <f t="array" aca="1" ref="DD76" ca="1">IFERROR(INDEX($AA$3:$AA$65,MATCH(1,($AO$3:$AO$65=$AR76&amp;$AQ76)*($Z$3:$Z$65=DD$3),0),0),"")</f>
        <v/>
      </c>
      <c r="DE76" s="299" t="str">
        <f t="array" aca="1" ref="DE76" ca="1">IFERROR(INDEX($Y$3:$Y$65,MATCH(1,($AO$3:$AO$65=$AR76&amp;$AQ76)*($Z$3:$Z$65=DE$3),0),0),"")</f>
        <v/>
      </c>
      <c r="DF76" s="297" t="str">
        <f t="array" aca="1" ref="DF76" ca="1">IFERROR(INDEX($AB$3:$AB$65,MATCH(1,($AO$3:$AO$65=$AR76&amp;$AQ76)*($Z$3:$Z$65=DF$3),0),0),"")</f>
        <v/>
      </c>
      <c r="DG76" s="297" t="str">
        <f t="array" aca="1" ref="DG76" ca="1">IFERROR(INDEX($AC$3:$AC$65,MATCH(1,($AO$3:$AO$65=$AR76&amp;$AQ76)*($Z$3:$Z$65=DG$3),0),0),"")</f>
        <v/>
      </c>
      <c r="DH76" s="297" t="str">
        <f t="array" aca="1" ref="DH76" ca="1">IFERROR(INDEX($AA$3:$AA$65,MATCH(1,($AO$3:$AO$65=$AR76&amp;$AQ76)*($Z$3:$Z$65=DH$3),0),0),"")</f>
        <v/>
      </c>
      <c r="DI76" s="299" t="str">
        <f t="array" aca="1" ref="DI76" ca="1">IFERROR(INDEX($Y$3:$Y$65,MATCH(1,($AO$3:$AO$65=$AR76&amp;$AQ76)*($Z$3:$Z$65=DI$3),0),0),"")</f>
        <v/>
      </c>
      <c r="DJ76" s="297" t="str">
        <f t="array" aca="1" ref="DJ76" ca="1">IFERROR(INDEX($AB$3:$AB$65,MATCH(1,($AO$3:$AO$65=$AR76&amp;$AQ76)*($Z$3:$Z$65=DJ$3),0),0),"")</f>
        <v/>
      </c>
      <c r="DK76" s="297" t="str">
        <f t="array" aca="1" ref="DK76" ca="1">IFERROR(INDEX($AC$3:$AC$65,MATCH(1,($AO$3:$AO$65=$AR76&amp;$AQ76)*($Z$3:$Z$65=DK$3),0),0),"")</f>
        <v/>
      </c>
      <c r="DL76" s="297" t="str">
        <f t="array" aca="1" ref="DL76" ca="1">IFERROR(INDEX($AA$3:$AA$65,MATCH(1,($AO$3:$AO$65=$AR76&amp;$AQ76)*($Z$3:$Z$65=DL$3),0),0),"")</f>
        <v/>
      </c>
      <c r="DM76" s="299" t="str">
        <f t="array" aca="1" ref="DM76" ca="1">IFERROR(INDEX($Y$3:$Y$65,MATCH(1,($AO$3:$AO$65=$AR76&amp;$AQ76)*($Z$3:$Z$65=DM$3),0),0),"")</f>
        <v/>
      </c>
      <c r="DN76" s="297" t="str">
        <f t="array" aca="1" ref="DN76" ca="1">IFERROR(INDEX($AB$3:$AB$65,MATCH(1,($AO$3:$AO$65=$AR76&amp;$AQ76)*($Z$3:$Z$65=DN$3),0),0),"")</f>
        <v/>
      </c>
      <c r="DO76" s="297" t="str">
        <f t="array" aca="1" ref="DO76" ca="1">IFERROR(INDEX($AC$3:$AC$65,MATCH(1,($AO$3:$AO$65=$AR76&amp;$AQ76)*($Z$3:$Z$65=DO$3),0),0),"")</f>
        <v/>
      </c>
      <c r="DP76" s="297" t="str">
        <f t="array" aca="1" ref="DP76" ca="1">IFERROR(INDEX($AA$3:$AA$65,MATCH(1,($AO$3:$AO$65=$AR76&amp;$AQ76)*($Z$3:$Z$65=DP$3),0),0),"")</f>
        <v/>
      </c>
      <c r="DQ76" s="299" t="str">
        <f t="array" aca="1" ref="DQ76" ca="1">IFERROR(INDEX($Y$3:$Y$65,MATCH(1,($AO$3:$AO$65=$AR76&amp;$AQ76)*($Z$3:$Z$65=DQ$3),0),0),"")</f>
        <v/>
      </c>
      <c r="DR76" s="297" t="str">
        <f t="array" aca="1" ref="DR76" ca="1">IFERROR(INDEX($AB$3:$AB$65,MATCH(1,($AO$3:$AO$65=$AR76&amp;$AQ76)*($Z$3:$Z$65=DR$3),0),0),"")</f>
        <v/>
      </c>
      <c r="DS76" s="297" t="str">
        <f t="array" aca="1" ref="DS76" ca="1">IFERROR(INDEX($AC$3:$AC$65,MATCH(1,($AO$3:$AO$65=$AR76&amp;$AQ76)*($Z$3:$Z$65=DS$3),0),0),"")</f>
        <v/>
      </c>
      <c r="DT76" s="297" t="str">
        <f t="array" aca="1" ref="DT76" ca="1">IFERROR(INDEX($AA$3:$AA$65,MATCH(1,($AO$3:$AO$65=$AR76&amp;$AQ76)*($Z$3:$Z$65=DT$3),0),0),"")</f>
        <v/>
      </c>
      <c r="DU76" s="299" t="str">
        <f t="array" aca="1" ref="DU76" ca="1">IFERROR(INDEX($Y$3:$Y$65,MATCH(1,($AO$3:$AO$65=$AR76&amp;$AQ76)*($Z$3:$Z$65=DU$3),0),0),"")</f>
        <v/>
      </c>
      <c r="DV76" s="297" t="str">
        <f t="array" aca="1" ref="DV76" ca="1">IFERROR(INDEX($AB$3:$AB$65,MATCH(1,($AO$3:$AO$65=$AR76&amp;$AQ76)*($Z$3:$Z$65=DV$3),0),0),"")</f>
        <v/>
      </c>
      <c r="DW76" s="297" t="str">
        <f t="array" aca="1" ref="DW76" ca="1">IFERROR(INDEX($AC$3:$AC$65,MATCH(1,($AO$3:$AO$65=$AR76&amp;$AQ76)*($Z$3:$Z$65=DW$3),0),0),"")</f>
        <v/>
      </c>
      <c r="DX76" s="297" t="str">
        <f t="array" aca="1" ref="DX76" ca="1">IFERROR(INDEX($AA$3:$AA$65,MATCH(1,($AO$3:$AO$65=$AR76&amp;$AQ76)*($Z$3:$Z$65=DX$3),0),0),"")</f>
        <v/>
      </c>
      <c r="DY76" s="299" t="str">
        <f t="array" aca="1" ref="DY76" ca="1">IFERROR(INDEX($Y$3:$Y$65,MATCH(1,($AO$3:$AO$65=$AR76&amp;$AQ76)*($Z$3:$Z$65=DY$3),0),0),"")</f>
        <v/>
      </c>
      <c r="DZ76" s="297" t="str">
        <f t="array" aca="1" ref="DZ76" ca="1">IFERROR(INDEX($AB$3:$AB$65,MATCH(1,($AO$3:$AO$65=$AR76&amp;$AQ76)*($Z$3:$Z$65=DZ$3),0),0),"")</f>
        <v/>
      </c>
      <c r="EA76" s="297" t="str">
        <f t="array" aca="1" ref="EA76" ca="1">IFERROR(INDEX($AC$3:$AC$65,MATCH(1,($AO$3:$AO$65=$AR76&amp;$AQ76)*($Z$3:$Z$65=EA$3),0),0),"")</f>
        <v/>
      </c>
      <c r="EB76" s="297" t="str">
        <f t="array" aca="1" ref="EB76" ca="1">IFERROR(INDEX($AA$3:$AA$65,MATCH(1,($AO$3:$AO$65=$AR76&amp;$AQ76)*($Z$3:$Z$65=EB$3),0),0),"")</f>
        <v/>
      </c>
      <c r="EC76" s="299" t="str">
        <f t="array" aca="1" ref="EC76" ca="1">IFERROR(INDEX($Y$3:$Y$65,MATCH(1,($AO$3:$AO$65=$AR76&amp;$AQ76)*($Z$3:$Z$65=EC$3),0),0),"")</f>
        <v/>
      </c>
      <c r="ED76" s="297" t="str">
        <f t="array" aca="1" ref="ED76" ca="1">IFERROR(INDEX($AB$3:$AB$65,MATCH(1,($AO$3:$AO$65=$AR76&amp;$AQ76)*($Z$3:$Z$65=ED$3),0),0),"")</f>
        <v/>
      </c>
      <c r="EE76" s="297" t="str">
        <f t="array" aca="1" ref="EE76" ca="1">IFERROR(INDEX($AC$3:$AC$65,MATCH(1,($AO$3:$AO$65=$AR76&amp;$AQ76)*($Z$3:$Z$65=EE$3),0),0),"")</f>
        <v/>
      </c>
      <c r="EF76" s="297" t="str">
        <f t="array" aca="1" ref="EF76" ca="1">IFERROR(INDEX($AI$3:$AI$129,MATCH(1,($AP$3:$AP$129=$AR76&amp;$AQ76)*($AH$3:$AH$129=EF$3),0),0),"")</f>
        <v/>
      </c>
      <c r="EG76" s="299" t="str">
        <f t="array" aca="1" ref="EG76" ca="1">IFERROR(INDEX($AG$3:$AG$129,MATCH(1,($AP$3:$AP$129=$AR76&amp;$AQ76)*($AH$3:$AH$129=EG$3),0),0),"")</f>
        <v/>
      </c>
      <c r="EH76" s="297" t="str">
        <f t="array" aca="1" ref="EH76" ca="1">IFERROR(INDEX($AJ$3:$AJ$129,MATCH(1,($AP$3:$AP$129=$AR76&amp;$AQ76)*($AH$3:$AH$129=EH$3),0),0),"")</f>
        <v/>
      </c>
      <c r="EI76" s="297" t="str">
        <f t="array" aca="1" ref="EI76" ca="1">IFERROR(INDEX($AK$3:$AK$129,MATCH(1,($AP$3:$AP$129=$AR76&amp;$AQ76)*($AH$3:$AH$129=EI$3),0),0),"")</f>
        <v/>
      </c>
      <c r="EJ76" s="297" t="str">
        <f t="array" aca="1" ref="EJ76" ca="1">IFERROR(INDEX($AI$3:$AI$129,MATCH(1,($AP$3:$AP$129=$AR76&amp;$AQ76)*($AH$3:$AH$129=EJ$3),0),0),"")</f>
        <v/>
      </c>
      <c r="EK76" s="299" t="str">
        <f t="array" aca="1" ref="EK76" ca="1">IFERROR(INDEX($AG$3:$AG$129,MATCH(1,($AP$3:$AP$129=$AR76&amp;$AQ76)*($AH$3:$AH$129=EK$3),0),0),"")</f>
        <v/>
      </c>
      <c r="EL76" s="297" t="str">
        <f t="array" aca="1" ref="EL76" ca="1">IFERROR(INDEX($AJ$3:$AJ$129,MATCH(1,($AP$3:$AP$129=$AR76&amp;$AQ76)*($AH$3:$AH$129=EL$3),0),0),"")</f>
        <v/>
      </c>
      <c r="EM76" s="297" t="str">
        <f t="array" aca="1" ref="EM76" ca="1">IFERROR(INDEX($AK$3:$AK$129,MATCH(1,($AP$3:$AP$129=$AR76&amp;$AQ76)*($AH$3:$AH$129=EM$3),0),0),"")</f>
        <v/>
      </c>
      <c r="EN76" s="297" t="str">
        <f t="array" aca="1" ref="EN76" ca="1">IFERROR(INDEX($AI$3:$AI$129,MATCH(1,($AP$3:$AP$129=$AR76&amp;$AQ76)*($AH$3:$AH$129=EN$3),0),0),"")</f>
        <v/>
      </c>
      <c r="EO76" s="299" t="str">
        <f t="array" aca="1" ref="EO76" ca="1">IFERROR(INDEX($AG$3:$AG$129,MATCH(1,($AP$3:$AP$129=$AR76&amp;$AQ76)*($AH$3:$AH$129=EO$3),0),0),"")</f>
        <v/>
      </c>
      <c r="EP76" s="297" t="str">
        <f t="array" aca="1" ref="EP76" ca="1">IFERROR(INDEX($AJ$3:$AJ$129,MATCH(1,($AP$3:$AP$129=$AR76&amp;$AQ76)*($AH$3:$AH$129=EP$3),0),0),"")</f>
        <v/>
      </c>
      <c r="EQ76" s="297" t="str">
        <f t="array" aca="1" ref="EQ76" ca="1">IFERROR(INDEX($AK$3:$AK$129,MATCH(1,($AP$3:$AP$129=$AR76&amp;$AQ76)*($AH$3:$AH$129=EQ$3),0),0),"")</f>
        <v/>
      </c>
      <c r="ER76" s="297" t="str">
        <f t="array" aca="1" ref="ER76" ca="1">IFERROR(INDEX($AI$3:$AI$129,MATCH(1,($AP$3:$AP$129=$AR76&amp;$AQ76)*($AH$3:$AH$129=ER$3),0),0),"")</f>
        <v/>
      </c>
      <c r="ES76" s="299" t="str">
        <f t="array" aca="1" ref="ES76" ca="1">IFERROR(INDEX($AG$3:$AG$129,MATCH(1,($AP$3:$AP$129=$AR76&amp;$AQ76)*($AH$3:$AH$129=ES$3),0),0),"")</f>
        <v/>
      </c>
      <c r="ET76" s="297" t="str">
        <f t="array" aca="1" ref="ET76" ca="1">IFERROR(INDEX($AJ$3:$AJ$129,MATCH(1,($AP$3:$AP$129=$AR76&amp;$AQ76)*($AH$3:$AH$129=ET$3),0),0),"")</f>
        <v/>
      </c>
      <c r="EU76" s="297" t="str">
        <f t="array" aca="1" ref="EU76" ca="1">IFERROR(INDEX($AK$3:$AK$129,MATCH(1,($AP$3:$AP$129=$AR76&amp;$AQ76)*($AH$3:$AH$129=EU$3),0),0),"")</f>
        <v/>
      </c>
      <c r="EV76" s="297" t="str">
        <f t="array" aca="1" ref="EV76" ca="1">IFERROR(INDEX($AI$3:$AI$129,MATCH(1,($AP$3:$AP$129=$AR76&amp;$AQ76)*($AH$3:$AH$129=EV$3),0),0),"")</f>
        <v/>
      </c>
      <c r="EW76" s="299" t="str">
        <f t="array" aca="1" ref="EW76" ca="1">IFERROR(INDEX($AG$3:$AG$129,MATCH(1,($AP$3:$AP$129=$AR76&amp;$AQ76)*($AH$3:$AH$129=EW$3),0),0),"")</f>
        <v/>
      </c>
      <c r="EX76" s="297" t="str">
        <f t="array" aca="1" ref="EX76" ca="1">IFERROR(INDEX($AJ$3:$AJ$129,MATCH(1,($AP$3:$AP$129=$AR76&amp;$AQ76)*($AH$3:$AH$129=EX$3),0),0),"")</f>
        <v/>
      </c>
      <c r="EY76" s="297" t="str">
        <f t="array" aca="1" ref="EY76" ca="1">IFERROR(INDEX($AK$3:$AK$129,MATCH(1,($AP$3:$AP$129=$AR76&amp;$AQ76)*($AH$3:$AH$129=EY$3),0),0),"")</f>
        <v/>
      </c>
      <c r="EZ76" s="297" t="str">
        <f t="array" aca="1" ref="EZ76" ca="1">IFERROR(INDEX($AI$3:$AI$129,MATCH(1,($AP$3:$AP$129=$AR76&amp;$AQ76)*($AH$3:$AH$129=EZ$3),0),0),"")</f>
        <v/>
      </c>
      <c r="FA76" s="299" t="str">
        <f t="array" aca="1" ref="FA76" ca="1">IFERROR(INDEX($AG$3:$AG$129,MATCH(1,($AP$3:$AP$129=$AR76&amp;$AQ76)*($AH$3:$AH$129=FA$3),0),0),"")</f>
        <v/>
      </c>
      <c r="FB76" s="297" t="str">
        <f t="array" aca="1" ref="FB76" ca="1">IFERROR(INDEX($AJ$3:$AJ$129,MATCH(1,($AP$3:$AP$129=$AR76&amp;$AQ76)*($AH$3:$AH$129=FB$3),0),0),"")</f>
        <v/>
      </c>
      <c r="FC76" s="297" t="str">
        <f t="array" aca="1" ref="FC76" ca="1">IFERROR(INDEX($AK$3:$AK$129,MATCH(1,($AP$3:$AP$129=$AR76&amp;$AQ76)*($AH$3:$AH$129=FC$3),0),0),"")</f>
        <v/>
      </c>
      <c r="FD76" s="297" t="str">
        <f t="array" aca="1" ref="FD76" ca="1">IFERROR(INDEX($AI$3:$AI$129,MATCH(1,($AP$3:$AP$129=$AR76&amp;$AQ76)*($AH$3:$AH$129=FD$3),0),0),"")</f>
        <v/>
      </c>
      <c r="FE76" s="299" t="str">
        <f t="array" aca="1" ref="FE76" ca="1">IFERROR(INDEX($AG$3:$AG$129,MATCH(1,($AP$3:$AP$129=$AR76&amp;$AQ76)*($AH$3:$AH$129=FE$3),0),0),"")</f>
        <v/>
      </c>
      <c r="FF76" s="297" t="str">
        <f t="array" aca="1" ref="FF76" ca="1">IFERROR(INDEX($AJ$3:$AJ$129,MATCH(1,($AP$3:$AP$129=$AR76&amp;$AQ76)*($AH$3:$AH$129=FF$3),0),0),"")</f>
        <v/>
      </c>
      <c r="FG76" s="297" t="str">
        <f t="array" aca="1" ref="FG76" ca="1">IFERROR(INDEX($AK$3:$AK$129,MATCH(1,($AP$3:$AP$129=$AR76&amp;$AQ76)*($AH$3:$AH$129=FG$3),0),0),"")</f>
        <v/>
      </c>
    </row>
    <row r="77" spans="2:163" ht="13.8" x14ac:dyDescent="0.25">
      <c r="B77" s="295">
        <f>dummy1!O83</f>
        <v>75</v>
      </c>
      <c r="C77" s="296">
        <f>dummy1!P83</f>
        <v>42041</v>
      </c>
      <c r="D77" s="297">
        <f>dummy1!Q83</f>
        <v>0.625</v>
      </c>
      <c r="E77" s="295" t="str">
        <f>dummy1!R83</f>
        <v>Court 11</v>
      </c>
      <c r="X77" s="296"/>
      <c r="AD77" s="295">
        <f ca="1">'Bracket 33 - 64'!S347</f>
        <v>32</v>
      </c>
      <c r="AE77" s="295" t="str">
        <f ca="1">'Bracket 33 - 64'!T344</f>
        <v>Loser Match 22</v>
      </c>
      <c r="AF77" s="295" t="str">
        <f ca="1">'Bracket 33 - 64'!T345</f>
        <v/>
      </c>
      <c r="AG77" s="295">
        <f t="shared" ca="1" si="80"/>
        <v>75</v>
      </c>
      <c r="AH77" s="295">
        <f t="shared" ca="1" si="81"/>
        <v>42041</v>
      </c>
      <c r="AI77" s="295">
        <f t="shared" ca="1" si="82"/>
        <v>0.625</v>
      </c>
      <c r="AJ77" s="295" t="str">
        <f t="shared" ca="1" si="83"/>
        <v>Loser Match 62</v>
      </c>
      <c r="AK77" s="295" t="str">
        <f t="shared" ca="1" si="84"/>
        <v>Winner Match 73</v>
      </c>
      <c r="AL77" s="294">
        <f>IF(dummy1!B84=dummy1!B83,IF(dummy1!C84&gt;1,AL76,AL76+1),1)</f>
        <v>1</v>
      </c>
      <c r="AP77" s="295" t="str">
        <f t="shared" si="85"/>
        <v>1Court 11</v>
      </c>
      <c r="AQ77" s="295" t="str">
        <f>dummy1!L24</f>
        <v>Court 10</v>
      </c>
      <c r="AR77" s="295">
        <f t="shared" si="75"/>
        <v>1</v>
      </c>
      <c r="AS77" s="295">
        <f t="shared" ca="1" si="87"/>
        <v>19</v>
      </c>
      <c r="AT77" s="295">
        <f t="shared" ca="1" si="88"/>
        <v>0</v>
      </c>
      <c r="AU77" s="295">
        <f t="shared" ca="1" si="89"/>
        <v>0</v>
      </c>
      <c r="AV77" s="295">
        <f t="shared" ca="1" si="90"/>
        <v>0</v>
      </c>
      <c r="AW77" s="295">
        <f t="shared" ca="1" si="91"/>
        <v>0</v>
      </c>
      <c r="AX77" s="295">
        <f t="shared" ca="1" si="92"/>
        <v>0</v>
      </c>
      <c r="AY77" s="295">
        <f t="shared" ca="1" si="93"/>
        <v>0</v>
      </c>
      <c r="AZ77" s="297">
        <f t="array" aca="1" ref="AZ77" ca="1">IFERROR(INDEX($K$3:$K$18,MATCH(1,($AM$3:$AM$18=$AR77&amp;$AQ77)*($J$3:$J$18=AZ$3),0),0),"")</f>
        <v>0.625</v>
      </c>
      <c r="BA77" s="299">
        <f t="array" aca="1" ref="BA77" ca="1">IFERROR(INDEX($I$3:$I$18,MATCH(1,($AM$3:$AM$18=$AR77&amp;$AQ77)*($J$3:$J$18=BA$3),0),0),"")</f>
        <v>10</v>
      </c>
      <c r="BB77" s="297" t="str">
        <f t="array" aca="1" ref="BB77" ca="1">IFERROR(INDEX($L$3:$L$18,MATCH(1,($AM$3:$AM$18=$AR77&amp;$AQ77)*($J$3:$J$18=BB$3),0),0),"")</f>
        <v>Loser Match 7</v>
      </c>
      <c r="BC77" s="297" t="str">
        <f t="array" aca="1" ref="BC77" ca="1">IFERROR(INDEX($M$3:$M$18,MATCH(1,($AM$3:$AM$18=$AR77&amp;$AQ77)*($J$3:$J$18=BC$3),0),0),"")</f>
        <v>Winner Match 6</v>
      </c>
      <c r="BD77" s="297" t="str">
        <f t="array" aca="1" ref="BD77" ca="1">IFERROR(INDEX($K$3:$K$18,MATCH(1,($AM$3:$AM$18=$AR77&amp;$AQ77)*($J$3:$J$18=BD$3),0),0),"")</f>
        <v/>
      </c>
      <c r="BE77" s="299" t="str">
        <f t="array" aca="1" ref="BE77" ca="1">IFERROR(INDEX($I$3:$I$18,MATCH(1,($AM$3:$AM$18=$AR77&amp;$AQ77)*($J$3:$J$18=BE$3),0),0),"")</f>
        <v/>
      </c>
      <c r="BF77" s="297" t="str">
        <f t="array" aca="1" ref="BF77" ca="1">IFERROR(INDEX($L$3:$L$18,MATCH(1,($AM$3:$AM$18=$AR77&amp;$AQ77)*($J$3:$J$18=BF$3),0),0),"")</f>
        <v/>
      </c>
      <c r="BG77" s="297" t="str">
        <f t="array" aca="1" ref="BG77" ca="1">IFERROR(INDEX($M$3:$M$18,MATCH(1,($AM$3:$AM$18=$AR77&amp;$AQ77)*($J$3:$J$18=BG$3),0),0),"")</f>
        <v/>
      </c>
      <c r="BH77" s="297" t="str">
        <f t="array" aca="1" ref="BH77" ca="1">IFERROR(INDEX($K$3:$K$18,MATCH(1,($AM$3:$AM$18=$AR77&amp;$AQ77)*($J$3:$J$18=BH$3),0),0),"")</f>
        <v/>
      </c>
      <c r="BI77" s="299" t="str">
        <f t="array" aca="1" ref="BI77" ca="1">IFERROR(INDEX($I$3:$I$18,MATCH(1,($AM$3:$AM$18=$AR77&amp;$AQ77)*($J$3:$J$18=BI$3),0),0),"")</f>
        <v/>
      </c>
      <c r="BJ77" s="297" t="str">
        <f t="array" aca="1" ref="BJ77" ca="1">IFERROR(INDEX($L$3:$L$18,MATCH(1,($AM$3:$AM$18=$AR77&amp;$AQ77)*($J$3:$J$18=BJ$3),0),0),"")</f>
        <v/>
      </c>
      <c r="BK77" s="297" t="str">
        <f t="array" aca="1" ref="BK77" ca="1">IFERROR(INDEX($M$3:$M$18,MATCH(1,($AM$3:$AM$18=$AR77&amp;$AQ77)*($J$3:$J$18=BK$3),0),0),"")</f>
        <v/>
      </c>
      <c r="BL77" s="297" t="str">
        <f t="array" aca="1" ref="BL77" ca="1">IFERROR(INDEX($K$3:$K$18,MATCH(1,($AM$3:$AM$18=$AR77&amp;$AQ77)*($J$3:$J$18=BL$3),0),0),"")</f>
        <v/>
      </c>
      <c r="BM77" s="299" t="str">
        <f t="array" aca="1" ref="BM77" ca="1">IFERROR(INDEX($I$3:$I$18,MATCH(1,($AM$3:$AM$18=$AR77&amp;$AQ77)*($J$3:$J$18=BM$3),0),0),"")</f>
        <v/>
      </c>
      <c r="BN77" s="297" t="str">
        <f t="array" aca="1" ref="BN77" ca="1">IFERROR(INDEX($L$3:$L$18,MATCH(1,($AM$3:$AM$18=$AR77&amp;$AQ77)*($J$3:$J$18=BN$3),0),0),"")</f>
        <v/>
      </c>
      <c r="BO77" s="297" t="str">
        <f t="array" aca="1" ref="BO77" ca="1">IFERROR(INDEX($M$3:$M$18,MATCH(1,($AM$3:$AM$18=$AR77&amp;$AQ77)*($J$3:$J$18=BO$3),0),0),"")</f>
        <v/>
      </c>
      <c r="BP77" s="297" t="str">
        <f t="array" aca="1" ref="BP77" ca="1">IFERROR(INDEX($K$3:$K$18,MATCH(1,($AM$3:$AM$18=$AR77&amp;$AQ77)*($J$3:$J$18=BP$3),0),0),"")</f>
        <v/>
      </c>
      <c r="BQ77" s="299" t="str">
        <f t="array" aca="1" ref="BQ77" ca="1">IFERROR(INDEX($I$3:$I$18,MATCH(1,($AM$3:$AM$18=$AR77&amp;$AQ77)*($J$3:$J$18=BQ$3),0),0),"")</f>
        <v/>
      </c>
      <c r="BR77" s="297" t="str">
        <f t="array" aca="1" ref="BR77" ca="1">IFERROR(INDEX($L$3:$L$18,MATCH(1,($AM$3:$AM$18=$AR77&amp;$AQ77)*($J$3:$J$18=BR$3),0),0),"")</f>
        <v/>
      </c>
      <c r="BS77" s="297" t="str">
        <f t="array" aca="1" ref="BS77" ca="1">IFERROR(INDEX($M$3:$M$18,MATCH(1,($AM$3:$AM$18=$AR77&amp;$AQ77)*($J$3:$J$18=BS$3),0),0),"")</f>
        <v/>
      </c>
      <c r="BT77" s="297" t="str">
        <f t="array" aca="1" ref="BT77" ca="1">IFERROR(INDEX($K$3:$K$18,MATCH(1,($AM$3:$AM$18=$AR77&amp;$AQ77)*($J$3:$J$18=BT$3),0),0),"")</f>
        <v/>
      </c>
      <c r="BU77" s="299" t="str">
        <f t="array" aca="1" ref="BU77" ca="1">IFERROR(INDEX($I$3:$I$18,MATCH(1,($AM$3:$AM$18=$AR77&amp;$AQ77)*($J$3:$J$18=BU$3),0),0),"")</f>
        <v/>
      </c>
      <c r="BV77" s="297" t="str">
        <f t="array" aca="1" ref="BV77" ca="1">IFERROR(INDEX($L$3:$L$18,MATCH(1,($AM$3:$AM$18=$AR77&amp;$AQ77)*($J$3:$J$18=BV$3),0),0),"")</f>
        <v/>
      </c>
      <c r="BW77" s="297" t="str">
        <f t="array" aca="1" ref="BW77" ca="1">IFERROR(INDEX($M$3:$M$18,MATCH(1,($AM$3:$AM$18=$AR77&amp;$AQ77)*($J$3:$J$18=BW$3),0),0),"")</f>
        <v/>
      </c>
      <c r="BX77" s="297" t="str">
        <f t="array" aca="1" ref="BX77" ca="1">IFERROR(INDEX($K$3:$K$18,MATCH(1,($AM$3:$AM$18=$AR77&amp;$AQ77)*($J$3:$J$18=BX$3),0),0),"")</f>
        <v/>
      </c>
      <c r="BY77" s="299" t="str">
        <f t="array" aca="1" ref="BY77" ca="1">IFERROR(INDEX($I$3:$I$18,MATCH(1,($AM$3:$AM$18=$AR77&amp;$AQ77)*($J$3:$J$18=BY$3),0),0),"")</f>
        <v/>
      </c>
      <c r="BZ77" s="297" t="str">
        <f t="array" aca="1" ref="BZ77" ca="1">IFERROR(INDEX($L$3:$L$18,MATCH(1,($AM$3:$AM$18=$AR77&amp;$AQ77)*($J$3:$J$18=BZ$3),0),0),"")</f>
        <v/>
      </c>
      <c r="CA77" s="297" t="str">
        <f t="array" aca="1" ref="CA77" ca="1">IFERROR(INDEX($M$3:$M$18,MATCH(1,($AM$3:$AM$18=$AR77&amp;$AQ77)*($J$3:$J$18=CA$3),0),0),"")</f>
        <v/>
      </c>
      <c r="CB77" s="297">
        <f t="array" aca="1" ref="CB77" ca="1">IFERROR(INDEX($S$3:$S$33,MATCH(1,($AN$3:$AN$33=$AR77&amp;$AQ77)*($R$3:$R$33=CB$3),0),0),"")</f>
        <v>0.625</v>
      </c>
      <c r="CC77" s="299">
        <f t="array" aca="1" ref="CC77" ca="1">IFERROR(INDEX($Q$3:$Q$33,MATCH(1,($AN$3:$AN$33=$AR77&amp;$AQ77)*($R$3:$R$33=CC$3),0),0),"")</f>
        <v>10</v>
      </c>
      <c r="CD77" s="297" t="str">
        <f t="array" aca="1" ref="CD77" ca="1">IFERROR(INDEX($T$3:$T$33,MATCH(1,($AN$3:$AN$33=$AR77&amp;$AQ77)*($R$3:$R$33=CD$3),0),0),"")</f>
        <v>Loser Match 3</v>
      </c>
      <c r="CE77" s="297" t="str">
        <f t="array" aca="1" ref="CE77" ca="1">IFERROR(INDEX($U$3:$U$33,MATCH(1,($AN$3:$AN$33=$AR77&amp;$AQ77)*($R$3:$R$33=CE$3),0),0),"")</f>
        <v>Loser Match 4</v>
      </c>
      <c r="CF77" s="297" t="str">
        <f t="array" aca="1" ref="CF77" ca="1">IFERROR(INDEX($S$3:$S$33,MATCH(1,($AN$3:$AN$33=$AR77&amp;$AQ77)*($R$3:$R$33=CF$3),0),0),"")</f>
        <v/>
      </c>
      <c r="CG77" s="299" t="str">
        <f t="array" aca="1" ref="CG77" ca="1">IFERROR(INDEX($Q$3:$Q$33,MATCH(1,($AN$3:$AN$33=$AR77&amp;$AQ77)*($R$3:$R$33=CG$3),0),0),"")</f>
        <v/>
      </c>
      <c r="CH77" s="297" t="str">
        <f t="array" aca="1" ref="CH77" ca="1">IFERROR(INDEX($T$3:$T$33,MATCH(1,($AN$3:$AN$33=$AR77&amp;$AQ77)*($R$3:$R$33=CH$3),0),0),"")</f>
        <v/>
      </c>
      <c r="CI77" s="297" t="str">
        <f t="array" aca="1" ref="CI77" ca="1">IFERROR(INDEX($U$3:$U$33,MATCH(1,($AN$3:$AN$33=$AR77&amp;$AQ77)*($R$3:$R$33=CI$3),0),0),"")</f>
        <v/>
      </c>
      <c r="CJ77" s="297" t="str">
        <f t="array" aca="1" ref="CJ77" ca="1">IFERROR(INDEX($S$3:$S$33,MATCH(1,($AN$3:$AN$33=$AR77&amp;$AQ77)*($R$3:$R$33=CJ$3),0),0),"")</f>
        <v/>
      </c>
      <c r="CK77" s="299" t="str">
        <f t="array" aca="1" ref="CK77" ca="1">IFERROR(INDEX($Q$3:$Q$33,MATCH(1,($AN$3:$AN$33=$AR77&amp;$AQ77)*($R$3:$R$33=CK$3),0),0),"")</f>
        <v/>
      </c>
      <c r="CL77" s="297" t="str">
        <f t="array" aca="1" ref="CL77" ca="1">IFERROR(INDEX($T$3:$T$33,MATCH(1,($AN$3:$AN$33=$AR77&amp;$AQ77)*($R$3:$R$33=CL$3),0),0),"")</f>
        <v/>
      </c>
      <c r="CM77" s="297" t="str">
        <f t="array" aca="1" ref="CM77" ca="1">IFERROR(INDEX($U$3:$U$33,MATCH(1,($AN$3:$AN$33=$AR77&amp;$AQ77)*($R$3:$R$33=CM$3),0),0),"")</f>
        <v/>
      </c>
      <c r="CN77" s="297" t="str">
        <f t="array" aca="1" ref="CN77" ca="1">IFERROR(INDEX($S$3:$S$33,MATCH(1,($AN$3:$AN$33=$AR77&amp;$AQ77)*($R$3:$R$33=CN$3),0),0),"")</f>
        <v/>
      </c>
      <c r="CO77" s="299" t="str">
        <f t="array" aca="1" ref="CO77" ca="1">IFERROR(INDEX($Q$3:$Q$33,MATCH(1,($AN$3:$AN$33=$AR77&amp;$AQ77)*($R$3:$R$33=CO$3),0),0),"")</f>
        <v/>
      </c>
      <c r="CP77" s="297" t="str">
        <f t="array" aca="1" ref="CP77" ca="1">IFERROR(INDEX($T$3:$T$33,MATCH(1,($AN$3:$AN$33=$AR77&amp;$AQ77)*($R$3:$R$33=CP$3),0),0),"")</f>
        <v/>
      </c>
      <c r="CQ77" s="297" t="str">
        <f t="array" aca="1" ref="CQ77" ca="1">IFERROR(INDEX($U$3:$U$33,MATCH(1,($AN$3:$AN$33=$AR77&amp;$AQ77)*($R$3:$R$33=CQ$3),0),0),"")</f>
        <v/>
      </c>
      <c r="CR77" s="297" t="str">
        <f t="array" aca="1" ref="CR77" ca="1">IFERROR(INDEX($S$3:$S$33,MATCH(1,($AN$3:$AN$33=$AR77&amp;$AQ77)*($R$3:$R$33=CR$3),0),0),"")</f>
        <v/>
      </c>
      <c r="CS77" s="299" t="str">
        <f t="array" aca="1" ref="CS77" ca="1">IFERROR(INDEX($Q$3:$Q$33,MATCH(1,($AN$3:$AN$33=$AR77&amp;$AQ77)*($R$3:$R$33=CS$3),0),0),"")</f>
        <v/>
      </c>
      <c r="CT77" s="297" t="str">
        <f t="array" aca="1" ref="CT77" ca="1">IFERROR(INDEX($T$3:$T$33,MATCH(1,($AN$3:$AN$33=$AR77&amp;$AQ77)*($R$3:$R$33=CT$3),0),0),"")</f>
        <v/>
      </c>
      <c r="CU77" s="297" t="str">
        <f t="array" aca="1" ref="CU77" ca="1">IFERROR(INDEX($U$3:$U$33,MATCH(1,($AN$3:$AN$33=$AR77&amp;$AQ77)*($R$3:$R$33=CU$3),0),0),"")</f>
        <v/>
      </c>
      <c r="CV77" s="297" t="str">
        <f t="array" aca="1" ref="CV77" ca="1">IFERROR(INDEX($S$3:$S$33,MATCH(1,($AN$3:$AN$33=$AR77&amp;$AQ77)*($R$3:$R$33=CV$3),0),0),"")</f>
        <v/>
      </c>
      <c r="CW77" s="299" t="str">
        <f t="array" aca="1" ref="CW77" ca="1">IFERROR(INDEX($Q$3:$Q$33,MATCH(1,($AN$3:$AN$33=$AR77&amp;$AQ77)*($R$3:$R$33=CW$3),0),0),"")</f>
        <v/>
      </c>
      <c r="CX77" s="297" t="str">
        <f t="array" aca="1" ref="CX77" ca="1">IFERROR(INDEX($T$3:$T$33,MATCH(1,($AN$3:$AN$33=$AR77&amp;$AQ77)*($R$3:$R$33=CX$3),0),0),"")</f>
        <v/>
      </c>
      <c r="CY77" s="297" t="str">
        <f t="array" aca="1" ref="CY77" ca="1">IFERROR(INDEX($U$3:$U$33,MATCH(1,($AN$3:$AN$33=$AR77&amp;$AQ77)*($R$3:$R$33=CY$3),0),0),"")</f>
        <v/>
      </c>
      <c r="CZ77" s="297" t="str">
        <f t="array" aca="1" ref="CZ77" ca="1">IFERROR(INDEX($S$3:$S$33,MATCH(1,($AN$3:$AN$33=$AR77&amp;$AQ77)*($R$3:$R$33=CZ$3),0),0),"")</f>
        <v/>
      </c>
      <c r="DA77" s="299" t="str">
        <f t="array" aca="1" ref="DA77" ca="1">IFERROR(INDEX($Q$3:$Q$33,MATCH(1,($AN$3:$AN$33=$AR77&amp;$AQ77)*($R$3:$R$33=DA$3),0),0),"")</f>
        <v/>
      </c>
      <c r="DB77" s="297" t="str">
        <f t="array" aca="1" ref="DB77" ca="1">IFERROR(INDEX($T$3:$T$33,MATCH(1,($AN$3:$AN$33=$AR77&amp;$AQ77)*($R$3:$R$33=DB$3),0),0),"")</f>
        <v/>
      </c>
      <c r="DC77" s="297" t="str">
        <f t="array" aca="1" ref="DC77" ca="1">IFERROR(INDEX($U$3:$U$33,MATCH(1,($AN$3:$AN$33=$AR77&amp;$AQ77)*($R$3:$R$33=DC$3),0),0),"")</f>
        <v/>
      </c>
      <c r="DD77" s="297">
        <f t="array" aca="1" ref="DD77" ca="1">IFERROR(INDEX($AA$3:$AA$65,MATCH(1,($AO$3:$AO$65=$AR77&amp;$AQ77)*($Z$3:$Z$65=DD$3),0),0),"")</f>
        <v>0.625</v>
      </c>
      <c r="DE77" s="299">
        <f t="array" aca="1" ref="DE77" ca="1">IFERROR(INDEX($Y$3:$Y$65,MATCH(1,($AO$3:$AO$65=$AR77&amp;$AQ77)*($Z$3:$Z$65=DE$3),0),0),"")</f>
        <v>10</v>
      </c>
      <c r="DF77" s="297" t="str">
        <f t="array" aca="1" ref="DF77" ca="1">IFERROR(INDEX($AB$3:$AB$65,MATCH(1,($AO$3:$AO$65=$AR77&amp;$AQ77)*($Z$3:$Z$65=DF$3),0),0),"")</f>
        <v>Loser Match 3</v>
      </c>
      <c r="DG77" s="297" t="str">
        <f t="array" aca="1" ref="DG77" ca="1">IFERROR(INDEX($AC$3:$AC$65,MATCH(1,($AO$3:$AO$65=$AR77&amp;$AQ77)*($Z$3:$Z$65=DG$3),0),0),"")</f>
        <v>Loser Match 4</v>
      </c>
      <c r="DH77" s="297" t="str">
        <f t="array" aca="1" ref="DH77" ca="1">IFERROR(INDEX($AA$3:$AA$65,MATCH(1,($AO$3:$AO$65=$AR77&amp;$AQ77)*($Z$3:$Z$65=DH$3),0),0),"")</f>
        <v/>
      </c>
      <c r="DI77" s="299" t="str">
        <f t="array" aca="1" ref="DI77" ca="1">IFERROR(INDEX($Y$3:$Y$65,MATCH(1,($AO$3:$AO$65=$AR77&amp;$AQ77)*($Z$3:$Z$65=DI$3),0),0),"")</f>
        <v/>
      </c>
      <c r="DJ77" s="297" t="str">
        <f t="array" aca="1" ref="DJ77" ca="1">IFERROR(INDEX($AB$3:$AB$65,MATCH(1,($AO$3:$AO$65=$AR77&amp;$AQ77)*($Z$3:$Z$65=DJ$3),0),0),"")</f>
        <v/>
      </c>
      <c r="DK77" s="297" t="str">
        <f t="array" aca="1" ref="DK77" ca="1">IFERROR(INDEX($AC$3:$AC$65,MATCH(1,($AO$3:$AO$65=$AR77&amp;$AQ77)*($Z$3:$Z$65=DK$3),0),0),"")</f>
        <v/>
      </c>
      <c r="DL77" s="297" t="str">
        <f t="array" aca="1" ref="DL77" ca="1">IFERROR(INDEX($AA$3:$AA$65,MATCH(1,($AO$3:$AO$65=$AR77&amp;$AQ77)*($Z$3:$Z$65=DL$3),0),0),"")</f>
        <v/>
      </c>
      <c r="DM77" s="299" t="str">
        <f t="array" aca="1" ref="DM77" ca="1">IFERROR(INDEX($Y$3:$Y$65,MATCH(1,($AO$3:$AO$65=$AR77&amp;$AQ77)*($Z$3:$Z$65=DM$3),0),0),"")</f>
        <v/>
      </c>
      <c r="DN77" s="297" t="str">
        <f t="array" aca="1" ref="DN77" ca="1">IFERROR(INDEX($AB$3:$AB$65,MATCH(1,($AO$3:$AO$65=$AR77&amp;$AQ77)*($Z$3:$Z$65=DN$3),0),0),"")</f>
        <v/>
      </c>
      <c r="DO77" s="297" t="str">
        <f t="array" aca="1" ref="DO77" ca="1">IFERROR(INDEX($AC$3:$AC$65,MATCH(1,($AO$3:$AO$65=$AR77&amp;$AQ77)*($Z$3:$Z$65=DO$3),0),0),"")</f>
        <v/>
      </c>
      <c r="DP77" s="297" t="str">
        <f t="array" aca="1" ref="DP77" ca="1">IFERROR(INDEX($AA$3:$AA$65,MATCH(1,($AO$3:$AO$65=$AR77&amp;$AQ77)*($Z$3:$Z$65=DP$3),0),0),"")</f>
        <v/>
      </c>
      <c r="DQ77" s="299" t="str">
        <f t="array" aca="1" ref="DQ77" ca="1">IFERROR(INDEX($Y$3:$Y$65,MATCH(1,($AO$3:$AO$65=$AR77&amp;$AQ77)*($Z$3:$Z$65=DQ$3),0),0),"")</f>
        <v/>
      </c>
      <c r="DR77" s="297" t="str">
        <f t="array" aca="1" ref="DR77" ca="1">IFERROR(INDEX($AB$3:$AB$65,MATCH(1,($AO$3:$AO$65=$AR77&amp;$AQ77)*($Z$3:$Z$65=DR$3),0),0),"")</f>
        <v/>
      </c>
      <c r="DS77" s="297" t="str">
        <f t="array" aca="1" ref="DS77" ca="1">IFERROR(INDEX($AC$3:$AC$65,MATCH(1,($AO$3:$AO$65=$AR77&amp;$AQ77)*($Z$3:$Z$65=DS$3),0),0),"")</f>
        <v/>
      </c>
      <c r="DT77" s="297" t="str">
        <f t="array" aca="1" ref="DT77" ca="1">IFERROR(INDEX($AA$3:$AA$65,MATCH(1,($AO$3:$AO$65=$AR77&amp;$AQ77)*($Z$3:$Z$65=DT$3),0),0),"")</f>
        <v/>
      </c>
      <c r="DU77" s="299" t="str">
        <f t="array" aca="1" ref="DU77" ca="1">IFERROR(INDEX($Y$3:$Y$65,MATCH(1,($AO$3:$AO$65=$AR77&amp;$AQ77)*($Z$3:$Z$65=DU$3),0),0),"")</f>
        <v/>
      </c>
      <c r="DV77" s="297" t="str">
        <f t="array" aca="1" ref="DV77" ca="1">IFERROR(INDEX($AB$3:$AB$65,MATCH(1,($AO$3:$AO$65=$AR77&amp;$AQ77)*($Z$3:$Z$65=DV$3),0),0),"")</f>
        <v/>
      </c>
      <c r="DW77" s="297" t="str">
        <f t="array" aca="1" ref="DW77" ca="1">IFERROR(INDEX($AC$3:$AC$65,MATCH(1,($AO$3:$AO$65=$AR77&amp;$AQ77)*($Z$3:$Z$65=DW$3),0),0),"")</f>
        <v/>
      </c>
      <c r="DX77" s="297" t="str">
        <f t="array" aca="1" ref="DX77" ca="1">IFERROR(INDEX($AA$3:$AA$65,MATCH(1,($AO$3:$AO$65=$AR77&amp;$AQ77)*($Z$3:$Z$65=DX$3),0),0),"")</f>
        <v/>
      </c>
      <c r="DY77" s="299" t="str">
        <f t="array" aca="1" ref="DY77" ca="1">IFERROR(INDEX($Y$3:$Y$65,MATCH(1,($AO$3:$AO$65=$AR77&amp;$AQ77)*($Z$3:$Z$65=DY$3),0),0),"")</f>
        <v/>
      </c>
      <c r="DZ77" s="297" t="str">
        <f t="array" aca="1" ref="DZ77" ca="1">IFERROR(INDEX($AB$3:$AB$65,MATCH(1,($AO$3:$AO$65=$AR77&amp;$AQ77)*($Z$3:$Z$65=DZ$3),0),0),"")</f>
        <v/>
      </c>
      <c r="EA77" s="297" t="str">
        <f t="array" aca="1" ref="EA77" ca="1">IFERROR(INDEX($AC$3:$AC$65,MATCH(1,($AO$3:$AO$65=$AR77&amp;$AQ77)*($Z$3:$Z$65=EA$3),0),0),"")</f>
        <v/>
      </c>
      <c r="EB77" s="297" t="str">
        <f t="array" aca="1" ref="EB77" ca="1">IFERROR(INDEX($AA$3:$AA$65,MATCH(1,($AO$3:$AO$65=$AR77&amp;$AQ77)*($Z$3:$Z$65=EB$3),0),0),"")</f>
        <v/>
      </c>
      <c r="EC77" s="299" t="str">
        <f t="array" aca="1" ref="EC77" ca="1">IFERROR(INDEX($Y$3:$Y$65,MATCH(1,($AO$3:$AO$65=$AR77&amp;$AQ77)*($Z$3:$Z$65=EC$3),0),0),"")</f>
        <v/>
      </c>
      <c r="ED77" s="297" t="str">
        <f t="array" aca="1" ref="ED77" ca="1">IFERROR(INDEX($AB$3:$AB$65,MATCH(1,($AO$3:$AO$65=$AR77&amp;$AQ77)*($Z$3:$Z$65=ED$3),0),0),"")</f>
        <v/>
      </c>
      <c r="EE77" s="297" t="str">
        <f t="array" aca="1" ref="EE77" ca="1">IFERROR(INDEX($AC$3:$AC$65,MATCH(1,($AO$3:$AO$65=$AR77&amp;$AQ77)*($Z$3:$Z$65=EE$3),0),0),"")</f>
        <v/>
      </c>
      <c r="EF77" s="297">
        <f t="array" aca="1" ref="EF77" ca="1">IFERROR(INDEX($AI$3:$AI$129,MATCH(1,($AP$3:$AP$129=$AR77&amp;$AQ77)*($AH$3:$AH$129=EF$3),0),0),"")</f>
        <v>0.625</v>
      </c>
      <c r="EG77" s="299">
        <f t="array" aca="1" ref="EG77" ca="1">IFERROR(INDEX($AG$3:$AG$129,MATCH(1,($AP$3:$AP$129=$AR77&amp;$AQ77)*($AH$3:$AH$129=EG$3),0),0),"")</f>
        <v>10</v>
      </c>
      <c r="EH77" s="297" t="str">
        <f t="array" aca="1" ref="EH77" ca="1">IFERROR(INDEX($AJ$3:$AJ$129,MATCH(1,($AP$3:$AP$129=$AR77&amp;$AQ77)*($AH$3:$AH$129=EH$3),0),0),"")</f>
        <v>Loser Match 3</v>
      </c>
      <c r="EI77" s="297" t="str">
        <f t="array" aca="1" ref="EI77" ca="1">IFERROR(INDEX($AK$3:$AK$129,MATCH(1,($AP$3:$AP$129=$AR77&amp;$AQ77)*($AH$3:$AH$129=EI$3),0),0),"")</f>
        <v>Loser Match 4</v>
      </c>
      <c r="EJ77" s="297">
        <f t="array" aca="1" ref="EJ77" ca="1">IFERROR(INDEX($AI$3:$AI$129,MATCH(1,($AP$3:$AP$129=$AR77&amp;$AQ77)*($AH$3:$AH$129=EJ$3),0),0),"")</f>
        <v>0.625</v>
      </c>
      <c r="EK77" s="299">
        <f t="array" aca="1" ref="EK77" ca="1">IFERROR(INDEX($AG$3:$AG$129,MATCH(1,($AP$3:$AP$129=$AR77&amp;$AQ77)*($AH$3:$AH$129=EK$3),0),0),"")</f>
        <v>74</v>
      </c>
      <c r="EL77" s="297" t="str">
        <f t="array" aca="1" ref="EL77" ca="1">IFERROR(INDEX($AJ$3:$AJ$129,MATCH(1,($AP$3:$AP$129=$AR77&amp;$AQ77)*($AH$3:$AH$129=EL$3),0),0),"")</f>
        <v>Loser Match 61</v>
      </c>
      <c r="EM77" s="297" t="str">
        <f t="array" aca="1" ref="EM77" ca="1">IFERROR(INDEX($AK$3:$AK$129,MATCH(1,($AP$3:$AP$129=$AR77&amp;$AQ77)*($AH$3:$AH$129=EM$3),0),0),"")</f>
        <v>Winner Match 72</v>
      </c>
      <c r="EN77" s="297" t="str">
        <f t="array" aca="1" ref="EN77" ca="1">IFERROR(INDEX($AI$3:$AI$129,MATCH(1,($AP$3:$AP$129=$AR77&amp;$AQ77)*($AH$3:$AH$129=EN$3),0),0),"")</f>
        <v/>
      </c>
      <c r="EO77" s="299" t="str">
        <f t="array" aca="1" ref="EO77" ca="1">IFERROR(INDEX($AG$3:$AG$129,MATCH(1,($AP$3:$AP$129=$AR77&amp;$AQ77)*($AH$3:$AH$129=EO$3),0),0),"")</f>
        <v/>
      </c>
      <c r="EP77" s="297" t="str">
        <f t="array" aca="1" ref="EP77" ca="1">IFERROR(INDEX($AJ$3:$AJ$129,MATCH(1,($AP$3:$AP$129=$AR77&amp;$AQ77)*($AH$3:$AH$129=EP$3),0),0),"")</f>
        <v/>
      </c>
      <c r="EQ77" s="297" t="str">
        <f t="array" aca="1" ref="EQ77" ca="1">IFERROR(INDEX($AK$3:$AK$129,MATCH(1,($AP$3:$AP$129=$AR77&amp;$AQ77)*($AH$3:$AH$129=EQ$3),0),0),"")</f>
        <v/>
      </c>
      <c r="ER77" s="297" t="str">
        <f t="array" aca="1" ref="ER77" ca="1">IFERROR(INDEX($AI$3:$AI$129,MATCH(1,($AP$3:$AP$129=$AR77&amp;$AQ77)*($AH$3:$AH$129=ER$3),0),0),"")</f>
        <v/>
      </c>
      <c r="ES77" s="299" t="str">
        <f t="array" aca="1" ref="ES77" ca="1">IFERROR(INDEX($AG$3:$AG$129,MATCH(1,($AP$3:$AP$129=$AR77&amp;$AQ77)*($AH$3:$AH$129=ES$3),0),0),"")</f>
        <v/>
      </c>
      <c r="ET77" s="297" t="str">
        <f t="array" aca="1" ref="ET77" ca="1">IFERROR(INDEX($AJ$3:$AJ$129,MATCH(1,($AP$3:$AP$129=$AR77&amp;$AQ77)*($AH$3:$AH$129=ET$3),0),0),"")</f>
        <v/>
      </c>
      <c r="EU77" s="297" t="str">
        <f t="array" aca="1" ref="EU77" ca="1">IFERROR(INDEX($AK$3:$AK$129,MATCH(1,($AP$3:$AP$129=$AR77&amp;$AQ77)*($AH$3:$AH$129=EU$3),0),0),"")</f>
        <v/>
      </c>
      <c r="EV77" s="297" t="str">
        <f t="array" aca="1" ref="EV77" ca="1">IFERROR(INDEX($AI$3:$AI$129,MATCH(1,($AP$3:$AP$129=$AR77&amp;$AQ77)*($AH$3:$AH$129=EV$3),0),0),"")</f>
        <v/>
      </c>
      <c r="EW77" s="299" t="str">
        <f t="array" aca="1" ref="EW77" ca="1">IFERROR(INDEX($AG$3:$AG$129,MATCH(1,($AP$3:$AP$129=$AR77&amp;$AQ77)*($AH$3:$AH$129=EW$3),0),0),"")</f>
        <v/>
      </c>
      <c r="EX77" s="297" t="str">
        <f t="array" aca="1" ref="EX77" ca="1">IFERROR(INDEX($AJ$3:$AJ$129,MATCH(1,($AP$3:$AP$129=$AR77&amp;$AQ77)*($AH$3:$AH$129=EX$3),0),0),"")</f>
        <v/>
      </c>
      <c r="EY77" s="297" t="str">
        <f t="array" aca="1" ref="EY77" ca="1">IFERROR(INDEX($AK$3:$AK$129,MATCH(1,($AP$3:$AP$129=$AR77&amp;$AQ77)*($AH$3:$AH$129=EY$3),0),0),"")</f>
        <v/>
      </c>
      <c r="EZ77" s="297" t="str">
        <f t="array" aca="1" ref="EZ77" ca="1">IFERROR(INDEX($AI$3:$AI$129,MATCH(1,($AP$3:$AP$129=$AR77&amp;$AQ77)*($AH$3:$AH$129=EZ$3),0),0),"")</f>
        <v/>
      </c>
      <c r="FA77" s="299" t="str">
        <f t="array" aca="1" ref="FA77" ca="1">IFERROR(INDEX($AG$3:$AG$129,MATCH(1,($AP$3:$AP$129=$AR77&amp;$AQ77)*($AH$3:$AH$129=FA$3),0),0),"")</f>
        <v/>
      </c>
      <c r="FB77" s="297" t="str">
        <f t="array" aca="1" ref="FB77" ca="1">IFERROR(INDEX($AJ$3:$AJ$129,MATCH(1,($AP$3:$AP$129=$AR77&amp;$AQ77)*($AH$3:$AH$129=FB$3),0),0),"")</f>
        <v/>
      </c>
      <c r="FC77" s="297" t="str">
        <f t="array" aca="1" ref="FC77" ca="1">IFERROR(INDEX($AK$3:$AK$129,MATCH(1,($AP$3:$AP$129=$AR77&amp;$AQ77)*($AH$3:$AH$129=FC$3),0),0),"")</f>
        <v/>
      </c>
      <c r="FD77" s="297" t="str">
        <f t="array" aca="1" ref="FD77" ca="1">IFERROR(INDEX($AI$3:$AI$129,MATCH(1,($AP$3:$AP$129=$AR77&amp;$AQ77)*($AH$3:$AH$129=FD$3),0),0),"")</f>
        <v/>
      </c>
      <c r="FE77" s="299" t="str">
        <f t="array" aca="1" ref="FE77" ca="1">IFERROR(INDEX($AG$3:$AG$129,MATCH(1,($AP$3:$AP$129=$AR77&amp;$AQ77)*($AH$3:$AH$129=FE$3),0),0),"")</f>
        <v/>
      </c>
      <c r="FF77" s="297" t="str">
        <f t="array" aca="1" ref="FF77" ca="1">IFERROR(INDEX($AJ$3:$AJ$129,MATCH(1,($AP$3:$AP$129=$AR77&amp;$AQ77)*($AH$3:$AH$129=FF$3),0),0),"")</f>
        <v/>
      </c>
      <c r="FG77" s="297" t="str">
        <f t="array" aca="1" ref="FG77" ca="1">IFERROR(INDEX($AK$3:$AK$129,MATCH(1,($AP$3:$AP$129=$AR77&amp;$AQ77)*($AH$3:$AH$129=FG$3),0),0),"")</f>
        <v/>
      </c>
    </row>
    <row r="78" spans="2:163" ht="13.8" x14ac:dyDescent="0.25">
      <c r="B78" s="295">
        <f>dummy1!O84</f>
        <v>76</v>
      </c>
      <c r="C78" s="296">
        <f>dummy1!P84</f>
        <v>42041</v>
      </c>
      <c r="D78" s="297">
        <f>dummy1!Q84</f>
        <v>0.625</v>
      </c>
      <c r="E78" s="295" t="str">
        <f>dummy1!R84</f>
        <v>Court 12</v>
      </c>
      <c r="W78" s="295"/>
      <c r="X78" s="295"/>
      <c r="AD78" s="295">
        <f ca="1">'Bracket 33 - 64'!S361</f>
        <v>32</v>
      </c>
      <c r="AE78" s="295" t="str">
        <f ca="1">'Bracket 33 - 64'!T358</f>
        <v>Loser Match 21</v>
      </c>
      <c r="AF78" s="295" t="str">
        <f ca="1">'Bracket 33 - 64'!T359</f>
        <v/>
      </c>
      <c r="AG78" s="295">
        <f t="shared" ca="1" si="80"/>
        <v>76</v>
      </c>
      <c r="AH78" s="295">
        <f t="shared" ca="1" si="81"/>
        <v>42041</v>
      </c>
      <c r="AI78" s="295">
        <f t="shared" ca="1" si="82"/>
        <v>0.625</v>
      </c>
      <c r="AJ78" s="295" t="str">
        <f t="shared" ca="1" si="83"/>
        <v>Winner Match 74</v>
      </c>
      <c r="AK78" s="295" t="str">
        <f t="shared" ca="1" si="84"/>
        <v>Winner Match 75</v>
      </c>
      <c r="AL78" s="294">
        <f>IF(dummy1!B85=dummy1!B84,IF(dummy1!C85&gt;1,AL77,AL77+1),1)</f>
        <v>1</v>
      </c>
      <c r="AP78" s="295" t="str">
        <f t="shared" si="85"/>
        <v>1Court 12</v>
      </c>
      <c r="AQ78" s="295" t="str">
        <f t="shared" ref="AQ78" si="94">AQ77</f>
        <v>Court 10</v>
      </c>
      <c r="AR78" s="295">
        <f t="shared" ref="AR78:AR109" si="95">AR70</f>
        <v>2</v>
      </c>
      <c r="AS78" s="295">
        <f t="shared" ca="1" si="87"/>
        <v>20</v>
      </c>
      <c r="AT78" s="295">
        <f t="shared" ca="1" si="88"/>
        <v>0</v>
      </c>
      <c r="AU78" s="295">
        <f t="shared" ca="1" si="89"/>
        <v>0</v>
      </c>
      <c r="AV78" s="295">
        <f t="shared" ca="1" si="90"/>
        <v>0</v>
      </c>
      <c r="AW78" s="295">
        <f t="shared" ca="1" si="91"/>
        <v>0</v>
      </c>
      <c r="AX78" s="295">
        <f t="shared" ca="1" si="92"/>
        <v>0</v>
      </c>
      <c r="AY78" s="295">
        <f t="shared" ca="1" si="93"/>
        <v>0</v>
      </c>
      <c r="AZ78" s="297" t="str">
        <f t="array" aca="1" ref="AZ78" ca="1">IFERROR(INDEX($K$3:$K$18,MATCH(1,($AM$3:$AM$18=$AR78&amp;$AQ78)*($J$3:$J$18=AZ$3),0),0),"")</f>
        <v/>
      </c>
      <c r="BA78" s="299" t="str">
        <f t="array" aca="1" ref="BA78" ca="1">IFERROR(INDEX($I$3:$I$18,MATCH(1,($AM$3:$AM$18=$AR78&amp;$AQ78)*($J$3:$J$18=BA$3),0),0),"")</f>
        <v/>
      </c>
      <c r="BB78" s="297" t="str">
        <f t="array" aca="1" ref="BB78" ca="1">IFERROR(INDEX($L$3:$L$18,MATCH(1,($AM$3:$AM$18=$AR78&amp;$AQ78)*($J$3:$J$18=BB$3),0),0),"")</f>
        <v/>
      </c>
      <c r="BC78" s="297" t="str">
        <f t="array" aca="1" ref="BC78" ca="1">IFERROR(INDEX($M$3:$M$18,MATCH(1,($AM$3:$AM$18=$AR78&amp;$AQ78)*($J$3:$J$18=BC$3),0),0),"")</f>
        <v/>
      </c>
      <c r="BD78" s="297" t="str">
        <f t="array" aca="1" ref="BD78" ca="1">IFERROR(INDEX($K$3:$K$18,MATCH(1,($AM$3:$AM$18=$AR78&amp;$AQ78)*($J$3:$J$18=BD$3),0),0),"")</f>
        <v/>
      </c>
      <c r="BE78" s="299" t="str">
        <f t="array" aca="1" ref="BE78" ca="1">IFERROR(INDEX($I$3:$I$18,MATCH(1,($AM$3:$AM$18=$AR78&amp;$AQ78)*($J$3:$J$18=BE$3),0),0),"")</f>
        <v/>
      </c>
      <c r="BF78" s="297" t="str">
        <f t="array" aca="1" ref="BF78" ca="1">IFERROR(INDEX($L$3:$L$18,MATCH(1,($AM$3:$AM$18=$AR78&amp;$AQ78)*($J$3:$J$18=BF$3),0),0),"")</f>
        <v/>
      </c>
      <c r="BG78" s="297" t="str">
        <f t="array" aca="1" ref="BG78" ca="1">IFERROR(INDEX($M$3:$M$18,MATCH(1,($AM$3:$AM$18=$AR78&amp;$AQ78)*($J$3:$J$18=BG$3),0),0),"")</f>
        <v/>
      </c>
      <c r="BH78" s="297" t="str">
        <f t="array" aca="1" ref="BH78" ca="1">IFERROR(INDEX($K$3:$K$18,MATCH(1,($AM$3:$AM$18=$AR78&amp;$AQ78)*($J$3:$J$18=BH$3),0),0),"")</f>
        <v/>
      </c>
      <c r="BI78" s="299" t="str">
        <f t="array" aca="1" ref="BI78" ca="1">IFERROR(INDEX($I$3:$I$18,MATCH(1,($AM$3:$AM$18=$AR78&amp;$AQ78)*($J$3:$J$18=BI$3),0),0),"")</f>
        <v/>
      </c>
      <c r="BJ78" s="297" t="str">
        <f t="array" aca="1" ref="BJ78" ca="1">IFERROR(INDEX($L$3:$L$18,MATCH(1,($AM$3:$AM$18=$AR78&amp;$AQ78)*($J$3:$J$18=BJ$3),0),0),"")</f>
        <v/>
      </c>
      <c r="BK78" s="297" t="str">
        <f t="array" aca="1" ref="BK78" ca="1">IFERROR(INDEX($M$3:$M$18,MATCH(1,($AM$3:$AM$18=$AR78&amp;$AQ78)*($J$3:$J$18=BK$3),0),0),"")</f>
        <v/>
      </c>
      <c r="BL78" s="297" t="str">
        <f t="array" aca="1" ref="BL78" ca="1">IFERROR(INDEX($K$3:$K$18,MATCH(1,($AM$3:$AM$18=$AR78&amp;$AQ78)*($J$3:$J$18=BL$3),0),0),"")</f>
        <v/>
      </c>
      <c r="BM78" s="299" t="str">
        <f t="array" aca="1" ref="BM78" ca="1">IFERROR(INDEX($I$3:$I$18,MATCH(1,($AM$3:$AM$18=$AR78&amp;$AQ78)*($J$3:$J$18=BM$3),0),0),"")</f>
        <v/>
      </c>
      <c r="BN78" s="297" t="str">
        <f t="array" aca="1" ref="BN78" ca="1">IFERROR(INDEX($L$3:$L$18,MATCH(1,($AM$3:$AM$18=$AR78&amp;$AQ78)*($J$3:$J$18=BN$3),0),0),"")</f>
        <v/>
      </c>
      <c r="BO78" s="297" t="str">
        <f t="array" aca="1" ref="BO78" ca="1">IFERROR(INDEX($M$3:$M$18,MATCH(1,($AM$3:$AM$18=$AR78&amp;$AQ78)*($J$3:$J$18=BO$3),0),0),"")</f>
        <v/>
      </c>
      <c r="BP78" s="297" t="str">
        <f t="array" aca="1" ref="BP78" ca="1">IFERROR(INDEX($K$3:$K$18,MATCH(1,($AM$3:$AM$18=$AR78&amp;$AQ78)*($J$3:$J$18=BP$3),0),0),"")</f>
        <v/>
      </c>
      <c r="BQ78" s="299" t="str">
        <f t="array" aca="1" ref="BQ78" ca="1">IFERROR(INDEX($I$3:$I$18,MATCH(1,($AM$3:$AM$18=$AR78&amp;$AQ78)*($J$3:$J$18=BQ$3),0),0),"")</f>
        <v/>
      </c>
      <c r="BR78" s="297" t="str">
        <f t="array" aca="1" ref="BR78" ca="1">IFERROR(INDEX($L$3:$L$18,MATCH(1,($AM$3:$AM$18=$AR78&amp;$AQ78)*($J$3:$J$18=BR$3),0),0),"")</f>
        <v/>
      </c>
      <c r="BS78" s="297" t="str">
        <f t="array" aca="1" ref="BS78" ca="1">IFERROR(INDEX($M$3:$M$18,MATCH(1,($AM$3:$AM$18=$AR78&amp;$AQ78)*($J$3:$J$18=BS$3),0),0),"")</f>
        <v/>
      </c>
      <c r="BT78" s="297" t="str">
        <f t="array" aca="1" ref="BT78" ca="1">IFERROR(INDEX($K$3:$K$18,MATCH(1,($AM$3:$AM$18=$AR78&amp;$AQ78)*($J$3:$J$18=BT$3),0),0),"")</f>
        <v/>
      </c>
      <c r="BU78" s="299" t="str">
        <f t="array" aca="1" ref="BU78" ca="1">IFERROR(INDEX($I$3:$I$18,MATCH(1,($AM$3:$AM$18=$AR78&amp;$AQ78)*($J$3:$J$18=BU$3),0),0),"")</f>
        <v/>
      </c>
      <c r="BV78" s="297" t="str">
        <f t="array" aca="1" ref="BV78" ca="1">IFERROR(INDEX($L$3:$L$18,MATCH(1,($AM$3:$AM$18=$AR78&amp;$AQ78)*($J$3:$J$18=BV$3),0),0),"")</f>
        <v/>
      </c>
      <c r="BW78" s="297" t="str">
        <f t="array" aca="1" ref="BW78" ca="1">IFERROR(INDEX($M$3:$M$18,MATCH(1,($AM$3:$AM$18=$AR78&amp;$AQ78)*($J$3:$J$18=BW$3),0),0),"")</f>
        <v/>
      </c>
      <c r="BX78" s="297" t="str">
        <f t="array" aca="1" ref="BX78" ca="1">IFERROR(INDEX($K$3:$K$18,MATCH(1,($AM$3:$AM$18=$AR78&amp;$AQ78)*($J$3:$J$18=BX$3),0),0),"")</f>
        <v/>
      </c>
      <c r="BY78" s="299" t="str">
        <f t="array" aca="1" ref="BY78" ca="1">IFERROR(INDEX($I$3:$I$18,MATCH(1,($AM$3:$AM$18=$AR78&amp;$AQ78)*($J$3:$J$18=BY$3),0),0),"")</f>
        <v/>
      </c>
      <c r="BZ78" s="297" t="str">
        <f t="array" aca="1" ref="BZ78" ca="1">IFERROR(INDEX($L$3:$L$18,MATCH(1,($AM$3:$AM$18=$AR78&amp;$AQ78)*($J$3:$J$18=BZ$3),0),0),"")</f>
        <v/>
      </c>
      <c r="CA78" s="297" t="str">
        <f t="array" aca="1" ref="CA78" ca="1">IFERROR(INDEX($M$3:$M$18,MATCH(1,($AM$3:$AM$18=$AR78&amp;$AQ78)*($J$3:$J$18=CA$3),0),0),"")</f>
        <v/>
      </c>
      <c r="CB78" s="297">
        <f t="array" aca="1" ref="CB78" ca="1">IFERROR(INDEX($S$3:$S$33,MATCH(1,($AN$3:$AN$33=$AR78&amp;$AQ78)*($R$3:$R$33=CB$3),0),0),"")</f>
        <v>0.70833333333333337</v>
      </c>
      <c r="CC78" s="299">
        <f t="array" aca="1" ref="CC78" ca="1">IFERROR(INDEX($Q$3:$Q$33,MATCH(1,($AN$3:$AN$33=$AR78&amp;$AQ78)*($R$3:$R$33=CC$3),0),0),"")</f>
        <v>26</v>
      </c>
      <c r="CD78" s="297" t="str">
        <f t="array" aca="1" ref="CD78" ca="1">IFERROR(INDEX($T$3:$T$33,MATCH(1,($AN$3:$AN$33=$AR78&amp;$AQ78)*($R$3:$R$33=CD$3),0),0),"")</f>
        <v>Loser Match 22</v>
      </c>
      <c r="CE78" s="297" t="str">
        <f t="array" aca="1" ref="CE78" ca="1">IFERROR(INDEX($U$3:$U$33,MATCH(1,($AN$3:$AN$33=$AR78&amp;$AQ78)*($R$3:$R$33=CE$3),0),0),"")</f>
        <v>Winner Match 23</v>
      </c>
      <c r="CF78" s="297" t="str">
        <f t="array" aca="1" ref="CF78" ca="1">IFERROR(INDEX($S$3:$S$33,MATCH(1,($AN$3:$AN$33=$AR78&amp;$AQ78)*($R$3:$R$33=CF$3),0),0),"")</f>
        <v/>
      </c>
      <c r="CG78" s="299" t="str">
        <f t="array" aca="1" ref="CG78" ca="1">IFERROR(INDEX($Q$3:$Q$33,MATCH(1,($AN$3:$AN$33=$AR78&amp;$AQ78)*($R$3:$R$33=CG$3),0),0),"")</f>
        <v/>
      </c>
      <c r="CH78" s="297" t="str">
        <f t="array" aca="1" ref="CH78" ca="1">IFERROR(INDEX($T$3:$T$33,MATCH(1,($AN$3:$AN$33=$AR78&amp;$AQ78)*($R$3:$R$33=CH$3),0),0),"")</f>
        <v/>
      </c>
      <c r="CI78" s="297" t="str">
        <f t="array" aca="1" ref="CI78" ca="1">IFERROR(INDEX($U$3:$U$33,MATCH(1,($AN$3:$AN$33=$AR78&amp;$AQ78)*($R$3:$R$33=CI$3),0),0),"")</f>
        <v/>
      </c>
      <c r="CJ78" s="297" t="str">
        <f t="array" aca="1" ref="CJ78" ca="1">IFERROR(INDEX($S$3:$S$33,MATCH(1,($AN$3:$AN$33=$AR78&amp;$AQ78)*($R$3:$R$33=CJ$3),0),0),"")</f>
        <v/>
      </c>
      <c r="CK78" s="299" t="str">
        <f t="array" aca="1" ref="CK78" ca="1">IFERROR(INDEX($Q$3:$Q$33,MATCH(1,($AN$3:$AN$33=$AR78&amp;$AQ78)*($R$3:$R$33=CK$3),0),0),"")</f>
        <v/>
      </c>
      <c r="CL78" s="297" t="str">
        <f t="array" aca="1" ref="CL78" ca="1">IFERROR(INDEX($T$3:$T$33,MATCH(1,($AN$3:$AN$33=$AR78&amp;$AQ78)*($R$3:$R$33=CL$3),0),0),"")</f>
        <v/>
      </c>
      <c r="CM78" s="297" t="str">
        <f t="array" aca="1" ref="CM78" ca="1">IFERROR(INDEX($U$3:$U$33,MATCH(1,($AN$3:$AN$33=$AR78&amp;$AQ78)*($R$3:$R$33=CM$3),0),0),"")</f>
        <v/>
      </c>
      <c r="CN78" s="297" t="str">
        <f t="array" aca="1" ref="CN78" ca="1">IFERROR(INDEX($S$3:$S$33,MATCH(1,($AN$3:$AN$33=$AR78&amp;$AQ78)*($R$3:$R$33=CN$3),0),0),"")</f>
        <v/>
      </c>
      <c r="CO78" s="299" t="str">
        <f t="array" aca="1" ref="CO78" ca="1">IFERROR(INDEX($Q$3:$Q$33,MATCH(1,($AN$3:$AN$33=$AR78&amp;$AQ78)*($R$3:$R$33=CO$3),0),0),"")</f>
        <v/>
      </c>
      <c r="CP78" s="297" t="str">
        <f t="array" aca="1" ref="CP78" ca="1">IFERROR(INDEX($T$3:$T$33,MATCH(1,($AN$3:$AN$33=$AR78&amp;$AQ78)*($R$3:$R$33=CP$3),0),0),"")</f>
        <v/>
      </c>
      <c r="CQ78" s="297" t="str">
        <f t="array" aca="1" ref="CQ78" ca="1">IFERROR(INDEX($U$3:$U$33,MATCH(1,($AN$3:$AN$33=$AR78&amp;$AQ78)*($R$3:$R$33=CQ$3),0),0),"")</f>
        <v/>
      </c>
      <c r="CR78" s="297" t="str">
        <f t="array" aca="1" ref="CR78" ca="1">IFERROR(INDEX($S$3:$S$33,MATCH(1,($AN$3:$AN$33=$AR78&amp;$AQ78)*($R$3:$R$33=CR$3),0),0),"")</f>
        <v/>
      </c>
      <c r="CS78" s="299" t="str">
        <f t="array" aca="1" ref="CS78" ca="1">IFERROR(INDEX($Q$3:$Q$33,MATCH(1,($AN$3:$AN$33=$AR78&amp;$AQ78)*($R$3:$R$33=CS$3),0),0),"")</f>
        <v/>
      </c>
      <c r="CT78" s="297" t="str">
        <f t="array" aca="1" ref="CT78" ca="1">IFERROR(INDEX($T$3:$T$33,MATCH(1,($AN$3:$AN$33=$AR78&amp;$AQ78)*($R$3:$R$33=CT$3),0),0),"")</f>
        <v/>
      </c>
      <c r="CU78" s="297" t="str">
        <f t="array" aca="1" ref="CU78" ca="1">IFERROR(INDEX($U$3:$U$33,MATCH(1,($AN$3:$AN$33=$AR78&amp;$AQ78)*($R$3:$R$33=CU$3),0),0),"")</f>
        <v/>
      </c>
      <c r="CV78" s="297" t="str">
        <f t="array" aca="1" ref="CV78" ca="1">IFERROR(INDEX($S$3:$S$33,MATCH(1,($AN$3:$AN$33=$AR78&amp;$AQ78)*($R$3:$R$33=CV$3),0),0),"")</f>
        <v/>
      </c>
      <c r="CW78" s="299" t="str">
        <f t="array" aca="1" ref="CW78" ca="1">IFERROR(INDEX($Q$3:$Q$33,MATCH(1,($AN$3:$AN$33=$AR78&amp;$AQ78)*($R$3:$R$33=CW$3),0),0),"")</f>
        <v/>
      </c>
      <c r="CX78" s="297" t="str">
        <f t="array" aca="1" ref="CX78" ca="1">IFERROR(INDEX($T$3:$T$33,MATCH(1,($AN$3:$AN$33=$AR78&amp;$AQ78)*($R$3:$R$33=CX$3),0),0),"")</f>
        <v/>
      </c>
      <c r="CY78" s="297" t="str">
        <f t="array" aca="1" ref="CY78" ca="1">IFERROR(INDEX($U$3:$U$33,MATCH(1,($AN$3:$AN$33=$AR78&amp;$AQ78)*($R$3:$R$33=CY$3),0),0),"")</f>
        <v/>
      </c>
      <c r="CZ78" s="297" t="str">
        <f t="array" aca="1" ref="CZ78" ca="1">IFERROR(INDEX($S$3:$S$33,MATCH(1,($AN$3:$AN$33=$AR78&amp;$AQ78)*($R$3:$R$33=CZ$3),0),0),"")</f>
        <v/>
      </c>
      <c r="DA78" s="299" t="str">
        <f t="array" aca="1" ref="DA78" ca="1">IFERROR(INDEX($Q$3:$Q$33,MATCH(1,($AN$3:$AN$33=$AR78&amp;$AQ78)*($R$3:$R$33=DA$3),0),0),"")</f>
        <v/>
      </c>
      <c r="DB78" s="297" t="str">
        <f t="array" aca="1" ref="DB78" ca="1">IFERROR(INDEX($T$3:$T$33,MATCH(1,($AN$3:$AN$33=$AR78&amp;$AQ78)*($R$3:$R$33=DB$3),0),0),"")</f>
        <v/>
      </c>
      <c r="DC78" s="297" t="str">
        <f t="array" aca="1" ref="DC78" ca="1">IFERROR(INDEX($U$3:$U$33,MATCH(1,($AN$3:$AN$33=$AR78&amp;$AQ78)*($R$3:$R$33=DC$3),0),0),"")</f>
        <v/>
      </c>
      <c r="DD78" s="297">
        <f t="array" aca="1" ref="DD78" ca="1">IFERROR(INDEX($AA$3:$AA$65,MATCH(1,($AO$3:$AO$65=$AR78&amp;$AQ78)*($Z$3:$Z$65=DD$3),0),0),"")</f>
        <v>0.70833333333333337</v>
      </c>
      <c r="DE78" s="299">
        <f t="array" aca="1" ref="DE78" ca="1">IFERROR(INDEX($Y$3:$Y$65,MATCH(1,($AO$3:$AO$65=$AR78&amp;$AQ78)*($Z$3:$Z$65=DE$3),0),0),"")</f>
        <v>26</v>
      </c>
      <c r="DF78" s="297" t="str">
        <f t="array" aca="1" ref="DF78" ca="1">IFERROR(INDEX($AB$3:$AB$65,MATCH(1,($AO$3:$AO$65=$AR78&amp;$AQ78)*($Z$3:$Z$65=DF$3),0),0),"")</f>
        <v>Winner Match 15</v>
      </c>
      <c r="DG78" s="297" t="str">
        <f t="array" aca="1" ref="DG78" ca="1">IFERROR(INDEX($AC$3:$AC$65,MATCH(1,($AO$3:$AO$65=$AR78&amp;$AQ78)*($Z$3:$Z$65=DG$3),0),0),"")</f>
        <v>Winner Match 16</v>
      </c>
      <c r="DH78" s="297" t="str">
        <f t="array" aca="1" ref="DH78" ca="1">IFERROR(INDEX($AA$3:$AA$65,MATCH(1,($AO$3:$AO$65=$AR78&amp;$AQ78)*($Z$3:$Z$65=DH$3),0),0),"")</f>
        <v/>
      </c>
      <c r="DI78" s="299" t="str">
        <f t="array" aca="1" ref="DI78" ca="1">IFERROR(INDEX($Y$3:$Y$65,MATCH(1,($AO$3:$AO$65=$AR78&amp;$AQ78)*($Z$3:$Z$65=DI$3),0),0),"")</f>
        <v/>
      </c>
      <c r="DJ78" s="297" t="str">
        <f t="array" aca="1" ref="DJ78" ca="1">IFERROR(INDEX($AB$3:$AB$65,MATCH(1,($AO$3:$AO$65=$AR78&amp;$AQ78)*($Z$3:$Z$65=DJ$3),0),0),"")</f>
        <v/>
      </c>
      <c r="DK78" s="297" t="str">
        <f t="array" aca="1" ref="DK78" ca="1">IFERROR(INDEX($AC$3:$AC$65,MATCH(1,($AO$3:$AO$65=$AR78&amp;$AQ78)*($Z$3:$Z$65=DK$3),0),0),"")</f>
        <v/>
      </c>
      <c r="DL78" s="297" t="str">
        <f t="array" aca="1" ref="DL78" ca="1">IFERROR(INDEX($AA$3:$AA$65,MATCH(1,($AO$3:$AO$65=$AR78&amp;$AQ78)*($Z$3:$Z$65=DL$3),0),0),"")</f>
        <v/>
      </c>
      <c r="DM78" s="299" t="str">
        <f t="array" aca="1" ref="DM78" ca="1">IFERROR(INDEX($Y$3:$Y$65,MATCH(1,($AO$3:$AO$65=$AR78&amp;$AQ78)*($Z$3:$Z$65=DM$3),0),0),"")</f>
        <v/>
      </c>
      <c r="DN78" s="297" t="str">
        <f t="array" aca="1" ref="DN78" ca="1">IFERROR(INDEX($AB$3:$AB$65,MATCH(1,($AO$3:$AO$65=$AR78&amp;$AQ78)*($Z$3:$Z$65=DN$3),0),0),"")</f>
        <v/>
      </c>
      <c r="DO78" s="297" t="str">
        <f t="array" aca="1" ref="DO78" ca="1">IFERROR(INDEX($AC$3:$AC$65,MATCH(1,($AO$3:$AO$65=$AR78&amp;$AQ78)*($Z$3:$Z$65=DO$3),0),0),"")</f>
        <v/>
      </c>
      <c r="DP78" s="297" t="str">
        <f t="array" aca="1" ref="DP78" ca="1">IFERROR(INDEX($AA$3:$AA$65,MATCH(1,($AO$3:$AO$65=$AR78&amp;$AQ78)*($Z$3:$Z$65=DP$3),0),0),"")</f>
        <v/>
      </c>
      <c r="DQ78" s="299" t="str">
        <f t="array" aca="1" ref="DQ78" ca="1">IFERROR(INDEX($Y$3:$Y$65,MATCH(1,($AO$3:$AO$65=$AR78&amp;$AQ78)*($Z$3:$Z$65=DQ$3),0),0),"")</f>
        <v/>
      </c>
      <c r="DR78" s="297" t="str">
        <f t="array" aca="1" ref="DR78" ca="1">IFERROR(INDEX($AB$3:$AB$65,MATCH(1,($AO$3:$AO$65=$AR78&amp;$AQ78)*($Z$3:$Z$65=DR$3),0),0),"")</f>
        <v/>
      </c>
      <c r="DS78" s="297" t="str">
        <f t="array" aca="1" ref="DS78" ca="1">IFERROR(INDEX($AC$3:$AC$65,MATCH(1,($AO$3:$AO$65=$AR78&amp;$AQ78)*($Z$3:$Z$65=DS$3),0),0),"")</f>
        <v/>
      </c>
      <c r="DT78" s="297" t="str">
        <f t="array" aca="1" ref="DT78" ca="1">IFERROR(INDEX($AA$3:$AA$65,MATCH(1,($AO$3:$AO$65=$AR78&amp;$AQ78)*($Z$3:$Z$65=DT$3),0),0),"")</f>
        <v/>
      </c>
      <c r="DU78" s="299" t="str">
        <f t="array" aca="1" ref="DU78" ca="1">IFERROR(INDEX($Y$3:$Y$65,MATCH(1,($AO$3:$AO$65=$AR78&amp;$AQ78)*($Z$3:$Z$65=DU$3),0),0),"")</f>
        <v/>
      </c>
      <c r="DV78" s="297" t="str">
        <f t="array" aca="1" ref="DV78" ca="1">IFERROR(INDEX($AB$3:$AB$65,MATCH(1,($AO$3:$AO$65=$AR78&amp;$AQ78)*($Z$3:$Z$65=DV$3),0),0),"")</f>
        <v/>
      </c>
      <c r="DW78" s="297" t="str">
        <f t="array" aca="1" ref="DW78" ca="1">IFERROR(INDEX($AC$3:$AC$65,MATCH(1,($AO$3:$AO$65=$AR78&amp;$AQ78)*($Z$3:$Z$65=DW$3),0),0),"")</f>
        <v/>
      </c>
      <c r="DX78" s="297" t="str">
        <f t="array" aca="1" ref="DX78" ca="1">IFERROR(INDEX($AA$3:$AA$65,MATCH(1,($AO$3:$AO$65=$AR78&amp;$AQ78)*($Z$3:$Z$65=DX$3),0),0),"")</f>
        <v/>
      </c>
      <c r="DY78" s="299" t="str">
        <f t="array" aca="1" ref="DY78" ca="1">IFERROR(INDEX($Y$3:$Y$65,MATCH(1,($AO$3:$AO$65=$AR78&amp;$AQ78)*($Z$3:$Z$65=DY$3),0),0),"")</f>
        <v/>
      </c>
      <c r="DZ78" s="297" t="str">
        <f t="array" aca="1" ref="DZ78" ca="1">IFERROR(INDEX($AB$3:$AB$65,MATCH(1,($AO$3:$AO$65=$AR78&amp;$AQ78)*($Z$3:$Z$65=DZ$3),0),0),"")</f>
        <v/>
      </c>
      <c r="EA78" s="297" t="str">
        <f t="array" aca="1" ref="EA78" ca="1">IFERROR(INDEX($AC$3:$AC$65,MATCH(1,($AO$3:$AO$65=$AR78&amp;$AQ78)*($Z$3:$Z$65=EA$3),0),0),"")</f>
        <v/>
      </c>
      <c r="EB78" s="297" t="str">
        <f t="array" aca="1" ref="EB78" ca="1">IFERROR(INDEX($AA$3:$AA$65,MATCH(1,($AO$3:$AO$65=$AR78&amp;$AQ78)*($Z$3:$Z$65=EB$3),0),0),"")</f>
        <v/>
      </c>
      <c r="EC78" s="299" t="str">
        <f t="array" aca="1" ref="EC78" ca="1">IFERROR(INDEX($Y$3:$Y$65,MATCH(1,($AO$3:$AO$65=$AR78&amp;$AQ78)*($Z$3:$Z$65=EC$3),0),0),"")</f>
        <v/>
      </c>
      <c r="ED78" s="297" t="str">
        <f t="array" aca="1" ref="ED78" ca="1">IFERROR(INDEX($AB$3:$AB$65,MATCH(1,($AO$3:$AO$65=$AR78&amp;$AQ78)*($Z$3:$Z$65=ED$3),0),0),"")</f>
        <v/>
      </c>
      <c r="EE78" s="297" t="str">
        <f t="array" aca="1" ref="EE78" ca="1">IFERROR(INDEX($AC$3:$AC$65,MATCH(1,($AO$3:$AO$65=$AR78&amp;$AQ78)*($Z$3:$Z$65=EE$3),0),0),"")</f>
        <v/>
      </c>
      <c r="EF78" s="297" t="str">
        <f t="array" aca="1" ref="EF78" ca="1">IFERROR(INDEX($AI$3:$AI$129,MATCH(1,($AP$3:$AP$129=$AR78&amp;$AQ78)*($AH$3:$AH$129=EF$3),0),0),"")</f>
        <v/>
      </c>
      <c r="EG78" s="299" t="str">
        <f t="array" aca="1" ref="EG78" ca="1">IFERROR(INDEX($AG$3:$AG$129,MATCH(1,($AP$3:$AP$129=$AR78&amp;$AQ78)*($AH$3:$AH$129=EG$3),0),0),"")</f>
        <v/>
      </c>
      <c r="EH78" s="297" t="str">
        <f t="array" aca="1" ref="EH78" ca="1">IFERROR(INDEX($AJ$3:$AJ$129,MATCH(1,($AP$3:$AP$129=$AR78&amp;$AQ78)*($AH$3:$AH$129=EH$3),0),0),"")</f>
        <v/>
      </c>
      <c r="EI78" s="297" t="str">
        <f t="array" aca="1" ref="EI78" ca="1">IFERROR(INDEX($AK$3:$AK$129,MATCH(1,($AP$3:$AP$129=$AR78&amp;$AQ78)*($AH$3:$AH$129=EI$3),0),0),"")</f>
        <v/>
      </c>
      <c r="EJ78" s="297" t="str">
        <f t="array" aca="1" ref="EJ78" ca="1">IFERROR(INDEX($AI$3:$AI$129,MATCH(1,($AP$3:$AP$129=$AR78&amp;$AQ78)*($AH$3:$AH$129=EJ$3),0),0),"")</f>
        <v/>
      </c>
      <c r="EK78" s="299" t="str">
        <f t="array" aca="1" ref="EK78" ca="1">IFERROR(INDEX($AG$3:$AG$129,MATCH(1,($AP$3:$AP$129=$AR78&amp;$AQ78)*($AH$3:$AH$129=EK$3),0),0),"")</f>
        <v/>
      </c>
      <c r="EL78" s="297" t="str">
        <f t="array" aca="1" ref="EL78" ca="1">IFERROR(INDEX($AJ$3:$AJ$129,MATCH(1,($AP$3:$AP$129=$AR78&amp;$AQ78)*($AH$3:$AH$129=EL$3),0),0),"")</f>
        <v/>
      </c>
      <c r="EM78" s="297" t="str">
        <f t="array" aca="1" ref="EM78" ca="1">IFERROR(INDEX($AK$3:$AK$129,MATCH(1,($AP$3:$AP$129=$AR78&amp;$AQ78)*($AH$3:$AH$129=EM$3),0),0),"")</f>
        <v/>
      </c>
      <c r="EN78" s="297" t="str">
        <f t="array" aca="1" ref="EN78" ca="1">IFERROR(INDEX($AI$3:$AI$129,MATCH(1,($AP$3:$AP$129=$AR78&amp;$AQ78)*($AH$3:$AH$129=EN$3),0),0),"")</f>
        <v/>
      </c>
      <c r="EO78" s="299" t="str">
        <f t="array" aca="1" ref="EO78" ca="1">IFERROR(INDEX($AG$3:$AG$129,MATCH(1,($AP$3:$AP$129=$AR78&amp;$AQ78)*($AH$3:$AH$129=EO$3),0),0),"")</f>
        <v/>
      </c>
      <c r="EP78" s="297" t="str">
        <f t="array" aca="1" ref="EP78" ca="1">IFERROR(INDEX($AJ$3:$AJ$129,MATCH(1,($AP$3:$AP$129=$AR78&amp;$AQ78)*($AH$3:$AH$129=EP$3),0),0),"")</f>
        <v/>
      </c>
      <c r="EQ78" s="297" t="str">
        <f t="array" aca="1" ref="EQ78" ca="1">IFERROR(INDEX($AK$3:$AK$129,MATCH(1,($AP$3:$AP$129=$AR78&amp;$AQ78)*($AH$3:$AH$129=EQ$3),0),0),"")</f>
        <v/>
      </c>
      <c r="ER78" s="297" t="str">
        <f t="array" aca="1" ref="ER78" ca="1">IFERROR(INDEX($AI$3:$AI$129,MATCH(1,($AP$3:$AP$129=$AR78&amp;$AQ78)*($AH$3:$AH$129=ER$3),0),0),"")</f>
        <v/>
      </c>
      <c r="ES78" s="299" t="str">
        <f t="array" aca="1" ref="ES78" ca="1">IFERROR(INDEX($AG$3:$AG$129,MATCH(1,($AP$3:$AP$129=$AR78&amp;$AQ78)*($AH$3:$AH$129=ES$3),0),0),"")</f>
        <v/>
      </c>
      <c r="ET78" s="297" t="str">
        <f t="array" aca="1" ref="ET78" ca="1">IFERROR(INDEX($AJ$3:$AJ$129,MATCH(1,($AP$3:$AP$129=$AR78&amp;$AQ78)*($AH$3:$AH$129=ET$3),0),0),"")</f>
        <v/>
      </c>
      <c r="EU78" s="297" t="str">
        <f t="array" aca="1" ref="EU78" ca="1">IFERROR(INDEX($AK$3:$AK$129,MATCH(1,($AP$3:$AP$129=$AR78&amp;$AQ78)*($AH$3:$AH$129=EU$3),0),0),"")</f>
        <v/>
      </c>
      <c r="EV78" s="297" t="str">
        <f t="array" aca="1" ref="EV78" ca="1">IFERROR(INDEX($AI$3:$AI$129,MATCH(1,($AP$3:$AP$129=$AR78&amp;$AQ78)*($AH$3:$AH$129=EV$3),0),0),"")</f>
        <v/>
      </c>
      <c r="EW78" s="299" t="str">
        <f t="array" aca="1" ref="EW78" ca="1">IFERROR(INDEX($AG$3:$AG$129,MATCH(1,($AP$3:$AP$129=$AR78&amp;$AQ78)*($AH$3:$AH$129=EW$3),0),0),"")</f>
        <v/>
      </c>
      <c r="EX78" s="297" t="str">
        <f t="array" aca="1" ref="EX78" ca="1">IFERROR(INDEX($AJ$3:$AJ$129,MATCH(1,($AP$3:$AP$129=$AR78&amp;$AQ78)*($AH$3:$AH$129=EX$3),0),0),"")</f>
        <v/>
      </c>
      <c r="EY78" s="297" t="str">
        <f t="array" aca="1" ref="EY78" ca="1">IFERROR(INDEX($AK$3:$AK$129,MATCH(1,($AP$3:$AP$129=$AR78&amp;$AQ78)*($AH$3:$AH$129=EY$3),0),0),"")</f>
        <v/>
      </c>
      <c r="EZ78" s="297" t="str">
        <f t="array" aca="1" ref="EZ78" ca="1">IFERROR(INDEX($AI$3:$AI$129,MATCH(1,($AP$3:$AP$129=$AR78&amp;$AQ78)*($AH$3:$AH$129=EZ$3),0),0),"")</f>
        <v/>
      </c>
      <c r="FA78" s="299" t="str">
        <f t="array" aca="1" ref="FA78" ca="1">IFERROR(INDEX($AG$3:$AG$129,MATCH(1,($AP$3:$AP$129=$AR78&amp;$AQ78)*($AH$3:$AH$129=FA$3),0),0),"")</f>
        <v/>
      </c>
      <c r="FB78" s="297" t="str">
        <f t="array" aca="1" ref="FB78" ca="1">IFERROR(INDEX($AJ$3:$AJ$129,MATCH(1,($AP$3:$AP$129=$AR78&amp;$AQ78)*($AH$3:$AH$129=FB$3),0),0),"")</f>
        <v/>
      </c>
      <c r="FC78" s="297" t="str">
        <f t="array" aca="1" ref="FC78" ca="1">IFERROR(INDEX($AK$3:$AK$129,MATCH(1,($AP$3:$AP$129=$AR78&amp;$AQ78)*($AH$3:$AH$129=FC$3),0),0),"")</f>
        <v/>
      </c>
      <c r="FD78" s="297" t="str">
        <f t="array" aca="1" ref="FD78" ca="1">IFERROR(INDEX($AI$3:$AI$129,MATCH(1,($AP$3:$AP$129=$AR78&amp;$AQ78)*($AH$3:$AH$129=FD$3),0),0),"")</f>
        <v/>
      </c>
      <c r="FE78" s="299" t="str">
        <f t="array" aca="1" ref="FE78" ca="1">IFERROR(INDEX($AG$3:$AG$129,MATCH(1,($AP$3:$AP$129=$AR78&amp;$AQ78)*($AH$3:$AH$129=FE$3),0),0),"")</f>
        <v/>
      </c>
      <c r="FF78" s="297" t="str">
        <f t="array" aca="1" ref="FF78" ca="1">IFERROR(INDEX($AJ$3:$AJ$129,MATCH(1,($AP$3:$AP$129=$AR78&amp;$AQ78)*($AH$3:$AH$129=FF$3),0),0),"")</f>
        <v/>
      </c>
      <c r="FG78" s="297" t="str">
        <f t="array" aca="1" ref="FG78" ca="1">IFERROR(INDEX($AK$3:$AK$129,MATCH(1,($AP$3:$AP$129=$AR78&amp;$AQ78)*($AH$3:$AH$129=FG$3),0),0),"")</f>
        <v/>
      </c>
    </row>
    <row r="79" spans="2:163" ht="13.8" x14ac:dyDescent="0.25">
      <c r="B79" s="295">
        <f>dummy1!O85</f>
        <v>77</v>
      </c>
      <c r="C79" s="296">
        <f>dummy1!P85</f>
        <v>42041</v>
      </c>
      <c r="D79" s="297">
        <f>dummy1!Q85</f>
        <v>0.625</v>
      </c>
      <c r="E79" s="295" t="str">
        <f>dummy1!R85</f>
        <v>Court 13</v>
      </c>
      <c r="X79" s="296"/>
      <c r="AD79" s="295">
        <f ca="1">'Bracket 33 - 64'!S375</f>
        <v>32</v>
      </c>
      <c r="AE79" s="295" t="str">
        <f ca="1">'Bracket 33 - 64'!T372</f>
        <v>Loser Match 28</v>
      </c>
      <c r="AF79" s="295" t="str">
        <f ca="1">'Bracket 33 - 64'!T373</f>
        <v/>
      </c>
      <c r="AG79" s="295">
        <f t="shared" ca="1" si="80"/>
        <v>77</v>
      </c>
      <c r="AH79" s="295">
        <f t="shared" ca="1" si="81"/>
        <v>42041</v>
      </c>
      <c r="AI79" s="295">
        <f t="shared" ca="1" si="82"/>
        <v>0.625</v>
      </c>
      <c r="AJ79" s="295" t="str">
        <f t="shared" ca="1" si="83"/>
        <v>Winner Match 67</v>
      </c>
      <c r="AK79" s="295" t="str">
        <f t="shared" ca="1" si="84"/>
        <v>Winner Match 76</v>
      </c>
      <c r="AL79" s="294">
        <f>IF(dummy1!B86=dummy1!B85,IF(dummy1!C86&gt;1,AL78,AL78+1),1)</f>
        <v>1</v>
      </c>
      <c r="AP79" s="295" t="str">
        <f t="shared" si="85"/>
        <v>1Court 13</v>
      </c>
      <c r="AQ79" s="295" t="str">
        <f t="shared" si="76"/>
        <v>Court 10</v>
      </c>
      <c r="AR79" s="295">
        <f t="shared" si="95"/>
        <v>3</v>
      </c>
      <c r="AS79" s="295">
        <f t="shared" ca="1" si="87"/>
        <v>20</v>
      </c>
      <c r="AT79" s="295">
        <f t="shared" ca="1" si="88"/>
        <v>0</v>
      </c>
      <c r="AU79" s="295">
        <f t="shared" ca="1" si="89"/>
        <v>0</v>
      </c>
      <c r="AV79" s="295">
        <f t="shared" ca="1" si="90"/>
        <v>0</v>
      </c>
      <c r="AW79" s="295">
        <f t="shared" ca="1" si="91"/>
        <v>0</v>
      </c>
      <c r="AX79" s="295">
        <f t="shared" ca="1" si="92"/>
        <v>0</v>
      </c>
      <c r="AY79" s="295">
        <f t="shared" ca="1" si="93"/>
        <v>0</v>
      </c>
      <c r="AZ79" s="297" t="str">
        <f t="array" aca="1" ref="AZ79" ca="1">IFERROR(INDEX($K$3:$K$18,MATCH(1,($AM$3:$AM$18=$AR79&amp;$AQ79)*($J$3:$J$18=AZ$3),0),0),"")</f>
        <v/>
      </c>
      <c r="BA79" s="299" t="str">
        <f t="array" aca="1" ref="BA79" ca="1">IFERROR(INDEX($I$3:$I$18,MATCH(1,($AM$3:$AM$18=$AR79&amp;$AQ79)*($J$3:$J$18=BA$3),0),0),"")</f>
        <v/>
      </c>
      <c r="BB79" s="297" t="str">
        <f t="array" aca="1" ref="BB79" ca="1">IFERROR(INDEX($L$3:$L$18,MATCH(1,($AM$3:$AM$18=$AR79&amp;$AQ79)*($J$3:$J$18=BB$3),0),0),"")</f>
        <v/>
      </c>
      <c r="BC79" s="297" t="str">
        <f t="array" aca="1" ref="BC79" ca="1">IFERROR(INDEX($M$3:$M$18,MATCH(1,($AM$3:$AM$18=$AR79&amp;$AQ79)*($J$3:$J$18=BC$3),0),0),"")</f>
        <v/>
      </c>
      <c r="BD79" s="297" t="str">
        <f t="array" aca="1" ref="BD79" ca="1">IFERROR(INDEX($K$3:$K$18,MATCH(1,($AM$3:$AM$18=$AR79&amp;$AQ79)*($J$3:$J$18=BD$3),0),0),"")</f>
        <v/>
      </c>
      <c r="BE79" s="299" t="str">
        <f t="array" aca="1" ref="BE79" ca="1">IFERROR(INDEX($I$3:$I$18,MATCH(1,($AM$3:$AM$18=$AR79&amp;$AQ79)*($J$3:$J$18=BE$3),0),0),"")</f>
        <v/>
      </c>
      <c r="BF79" s="297" t="str">
        <f t="array" aca="1" ref="BF79" ca="1">IFERROR(INDEX($L$3:$L$18,MATCH(1,($AM$3:$AM$18=$AR79&amp;$AQ79)*($J$3:$J$18=BF$3),0),0),"")</f>
        <v/>
      </c>
      <c r="BG79" s="297" t="str">
        <f t="array" aca="1" ref="BG79" ca="1">IFERROR(INDEX($M$3:$M$18,MATCH(1,($AM$3:$AM$18=$AR79&amp;$AQ79)*($J$3:$J$18=BG$3),0),0),"")</f>
        <v/>
      </c>
      <c r="BH79" s="297" t="str">
        <f t="array" aca="1" ref="BH79" ca="1">IFERROR(INDEX($K$3:$K$18,MATCH(1,($AM$3:$AM$18=$AR79&amp;$AQ79)*($J$3:$J$18=BH$3),0),0),"")</f>
        <v/>
      </c>
      <c r="BI79" s="299" t="str">
        <f t="array" aca="1" ref="BI79" ca="1">IFERROR(INDEX($I$3:$I$18,MATCH(1,($AM$3:$AM$18=$AR79&amp;$AQ79)*($J$3:$J$18=BI$3),0),0),"")</f>
        <v/>
      </c>
      <c r="BJ79" s="297" t="str">
        <f t="array" aca="1" ref="BJ79" ca="1">IFERROR(INDEX($L$3:$L$18,MATCH(1,($AM$3:$AM$18=$AR79&amp;$AQ79)*($J$3:$J$18=BJ$3),0),0),"")</f>
        <v/>
      </c>
      <c r="BK79" s="297" t="str">
        <f t="array" aca="1" ref="BK79" ca="1">IFERROR(INDEX($M$3:$M$18,MATCH(1,($AM$3:$AM$18=$AR79&amp;$AQ79)*($J$3:$J$18=BK$3),0),0),"")</f>
        <v/>
      </c>
      <c r="BL79" s="297" t="str">
        <f t="array" aca="1" ref="BL79" ca="1">IFERROR(INDEX($K$3:$K$18,MATCH(1,($AM$3:$AM$18=$AR79&amp;$AQ79)*($J$3:$J$18=BL$3),0),0),"")</f>
        <v/>
      </c>
      <c r="BM79" s="299" t="str">
        <f t="array" aca="1" ref="BM79" ca="1">IFERROR(INDEX($I$3:$I$18,MATCH(1,($AM$3:$AM$18=$AR79&amp;$AQ79)*($J$3:$J$18=BM$3),0),0),"")</f>
        <v/>
      </c>
      <c r="BN79" s="297" t="str">
        <f t="array" aca="1" ref="BN79" ca="1">IFERROR(INDEX($L$3:$L$18,MATCH(1,($AM$3:$AM$18=$AR79&amp;$AQ79)*($J$3:$J$18=BN$3),0),0),"")</f>
        <v/>
      </c>
      <c r="BO79" s="297" t="str">
        <f t="array" aca="1" ref="BO79" ca="1">IFERROR(INDEX($M$3:$M$18,MATCH(1,($AM$3:$AM$18=$AR79&amp;$AQ79)*($J$3:$J$18=BO$3),0),0),"")</f>
        <v/>
      </c>
      <c r="BP79" s="297" t="str">
        <f t="array" aca="1" ref="BP79" ca="1">IFERROR(INDEX($K$3:$K$18,MATCH(1,($AM$3:$AM$18=$AR79&amp;$AQ79)*($J$3:$J$18=BP$3),0),0),"")</f>
        <v/>
      </c>
      <c r="BQ79" s="299" t="str">
        <f t="array" aca="1" ref="BQ79" ca="1">IFERROR(INDEX($I$3:$I$18,MATCH(1,($AM$3:$AM$18=$AR79&amp;$AQ79)*($J$3:$J$18=BQ$3),0),0),"")</f>
        <v/>
      </c>
      <c r="BR79" s="297" t="str">
        <f t="array" aca="1" ref="BR79" ca="1">IFERROR(INDEX($L$3:$L$18,MATCH(1,($AM$3:$AM$18=$AR79&amp;$AQ79)*($J$3:$J$18=BR$3),0),0),"")</f>
        <v/>
      </c>
      <c r="BS79" s="297" t="str">
        <f t="array" aca="1" ref="BS79" ca="1">IFERROR(INDEX($M$3:$M$18,MATCH(1,($AM$3:$AM$18=$AR79&amp;$AQ79)*($J$3:$J$18=BS$3),0),0),"")</f>
        <v/>
      </c>
      <c r="BT79" s="297" t="str">
        <f t="array" aca="1" ref="BT79" ca="1">IFERROR(INDEX($K$3:$K$18,MATCH(1,($AM$3:$AM$18=$AR79&amp;$AQ79)*($J$3:$J$18=BT$3),0),0),"")</f>
        <v/>
      </c>
      <c r="BU79" s="299" t="str">
        <f t="array" aca="1" ref="BU79" ca="1">IFERROR(INDEX($I$3:$I$18,MATCH(1,($AM$3:$AM$18=$AR79&amp;$AQ79)*($J$3:$J$18=BU$3),0),0),"")</f>
        <v/>
      </c>
      <c r="BV79" s="297" t="str">
        <f t="array" aca="1" ref="BV79" ca="1">IFERROR(INDEX($L$3:$L$18,MATCH(1,($AM$3:$AM$18=$AR79&amp;$AQ79)*($J$3:$J$18=BV$3),0),0),"")</f>
        <v/>
      </c>
      <c r="BW79" s="297" t="str">
        <f t="array" aca="1" ref="BW79" ca="1">IFERROR(INDEX($M$3:$M$18,MATCH(1,($AM$3:$AM$18=$AR79&amp;$AQ79)*($J$3:$J$18=BW$3),0),0),"")</f>
        <v/>
      </c>
      <c r="BX79" s="297" t="str">
        <f t="array" aca="1" ref="BX79" ca="1">IFERROR(INDEX($K$3:$K$18,MATCH(1,($AM$3:$AM$18=$AR79&amp;$AQ79)*($J$3:$J$18=BX$3),0),0),"")</f>
        <v/>
      </c>
      <c r="BY79" s="299" t="str">
        <f t="array" aca="1" ref="BY79" ca="1">IFERROR(INDEX($I$3:$I$18,MATCH(1,($AM$3:$AM$18=$AR79&amp;$AQ79)*($J$3:$J$18=BY$3),0),0),"")</f>
        <v/>
      </c>
      <c r="BZ79" s="297" t="str">
        <f t="array" aca="1" ref="BZ79" ca="1">IFERROR(INDEX($L$3:$L$18,MATCH(1,($AM$3:$AM$18=$AR79&amp;$AQ79)*($J$3:$J$18=BZ$3),0),0),"")</f>
        <v/>
      </c>
      <c r="CA79" s="297" t="str">
        <f t="array" aca="1" ref="CA79" ca="1">IFERROR(INDEX($M$3:$M$18,MATCH(1,($AM$3:$AM$18=$AR79&amp;$AQ79)*($J$3:$J$18=CA$3),0),0),"")</f>
        <v/>
      </c>
      <c r="CB79" s="297" t="str">
        <f t="array" aca="1" ref="CB79" ca="1">IFERROR(INDEX($S$3:$S$33,MATCH(1,($AN$3:$AN$33=$AR79&amp;$AQ79)*($R$3:$R$33=CB$3),0),0),"")</f>
        <v/>
      </c>
      <c r="CC79" s="299" t="str">
        <f t="array" aca="1" ref="CC79" ca="1">IFERROR(INDEX($Q$3:$Q$33,MATCH(1,($AN$3:$AN$33=$AR79&amp;$AQ79)*($R$3:$R$33=CC$3),0),0),"")</f>
        <v/>
      </c>
      <c r="CD79" s="297" t="str">
        <f t="array" aca="1" ref="CD79" ca="1">IFERROR(INDEX($T$3:$T$33,MATCH(1,($AN$3:$AN$33=$AR79&amp;$AQ79)*($R$3:$R$33=CD$3),0),0),"")</f>
        <v/>
      </c>
      <c r="CE79" s="297" t="str">
        <f t="array" aca="1" ref="CE79" ca="1">IFERROR(INDEX($U$3:$U$33,MATCH(1,($AN$3:$AN$33=$AR79&amp;$AQ79)*($R$3:$R$33=CE$3),0),0),"")</f>
        <v/>
      </c>
      <c r="CF79" s="297" t="str">
        <f t="array" aca="1" ref="CF79" ca="1">IFERROR(INDEX($S$3:$S$33,MATCH(1,($AN$3:$AN$33=$AR79&amp;$AQ79)*($R$3:$R$33=CF$3),0),0),"")</f>
        <v/>
      </c>
      <c r="CG79" s="299" t="str">
        <f t="array" aca="1" ref="CG79" ca="1">IFERROR(INDEX($Q$3:$Q$33,MATCH(1,($AN$3:$AN$33=$AR79&amp;$AQ79)*($R$3:$R$33=CG$3),0),0),"")</f>
        <v/>
      </c>
      <c r="CH79" s="297" t="str">
        <f t="array" aca="1" ref="CH79" ca="1">IFERROR(INDEX($T$3:$T$33,MATCH(1,($AN$3:$AN$33=$AR79&amp;$AQ79)*($R$3:$R$33=CH$3),0),0),"")</f>
        <v/>
      </c>
      <c r="CI79" s="297" t="str">
        <f t="array" aca="1" ref="CI79" ca="1">IFERROR(INDEX($U$3:$U$33,MATCH(1,($AN$3:$AN$33=$AR79&amp;$AQ79)*($R$3:$R$33=CI$3),0),0),"")</f>
        <v/>
      </c>
      <c r="CJ79" s="297" t="str">
        <f t="array" aca="1" ref="CJ79" ca="1">IFERROR(INDEX($S$3:$S$33,MATCH(1,($AN$3:$AN$33=$AR79&amp;$AQ79)*($R$3:$R$33=CJ$3),0),0),"")</f>
        <v/>
      </c>
      <c r="CK79" s="299" t="str">
        <f t="array" aca="1" ref="CK79" ca="1">IFERROR(INDEX($Q$3:$Q$33,MATCH(1,($AN$3:$AN$33=$AR79&amp;$AQ79)*($R$3:$R$33=CK$3),0),0),"")</f>
        <v/>
      </c>
      <c r="CL79" s="297" t="str">
        <f t="array" aca="1" ref="CL79" ca="1">IFERROR(INDEX($T$3:$T$33,MATCH(1,($AN$3:$AN$33=$AR79&amp;$AQ79)*($R$3:$R$33=CL$3),0),0),"")</f>
        <v/>
      </c>
      <c r="CM79" s="297" t="str">
        <f t="array" aca="1" ref="CM79" ca="1">IFERROR(INDEX($U$3:$U$33,MATCH(1,($AN$3:$AN$33=$AR79&amp;$AQ79)*($R$3:$R$33=CM$3),0),0),"")</f>
        <v/>
      </c>
      <c r="CN79" s="297" t="str">
        <f t="array" aca="1" ref="CN79" ca="1">IFERROR(INDEX($S$3:$S$33,MATCH(1,($AN$3:$AN$33=$AR79&amp;$AQ79)*($R$3:$R$33=CN$3),0),0),"")</f>
        <v/>
      </c>
      <c r="CO79" s="299" t="str">
        <f t="array" aca="1" ref="CO79" ca="1">IFERROR(INDEX($Q$3:$Q$33,MATCH(1,($AN$3:$AN$33=$AR79&amp;$AQ79)*($R$3:$R$33=CO$3),0),0),"")</f>
        <v/>
      </c>
      <c r="CP79" s="297" t="str">
        <f t="array" aca="1" ref="CP79" ca="1">IFERROR(INDEX($T$3:$T$33,MATCH(1,($AN$3:$AN$33=$AR79&amp;$AQ79)*($R$3:$R$33=CP$3),0),0),"")</f>
        <v/>
      </c>
      <c r="CQ79" s="297" t="str">
        <f t="array" aca="1" ref="CQ79" ca="1">IFERROR(INDEX($U$3:$U$33,MATCH(1,($AN$3:$AN$33=$AR79&amp;$AQ79)*($R$3:$R$33=CQ$3),0),0),"")</f>
        <v/>
      </c>
      <c r="CR79" s="297" t="str">
        <f t="array" aca="1" ref="CR79" ca="1">IFERROR(INDEX($S$3:$S$33,MATCH(1,($AN$3:$AN$33=$AR79&amp;$AQ79)*($R$3:$R$33=CR$3),0),0),"")</f>
        <v/>
      </c>
      <c r="CS79" s="299" t="str">
        <f t="array" aca="1" ref="CS79" ca="1">IFERROR(INDEX($Q$3:$Q$33,MATCH(1,($AN$3:$AN$33=$AR79&amp;$AQ79)*($R$3:$R$33=CS$3),0),0),"")</f>
        <v/>
      </c>
      <c r="CT79" s="297" t="str">
        <f t="array" aca="1" ref="CT79" ca="1">IFERROR(INDEX($T$3:$T$33,MATCH(1,($AN$3:$AN$33=$AR79&amp;$AQ79)*($R$3:$R$33=CT$3),0),0),"")</f>
        <v/>
      </c>
      <c r="CU79" s="297" t="str">
        <f t="array" aca="1" ref="CU79" ca="1">IFERROR(INDEX($U$3:$U$33,MATCH(1,($AN$3:$AN$33=$AR79&amp;$AQ79)*($R$3:$R$33=CU$3),0),0),"")</f>
        <v/>
      </c>
      <c r="CV79" s="297" t="str">
        <f t="array" aca="1" ref="CV79" ca="1">IFERROR(INDEX($S$3:$S$33,MATCH(1,($AN$3:$AN$33=$AR79&amp;$AQ79)*($R$3:$R$33=CV$3),0),0),"")</f>
        <v/>
      </c>
      <c r="CW79" s="299" t="str">
        <f t="array" aca="1" ref="CW79" ca="1">IFERROR(INDEX($Q$3:$Q$33,MATCH(1,($AN$3:$AN$33=$AR79&amp;$AQ79)*($R$3:$R$33=CW$3),0),0),"")</f>
        <v/>
      </c>
      <c r="CX79" s="297" t="str">
        <f t="array" aca="1" ref="CX79" ca="1">IFERROR(INDEX($T$3:$T$33,MATCH(1,($AN$3:$AN$33=$AR79&amp;$AQ79)*($R$3:$R$33=CX$3),0),0),"")</f>
        <v/>
      </c>
      <c r="CY79" s="297" t="str">
        <f t="array" aca="1" ref="CY79" ca="1">IFERROR(INDEX($U$3:$U$33,MATCH(1,($AN$3:$AN$33=$AR79&amp;$AQ79)*($R$3:$R$33=CY$3),0),0),"")</f>
        <v/>
      </c>
      <c r="CZ79" s="297" t="str">
        <f t="array" aca="1" ref="CZ79" ca="1">IFERROR(INDEX($S$3:$S$33,MATCH(1,($AN$3:$AN$33=$AR79&amp;$AQ79)*($R$3:$R$33=CZ$3),0),0),"")</f>
        <v/>
      </c>
      <c r="DA79" s="299" t="str">
        <f t="array" aca="1" ref="DA79" ca="1">IFERROR(INDEX($Q$3:$Q$33,MATCH(1,($AN$3:$AN$33=$AR79&amp;$AQ79)*($R$3:$R$33=DA$3),0),0),"")</f>
        <v/>
      </c>
      <c r="DB79" s="297" t="str">
        <f t="array" aca="1" ref="DB79" ca="1">IFERROR(INDEX($T$3:$T$33,MATCH(1,($AN$3:$AN$33=$AR79&amp;$AQ79)*($R$3:$R$33=DB$3),0),0),"")</f>
        <v/>
      </c>
      <c r="DC79" s="297" t="str">
        <f t="array" aca="1" ref="DC79" ca="1">IFERROR(INDEX($U$3:$U$33,MATCH(1,($AN$3:$AN$33=$AR79&amp;$AQ79)*($R$3:$R$33=DC$3),0),0),"")</f>
        <v/>
      </c>
      <c r="DD79" s="297">
        <f t="array" aca="1" ref="DD79" ca="1">IFERROR(INDEX($AA$3:$AA$65,MATCH(1,($AO$3:$AO$65=$AR79&amp;$AQ79)*($Z$3:$Z$65=DD$3),0),0),"")</f>
        <v>0.79166666666666674</v>
      </c>
      <c r="DE79" s="299">
        <f t="array" aca="1" ref="DE79" ca="1">IFERROR(INDEX($Y$3:$Y$65,MATCH(1,($AO$3:$AO$65=$AR79&amp;$AQ79)*($Z$3:$Z$65=DE$3),0),0),"")</f>
        <v>42</v>
      </c>
      <c r="DF79" s="297" t="str">
        <f t="array" aca="1" ref="DF79" ca="1">IFERROR(INDEX($AB$3:$AB$65,MATCH(1,($AO$3:$AO$65=$AR79&amp;$AQ79)*($Z$3:$Z$65=DF$3),0),0),"")</f>
        <v>Loser Match 33</v>
      </c>
      <c r="DG79" s="297" t="str">
        <f t="array" aca="1" ref="DG79" ca="1">IFERROR(INDEX($AC$3:$AC$65,MATCH(1,($AO$3:$AO$65=$AR79&amp;$AQ79)*($Z$3:$Z$65=DG$3),0),0),"")</f>
        <v>Winner Match 40</v>
      </c>
      <c r="DH79" s="297" t="str">
        <f t="array" aca="1" ref="DH79" ca="1">IFERROR(INDEX($AA$3:$AA$65,MATCH(1,($AO$3:$AO$65=$AR79&amp;$AQ79)*($Z$3:$Z$65=DH$3),0),0),"")</f>
        <v/>
      </c>
      <c r="DI79" s="299" t="str">
        <f t="array" aca="1" ref="DI79" ca="1">IFERROR(INDEX($Y$3:$Y$65,MATCH(1,($AO$3:$AO$65=$AR79&amp;$AQ79)*($Z$3:$Z$65=DI$3),0),0),"")</f>
        <v/>
      </c>
      <c r="DJ79" s="297" t="str">
        <f t="array" aca="1" ref="DJ79" ca="1">IFERROR(INDEX($AB$3:$AB$65,MATCH(1,($AO$3:$AO$65=$AR79&amp;$AQ79)*($Z$3:$Z$65=DJ$3),0),0),"")</f>
        <v/>
      </c>
      <c r="DK79" s="297" t="str">
        <f t="array" aca="1" ref="DK79" ca="1">IFERROR(INDEX($AC$3:$AC$65,MATCH(1,($AO$3:$AO$65=$AR79&amp;$AQ79)*($Z$3:$Z$65=DK$3),0),0),"")</f>
        <v/>
      </c>
      <c r="DL79" s="297" t="str">
        <f t="array" aca="1" ref="DL79" ca="1">IFERROR(INDEX($AA$3:$AA$65,MATCH(1,($AO$3:$AO$65=$AR79&amp;$AQ79)*($Z$3:$Z$65=DL$3),0),0),"")</f>
        <v/>
      </c>
      <c r="DM79" s="299" t="str">
        <f t="array" aca="1" ref="DM79" ca="1">IFERROR(INDEX($Y$3:$Y$65,MATCH(1,($AO$3:$AO$65=$AR79&amp;$AQ79)*($Z$3:$Z$65=DM$3),0),0),"")</f>
        <v/>
      </c>
      <c r="DN79" s="297" t="str">
        <f t="array" aca="1" ref="DN79" ca="1">IFERROR(INDEX($AB$3:$AB$65,MATCH(1,($AO$3:$AO$65=$AR79&amp;$AQ79)*($Z$3:$Z$65=DN$3),0),0),"")</f>
        <v/>
      </c>
      <c r="DO79" s="297" t="str">
        <f t="array" aca="1" ref="DO79" ca="1">IFERROR(INDEX($AC$3:$AC$65,MATCH(1,($AO$3:$AO$65=$AR79&amp;$AQ79)*($Z$3:$Z$65=DO$3),0),0),"")</f>
        <v/>
      </c>
      <c r="DP79" s="297" t="str">
        <f t="array" aca="1" ref="DP79" ca="1">IFERROR(INDEX($AA$3:$AA$65,MATCH(1,($AO$3:$AO$65=$AR79&amp;$AQ79)*($Z$3:$Z$65=DP$3),0),0),"")</f>
        <v/>
      </c>
      <c r="DQ79" s="299" t="str">
        <f t="array" aca="1" ref="DQ79" ca="1">IFERROR(INDEX($Y$3:$Y$65,MATCH(1,($AO$3:$AO$65=$AR79&amp;$AQ79)*($Z$3:$Z$65=DQ$3),0),0),"")</f>
        <v/>
      </c>
      <c r="DR79" s="297" t="str">
        <f t="array" aca="1" ref="DR79" ca="1">IFERROR(INDEX($AB$3:$AB$65,MATCH(1,($AO$3:$AO$65=$AR79&amp;$AQ79)*($Z$3:$Z$65=DR$3),0),0),"")</f>
        <v/>
      </c>
      <c r="DS79" s="297" t="str">
        <f t="array" aca="1" ref="DS79" ca="1">IFERROR(INDEX($AC$3:$AC$65,MATCH(1,($AO$3:$AO$65=$AR79&amp;$AQ79)*($Z$3:$Z$65=DS$3),0),0),"")</f>
        <v/>
      </c>
      <c r="DT79" s="297" t="str">
        <f t="array" aca="1" ref="DT79" ca="1">IFERROR(INDEX($AA$3:$AA$65,MATCH(1,($AO$3:$AO$65=$AR79&amp;$AQ79)*($Z$3:$Z$65=DT$3),0),0),"")</f>
        <v/>
      </c>
      <c r="DU79" s="299" t="str">
        <f t="array" aca="1" ref="DU79" ca="1">IFERROR(INDEX($Y$3:$Y$65,MATCH(1,($AO$3:$AO$65=$AR79&amp;$AQ79)*($Z$3:$Z$65=DU$3),0),0),"")</f>
        <v/>
      </c>
      <c r="DV79" s="297" t="str">
        <f t="array" aca="1" ref="DV79" ca="1">IFERROR(INDEX($AB$3:$AB$65,MATCH(1,($AO$3:$AO$65=$AR79&amp;$AQ79)*($Z$3:$Z$65=DV$3),0),0),"")</f>
        <v/>
      </c>
      <c r="DW79" s="297" t="str">
        <f t="array" aca="1" ref="DW79" ca="1">IFERROR(INDEX($AC$3:$AC$65,MATCH(1,($AO$3:$AO$65=$AR79&amp;$AQ79)*($Z$3:$Z$65=DW$3),0),0),"")</f>
        <v/>
      </c>
      <c r="DX79" s="297" t="str">
        <f t="array" aca="1" ref="DX79" ca="1">IFERROR(INDEX($AA$3:$AA$65,MATCH(1,($AO$3:$AO$65=$AR79&amp;$AQ79)*($Z$3:$Z$65=DX$3),0),0),"")</f>
        <v/>
      </c>
      <c r="DY79" s="299" t="str">
        <f t="array" aca="1" ref="DY79" ca="1">IFERROR(INDEX($Y$3:$Y$65,MATCH(1,($AO$3:$AO$65=$AR79&amp;$AQ79)*($Z$3:$Z$65=DY$3),0),0),"")</f>
        <v/>
      </c>
      <c r="DZ79" s="297" t="str">
        <f t="array" aca="1" ref="DZ79" ca="1">IFERROR(INDEX($AB$3:$AB$65,MATCH(1,($AO$3:$AO$65=$AR79&amp;$AQ79)*($Z$3:$Z$65=DZ$3),0),0),"")</f>
        <v/>
      </c>
      <c r="EA79" s="297" t="str">
        <f t="array" aca="1" ref="EA79" ca="1">IFERROR(INDEX($AC$3:$AC$65,MATCH(1,($AO$3:$AO$65=$AR79&amp;$AQ79)*($Z$3:$Z$65=EA$3),0),0),"")</f>
        <v/>
      </c>
      <c r="EB79" s="297" t="str">
        <f t="array" aca="1" ref="EB79" ca="1">IFERROR(INDEX($AA$3:$AA$65,MATCH(1,($AO$3:$AO$65=$AR79&amp;$AQ79)*($Z$3:$Z$65=EB$3),0),0),"")</f>
        <v/>
      </c>
      <c r="EC79" s="299" t="str">
        <f t="array" aca="1" ref="EC79" ca="1">IFERROR(INDEX($Y$3:$Y$65,MATCH(1,($AO$3:$AO$65=$AR79&amp;$AQ79)*($Z$3:$Z$65=EC$3),0),0),"")</f>
        <v/>
      </c>
      <c r="ED79" s="297" t="str">
        <f t="array" aca="1" ref="ED79" ca="1">IFERROR(INDEX($AB$3:$AB$65,MATCH(1,($AO$3:$AO$65=$AR79&amp;$AQ79)*($Z$3:$Z$65=ED$3),0),0),"")</f>
        <v/>
      </c>
      <c r="EE79" s="297" t="str">
        <f t="array" aca="1" ref="EE79" ca="1">IFERROR(INDEX($AC$3:$AC$65,MATCH(1,($AO$3:$AO$65=$AR79&amp;$AQ79)*($Z$3:$Z$65=EE$3),0),0),"")</f>
        <v/>
      </c>
      <c r="EF79" s="297">
        <f t="array" aca="1" ref="EF79" ca="1">IFERROR(INDEX($AI$3:$AI$129,MATCH(1,($AP$3:$AP$129=$AR79&amp;$AQ79)*($AH$3:$AH$129=EF$3),0),0),"")</f>
        <v>0.79166666666666674</v>
      </c>
      <c r="EG79" s="299">
        <f t="array" aca="1" ref="EG79" ca="1">IFERROR(INDEX($AG$3:$AG$129,MATCH(1,($AP$3:$AP$129=$AR79&amp;$AQ79)*($AH$3:$AH$129=EG$3),0),0),"")</f>
        <v>42</v>
      </c>
      <c r="EH79" s="297" t="str">
        <f t="array" aca="1" ref="EH79" ca="1">IFERROR(INDEX($AJ$3:$AJ$129,MATCH(1,($AP$3:$AP$129=$AR79&amp;$AQ79)*($AH$3:$AH$129=EH$3),0),0),"")</f>
        <v>Winner Match 31</v>
      </c>
      <c r="EI79" s="297" t="str">
        <f t="array" aca="1" ref="EI79" ca="1">IFERROR(INDEX($AK$3:$AK$129,MATCH(1,($AP$3:$AP$129=$AR79&amp;$AQ79)*($AH$3:$AH$129=EI$3),0),0),"")</f>
        <v>Winner Match 32</v>
      </c>
      <c r="EJ79" s="297" t="str">
        <f t="array" aca="1" ref="EJ79" ca="1">IFERROR(INDEX($AI$3:$AI$129,MATCH(1,($AP$3:$AP$129=$AR79&amp;$AQ79)*($AH$3:$AH$129=EJ$3),0),0),"")</f>
        <v/>
      </c>
      <c r="EK79" s="299" t="str">
        <f t="array" aca="1" ref="EK79" ca="1">IFERROR(INDEX($AG$3:$AG$129,MATCH(1,($AP$3:$AP$129=$AR79&amp;$AQ79)*($AH$3:$AH$129=EK$3),0),0),"")</f>
        <v/>
      </c>
      <c r="EL79" s="297" t="str">
        <f t="array" aca="1" ref="EL79" ca="1">IFERROR(INDEX($AJ$3:$AJ$129,MATCH(1,($AP$3:$AP$129=$AR79&amp;$AQ79)*($AH$3:$AH$129=EL$3),0),0),"")</f>
        <v/>
      </c>
      <c r="EM79" s="297" t="str">
        <f t="array" aca="1" ref="EM79" ca="1">IFERROR(INDEX($AK$3:$AK$129,MATCH(1,($AP$3:$AP$129=$AR79&amp;$AQ79)*($AH$3:$AH$129=EM$3),0),0),"")</f>
        <v/>
      </c>
      <c r="EN79" s="297" t="str">
        <f t="array" aca="1" ref="EN79" ca="1">IFERROR(INDEX($AI$3:$AI$129,MATCH(1,($AP$3:$AP$129=$AR79&amp;$AQ79)*($AH$3:$AH$129=EN$3),0),0),"")</f>
        <v/>
      </c>
      <c r="EO79" s="299" t="str">
        <f t="array" aca="1" ref="EO79" ca="1">IFERROR(INDEX($AG$3:$AG$129,MATCH(1,($AP$3:$AP$129=$AR79&amp;$AQ79)*($AH$3:$AH$129=EO$3),0),0),"")</f>
        <v/>
      </c>
      <c r="EP79" s="297" t="str">
        <f t="array" aca="1" ref="EP79" ca="1">IFERROR(INDEX($AJ$3:$AJ$129,MATCH(1,($AP$3:$AP$129=$AR79&amp;$AQ79)*($AH$3:$AH$129=EP$3),0),0),"")</f>
        <v/>
      </c>
      <c r="EQ79" s="297" t="str">
        <f t="array" aca="1" ref="EQ79" ca="1">IFERROR(INDEX($AK$3:$AK$129,MATCH(1,($AP$3:$AP$129=$AR79&amp;$AQ79)*($AH$3:$AH$129=EQ$3),0),0),"")</f>
        <v/>
      </c>
      <c r="ER79" s="297" t="str">
        <f t="array" aca="1" ref="ER79" ca="1">IFERROR(INDEX($AI$3:$AI$129,MATCH(1,($AP$3:$AP$129=$AR79&amp;$AQ79)*($AH$3:$AH$129=ER$3),0),0),"")</f>
        <v/>
      </c>
      <c r="ES79" s="299" t="str">
        <f t="array" aca="1" ref="ES79" ca="1">IFERROR(INDEX($AG$3:$AG$129,MATCH(1,($AP$3:$AP$129=$AR79&amp;$AQ79)*($AH$3:$AH$129=ES$3),0),0),"")</f>
        <v/>
      </c>
      <c r="ET79" s="297" t="str">
        <f t="array" aca="1" ref="ET79" ca="1">IFERROR(INDEX($AJ$3:$AJ$129,MATCH(1,($AP$3:$AP$129=$AR79&amp;$AQ79)*($AH$3:$AH$129=ET$3),0),0),"")</f>
        <v/>
      </c>
      <c r="EU79" s="297" t="str">
        <f t="array" aca="1" ref="EU79" ca="1">IFERROR(INDEX($AK$3:$AK$129,MATCH(1,($AP$3:$AP$129=$AR79&amp;$AQ79)*($AH$3:$AH$129=EU$3),0),0),"")</f>
        <v/>
      </c>
      <c r="EV79" s="297" t="str">
        <f t="array" aca="1" ref="EV79" ca="1">IFERROR(INDEX($AI$3:$AI$129,MATCH(1,($AP$3:$AP$129=$AR79&amp;$AQ79)*($AH$3:$AH$129=EV$3),0),0),"")</f>
        <v/>
      </c>
      <c r="EW79" s="299" t="str">
        <f t="array" aca="1" ref="EW79" ca="1">IFERROR(INDEX($AG$3:$AG$129,MATCH(1,($AP$3:$AP$129=$AR79&amp;$AQ79)*($AH$3:$AH$129=EW$3),0),0),"")</f>
        <v/>
      </c>
      <c r="EX79" s="297" t="str">
        <f t="array" aca="1" ref="EX79" ca="1">IFERROR(INDEX($AJ$3:$AJ$129,MATCH(1,($AP$3:$AP$129=$AR79&amp;$AQ79)*($AH$3:$AH$129=EX$3),0),0),"")</f>
        <v/>
      </c>
      <c r="EY79" s="297" t="str">
        <f t="array" aca="1" ref="EY79" ca="1">IFERROR(INDEX($AK$3:$AK$129,MATCH(1,($AP$3:$AP$129=$AR79&amp;$AQ79)*($AH$3:$AH$129=EY$3),0),0),"")</f>
        <v/>
      </c>
      <c r="EZ79" s="297" t="str">
        <f t="array" aca="1" ref="EZ79" ca="1">IFERROR(INDEX($AI$3:$AI$129,MATCH(1,($AP$3:$AP$129=$AR79&amp;$AQ79)*($AH$3:$AH$129=EZ$3),0),0),"")</f>
        <v/>
      </c>
      <c r="FA79" s="299" t="str">
        <f t="array" aca="1" ref="FA79" ca="1">IFERROR(INDEX($AG$3:$AG$129,MATCH(1,($AP$3:$AP$129=$AR79&amp;$AQ79)*($AH$3:$AH$129=FA$3),0),0),"")</f>
        <v/>
      </c>
      <c r="FB79" s="297" t="str">
        <f t="array" aca="1" ref="FB79" ca="1">IFERROR(INDEX($AJ$3:$AJ$129,MATCH(1,($AP$3:$AP$129=$AR79&amp;$AQ79)*($AH$3:$AH$129=FB$3),0),0),"")</f>
        <v/>
      </c>
      <c r="FC79" s="297" t="str">
        <f t="array" aca="1" ref="FC79" ca="1">IFERROR(INDEX($AK$3:$AK$129,MATCH(1,($AP$3:$AP$129=$AR79&amp;$AQ79)*($AH$3:$AH$129=FC$3),0),0),"")</f>
        <v/>
      </c>
      <c r="FD79" s="297" t="str">
        <f t="array" aca="1" ref="FD79" ca="1">IFERROR(INDEX($AI$3:$AI$129,MATCH(1,($AP$3:$AP$129=$AR79&amp;$AQ79)*($AH$3:$AH$129=FD$3),0),0),"")</f>
        <v/>
      </c>
      <c r="FE79" s="299" t="str">
        <f t="array" aca="1" ref="FE79" ca="1">IFERROR(INDEX($AG$3:$AG$129,MATCH(1,($AP$3:$AP$129=$AR79&amp;$AQ79)*($AH$3:$AH$129=FE$3),0),0),"")</f>
        <v/>
      </c>
      <c r="FF79" s="297" t="str">
        <f t="array" aca="1" ref="FF79" ca="1">IFERROR(INDEX($AJ$3:$AJ$129,MATCH(1,($AP$3:$AP$129=$AR79&amp;$AQ79)*($AH$3:$AH$129=FF$3),0),0),"")</f>
        <v/>
      </c>
      <c r="FG79" s="297" t="str">
        <f t="array" aca="1" ref="FG79" ca="1">IFERROR(INDEX($AK$3:$AK$129,MATCH(1,($AP$3:$AP$129=$AR79&amp;$AQ79)*($AH$3:$AH$129=FG$3),0),0),"")</f>
        <v/>
      </c>
    </row>
    <row r="80" spans="2:163" ht="13.8" x14ac:dyDescent="0.25">
      <c r="B80" s="295">
        <f>dummy1!O86</f>
        <v>78</v>
      </c>
      <c r="C80" s="296">
        <f>dummy1!P86</f>
        <v>42041</v>
      </c>
      <c r="D80" s="297">
        <f>dummy1!Q86</f>
        <v>0.625</v>
      </c>
      <c r="E80" s="295" t="str">
        <f>dummy1!R86</f>
        <v>Court 14</v>
      </c>
      <c r="X80" s="296"/>
      <c r="AD80" s="295">
        <f ca="1">'Bracket 33 - 64'!S389</f>
        <v>32</v>
      </c>
      <c r="AE80" s="295" t="str">
        <f ca="1">'Bracket 33 - 64'!T386</f>
        <v>Loser Match 27</v>
      </c>
      <c r="AF80" s="295" t="str">
        <f ca="1">'Bracket 33 - 64'!T387</f>
        <v/>
      </c>
      <c r="AG80" s="295">
        <f t="shared" ca="1" si="80"/>
        <v>78</v>
      </c>
      <c r="AH80" s="295">
        <f t="shared" ca="1" si="81"/>
        <v>42041</v>
      </c>
      <c r="AI80" s="295">
        <f t="shared" ca="1" si="82"/>
        <v>0.625</v>
      </c>
      <c r="AJ80" s="295" t="str">
        <f t="shared" ca="1" si="83"/>
        <v>Winner Match 67</v>
      </c>
      <c r="AK80" s="295" t="str">
        <f t="shared" ca="1" si="84"/>
        <v>Winner Match 77</v>
      </c>
      <c r="AL80" s="294">
        <f>IF(dummy1!B87=dummy1!B86,IF(dummy1!C87&gt;1,AL79,AL79+1),1)</f>
        <v>1</v>
      </c>
      <c r="AP80" s="295" t="str">
        <f t="shared" si="85"/>
        <v>1Court 14</v>
      </c>
      <c r="AQ80" s="295" t="str">
        <f t="shared" si="76"/>
        <v>Court 10</v>
      </c>
      <c r="AR80" s="295">
        <f t="shared" si="95"/>
        <v>4</v>
      </c>
      <c r="AS80" s="295">
        <f t="shared" ca="1" si="87"/>
        <v>20</v>
      </c>
      <c r="AT80" s="295">
        <f t="shared" ca="1" si="88"/>
        <v>0</v>
      </c>
      <c r="AU80" s="295">
        <f t="shared" ca="1" si="89"/>
        <v>0</v>
      </c>
      <c r="AV80" s="295">
        <f t="shared" ca="1" si="90"/>
        <v>0</v>
      </c>
      <c r="AW80" s="295">
        <f t="shared" ca="1" si="91"/>
        <v>0</v>
      </c>
      <c r="AX80" s="295">
        <f t="shared" ca="1" si="92"/>
        <v>0</v>
      </c>
      <c r="AY80" s="295">
        <f t="shared" ca="1" si="93"/>
        <v>0</v>
      </c>
      <c r="AZ80" s="297" t="str">
        <f t="array" aca="1" ref="AZ80" ca="1">IFERROR(INDEX($K$3:$K$18,MATCH(1,($AM$3:$AM$18=$AR80&amp;$AQ80)*($J$3:$J$18=AZ$3),0),0),"")</f>
        <v/>
      </c>
      <c r="BA80" s="299" t="str">
        <f t="array" aca="1" ref="BA80" ca="1">IFERROR(INDEX($I$3:$I$18,MATCH(1,($AM$3:$AM$18=$AR80&amp;$AQ80)*($J$3:$J$18=BA$3),0),0),"")</f>
        <v/>
      </c>
      <c r="BB80" s="297" t="str">
        <f t="array" aca="1" ref="BB80" ca="1">IFERROR(INDEX($L$3:$L$18,MATCH(1,($AM$3:$AM$18=$AR80&amp;$AQ80)*($J$3:$J$18=BB$3),0),0),"")</f>
        <v/>
      </c>
      <c r="BC80" s="297" t="str">
        <f t="array" aca="1" ref="BC80" ca="1">IFERROR(INDEX($M$3:$M$18,MATCH(1,($AM$3:$AM$18=$AR80&amp;$AQ80)*($J$3:$J$18=BC$3),0),0),"")</f>
        <v/>
      </c>
      <c r="BD80" s="297" t="str">
        <f t="array" aca="1" ref="BD80" ca="1">IFERROR(INDEX($K$3:$K$18,MATCH(1,($AM$3:$AM$18=$AR80&amp;$AQ80)*($J$3:$J$18=BD$3),0),0),"")</f>
        <v/>
      </c>
      <c r="BE80" s="299" t="str">
        <f t="array" aca="1" ref="BE80" ca="1">IFERROR(INDEX($I$3:$I$18,MATCH(1,($AM$3:$AM$18=$AR80&amp;$AQ80)*($J$3:$J$18=BE$3),0),0),"")</f>
        <v/>
      </c>
      <c r="BF80" s="297" t="str">
        <f t="array" aca="1" ref="BF80" ca="1">IFERROR(INDEX($L$3:$L$18,MATCH(1,($AM$3:$AM$18=$AR80&amp;$AQ80)*($J$3:$J$18=BF$3),0),0),"")</f>
        <v/>
      </c>
      <c r="BG80" s="297" t="str">
        <f t="array" aca="1" ref="BG80" ca="1">IFERROR(INDEX($M$3:$M$18,MATCH(1,($AM$3:$AM$18=$AR80&amp;$AQ80)*($J$3:$J$18=BG$3),0),0),"")</f>
        <v/>
      </c>
      <c r="BH80" s="297" t="str">
        <f t="array" aca="1" ref="BH80" ca="1">IFERROR(INDEX($K$3:$K$18,MATCH(1,($AM$3:$AM$18=$AR80&amp;$AQ80)*($J$3:$J$18=BH$3),0),0),"")</f>
        <v/>
      </c>
      <c r="BI80" s="299" t="str">
        <f t="array" aca="1" ref="BI80" ca="1">IFERROR(INDEX($I$3:$I$18,MATCH(1,($AM$3:$AM$18=$AR80&amp;$AQ80)*($J$3:$J$18=BI$3),0),0),"")</f>
        <v/>
      </c>
      <c r="BJ80" s="297" t="str">
        <f t="array" aca="1" ref="BJ80" ca="1">IFERROR(INDEX($L$3:$L$18,MATCH(1,($AM$3:$AM$18=$AR80&amp;$AQ80)*($J$3:$J$18=BJ$3),0),0),"")</f>
        <v/>
      </c>
      <c r="BK80" s="297" t="str">
        <f t="array" aca="1" ref="BK80" ca="1">IFERROR(INDEX($M$3:$M$18,MATCH(1,($AM$3:$AM$18=$AR80&amp;$AQ80)*($J$3:$J$18=BK$3),0),0),"")</f>
        <v/>
      </c>
      <c r="BL80" s="297" t="str">
        <f t="array" aca="1" ref="BL80" ca="1">IFERROR(INDEX($K$3:$K$18,MATCH(1,($AM$3:$AM$18=$AR80&amp;$AQ80)*($J$3:$J$18=BL$3),0),0),"")</f>
        <v/>
      </c>
      <c r="BM80" s="299" t="str">
        <f t="array" aca="1" ref="BM80" ca="1">IFERROR(INDEX($I$3:$I$18,MATCH(1,($AM$3:$AM$18=$AR80&amp;$AQ80)*($J$3:$J$18=BM$3),0),0),"")</f>
        <v/>
      </c>
      <c r="BN80" s="297" t="str">
        <f t="array" aca="1" ref="BN80" ca="1">IFERROR(INDEX($L$3:$L$18,MATCH(1,($AM$3:$AM$18=$AR80&amp;$AQ80)*($J$3:$J$18=BN$3),0),0),"")</f>
        <v/>
      </c>
      <c r="BO80" s="297" t="str">
        <f t="array" aca="1" ref="BO80" ca="1">IFERROR(INDEX($M$3:$M$18,MATCH(1,($AM$3:$AM$18=$AR80&amp;$AQ80)*($J$3:$J$18=BO$3),0),0),"")</f>
        <v/>
      </c>
      <c r="BP80" s="297" t="str">
        <f t="array" aca="1" ref="BP80" ca="1">IFERROR(INDEX($K$3:$K$18,MATCH(1,($AM$3:$AM$18=$AR80&amp;$AQ80)*($J$3:$J$18=BP$3),0),0),"")</f>
        <v/>
      </c>
      <c r="BQ80" s="299" t="str">
        <f t="array" aca="1" ref="BQ80" ca="1">IFERROR(INDEX($I$3:$I$18,MATCH(1,($AM$3:$AM$18=$AR80&amp;$AQ80)*($J$3:$J$18=BQ$3),0),0),"")</f>
        <v/>
      </c>
      <c r="BR80" s="297" t="str">
        <f t="array" aca="1" ref="BR80" ca="1">IFERROR(INDEX($L$3:$L$18,MATCH(1,($AM$3:$AM$18=$AR80&amp;$AQ80)*($J$3:$J$18=BR$3),0),0),"")</f>
        <v/>
      </c>
      <c r="BS80" s="297" t="str">
        <f t="array" aca="1" ref="BS80" ca="1">IFERROR(INDEX($M$3:$M$18,MATCH(1,($AM$3:$AM$18=$AR80&amp;$AQ80)*($J$3:$J$18=BS$3),0),0),"")</f>
        <v/>
      </c>
      <c r="BT80" s="297" t="str">
        <f t="array" aca="1" ref="BT80" ca="1">IFERROR(INDEX($K$3:$K$18,MATCH(1,($AM$3:$AM$18=$AR80&amp;$AQ80)*($J$3:$J$18=BT$3),0),0),"")</f>
        <v/>
      </c>
      <c r="BU80" s="299" t="str">
        <f t="array" aca="1" ref="BU80" ca="1">IFERROR(INDEX($I$3:$I$18,MATCH(1,($AM$3:$AM$18=$AR80&amp;$AQ80)*($J$3:$J$18=BU$3),0),0),"")</f>
        <v/>
      </c>
      <c r="BV80" s="297" t="str">
        <f t="array" aca="1" ref="BV80" ca="1">IFERROR(INDEX($L$3:$L$18,MATCH(1,($AM$3:$AM$18=$AR80&amp;$AQ80)*($J$3:$J$18=BV$3),0),0),"")</f>
        <v/>
      </c>
      <c r="BW80" s="297" t="str">
        <f t="array" aca="1" ref="BW80" ca="1">IFERROR(INDEX($M$3:$M$18,MATCH(1,($AM$3:$AM$18=$AR80&amp;$AQ80)*($J$3:$J$18=BW$3),0),0),"")</f>
        <v/>
      </c>
      <c r="BX80" s="297" t="str">
        <f t="array" aca="1" ref="BX80" ca="1">IFERROR(INDEX($K$3:$K$18,MATCH(1,($AM$3:$AM$18=$AR80&amp;$AQ80)*($J$3:$J$18=BX$3),0),0),"")</f>
        <v/>
      </c>
      <c r="BY80" s="299" t="str">
        <f t="array" aca="1" ref="BY80" ca="1">IFERROR(INDEX($I$3:$I$18,MATCH(1,($AM$3:$AM$18=$AR80&amp;$AQ80)*($J$3:$J$18=BY$3),0),0),"")</f>
        <v/>
      </c>
      <c r="BZ80" s="297" t="str">
        <f t="array" aca="1" ref="BZ80" ca="1">IFERROR(INDEX($L$3:$L$18,MATCH(1,($AM$3:$AM$18=$AR80&amp;$AQ80)*($J$3:$J$18=BZ$3),0),0),"")</f>
        <v/>
      </c>
      <c r="CA80" s="297" t="str">
        <f t="array" aca="1" ref="CA80" ca="1">IFERROR(INDEX($M$3:$M$18,MATCH(1,($AM$3:$AM$18=$AR80&amp;$AQ80)*($J$3:$J$18=CA$3),0),0),"")</f>
        <v/>
      </c>
      <c r="CB80" s="297" t="str">
        <f t="array" aca="1" ref="CB80" ca="1">IFERROR(INDEX($S$3:$S$33,MATCH(1,($AN$3:$AN$33=$AR80&amp;$AQ80)*($R$3:$R$33=CB$3),0),0),"")</f>
        <v/>
      </c>
      <c r="CC80" s="299" t="str">
        <f t="array" aca="1" ref="CC80" ca="1">IFERROR(INDEX($Q$3:$Q$33,MATCH(1,($AN$3:$AN$33=$AR80&amp;$AQ80)*($R$3:$R$33=CC$3),0),0),"")</f>
        <v/>
      </c>
      <c r="CD80" s="297" t="str">
        <f t="array" aca="1" ref="CD80" ca="1">IFERROR(INDEX($T$3:$T$33,MATCH(1,($AN$3:$AN$33=$AR80&amp;$AQ80)*($R$3:$R$33=CD$3),0),0),"")</f>
        <v/>
      </c>
      <c r="CE80" s="297" t="str">
        <f t="array" aca="1" ref="CE80" ca="1">IFERROR(INDEX($U$3:$U$33,MATCH(1,($AN$3:$AN$33=$AR80&amp;$AQ80)*($R$3:$R$33=CE$3),0),0),"")</f>
        <v/>
      </c>
      <c r="CF80" s="297" t="str">
        <f t="array" aca="1" ref="CF80" ca="1">IFERROR(INDEX($S$3:$S$33,MATCH(1,($AN$3:$AN$33=$AR80&amp;$AQ80)*($R$3:$R$33=CF$3),0),0),"")</f>
        <v/>
      </c>
      <c r="CG80" s="299" t="str">
        <f t="array" aca="1" ref="CG80" ca="1">IFERROR(INDEX($Q$3:$Q$33,MATCH(1,($AN$3:$AN$33=$AR80&amp;$AQ80)*($R$3:$R$33=CG$3),0),0),"")</f>
        <v/>
      </c>
      <c r="CH80" s="297" t="str">
        <f t="array" aca="1" ref="CH80" ca="1">IFERROR(INDEX($T$3:$T$33,MATCH(1,($AN$3:$AN$33=$AR80&amp;$AQ80)*($R$3:$R$33=CH$3),0),0),"")</f>
        <v/>
      </c>
      <c r="CI80" s="297" t="str">
        <f t="array" aca="1" ref="CI80" ca="1">IFERROR(INDEX($U$3:$U$33,MATCH(1,($AN$3:$AN$33=$AR80&amp;$AQ80)*($R$3:$R$33=CI$3),0),0),"")</f>
        <v/>
      </c>
      <c r="CJ80" s="297" t="str">
        <f t="array" aca="1" ref="CJ80" ca="1">IFERROR(INDEX($S$3:$S$33,MATCH(1,($AN$3:$AN$33=$AR80&amp;$AQ80)*($R$3:$R$33=CJ$3),0),0),"")</f>
        <v/>
      </c>
      <c r="CK80" s="299" t="str">
        <f t="array" aca="1" ref="CK80" ca="1">IFERROR(INDEX($Q$3:$Q$33,MATCH(1,($AN$3:$AN$33=$AR80&amp;$AQ80)*($R$3:$R$33=CK$3),0),0),"")</f>
        <v/>
      </c>
      <c r="CL80" s="297" t="str">
        <f t="array" aca="1" ref="CL80" ca="1">IFERROR(INDEX($T$3:$T$33,MATCH(1,($AN$3:$AN$33=$AR80&amp;$AQ80)*($R$3:$R$33=CL$3),0),0),"")</f>
        <v/>
      </c>
      <c r="CM80" s="297" t="str">
        <f t="array" aca="1" ref="CM80" ca="1">IFERROR(INDEX($U$3:$U$33,MATCH(1,($AN$3:$AN$33=$AR80&amp;$AQ80)*($R$3:$R$33=CM$3),0),0),"")</f>
        <v/>
      </c>
      <c r="CN80" s="297" t="str">
        <f t="array" aca="1" ref="CN80" ca="1">IFERROR(INDEX($S$3:$S$33,MATCH(1,($AN$3:$AN$33=$AR80&amp;$AQ80)*($R$3:$R$33=CN$3),0),0),"")</f>
        <v/>
      </c>
      <c r="CO80" s="299" t="str">
        <f t="array" aca="1" ref="CO80" ca="1">IFERROR(INDEX($Q$3:$Q$33,MATCH(1,($AN$3:$AN$33=$AR80&amp;$AQ80)*($R$3:$R$33=CO$3),0),0),"")</f>
        <v/>
      </c>
      <c r="CP80" s="297" t="str">
        <f t="array" aca="1" ref="CP80" ca="1">IFERROR(INDEX($T$3:$T$33,MATCH(1,($AN$3:$AN$33=$AR80&amp;$AQ80)*($R$3:$R$33=CP$3),0),0),"")</f>
        <v/>
      </c>
      <c r="CQ80" s="297" t="str">
        <f t="array" aca="1" ref="CQ80" ca="1">IFERROR(INDEX($U$3:$U$33,MATCH(1,($AN$3:$AN$33=$AR80&amp;$AQ80)*($R$3:$R$33=CQ$3),0),0),"")</f>
        <v/>
      </c>
      <c r="CR80" s="297" t="str">
        <f t="array" aca="1" ref="CR80" ca="1">IFERROR(INDEX($S$3:$S$33,MATCH(1,($AN$3:$AN$33=$AR80&amp;$AQ80)*($R$3:$R$33=CR$3),0),0),"")</f>
        <v/>
      </c>
      <c r="CS80" s="299" t="str">
        <f t="array" aca="1" ref="CS80" ca="1">IFERROR(INDEX($Q$3:$Q$33,MATCH(1,($AN$3:$AN$33=$AR80&amp;$AQ80)*($R$3:$R$33=CS$3),0),0),"")</f>
        <v/>
      </c>
      <c r="CT80" s="297" t="str">
        <f t="array" aca="1" ref="CT80" ca="1">IFERROR(INDEX($T$3:$T$33,MATCH(1,($AN$3:$AN$33=$AR80&amp;$AQ80)*($R$3:$R$33=CT$3),0),0),"")</f>
        <v/>
      </c>
      <c r="CU80" s="297" t="str">
        <f t="array" aca="1" ref="CU80" ca="1">IFERROR(INDEX($U$3:$U$33,MATCH(1,($AN$3:$AN$33=$AR80&amp;$AQ80)*($R$3:$R$33=CU$3),0),0),"")</f>
        <v/>
      </c>
      <c r="CV80" s="297" t="str">
        <f t="array" aca="1" ref="CV80" ca="1">IFERROR(INDEX($S$3:$S$33,MATCH(1,($AN$3:$AN$33=$AR80&amp;$AQ80)*($R$3:$R$33=CV$3),0),0),"")</f>
        <v/>
      </c>
      <c r="CW80" s="299" t="str">
        <f t="array" aca="1" ref="CW80" ca="1">IFERROR(INDEX($Q$3:$Q$33,MATCH(1,($AN$3:$AN$33=$AR80&amp;$AQ80)*($R$3:$R$33=CW$3),0),0),"")</f>
        <v/>
      </c>
      <c r="CX80" s="297" t="str">
        <f t="array" aca="1" ref="CX80" ca="1">IFERROR(INDEX($T$3:$T$33,MATCH(1,($AN$3:$AN$33=$AR80&amp;$AQ80)*($R$3:$R$33=CX$3),0),0),"")</f>
        <v/>
      </c>
      <c r="CY80" s="297" t="str">
        <f t="array" aca="1" ref="CY80" ca="1">IFERROR(INDEX($U$3:$U$33,MATCH(1,($AN$3:$AN$33=$AR80&amp;$AQ80)*($R$3:$R$33=CY$3),0),0),"")</f>
        <v/>
      </c>
      <c r="CZ80" s="297" t="str">
        <f t="array" aca="1" ref="CZ80" ca="1">IFERROR(INDEX($S$3:$S$33,MATCH(1,($AN$3:$AN$33=$AR80&amp;$AQ80)*($R$3:$R$33=CZ$3),0),0),"")</f>
        <v/>
      </c>
      <c r="DA80" s="299" t="str">
        <f t="array" aca="1" ref="DA80" ca="1">IFERROR(INDEX($Q$3:$Q$33,MATCH(1,($AN$3:$AN$33=$AR80&amp;$AQ80)*($R$3:$R$33=DA$3),0),0),"")</f>
        <v/>
      </c>
      <c r="DB80" s="297" t="str">
        <f t="array" aca="1" ref="DB80" ca="1">IFERROR(INDEX($T$3:$T$33,MATCH(1,($AN$3:$AN$33=$AR80&amp;$AQ80)*($R$3:$R$33=DB$3),0),0),"")</f>
        <v/>
      </c>
      <c r="DC80" s="297" t="str">
        <f t="array" aca="1" ref="DC80" ca="1">IFERROR(INDEX($U$3:$U$33,MATCH(1,($AN$3:$AN$33=$AR80&amp;$AQ80)*($R$3:$R$33=DC$3),0),0),"")</f>
        <v/>
      </c>
      <c r="DD80" s="297" t="str">
        <f t="array" aca="1" ref="DD80" ca="1">IFERROR(INDEX($AA$3:$AA$65,MATCH(1,($AO$3:$AO$65=$AR80&amp;$AQ80)*($Z$3:$Z$65=DD$3),0),0),"")</f>
        <v/>
      </c>
      <c r="DE80" s="299" t="str">
        <f t="array" aca="1" ref="DE80" ca="1">IFERROR(INDEX($Y$3:$Y$65,MATCH(1,($AO$3:$AO$65=$AR80&amp;$AQ80)*($Z$3:$Z$65=DE$3),0),0),"")</f>
        <v/>
      </c>
      <c r="DF80" s="297" t="str">
        <f t="array" aca="1" ref="DF80" ca="1">IFERROR(INDEX($AB$3:$AB$65,MATCH(1,($AO$3:$AO$65=$AR80&amp;$AQ80)*($Z$3:$Z$65=DF$3),0),0),"")</f>
        <v/>
      </c>
      <c r="DG80" s="297" t="str">
        <f t="array" aca="1" ref="DG80" ca="1">IFERROR(INDEX($AC$3:$AC$65,MATCH(1,($AO$3:$AO$65=$AR80&amp;$AQ80)*($Z$3:$Z$65=DG$3),0),0),"")</f>
        <v/>
      </c>
      <c r="DH80" s="297" t="str">
        <f t="array" aca="1" ref="DH80" ca="1">IFERROR(INDEX($AA$3:$AA$65,MATCH(1,($AO$3:$AO$65=$AR80&amp;$AQ80)*($Z$3:$Z$65=DH$3),0),0),"")</f>
        <v/>
      </c>
      <c r="DI80" s="299" t="str">
        <f t="array" aca="1" ref="DI80" ca="1">IFERROR(INDEX($Y$3:$Y$65,MATCH(1,($AO$3:$AO$65=$AR80&amp;$AQ80)*($Z$3:$Z$65=DI$3),0),0),"")</f>
        <v/>
      </c>
      <c r="DJ80" s="297" t="str">
        <f t="array" aca="1" ref="DJ80" ca="1">IFERROR(INDEX($AB$3:$AB$65,MATCH(1,($AO$3:$AO$65=$AR80&amp;$AQ80)*($Z$3:$Z$65=DJ$3),0),0),"")</f>
        <v/>
      </c>
      <c r="DK80" s="297" t="str">
        <f t="array" aca="1" ref="DK80" ca="1">IFERROR(INDEX($AC$3:$AC$65,MATCH(1,($AO$3:$AO$65=$AR80&amp;$AQ80)*($Z$3:$Z$65=DK$3),0),0),"")</f>
        <v/>
      </c>
      <c r="DL80" s="297" t="str">
        <f t="array" aca="1" ref="DL80" ca="1">IFERROR(INDEX($AA$3:$AA$65,MATCH(1,($AO$3:$AO$65=$AR80&amp;$AQ80)*($Z$3:$Z$65=DL$3),0),0),"")</f>
        <v/>
      </c>
      <c r="DM80" s="299" t="str">
        <f t="array" aca="1" ref="DM80" ca="1">IFERROR(INDEX($Y$3:$Y$65,MATCH(1,($AO$3:$AO$65=$AR80&amp;$AQ80)*($Z$3:$Z$65=DM$3),0),0),"")</f>
        <v/>
      </c>
      <c r="DN80" s="297" t="str">
        <f t="array" aca="1" ref="DN80" ca="1">IFERROR(INDEX($AB$3:$AB$65,MATCH(1,($AO$3:$AO$65=$AR80&amp;$AQ80)*($Z$3:$Z$65=DN$3),0),0),"")</f>
        <v/>
      </c>
      <c r="DO80" s="297" t="str">
        <f t="array" aca="1" ref="DO80" ca="1">IFERROR(INDEX($AC$3:$AC$65,MATCH(1,($AO$3:$AO$65=$AR80&amp;$AQ80)*($Z$3:$Z$65=DO$3),0),0),"")</f>
        <v/>
      </c>
      <c r="DP80" s="297" t="str">
        <f t="array" aca="1" ref="DP80" ca="1">IFERROR(INDEX($AA$3:$AA$65,MATCH(1,($AO$3:$AO$65=$AR80&amp;$AQ80)*($Z$3:$Z$65=DP$3),0),0),"")</f>
        <v/>
      </c>
      <c r="DQ80" s="299" t="str">
        <f t="array" aca="1" ref="DQ80" ca="1">IFERROR(INDEX($Y$3:$Y$65,MATCH(1,($AO$3:$AO$65=$AR80&amp;$AQ80)*($Z$3:$Z$65=DQ$3),0),0),"")</f>
        <v/>
      </c>
      <c r="DR80" s="297" t="str">
        <f t="array" aca="1" ref="DR80" ca="1">IFERROR(INDEX($AB$3:$AB$65,MATCH(1,($AO$3:$AO$65=$AR80&amp;$AQ80)*($Z$3:$Z$65=DR$3),0),0),"")</f>
        <v/>
      </c>
      <c r="DS80" s="297" t="str">
        <f t="array" aca="1" ref="DS80" ca="1">IFERROR(INDEX($AC$3:$AC$65,MATCH(1,($AO$3:$AO$65=$AR80&amp;$AQ80)*($Z$3:$Z$65=DS$3),0),0),"")</f>
        <v/>
      </c>
      <c r="DT80" s="297" t="str">
        <f t="array" aca="1" ref="DT80" ca="1">IFERROR(INDEX($AA$3:$AA$65,MATCH(1,($AO$3:$AO$65=$AR80&amp;$AQ80)*($Z$3:$Z$65=DT$3),0),0),"")</f>
        <v/>
      </c>
      <c r="DU80" s="299" t="str">
        <f t="array" aca="1" ref="DU80" ca="1">IFERROR(INDEX($Y$3:$Y$65,MATCH(1,($AO$3:$AO$65=$AR80&amp;$AQ80)*($Z$3:$Z$65=DU$3),0),0),"")</f>
        <v/>
      </c>
      <c r="DV80" s="297" t="str">
        <f t="array" aca="1" ref="DV80" ca="1">IFERROR(INDEX($AB$3:$AB$65,MATCH(1,($AO$3:$AO$65=$AR80&amp;$AQ80)*($Z$3:$Z$65=DV$3),0),0),"")</f>
        <v/>
      </c>
      <c r="DW80" s="297" t="str">
        <f t="array" aca="1" ref="DW80" ca="1">IFERROR(INDEX($AC$3:$AC$65,MATCH(1,($AO$3:$AO$65=$AR80&amp;$AQ80)*($Z$3:$Z$65=DW$3),0),0),"")</f>
        <v/>
      </c>
      <c r="DX80" s="297" t="str">
        <f t="array" aca="1" ref="DX80" ca="1">IFERROR(INDEX($AA$3:$AA$65,MATCH(1,($AO$3:$AO$65=$AR80&amp;$AQ80)*($Z$3:$Z$65=DX$3),0),0),"")</f>
        <v/>
      </c>
      <c r="DY80" s="299" t="str">
        <f t="array" aca="1" ref="DY80" ca="1">IFERROR(INDEX($Y$3:$Y$65,MATCH(1,($AO$3:$AO$65=$AR80&amp;$AQ80)*($Z$3:$Z$65=DY$3),0),0),"")</f>
        <v/>
      </c>
      <c r="DZ80" s="297" t="str">
        <f t="array" aca="1" ref="DZ80" ca="1">IFERROR(INDEX($AB$3:$AB$65,MATCH(1,($AO$3:$AO$65=$AR80&amp;$AQ80)*($Z$3:$Z$65=DZ$3),0),0),"")</f>
        <v/>
      </c>
      <c r="EA80" s="297" t="str">
        <f t="array" aca="1" ref="EA80" ca="1">IFERROR(INDEX($AC$3:$AC$65,MATCH(1,($AO$3:$AO$65=$AR80&amp;$AQ80)*($Z$3:$Z$65=EA$3),0),0),"")</f>
        <v/>
      </c>
      <c r="EB80" s="297" t="str">
        <f t="array" aca="1" ref="EB80" ca="1">IFERROR(INDEX($AA$3:$AA$65,MATCH(1,($AO$3:$AO$65=$AR80&amp;$AQ80)*($Z$3:$Z$65=EB$3),0),0),"")</f>
        <v/>
      </c>
      <c r="EC80" s="299" t="str">
        <f t="array" aca="1" ref="EC80" ca="1">IFERROR(INDEX($Y$3:$Y$65,MATCH(1,($AO$3:$AO$65=$AR80&amp;$AQ80)*($Z$3:$Z$65=EC$3),0),0),"")</f>
        <v/>
      </c>
      <c r="ED80" s="297" t="str">
        <f t="array" aca="1" ref="ED80" ca="1">IFERROR(INDEX($AB$3:$AB$65,MATCH(1,($AO$3:$AO$65=$AR80&amp;$AQ80)*($Z$3:$Z$65=ED$3),0),0),"")</f>
        <v/>
      </c>
      <c r="EE80" s="297" t="str">
        <f t="array" aca="1" ref="EE80" ca="1">IFERROR(INDEX($AC$3:$AC$65,MATCH(1,($AO$3:$AO$65=$AR80&amp;$AQ80)*($Z$3:$Z$65=EE$3),0),0),"")</f>
        <v/>
      </c>
      <c r="EF80" s="297">
        <f t="array" aca="1" ref="EF80" ca="1">IFERROR(INDEX($AI$3:$AI$129,MATCH(1,($AP$3:$AP$129=$AR80&amp;$AQ80)*($AH$3:$AH$129=EF$3),0),0),"")</f>
        <v>0.87500000000000011</v>
      </c>
      <c r="EG80" s="299">
        <f t="array" aca="1" ref="EG80" ca="1">IFERROR(INDEX($AG$3:$AG$129,MATCH(1,($AP$3:$AP$129=$AR80&amp;$AQ80)*($AH$3:$AH$129=EG$3),0),0),"")</f>
        <v>58</v>
      </c>
      <c r="EH80" s="297" t="str">
        <f t="array" aca="1" ref="EH80" ca="1">IFERROR(INDEX($AJ$3:$AJ$129,MATCH(1,($AP$3:$AP$129=$AR80&amp;$AQ80)*($AH$3:$AH$129=EH$3),0),0),"")</f>
        <v>Loser Match 39</v>
      </c>
      <c r="EI80" s="297" t="str">
        <f t="array" aca="1" ref="EI80" ca="1">IFERROR(INDEX($AK$3:$AK$129,MATCH(1,($AP$3:$AP$129=$AR80&amp;$AQ80)*($AH$3:$AH$129=EI$3),0),0),"")</f>
        <v>Winner Match 46</v>
      </c>
      <c r="EJ80" s="297" t="str">
        <f t="array" aca="1" ref="EJ80" ca="1">IFERROR(INDEX($AI$3:$AI$129,MATCH(1,($AP$3:$AP$129=$AR80&amp;$AQ80)*($AH$3:$AH$129=EJ$3),0),0),"")</f>
        <v/>
      </c>
      <c r="EK80" s="299" t="str">
        <f t="array" aca="1" ref="EK80" ca="1">IFERROR(INDEX($AG$3:$AG$129,MATCH(1,($AP$3:$AP$129=$AR80&amp;$AQ80)*($AH$3:$AH$129=EK$3),0),0),"")</f>
        <v/>
      </c>
      <c r="EL80" s="297" t="str">
        <f t="array" aca="1" ref="EL80" ca="1">IFERROR(INDEX($AJ$3:$AJ$129,MATCH(1,($AP$3:$AP$129=$AR80&amp;$AQ80)*($AH$3:$AH$129=EL$3),0),0),"")</f>
        <v/>
      </c>
      <c r="EM80" s="297" t="str">
        <f t="array" aca="1" ref="EM80" ca="1">IFERROR(INDEX($AK$3:$AK$129,MATCH(1,($AP$3:$AP$129=$AR80&amp;$AQ80)*($AH$3:$AH$129=EM$3),0),0),"")</f>
        <v/>
      </c>
      <c r="EN80" s="297" t="str">
        <f t="array" aca="1" ref="EN80" ca="1">IFERROR(INDEX($AI$3:$AI$129,MATCH(1,($AP$3:$AP$129=$AR80&amp;$AQ80)*($AH$3:$AH$129=EN$3),0),0),"")</f>
        <v/>
      </c>
      <c r="EO80" s="299" t="str">
        <f t="array" aca="1" ref="EO80" ca="1">IFERROR(INDEX($AG$3:$AG$129,MATCH(1,($AP$3:$AP$129=$AR80&amp;$AQ80)*($AH$3:$AH$129=EO$3),0),0),"")</f>
        <v/>
      </c>
      <c r="EP80" s="297" t="str">
        <f t="array" aca="1" ref="EP80" ca="1">IFERROR(INDEX($AJ$3:$AJ$129,MATCH(1,($AP$3:$AP$129=$AR80&amp;$AQ80)*($AH$3:$AH$129=EP$3),0),0),"")</f>
        <v/>
      </c>
      <c r="EQ80" s="297" t="str">
        <f t="array" aca="1" ref="EQ80" ca="1">IFERROR(INDEX($AK$3:$AK$129,MATCH(1,($AP$3:$AP$129=$AR80&amp;$AQ80)*($AH$3:$AH$129=EQ$3),0),0),"")</f>
        <v/>
      </c>
      <c r="ER80" s="297" t="str">
        <f t="array" aca="1" ref="ER80" ca="1">IFERROR(INDEX($AI$3:$AI$129,MATCH(1,($AP$3:$AP$129=$AR80&amp;$AQ80)*($AH$3:$AH$129=ER$3),0),0),"")</f>
        <v/>
      </c>
      <c r="ES80" s="299" t="str">
        <f t="array" aca="1" ref="ES80" ca="1">IFERROR(INDEX($AG$3:$AG$129,MATCH(1,($AP$3:$AP$129=$AR80&amp;$AQ80)*($AH$3:$AH$129=ES$3),0),0),"")</f>
        <v/>
      </c>
      <c r="ET80" s="297" t="str">
        <f t="array" aca="1" ref="ET80" ca="1">IFERROR(INDEX($AJ$3:$AJ$129,MATCH(1,($AP$3:$AP$129=$AR80&amp;$AQ80)*($AH$3:$AH$129=ET$3),0),0),"")</f>
        <v/>
      </c>
      <c r="EU80" s="297" t="str">
        <f t="array" aca="1" ref="EU80" ca="1">IFERROR(INDEX($AK$3:$AK$129,MATCH(1,($AP$3:$AP$129=$AR80&amp;$AQ80)*($AH$3:$AH$129=EU$3),0),0),"")</f>
        <v/>
      </c>
      <c r="EV80" s="297" t="str">
        <f t="array" aca="1" ref="EV80" ca="1">IFERROR(INDEX($AI$3:$AI$129,MATCH(1,($AP$3:$AP$129=$AR80&amp;$AQ80)*($AH$3:$AH$129=EV$3),0),0),"")</f>
        <v/>
      </c>
      <c r="EW80" s="299" t="str">
        <f t="array" aca="1" ref="EW80" ca="1">IFERROR(INDEX($AG$3:$AG$129,MATCH(1,($AP$3:$AP$129=$AR80&amp;$AQ80)*($AH$3:$AH$129=EW$3),0),0),"")</f>
        <v/>
      </c>
      <c r="EX80" s="297" t="str">
        <f t="array" aca="1" ref="EX80" ca="1">IFERROR(INDEX($AJ$3:$AJ$129,MATCH(1,($AP$3:$AP$129=$AR80&amp;$AQ80)*($AH$3:$AH$129=EX$3),0),0),"")</f>
        <v/>
      </c>
      <c r="EY80" s="297" t="str">
        <f t="array" aca="1" ref="EY80" ca="1">IFERROR(INDEX($AK$3:$AK$129,MATCH(1,($AP$3:$AP$129=$AR80&amp;$AQ80)*($AH$3:$AH$129=EY$3),0),0),"")</f>
        <v/>
      </c>
      <c r="EZ80" s="297" t="str">
        <f t="array" aca="1" ref="EZ80" ca="1">IFERROR(INDEX($AI$3:$AI$129,MATCH(1,($AP$3:$AP$129=$AR80&amp;$AQ80)*($AH$3:$AH$129=EZ$3),0),0),"")</f>
        <v/>
      </c>
      <c r="FA80" s="299" t="str">
        <f t="array" aca="1" ref="FA80" ca="1">IFERROR(INDEX($AG$3:$AG$129,MATCH(1,($AP$3:$AP$129=$AR80&amp;$AQ80)*($AH$3:$AH$129=FA$3),0),0),"")</f>
        <v/>
      </c>
      <c r="FB80" s="297" t="str">
        <f t="array" aca="1" ref="FB80" ca="1">IFERROR(INDEX($AJ$3:$AJ$129,MATCH(1,($AP$3:$AP$129=$AR80&amp;$AQ80)*($AH$3:$AH$129=FB$3),0),0),"")</f>
        <v/>
      </c>
      <c r="FC80" s="297" t="str">
        <f t="array" aca="1" ref="FC80" ca="1">IFERROR(INDEX($AK$3:$AK$129,MATCH(1,($AP$3:$AP$129=$AR80&amp;$AQ80)*($AH$3:$AH$129=FC$3),0),0),"")</f>
        <v/>
      </c>
      <c r="FD80" s="297" t="str">
        <f t="array" aca="1" ref="FD80" ca="1">IFERROR(INDEX($AI$3:$AI$129,MATCH(1,($AP$3:$AP$129=$AR80&amp;$AQ80)*($AH$3:$AH$129=FD$3),0),0),"")</f>
        <v/>
      </c>
      <c r="FE80" s="299" t="str">
        <f t="array" aca="1" ref="FE80" ca="1">IFERROR(INDEX($AG$3:$AG$129,MATCH(1,($AP$3:$AP$129=$AR80&amp;$AQ80)*($AH$3:$AH$129=FE$3),0),0),"")</f>
        <v/>
      </c>
      <c r="FF80" s="297" t="str">
        <f t="array" aca="1" ref="FF80" ca="1">IFERROR(INDEX($AJ$3:$AJ$129,MATCH(1,($AP$3:$AP$129=$AR80&amp;$AQ80)*($AH$3:$AH$129=FF$3),0),0),"")</f>
        <v/>
      </c>
      <c r="FG80" s="297" t="str">
        <f t="array" aca="1" ref="FG80" ca="1">IFERROR(INDEX($AK$3:$AK$129,MATCH(1,($AP$3:$AP$129=$AR80&amp;$AQ80)*($AH$3:$AH$129=FG$3),0),0),"")</f>
        <v/>
      </c>
    </row>
    <row r="81" spans="2:163" ht="13.8" x14ac:dyDescent="0.25">
      <c r="B81" s="295">
        <f>dummy1!O87</f>
        <v>79</v>
      </c>
      <c r="C81" s="296">
        <f>dummy1!P87</f>
        <v>42041</v>
      </c>
      <c r="D81" s="297">
        <f>dummy1!Q87</f>
        <v>0.625</v>
      </c>
      <c r="E81" s="295" t="str">
        <f>dummy1!R87</f>
        <v>Court 15</v>
      </c>
      <c r="X81" s="296"/>
      <c r="AD81" s="295">
        <f ca="1">'Bracket 33 - 64'!S403</f>
        <v>32</v>
      </c>
      <c r="AE81" s="295" t="str">
        <f ca="1">'Bracket 33 - 64'!T400</f>
        <v>Loser Match 26</v>
      </c>
      <c r="AF81" s="295" t="str">
        <f ca="1">'Bracket 33 - 64'!T401</f>
        <v/>
      </c>
      <c r="AG81" s="295" t="str">
        <f t="shared" ca="1" si="80"/>
        <v/>
      </c>
      <c r="AH81" s="295" t="str">
        <f t="shared" ca="1" si="81"/>
        <v/>
      </c>
      <c r="AI81" s="295" t="str">
        <f t="shared" ca="1" si="82"/>
        <v/>
      </c>
      <c r="AJ81" s="295" t="str">
        <f t="shared" ca="1" si="83"/>
        <v/>
      </c>
      <c r="AK81" s="295" t="str">
        <f t="shared" ca="1" si="84"/>
        <v/>
      </c>
      <c r="AL81" s="294">
        <f>IF(dummy1!B88=dummy1!B87,IF(dummy1!C88&gt;1,AL80,AL80+1),1)</f>
        <v>1</v>
      </c>
      <c r="AP81" s="295" t="str">
        <f t="shared" si="85"/>
        <v>1Court 15</v>
      </c>
      <c r="AQ81" s="295" t="str">
        <f t="shared" si="76"/>
        <v>Court 10</v>
      </c>
      <c r="AR81" s="295">
        <f t="shared" si="95"/>
        <v>5</v>
      </c>
      <c r="AS81" s="295">
        <f t="shared" ca="1" si="87"/>
        <v>20</v>
      </c>
      <c r="AT81" s="295">
        <f t="shared" ca="1" si="88"/>
        <v>0</v>
      </c>
      <c r="AU81" s="295">
        <f t="shared" ca="1" si="89"/>
        <v>0</v>
      </c>
      <c r="AV81" s="295">
        <f t="shared" ca="1" si="90"/>
        <v>0</v>
      </c>
      <c r="AW81" s="295">
        <f t="shared" ca="1" si="91"/>
        <v>0</v>
      </c>
      <c r="AX81" s="295">
        <f t="shared" ca="1" si="92"/>
        <v>0</v>
      </c>
      <c r="AY81" s="295">
        <f t="shared" ca="1" si="93"/>
        <v>0</v>
      </c>
      <c r="AZ81" s="297" t="str">
        <f t="array" aca="1" ref="AZ81" ca="1">IFERROR(INDEX($K$3:$K$18,MATCH(1,($AM$3:$AM$18=$AR81&amp;$AQ81)*($J$3:$J$18=AZ$3),0),0),"")</f>
        <v/>
      </c>
      <c r="BA81" s="299" t="str">
        <f t="array" aca="1" ref="BA81" ca="1">IFERROR(INDEX($I$3:$I$18,MATCH(1,($AM$3:$AM$18=$AR81&amp;$AQ81)*($J$3:$J$18=BA$3),0),0),"")</f>
        <v/>
      </c>
      <c r="BB81" s="297" t="str">
        <f t="array" aca="1" ref="BB81" ca="1">IFERROR(INDEX($L$3:$L$18,MATCH(1,($AM$3:$AM$18=$AR81&amp;$AQ81)*($J$3:$J$18=BB$3),0),0),"")</f>
        <v/>
      </c>
      <c r="BC81" s="297" t="str">
        <f t="array" aca="1" ref="BC81" ca="1">IFERROR(INDEX($M$3:$M$18,MATCH(1,($AM$3:$AM$18=$AR81&amp;$AQ81)*($J$3:$J$18=BC$3),0),0),"")</f>
        <v/>
      </c>
      <c r="BD81" s="297" t="str">
        <f t="array" aca="1" ref="BD81" ca="1">IFERROR(INDEX($K$3:$K$18,MATCH(1,($AM$3:$AM$18=$AR81&amp;$AQ81)*($J$3:$J$18=BD$3),0),0),"")</f>
        <v/>
      </c>
      <c r="BE81" s="299" t="str">
        <f t="array" aca="1" ref="BE81" ca="1">IFERROR(INDEX($I$3:$I$18,MATCH(1,($AM$3:$AM$18=$AR81&amp;$AQ81)*($J$3:$J$18=BE$3),0),0),"")</f>
        <v/>
      </c>
      <c r="BF81" s="297" t="str">
        <f t="array" aca="1" ref="BF81" ca="1">IFERROR(INDEX($L$3:$L$18,MATCH(1,($AM$3:$AM$18=$AR81&amp;$AQ81)*($J$3:$J$18=BF$3),0),0),"")</f>
        <v/>
      </c>
      <c r="BG81" s="297" t="str">
        <f t="array" aca="1" ref="BG81" ca="1">IFERROR(INDEX($M$3:$M$18,MATCH(1,($AM$3:$AM$18=$AR81&amp;$AQ81)*($J$3:$J$18=BG$3),0),0),"")</f>
        <v/>
      </c>
      <c r="BH81" s="297" t="str">
        <f t="array" aca="1" ref="BH81" ca="1">IFERROR(INDEX($K$3:$K$18,MATCH(1,($AM$3:$AM$18=$AR81&amp;$AQ81)*($J$3:$J$18=BH$3),0),0),"")</f>
        <v/>
      </c>
      <c r="BI81" s="299" t="str">
        <f t="array" aca="1" ref="BI81" ca="1">IFERROR(INDEX($I$3:$I$18,MATCH(1,($AM$3:$AM$18=$AR81&amp;$AQ81)*($J$3:$J$18=BI$3),0),0),"")</f>
        <v/>
      </c>
      <c r="BJ81" s="297" t="str">
        <f t="array" aca="1" ref="BJ81" ca="1">IFERROR(INDEX($L$3:$L$18,MATCH(1,($AM$3:$AM$18=$AR81&amp;$AQ81)*($J$3:$J$18=BJ$3),0),0),"")</f>
        <v/>
      </c>
      <c r="BK81" s="297" t="str">
        <f t="array" aca="1" ref="BK81" ca="1">IFERROR(INDEX($M$3:$M$18,MATCH(1,($AM$3:$AM$18=$AR81&amp;$AQ81)*($J$3:$J$18=BK$3),0),0),"")</f>
        <v/>
      </c>
      <c r="BL81" s="297" t="str">
        <f t="array" aca="1" ref="BL81" ca="1">IFERROR(INDEX($K$3:$K$18,MATCH(1,($AM$3:$AM$18=$AR81&amp;$AQ81)*($J$3:$J$18=BL$3),0),0),"")</f>
        <v/>
      </c>
      <c r="BM81" s="299" t="str">
        <f t="array" aca="1" ref="BM81" ca="1">IFERROR(INDEX($I$3:$I$18,MATCH(1,($AM$3:$AM$18=$AR81&amp;$AQ81)*($J$3:$J$18=BM$3),0),0),"")</f>
        <v/>
      </c>
      <c r="BN81" s="297" t="str">
        <f t="array" aca="1" ref="BN81" ca="1">IFERROR(INDEX($L$3:$L$18,MATCH(1,($AM$3:$AM$18=$AR81&amp;$AQ81)*($J$3:$J$18=BN$3),0),0),"")</f>
        <v/>
      </c>
      <c r="BO81" s="297" t="str">
        <f t="array" aca="1" ref="BO81" ca="1">IFERROR(INDEX($M$3:$M$18,MATCH(1,($AM$3:$AM$18=$AR81&amp;$AQ81)*($J$3:$J$18=BO$3),0),0),"")</f>
        <v/>
      </c>
      <c r="BP81" s="297" t="str">
        <f t="array" aca="1" ref="BP81" ca="1">IFERROR(INDEX($K$3:$K$18,MATCH(1,($AM$3:$AM$18=$AR81&amp;$AQ81)*($J$3:$J$18=BP$3),0),0),"")</f>
        <v/>
      </c>
      <c r="BQ81" s="299" t="str">
        <f t="array" aca="1" ref="BQ81" ca="1">IFERROR(INDEX($I$3:$I$18,MATCH(1,($AM$3:$AM$18=$AR81&amp;$AQ81)*($J$3:$J$18=BQ$3),0),0),"")</f>
        <v/>
      </c>
      <c r="BR81" s="297" t="str">
        <f t="array" aca="1" ref="BR81" ca="1">IFERROR(INDEX($L$3:$L$18,MATCH(1,($AM$3:$AM$18=$AR81&amp;$AQ81)*($J$3:$J$18=BR$3),0),0),"")</f>
        <v/>
      </c>
      <c r="BS81" s="297" t="str">
        <f t="array" aca="1" ref="BS81" ca="1">IFERROR(INDEX($M$3:$M$18,MATCH(1,($AM$3:$AM$18=$AR81&amp;$AQ81)*($J$3:$J$18=BS$3),0),0),"")</f>
        <v/>
      </c>
      <c r="BT81" s="297" t="str">
        <f t="array" aca="1" ref="BT81" ca="1">IFERROR(INDEX($K$3:$K$18,MATCH(1,($AM$3:$AM$18=$AR81&amp;$AQ81)*($J$3:$J$18=BT$3),0),0),"")</f>
        <v/>
      </c>
      <c r="BU81" s="299" t="str">
        <f t="array" aca="1" ref="BU81" ca="1">IFERROR(INDEX($I$3:$I$18,MATCH(1,($AM$3:$AM$18=$AR81&amp;$AQ81)*($J$3:$J$18=BU$3),0),0),"")</f>
        <v/>
      </c>
      <c r="BV81" s="297" t="str">
        <f t="array" aca="1" ref="BV81" ca="1">IFERROR(INDEX($L$3:$L$18,MATCH(1,($AM$3:$AM$18=$AR81&amp;$AQ81)*($J$3:$J$18=BV$3),0),0),"")</f>
        <v/>
      </c>
      <c r="BW81" s="297" t="str">
        <f t="array" aca="1" ref="BW81" ca="1">IFERROR(INDEX($M$3:$M$18,MATCH(1,($AM$3:$AM$18=$AR81&amp;$AQ81)*($J$3:$J$18=BW$3),0),0),"")</f>
        <v/>
      </c>
      <c r="BX81" s="297" t="str">
        <f t="array" aca="1" ref="BX81" ca="1">IFERROR(INDEX($K$3:$K$18,MATCH(1,($AM$3:$AM$18=$AR81&amp;$AQ81)*($J$3:$J$18=BX$3),0),0),"")</f>
        <v/>
      </c>
      <c r="BY81" s="299" t="str">
        <f t="array" aca="1" ref="BY81" ca="1">IFERROR(INDEX($I$3:$I$18,MATCH(1,($AM$3:$AM$18=$AR81&amp;$AQ81)*($J$3:$J$18=BY$3),0),0),"")</f>
        <v/>
      </c>
      <c r="BZ81" s="297" t="str">
        <f t="array" aca="1" ref="BZ81" ca="1">IFERROR(INDEX($L$3:$L$18,MATCH(1,($AM$3:$AM$18=$AR81&amp;$AQ81)*($J$3:$J$18=BZ$3),0),0),"")</f>
        <v/>
      </c>
      <c r="CA81" s="297" t="str">
        <f t="array" aca="1" ref="CA81" ca="1">IFERROR(INDEX($M$3:$M$18,MATCH(1,($AM$3:$AM$18=$AR81&amp;$AQ81)*($J$3:$J$18=CA$3),0),0),"")</f>
        <v/>
      </c>
      <c r="CB81" s="297" t="str">
        <f t="array" aca="1" ref="CB81" ca="1">IFERROR(INDEX($S$3:$S$33,MATCH(1,($AN$3:$AN$33=$AR81&amp;$AQ81)*($R$3:$R$33=CB$3),0),0),"")</f>
        <v/>
      </c>
      <c r="CC81" s="299" t="str">
        <f t="array" aca="1" ref="CC81" ca="1">IFERROR(INDEX($Q$3:$Q$33,MATCH(1,($AN$3:$AN$33=$AR81&amp;$AQ81)*($R$3:$R$33=CC$3),0),0),"")</f>
        <v/>
      </c>
      <c r="CD81" s="297" t="str">
        <f t="array" aca="1" ref="CD81" ca="1">IFERROR(INDEX($T$3:$T$33,MATCH(1,($AN$3:$AN$33=$AR81&amp;$AQ81)*($R$3:$R$33=CD$3),0),0),"")</f>
        <v/>
      </c>
      <c r="CE81" s="297" t="str">
        <f t="array" aca="1" ref="CE81" ca="1">IFERROR(INDEX($U$3:$U$33,MATCH(1,($AN$3:$AN$33=$AR81&amp;$AQ81)*($R$3:$R$33=CE$3),0),0),"")</f>
        <v/>
      </c>
      <c r="CF81" s="297" t="str">
        <f t="array" aca="1" ref="CF81" ca="1">IFERROR(INDEX($S$3:$S$33,MATCH(1,($AN$3:$AN$33=$AR81&amp;$AQ81)*($R$3:$R$33=CF$3),0),0),"")</f>
        <v/>
      </c>
      <c r="CG81" s="299" t="str">
        <f t="array" aca="1" ref="CG81" ca="1">IFERROR(INDEX($Q$3:$Q$33,MATCH(1,($AN$3:$AN$33=$AR81&amp;$AQ81)*($R$3:$R$33=CG$3),0),0),"")</f>
        <v/>
      </c>
      <c r="CH81" s="297" t="str">
        <f t="array" aca="1" ref="CH81" ca="1">IFERROR(INDEX($T$3:$T$33,MATCH(1,($AN$3:$AN$33=$AR81&amp;$AQ81)*($R$3:$R$33=CH$3),0),0),"")</f>
        <v/>
      </c>
      <c r="CI81" s="297" t="str">
        <f t="array" aca="1" ref="CI81" ca="1">IFERROR(INDEX($U$3:$U$33,MATCH(1,($AN$3:$AN$33=$AR81&amp;$AQ81)*($R$3:$R$33=CI$3),0),0),"")</f>
        <v/>
      </c>
      <c r="CJ81" s="297" t="str">
        <f t="array" aca="1" ref="CJ81" ca="1">IFERROR(INDEX($S$3:$S$33,MATCH(1,($AN$3:$AN$33=$AR81&amp;$AQ81)*($R$3:$R$33=CJ$3),0),0),"")</f>
        <v/>
      </c>
      <c r="CK81" s="299" t="str">
        <f t="array" aca="1" ref="CK81" ca="1">IFERROR(INDEX($Q$3:$Q$33,MATCH(1,($AN$3:$AN$33=$AR81&amp;$AQ81)*($R$3:$R$33=CK$3),0),0),"")</f>
        <v/>
      </c>
      <c r="CL81" s="297" t="str">
        <f t="array" aca="1" ref="CL81" ca="1">IFERROR(INDEX($T$3:$T$33,MATCH(1,($AN$3:$AN$33=$AR81&amp;$AQ81)*($R$3:$R$33=CL$3),0),0),"")</f>
        <v/>
      </c>
      <c r="CM81" s="297" t="str">
        <f t="array" aca="1" ref="CM81" ca="1">IFERROR(INDEX($U$3:$U$33,MATCH(1,($AN$3:$AN$33=$AR81&amp;$AQ81)*($R$3:$R$33=CM$3),0),0),"")</f>
        <v/>
      </c>
      <c r="CN81" s="297" t="str">
        <f t="array" aca="1" ref="CN81" ca="1">IFERROR(INDEX($S$3:$S$33,MATCH(1,($AN$3:$AN$33=$AR81&amp;$AQ81)*($R$3:$R$33=CN$3),0),0),"")</f>
        <v/>
      </c>
      <c r="CO81" s="299" t="str">
        <f t="array" aca="1" ref="CO81" ca="1">IFERROR(INDEX($Q$3:$Q$33,MATCH(1,($AN$3:$AN$33=$AR81&amp;$AQ81)*($R$3:$R$33=CO$3),0),0),"")</f>
        <v/>
      </c>
      <c r="CP81" s="297" t="str">
        <f t="array" aca="1" ref="CP81" ca="1">IFERROR(INDEX($T$3:$T$33,MATCH(1,($AN$3:$AN$33=$AR81&amp;$AQ81)*($R$3:$R$33=CP$3),0),0),"")</f>
        <v/>
      </c>
      <c r="CQ81" s="297" t="str">
        <f t="array" aca="1" ref="CQ81" ca="1">IFERROR(INDEX($U$3:$U$33,MATCH(1,($AN$3:$AN$33=$AR81&amp;$AQ81)*($R$3:$R$33=CQ$3),0),0),"")</f>
        <v/>
      </c>
      <c r="CR81" s="297" t="str">
        <f t="array" aca="1" ref="CR81" ca="1">IFERROR(INDEX($S$3:$S$33,MATCH(1,($AN$3:$AN$33=$AR81&amp;$AQ81)*($R$3:$R$33=CR$3),0),0),"")</f>
        <v/>
      </c>
      <c r="CS81" s="299" t="str">
        <f t="array" aca="1" ref="CS81" ca="1">IFERROR(INDEX($Q$3:$Q$33,MATCH(1,($AN$3:$AN$33=$AR81&amp;$AQ81)*($R$3:$R$33=CS$3),0),0),"")</f>
        <v/>
      </c>
      <c r="CT81" s="297" t="str">
        <f t="array" aca="1" ref="CT81" ca="1">IFERROR(INDEX($T$3:$T$33,MATCH(1,($AN$3:$AN$33=$AR81&amp;$AQ81)*($R$3:$R$33=CT$3),0),0),"")</f>
        <v/>
      </c>
      <c r="CU81" s="297" t="str">
        <f t="array" aca="1" ref="CU81" ca="1">IFERROR(INDEX($U$3:$U$33,MATCH(1,($AN$3:$AN$33=$AR81&amp;$AQ81)*($R$3:$R$33=CU$3),0),0),"")</f>
        <v/>
      </c>
      <c r="CV81" s="297" t="str">
        <f t="array" aca="1" ref="CV81" ca="1">IFERROR(INDEX($S$3:$S$33,MATCH(1,($AN$3:$AN$33=$AR81&amp;$AQ81)*($R$3:$R$33=CV$3),0),0),"")</f>
        <v/>
      </c>
      <c r="CW81" s="299" t="str">
        <f t="array" aca="1" ref="CW81" ca="1">IFERROR(INDEX($Q$3:$Q$33,MATCH(1,($AN$3:$AN$33=$AR81&amp;$AQ81)*($R$3:$R$33=CW$3),0),0),"")</f>
        <v/>
      </c>
      <c r="CX81" s="297" t="str">
        <f t="array" aca="1" ref="CX81" ca="1">IFERROR(INDEX($T$3:$T$33,MATCH(1,($AN$3:$AN$33=$AR81&amp;$AQ81)*($R$3:$R$33=CX$3),0),0),"")</f>
        <v/>
      </c>
      <c r="CY81" s="297" t="str">
        <f t="array" aca="1" ref="CY81" ca="1">IFERROR(INDEX($U$3:$U$33,MATCH(1,($AN$3:$AN$33=$AR81&amp;$AQ81)*($R$3:$R$33=CY$3),0),0),"")</f>
        <v/>
      </c>
      <c r="CZ81" s="297" t="str">
        <f t="array" aca="1" ref="CZ81" ca="1">IFERROR(INDEX($S$3:$S$33,MATCH(1,($AN$3:$AN$33=$AR81&amp;$AQ81)*($R$3:$R$33=CZ$3),0),0),"")</f>
        <v/>
      </c>
      <c r="DA81" s="299" t="str">
        <f t="array" aca="1" ref="DA81" ca="1">IFERROR(INDEX($Q$3:$Q$33,MATCH(1,($AN$3:$AN$33=$AR81&amp;$AQ81)*($R$3:$R$33=DA$3),0),0),"")</f>
        <v/>
      </c>
      <c r="DB81" s="297" t="str">
        <f t="array" aca="1" ref="DB81" ca="1">IFERROR(INDEX($T$3:$T$33,MATCH(1,($AN$3:$AN$33=$AR81&amp;$AQ81)*($R$3:$R$33=DB$3),0),0),"")</f>
        <v/>
      </c>
      <c r="DC81" s="297" t="str">
        <f t="array" aca="1" ref="DC81" ca="1">IFERROR(INDEX($U$3:$U$33,MATCH(1,($AN$3:$AN$33=$AR81&amp;$AQ81)*($R$3:$R$33=DC$3),0),0),"")</f>
        <v/>
      </c>
      <c r="DD81" s="297" t="str">
        <f t="array" aca="1" ref="DD81" ca="1">IFERROR(INDEX($AA$3:$AA$65,MATCH(1,($AO$3:$AO$65=$AR81&amp;$AQ81)*($Z$3:$Z$65=DD$3),0),0),"")</f>
        <v/>
      </c>
      <c r="DE81" s="299" t="str">
        <f t="array" aca="1" ref="DE81" ca="1">IFERROR(INDEX($Y$3:$Y$65,MATCH(1,($AO$3:$AO$65=$AR81&amp;$AQ81)*($Z$3:$Z$65=DE$3),0),0),"")</f>
        <v/>
      </c>
      <c r="DF81" s="297" t="str">
        <f t="array" aca="1" ref="DF81" ca="1">IFERROR(INDEX($AB$3:$AB$65,MATCH(1,($AO$3:$AO$65=$AR81&amp;$AQ81)*($Z$3:$Z$65=DF$3),0),0),"")</f>
        <v/>
      </c>
      <c r="DG81" s="297" t="str">
        <f t="array" aca="1" ref="DG81" ca="1">IFERROR(INDEX($AC$3:$AC$65,MATCH(1,($AO$3:$AO$65=$AR81&amp;$AQ81)*($Z$3:$Z$65=DG$3),0),0),"")</f>
        <v/>
      </c>
      <c r="DH81" s="297" t="str">
        <f t="array" aca="1" ref="DH81" ca="1">IFERROR(INDEX($AA$3:$AA$65,MATCH(1,($AO$3:$AO$65=$AR81&amp;$AQ81)*($Z$3:$Z$65=DH$3),0),0),"")</f>
        <v/>
      </c>
      <c r="DI81" s="299" t="str">
        <f t="array" aca="1" ref="DI81" ca="1">IFERROR(INDEX($Y$3:$Y$65,MATCH(1,($AO$3:$AO$65=$AR81&amp;$AQ81)*($Z$3:$Z$65=DI$3),0),0),"")</f>
        <v/>
      </c>
      <c r="DJ81" s="297" t="str">
        <f t="array" aca="1" ref="DJ81" ca="1">IFERROR(INDEX($AB$3:$AB$65,MATCH(1,($AO$3:$AO$65=$AR81&amp;$AQ81)*($Z$3:$Z$65=DJ$3),0),0),"")</f>
        <v/>
      </c>
      <c r="DK81" s="297" t="str">
        <f t="array" aca="1" ref="DK81" ca="1">IFERROR(INDEX($AC$3:$AC$65,MATCH(1,($AO$3:$AO$65=$AR81&amp;$AQ81)*($Z$3:$Z$65=DK$3),0),0),"")</f>
        <v/>
      </c>
      <c r="DL81" s="297" t="str">
        <f t="array" aca="1" ref="DL81" ca="1">IFERROR(INDEX($AA$3:$AA$65,MATCH(1,($AO$3:$AO$65=$AR81&amp;$AQ81)*($Z$3:$Z$65=DL$3),0),0),"")</f>
        <v/>
      </c>
      <c r="DM81" s="299" t="str">
        <f t="array" aca="1" ref="DM81" ca="1">IFERROR(INDEX($Y$3:$Y$65,MATCH(1,($AO$3:$AO$65=$AR81&amp;$AQ81)*($Z$3:$Z$65=DM$3),0),0),"")</f>
        <v/>
      </c>
      <c r="DN81" s="297" t="str">
        <f t="array" aca="1" ref="DN81" ca="1">IFERROR(INDEX($AB$3:$AB$65,MATCH(1,($AO$3:$AO$65=$AR81&amp;$AQ81)*($Z$3:$Z$65=DN$3),0),0),"")</f>
        <v/>
      </c>
      <c r="DO81" s="297" t="str">
        <f t="array" aca="1" ref="DO81" ca="1">IFERROR(INDEX($AC$3:$AC$65,MATCH(1,($AO$3:$AO$65=$AR81&amp;$AQ81)*($Z$3:$Z$65=DO$3),0),0),"")</f>
        <v/>
      </c>
      <c r="DP81" s="297" t="str">
        <f t="array" aca="1" ref="DP81" ca="1">IFERROR(INDEX($AA$3:$AA$65,MATCH(1,($AO$3:$AO$65=$AR81&amp;$AQ81)*($Z$3:$Z$65=DP$3),0),0),"")</f>
        <v/>
      </c>
      <c r="DQ81" s="299" t="str">
        <f t="array" aca="1" ref="DQ81" ca="1">IFERROR(INDEX($Y$3:$Y$65,MATCH(1,($AO$3:$AO$65=$AR81&amp;$AQ81)*($Z$3:$Z$65=DQ$3),0),0),"")</f>
        <v/>
      </c>
      <c r="DR81" s="297" t="str">
        <f t="array" aca="1" ref="DR81" ca="1">IFERROR(INDEX($AB$3:$AB$65,MATCH(1,($AO$3:$AO$65=$AR81&amp;$AQ81)*($Z$3:$Z$65=DR$3),0),0),"")</f>
        <v/>
      </c>
      <c r="DS81" s="297" t="str">
        <f t="array" aca="1" ref="DS81" ca="1">IFERROR(INDEX($AC$3:$AC$65,MATCH(1,($AO$3:$AO$65=$AR81&amp;$AQ81)*($Z$3:$Z$65=DS$3),0),0),"")</f>
        <v/>
      </c>
      <c r="DT81" s="297" t="str">
        <f t="array" aca="1" ref="DT81" ca="1">IFERROR(INDEX($AA$3:$AA$65,MATCH(1,($AO$3:$AO$65=$AR81&amp;$AQ81)*($Z$3:$Z$65=DT$3),0),0),"")</f>
        <v/>
      </c>
      <c r="DU81" s="299" t="str">
        <f t="array" aca="1" ref="DU81" ca="1">IFERROR(INDEX($Y$3:$Y$65,MATCH(1,($AO$3:$AO$65=$AR81&amp;$AQ81)*($Z$3:$Z$65=DU$3),0),0),"")</f>
        <v/>
      </c>
      <c r="DV81" s="297" t="str">
        <f t="array" aca="1" ref="DV81" ca="1">IFERROR(INDEX($AB$3:$AB$65,MATCH(1,($AO$3:$AO$65=$AR81&amp;$AQ81)*($Z$3:$Z$65=DV$3),0),0),"")</f>
        <v/>
      </c>
      <c r="DW81" s="297" t="str">
        <f t="array" aca="1" ref="DW81" ca="1">IFERROR(INDEX($AC$3:$AC$65,MATCH(1,($AO$3:$AO$65=$AR81&amp;$AQ81)*($Z$3:$Z$65=DW$3),0),0),"")</f>
        <v/>
      </c>
      <c r="DX81" s="297" t="str">
        <f t="array" aca="1" ref="DX81" ca="1">IFERROR(INDEX($AA$3:$AA$65,MATCH(1,($AO$3:$AO$65=$AR81&amp;$AQ81)*($Z$3:$Z$65=DX$3),0),0),"")</f>
        <v/>
      </c>
      <c r="DY81" s="299" t="str">
        <f t="array" aca="1" ref="DY81" ca="1">IFERROR(INDEX($Y$3:$Y$65,MATCH(1,($AO$3:$AO$65=$AR81&amp;$AQ81)*($Z$3:$Z$65=DY$3),0),0),"")</f>
        <v/>
      </c>
      <c r="DZ81" s="297" t="str">
        <f t="array" aca="1" ref="DZ81" ca="1">IFERROR(INDEX($AB$3:$AB$65,MATCH(1,($AO$3:$AO$65=$AR81&amp;$AQ81)*($Z$3:$Z$65=DZ$3),0),0),"")</f>
        <v/>
      </c>
      <c r="EA81" s="297" t="str">
        <f t="array" aca="1" ref="EA81" ca="1">IFERROR(INDEX($AC$3:$AC$65,MATCH(1,($AO$3:$AO$65=$AR81&amp;$AQ81)*($Z$3:$Z$65=EA$3),0),0),"")</f>
        <v/>
      </c>
      <c r="EB81" s="297" t="str">
        <f t="array" aca="1" ref="EB81" ca="1">IFERROR(INDEX($AA$3:$AA$65,MATCH(1,($AO$3:$AO$65=$AR81&amp;$AQ81)*($Z$3:$Z$65=EB$3),0),0),"")</f>
        <v/>
      </c>
      <c r="EC81" s="299" t="str">
        <f t="array" aca="1" ref="EC81" ca="1">IFERROR(INDEX($Y$3:$Y$65,MATCH(1,($AO$3:$AO$65=$AR81&amp;$AQ81)*($Z$3:$Z$65=EC$3),0),0),"")</f>
        <v/>
      </c>
      <c r="ED81" s="297" t="str">
        <f t="array" aca="1" ref="ED81" ca="1">IFERROR(INDEX($AB$3:$AB$65,MATCH(1,($AO$3:$AO$65=$AR81&amp;$AQ81)*($Z$3:$Z$65=ED$3),0),0),"")</f>
        <v/>
      </c>
      <c r="EE81" s="297" t="str">
        <f t="array" aca="1" ref="EE81" ca="1">IFERROR(INDEX($AC$3:$AC$65,MATCH(1,($AO$3:$AO$65=$AR81&amp;$AQ81)*($Z$3:$Z$65=EE$3),0),0),"")</f>
        <v/>
      </c>
      <c r="EF81" s="297" t="str">
        <f t="array" aca="1" ref="EF81" ca="1">IFERROR(INDEX($AI$3:$AI$129,MATCH(1,($AP$3:$AP$129=$AR81&amp;$AQ81)*($AH$3:$AH$129=EF$3),0),0),"")</f>
        <v/>
      </c>
      <c r="EG81" s="299" t="str">
        <f t="array" aca="1" ref="EG81" ca="1">IFERROR(INDEX($AG$3:$AG$129,MATCH(1,($AP$3:$AP$129=$AR81&amp;$AQ81)*($AH$3:$AH$129=EG$3),0),0),"")</f>
        <v/>
      </c>
      <c r="EH81" s="297" t="str">
        <f t="array" aca="1" ref="EH81" ca="1">IFERROR(INDEX($AJ$3:$AJ$129,MATCH(1,($AP$3:$AP$129=$AR81&amp;$AQ81)*($AH$3:$AH$129=EH$3),0),0),"")</f>
        <v/>
      </c>
      <c r="EI81" s="297" t="str">
        <f t="array" aca="1" ref="EI81" ca="1">IFERROR(INDEX($AK$3:$AK$129,MATCH(1,($AP$3:$AP$129=$AR81&amp;$AQ81)*($AH$3:$AH$129=EI$3),0),0),"")</f>
        <v/>
      </c>
      <c r="EJ81" s="297" t="str">
        <f t="array" aca="1" ref="EJ81" ca="1">IFERROR(INDEX($AI$3:$AI$129,MATCH(1,($AP$3:$AP$129=$AR81&amp;$AQ81)*($AH$3:$AH$129=EJ$3),0),0),"")</f>
        <v/>
      </c>
      <c r="EK81" s="299" t="str">
        <f t="array" aca="1" ref="EK81" ca="1">IFERROR(INDEX($AG$3:$AG$129,MATCH(1,($AP$3:$AP$129=$AR81&amp;$AQ81)*($AH$3:$AH$129=EK$3),0),0),"")</f>
        <v/>
      </c>
      <c r="EL81" s="297" t="str">
        <f t="array" aca="1" ref="EL81" ca="1">IFERROR(INDEX($AJ$3:$AJ$129,MATCH(1,($AP$3:$AP$129=$AR81&amp;$AQ81)*($AH$3:$AH$129=EL$3),0),0),"")</f>
        <v/>
      </c>
      <c r="EM81" s="297" t="str">
        <f t="array" aca="1" ref="EM81" ca="1">IFERROR(INDEX($AK$3:$AK$129,MATCH(1,($AP$3:$AP$129=$AR81&amp;$AQ81)*($AH$3:$AH$129=EM$3),0),0),"")</f>
        <v/>
      </c>
      <c r="EN81" s="297" t="str">
        <f t="array" aca="1" ref="EN81" ca="1">IFERROR(INDEX($AI$3:$AI$129,MATCH(1,($AP$3:$AP$129=$AR81&amp;$AQ81)*($AH$3:$AH$129=EN$3),0),0),"")</f>
        <v/>
      </c>
      <c r="EO81" s="299" t="str">
        <f t="array" aca="1" ref="EO81" ca="1">IFERROR(INDEX($AG$3:$AG$129,MATCH(1,($AP$3:$AP$129=$AR81&amp;$AQ81)*($AH$3:$AH$129=EO$3),0),0),"")</f>
        <v/>
      </c>
      <c r="EP81" s="297" t="str">
        <f t="array" aca="1" ref="EP81" ca="1">IFERROR(INDEX($AJ$3:$AJ$129,MATCH(1,($AP$3:$AP$129=$AR81&amp;$AQ81)*($AH$3:$AH$129=EP$3),0),0),"")</f>
        <v/>
      </c>
      <c r="EQ81" s="297" t="str">
        <f t="array" aca="1" ref="EQ81" ca="1">IFERROR(INDEX($AK$3:$AK$129,MATCH(1,($AP$3:$AP$129=$AR81&amp;$AQ81)*($AH$3:$AH$129=EQ$3),0),0),"")</f>
        <v/>
      </c>
      <c r="ER81" s="297" t="str">
        <f t="array" aca="1" ref="ER81" ca="1">IFERROR(INDEX($AI$3:$AI$129,MATCH(1,($AP$3:$AP$129=$AR81&amp;$AQ81)*($AH$3:$AH$129=ER$3),0),0),"")</f>
        <v/>
      </c>
      <c r="ES81" s="299" t="str">
        <f t="array" aca="1" ref="ES81" ca="1">IFERROR(INDEX($AG$3:$AG$129,MATCH(1,($AP$3:$AP$129=$AR81&amp;$AQ81)*($AH$3:$AH$129=ES$3),0),0),"")</f>
        <v/>
      </c>
      <c r="ET81" s="297" t="str">
        <f t="array" aca="1" ref="ET81" ca="1">IFERROR(INDEX($AJ$3:$AJ$129,MATCH(1,($AP$3:$AP$129=$AR81&amp;$AQ81)*($AH$3:$AH$129=ET$3),0),0),"")</f>
        <v/>
      </c>
      <c r="EU81" s="297" t="str">
        <f t="array" aca="1" ref="EU81" ca="1">IFERROR(INDEX($AK$3:$AK$129,MATCH(1,($AP$3:$AP$129=$AR81&amp;$AQ81)*($AH$3:$AH$129=EU$3),0),0),"")</f>
        <v/>
      </c>
      <c r="EV81" s="297" t="str">
        <f t="array" aca="1" ref="EV81" ca="1">IFERROR(INDEX($AI$3:$AI$129,MATCH(1,($AP$3:$AP$129=$AR81&amp;$AQ81)*($AH$3:$AH$129=EV$3),0),0),"")</f>
        <v/>
      </c>
      <c r="EW81" s="299" t="str">
        <f t="array" aca="1" ref="EW81" ca="1">IFERROR(INDEX($AG$3:$AG$129,MATCH(1,($AP$3:$AP$129=$AR81&amp;$AQ81)*($AH$3:$AH$129=EW$3),0),0),"")</f>
        <v/>
      </c>
      <c r="EX81" s="297" t="str">
        <f t="array" aca="1" ref="EX81" ca="1">IFERROR(INDEX($AJ$3:$AJ$129,MATCH(1,($AP$3:$AP$129=$AR81&amp;$AQ81)*($AH$3:$AH$129=EX$3),0),0),"")</f>
        <v/>
      </c>
      <c r="EY81" s="297" t="str">
        <f t="array" aca="1" ref="EY81" ca="1">IFERROR(INDEX($AK$3:$AK$129,MATCH(1,($AP$3:$AP$129=$AR81&amp;$AQ81)*($AH$3:$AH$129=EY$3),0),0),"")</f>
        <v/>
      </c>
      <c r="EZ81" s="297" t="str">
        <f t="array" aca="1" ref="EZ81" ca="1">IFERROR(INDEX($AI$3:$AI$129,MATCH(1,($AP$3:$AP$129=$AR81&amp;$AQ81)*($AH$3:$AH$129=EZ$3),0),0),"")</f>
        <v/>
      </c>
      <c r="FA81" s="299" t="str">
        <f t="array" aca="1" ref="FA81" ca="1">IFERROR(INDEX($AG$3:$AG$129,MATCH(1,($AP$3:$AP$129=$AR81&amp;$AQ81)*($AH$3:$AH$129=FA$3),0),0),"")</f>
        <v/>
      </c>
      <c r="FB81" s="297" t="str">
        <f t="array" aca="1" ref="FB81" ca="1">IFERROR(INDEX($AJ$3:$AJ$129,MATCH(1,($AP$3:$AP$129=$AR81&amp;$AQ81)*($AH$3:$AH$129=FB$3),0),0),"")</f>
        <v/>
      </c>
      <c r="FC81" s="297" t="str">
        <f t="array" aca="1" ref="FC81" ca="1">IFERROR(INDEX($AK$3:$AK$129,MATCH(1,($AP$3:$AP$129=$AR81&amp;$AQ81)*($AH$3:$AH$129=FC$3),0),0),"")</f>
        <v/>
      </c>
      <c r="FD81" s="297" t="str">
        <f t="array" aca="1" ref="FD81" ca="1">IFERROR(INDEX($AI$3:$AI$129,MATCH(1,($AP$3:$AP$129=$AR81&amp;$AQ81)*($AH$3:$AH$129=FD$3),0),0),"")</f>
        <v/>
      </c>
      <c r="FE81" s="299" t="str">
        <f t="array" aca="1" ref="FE81" ca="1">IFERROR(INDEX($AG$3:$AG$129,MATCH(1,($AP$3:$AP$129=$AR81&amp;$AQ81)*($AH$3:$AH$129=FE$3),0),0),"")</f>
        <v/>
      </c>
      <c r="FF81" s="297" t="str">
        <f t="array" aca="1" ref="FF81" ca="1">IFERROR(INDEX($AJ$3:$AJ$129,MATCH(1,($AP$3:$AP$129=$AR81&amp;$AQ81)*($AH$3:$AH$129=FF$3),0),0),"")</f>
        <v/>
      </c>
      <c r="FG81" s="297" t="str">
        <f t="array" aca="1" ref="FG81" ca="1">IFERROR(INDEX($AK$3:$AK$129,MATCH(1,($AP$3:$AP$129=$AR81&amp;$AQ81)*($AH$3:$AH$129=FG$3),0),0),"")</f>
        <v/>
      </c>
    </row>
    <row r="82" spans="2:163" ht="13.8" x14ac:dyDescent="0.25">
      <c r="B82" s="295">
        <f>dummy1!O88</f>
        <v>80</v>
      </c>
      <c r="C82" s="296">
        <f>dummy1!P88</f>
        <v>42041</v>
      </c>
      <c r="D82" s="297">
        <f>dummy1!Q88</f>
        <v>0.625</v>
      </c>
      <c r="E82" s="295" t="str">
        <f>dummy1!R88</f>
        <v>Court 16</v>
      </c>
      <c r="X82" s="296"/>
      <c r="AD82" s="295">
        <f ca="1">'Bracket 33 - 64'!S417</f>
        <v>32</v>
      </c>
      <c r="AE82" s="295" t="str">
        <f ca="1">'Bracket 33 - 64'!T414</f>
        <v>Loser Match 25</v>
      </c>
      <c r="AF82" s="295" t="str">
        <f ca="1">'Bracket 33 - 64'!T415</f>
        <v/>
      </c>
      <c r="AG82" s="295" t="str">
        <f t="shared" ca="1" si="80"/>
        <v/>
      </c>
      <c r="AH82" s="295" t="str">
        <f t="shared" ca="1" si="81"/>
        <v/>
      </c>
      <c r="AI82" s="295" t="str">
        <f t="shared" ca="1" si="82"/>
        <v/>
      </c>
      <c r="AJ82" s="295" t="str">
        <f t="shared" ca="1" si="83"/>
        <v/>
      </c>
      <c r="AK82" s="295" t="str">
        <f t="shared" ca="1" si="84"/>
        <v/>
      </c>
      <c r="AL82" s="294">
        <f>IF(dummy1!B89=dummy1!B88,IF(dummy1!C89&gt;1,AL81,AL81+1),1)</f>
        <v>1</v>
      </c>
      <c r="AP82" s="295" t="str">
        <f t="shared" si="85"/>
        <v>1Court 16</v>
      </c>
      <c r="AQ82" s="295" t="str">
        <f t="shared" si="76"/>
        <v>Court 10</v>
      </c>
      <c r="AR82" s="295">
        <f t="shared" si="95"/>
        <v>6</v>
      </c>
      <c r="AS82" s="295">
        <f t="shared" ca="1" si="87"/>
        <v>20</v>
      </c>
      <c r="AT82" s="295">
        <f t="shared" ca="1" si="88"/>
        <v>0</v>
      </c>
      <c r="AU82" s="295">
        <f t="shared" ca="1" si="89"/>
        <v>0</v>
      </c>
      <c r="AV82" s="295">
        <f t="shared" ca="1" si="90"/>
        <v>0</v>
      </c>
      <c r="AW82" s="295">
        <f t="shared" ca="1" si="91"/>
        <v>0</v>
      </c>
      <c r="AX82" s="295">
        <f t="shared" ca="1" si="92"/>
        <v>0</v>
      </c>
      <c r="AY82" s="295">
        <f t="shared" ca="1" si="93"/>
        <v>0</v>
      </c>
      <c r="AZ82" s="297" t="str">
        <f t="array" aca="1" ref="AZ82" ca="1">IFERROR(INDEX($K$3:$K$18,MATCH(1,($AM$3:$AM$18=$AR82&amp;$AQ82)*($J$3:$J$18=AZ$3),0),0),"")</f>
        <v/>
      </c>
      <c r="BA82" s="299" t="str">
        <f t="array" aca="1" ref="BA82" ca="1">IFERROR(INDEX($I$3:$I$18,MATCH(1,($AM$3:$AM$18=$AR82&amp;$AQ82)*($J$3:$J$18=BA$3),0),0),"")</f>
        <v/>
      </c>
      <c r="BB82" s="297" t="str">
        <f t="array" aca="1" ref="BB82" ca="1">IFERROR(INDEX($L$3:$L$18,MATCH(1,($AM$3:$AM$18=$AR82&amp;$AQ82)*($J$3:$J$18=BB$3),0),0),"")</f>
        <v/>
      </c>
      <c r="BC82" s="297" t="str">
        <f t="array" aca="1" ref="BC82" ca="1">IFERROR(INDEX($M$3:$M$18,MATCH(1,($AM$3:$AM$18=$AR82&amp;$AQ82)*($J$3:$J$18=BC$3),0),0),"")</f>
        <v/>
      </c>
      <c r="BD82" s="297" t="str">
        <f t="array" aca="1" ref="BD82" ca="1">IFERROR(INDEX($K$3:$K$18,MATCH(1,($AM$3:$AM$18=$AR82&amp;$AQ82)*($J$3:$J$18=BD$3),0),0),"")</f>
        <v/>
      </c>
      <c r="BE82" s="299" t="str">
        <f t="array" aca="1" ref="BE82" ca="1">IFERROR(INDEX($I$3:$I$18,MATCH(1,($AM$3:$AM$18=$AR82&amp;$AQ82)*($J$3:$J$18=BE$3),0),0),"")</f>
        <v/>
      </c>
      <c r="BF82" s="297" t="str">
        <f t="array" aca="1" ref="BF82" ca="1">IFERROR(INDEX($L$3:$L$18,MATCH(1,($AM$3:$AM$18=$AR82&amp;$AQ82)*($J$3:$J$18=BF$3),0),0),"")</f>
        <v/>
      </c>
      <c r="BG82" s="297" t="str">
        <f t="array" aca="1" ref="BG82" ca="1">IFERROR(INDEX($M$3:$M$18,MATCH(1,($AM$3:$AM$18=$AR82&amp;$AQ82)*($J$3:$J$18=BG$3),0),0),"")</f>
        <v/>
      </c>
      <c r="BH82" s="297" t="str">
        <f t="array" aca="1" ref="BH82" ca="1">IFERROR(INDEX($K$3:$K$18,MATCH(1,($AM$3:$AM$18=$AR82&amp;$AQ82)*($J$3:$J$18=BH$3),0),0),"")</f>
        <v/>
      </c>
      <c r="BI82" s="299" t="str">
        <f t="array" aca="1" ref="BI82" ca="1">IFERROR(INDEX($I$3:$I$18,MATCH(1,($AM$3:$AM$18=$AR82&amp;$AQ82)*($J$3:$J$18=BI$3),0),0),"")</f>
        <v/>
      </c>
      <c r="BJ82" s="297" t="str">
        <f t="array" aca="1" ref="BJ82" ca="1">IFERROR(INDEX($L$3:$L$18,MATCH(1,($AM$3:$AM$18=$AR82&amp;$AQ82)*($J$3:$J$18=BJ$3),0),0),"")</f>
        <v/>
      </c>
      <c r="BK82" s="297" t="str">
        <f t="array" aca="1" ref="BK82" ca="1">IFERROR(INDEX($M$3:$M$18,MATCH(1,($AM$3:$AM$18=$AR82&amp;$AQ82)*($J$3:$J$18=BK$3),0),0),"")</f>
        <v/>
      </c>
      <c r="BL82" s="297" t="str">
        <f t="array" aca="1" ref="BL82" ca="1">IFERROR(INDEX($K$3:$K$18,MATCH(1,($AM$3:$AM$18=$AR82&amp;$AQ82)*($J$3:$J$18=BL$3),0),0),"")</f>
        <v/>
      </c>
      <c r="BM82" s="299" t="str">
        <f t="array" aca="1" ref="BM82" ca="1">IFERROR(INDEX($I$3:$I$18,MATCH(1,($AM$3:$AM$18=$AR82&amp;$AQ82)*($J$3:$J$18=BM$3),0),0),"")</f>
        <v/>
      </c>
      <c r="BN82" s="297" t="str">
        <f t="array" aca="1" ref="BN82" ca="1">IFERROR(INDEX($L$3:$L$18,MATCH(1,($AM$3:$AM$18=$AR82&amp;$AQ82)*($J$3:$J$18=BN$3),0),0),"")</f>
        <v/>
      </c>
      <c r="BO82" s="297" t="str">
        <f t="array" aca="1" ref="BO82" ca="1">IFERROR(INDEX($M$3:$M$18,MATCH(1,($AM$3:$AM$18=$AR82&amp;$AQ82)*($J$3:$J$18=BO$3),0),0),"")</f>
        <v/>
      </c>
      <c r="BP82" s="297" t="str">
        <f t="array" aca="1" ref="BP82" ca="1">IFERROR(INDEX($K$3:$K$18,MATCH(1,($AM$3:$AM$18=$AR82&amp;$AQ82)*($J$3:$J$18=BP$3),0),0),"")</f>
        <v/>
      </c>
      <c r="BQ82" s="299" t="str">
        <f t="array" aca="1" ref="BQ82" ca="1">IFERROR(INDEX($I$3:$I$18,MATCH(1,($AM$3:$AM$18=$AR82&amp;$AQ82)*($J$3:$J$18=BQ$3),0),0),"")</f>
        <v/>
      </c>
      <c r="BR82" s="297" t="str">
        <f t="array" aca="1" ref="BR82" ca="1">IFERROR(INDEX($L$3:$L$18,MATCH(1,($AM$3:$AM$18=$AR82&amp;$AQ82)*($J$3:$J$18=BR$3),0),0),"")</f>
        <v/>
      </c>
      <c r="BS82" s="297" t="str">
        <f t="array" aca="1" ref="BS82" ca="1">IFERROR(INDEX($M$3:$M$18,MATCH(1,($AM$3:$AM$18=$AR82&amp;$AQ82)*($J$3:$J$18=BS$3),0),0),"")</f>
        <v/>
      </c>
      <c r="BT82" s="297" t="str">
        <f t="array" aca="1" ref="BT82" ca="1">IFERROR(INDEX($K$3:$K$18,MATCH(1,($AM$3:$AM$18=$AR82&amp;$AQ82)*($J$3:$J$18=BT$3),0),0),"")</f>
        <v/>
      </c>
      <c r="BU82" s="299" t="str">
        <f t="array" aca="1" ref="BU82" ca="1">IFERROR(INDEX($I$3:$I$18,MATCH(1,($AM$3:$AM$18=$AR82&amp;$AQ82)*($J$3:$J$18=BU$3),0),0),"")</f>
        <v/>
      </c>
      <c r="BV82" s="297" t="str">
        <f t="array" aca="1" ref="BV82" ca="1">IFERROR(INDEX($L$3:$L$18,MATCH(1,($AM$3:$AM$18=$AR82&amp;$AQ82)*($J$3:$J$18=BV$3),0),0),"")</f>
        <v/>
      </c>
      <c r="BW82" s="297" t="str">
        <f t="array" aca="1" ref="BW82" ca="1">IFERROR(INDEX($M$3:$M$18,MATCH(1,($AM$3:$AM$18=$AR82&amp;$AQ82)*($J$3:$J$18=BW$3),0),0),"")</f>
        <v/>
      </c>
      <c r="BX82" s="297" t="str">
        <f t="array" aca="1" ref="BX82" ca="1">IFERROR(INDEX($K$3:$K$18,MATCH(1,($AM$3:$AM$18=$AR82&amp;$AQ82)*($J$3:$J$18=BX$3),0),0),"")</f>
        <v/>
      </c>
      <c r="BY82" s="299" t="str">
        <f t="array" aca="1" ref="BY82" ca="1">IFERROR(INDEX($I$3:$I$18,MATCH(1,($AM$3:$AM$18=$AR82&amp;$AQ82)*($J$3:$J$18=BY$3),0),0),"")</f>
        <v/>
      </c>
      <c r="BZ82" s="297" t="str">
        <f t="array" aca="1" ref="BZ82" ca="1">IFERROR(INDEX($L$3:$L$18,MATCH(1,($AM$3:$AM$18=$AR82&amp;$AQ82)*($J$3:$J$18=BZ$3),0),0),"")</f>
        <v/>
      </c>
      <c r="CA82" s="297" t="str">
        <f t="array" aca="1" ref="CA82" ca="1">IFERROR(INDEX($M$3:$M$18,MATCH(1,($AM$3:$AM$18=$AR82&amp;$AQ82)*($J$3:$J$18=CA$3),0),0),"")</f>
        <v/>
      </c>
      <c r="CB82" s="297" t="str">
        <f t="array" aca="1" ref="CB82" ca="1">IFERROR(INDEX($S$3:$S$33,MATCH(1,($AN$3:$AN$33=$AR82&amp;$AQ82)*($R$3:$R$33=CB$3),0),0),"")</f>
        <v/>
      </c>
      <c r="CC82" s="299" t="str">
        <f t="array" aca="1" ref="CC82" ca="1">IFERROR(INDEX($Q$3:$Q$33,MATCH(1,($AN$3:$AN$33=$AR82&amp;$AQ82)*($R$3:$R$33=CC$3),0),0),"")</f>
        <v/>
      </c>
      <c r="CD82" s="297" t="str">
        <f t="array" aca="1" ref="CD82" ca="1">IFERROR(INDEX($T$3:$T$33,MATCH(1,($AN$3:$AN$33=$AR82&amp;$AQ82)*($R$3:$R$33=CD$3),0),0),"")</f>
        <v/>
      </c>
      <c r="CE82" s="297" t="str">
        <f t="array" aca="1" ref="CE82" ca="1">IFERROR(INDEX($U$3:$U$33,MATCH(1,($AN$3:$AN$33=$AR82&amp;$AQ82)*($R$3:$R$33=CE$3),0),0),"")</f>
        <v/>
      </c>
      <c r="CF82" s="297" t="str">
        <f t="array" aca="1" ref="CF82" ca="1">IFERROR(INDEX($S$3:$S$33,MATCH(1,($AN$3:$AN$33=$AR82&amp;$AQ82)*($R$3:$R$33=CF$3),0),0),"")</f>
        <v/>
      </c>
      <c r="CG82" s="299" t="str">
        <f t="array" aca="1" ref="CG82" ca="1">IFERROR(INDEX($Q$3:$Q$33,MATCH(1,($AN$3:$AN$33=$AR82&amp;$AQ82)*($R$3:$R$33=CG$3),0),0),"")</f>
        <v/>
      </c>
      <c r="CH82" s="297" t="str">
        <f t="array" aca="1" ref="CH82" ca="1">IFERROR(INDEX($T$3:$T$33,MATCH(1,($AN$3:$AN$33=$AR82&amp;$AQ82)*($R$3:$R$33=CH$3),0),0),"")</f>
        <v/>
      </c>
      <c r="CI82" s="297" t="str">
        <f t="array" aca="1" ref="CI82" ca="1">IFERROR(INDEX($U$3:$U$33,MATCH(1,($AN$3:$AN$33=$AR82&amp;$AQ82)*($R$3:$R$33=CI$3),0),0),"")</f>
        <v/>
      </c>
      <c r="CJ82" s="297" t="str">
        <f t="array" aca="1" ref="CJ82" ca="1">IFERROR(INDEX($S$3:$S$33,MATCH(1,($AN$3:$AN$33=$AR82&amp;$AQ82)*($R$3:$R$33=CJ$3),0),0),"")</f>
        <v/>
      </c>
      <c r="CK82" s="299" t="str">
        <f t="array" aca="1" ref="CK82" ca="1">IFERROR(INDEX($Q$3:$Q$33,MATCH(1,($AN$3:$AN$33=$AR82&amp;$AQ82)*($R$3:$R$33=CK$3),0),0),"")</f>
        <v/>
      </c>
      <c r="CL82" s="297" t="str">
        <f t="array" aca="1" ref="CL82" ca="1">IFERROR(INDEX($T$3:$T$33,MATCH(1,($AN$3:$AN$33=$AR82&amp;$AQ82)*($R$3:$R$33=CL$3),0),0),"")</f>
        <v/>
      </c>
      <c r="CM82" s="297" t="str">
        <f t="array" aca="1" ref="CM82" ca="1">IFERROR(INDEX($U$3:$U$33,MATCH(1,($AN$3:$AN$33=$AR82&amp;$AQ82)*($R$3:$R$33=CM$3),0),0),"")</f>
        <v/>
      </c>
      <c r="CN82" s="297" t="str">
        <f t="array" aca="1" ref="CN82" ca="1">IFERROR(INDEX($S$3:$S$33,MATCH(1,($AN$3:$AN$33=$AR82&amp;$AQ82)*($R$3:$R$33=CN$3),0),0),"")</f>
        <v/>
      </c>
      <c r="CO82" s="299" t="str">
        <f t="array" aca="1" ref="CO82" ca="1">IFERROR(INDEX($Q$3:$Q$33,MATCH(1,($AN$3:$AN$33=$AR82&amp;$AQ82)*($R$3:$R$33=CO$3),0),0),"")</f>
        <v/>
      </c>
      <c r="CP82" s="297" t="str">
        <f t="array" aca="1" ref="CP82" ca="1">IFERROR(INDEX($T$3:$T$33,MATCH(1,($AN$3:$AN$33=$AR82&amp;$AQ82)*($R$3:$R$33=CP$3),0),0),"")</f>
        <v/>
      </c>
      <c r="CQ82" s="297" t="str">
        <f t="array" aca="1" ref="CQ82" ca="1">IFERROR(INDEX($U$3:$U$33,MATCH(1,($AN$3:$AN$33=$AR82&amp;$AQ82)*($R$3:$R$33=CQ$3),0),0),"")</f>
        <v/>
      </c>
      <c r="CR82" s="297" t="str">
        <f t="array" aca="1" ref="CR82" ca="1">IFERROR(INDEX($S$3:$S$33,MATCH(1,($AN$3:$AN$33=$AR82&amp;$AQ82)*($R$3:$R$33=CR$3),0),0),"")</f>
        <v/>
      </c>
      <c r="CS82" s="299" t="str">
        <f t="array" aca="1" ref="CS82" ca="1">IFERROR(INDEX($Q$3:$Q$33,MATCH(1,($AN$3:$AN$33=$AR82&amp;$AQ82)*($R$3:$R$33=CS$3),0),0),"")</f>
        <v/>
      </c>
      <c r="CT82" s="297" t="str">
        <f t="array" aca="1" ref="CT82" ca="1">IFERROR(INDEX($T$3:$T$33,MATCH(1,($AN$3:$AN$33=$AR82&amp;$AQ82)*($R$3:$R$33=CT$3),0),0),"")</f>
        <v/>
      </c>
      <c r="CU82" s="297" t="str">
        <f t="array" aca="1" ref="CU82" ca="1">IFERROR(INDEX($U$3:$U$33,MATCH(1,($AN$3:$AN$33=$AR82&amp;$AQ82)*($R$3:$R$33=CU$3),0),0),"")</f>
        <v/>
      </c>
      <c r="CV82" s="297" t="str">
        <f t="array" aca="1" ref="CV82" ca="1">IFERROR(INDEX($S$3:$S$33,MATCH(1,($AN$3:$AN$33=$AR82&amp;$AQ82)*($R$3:$R$33=CV$3),0),0),"")</f>
        <v/>
      </c>
      <c r="CW82" s="299" t="str">
        <f t="array" aca="1" ref="CW82" ca="1">IFERROR(INDEX($Q$3:$Q$33,MATCH(1,($AN$3:$AN$33=$AR82&amp;$AQ82)*($R$3:$R$33=CW$3),0),0),"")</f>
        <v/>
      </c>
      <c r="CX82" s="297" t="str">
        <f t="array" aca="1" ref="CX82" ca="1">IFERROR(INDEX($T$3:$T$33,MATCH(1,($AN$3:$AN$33=$AR82&amp;$AQ82)*($R$3:$R$33=CX$3),0),0),"")</f>
        <v/>
      </c>
      <c r="CY82" s="297" t="str">
        <f t="array" aca="1" ref="CY82" ca="1">IFERROR(INDEX($U$3:$U$33,MATCH(1,($AN$3:$AN$33=$AR82&amp;$AQ82)*($R$3:$R$33=CY$3),0),0),"")</f>
        <v/>
      </c>
      <c r="CZ82" s="297" t="str">
        <f t="array" aca="1" ref="CZ82" ca="1">IFERROR(INDEX($S$3:$S$33,MATCH(1,($AN$3:$AN$33=$AR82&amp;$AQ82)*($R$3:$R$33=CZ$3),0),0),"")</f>
        <v/>
      </c>
      <c r="DA82" s="299" t="str">
        <f t="array" aca="1" ref="DA82" ca="1">IFERROR(INDEX($Q$3:$Q$33,MATCH(1,($AN$3:$AN$33=$AR82&amp;$AQ82)*($R$3:$R$33=DA$3),0),0),"")</f>
        <v/>
      </c>
      <c r="DB82" s="297" t="str">
        <f t="array" aca="1" ref="DB82" ca="1">IFERROR(INDEX($T$3:$T$33,MATCH(1,($AN$3:$AN$33=$AR82&amp;$AQ82)*($R$3:$R$33=DB$3),0),0),"")</f>
        <v/>
      </c>
      <c r="DC82" s="297" t="str">
        <f t="array" aca="1" ref="DC82" ca="1">IFERROR(INDEX($U$3:$U$33,MATCH(1,($AN$3:$AN$33=$AR82&amp;$AQ82)*($R$3:$R$33=DC$3),0),0),"")</f>
        <v/>
      </c>
      <c r="DD82" s="297" t="str">
        <f t="array" aca="1" ref="DD82" ca="1">IFERROR(INDEX($AA$3:$AA$65,MATCH(1,($AO$3:$AO$65=$AR82&amp;$AQ82)*($Z$3:$Z$65=DD$3),0),0),"")</f>
        <v/>
      </c>
      <c r="DE82" s="299" t="str">
        <f t="array" aca="1" ref="DE82" ca="1">IFERROR(INDEX($Y$3:$Y$65,MATCH(1,($AO$3:$AO$65=$AR82&amp;$AQ82)*($Z$3:$Z$65=DE$3),0),0),"")</f>
        <v/>
      </c>
      <c r="DF82" s="297" t="str">
        <f t="array" aca="1" ref="DF82" ca="1">IFERROR(INDEX($AB$3:$AB$65,MATCH(1,($AO$3:$AO$65=$AR82&amp;$AQ82)*($Z$3:$Z$65=DF$3),0),0),"")</f>
        <v/>
      </c>
      <c r="DG82" s="297" t="str">
        <f t="array" aca="1" ref="DG82" ca="1">IFERROR(INDEX($AC$3:$AC$65,MATCH(1,($AO$3:$AO$65=$AR82&amp;$AQ82)*($Z$3:$Z$65=DG$3),0),0),"")</f>
        <v/>
      </c>
      <c r="DH82" s="297" t="str">
        <f t="array" aca="1" ref="DH82" ca="1">IFERROR(INDEX($AA$3:$AA$65,MATCH(1,($AO$3:$AO$65=$AR82&amp;$AQ82)*($Z$3:$Z$65=DH$3),0),0),"")</f>
        <v/>
      </c>
      <c r="DI82" s="299" t="str">
        <f t="array" aca="1" ref="DI82" ca="1">IFERROR(INDEX($Y$3:$Y$65,MATCH(1,($AO$3:$AO$65=$AR82&amp;$AQ82)*($Z$3:$Z$65=DI$3),0),0),"")</f>
        <v/>
      </c>
      <c r="DJ82" s="297" t="str">
        <f t="array" aca="1" ref="DJ82" ca="1">IFERROR(INDEX($AB$3:$AB$65,MATCH(1,($AO$3:$AO$65=$AR82&amp;$AQ82)*($Z$3:$Z$65=DJ$3),0),0),"")</f>
        <v/>
      </c>
      <c r="DK82" s="297" t="str">
        <f t="array" aca="1" ref="DK82" ca="1">IFERROR(INDEX($AC$3:$AC$65,MATCH(1,($AO$3:$AO$65=$AR82&amp;$AQ82)*($Z$3:$Z$65=DK$3),0),0),"")</f>
        <v/>
      </c>
      <c r="DL82" s="297" t="str">
        <f t="array" aca="1" ref="DL82" ca="1">IFERROR(INDEX($AA$3:$AA$65,MATCH(1,($AO$3:$AO$65=$AR82&amp;$AQ82)*($Z$3:$Z$65=DL$3),0),0),"")</f>
        <v/>
      </c>
      <c r="DM82" s="299" t="str">
        <f t="array" aca="1" ref="DM82" ca="1">IFERROR(INDEX($Y$3:$Y$65,MATCH(1,($AO$3:$AO$65=$AR82&amp;$AQ82)*($Z$3:$Z$65=DM$3),0),0),"")</f>
        <v/>
      </c>
      <c r="DN82" s="297" t="str">
        <f t="array" aca="1" ref="DN82" ca="1">IFERROR(INDEX($AB$3:$AB$65,MATCH(1,($AO$3:$AO$65=$AR82&amp;$AQ82)*($Z$3:$Z$65=DN$3),0),0),"")</f>
        <v/>
      </c>
      <c r="DO82" s="297" t="str">
        <f t="array" aca="1" ref="DO82" ca="1">IFERROR(INDEX($AC$3:$AC$65,MATCH(1,($AO$3:$AO$65=$AR82&amp;$AQ82)*($Z$3:$Z$65=DO$3),0),0),"")</f>
        <v/>
      </c>
      <c r="DP82" s="297" t="str">
        <f t="array" aca="1" ref="DP82" ca="1">IFERROR(INDEX($AA$3:$AA$65,MATCH(1,($AO$3:$AO$65=$AR82&amp;$AQ82)*($Z$3:$Z$65=DP$3),0),0),"")</f>
        <v/>
      </c>
      <c r="DQ82" s="299" t="str">
        <f t="array" aca="1" ref="DQ82" ca="1">IFERROR(INDEX($Y$3:$Y$65,MATCH(1,($AO$3:$AO$65=$AR82&amp;$AQ82)*($Z$3:$Z$65=DQ$3),0),0),"")</f>
        <v/>
      </c>
      <c r="DR82" s="297" t="str">
        <f t="array" aca="1" ref="DR82" ca="1">IFERROR(INDEX($AB$3:$AB$65,MATCH(1,($AO$3:$AO$65=$AR82&amp;$AQ82)*($Z$3:$Z$65=DR$3),0),0),"")</f>
        <v/>
      </c>
      <c r="DS82" s="297" t="str">
        <f t="array" aca="1" ref="DS82" ca="1">IFERROR(INDEX($AC$3:$AC$65,MATCH(1,($AO$3:$AO$65=$AR82&amp;$AQ82)*($Z$3:$Z$65=DS$3),0),0),"")</f>
        <v/>
      </c>
      <c r="DT82" s="297" t="str">
        <f t="array" aca="1" ref="DT82" ca="1">IFERROR(INDEX($AA$3:$AA$65,MATCH(1,($AO$3:$AO$65=$AR82&amp;$AQ82)*($Z$3:$Z$65=DT$3),0),0),"")</f>
        <v/>
      </c>
      <c r="DU82" s="299" t="str">
        <f t="array" aca="1" ref="DU82" ca="1">IFERROR(INDEX($Y$3:$Y$65,MATCH(1,($AO$3:$AO$65=$AR82&amp;$AQ82)*($Z$3:$Z$65=DU$3),0),0),"")</f>
        <v/>
      </c>
      <c r="DV82" s="297" t="str">
        <f t="array" aca="1" ref="DV82" ca="1">IFERROR(INDEX($AB$3:$AB$65,MATCH(1,($AO$3:$AO$65=$AR82&amp;$AQ82)*($Z$3:$Z$65=DV$3),0),0),"")</f>
        <v/>
      </c>
      <c r="DW82" s="297" t="str">
        <f t="array" aca="1" ref="DW82" ca="1">IFERROR(INDEX($AC$3:$AC$65,MATCH(1,($AO$3:$AO$65=$AR82&amp;$AQ82)*($Z$3:$Z$65=DW$3),0),0),"")</f>
        <v/>
      </c>
      <c r="DX82" s="297" t="str">
        <f t="array" aca="1" ref="DX82" ca="1">IFERROR(INDEX($AA$3:$AA$65,MATCH(1,($AO$3:$AO$65=$AR82&amp;$AQ82)*($Z$3:$Z$65=DX$3),0),0),"")</f>
        <v/>
      </c>
      <c r="DY82" s="299" t="str">
        <f t="array" aca="1" ref="DY82" ca="1">IFERROR(INDEX($Y$3:$Y$65,MATCH(1,($AO$3:$AO$65=$AR82&amp;$AQ82)*($Z$3:$Z$65=DY$3),0),0),"")</f>
        <v/>
      </c>
      <c r="DZ82" s="297" t="str">
        <f t="array" aca="1" ref="DZ82" ca="1">IFERROR(INDEX($AB$3:$AB$65,MATCH(1,($AO$3:$AO$65=$AR82&amp;$AQ82)*($Z$3:$Z$65=DZ$3),0),0),"")</f>
        <v/>
      </c>
      <c r="EA82" s="297" t="str">
        <f t="array" aca="1" ref="EA82" ca="1">IFERROR(INDEX($AC$3:$AC$65,MATCH(1,($AO$3:$AO$65=$AR82&amp;$AQ82)*($Z$3:$Z$65=EA$3),0),0),"")</f>
        <v/>
      </c>
      <c r="EB82" s="297" t="str">
        <f t="array" aca="1" ref="EB82" ca="1">IFERROR(INDEX($AA$3:$AA$65,MATCH(1,($AO$3:$AO$65=$AR82&amp;$AQ82)*($Z$3:$Z$65=EB$3),0),0),"")</f>
        <v/>
      </c>
      <c r="EC82" s="299" t="str">
        <f t="array" aca="1" ref="EC82" ca="1">IFERROR(INDEX($Y$3:$Y$65,MATCH(1,($AO$3:$AO$65=$AR82&amp;$AQ82)*($Z$3:$Z$65=EC$3),0),0),"")</f>
        <v/>
      </c>
      <c r="ED82" s="297" t="str">
        <f t="array" aca="1" ref="ED82" ca="1">IFERROR(INDEX($AB$3:$AB$65,MATCH(1,($AO$3:$AO$65=$AR82&amp;$AQ82)*($Z$3:$Z$65=ED$3),0),0),"")</f>
        <v/>
      </c>
      <c r="EE82" s="297" t="str">
        <f t="array" aca="1" ref="EE82" ca="1">IFERROR(INDEX($AC$3:$AC$65,MATCH(1,($AO$3:$AO$65=$AR82&amp;$AQ82)*($Z$3:$Z$65=EE$3),0),0),"")</f>
        <v/>
      </c>
      <c r="EF82" s="297" t="str">
        <f t="array" aca="1" ref="EF82" ca="1">IFERROR(INDEX($AI$3:$AI$129,MATCH(1,($AP$3:$AP$129=$AR82&amp;$AQ82)*($AH$3:$AH$129=EF$3),0),0),"")</f>
        <v/>
      </c>
      <c r="EG82" s="299" t="str">
        <f t="array" aca="1" ref="EG82" ca="1">IFERROR(INDEX($AG$3:$AG$129,MATCH(1,($AP$3:$AP$129=$AR82&amp;$AQ82)*($AH$3:$AH$129=EG$3),0),0),"")</f>
        <v/>
      </c>
      <c r="EH82" s="297" t="str">
        <f t="array" aca="1" ref="EH82" ca="1">IFERROR(INDEX($AJ$3:$AJ$129,MATCH(1,($AP$3:$AP$129=$AR82&amp;$AQ82)*($AH$3:$AH$129=EH$3),0),0),"")</f>
        <v/>
      </c>
      <c r="EI82" s="297" t="str">
        <f t="array" aca="1" ref="EI82" ca="1">IFERROR(INDEX($AK$3:$AK$129,MATCH(1,($AP$3:$AP$129=$AR82&amp;$AQ82)*($AH$3:$AH$129=EI$3),0),0),"")</f>
        <v/>
      </c>
      <c r="EJ82" s="297" t="str">
        <f t="array" aca="1" ref="EJ82" ca="1">IFERROR(INDEX($AI$3:$AI$129,MATCH(1,($AP$3:$AP$129=$AR82&amp;$AQ82)*($AH$3:$AH$129=EJ$3),0),0),"")</f>
        <v/>
      </c>
      <c r="EK82" s="299" t="str">
        <f t="array" aca="1" ref="EK82" ca="1">IFERROR(INDEX($AG$3:$AG$129,MATCH(1,($AP$3:$AP$129=$AR82&amp;$AQ82)*($AH$3:$AH$129=EK$3),0),0),"")</f>
        <v/>
      </c>
      <c r="EL82" s="297" t="str">
        <f t="array" aca="1" ref="EL82" ca="1">IFERROR(INDEX($AJ$3:$AJ$129,MATCH(1,($AP$3:$AP$129=$AR82&amp;$AQ82)*($AH$3:$AH$129=EL$3),0),0),"")</f>
        <v/>
      </c>
      <c r="EM82" s="297" t="str">
        <f t="array" aca="1" ref="EM82" ca="1">IFERROR(INDEX($AK$3:$AK$129,MATCH(1,($AP$3:$AP$129=$AR82&amp;$AQ82)*($AH$3:$AH$129=EM$3),0),0),"")</f>
        <v/>
      </c>
      <c r="EN82" s="297" t="str">
        <f t="array" aca="1" ref="EN82" ca="1">IFERROR(INDEX($AI$3:$AI$129,MATCH(1,($AP$3:$AP$129=$AR82&amp;$AQ82)*($AH$3:$AH$129=EN$3),0),0),"")</f>
        <v/>
      </c>
      <c r="EO82" s="299" t="str">
        <f t="array" aca="1" ref="EO82" ca="1">IFERROR(INDEX($AG$3:$AG$129,MATCH(1,($AP$3:$AP$129=$AR82&amp;$AQ82)*($AH$3:$AH$129=EO$3),0),0),"")</f>
        <v/>
      </c>
      <c r="EP82" s="297" t="str">
        <f t="array" aca="1" ref="EP82" ca="1">IFERROR(INDEX($AJ$3:$AJ$129,MATCH(1,($AP$3:$AP$129=$AR82&amp;$AQ82)*($AH$3:$AH$129=EP$3),0),0),"")</f>
        <v/>
      </c>
      <c r="EQ82" s="297" t="str">
        <f t="array" aca="1" ref="EQ82" ca="1">IFERROR(INDEX($AK$3:$AK$129,MATCH(1,($AP$3:$AP$129=$AR82&amp;$AQ82)*($AH$3:$AH$129=EQ$3),0),0),"")</f>
        <v/>
      </c>
      <c r="ER82" s="297" t="str">
        <f t="array" aca="1" ref="ER82" ca="1">IFERROR(INDEX($AI$3:$AI$129,MATCH(1,($AP$3:$AP$129=$AR82&amp;$AQ82)*($AH$3:$AH$129=ER$3),0),0),"")</f>
        <v/>
      </c>
      <c r="ES82" s="299" t="str">
        <f t="array" aca="1" ref="ES82" ca="1">IFERROR(INDEX($AG$3:$AG$129,MATCH(1,($AP$3:$AP$129=$AR82&amp;$AQ82)*($AH$3:$AH$129=ES$3),0),0),"")</f>
        <v/>
      </c>
      <c r="ET82" s="297" t="str">
        <f t="array" aca="1" ref="ET82" ca="1">IFERROR(INDEX($AJ$3:$AJ$129,MATCH(1,($AP$3:$AP$129=$AR82&amp;$AQ82)*($AH$3:$AH$129=ET$3),0),0),"")</f>
        <v/>
      </c>
      <c r="EU82" s="297" t="str">
        <f t="array" aca="1" ref="EU82" ca="1">IFERROR(INDEX($AK$3:$AK$129,MATCH(1,($AP$3:$AP$129=$AR82&amp;$AQ82)*($AH$3:$AH$129=EU$3),0),0),"")</f>
        <v/>
      </c>
      <c r="EV82" s="297" t="str">
        <f t="array" aca="1" ref="EV82" ca="1">IFERROR(INDEX($AI$3:$AI$129,MATCH(1,($AP$3:$AP$129=$AR82&amp;$AQ82)*($AH$3:$AH$129=EV$3),0),0),"")</f>
        <v/>
      </c>
      <c r="EW82" s="299" t="str">
        <f t="array" aca="1" ref="EW82" ca="1">IFERROR(INDEX($AG$3:$AG$129,MATCH(1,($AP$3:$AP$129=$AR82&amp;$AQ82)*($AH$3:$AH$129=EW$3),0),0),"")</f>
        <v/>
      </c>
      <c r="EX82" s="297" t="str">
        <f t="array" aca="1" ref="EX82" ca="1">IFERROR(INDEX($AJ$3:$AJ$129,MATCH(1,($AP$3:$AP$129=$AR82&amp;$AQ82)*($AH$3:$AH$129=EX$3),0),0),"")</f>
        <v/>
      </c>
      <c r="EY82" s="297" t="str">
        <f t="array" aca="1" ref="EY82" ca="1">IFERROR(INDEX($AK$3:$AK$129,MATCH(1,($AP$3:$AP$129=$AR82&amp;$AQ82)*($AH$3:$AH$129=EY$3),0),0),"")</f>
        <v/>
      </c>
      <c r="EZ82" s="297" t="str">
        <f t="array" aca="1" ref="EZ82" ca="1">IFERROR(INDEX($AI$3:$AI$129,MATCH(1,($AP$3:$AP$129=$AR82&amp;$AQ82)*($AH$3:$AH$129=EZ$3),0),0),"")</f>
        <v/>
      </c>
      <c r="FA82" s="299" t="str">
        <f t="array" aca="1" ref="FA82" ca="1">IFERROR(INDEX($AG$3:$AG$129,MATCH(1,($AP$3:$AP$129=$AR82&amp;$AQ82)*($AH$3:$AH$129=FA$3),0),0),"")</f>
        <v/>
      </c>
      <c r="FB82" s="297" t="str">
        <f t="array" aca="1" ref="FB82" ca="1">IFERROR(INDEX($AJ$3:$AJ$129,MATCH(1,($AP$3:$AP$129=$AR82&amp;$AQ82)*($AH$3:$AH$129=FB$3),0),0),"")</f>
        <v/>
      </c>
      <c r="FC82" s="297" t="str">
        <f t="array" aca="1" ref="FC82" ca="1">IFERROR(INDEX($AK$3:$AK$129,MATCH(1,($AP$3:$AP$129=$AR82&amp;$AQ82)*($AH$3:$AH$129=FC$3),0),0),"")</f>
        <v/>
      </c>
      <c r="FD82" s="297" t="str">
        <f t="array" aca="1" ref="FD82" ca="1">IFERROR(INDEX($AI$3:$AI$129,MATCH(1,($AP$3:$AP$129=$AR82&amp;$AQ82)*($AH$3:$AH$129=FD$3),0),0),"")</f>
        <v/>
      </c>
      <c r="FE82" s="299" t="str">
        <f t="array" aca="1" ref="FE82" ca="1">IFERROR(INDEX($AG$3:$AG$129,MATCH(1,($AP$3:$AP$129=$AR82&amp;$AQ82)*($AH$3:$AH$129=FE$3),0),0),"")</f>
        <v/>
      </c>
      <c r="FF82" s="297" t="str">
        <f t="array" aca="1" ref="FF82" ca="1">IFERROR(INDEX($AJ$3:$AJ$129,MATCH(1,($AP$3:$AP$129=$AR82&amp;$AQ82)*($AH$3:$AH$129=FF$3),0),0),"")</f>
        <v/>
      </c>
      <c r="FG82" s="297" t="str">
        <f t="array" aca="1" ref="FG82" ca="1">IFERROR(INDEX($AK$3:$AK$129,MATCH(1,($AP$3:$AP$129=$AR82&amp;$AQ82)*($AH$3:$AH$129=FG$3),0),0),"")</f>
        <v/>
      </c>
    </row>
    <row r="83" spans="2:163" ht="13.8" x14ac:dyDescent="0.25">
      <c r="B83" s="295">
        <f>dummy1!O89</f>
        <v>81</v>
      </c>
      <c r="C83" s="296">
        <f>dummy1!P89</f>
        <v>42041</v>
      </c>
      <c r="D83" s="297">
        <f>dummy1!Q89</f>
        <v>0.70833333333333337</v>
      </c>
      <c r="E83" s="295" t="str">
        <f>dummy1!R89</f>
        <v>Court 1</v>
      </c>
      <c r="X83" s="296"/>
      <c r="AD83" s="295">
        <f ca="1">'Bracket 33 - 64'!AI21</f>
        <v>33</v>
      </c>
      <c r="AE83" s="295" t="str">
        <f ca="1">'Bracket 33 - 64'!AJ18</f>
        <v>Winner Match 13</v>
      </c>
      <c r="AF83" s="295" t="str">
        <f ca="1">'Bracket 33 - 64'!AJ19</f>
        <v>Winner Match 14</v>
      </c>
      <c r="AG83" s="295" t="str">
        <f t="shared" ca="1" si="80"/>
        <v/>
      </c>
      <c r="AH83" s="295" t="str">
        <f t="shared" ca="1" si="81"/>
        <v/>
      </c>
      <c r="AI83" s="295" t="str">
        <f t="shared" ca="1" si="82"/>
        <v/>
      </c>
      <c r="AJ83" s="295" t="str">
        <f t="shared" ca="1" si="83"/>
        <v/>
      </c>
      <c r="AK83" s="295" t="str">
        <f t="shared" ca="1" si="84"/>
        <v/>
      </c>
      <c r="AL83" s="294">
        <f>IF(dummy1!B90=dummy1!B89,IF(dummy1!C90&gt;1,AL82,AL82+1),1)</f>
        <v>2</v>
      </c>
      <c r="AP83" s="295" t="str">
        <f t="shared" si="85"/>
        <v>2Court 1</v>
      </c>
      <c r="AQ83" s="295" t="str">
        <f t="shared" si="76"/>
        <v>Court 10</v>
      </c>
      <c r="AR83" s="295">
        <f t="shared" si="95"/>
        <v>7</v>
      </c>
      <c r="AS83" s="295">
        <f t="shared" ca="1" si="87"/>
        <v>20</v>
      </c>
      <c r="AT83" s="295">
        <f t="shared" ca="1" si="88"/>
        <v>0</v>
      </c>
      <c r="AU83" s="295">
        <f t="shared" ca="1" si="89"/>
        <v>0</v>
      </c>
      <c r="AV83" s="295">
        <f t="shared" ca="1" si="90"/>
        <v>0</v>
      </c>
      <c r="AW83" s="295">
        <f t="shared" ca="1" si="91"/>
        <v>0</v>
      </c>
      <c r="AX83" s="295">
        <f t="shared" ca="1" si="92"/>
        <v>0</v>
      </c>
      <c r="AY83" s="295">
        <f t="shared" ca="1" si="93"/>
        <v>0</v>
      </c>
      <c r="AZ83" s="297" t="str">
        <f t="array" aca="1" ref="AZ83" ca="1">IFERROR(INDEX($K$3:$K$18,MATCH(1,($AM$3:$AM$18=$AR83&amp;$AQ83)*($J$3:$J$18=AZ$3),0),0),"")</f>
        <v/>
      </c>
      <c r="BA83" s="299" t="str">
        <f t="array" aca="1" ref="BA83" ca="1">IFERROR(INDEX($I$3:$I$18,MATCH(1,($AM$3:$AM$18=$AR83&amp;$AQ83)*($J$3:$J$18=BA$3),0),0),"")</f>
        <v/>
      </c>
      <c r="BB83" s="297" t="str">
        <f t="array" aca="1" ref="BB83" ca="1">IFERROR(INDEX($L$3:$L$18,MATCH(1,($AM$3:$AM$18=$AR83&amp;$AQ83)*($J$3:$J$18=BB$3),0),0),"")</f>
        <v/>
      </c>
      <c r="BC83" s="297" t="str">
        <f t="array" aca="1" ref="BC83" ca="1">IFERROR(INDEX($M$3:$M$18,MATCH(1,($AM$3:$AM$18=$AR83&amp;$AQ83)*($J$3:$J$18=BC$3),0),0),"")</f>
        <v/>
      </c>
      <c r="BD83" s="297" t="str">
        <f t="array" aca="1" ref="BD83" ca="1">IFERROR(INDEX($K$3:$K$18,MATCH(1,($AM$3:$AM$18=$AR83&amp;$AQ83)*($J$3:$J$18=BD$3),0),0),"")</f>
        <v/>
      </c>
      <c r="BE83" s="299" t="str">
        <f t="array" aca="1" ref="BE83" ca="1">IFERROR(INDEX($I$3:$I$18,MATCH(1,($AM$3:$AM$18=$AR83&amp;$AQ83)*($J$3:$J$18=BE$3),0),0),"")</f>
        <v/>
      </c>
      <c r="BF83" s="297" t="str">
        <f t="array" aca="1" ref="BF83" ca="1">IFERROR(INDEX($L$3:$L$18,MATCH(1,($AM$3:$AM$18=$AR83&amp;$AQ83)*($J$3:$J$18=BF$3),0),0),"")</f>
        <v/>
      </c>
      <c r="BG83" s="297" t="str">
        <f t="array" aca="1" ref="BG83" ca="1">IFERROR(INDEX($M$3:$M$18,MATCH(1,($AM$3:$AM$18=$AR83&amp;$AQ83)*($J$3:$J$18=BG$3),0),0),"")</f>
        <v/>
      </c>
      <c r="BH83" s="297" t="str">
        <f t="array" aca="1" ref="BH83" ca="1">IFERROR(INDEX($K$3:$K$18,MATCH(1,($AM$3:$AM$18=$AR83&amp;$AQ83)*($J$3:$J$18=BH$3),0),0),"")</f>
        <v/>
      </c>
      <c r="BI83" s="299" t="str">
        <f t="array" aca="1" ref="BI83" ca="1">IFERROR(INDEX($I$3:$I$18,MATCH(1,($AM$3:$AM$18=$AR83&amp;$AQ83)*($J$3:$J$18=BI$3),0),0),"")</f>
        <v/>
      </c>
      <c r="BJ83" s="297" t="str">
        <f t="array" aca="1" ref="BJ83" ca="1">IFERROR(INDEX($L$3:$L$18,MATCH(1,($AM$3:$AM$18=$AR83&amp;$AQ83)*($J$3:$J$18=BJ$3),0),0),"")</f>
        <v/>
      </c>
      <c r="BK83" s="297" t="str">
        <f t="array" aca="1" ref="BK83" ca="1">IFERROR(INDEX($M$3:$M$18,MATCH(1,($AM$3:$AM$18=$AR83&amp;$AQ83)*($J$3:$J$18=BK$3),0),0),"")</f>
        <v/>
      </c>
      <c r="BL83" s="297" t="str">
        <f t="array" aca="1" ref="BL83" ca="1">IFERROR(INDEX($K$3:$K$18,MATCH(1,($AM$3:$AM$18=$AR83&amp;$AQ83)*($J$3:$J$18=BL$3),0),0),"")</f>
        <v/>
      </c>
      <c r="BM83" s="299" t="str">
        <f t="array" aca="1" ref="BM83" ca="1">IFERROR(INDEX($I$3:$I$18,MATCH(1,($AM$3:$AM$18=$AR83&amp;$AQ83)*($J$3:$J$18=BM$3),0),0),"")</f>
        <v/>
      </c>
      <c r="BN83" s="297" t="str">
        <f t="array" aca="1" ref="BN83" ca="1">IFERROR(INDEX($L$3:$L$18,MATCH(1,($AM$3:$AM$18=$AR83&amp;$AQ83)*($J$3:$J$18=BN$3),0),0),"")</f>
        <v/>
      </c>
      <c r="BO83" s="297" t="str">
        <f t="array" aca="1" ref="BO83" ca="1">IFERROR(INDEX($M$3:$M$18,MATCH(1,($AM$3:$AM$18=$AR83&amp;$AQ83)*($J$3:$J$18=BO$3),0),0),"")</f>
        <v/>
      </c>
      <c r="BP83" s="297" t="str">
        <f t="array" aca="1" ref="BP83" ca="1">IFERROR(INDEX($K$3:$K$18,MATCH(1,($AM$3:$AM$18=$AR83&amp;$AQ83)*($J$3:$J$18=BP$3),0),0),"")</f>
        <v/>
      </c>
      <c r="BQ83" s="299" t="str">
        <f t="array" aca="1" ref="BQ83" ca="1">IFERROR(INDEX($I$3:$I$18,MATCH(1,($AM$3:$AM$18=$AR83&amp;$AQ83)*($J$3:$J$18=BQ$3),0),0),"")</f>
        <v/>
      </c>
      <c r="BR83" s="297" t="str">
        <f t="array" aca="1" ref="BR83" ca="1">IFERROR(INDEX($L$3:$L$18,MATCH(1,($AM$3:$AM$18=$AR83&amp;$AQ83)*($J$3:$J$18=BR$3),0),0),"")</f>
        <v/>
      </c>
      <c r="BS83" s="297" t="str">
        <f t="array" aca="1" ref="BS83" ca="1">IFERROR(INDEX($M$3:$M$18,MATCH(1,($AM$3:$AM$18=$AR83&amp;$AQ83)*($J$3:$J$18=BS$3),0),0),"")</f>
        <v/>
      </c>
      <c r="BT83" s="297" t="str">
        <f t="array" aca="1" ref="BT83" ca="1">IFERROR(INDEX($K$3:$K$18,MATCH(1,($AM$3:$AM$18=$AR83&amp;$AQ83)*($J$3:$J$18=BT$3),0),0),"")</f>
        <v/>
      </c>
      <c r="BU83" s="299" t="str">
        <f t="array" aca="1" ref="BU83" ca="1">IFERROR(INDEX($I$3:$I$18,MATCH(1,($AM$3:$AM$18=$AR83&amp;$AQ83)*($J$3:$J$18=BU$3),0),0),"")</f>
        <v/>
      </c>
      <c r="BV83" s="297" t="str">
        <f t="array" aca="1" ref="BV83" ca="1">IFERROR(INDEX($L$3:$L$18,MATCH(1,($AM$3:$AM$18=$AR83&amp;$AQ83)*($J$3:$J$18=BV$3),0),0),"")</f>
        <v/>
      </c>
      <c r="BW83" s="297" t="str">
        <f t="array" aca="1" ref="BW83" ca="1">IFERROR(INDEX($M$3:$M$18,MATCH(1,($AM$3:$AM$18=$AR83&amp;$AQ83)*($J$3:$J$18=BW$3),0),0),"")</f>
        <v/>
      </c>
      <c r="BX83" s="297" t="str">
        <f t="array" aca="1" ref="BX83" ca="1">IFERROR(INDEX($K$3:$K$18,MATCH(1,($AM$3:$AM$18=$AR83&amp;$AQ83)*($J$3:$J$18=BX$3),0),0),"")</f>
        <v/>
      </c>
      <c r="BY83" s="299" t="str">
        <f t="array" aca="1" ref="BY83" ca="1">IFERROR(INDEX($I$3:$I$18,MATCH(1,($AM$3:$AM$18=$AR83&amp;$AQ83)*($J$3:$J$18=BY$3),0),0),"")</f>
        <v/>
      </c>
      <c r="BZ83" s="297" t="str">
        <f t="array" aca="1" ref="BZ83" ca="1">IFERROR(INDEX($L$3:$L$18,MATCH(1,($AM$3:$AM$18=$AR83&amp;$AQ83)*($J$3:$J$18=BZ$3),0),0),"")</f>
        <v/>
      </c>
      <c r="CA83" s="297" t="str">
        <f t="array" aca="1" ref="CA83" ca="1">IFERROR(INDEX($M$3:$M$18,MATCH(1,($AM$3:$AM$18=$AR83&amp;$AQ83)*($J$3:$J$18=CA$3),0),0),"")</f>
        <v/>
      </c>
      <c r="CB83" s="297" t="str">
        <f t="array" aca="1" ref="CB83" ca="1">IFERROR(INDEX($S$3:$S$33,MATCH(1,($AN$3:$AN$33=$AR83&amp;$AQ83)*($R$3:$R$33=CB$3),0),0),"")</f>
        <v/>
      </c>
      <c r="CC83" s="299" t="str">
        <f t="array" aca="1" ref="CC83" ca="1">IFERROR(INDEX($Q$3:$Q$33,MATCH(1,($AN$3:$AN$33=$AR83&amp;$AQ83)*($R$3:$R$33=CC$3),0),0),"")</f>
        <v/>
      </c>
      <c r="CD83" s="297" t="str">
        <f t="array" aca="1" ref="CD83" ca="1">IFERROR(INDEX($T$3:$T$33,MATCH(1,($AN$3:$AN$33=$AR83&amp;$AQ83)*($R$3:$R$33=CD$3),0),0),"")</f>
        <v/>
      </c>
      <c r="CE83" s="297" t="str">
        <f t="array" aca="1" ref="CE83" ca="1">IFERROR(INDEX($U$3:$U$33,MATCH(1,($AN$3:$AN$33=$AR83&amp;$AQ83)*($R$3:$R$33=CE$3),0),0),"")</f>
        <v/>
      </c>
      <c r="CF83" s="297" t="str">
        <f t="array" aca="1" ref="CF83" ca="1">IFERROR(INDEX($S$3:$S$33,MATCH(1,($AN$3:$AN$33=$AR83&amp;$AQ83)*($R$3:$R$33=CF$3),0),0),"")</f>
        <v/>
      </c>
      <c r="CG83" s="299" t="str">
        <f t="array" aca="1" ref="CG83" ca="1">IFERROR(INDEX($Q$3:$Q$33,MATCH(1,($AN$3:$AN$33=$AR83&amp;$AQ83)*($R$3:$R$33=CG$3),0),0),"")</f>
        <v/>
      </c>
      <c r="CH83" s="297" t="str">
        <f t="array" aca="1" ref="CH83" ca="1">IFERROR(INDEX($T$3:$T$33,MATCH(1,($AN$3:$AN$33=$AR83&amp;$AQ83)*($R$3:$R$33=CH$3),0),0),"")</f>
        <v/>
      </c>
      <c r="CI83" s="297" t="str">
        <f t="array" aca="1" ref="CI83" ca="1">IFERROR(INDEX($U$3:$U$33,MATCH(1,($AN$3:$AN$33=$AR83&amp;$AQ83)*($R$3:$R$33=CI$3),0),0),"")</f>
        <v/>
      </c>
      <c r="CJ83" s="297" t="str">
        <f t="array" aca="1" ref="CJ83" ca="1">IFERROR(INDEX($S$3:$S$33,MATCH(1,($AN$3:$AN$33=$AR83&amp;$AQ83)*($R$3:$R$33=CJ$3),0),0),"")</f>
        <v/>
      </c>
      <c r="CK83" s="299" t="str">
        <f t="array" aca="1" ref="CK83" ca="1">IFERROR(INDEX($Q$3:$Q$33,MATCH(1,($AN$3:$AN$33=$AR83&amp;$AQ83)*($R$3:$R$33=CK$3),0),0),"")</f>
        <v/>
      </c>
      <c r="CL83" s="297" t="str">
        <f t="array" aca="1" ref="CL83" ca="1">IFERROR(INDEX($T$3:$T$33,MATCH(1,($AN$3:$AN$33=$AR83&amp;$AQ83)*($R$3:$R$33=CL$3),0),0),"")</f>
        <v/>
      </c>
      <c r="CM83" s="297" t="str">
        <f t="array" aca="1" ref="CM83" ca="1">IFERROR(INDEX($U$3:$U$33,MATCH(1,($AN$3:$AN$33=$AR83&amp;$AQ83)*($R$3:$R$33=CM$3),0),0),"")</f>
        <v/>
      </c>
      <c r="CN83" s="297" t="str">
        <f t="array" aca="1" ref="CN83" ca="1">IFERROR(INDEX($S$3:$S$33,MATCH(1,($AN$3:$AN$33=$AR83&amp;$AQ83)*($R$3:$R$33=CN$3),0),0),"")</f>
        <v/>
      </c>
      <c r="CO83" s="299" t="str">
        <f t="array" aca="1" ref="CO83" ca="1">IFERROR(INDEX($Q$3:$Q$33,MATCH(1,($AN$3:$AN$33=$AR83&amp;$AQ83)*($R$3:$R$33=CO$3),0),0),"")</f>
        <v/>
      </c>
      <c r="CP83" s="297" t="str">
        <f t="array" aca="1" ref="CP83" ca="1">IFERROR(INDEX($T$3:$T$33,MATCH(1,($AN$3:$AN$33=$AR83&amp;$AQ83)*($R$3:$R$33=CP$3),0),0),"")</f>
        <v/>
      </c>
      <c r="CQ83" s="297" t="str">
        <f t="array" aca="1" ref="CQ83" ca="1">IFERROR(INDEX($U$3:$U$33,MATCH(1,($AN$3:$AN$33=$AR83&amp;$AQ83)*($R$3:$R$33=CQ$3),0),0),"")</f>
        <v/>
      </c>
      <c r="CR83" s="297" t="str">
        <f t="array" aca="1" ref="CR83" ca="1">IFERROR(INDEX($S$3:$S$33,MATCH(1,($AN$3:$AN$33=$AR83&amp;$AQ83)*($R$3:$R$33=CR$3),0),0),"")</f>
        <v/>
      </c>
      <c r="CS83" s="299" t="str">
        <f t="array" aca="1" ref="CS83" ca="1">IFERROR(INDEX($Q$3:$Q$33,MATCH(1,($AN$3:$AN$33=$AR83&amp;$AQ83)*($R$3:$R$33=CS$3),0),0),"")</f>
        <v/>
      </c>
      <c r="CT83" s="297" t="str">
        <f t="array" aca="1" ref="CT83" ca="1">IFERROR(INDEX($T$3:$T$33,MATCH(1,($AN$3:$AN$33=$AR83&amp;$AQ83)*($R$3:$R$33=CT$3),0),0),"")</f>
        <v/>
      </c>
      <c r="CU83" s="297" t="str">
        <f t="array" aca="1" ref="CU83" ca="1">IFERROR(INDEX($U$3:$U$33,MATCH(1,($AN$3:$AN$33=$AR83&amp;$AQ83)*($R$3:$R$33=CU$3),0),0),"")</f>
        <v/>
      </c>
      <c r="CV83" s="297" t="str">
        <f t="array" aca="1" ref="CV83" ca="1">IFERROR(INDEX($S$3:$S$33,MATCH(1,($AN$3:$AN$33=$AR83&amp;$AQ83)*($R$3:$R$33=CV$3),0),0),"")</f>
        <v/>
      </c>
      <c r="CW83" s="299" t="str">
        <f t="array" aca="1" ref="CW83" ca="1">IFERROR(INDEX($Q$3:$Q$33,MATCH(1,($AN$3:$AN$33=$AR83&amp;$AQ83)*($R$3:$R$33=CW$3),0),0),"")</f>
        <v/>
      </c>
      <c r="CX83" s="297" t="str">
        <f t="array" aca="1" ref="CX83" ca="1">IFERROR(INDEX($T$3:$T$33,MATCH(1,($AN$3:$AN$33=$AR83&amp;$AQ83)*($R$3:$R$33=CX$3),0),0),"")</f>
        <v/>
      </c>
      <c r="CY83" s="297" t="str">
        <f t="array" aca="1" ref="CY83" ca="1">IFERROR(INDEX($U$3:$U$33,MATCH(1,($AN$3:$AN$33=$AR83&amp;$AQ83)*($R$3:$R$33=CY$3),0),0),"")</f>
        <v/>
      </c>
      <c r="CZ83" s="297" t="str">
        <f t="array" aca="1" ref="CZ83" ca="1">IFERROR(INDEX($S$3:$S$33,MATCH(1,($AN$3:$AN$33=$AR83&amp;$AQ83)*($R$3:$R$33=CZ$3),0),0),"")</f>
        <v/>
      </c>
      <c r="DA83" s="299" t="str">
        <f t="array" aca="1" ref="DA83" ca="1">IFERROR(INDEX($Q$3:$Q$33,MATCH(1,($AN$3:$AN$33=$AR83&amp;$AQ83)*($R$3:$R$33=DA$3),0),0),"")</f>
        <v/>
      </c>
      <c r="DB83" s="297" t="str">
        <f t="array" aca="1" ref="DB83" ca="1">IFERROR(INDEX($T$3:$T$33,MATCH(1,($AN$3:$AN$33=$AR83&amp;$AQ83)*($R$3:$R$33=DB$3),0),0),"")</f>
        <v/>
      </c>
      <c r="DC83" s="297" t="str">
        <f t="array" aca="1" ref="DC83" ca="1">IFERROR(INDEX($U$3:$U$33,MATCH(1,($AN$3:$AN$33=$AR83&amp;$AQ83)*($R$3:$R$33=DC$3),0),0),"")</f>
        <v/>
      </c>
      <c r="DD83" s="297" t="str">
        <f t="array" aca="1" ref="DD83" ca="1">IFERROR(INDEX($AA$3:$AA$65,MATCH(1,($AO$3:$AO$65=$AR83&amp;$AQ83)*($Z$3:$Z$65=DD$3),0),0),"")</f>
        <v/>
      </c>
      <c r="DE83" s="299" t="str">
        <f t="array" aca="1" ref="DE83" ca="1">IFERROR(INDEX($Y$3:$Y$65,MATCH(1,($AO$3:$AO$65=$AR83&amp;$AQ83)*($Z$3:$Z$65=DE$3),0),0),"")</f>
        <v/>
      </c>
      <c r="DF83" s="297" t="str">
        <f t="array" aca="1" ref="DF83" ca="1">IFERROR(INDEX($AB$3:$AB$65,MATCH(1,($AO$3:$AO$65=$AR83&amp;$AQ83)*($Z$3:$Z$65=DF$3),0),0),"")</f>
        <v/>
      </c>
      <c r="DG83" s="297" t="str">
        <f t="array" aca="1" ref="DG83" ca="1">IFERROR(INDEX($AC$3:$AC$65,MATCH(1,($AO$3:$AO$65=$AR83&amp;$AQ83)*($Z$3:$Z$65=DG$3),0),0),"")</f>
        <v/>
      </c>
      <c r="DH83" s="297" t="str">
        <f t="array" aca="1" ref="DH83" ca="1">IFERROR(INDEX($AA$3:$AA$65,MATCH(1,($AO$3:$AO$65=$AR83&amp;$AQ83)*($Z$3:$Z$65=DH$3),0),0),"")</f>
        <v/>
      </c>
      <c r="DI83" s="299" t="str">
        <f t="array" aca="1" ref="DI83" ca="1">IFERROR(INDEX($Y$3:$Y$65,MATCH(1,($AO$3:$AO$65=$AR83&amp;$AQ83)*($Z$3:$Z$65=DI$3),0),0),"")</f>
        <v/>
      </c>
      <c r="DJ83" s="297" t="str">
        <f t="array" aca="1" ref="DJ83" ca="1">IFERROR(INDEX($AB$3:$AB$65,MATCH(1,($AO$3:$AO$65=$AR83&amp;$AQ83)*($Z$3:$Z$65=DJ$3),0),0),"")</f>
        <v/>
      </c>
      <c r="DK83" s="297" t="str">
        <f t="array" aca="1" ref="DK83" ca="1">IFERROR(INDEX($AC$3:$AC$65,MATCH(1,($AO$3:$AO$65=$AR83&amp;$AQ83)*($Z$3:$Z$65=DK$3),0),0),"")</f>
        <v/>
      </c>
      <c r="DL83" s="297" t="str">
        <f t="array" aca="1" ref="DL83" ca="1">IFERROR(INDEX($AA$3:$AA$65,MATCH(1,($AO$3:$AO$65=$AR83&amp;$AQ83)*($Z$3:$Z$65=DL$3),0),0),"")</f>
        <v/>
      </c>
      <c r="DM83" s="299" t="str">
        <f t="array" aca="1" ref="DM83" ca="1">IFERROR(INDEX($Y$3:$Y$65,MATCH(1,($AO$3:$AO$65=$AR83&amp;$AQ83)*($Z$3:$Z$65=DM$3),0),0),"")</f>
        <v/>
      </c>
      <c r="DN83" s="297" t="str">
        <f t="array" aca="1" ref="DN83" ca="1">IFERROR(INDEX($AB$3:$AB$65,MATCH(1,($AO$3:$AO$65=$AR83&amp;$AQ83)*($Z$3:$Z$65=DN$3),0),0),"")</f>
        <v/>
      </c>
      <c r="DO83" s="297" t="str">
        <f t="array" aca="1" ref="DO83" ca="1">IFERROR(INDEX($AC$3:$AC$65,MATCH(1,($AO$3:$AO$65=$AR83&amp;$AQ83)*($Z$3:$Z$65=DO$3),0),0),"")</f>
        <v/>
      </c>
      <c r="DP83" s="297" t="str">
        <f t="array" aca="1" ref="DP83" ca="1">IFERROR(INDEX($AA$3:$AA$65,MATCH(1,($AO$3:$AO$65=$AR83&amp;$AQ83)*($Z$3:$Z$65=DP$3),0),0),"")</f>
        <v/>
      </c>
      <c r="DQ83" s="299" t="str">
        <f t="array" aca="1" ref="DQ83" ca="1">IFERROR(INDEX($Y$3:$Y$65,MATCH(1,($AO$3:$AO$65=$AR83&amp;$AQ83)*($Z$3:$Z$65=DQ$3),0),0),"")</f>
        <v/>
      </c>
      <c r="DR83" s="297" t="str">
        <f t="array" aca="1" ref="DR83" ca="1">IFERROR(INDEX($AB$3:$AB$65,MATCH(1,($AO$3:$AO$65=$AR83&amp;$AQ83)*($Z$3:$Z$65=DR$3),0),0),"")</f>
        <v/>
      </c>
      <c r="DS83" s="297" t="str">
        <f t="array" aca="1" ref="DS83" ca="1">IFERROR(INDEX($AC$3:$AC$65,MATCH(1,($AO$3:$AO$65=$AR83&amp;$AQ83)*($Z$3:$Z$65=DS$3),0),0),"")</f>
        <v/>
      </c>
      <c r="DT83" s="297" t="str">
        <f t="array" aca="1" ref="DT83" ca="1">IFERROR(INDEX($AA$3:$AA$65,MATCH(1,($AO$3:$AO$65=$AR83&amp;$AQ83)*($Z$3:$Z$65=DT$3),0),0),"")</f>
        <v/>
      </c>
      <c r="DU83" s="299" t="str">
        <f t="array" aca="1" ref="DU83" ca="1">IFERROR(INDEX($Y$3:$Y$65,MATCH(1,($AO$3:$AO$65=$AR83&amp;$AQ83)*($Z$3:$Z$65=DU$3),0),0),"")</f>
        <v/>
      </c>
      <c r="DV83" s="297" t="str">
        <f t="array" aca="1" ref="DV83" ca="1">IFERROR(INDEX($AB$3:$AB$65,MATCH(1,($AO$3:$AO$65=$AR83&amp;$AQ83)*($Z$3:$Z$65=DV$3),0),0),"")</f>
        <v/>
      </c>
      <c r="DW83" s="297" t="str">
        <f t="array" aca="1" ref="DW83" ca="1">IFERROR(INDEX($AC$3:$AC$65,MATCH(1,($AO$3:$AO$65=$AR83&amp;$AQ83)*($Z$3:$Z$65=DW$3),0),0),"")</f>
        <v/>
      </c>
      <c r="DX83" s="297" t="str">
        <f t="array" aca="1" ref="DX83" ca="1">IFERROR(INDEX($AA$3:$AA$65,MATCH(1,($AO$3:$AO$65=$AR83&amp;$AQ83)*($Z$3:$Z$65=DX$3),0),0),"")</f>
        <v/>
      </c>
      <c r="DY83" s="299" t="str">
        <f t="array" aca="1" ref="DY83" ca="1">IFERROR(INDEX($Y$3:$Y$65,MATCH(1,($AO$3:$AO$65=$AR83&amp;$AQ83)*($Z$3:$Z$65=DY$3),0),0),"")</f>
        <v/>
      </c>
      <c r="DZ83" s="297" t="str">
        <f t="array" aca="1" ref="DZ83" ca="1">IFERROR(INDEX($AB$3:$AB$65,MATCH(1,($AO$3:$AO$65=$AR83&amp;$AQ83)*($Z$3:$Z$65=DZ$3),0),0),"")</f>
        <v/>
      </c>
      <c r="EA83" s="297" t="str">
        <f t="array" aca="1" ref="EA83" ca="1">IFERROR(INDEX($AC$3:$AC$65,MATCH(1,($AO$3:$AO$65=$AR83&amp;$AQ83)*($Z$3:$Z$65=EA$3),0),0),"")</f>
        <v/>
      </c>
      <c r="EB83" s="297" t="str">
        <f t="array" aca="1" ref="EB83" ca="1">IFERROR(INDEX($AA$3:$AA$65,MATCH(1,($AO$3:$AO$65=$AR83&amp;$AQ83)*($Z$3:$Z$65=EB$3),0),0),"")</f>
        <v/>
      </c>
      <c r="EC83" s="299" t="str">
        <f t="array" aca="1" ref="EC83" ca="1">IFERROR(INDEX($Y$3:$Y$65,MATCH(1,($AO$3:$AO$65=$AR83&amp;$AQ83)*($Z$3:$Z$65=EC$3),0),0),"")</f>
        <v/>
      </c>
      <c r="ED83" s="297" t="str">
        <f t="array" aca="1" ref="ED83" ca="1">IFERROR(INDEX($AB$3:$AB$65,MATCH(1,($AO$3:$AO$65=$AR83&amp;$AQ83)*($Z$3:$Z$65=ED$3),0),0),"")</f>
        <v/>
      </c>
      <c r="EE83" s="297" t="str">
        <f t="array" aca="1" ref="EE83" ca="1">IFERROR(INDEX($AC$3:$AC$65,MATCH(1,($AO$3:$AO$65=$AR83&amp;$AQ83)*($Z$3:$Z$65=EE$3),0),0),"")</f>
        <v/>
      </c>
      <c r="EF83" s="297" t="str">
        <f t="array" aca="1" ref="EF83" ca="1">IFERROR(INDEX($AI$3:$AI$129,MATCH(1,($AP$3:$AP$129=$AR83&amp;$AQ83)*($AH$3:$AH$129=EF$3),0),0),"")</f>
        <v/>
      </c>
      <c r="EG83" s="299" t="str">
        <f t="array" aca="1" ref="EG83" ca="1">IFERROR(INDEX($AG$3:$AG$129,MATCH(1,($AP$3:$AP$129=$AR83&amp;$AQ83)*($AH$3:$AH$129=EG$3),0),0),"")</f>
        <v/>
      </c>
      <c r="EH83" s="297" t="str">
        <f t="array" aca="1" ref="EH83" ca="1">IFERROR(INDEX($AJ$3:$AJ$129,MATCH(1,($AP$3:$AP$129=$AR83&amp;$AQ83)*($AH$3:$AH$129=EH$3),0),0),"")</f>
        <v/>
      </c>
      <c r="EI83" s="297" t="str">
        <f t="array" aca="1" ref="EI83" ca="1">IFERROR(INDEX($AK$3:$AK$129,MATCH(1,($AP$3:$AP$129=$AR83&amp;$AQ83)*($AH$3:$AH$129=EI$3),0),0),"")</f>
        <v/>
      </c>
      <c r="EJ83" s="297" t="str">
        <f t="array" aca="1" ref="EJ83" ca="1">IFERROR(INDEX($AI$3:$AI$129,MATCH(1,($AP$3:$AP$129=$AR83&amp;$AQ83)*($AH$3:$AH$129=EJ$3),0),0),"")</f>
        <v/>
      </c>
      <c r="EK83" s="299" t="str">
        <f t="array" aca="1" ref="EK83" ca="1">IFERROR(INDEX($AG$3:$AG$129,MATCH(1,($AP$3:$AP$129=$AR83&amp;$AQ83)*($AH$3:$AH$129=EK$3),0),0),"")</f>
        <v/>
      </c>
      <c r="EL83" s="297" t="str">
        <f t="array" aca="1" ref="EL83" ca="1">IFERROR(INDEX($AJ$3:$AJ$129,MATCH(1,($AP$3:$AP$129=$AR83&amp;$AQ83)*($AH$3:$AH$129=EL$3),0),0),"")</f>
        <v/>
      </c>
      <c r="EM83" s="297" t="str">
        <f t="array" aca="1" ref="EM83" ca="1">IFERROR(INDEX($AK$3:$AK$129,MATCH(1,($AP$3:$AP$129=$AR83&amp;$AQ83)*($AH$3:$AH$129=EM$3),0),0),"")</f>
        <v/>
      </c>
      <c r="EN83" s="297" t="str">
        <f t="array" aca="1" ref="EN83" ca="1">IFERROR(INDEX($AI$3:$AI$129,MATCH(1,($AP$3:$AP$129=$AR83&amp;$AQ83)*($AH$3:$AH$129=EN$3),0),0),"")</f>
        <v/>
      </c>
      <c r="EO83" s="299" t="str">
        <f t="array" aca="1" ref="EO83" ca="1">IFERROR(INDEX($AG$3:$AG$129,MATCH(1,($AP$3:$AP$129=$AR83&amp;$AQ83)*($AH$3:$AH$129=EO$3),0),0),"")</f>
        <v/>
      </c>
      <c r="EP83" s="297" t="str">
        <f t="array" aca="1" ref="EP83" ca="1">IFERROR(INDEX($AJ$3:$AJ$129,MATCH(1,($AP$3:$AP$129=$AR83&amp;$AQ83)*($AH$3:$AH$129=EP$3),0),0),"")</f>
        <v/>
      </c>
      <c r="EQ83" s="297" t="str">
        <f t="array" aca="1" ref="EQ83" ca="1">IFERROR(INDEX($AK$3:$AK$129,MATCH(1,($AP$3:$AP$129=$AR83&amp;$AQ83)*($AH$3:$AH$129=EQ$3),0),0),"")</f>
        <v/>
      </c>
      <c r="ER83" s="297" t="str">
        <f t="array" aca="1" ref="ER83" ca="1">IFERROR(INDEX($AI$3:$AI$129,MATCH(1,($AP$3:$AP$129=$AR83&amp;$AQ83)*($AH$3:$AH$129=ER$3),0),0),"")</f>
        <v/>
      </c>
      <c r="ES83" s="299" t="str">
        <f t="array" aca="1" ref="ES83" ca="1">IFERROR(INDEX($AG$3:$AG$129,MATCH(1,($AP$3:$AP$129=$AR83&amp;$AQ83)*($AH$3:$AH$129=ES$3),0),0),"")</f>
        <v/>
      </c>
      <c r="ET83" s="297" t="str">
        <f t="array" aca="1" ref="ET83" ca="1">IFERROR(INDEX($AJ$3:$AJ$129,MATCH(1,($AP$3:$AP$129=$AR83&amp;$AQ83)*($AH$3:$AH$129=ET$3),0),0),"")</f>
        <v/>
      </c>
      <c r="EU83" s="297" t="str">
        <f t="array" aca="1" ref="EU83" ca="1">IFERROR(INDEX($AK$3:$AK$129,MATCH(1,($AP$3:$AP$129=$AR83&amp;$AQ83)*($AH$3:$AH$129=EU$3),0),0),"")</f>
        <v/>
      </c>
      <c r="EV83" s="297" t="str">
        <f t="array" aca="1" ref="EV83" ca="1">IFERROR(INDEX($AI$3:$AI$129,MATCH(1,($AP$3:$AP$129=$AR83&amp;$AQ83)*($AH$3:$AH$129=EV$3),0),0),"")</f>
        <v/>
      </c>
      <c r="EW83" s="299" t="str">
        <f t="array" aca="1" ref="EW83" ca="1">IFERROR(INDEX($AG$3:$AG$129,MATCH(1,($AP$3:$AP$129=$AR83&amp;$AQ83)*($AH$3:$AH$129=EW$3),0),0),"")</f>
        <v/>
      </c>
      <c r="EX83" s="297" t="str">
        <f t="array" aca="1" ref="EX83" ca="1">IFERROR(INDEX($AJ$3:$AJ$129,MATCH(1,($AP$3:$AP$129=$AR83&amp;$AQ83)*($AH$3:$AH$129=EX$3),0),0),"")</f>
        <v/>
      </c>
      <c r="EY83" s="297" t="str">
        <f t="array" aca="1" ref="EY83" ca="1">IFERROR(INDEX($AK$3:$AK$129,MATCH(1,($AP$3:$AP$129=$AR83&amp;$AQ83)*($AH$3:$AH$129=EY$3),0),0),"")</f>
        <v/>
      </c>
      <c r="EZ83" s="297" t="str">
        <f t="array" aca="1" ref="EZ83" ca="1">IFERROR(INDEX($AI$3:$AI$129,MATCH(1,($AP$3:$AP$129=$AR83&amp;$AQ83)*($AH$3:$AH$129=EZ$3),0),0),"")</f>
        <v/>
      </c>
      <c r="FA83" s="299" t="str">
        <f t="array" aca="1" ref="FA83" ca="1">IFERROR(INDEX($AG$3:$AG$129,MATCH(1,($AP$3:$AP$129=$AR83&amp;$AQ83)*($AH$3:$AH$129=FA$3),0),0),"")</f>
        <v/>
      </c>
      <c r="FB83" s="297" t="str">
        <f t="array" aca="1" ref="FB83" ca="1">IFERROR(INDEX($AJ$3:$AJ$129,MATCH(1,($AP$3:$AP$129=$AR83&amp;$AQ83)*($AH$3:$AH$129=FB$3),0),0),"")</f>
        <v/>
      </c>
      <c r="FC83" s="297" t="str">
        <f t="array" aca="1" ref="FC83" ca="1">IFERROR(INDEX($AK$3:$AK$129,MATCH(1,($AP$3:$AP$129=$AR83&amp;$AQ83)*($AH$3:$AH$129=FC$3),0),0),"")</f>
        <v/>
      </c>
      <c r="FD83" s="297" t="str">
        <f t="array" aca="1" ref="FD83" ca="1">IFERROR(INDEX($AI$3:$AI$129,MATCH(1,($AP$3:$AP$129=$AR83&amp;$AQ83)*($AH$3:$AH$129=FD$3),0),0),"")</f>
        <v/>
      </c>
      <c r="FE83" s="299" t="str">
        <f t="array" aca="1" ref="FE83" ca="1">IFERROR(INDEX($AG$3:$AG$129,MATCH(1,($AP$3:$AP$129=$AR83&amp;$AQ83)*($AH$3:$AH$129=FE$3),0),0),"")</f>
        <v/>
      </c>
      <c r="FF83" s="297" t="str">
        <f t="array" aca="1" ref="FF83" ca="1">IFERROR(INDEX($AJ$3:$AJ$129,MATCH(1,($AP$3:$AP$129=$AR83&amp;$AQ83)*($AH$3:$AH$129=FF$3),0),0),"")</f>
        <v/>
      </c>
      <c r="FG83" s="297" t="str">
        <f t="array" aca="1" ref="FG83" ca="1">IFERROR(INDEX($AK$3:$AK$129,MATCH(1,($AP$3:$AP$129=$AR83&amp;$AQ83)*($AH$3:$AH$129=FG$3),0),0),"")</f>
        <v/>
      </c>
    </row>
    <row r="84" spans="2:163" ht="13.8" x14ac:dyDescent="0.25">
      <c r="B84" s="295">
        <f>dummy1!O90</f>
        <v>82</v>
      </c>
      <c r="C84" s="296">
        <f>dummy1!P90</f>
        <v>42041</v>
      </c>
      <c r="D84" s="297">
        <f>dummy1!Q90</f>
        <v>0.70833333333333337</v>
      </c>
      <c r="E84" s="295" t="str">
        <f>dummy1!R90</f>
        <v>Court 2</v>
      </c>
      <c r="X84" s="296"/>
      <c r="AD84" s="295">
        <f ca="1">'Bracket 33 - 64'!AI45</f>
        <v>34</v>
      </c>
      <c r="AE84" s="295" t="str">
        <f ca="1">'Bracket 33 - 64'!AJ42</f>
        <v>Winner Match 15</v>
      </c>
      <c r="AF84" s="295" t="str">
        <f ca="1">'Bracket 33 - 64'!AJ43</f>
        <v>Winner Match 16</v>
      </c>
      <c r="AG84" s="295" t="str">
        <f t="shared" ca="1" si="80"/>
        <v/>
      </c>
      <c r="AH84" s="295" t="str">
        <f t="shared" ca="1" si="81"/>
        <v/>
      </c>
      <c r="AI84" s="295" t="str">
        <f t="shared" ca="1" si="82"/>
        <v/>
      </c>
      <c r="AJ84" s="295" t="str">
        <f t="shared" ca="1" si="83"/>
        <v/>
      </c>
      <c r="AK84" s="295" t="str">
        <f t="shared" ca="1" si="84"/>
        <v/>
      </c>
      <c r="AL84" s="294">
        <f>IF(dummy1!B91=dummy1!B90,IF(dummy1!C91&gt;1,AL83,AL83+1),1)</f>
        <v>2</v>
      </c>
      <c r="AP84" s="295" t="str">
        <f t="shared" si="85"/>
        <v>2Court 2</v>
      </c>
      <c r="AQ84" s="295" t="str">
        <f t="shared" si="76"/>
        <v>Court 10</v>
      </c>
      <c r="AR84" s="295">
        <f t="shared" si="95"/>
        <v>8</v>
      </c>
      <c r="AS84" s="295">
        <f t="shared" ca="1" si="87"/>
        <v>20</v>
      </c>
      <c r="AT84" s="295">
        <f t="shared" ca="1" si="88"/>
        <v>0</v>
      </c>
      <c r="AU84" s="295">
        <f t="shared" ca="1" si="89"/>
        <v>0</v>
      </c>
      <c r="AV84" s="295">
        <f t="shared" ca="1" si="90"/>
        <v>0</v>
      </c>
      <c r="AW84" s="295">
        <f t="shared" ca="1" si="91"/>
        <v>0</v>
      </c>
      <c r="AX84" s="295">
        <f t="shared" ca="1" si="92"/>
        <v>0</v>
      </c>
      <c r="AY84" s="295">
        <f t="shared" ca="1" si="93"/>
        <v>0</v>
      </c>
      <c r="AZ84" s="297" t="str">
        <f t="array" aca="1" ref="AZ84" ca="1">IFERROR(INDEX($K$3:$K$18,MATCH(1,($AM$3:$AM$18=$AR84&amp;$AQ84)*($J$3:$J$18=AZ$3),0),0),"")</f>
        <v/>
      </c>
      <c r="BA84" s="299" t="str">
        <f t="array" aca="1" ref="BA84" ca="1">IFERROR(INDEX($I$3:$I$18,MATCH(1,($AM$3:$AM$18=$AR84&amp;$AQ84)*($J$3:$J$18=BA$3),0),0),"")</f>
        <v/>
      </c>
      <c r="BB84" s="297" t="str">
        <f t="array" aca="1" ref="BB84" ca="1">IFERROR(INDEX($L$3:$L$18,MATCH(1,($AM$3:$AM$18=$AR84&amp;$AQ84)*($J$3:$J$18=BB$3),0),0),"")</f>
        <v/>
      </c>
      <c r="BC84" s="297" t="str">
        <f t="array" aca="1" ref="BC84" ca="1">IFERROR(INDEX($M$3:$M$18,MATCH(1,($AM$3:$AM$18=$AR84&amp;$AQ84)*($J$3:$J$18=BC$3),0),0),"")</f>
        <v/>
      </c>
      <c r="BD84" s="297" t="str">
        <f t="array" aca="1" ref="BD84" ca="1">IFERROR(INDEX($K$3:$K$18,MATCH(1,($AM$3:$AM$18=$AR84&amp;$AQ84)*($J$3:$J$18=BD$3),0),0),"")</f>
        <v/>
      </c>
      <c r="BE84" s="299" t="str">
        <f t="array" aca="1" ref="BE84" ca="1">IFERROR(INDEX($I$3:$I$18,MATCH(1,($AM$3:$AM$18=$AR84&amp;$AQ84)*($J$3:$J$18=BE$3),0),0),"")</f>
        <v/>
      </c>
      <c r="BF84" s="297" t="str">
        <f t="array" aca="1" ref="BF84" ca="1">IFERROR(INDEX($L$3:$L$18,MATCH(1,($AM$3:$AM$18=$AR84&amp;$AQ84)*($J$3:$J$18=BF$3),0),0),"")</f>
        <v/>
      </c>
      <c r="BG84" s="297" t="str">
        <f t="array" aca="1" ref="BG84" ca="1">IFERROR(INDEX($M$3:$M$18,MATCH(1,($AM$3:$AM$18=$AR84&amp;$AQ84)*($J$3:$J$18=BG$3),0),0),"")</f>
        <v/>
      </c>
      <c r="BH84" s="297" t="str">
        <f t="array" aca="1" ref="BH84" ca="1">IFERROR(INDEX($K$3:$K$18,MATCH(1,($AM$3:$AM$18=$AR84&amp;$AQ84)*($J$3:$J$18=BH$3),0),0),"")</f>
        <v/>
      </c>
      <c r="BI84" s="299" t="str">
        <f t="array" aca="1" ref="BI84" ca="1">IFERROR(INDEX($I$3:$I$18,MATCH(1,($AM$3:$AM$18=$AR84&amp;$AQ84)*($J$3:$J$18=BI$3),0),0),"")</f>
        <v/>
      </c>
      <c r="BJ84" s="297" t="str">
        <f t="array" aca="1" ref="BJ84" ca="1">IFERROR(INDEX($L$3:$L$18,MATCH(1,($AM$3:$AM$18=$AR84&amp;$AQ84)*($J$3:$J$18=BJ$3),0),0),"")</f>
        <v/>
      </c>
      <c r="BK84" s="297" t="str">
        <f t="array" aca="1" ref="BK84" ca="1">IFERROR(INDEX($M$3:$M$18,MATCH(1,($AM$3:$AM$18=$AR84&amp;$AQ84)*($J$3:$J$18=BK$3),0),0),"")</f>
        <v/>
      </c>
      <c r="BL84" s="297" t="str">
        <f t="array" aca="1" ref="BL84" ca="1">IFERROR(INDEX($K$3:$K$18,MATCH(1,($AM$3:$AM$18=$AR84&amp;$AQ84)*($J$3:$J$18=BL$3),0),0),"")</f>
        <v/>
      </c>
      <c r="BM84" s="299" t="str">
        <f t="array" aca="1" ref="BM84" ca="1">IFERROR(INDEX($I$3:$I$18,MATCH(1,($AM$3:$AM$18=$AR84&amp;$AQ84)*($J$3:$J$18=BM$3),0),0),"")</f>
        <v/>
      </c>
      <c r="BN84" s="297" t="str">
        <f t="array" aca="1" ref="BN84" ca="1">IFERROR(INDEX($L$3:$L$18,MATCH(1,($AM$3:$AM$18=$AR84&amp;$AQ84)*($J$3:$J$18=BN$3),0),0),"")</f>
        <v/>
      </c>
      <c r="BO84" s="297" t="str">
        <f t="array" aca="1" ref="BO84" ca="1">IFERROR(INDEX($M$3:$M$18,MATCH(1,($AM$3:$AM$18=$AR84&amp;$AQ84)*($J$3:$J$18=BO$3),0),0),"")</f>
        <v/>
      </c>
      <c r="BP84" s="297" t="str">
        <f t="array" aca="1" ref="BP84" ca="1">IFERROR(INDEX($K$3:$K$18,MATCH(1,($AM$3:$AM$18=$AR84&amp;$AQ84)*($J$3:$J$18=BP$3),0),0),"")</f>
        <v/>
      </c>
      <c r="BQ84" s="299" t="str">
        <f t="array" aca="1" ref="BQ84" ca="1">IFERROR(INDEX($I$3:$I$18,MATCH(1,($AM$3:$AM$18=$AR84&amp;$AQ84)*($J$3:$J$18=BQ$3),0),0),"")</f>
        <v/>
      </c>
      <c r="BR84" s="297" t="str">
        <f t="array" aca="1" ref="BR84" ca="1">IFERROR(INDEX($L$3:$L$18,MATCH(1,($AM$3:$AM$18=$AR84&amp;$AQ84)*($J$3:$J$18=BR$3),0),0),"")</f>
        <v/>
      </c>
      <c r="BS84" s="297" t="str">
        <f t="array" aca="1" ref="BS84" ca="1">IFERROR(INDEX($M$3:$M$18,MATCH(1,($AM$3:$AM$18=$AR84&amp;$AQ84)*($J$3:$J$18=BS$3),0),0),"")</f>
        <v/>
      </c>
      <c r="BT84" s="297" t="str">
        <f t="array" aca="1" ref="BT84" ca="1">IFERROR(INDEX($K$3:$K$18,MATCH(1,($AM$3:$AM$18=$AR84&amp;$AQ84)*($J$3:$J$18=BT$3),0),0),"")</f>
        <v/>
      </c>
      <c r="BU84" s="299" t="str">
        <f t="array" aca="1" ref="BU84" ca="1">IFERROR(INDEX($I$3:$I$18,MATCH(1,($AM$3:$AM$18=$AR84&amp;$AQ84)*($J$3:$J$18=BU$3),0),0),"")</f>
        <v/>
      </c>
      <c r="BV84" s="297" t="str">
        <f t="array" aca="1" ref="BV84" ca="1">IFERROR(INDEX($L$3:$L$18,MATCH(1,($AM$3:$AM$18=$AR84&amp;$AQ84)*($J$3:$J$18=BV$3),0),0),"")</f>
        <v/>
      </c>
      <c r="BW84" s="297" t="str">
        <f t="array" aca="1" ref="BW84" ca="1">IFERROR(INDEX($M$3:$M$18,MATCH(1,($AM$3:$AM$18=$AR84&amp;$AQ84)*($J$3:$J$18=BW$3),0),0),"")</f>
        <v/>
      </c>
      <c r="BX84" s="297" t="str">
        <f t="array" aca="1" ref="BX84" ca="1">IFERROR(INDEX($K$3:$K$18,MATCH(1,($AM$3:$AM$18=$AR84&amp;$AQ84)*($J$3:$J$18=BX$3),0),0),"")</f>
        <v/>
      </c>
      <c r="BY84" s="299" t="str">
        <f t="array" aca="1" ref="BY84" ca="1">IFERROR(INDEX($I$3:$I$18,MATCH(1,($AM$3:$AM$18=$AR84&amp;$AQ84)*($J$3:$J$18=BY$3),0),0),"")</f>
        <v/>
      </c>
      <c r="BZ84" s="297" t="str">
        <f t="array" aca="1" ref="BZ84" ca="1">IFERROR(INDEX($L$3:$L$18,MATCH(1,($AM$3:$AM$18=$AR84&amp;$AQ84)*($J$3:$J$18=BZ$3),0),0),"")</f>
        <v/>
      </c>
      <c r="CA84" s="297" t="str">
        <f t="array" aca="1" ref="CA84" ca="1">IFERROR(INDEX($M$3:$M$18,MATCH(1,($AM$3:$AM$18=$AR84&amp;$AQ84)*($J$3:$J$18=CA$3),0),0),"")</f>
        <v/>
      </c>
      <c r="CB84" s="297" t="str">
        <f t="array" aca="1" ref="CB84" ca="1">IFERROR(INDEX($S$3:$S$33,MATCH(1,($AN$3:$AN$33=$AR84&amp;$AQ84)*($R$3:$R$33=CB$3),0),0),"")</f>
        <v/>
      </c>
      <c r="CC84" s="299" t="str">
        <f t="array" aca="1" ref="CC84" ca="1">IFERROR(INDEX($Q$3:$Q$33,MATCH(1,($AN$3:$AN$33=$AR84&amp;$AQ84)*($R$3:$R$33=CC$3),0),0),"")</f>
        <v/>
      </c>
      <c r="CD84" s="297" t="str">
        <f t="array" aca="1" ref="CD84" ca="1">IFERROR(INDEX($T$3:$T$33,MATCH(1,($AN$3:$AN$33=$AR84&amp;$AQ84)*($R$3:$R$33=CD$3),0),0),"")</f>
        <v/>
      </c>
      <c r="CE84" s="297" t="str">
        <f t="array" aca="1" ref="CE84" ca="1">IFERROR(INDEX($U$3:$U$33,MATCH(1,($AN$3:$AN$33=$AR84&amp;$AQ84)*($R$3:$R$33=CE$3),0),0),"")</f>
        <v/>
      </c>
      <c r="CF84" s="297" t="str">
        <f t="array" aca="1" ref="CF84" ca="1">IFERROR(INDEX($S$3:$S$33,MATCH(1,($AN$3:$AN$33=$AR84&amp;$AQ84)*($R$3:$R$33=CF$3),0),0),"")</f>
        <v/>
      </c>
      <c r="CG84" s="299" t="str">
        <f t="array" aca="1" ref="CG84" ca="1">IFERROR(INDEX($Q$3:$Q$33,MATCH(1,($AN$3:$AN$33=$AR84&amp;$AQ84)*($R$3:$R$33=CG$3),0),0),"")</f>
        <v/>
      </c>
      <c r="CH84" s="297" t="str">
        <f t="array" aca="1" ref="CH84" ca="1">IFERROR(INDEX($T$3:$T$33,MATCH(1,($AN$3:$AN$33=$AR84&amp;$AQ84)*($R$3:$R$33=CH$3),0),0),"")</f>
        <v/>
      </c>
      <c r="CI84" s="297" t="str">
        <f t="array" aca="1" ref="CI84" ca="1">IFERROR(INDEX($U$3:$U$33,MATCH(1,($AN$3:$AN$33=$AR84&amp;$AQ84)*($R$3:$R$33=CI$3),0),0),"")</f>
        <v/>
      </c>
      <c r="CJ84" s="297" t="str">
        <f t="array" aca="1" ref="CJ84" ca="1">IFERROR(INDEX($S$3:$S$33,MATCH(1,($AN$3:$AN$33=$AR84&amp;$AQ84)*($R$3:$R$33=CJ$3),0),0),"")</f>
        <v/>
      </c>
      <c r="CK84" s="299" t="str">
        <f t="array" aca="1" ref="CK84" ca="1">IFERROR(INDEX($Q$3:$Q$33,MATCH(1,($AN$3:$AN$33=$AR84&amp;$AQ84)*($R$3:$R$33=CK$3),0),0),"")</f>
        <v/>
      </c>
      <c r="CL84" s="297" t="str">
        <f t="array" aca="1" ref="CL84" ca="1">IFERROR(INDEX($T$3:$T$33,MATCH(1,($AN$3:$AN$33=$AR84&amp;$AQ84)*($R$3:$R$33=CL$3),0),0),"")</f>
        <v/>
      </c>
      <c r="CM84" s="297" t="str">
        <f t="array" aca="1" ref="CM84" ca="1">IFERROR(INDEX($U$3:$U$33,MATCH(1,($AN$3:$AN$33=$AR84&amp;$AQ84)*($R$3:$R$33=CM$3),0),0),"")</f>
        <v/>
      </c>
      <c r="CN84" s="297" t="str">
        <f t="array" aca="1" ref="CN84" ca="1">IFERROR(INDEX($S$3:$S$33,MATCH(1,($AN$3:$AN$33=$AR84&amp;$AQ84)*($R$3:$R$33=CN$3),0),0),"")</f>
        <v/>
      </c>
      <c r="CO84" s="299" t="str">
        <f t="array" aca="1" ref="CO84" ca="1">IFERROR(INDEX($Q$3:$Q$33,MATCH(1,($AN$3:$AN$33=$AR84&amp;$AQ84)*($R$3:$R$33=CO$3),0),0),"")</f>
        <v/>
      </c>
      <c r="CP84" s="297" t="str">
        <f t="array" aca="1" ref="CP84" ca="1">IFERROR(INDEX($T$3:$T$33,MATCH(1,($AN$3:$AN$33=$AR84&amp;$AQ84)*($R$3:$R$33=CP$3),0),0),"")</f>
        <v/>
      </c>
      <c r="CQ84" s="297" t="str">
        <f t="array" aca="1" ref="CQ84" ca="1">IFERROR(INDEX($U$3:$U$33,MATCH(1,($AN$3:$AN$33=$AR84&amp;$AQ84)*($R$3:$R$33=CQ$3),0),0),"")</f>
        <v/>
      </c>
      <c r="CR84" s="297" t="str">
        <f t="array" aca="1" ref="CR84" ca="1">IFERROR(INDEX($S$3:$S$33,MATCH(1,($AN$3:$AN$33=$AR84&amp;$AQ84)*($R$3:$R$33=CR$3),0),0),"")</f>
        <v/>
      </c>
      <c r="CS84" s="299" t="str">
        <f t="array" aca="1" ref="CS84" ca="1">IFERROR(INDEX($Q$3:$Q$33,MATCH(1,($AN$3:$AN$33=$AR84&amp;$AQ84)*($R$3:$R$33=CS$3),0),0),"")</f>
        <v/>
      </c>
      <c r="CT84" s="297" t="str">
        <f t="array" aca="1" ref="CT84" ca="1">IFERROR(INDEX($T$3:$T$33,MATCH(1,($AN$3:$AN$33=$AR84&amp;$AQ84)*($R$3:$R$33=CT$3),0),0),"")</f>
        <v/>
      </c>
      <c r="CU84" s="297" t="str">
        <f t="array" aca="1" ref="CU84" ca="1">IFERROR(INDEX($U$3:$U$33,MATCH(1,($AN$3:$AN$33=$AR84&amp;$AQ84)*($R$3:$R$33=CU$3),0),0),"")</f>
        <v/>
      </c>
      <c r="CV84" s="297" t="str">
        <f t="array" aca="1" ref="CV84" ca="1">IFERROR(INDEX($S$3:$S$33,MATCH(1,($AN$3:$AN$33=$AR84&amp;$AQ84)*($R$3:$R$33=CV$3),0),0),"")</f>
        <v/>
      </c>
      <c r="CW84" s="299" t="str">
        <f t="array" aca="1" ref="CW84" ca="1">IFERROR(INDEX($Q$3:$Q$33,MATCH(1,($AN$3:$AN$33=$AR84&amp;$AQ84)*($R$3:$R$33=CW$3),0),0),"")</f>
        <v/>
      </c>
      <c r="CX84" s="297" t="str">
        <f t="array" aca="1" ref="CX84" ca="1">IFERROR(INDEX($T$3:$T$33,MATCH(1,($AN$3:$AN$33=$AR84&amp;$AQ84)*($R$3:$R$33=CX$3),0),0),"")</f>
        <v/>
      </c>
      <c r="CY84" s="297" t="str">
        <f t="array" aca="1" ref="CY84" ca="1">IFERROR(INDEX($U$3:$U$33,MATCH(1,($AN$3:$AN$33=$AR84&amp;$AQ84)*($R$3:$R$33=CY$3),0),0),"")</f>
        <v/>
      </c>
      <c r="CZ84" s="297" t="str">
        <f t="array" aca="1" ref="CZ84" ca="1">IFERROR(INDEX($S$3:$S$33,MATCH(1,($AN$3:$AN$33=$AR84&amp;$AQ84)*($R$3:$R$33=CZ$3),0),0),"")</f>
        <v/>
      </c>
      <c r="DA84" s="299" t="str">
        <f t="array" aca="1" ref="DA84" ca="1">IFERROR(INDEX($Q$3:$Q$33,MATCH(1,($AN$3:$AN$33=$AR84&amp;$AQ84)*($R$3:$R$33=DA$3),0),0),"")</f>
        <v/>
      </c>
      <c r="DB84" s="297" t="str">
        <f t="array" aca="1" ref="DB84" ca="1">IFERROR(INDEX($T$3:$T$33,MATCH(1,($AN$3:$AN$33=$AR84&amp;$AQ84)*($R$3:$R$33=DB$3),0),0),"")</f>
        <v/>
      </c>
      <c r="DC84" s="297" t="str">
        <f t="array" aca="1" ref="DC84" ca="1">IFERROR(INDEX($U$3:$U$33,MATCH(1,($AN$3:$AN$33=$AR84&amp;$AQ84)*($R$3:$R$33=DC$3),0),0),"")</f>
        <v/>
      </c>
      <c r="DD84" s="297" t="str">
        <f t="array" aca="1" ref="DD84" ca="1">IFERROR(INDEX($AA$3:$AA$65,MATCH(1,($AO$3:$AO$65=$AR84&amp;$AQ84)*($Z$3:$Z$65=DD$3),0),0),"")</f>
        <v/>
      </c>
      <c r="DE84" s="299" t="str">
        <f t="array" aca="1" ref="DE84" ca="1">IFERROR(INDEX($Y$3:$Y$65,MATCH(1,($AO$3:$AO$65=$AR84&amp;$AQ84)*($Z$3:$Z$65=DE$3),0),0),"")</f>
        <v/>
      </c>
      <c r="DF84" s="297" t="str">
        <f t="array" aca="1" ref="DF84" ca="1">IFERROR(INDEX($AB$3:$AB$65,MATCH(1,($AO$3:$AO$65=$AR84&amp;$AQ84)*($Z$3:$Z$65=DF$3),0),0),"")</f>
        <v/>
      </c>
      <c r="DG84" s="297" t="str">
        <f t="array" aca="1" ref="DG84" ca="1">IFERROR(INDEX($AC$3:$AC$65,MATCH(1,($AO$3:$AO$65=$AR84&amp;$AQ84)*($Z$3:$Z$65=DG$3),0),0),"")</f>
        <v/>
      </c>
      <c r="DH84" s="297" t="str">
        <f t="array" aca="1" ref="DH84" ca="1">IFERROR(INDEX($AA$3:$AA$65,MATCH(1,($AO$3:$AO$65=$AR84&amp;$AQ84)*($Z$3:$Z$65=DH$3),0),0),"")</f>
        <v/>
      </c>
      <c r="DI84" s="299" t="str">
        <f t="array" aca="1" ref="DI84" ca="1">IFERROR(INDEX($Y$3:$Y$65,MATCH(1,($AO$3:$AO$65=$AR84&amp;$AQ84)*($Z$3:$Z$65=DI$3),0),0),"")</f>
        <v/>
      </c>
      <c r="DJ84" s="297" t="str">
        <f t="array" aca="1" ref="DJ84" ca="1">IFERROR(INDEX($AB$3:$AB$65,MATCH(1,($AO$3:$AO$65=$AR84&amp;$AQ84)*($Z$3:$Z$65=DJ$3),0),0),"")</f>
        <v/>
      </c>
      <c r="DK84" s="297" t="str">
        <f t="array" aca="1" ref="DK84" ca="1">IFERROR(INDEX($AC$3:$AC$65,MATCH(1,($AO$3:$AO$65=$AR84&amp;$AQ84)*($Z$3:$Z$65=DK$3),0),0),"")</f>
        <v/>
      </c>
      <c r="DL84" s="297" t="str">
        <f t="array" aca="1" ref="DL84" ca="1">IFERROR(INDEX($AA$3:$AA$65,MATCH(1,($AO$3:$AO$65=$AR84&amp;$AQ84)*($Z$3:$Z$65=DL$3),0),0),"")</f>
        <v/>
      </c>
      <c r="DM84" s="299" t="str">
        <f t="array" aca="1" ref="DM84" ca="1">IFERROR(INDEX($Y$3:$Y$65,MATCH(1,($AO$3:$AO$65=$AR84&amp;$AQ84)*($Z$3:$Z$65=DM$3),0),0),"")</f>
        <v/>
      </c>
      <c r="DN84" s="297" t="str">
        <f t="array" aca="1" ref="DN84" ca="1">IFERROR(INDEX($AB$3:$AB$65,MATCH(1,($AO$3:$AO$65=$AR84&amp;$AQ84)*($Z$3:$Z$65=DN$3),0),0),"")</f>
        <v/>
      </c>
      <c r="DO84" s="297" t="str">
        <f t="array" aca="1" ref="DO84" ca="1">IFERROR(INDEX($AC$3:$AC$65,MATCH(1,($AO$3:$AO$65=$AR84&amp;$AQ84)*($Z$3:$Z$65=DO$3),0),0),"")</f>
        <v/>
      </c>
      <c r="DP84" s="297" t="str">
        <f t="array" aca="1" ref="DP84" ca="1">IFERROR(INDEX($AA$3:$AA$65,MATCH(1,($AO$3:$AO$65=$AR84&amp;$AQ84)*($Z$3:$Z$65=DP$3),0),0),"")</f>
        <v/>
      </c>
      <c r="DQ84" s="299" t="str">
        <f t="array" aca="1" ref="DQ84" ca="1">IFERROR(INDEX($Y$3:$Y$65,MATCH(1,($AO$3:$AO$65=$AR84&amp;$AQ84)*($Z$3:$Z$65=DQ$3),0),0),"")</f>
        <v/>
      </c>
      <c r="DR84" s="297" t="str">
        <f t="array" aca="1" ref="DR84" ca="1">IFERROR(INDEX($AB$3:$AB$65,MATCH(1,($AO$3:$AO$65=$AR84&amp;$AQ84)*($Z$3:$Z$65=DR$3),0),0),"")</f>
        <v/>
      </c>
      <c r="DS84" s="297" t="str">
        <f t="array" aca="1" ref="DS84" ca="1">IFERROR(INDEX($AC$3:$AC$65,MATCH(1,($AO$3:$AO$65=$AR84&amp;$AQ84)*($Z$3:$Z$65=DS$3),0),0),"")</f>
        <v/>
      </c>
      <c r="DT84" s="297" t="str">
        <f t="array" aca="1" ref="DT84" ca="1">IFERROR(INDEX($AA$3:$AA$65,MATCH(1,($AO$3:$AO$65=$AR84&amp;$AQ84)*($Z$3:$Z$65=DT$3),0),0),"")</f>
        <v/>
      </c>
      <c r="DU84" s="299" t="str">
        <f t="array" aca="1" ref="DU84" ca="1">IFERROR(INDEX($Y$3:$Y$65,MATCH(1,($AO$3:$AO$65=$AR84&amp;$AQ84)*($Z$3:$Z$65=DU$3),0),0),"")</f>
        <v/>
      </c>
      <c r="DV84" s="297" t="str">
        <f t="array" aca="1" ref="DV84" ca="1">IFERROR(INDEX($AB$3:$AB$65,MATCH(1,($AO$3:$AO$65=$AR84&amp;$AQ84)*($Z$3:$Z$65=DV$3),0),0),"")</f>
        <v/>
      </c>
      <c r="DW84" s="297" t="str">
        <f t="array" aca="1" ref="DW84" ca="1">IFERROR(INDEX($AC$3:$AC$65,MATCH(1,($AO$3:$AO$65=$AR84&amp;$AQ84)*($Z$3:$Z$65=DW$3),0),0),"")</f>
        <v/>
      </c>
      <c r="DX84" s="297" t="str">
        <f t="array" aca="1" ref="DX84" ca="1">IFERROR(INDEX($AA$3:$AA$65,MATCH(1,($AO$3:$AO$65=$AR84&amp;$AQ84)*($Z$3:$Z$65=DX$3),0),0),"")</f>
        <v/>
      </c>
      <c r="DY84" s="299" t="str">
        <f t="array" aca="1" ref="DY84" ca="1">IFERROR(INDEX($Y$3:$Y$65,MATCH(1,($AO$3:$AO$65=$AR84&amp;$AQ84)*($Z$3:$Z$65=DY$3),0),0),"")</f>
        <v/>
      </c>
      <c r="DZ84" s="297" t="str">
        <f t="array" aca="1" ref="DZ84" ca="1">IFERROR(INDEX($AB$3:$AB$65,MATCH(1,($AO$3:$AO$65=$AR84&amp;$AQ84)*($Z$3:$Z$65=DZ$3),0),0),"")</f>
        <v/>
      </c>
      <c r="EA84" s="297" t="str">
        <f t="array" aca="1" ref="EA84" ca="1">IFERROR(INDEX($AC$3:$AC$65,MATCH(1,($AO$3:$AO$65=$AR84&amp;$AQ84)*($Z$3:$Z$65=EA$3),0),0),"")</f>
        <v/>
      </c>
      <c r="EB84" s="297" t="str">
        <f t="array" aca="1" ref="EB84" ca="1">IFERROR(INDEX($AA$3:$AA$65,MATCH(1,($AO$3:$AO$65=$AR84&amp;$AQ84)*($Z$3:$Z$65=EB$3),0),0),"")</f>
        <v/>
      </c>
      <c r="EC84" s="299" t="str">
        <f t="array" aca="1" ref="EC84" ca="1">IFERROR(INDEX($Y$3:$Y$65,MATCH(1,($AO$3:$AO$65=$AR84&amp;$AQ84)*($Z$3:$Z$65=EC$3),0),0),"")</f>
        <v/>
      </c>
      <c r="ED84" s="297" t="str">
        <f t="array" aca="1" ref="ED84" ca="1">IFERROR(INDEX($AB$3:$AB$65,MATCH(1,($AO$3:$AO$65=$AR84&amp;$AQ84)*($Z$3:$Z$65=ED$3),0),0),"")</f>
        <v/>
      </c>
      <c r="EE84" s="297" t="str">
        <f t="array" aca="1" ref="EE84" ca="1">IFERROR(INDEX($AC$3:$AC$65,MATCH(1,($AO$3:$AO$65=$AR84&amp;$AQ84)*($Z$3:$Z$65=EE$3),0),0),"")</f>
        <v/>
      </c>
      <c r="EF84" s="297" t="str">
        <f t="array" aca="1" ref="EF84" ca="1">IFERROR(INDEX($AI$3:$AI$129,MATCH(1,($AP$3:$AP$129=$AR84&amp;$AQ84)*($AH$3:$AH$129=EF$3),0),0),"")</f>
        <v/>
      </c>
      <c r="EG84" s="299" t="str">
        <f t="array" aca="1" ref="EG84" ca="1">IFERROR(INDEX($AG$3:$AG$129,MATCH(1,($AP$3:$AP$129=$AR84&amp;$AQ84)*($AH$3:$AH$129=EG$3),0),0),"")</f>
        <v/>
      </c>
      <c r="EH84" s="297" t="str">
        <f t="array" aca="1" ref="EH84" ca="1">IFERROR(INDEX($AJ$3:$AJ$129,MATCH(1,($AP$3:$AP$129=$AR84&amp;$AQ84)*($AH$3:$AH$129=EH$3),0),0),"")</f>
        <v/>
      </c>
      <c r="EI84" s="297" t="str">
        <f t="array" aca="1" ref="EI84" ca="1">IFERROR(INDEX($AK$3:$AK$129,MATCH(1,($AP$3:$AP$129=$AR84&amp;$AQ84)*($AH$3:$AH$129=EI$3),0),0),"")</f>
        <v/>
      </c>
      <c r="EJ84" s="297" t="str">
        <f t="array" aca="1" ref="EJ84" ca="1">IFERROR(INDEX($AI$3:$AI$129,MATCH(1,($AP$3:$AP$129=$AR84&amp;$AQ84)*($AH$3:$AH$129=EJ$3),0),0),"")</f>
        <v/>
      </c>
      <c r="EK84" s="299" t="str">
        <f t="array" aca="1" ref="EK84" ca="1">IFERROR(INDEX($AG$3:$AG$129,MATCH(1,($AP$3:$AP$129=$AR84&amp;$AQ84)*($AH$3:$AH$129=EK$3),0),0),"")</f>
        <v/>
      </c>
      <c r="EL84" s="297" t="str">
        <f t="array" aca="1" ref="EL84" ca="1">IFERROR(INDEX($AJ$3:$AJ$129,MATCH(1,($AP$3:$AP$129=$AR84&amp;$AQ84)*($AH$3:$AH$129=EL$3),0),0),"")</f>
        <v/>
      </c>
      <c r="EM84" s="297" t="str">
        <f t="array" aca="1" ref="EM84" ca="1">IFERROR(INDEX($AK$3:$AK$129,MATCH(1,($AP$3:$AP$129=$AR84&amp;$AQ84)*($AH$3:$AH$129=EM$3),0),0),"")</f>
        <v/>
      </c>
      <c r="EN84" s="297" t="str">
        <f t="array" aca="1" ref="EN84" ca="1">IFERROR(INDEX($AI$3:$AI$129,MATCH(1,($AP$3:$AP$129=$AR84&amp;$AQ84)*($AH$3:$AH$129=EN$3),0),0),"")</f>
        <v/>
      </c>
      <c r="EO84" s="299" t="str">
        <f t="array" aca="1" ref="EO84" ca="1">IFERROR(INDEX($AG$3:$AG$129,MATCH(1,($AP$3:$AP$129=$AR84&amp;$AQ84)*($AH$3:$AH$129=EO$3),0),0),"")</f>
        <v/>
      </c>
      <c r="EP84" s="297" t="str">
        <f t="array" aca="1" ref="EP84" ca="1">IFERROR(INDEX($AJ$3:$AJ$129,MATCH(1,($AP$3:$AP$129=$AR84&amp;$AQ84)*($AH$3:$AH$129=EP$3),0),0),"")</f>
        <v/>
      </c>
      <c r="EQ84" s="297" t="str">
        <f t="array" aca="1" ref="EQ84" ca="1">IFERROR(INDEX($AK$3:$AK$129,MATCH(1,($AP$3:$AP$129=$AR84&amp;$AQ84)*($AH$3:$AH$129=EQ$3),0),0),"")</f>
        <v/>
      </c>
      <c r="ER84" s="297" t="str">
        <f t="array" aca="1" ref="ER84" ca="1">IFERROR(INDEX($AI$3:$AI$129,MATCH(1,($AP$3:$AP$129=$AR84&amp;$AQ84)*($AH$3:$AH$129=ER$3),0),0),"")</f>
        <v/>
      </c>
      <c r="ES84" s="299" t="str">
        <f t="array" aca="1" ref="ES84" ca="1">IFERROR(INDEX($AG$3:$AG$129,MATCH(1,($AP$3:$AP$129=$AR84&amp;$AQ84)*($AH$3:$AH$129=ES$3),0),0),"")</f>
        <v/>
      </c>
      <c r="ET84" s="297" t="str">
        <f t="array" aca="1" ref="ET84" ca="1">IFERROR(INDEX($AJ$3:$AJ$129,MATCH(1,($AP$3:$AP$129=$AR84&amp;$AQ84)*($AH$3:$AH$129=ET$3),0),0),"")</f>
        <v/>
      </c>
      <c r="EU84" s="297" t="str">
        <f t="array" aca="1" ref="EU84" ca="1">IFERROR(INDEX($AK$3:$AK$129,MATCH(1,($AP$3:$AP$129=$AR84&amp;$AQ84)*($AH$3:$AH$129=EU$3),0),0),"")</f>
        <v/>
      </c>
      <c r="EV84" s="297" t="str">
        <f t="array" aca="1" ref="EV84" ca="1">IFERROR(INDEX($AI$3:$AI$129,MATCH(1,($AP$3:$AP$129=$AR84&amp;$AQ84)*($AH$3:$AH$129=EV$3),0),0),"")</f>
        <v/>
      </c>
      <c r="EW84" s="299" t="str">
        <f t="array" aca="1" ref="EW84" ca="1">IFERROR(INDEX($AG$3:$AG$129,MATCH(1,($AP$3:$AP$129=$AR84&amp;$AQ84)*($AH$3:$AH$129=EW$3),0),0),"")</f>
        <v/>
      </c>
      <c r="EX84" s="297" t="str">
        <f t="array" aca="1" ref="EX84" ca="1">IFERROR(INDEX($AJ$3:$AJ$129,MATCH(1,($AP$3:$AP$129=$AR84&amp;$AQ84)*($AH$3:$AH$129=EX$3),0),0),"")</f>
        <v/>
      </c>
      <c r="EY84" s="297" t="str">
        <f t="array" aca="1" ref="EY84" ca="1">IFERROR(INDEX($AK$3:$AK$129,MATCH(1,($AP$3:$AP$129=$AR84&amp;$AQ84)*($AH$3:$AH$129=EY$3),0),0),"")</f>
        <v/>
      </c>
      <c r="EZ84" s="297" t="str">
        <f t="array" aca="1" ref="EZ84" ca="1">IFERROR(INDEX($AI$3:$AI$129,MATCH(1,($AP$3:$AP$129=$AR84&amp;$AQ84)*($AH$3:$AH$129=EZ$3),0),0),"")</f>
        <v/>
      </c>
      <c r="FA84" s="299" t="str">
        <f t="array" aca="1" ref="FA84" ca="1">IFERROR(INDEX($AG$3:$AG$129,MATCH(1,($AP$3:$AP$129=$AR84&amp;$AQ84)*($AH$3:$AH$129=FA$3),0),0),"")</f>
        <v/>
      </c>
      <c r="FB84" s="297" t="str">
        <f t="array" aca="1" ref="FB84" ca="1">IFERROR(INDEX($AJ$3:$AJ$129,MATCH(1,($AP$3:$AP$129=$AR84&amp;$AQ84)*($AH$3:$AH$129=FB$3),0),0),"")</f>
        <v/>
      </c>
      <c r="FC84" s="297" t="str">
        <f t="array" aca="1" ref="FC84" ca="1">IFERROR(INDEX($AK$3:$AK$129,MATCH(1,($AP$3:$AP$129=$AR84&amp;$AQ84)*($AH$3:$AH$129=FC$3),0),0),"")</f>
        <v/>
      </c>
      <c r="FD84" s="297" t="str">
        <f t="array" aca="1" ref="FD84" ca="1">IFERROR(INDEX($AI$3:$AI$129,MATCH(1,($AP$3:$AP$129=$AR84&amp;$AQ84)*($AH$3:$AH$129=FD$3),0),0),"")</f>
        <v/>
      </c>
      <c r="FE84" s="299" t="str">
        <f t="array" aca="1" ref="FE84" ca="1">IFERROR(INDEX($AG$3:$AG$129,MATCH(1,($AP$3:$AP$129=$AR84&amp;$AQ84)*($AH$3:$AH$129=FE$3),0),0),"")</f>
        <v/>
      </c>
      <c r="FF84" s="297" t="str">
        <f t="array" aca="1" ref="FF84" ca="1">IFERROR(INDEX($AJ$3:$AJ$129,MATCH(1,($AP$3:$AP$129=$AR84&amp;$AQ84)*($AH$3:$AH$129=FF$3),0),0),"")</f>
        <v/>
      </c>
      <c r="FG84" s="297" t="str">
        <f t="array" aca="1" ref="FG84" ca="1">IFERROR(INDEX($AK$3:$AK$129,MATCH(1,($AP$3:$AP$129=$AR84&amp;$AQ84)*($AH$3:$AH$129=FG$3),0),0),"")</f>
        <v/>
      </c>
    </row>
    <row r="85" spans="2:163" ht="13.8" x14ac:dyDescent="0.25">
      <c r="B85" s="295">
        <f>dummy1!O91</f>
        <v>83</v>
      </c>
      <c r="C85" s="296">
        <f>dummy1!P91</f>
        <v>42041</v>
      </c>
      <c r="D85" s="297">
        <f>dummy1!Q91</f>
        <v>0.70833333333333337</v>
      </c>
      <c r="E85" s="295" t="str">
        <f>dummy1!R91</f>
        <v>Court 3</v>
      </c>
      <c r="X85" s="296"/>
      <c r="AD85" s="295">
        <f ca="1">'Bracket 33 - 64'!AI69</f>
        <v>35</v>
      </c>
      <c r="AE85" s="295" t="str">
        <f ca="1">'Bracket 33 - 64'!AJ66</f>
        <v>Winner Match 17</v>
      </c>
      <c r="AF85" s="295" t="str">
        <f ca="1">'Bracket 33 - 64'!AJ67</f>
        <v>Winner Match 18</v>
      </c>
      <c r="AG85" s="295" t="str">
        <f t="shared" ca="1" si="80"/>
        <v/>
      </c>
      <c r="AH85" s="295" t="str">
        <f t="shared" ca="1" si="81"/>
        <v/>
      </c>
      <c r="AI85" s="295" t="str">
        <f t="shared" ca="1" si="82"/>
        <v/>
      </c>
      <c r="AJ85" s="295" t="str">
        <f t="shared" ca="1" si="83"/>
        <v/>
      </c>
      <c r="AK85" s="295" t="str">
        <f t="shared" ca="1" si="84"/>
        <v/>
      </c>
      <c r="AL85" s="294">
        <f>IF(dummy1!B92=dummy1!B91,IF(dummy1!C92&gt;1,AL84,AL84+1),1)</f>
        <v>2</v>
      </c>
      <c r="AP85" s="295" t="str">
        <f t="shared" si="85"/>
        <v>2Court 3</v>
      </c>
      <c r="AQ85" s="295" t="str">
        <f>dummy1!L25</f>
        <v>Court 11</v>
      </c>
      <c r="AR85" s="295">
        <f t="shared" si="95"/>
        <v>1</v>
      </c>
      <c r="AS85" s="295">
        <f t="shared" ca="1" si="87"/>
        <v>21</v>
      </c>
      <c r="AT85" s="295">
        <f t="shared" ca="1" si="88"/>
        <v>0</v>
      </c>
      <c r="AU85" s="295">
        <f t="shared" ca="1" si="89"/>
        <v>0</v>
      </c>
      <c r="AV85" s="295">
        <f t="shared" ca="1" si="90"/>
        <v>0</v>
      </c>
      <c r="AW85" s="295">
        <f t="shared" ca="1" si="91"/>
        <v>0</v>
      </c>
      <c r="AX85" s="295">
        <f t="shared" ca="1" si="92"/>
        <v>0</v>
      </c>
      <c r="AY85" s="295">
        <f t="shared" ca="1" si="93"/>
        <v>0</v>
      </c>
      <c r="AZ85" s="297">
        <f t="array" aca="1" ref="AZ85" ca="1">IFERROR(INDEX($K$3:$K$18,MATCH(1,($AM$3:$AM$18=$AR85&amp;$AQ85)*($J$3:$J$18=AZ$3),0),0),"")</f>
        <v>0.625</v>
      </c>
      <c r="BA85" s="299">
        <f t="array" aca="1" ref="BA85" ca="1">IFERROR(INDEX($I$3:$I$18,MATCH(1,($AM$3:$AM$18=$AR85&amp;$AQ85)*($J$3:$J$18=BA$3),0),0),"")</f>
        <v>11</v>
      </c>
      <c r="BB85" s="297" t="str">
        <f t="array" aca="1" ref="BB85" ca="1">IFERROR(INDEX($L$3:$L$18,MATCH(1,($AM$3:$AM$18=$AR85&amp;$AQ85)*($J$3:$J$18=BB$3),0),0),"")</f>
        <v>Winner Match 7</v>
      </c>
      <c r="BC85" s="297" t="str">
        <f t="array" aca="1" ref="BC85" ca="1">IFERROR(INDEX($M$3:$M$18,MATCH(1,($AM$3:$AM$18=$AR85&amp;$AQ85)*($J$3:$J$18=BC$3),0),0),"")</f>
        <v>Winner Match 8</v>
      </c>
      <c r="BD85" s="297" t="str">
        <f t="array" aca="1" ref="BD85" ca="1">IFERROR(INDEX($K$3:$K$18,MATCH(1,($AM$3:$AM$18=$AR85&amp;$AQ85)*($J$3:$J$18=BD$3),0),0),"")</f>
        <v/>
      </c>
      <c r="BE85" s="299" t="str">
        <f t="array" aca="1" ref="BE85" ca="1">IFERROR(INDEX($I$3:$I$18,MATCH(1,($AM$3:$AM$18=$AR85&amp;$AQ85)*($J$3:$J$18=BE$3),0),0),"")</f>
        <v/>
      </c>
      <c r="BF85" s="297" t="str">
        <f t="array" aca="1" ref="BF85" ca="1">IFERROR(INDEX($L$3:$L$18,MATCH(1,($AM$3:$AM$18=$AR85&amp;$AQ85)*($J$3:$J$18=BF$3),0),0),"")</f>
        <v/>
      </c>
      <c r="BG85" s="297" t="str">
        <f t="array" aca="1" ref="BG85" ca="1">IFERROR(INDEX($M$3:$M$18,MATCH(1,($AM$3:$AM$18=$AR85&amp;$AQ85)*($J$3:$J$18=BG$3),0),0),"")</f>
        <v/>
      </c>
      <c r="BH85" s="297" t="str">
        <f t="array" aca="1" ref="BH85" ca="1">IFERROR(INDEX($K$3:$K$18,MATCH(1,($AM$3:$AM$18=$AR85&amp;$AQ85)*($J$3:$J$18=BH$3),0),0),"")</f>
        <v/>
      </c>
      <c r="BI85" s="299" t="str">
        <f t="array" aca="1" ref="BI85" ca="1">IFERROR(INDEX($I$3:$I$18,MATCH(1,($AM$3:$AM$18=$AR85&amp;$AQ85)*($J$3:$J$18=BI$3),0),0),"")</f>
        <v/>
      </c>
      <c r="BJ85" s="297" t="str">
        <f t="array" aca="1" ref="BJ85" ca="1">IFERROR(INDEX($L$3:$L$18,MATCH(1,($AM$3:$AM$18=$AR85&amp;$AQ85)*($J$3:$J$18=BJ$3),0),0),"")</f>
        <v/>
      </c>
      <c r="BK85" s="297" t="str">
        <f t="array" aca="1" ref="BK85" ca="1">IFERROR(INDEX($M$3:$M$18,MATCH(1,($AM$3:$AM$18=$AR85&amp;$AQ85)*($J$3:$J$18=BK$3),0),0),"")</f>
        <v/>
      </c>
      <c r="BL85" s="297" t="str">
        <f t="array" aca="1" ref="BL85" ca="1">IFERROR(INDEX($K$3:$K$18,MATCH(1,($AM$3:$AM$18=$AR85&amp;$AQ85)*($J$3:$J$18=BL$3),0),0),"")</f>
        <v/>
      </c>
      <c r="BM85" s="299" t="str">
        <f t="array" aca="1" ref="BM85" ca="1">IFERROR(INDEX($I$3:$I$18,MATCH(1,($AM$3:$AM$18=$AR85&amp;$AQ85)*($J$3:$J$18=BM$3),0),0),"")</f>
        <v/>
      </c>
      <c r="BN85" s="297" t="str">
        <f t="array" aca="1" ref="BN85" ca="1">IFERROR(INDEX($L$3:$L$18,MATCH(1,($AM$3:$AM$18=$AR85&amp;$AQ85)*($J$3:$J$18=BN$3),0),0),"")</f>
        <v/>
      </c>
      <c r="BO85" s="297" t="str">
        <f t="array" aca="1" ref="BO85" ca="1">IFERROR(INDEX($M$3:$M$18,MATCH(1,($AM$3:$AM$18=$AR85&amp;$AQ85)*($J$3:$J$18=BO$3),0),0),"")</f>
        <v/>
      </c>
      <c r="BP85" s="297" t="str">
        <f t="array" aca="1" ref="BP85" ca="1">IFERROR(INDEX($K$3:$K$18,MATCH(1,($AM$3:$AM$18=$AR85&amp;$AQ85)*($J$3:$J$18=BP$3),0),0),"")</f>
        <v/>
      </c>
      <c r="BQ85" s="299" t="str">
        <f t="array" aca="1" ref="BQ85" ca="1">IFERROR(INDEX($I$3:$I$18,MATCH(1,($AM$3:$AM$18=$AR85&amp;$AQ85)*($J$3:$J$18=BQ$3),0),0),"")</f>
        <v/>
      </c>
      <c r="BR85" s="297" t="str">
        <f t="array" aca="1" ref="BR85" ca="1">IFERROR(INDEX($L$3:$L$18,MATCH(1,($AM$3:$AM$18=$AR85&amp;$AQ85)*($J$3:$J$18=BR$3),0),0),"")</f>
        <v/>
      </c>
      <c r="BS85" s="297" t="str">
        <f t="array" aca="1" ref="BS85" ca="1">IFERROR(INDEX($M$3:$M$18,MATCH(1,($AM$3:$AM$18=$AR85&amp;$AQ85)*($J$3:$J$18=BS$3),0),0),"")</f>
        <v/>
      </c>
      <c r="BT85" s="297" t="str">
        <f t="array" aca="1" ref="BT85" ca="1">IFERROR(INDEX($K$3:$K$18,MATCH(1,($AM$3:$AM$18=$AR85&amp;$AQ85)*($J$3:$J$18=BT$3),0),0),"")</f>
        <v/>
      </c>
      <c r="BU85" s="299" t="str">
        <f t="array" aca="1" ref="BU85" ca="1">IFERROR(INDEX($I$3:$I$18,MATCH(1,($AM$3:$AM$18=$AR85&amp;$AQ85)*($J$3:$J$18=BU$3),0),0),"")</f>
        <v/>
      </c>
      <c r="BV85" s="297" t="str">
        <f t="array" aca="1" ref="BV85" ca="1">IFERROR(INDEX($L$3:$L$18,MATCH(1,($AM$3:$AM$18=$AR85&amp;$AQ85)*($J$3:$J$18=BV$3),0),0),"")</f>
        <v/>
      </c>
      <c r="BW85" s="297" t="str">
        <f t="array" aca="1" ref="BW85" ca="1">IFERROR(INDEX($M$3:$M$18,MATCH(1,($AM$3:$AM$18=$AR85&amp;$AQ85)*($J$3:$J$18=BW$3),0),0),"")</f>
        <v/>
      </c>
      <c r="BX85" s="297" t="str">
        <f t="array" aca="1" ref="BX85" ca="1">IFERROR(INDEX($K$3:$K$18,MATCH(1,($AM$3:$AM$18=$AR85&amp;$AQ85)*($J$3:$J$18=BX$3),0),0),"")</f>
        <v/>
      </c>
      <c r="BY85" s="299" t="str">
        <f t="array" aca="1" ref="BY85" ca="1">IFERROR(INDEX($I$3:$I$18,MATCH(1,($AM$3:$AM$18=$AR85&amp;$AQ85)*($J$3:$J$18=BY$3),0),0),"")</f>
        <v/>
      </c>
      <c r="BZ85" s="297" t="str">
        <f t="array" aca="1" ref="BZ85" ca="1">IFERROR(INDEX($L$3:$L$18,MATCH(1,($AM$3:$AM$18=$AR85&amp;$AQ85)*($J$3:$J$18=BZ$3),0),0),"")</f>
        <v/>
      </c>
      <c r="CA85" s="297" t="str">
        <f t="array" aca="1" ref="CA85" ca="1">IFERROR(INDEX($M$3:$M$18,MATCH(1,($AM$3:$AM$18=$AR85&amp;$AQ85)*($J$3:$J$18=CA$3),0),0),"")</f>
        <v/>
      </c>
      <c r="CB85" s="297">
        <f t="array" aca="1" ref="CB85" ca="1">IFERROR(INDEX($S$3:$S$33,MATCH(1,($AN$3:$AN$33=$AR85&amp;$AQ85)*($R$3:$R$33=CB$3),0),0),"")</f>
        <v>0.625</v>
      </c>
      <c r="CC85" s="299">
        <f t="array" aca="1" ref="CC85" ca="1">IFERROR(INDEX($Q$3:$Q$33,MATCH(1,($AN$3:$AN$33=$AR85&amp;$AQ85)*($R$3:$R$33=CC$3),0),0),"")</f>
        <v>11</v>
      </c>
      <c r="CD85" s="297" t="str">
        <f t="array" aca="1" ref="CD85" ca="1">IFERROR(INDEX($T$3:$T$33,MATCH(1,($AN$3:$AN$33=$AR85&amp;$AQ85)*($R$3:$R$33=CD$3),0),0),"")</f>
        <v>Loser Match 5</v>
      </c>
      <c r="CE85" s="297" t="str">
        <f t="array" aca="1" ref="CE85" ca="1">IFERROR(INDEX($U$3:$U$33,MATCH(1,($AN$3:$AN$33=$AR85&amp;$AQ85)*($R$3:$R$33=CE$3),0),0),"")</f>
        <v>Loser Match 6</v>
      </c>
      <c r="CF85" s="297" t="str">
        <f t="array" aca="1" ref="CF85" ca="1">IFERROR(INDEX($S$3:$S$33,MATCH(1,($AN$3:$AN$33=$AR85&amp;$AQ85)*($R$3:$R$33=CF$3),0),0),"")</f>
        <v/>
      </c>
      <c r="CG85" s="299" t="str">
        <f t="array" aca="1" ref="CG85" ca="1">IFERROR(INDEX($Q$3:$Q$33,MATCH(1,($AN$3:$AN$33=$AR85&amp;$AQ85)*($R$3:$R$33=CG$3),0),0),"")</f>
        <v/>
      </c>
      <c r="CH85" s="297" t="str">
        <f t="array" aca="1" ref="CH85" ca="1">IFERROR(INDEX($T$3:$T$33,MATCH(1,($AN$3:$AN$33=$AR85&amp;$AQ85)*($R$3:$R$33=CH$3),0),0),"")</f>
        <v/>
      </c>
      <c r="CI85" s="297" t="str">
        <f t="array" aca="1" ref="CI85" ca="1">IFERROR(INDEX($U$3:$U$33,MATCH(1,($AN$3:$AN$33=$AR85&amp;$AQ85)*($R$3:$R$33=CI$3),0),0),"")</f>
        <v/>
      </c>
      <c r="CJ85" s="297" t="str">
        <f t="array" aca="1" ref="CJ85" ca="1">IFERROR(INDEX($S$3:$S$33,MATCH(1,($AN$3:$AN$33=$AR85&amp;$AQ85)*($R$3:$R$33=CJ$3),0),0),"")</f>
        <v/>
      </c>
      <c r="CK85" s="299" t="str">
        <f t="array" aca="1" ref="CK85" ca="1">IFERROR(INDEX($Q$3:$Q$33,MATCH(1,($AN$3:$AN$33=$AR85&amp;$AQ85)*($R$3:$R$33=CK$3),0),0),"")</f>
        <v/>
      </c>
      <c r="CL85" s="297" t="str">
        <f t="array" aca="1" ref="CL85" ca="1">IFERROR(INDEX($T$3:$T$33,MATCH(1,($AN$3:$AN$33=$AR85&amp;$AQ85)*($R$3:$R$33=CL$3),0),0),"")</f>
        <v/>
      </c>
      <c r="CM85" s="297" t="str">
        <f t="array" aca="1" ref="CM85" ca="1">IFERROR(INDEX($U$3:$U$33,MATCH(1,($AN$3:$AN$33=$AR85&amp;$AQ85)*($R$3:$R$33=CM$3),0),0),"")</f>
        <v/>
      </c>
      <c r="CN85" s="297" t="str">
        <f t="array" aca="1" ref="CN85" ca="1">IFERROR(INDEX($S$3:$S$33,MATCH(1,($AN$3:$AN$33=$AR85&amp;$AQ85)*($R$3:$R$33=CN$3),0),0),"")</f>
        <v/>
      </c>
      <c r="CO85" s="299" t="str">
        <f t="array" aca="1" ref="CO85" ca="1">IFERROR(INDEX($Q$3:$Q$33,MATCH(1,($AN$3:$AN$33=$AR85&amp;$AQ85)*($R$3:$R$33=CO$3),0),0),"")</f>
        <v/>
      </c>
      <c r="CP85" s="297" t="str">
        <f t="array" aca="1" ref="CP85" ca="1">IFERROR(INDEX($T$3:$T$33,MATCH(1,($AN$3:$AN$33=$AR85&amp;$AQ85)*($R$3:$R$33=CP$3),0),0),"")</f>
        <v/>
      </c>
      <c r="CQ85" s="297" t="str">
        <f t="array" aca="1" ref="CQ85" ca="1">IFERROR(INDEX($U$3:$U$33,MATCH(1,($AN$3:$AN$33=$AR85&amp;$AQ85)*($R$3:$R$33=CQ$3),0),0),"")</f>
        <v/>
      </c>
      <c r="CR85" s="297" t="str">
        <f t="array" aca="1" ref="CR85" ca="1">IFERROR(INDEX($S$3:$S$33,MATCH(1,($AN$3:$AN$33=$AR85&amp;$AQ85)*($R$3:$R$33=CR$3),0),0),"")</f>
        <v/>
      </c>
      <c r="CS85" s="299" t="str">
        <f t="array" aca="1" ref="CS85" ca="1">IFERROR(INDEX($Q$3:$Q$33,MATCH(1,($AN$3:$AN$33=$AR85&amp;$AQ85)*($R$3:$R$33=CS$3),0),0),"")</f>
        <v/>
      </c>
      <c r="CT85" s="297" t="str">
        <f t="array" aca="1" ref="CT85" ca="1">IFERROR(INDEX($T$3:$T$33,MATCH(1,($AN$3:$AN$33=$AR85&amp;$AQ85)*($R$3:$R$33=CT$3),0),0),"")</f>
        <v/>
      </c>
      <c r="CU85" s="297" t="str">
        <f t="array" aca="1" ref="CU85" ca="1">IFERROR(INDEX($U$3:$U$33,MATCH(1,($AN$3:$AN$33=$AR85&amp;$AQ85)*($R$3:$R$33=CU$3),0),0),"")</f>
        <v/>
      </c>
      <c r="CV85" s="297" t="str">
        <f t="array" aca="1" ref="CV85" ca="1">IFERROR(INDEX($S$3:$S$33,MATCH(1,($AN$3:$AN$33=$AR85&amp;$AQ85)*($R$3:$R$33=CV$3),0),0),"")</f>
        <v/>
      </c>
      <c r="CW85" s="299" t="str">
        <f t="array" aca="1" ref="CW85" ca="1">IFERROR(INDEX($Q$3:$Q$33,MATCH(1,($AN$3:$AN$33=$AR85&amp;$AQ85)*($R$3:$R$33=CW$3),0),0),"")</f>
        <v/>
      </c>
      <c r="CX85" s="297" t="str">
        <f t="array" aca="1" ref="CX85" ca="1">IFERROR(INDEX($T$3:$T$33,MATCH(1,($AN$3:$AN$33=$AR85&amp;$AQ85)*($R$3:$R$33=CX$3),0),0),"")</f>
        <v/>
      </c>
      <c r="CY85" s="297" t="str">
        <f t="array" aca="1" ref="CY85" ca="1">IFERROR(INDEX($U$3:$U$33,MATCH(1,($AN$3:$AN$33=$AR85&amp;$AQ85)*($R$3:$R$33=CY$3),0),0),"")</f>
        <v/>
      </c>
      <c r="CZ85" s="297" t="str">
        <f t="array" aca="1" ref="CZ85" ca="1">IFERROR(INDEX($S$3:$S$33,MATCH(1,($AN$3:$AN$33=$AR85&amp;$AQ85)*($R$3:$R$33=CZ$3),0),0),"")</f>
        <v/>
      </c>
      <c r="DA85" s="299" t="str">
        <f t="array" aca="1" ref="DA85" ca="1">IFERROR(INDEX($Q$3:$Q$33,MATCH(1,($AN$3:$AN$33=$AR85&amp;$AQ85)*($R$3:$R$33=DA$3),0),0),"")</f>
        <v/>
      </c>
      <c r="DB85" s="297" t="str">
        <f t="array" aca="1" ref="DB85" ca="1">IFERROR(INDEX($T$3:$T$33,MATCH(1,($AN$3:$AN$33=$AR85&amp;$AQ85)*($R$3:$R$33=DB$3),0),0),"")</f>
        <v/>
      </c>
      <c r="DC85" s="297" t="str">
        <f t="array" aca="1" ref="DC85" ca="1">IFERROR(INDEX($U$3:$U$33,MATCH(1,($AN$3:$AN$33=$AR85&amp;$AQ85)*($R$3:$R$33=DC$3),0),0),"")</f>
        <v/>
      </c>
      <c r="DD85" s="297">
        <f t="array" aca="1" ref="DD85" ca="1">IFERROR(INDEX($AA$3:$AA$65,MATCH(1,($AO$3:$AO$65=$AR85&amp;$AQ85)*($Z$3:$Z$65=DD$3),0),0),"")</f>
        <v>0.625</v>
      </c>
      <c r="DE85" s="299">
        <f t="array" aca="1" ref="DE85" ca="1">IFERROR(INDEX($Y$3:$Y$65,MATCH(1,($AO$3:$AO$65=$AR85&amp;$AQ85)*($Z$3:$Z$65=DE$3),0),0),"")</f>
        <v>11</v>
      </c>
      <c r="DF85" s="297" t="str">
        <f t="array" aca="1" ref="DF85" ca="1">IFERROR(INDEX($AB$3:$AB$65,MATCH(1,($AO$3:$AO$65=$AR85&amp;$AQ85)*($Z$3:$Z$65=DF$3),0),0),"")</f>
        <v>Loser Match 5</v>
      </c>
      <c r="DG85" s="297" t="str">
        <f t="array" aca="1" ref="DG85" ca="1">IFERROR(INDEX($AC$3:$AC$65,MATCH(1,($AO$3:$AO$65=$AR85&amp;$AQ85)*($Z$3:$Z$65=DG$3),0),0),"")</f>
        <v>Loser Match 6</v>
      </c>
      <c r="DH85" s="297" t="str">
        <f t="array" aca="1" ref="DH85" ca="1">IFERROR(INDEX($AA$3:$AA$65,MATCH(1,($AO$3:$AO$65=$AR85&amp;$AQ85)*($Z$3:$Z$65=DH$3),0),0),"")</f>
        <v/>
      </c>
      <c r="DI85" s="299" t="str">
        <f t="array" aca="1" ref="DI85" ca="1">IFERROR(INDEX($Y$3:$Y$65,MATCH(1,($AO$3:$AO$65=$AR85&amp;$AQ85)*($Z$3:$Z$65=DI$3),0),0),"")</f>
        <v/>
      </c>
      <c r="DJ85" s="297" t="str">
        <f t="array" aca="1" ref="DJ85" ca="1">IFERROR(INDEX($AB$3:$AB$65,MATCH(1,($AO$3:$AO$65=$AR85&amp;$AQ85)*($Z$3:$Z$65=DJ$3),0),0),"")</f>
        <v/>
      </c>
      <c r="DK85" s="297" t="str">
        <f t="array" aca="1" ref="DK85" ca="1">IFERROR(INDEX($AC$3:$AC$65,MATCH(1,($AO$3:$AO$65=$AR85&amp;$AQ85)*($Z$3:$Z$65=DK$3),0),0),"")</f>
        <v/>
      </c>
      <c r="DL85" s="297" t="str">
        <f t="array" aca="1" ref="DL85" ca="1">IFERROR(INDEX($AA$3:$AA$65,MATCH(1,($AO$3:$AO$65=$AR85&amp;$AQ85)*($Z$3:$Z$65=DL$3),0),0),"")</f>
        <v/>
      </c>
      <c r="DM85" s="299" t="str">
        <f t="array" aca="1" ref="DM85" ca="1">IFERROR(INDEX($Y$3:$Y$65,MATCH(1,($AO$3:$AO$65=$AR85&amp;$AQ85)*($Z$3:$Z$65=DM$3),0),0),"")</f>
        <v/>
      </c>
      <c r="DN85" s="297" t="str">
        <f t="array" aca="1" ref="DN85" ca="1">IFERROR(INDEX($AB$3:$AB$65,MATCH(1,($AO$3:$AO$65=$AR85&amp;$AQ85)*($Z$3:$Z$65=DN$3),0),0),"")</f>
        <v/>
      </c>
      <c r="DO85" s="297" t="str">
        <f t="array" aca="1" ref="DO85" ca="1">IFERROR(INDEX($AC$3:$AC$65,MATCH(1,($AO$3:$AO$65=$AR85&amp;$AQ85)*($Z$3:$Z$65=DO$3),0),0),"")</f>
        <v/>
      </c>
      <c r="DP85" s="297" t="str">
        <f t="array" aca="1" ref="DP85" ca="1">IFERROR(INDEX($AA$3:$AA$65,MATCH(1,($AO$3:$AO$65=$AR85&amp;$AQ85)*($Z$3:$Z$65=DP$3),0),0),"")</f>
        <v/>
      </c>
      <c r="DQ85" s="299" t="str">
        <f t="array" aca="1" ref="DQ85" ca="1">IFERROR(INDEX($Y$3:$Y$65,MATCH(1,($AO$3:$AO$65=$AR85&amp;$AQ85)*($Z$3:$Z$65=DQ$3),0),0),"")</f>
        <v/>
      </c>
      <c r="DR85" s="297" t="str">
        <f t="array" aca="1" ref="DR85" ca="1">IFERROR(INDEX($AB$3:$AB$65,MATCH(1,($AO$3:$AO$65=$AR85&amp;$AQ85)*($Z$3:$Z$65=DR$3),0),0),"")</f>
        <v/>
      </c>
      <c r="DS85" s="297" t="str">
        <f t="array" aca="1" ref="DS85" ca="1">IFERROR(INDEX($AC$3:$AC$65,MATCH(1,($AO$3:$AO$65=$AR85&amp;$AQ85)*($Z$3:$Z$65=DS$3),0),0),"")</f>
        <v/>
      </c>
      <c r="DT85" s="297" t="str">
        <f t="array" aca="1" ref="DT85" ca="1">IFERROR(INDEX($AA$3:$AA$65,MATCH(1,($AO$3:$AO$65=$AR85&amp;$AQ85)*($Z$3:$Z$65=DT$3),0),0),"")</f>
        <v/>
      </c>
      <c r="DU85" s="299" t="str">
        <f t="array" aca="1" ref="DU85" ca="1">IFERROR(INDEX($Y$3:$Y$65,MATCH(1,($AO$3:$AO$65=$AR85&amp;$AQ85)*($Z$3:$Z$65=DU$3),0),0),"")</f>
        <v/>
      </c>
      <c r="DV85" s="297" t="str">
        <f t="array" aca="1" ref="DV85" ca="1">IFERROR(INDEX($AB$3:$AB$65,MATCH(1,($AO$3:$AO$65=$AR85&amp;$AQ85)*($Z$3:$Z$65=DV$3),0),0),"")</f>
        <v/>
      </c>
      <c r="DW85" s="297" t="str">
        <f t="array" aca="1" ref="DW85" ca="1">IFERROR(INDEX($AC$3:$AC$65,MATCH(1,($AO$3:$AO$65=$AR85&amp;$AQ85)*($Z$3:$Z$65=DW$3),0),0),"")</f>
        <v/>
      </c>
      <c r="DX85" s="297" t="str">
        <f t="array" aca="1" ref="DX85" ca="1">IFERROR(INDEX($AA$3:$AA$65,MATCH(1,($AO$3:$AO$65=$AR85&amp;$AQ85)*($Z$3:$Z$65=DX$3),0),0),"")</f>
        <v/>
      </c>
      <c r="DY85" s="299" t="str">
        <f t="array" aca="1" ref="DY85" ca="1">IFERROR(INDEX($Y$3:$Y$65,MATCH(1,($AO$3:$AO$65=$AR85&amp;$AQ85)*($Z$3:$Z$65=DY$3),0),0),"")</f>
        <v/>
      </c>
      <c r="DZ85" s="297" t="str">
        <f t="array" aca="1" ref="DZ85" ca="1">IFERROR(INDEX($AB$3:$AB$65,MATCH(1,($AO$3:$AO$65=$AR85&amp;$AQ85)*($Z$3:$Z$65=DZ$3),0),0),"")</f>
        <v/>
      </c>
      <c r="EA85" s="297" t="str">
        <f t="array" aca="1" ref="EA85" ca="1">IFERROR(INDEX($AC$3:$AC$65,MATCH(1,($AO$3:$AO$65=$AR85&amp;$AQ85)*($Z$3:$Z$65=EA$3),0),0),"")</f>
        <v/>
      </c>
      <c r="EB85" s="297" t="str">
        <f t="array" aca="1" ref="EB85" ca="1">IFERROR(INDEX($AA$3:$AA$65,MATCH(1,($AO$3:$AO$65=$AR85&amp;$AQ85)*($Z$3:$Z$65=EB$3),0),0),"")</f>
        <v/>
      </c>
      <c r="EC85" s="299" t="str">
        <f t="array" aca="1" ref="EC85" ca="1">IFERROR(INDEX($Y$3:$Y$65,MATCH(1,($AO$3:$AO$65=$AR85&amp;$AQ85)*($Z$3:$Z$65=EC$3),0),0),"")</f>
        <v/>
      </c>
      <c r="ED85" s="297" t="str">
        <f t="array" aca="1" ref="ED85" ca="1">IFERROR(INDEX($AB$3:$AB$65,MATCH(1,($AO$3:$AO$65=$AR85&amp;$AQ85)*($Z$3:$Z$65=ED$3),0),0),"")</f>
        <v/>
      </c>
      <c r="EE85" s="297" t="str">
        <f t="array" aca="1" ref="EE85" ca="1">IFERROR(INDEX($AC$3:$AC$65,MATCH(1,($AO$3:$AO$65=$AR85&amp;$AQ85)*($Z$3:$Z$65=EE$3),0),0),"")</f>
        <v/>
      </c>
      <c r="EF85" s="297">
        <f t="array" aca="1" ref="EF85" ca="1">IFERROR(INDEX($AI$3:$AI$129,MATCH(1,($AP$3:$AP$129=$AR85&amp;$AQ85)*($AH$3:$AH$129=EF$3),0),0),"")</f>
        <v>0.625</v>
      </c>
      <c r="EG85" s="299">
        <f t="array" aca="1" ref="EG85" ca="1">IFERROR(INDEX($AG$3:$AG$129,MATCH(1,($AP$3:$AP$129=$AR85&amp;$AQ85)*($AH$3:$AH$129=EG$3),0),0),"")</f>
        <v>11</v>
      </c>
      <c r="EH85" s="297" t="str">
        <f t="array" aca="1" ref="EH85" ca="1">IFERROR(INDEX($AJ$3:$AJ$129,MATCH(1,($AP$3:$AP$129=$AR85&amp;$AQ85)*($AH$3:$AH$129=EH$3),0),0),"")</f>
        <v>Loser Match 5</v>
      </c>
      <c r="EI85" s="297" t="str">
        <f t="array" aca="1" ref="EI85" ca="1">IFERROR(INDEX($AK$3:$AK$129,MATCH(1,($AP$3:$AP$129=$AR85&amp;$AQ85)*($AH$3:$AH$129=EI$3),0),0),"")</f>
        <v>Loser Match 6</v>
      </c>
      <c r="EJ85" s="297">
        <f t="array" aca="1" ref="EJ85" ca="1">IFERROR(INDEX($AI$3:$AI$129,MATCH(1,($AP$3:$AP$129=$AR85&amp;$AQ85)*($AH$3:$AH$129=EJ$3),0),0),"")</f>
        <v>0.625</v>
      </c>
      <c r="EK85" s="299">
        <f t="array" aca="1" ref="EK85" ca="1">IFERROR(INDEX($AG$3:$AG$129,MATCH(1,($AP$3:$AP$129=$AR85&amp;$AQ85)*($AH$3:$AH$129=EK$3),0),0),"")</f>
        <v>75</v>
      </c>
      <c r="EL85" s="297" t="str">
        <f t="array" aca="1" ref="EL85" ca="1">IFERROR(INDEX($AJ$3:$AJ$129,MATCH(1,($AP$3:$AP$129=$AR85&amp;$AQ85)*($AH$3:$AH$129=EL$3),0),0),"")</f>
        <v>Loser Match 62</v>
      </c>
      <c r="EM85" s="297" t="str">
        <f t="array" aca="1" ref="EM85" ca="1">IFERROR(INDEX($AK$3:$AK$129,MATCH(1,($AP$3:$AP$129=$AR85&amp;$AQ85)*($AH$3:$AH$129=EM$3),0),0),"")</f>
        <v>Winner Match 73</v>
      </c>
      <c r="EN85" s="297" t="str">
        <f t="array" aca="1" ref="EN85" ca="1">IFERROR(INDEX($AI$3:$AI$129,MATCH(1,($AP$3:$AP$129=$AR85&amp;$AQ85)*($AH$3:$AH$129=EN$3),0),0),"")</f>
        <v/>
      </c>
      <c r="EO85" s="299" t="str">
        <f t="array" aca="1" ref="EO85" ca="1">IFERROR(INDEX($AG$3:$AG$129,MATCH(1,($AP$3:$AP$129=$AR85&amp;$AQ85)*($AH$3:$AH$129=EO$3),0),0),"")</f>
        <v/>
      </c>
      <c r="EP85" s="297" t="str">
        <f t="array" aca="1" ref="EP85" ca="1">IFERROR(INDEX($AJ$3:$AJ$129,MATCH(1,($AP$3:$AP$129=$AR85&amp;$AQ85)*($AH$3:$AH$129=EP$3),0),0),"")</f>
        <v/>
      </c>
      <c r="EQ85" s="297" t="str">
        <f t="array" aca="1" ref="EQ85" ca="1">IFERROR(INDEX($AK$3:$AK$129,MATCH(1,($AP$3:$AP$129=$AR85&amp;$AQ85)*($AH$3:$AH$129=EQ$3),0),0),"")</f>
        <v/>
      </c>
      <c r="ER85" s="297" t="str">
        <f t="array" aca="1" ref="ER85" ca="1">IFERROR(INDEX($AI$3:$AI$129,MATCH(1,($AP$3:$AP$129=$AR85&amp;$AQ85)*($AH$3:$AH$129=ER$3),0),0),"")</f>
        <v/>
      </c>
      <c r="ES85" s="299" t="str">
        <f t="array" aca="1" ref="ES85" ca="1">IFERROR(INDEX($AG$3:$AG$129,MATCH(1,($AP$3:$AP$129=$AR85&amp;$AQ85)*($AH$3:$AH$129=ES$3),0),0),"")</f>
        <v/>
      </c>
      <c r="ET85" s="297" t="str">
        <f t="array" aca="1" ref="ET85" ca="1">IFERROR(INDEX($AJ$3:$AJ$129,MATCH(1,($AP$3:$AP$129=$AR85&amp;$AQ85)*($AH$3:$AH$129=ET$3),0),0),"")</f>
        <v/>
      </c>
      <c r="EU85" s="297" t="str">
        <f t="array" aca="1" ref="EU85" ca="1">IFERROR(INDEX($AK$3:$AK$129,MATCH(1,($AP$3:$AP$129=$AR85&amp;$AQ85)*($AH$3:$AH$129=EU$3),0),0),"")</f>
        <v/>
      </c>
      <c r="EV85" s="297" t="str">
        <f t="array" aca="1" ref="EV85" ca="1">IFERROR(INDEX($AI$3:$AI$129,MATCH(1,($AP$3:$AP$129=$AR85&amp;$AQ85)*($AH$3:$AH$129=EV$3),0),0),"")</f>
        <v/>
      </c>
      <c r="EW85" s="299" t="str">
        <f t="array" aca="1" ref="EW85" ca="1">IFERROR(INDEX($AG$3:$AG$129,MATCH(1,($AP$3:$AP$129=$AR85&amp;$AQ85)*($AH$3:$AH$129=EW$3),0),0),"")</f>
        <v/>
      </c>
      <c r="EX85" s="297" t="str">
        <f t="array" aca="1" ref="EX85" ca="1">IFERROR(INDEX($AJ$3:$AJ$129,MATCH(1,($AP$3:$AP$129=$AR85&amp;$AQ85)*($AH$3:$AH$129=EX$3),0),0),"")</f>
        <v/>
      </c>
      <c r="EY85" s="297" t="str">
        <f t="array" aca="1" ref="EY85" ca="1">IFERROR(INDEX($AK$3:$AK$129,MATCH(1,($AP$3:$AP$129=$AR85&amp;$AQ85)*($AH$3:$AH$129=EY$3),0),0),"")</f>
        <v/>
      </c>
      <c r="EZ85" s="297" t="str">
        <f t="array" aca="1" ref="EZ85" ca="1">IFERROR(INDEX($AI$3:$AI$129,MATCH(1,($AP$3:$AP$129=$AR85&amp;$AQ85)*($AH$3:$AH$129=EZ$3),0),0),"")</f>
        <v/>
      </c>
      <c r="FA85" s="299" t="str">
        <f t="array" aca="1" ref="FA85" ca="1">IFERROR(INDEX($AG$3:$AG$129,MATCH(1,($AP$3:$AP$129=$AR85&amp;$AQ85)*($AH$3:$AH$129=FA$3),0),0),"")</f>
        <v/>
      </c>
      <c r="FB85" s="297" t="str">
        <f t="array" aca="1" ref="FB85" ca="1">IFERROR(INDEX($AJ$3:$AJ$129,MATCH(1,($AP$3:$AP$129=$AR85&amp;$AQ85)*($AH$3:$AH$129=FB$3),0),0),"")</f>
        <v/>
      </c>
      <c r="FC85" s="297" t="str">
        <f t="array" aca="1" ref="FC85" ca="1">IFERROR(INDEX($AK$3:$AK$129,MATCH(1,($AP$3:$AP$129=$AR85&amp;$AQ85)*($AH$3:$AH$129=FC$3),0),0),"")</f>
        <v/>
      </c>
      <c r="FD85" s="297" t="str">
        <f t="array" aca="1" ref="FD85" ca="1">IFERROR(INDEX($AI$3:$AI$129,MATCH(1,($AP$3:$AP$129=$AR85&amp;$AQ85)*($AH$3:$AH$129=FD$3),0),0),"")</f>
        <v/>
      </c>
      <c r="FE85" s="299" t="str">
        <f t="array" aca="1" ref="FE85" ca="1">IFERROR(INDEX($AG$3:$AG$129,MATCH(1,($AP$3:$AP$129=$AR85&amp;$AQ85)*($AH$3:$AH$129=FE$3),0),0),"")</f>
        <v/>
      </c>
      <c r="FF85" s="297" t="str">
        <f t="array" aca="1" ref="FF85" ca="1">IFERROR(INDEX($AJ$3:$AJ$129,MATCH(1,($AP$3:$AP$129=$AR85&amp;$AQ85)*($AH$3:$AH$129=FF$3),0),0),"")</f>
        <v/>
      </c>
      <c r="FG85" s="297" t="str">
        <f t="array" aca="1" ref="FG85" ca="1">IFERROR(INDEX($AK$3:$AK$129,MATCH(1,($AP$3:$AP$129=$AR85&amp;$AQ85)*($AH$3:$AH$129=FG$3),0),0),"")</f>
        <v/>
      </c>
    </row>
    <row r="86" spans="2:163" ht="13.8" x14ac:dyDescent="0.25">
      <c r="B86" s="295">
        <f>dummy1!O92</f>
        <v>84</v>
      </c>
      <c r="C86" s="296">
        <f>dummy1!P92</f>
        <v>42041</v>
      </c>
      <c r="D86" s="297">
        <f>dummy1!Q92</f>
        <v>0.70833333333333337</v>
      </c>
      <c r="E86" s="295" t="str">
        <f>dummy1!R92</f>
        <v>Court 4</v>
      </c>
      <c r="AD86" s="295">
        <f ca="1">'Bracket 33 - 64'!AI93</f>
        <v>36</v>
      </c>
      <c r="AE86" s="295" t="str">
        <f ca="1">'Bracket 33 - 64'!AJ90</f>
        <v>Winner Match 19</v>
      </c>
      <c r="AF86" s="295" t="str">
        <f ca="1">'Bracket 33 - 64'!AJ91</f>
        <v>Winner Match 20</v>
      </c>
      <c r="AG86" s="295" t="str">
        <f t="shared" ca="1" si="80"/>
        <v/>
      </c>
      <c r="AH86" s="295" t="str">
        <f t="shared" ca="1" si="81"/>
        <v/>
      </c>
      <c r="AI86" s="295" t="str">
        <f t="shared" ca="1" si="82"/>
        <v/>
      </c>
      <c r="AJ86" s="295" t="str">
        <f t="shared" ca="1" si="83"/>
        <v/>
      </c>
      <c r="AK86" s="295" t="str">
        <f t="shared" ca="1" si="84"/>
        <v/>
      </c>
      <c r="AL86" s="294">
        <f>IF(dummy1!B93=dummy1!B92,IF(dummy1!C93&gt;1,AL85,AL85+1),1)</f>
        <v>2</v>
      </c>
      <c r="AP86" s="295" t="str">
        <f t="shared" si="85"/>
        <v>2Court 4</v>
      </c>
      <c r="AQ86" s="295" t="str">
        <f t="shared" ref="AQ86:AQ116" si="96">AQ85</f>
        <v>Court 11</v>
      </c>
      <c r="AR86" s="295">
        <f t="shared" si="95"/>
        <v>2</v>
      </c>
      <c r="AS86" s="295">
        <f t="shared" ca="1" si="87"/>
        <v>22</v>
      </c>
      <c r="AT86" s="295">
        <f t="shared" ca="1" si="88"/>
        <v>0</v>
      </c>
      <c r="AU86" s="295">
        <f t="shared" ca="1" si="89"/>
        <v>0</v>
      </c>
      <c r="AV86" s="295">
        <f t="shared" ca="1" si="90"/>
        <v>0</v>
      </c>
      <c r="AW86" s="295">
        <f t="shared" ca="1" si="91"/>
        <v>0</v>
      </c>
      <c r="AX86" s="295">
        <f t="shared" ca="1" si="92"/>
        <v>0</v>
      </c>
      <c r="AY86" s="295">
        <f t="shared" ca="1" si="93"/>
        <v>0</v>
      </c>
      <c r="AZ86" s="297" t="str">
        <f t="array" aca="1" ref="AZ86" ca="1">IFERROR(INDEX($K$3:$K$18,MATCH(1,($AM$3:$AM$18=$AR86&amp;$AQ86)*($J$3:$J$18=AZ$3),0),0),"")</f>
        <v/>
      </c>
      <c r="BA86" s="299" t="str">
        <f t="array" aca="1" ref="BA86" ca="1">IFERROR(INDEX($I$3:$I$18,MATCH(1,($AM$3:$AM$18=$AR86&amp;$AQ86)*($J$3:$J$18=BA$3),0),0),"")</f>
        <v/>
      </c>
      <c r="BB86" s="297" t="str">
        <f t="array" aca="1" ref="BB86" ca="1">IFERROR(INDEX($L$3:$L$18,MATCH(1,($AM$3:$AM$18=$AR86&amp;$AQ86)*($J$3:$J$18=BB$3),0),0),"")</f>
        <v/>
      </c>
      <c r="BC86" s="297" t="str">
        <f t="array" aca="1" ref="BC86" ca="1">IFERROR(INDEX($M$3:$M$18,MATCH(1,($AM$3:$AM$18=$AR86&amp;$AQ86)*($J$3:$J$18=BC$3),0),0),"")</f>
        <v/>
      </c>
      <c r="BD86" s="297" t="str">
        <f t="array" aca="1" ref="BD86" ca="1">IFERROR(INDEX($K$3:$K$18,MATCH(1,($AM$3:$AM$18=$AR86&amp;$AQ86)*($J$3:$J$18=BD$3),0),0),"")</f>
        <v/>
      </c>
      <c r="BE86" s="299" t="str">
        <f t="array" aca="1" ref="BE86" ca="1">IFERROR(INDEX($I$3:$I$18,MATCH(1,($AM$3:$AM$18=$AR86&amp;$AQ86)*($J$3:$J$18=BE$3),0),0),"")</f>
        <v/>
      </c>
      <c r="BF86" s="297" t="str">
        <f t="array" aca="1" ref="BF86" ca="1">IFERROR(INDEX($L$3:$L$18,MATCH(1,($AM$3:$AM$18=$AR86&amp;$AQ86)*($J$3:$J$18=BF$3),0),0),"")</f>
        <v/>
      </c>
      <c r="BG86" s="297" t="str">
        <f t="array" aca="1" ref="BG86" ca="1">IFERROR(INDEX($M$3:$M$18,MATCH(1,($AM$3:$AM$18=$AR86&amp;$AQ86)*($J$3:$J$18=BG$3),0),0),"")</f>
        <v/>
      </c>
      <c r="BH86" s="297" t="str">
        <f t="array" aca="1" ref="BH86" ca="1">IFERROR(INDEX($K$3:$K$18,MATCH(1,($AM$3:$AM$18=$AR86&amp;$AQ86)*($J$3:$J$18=BH$3),0),0),"")</f>
        <v/>
      </c>
      <c r="BI86" s="299" t="str">
        <f t="array" aca="1" ref="BI86" ca="1">IFERROR(INDEX($I$3:$I$18,MATCH(1,($AM$3:$AM$18=$AR86&amp;$AQ86)*($J$3:$J$18=BI$3),0),0),"")</f>
        <v/>
      </c>
      <c r="BJ86" s="297" t="str">
        <f t="array" aca="1" ref="BJ86" ca="1">IFERROR(INDEX($L$3:$L$18,MATCH(1,($AM$3:$AM$18=$AR86&amp;$AQ86)*($J$3:$J$18=BJ$3),0),0),"")</f>
        <v/>
      </c>
      <c r="BK86" s="297" t="str">
        <f t="array" aca="1" ref="BK86" ca="1">IFERROR(INDEX($M$3:$M$18,MATCH(1,($AM$3:$AM$18=$AR86&amp;$AQ86)*($J$3:$J$18=BK$3),0),0),"")</f>
        <v/>
      </c>
      <c r="BL86" s="297" t="str">
        <f t="array" aca="1" ref="BL86" ca="1">IFERROR(INDEX($K$3:$K$18,MATCH(1,($AM$3:$AM$18=$AR86&amp;$AQ86)*($J$3:$J$18=BL$3),0),0),"")</f>
        <v/>
      </c>
      <c r="BM86" s="299" t="str">
        <f t="array" aca="1" ref="BM86" ca="1">IFERROR(INDEX($I$3:$I$18,MATCH(1,($AM$3:$AM$18=$AR86&amp;$AQ86)*($J$3:$J$18=BM$3),0),0),"")</f>
        <v/>
      </c>
      <c r="BN86" s="297" t="str">
        <f t="array" aca="1" ref="BN86" ca="1">IFERROR(INDEX($L$3:$L$18,MATCH(1,($AM$3:$AM$18=$AR86&amp;$AQ86)*($J$3:$J$18=BN$3),0),0),"")</f>
        <v/>
      </c>
      <c r="BO86" s="297" t="str">
        <f t="array" aca="1" ref="BO86" ca="1">IFERROR(INDEX($M$3:$M$18,MATCH(1,($AM$3:$AM$18=$AR86&amp;$AQ86)*($J$3:$J$18=BO$3),0),0),"")</f>
        <v/>
      </c>
      <c r="BP86" s="297" t="str">
        <f t="array" aca="1" ref="BP86" ca="1">IFERROR(INDEX($K$3:$K$18,MATCH(1,($AM$3:$AM$18=$AR86&amp;$AQ86)*($J$3:$J$18=BP$3),0),0),"")</f>
        <v/>
      </c>
      <c r="BQ86" s="299" t="str">
        <f t="array" aca="1" ref="BQ86" ca="1">IFERROR(INDEX($I$3:$I$18,MATCH(1,($AM$3:$AM$18=$AR86&amp;$AQ86)*($J$3:$J$18=BQ$3),0),0),"")</f>
        <v/>
      </c>
      <c r="BR86" s="297" t="str">
        <f t="array" aca="1" ref="BR86" ca="1">IFERROR(INDEX($L$3:$L$18,MATCH(1,($AM$3:$AM$18=$AR86&amp;$AQ86)*($J$3:$J$18=BR$3),0),0),"")</f>
        <v/>
      </c>
      <c r="BS86" s="297" t="str">
        <f t="array" aca="1" ref="BS86" ca="1">IFERROR(INDEX($M$3:$M$18,MATCH(1,($AM$3:$AM$18=$AR86&amp;$AQ86)*($J$3:$J$18=BS$3),0),0),"")</f>
        <v/>
      </c>
      <c r="BT86" s="297" t="str">
        <f t="array" aca="1" ref="BT86" ca="1">IFERROR(INDEX($K$3:$K$18,MATCH(1,($AM$3:$AM$18=$AR86&amp;$AQ86)*($J$3:$J$18=BT$3),0),0),"")</f>
        <v/>
      </c>
      <c r="BU86" s="299" t="str">
        <f t="array" aca="1" ref="BU86" ca="1">IFERROR(INDEX($I$3:$I$18,MATCH(1,($AM$3:$AM$18=$AR86&amp;$AQ86)*($J$3:$J$18=BU$3),0),0),"")</f>
        <v/>
      </c>
      <c r="BV86" s="297" t="str">
        <f t="array" aca="1" ref="BV86" ca="1">IFERROR(INDEX($L$3:$L$18,MATCH(1,($AM$3:$AM$18=$AR86&amp;$AQ86)*($J$3:$J$18=BV$3),0),0),"")</f>
        <v/>
      </c>
      <c r="BW86" s="297" t="str">
        <f t="array" aca="1" ref="BW86" ca="1">IFERROR(INDEX($M$3:$M$18,MATCH(1,($AM$3:$AM$18=$AR86&amp;$AQ86)*($J$3:$J$18=BW$3),0),0),"")</f>
        <v/>
      </c>
      <c r="BX86" s="297" t="str">
        <f t="array" aca="1" ref="BX86" ca="1">IFERROR(INDEX($K$3:$K$18,MATCH(1,($AM$3:$AM$18=$AR86&amp;$AQ86)*($J$3:$J$18=BX$3),0),0),"")</f>
        <v/>
      </c>
      <c r="BY86" s="299" t="str">
        <f t="array" aca="1" ref="BY86" ca="1">IFERROR(INDEX($I$3:$I$18,MATCH(1,($AM$3:$AM$18=$AR86&amp;$AQ86)*($J$3:$J$18=BY$3),0),0),"")</f>
        <v/>
      </c>
      <c r="BZ86" s="297" t="str">
        <f t="array" aca="1" ref="BZ86" ca="1">IFERROR(INDEX($L$3:$L$18,MATCH(1,($AM$3:$AM$18=$AR86&amp;$AQ86)*($J$3:$J$18=BZ$3),0),0),"")</f>
        <v/>
      </c>
      <c r="CA86" s="297" t="str">
        <f t="array" aca="1" ref="CA86" ca="1">IFERROR(INDEX($M$3:$M$18,MATCH(1,($AM$3:$AM$18=$AR86&amp;$AQ86)*($J$3:$J$18=CA$3),0),0),"")</f>
        <v/>
      </c>
      <c r="CB86" s="297">
        <f t="array" aca="1" ref="CB86" ca="1">IFERROR(INDEX($S$3:$S$33,MATCH(1,($AN$3:$AN$33=$AR86&amp;$AQ86)*($R$3:$R$33=CB$3),0),0),"")</f>
        <v>0.70833333333333337</v>
      </c>
      <c r="CC86" s="299">
        <f t="array" aca="1" ref="CC86" ca="1">IFERROR(INDEX($Q$3:$Q$33,MATCH(1,($AN$3:$AN$33=$AR86&amp;$AQ86)*($R$3:$R$33=CC$3),0),0),"")</f>
        <v>27</v>
      </c>
      <c r="CD86" s="297" t="str">
        <f t="array" aca="1" ref="CD86" ca="1">IFERROR(INDEX($T$3:$T$33,MATCH(1,($AN$3:$AN$33=$AR86&amp;$AQ86)*($R$3:$R$33=CD$3),0),0),"")</f>
        <v>Loser Match21</v>
      </c>
      <c r="CE86" s="297" t="str">
        <f t="array" aca="1" ref="CE86" ca="1">IFERROR(INDEX($U$3:$U$33,MATCH(1,($AN$3:$AN$33=$AR86&amp;$AQ86)*($R$3:$R$33=CE$3),0),0),"")</f>
        <v>Winner Match 24</v>
      </c>
      <c r="CF86" s="297" t="str">
        <f t="array" aca="1" ref="CF86" ca="1">IFERROR(INDEX($S$3:$S$33,MATCH(1,($AN$3:$AN$33=$AR86&amp;$AQ86)*($R$3:$R$33=CF$3),0),0),"")</f>
        <v/>
      </c>
      <c r="CG86" s="299" t="str">
        <f t="array" aca="1" ref="CG86" ca="1">IFERROR(INDEX($Q$3:$Q$33,MATCH(1,($AN$3:$AN$33=$AR86&amp;$AQ86)*($R$3:$R$33=CG$3),0),0),"")</f>
        <v/>
      </c>
      <c r="CH86" s="297" t="str">
        <f t="array" aca="1" ref="CH86" ca="1">IFERROR(INDEX($T$3:$T$33,MATCH(1,($AN$3:$AN$33=$AR86&amp;$AQ86)*($R$3:$R$33=CH$3),0),0),"")</f>
        <v/>
      </c>
      <c r="CI86" s="297" t="str">
        <f t="array" aca="1" ref="CI86" ca="1">IFERROR(INDEX($U$3:$U$33,MATCH(1,($AN$3:$AN$33=$AR86&amp;$AQ86)*($R$3:$R$33=CI$3),0),0),"")</f>
        <v/>
      </c>
      <c r="CJ86" s="297" t="str">
        <f t="array" aca="1" ref="CJ86" ca="1">IFERROR(INDEX($S$3:$S$33,MATCH(1,($AN$3:$AN$33=$AR86&amp;$AQ86)*($R$3:$R$33=CJ$3),0),0),"")</f>
        <v/>
      </c>
      <c r="CK86" s="299" t="str">
        <f t="array" aca="1" ref="CK86" ca="1">IFERROR(INDEX($Q$3:$Q$33,MATCH(1,($AN$3:$AN$33=$AR86&amp;$AQ86)*($R$3:$R$33=CK$3),0),0),"")</f>
        <v/>
      </c>
      <c r="CL86" s="297" t="str">
        <f t="array" aca="1" ref="CL86" ca="1">IFERROR(INDEX($T$3:$T$33,MATCH(1,($AN$3:$AN$33=$AR86&amp;$AQ86)*($R$3:$R$33=CL$3),0),0),"")</f>
        <v/>
      </c>
      <c r="CM86" s="297" t="str">
        <f t="array" aca="1" ref="CM86" ca="1">IFERROR(INDEX($U$3:$U$33,MATCH(1,($AN$3:$AN$33=$AR86&amp;$AQ86)*($R$3:$R$33=CM$3),0),0),"")</f>
        <v/>
      </c>
      <c r="CN86" s="297" t="str">
        <f t="array" aca="1" ref="CN86" ca="1">IFERROR(INDEX($S$3:$S$33,MATCH(1,($AN$3:$AN$33=$AR86&amp;$AQ86)*($R$3:$R$33=CN$3),0),0),"")</f>
        <v/>
      </c>
      <c r="CO86" s="299" t="str">
        <f t="array" aca="1" ref="CO86" ca="1">IFERROR(INDEX($Q$3:$Q$33,MATCH(1,($AN$3:$AN$33=$AR86&amp;$AQ86)*($R$3:$R$33=CO$3),0),0),"")</f>
        <v/>
      </c>
      <c r="CP86" s="297" t="str">
        <f t="array" aca="1" ref="CP86" ca="1">IFERROR(INDEX($T$3:$T$33,MATCH(1,($AN$3:$AN$33=$AR86&amp;$AQ86)*($R$3:$R$33=CP$3),0),0),"")</f>
        <v/>
      </c>
      <c r="CQ86" s="297" t="str">
        <f t="array" aca="1" ref="CQ86" ca="1">IFERROR(INDEX($U$3:$U$33,MATCH(1,($AN$3:$AN$33=$AR86&amp;$AQ86)*($R$3:$R$33=CQ$3),0),0),"")</f>
        <v/>
      </c>
      <c r="CR86" s="297" t="str">
        <f t="array" aca="1" ref="CR86" ca="1">IFERROR(INDEX($S$3:$S$33,MATCH(1,($AN$3:$AN$33=$AR86&amp;$AQ86)*($R$3:$R$33=CR$3),0),0),"")</f>
        <v/>
      </c>
      <c r="CS86" s="299" t="str">
        <f t="array" aca="1" ref="CS86" ca="1">IFERROR(INDEX($Q$3:$Q$33,MATCH(1,($AN$3:$AN$33=$AR86&amp;$AQ86)*($R$3:$R$33=CS$3),0),0),"")</f>
        <v/>
      </c>
      <c r="CT86" s="297" t="str">
        <f t="array" aca="1" ref="CT86" ca="1">IFERROR(INDEX($T$3:$T$33,MATCH(1,($AN$3:$AN$33=$AR86&amp;$AQ86)*($R$3:$R$33=CT$3),0),0),"")</f>
        <v/>
      </c>
      <c r="CU86" s="297" t="str">
        <f t="array" aca="1" ref="CU86" ca="1">IFERROR(INDEX($U$3:$U$33,MATCH(1,($AN$3:$AN$33=$AR86&amp;$AQ86)*($R$3:$R$33=CU$3),0),0),"")</f>
        <v/>
      </c>
      <c r="CV86" s="297" t="str">
        <f t="array" aca="1" ref="CV86" ca="1">IFERROR(INDEX($S$3:$S$33,MATCH(1,($AN$3:$AN$33=$AR86&amp;$AQ86)*($R$3:$R$33=CV$3),0),0),"")</f>
        <v/>
      </c>
      <c r="CW86" s="299" t="str">
        <f t="array" aca="1" ref="CW86" ca="1">IFERROR(INDEX($Q$3:$Q$33,MATCH(1,($AN$3:$AN$33=$AR86&amp;$AQ86)*($R$3:$R$33=CW$3),0),0),"")</f>
        <v/>
      </c>
      <c r="CX86" s="297" t="str">
        <f t="array" aca="1" ref="CX86" ca="1">IFERROR(INDEX($T$3:$T$33,MATCH(1,($AN$3:$AN$33=$AR86&amp;$AQ86)*($R$3:$R$33=CX$3),0),0),"")</f>
        <v/>
      </c>
      <c r="CY86" s="297" t="str">
        <f t="array" aca="1" ref="CY86" ca="1">IFERROR(INDEX($U$3:$U$33,MATCH(1,($AN$3:$AN$33=$AR86&amp;$AQ86)*($R$3:$R$33=CY$3),0),0),"")</f>
        <v/>
      </c>
      <c r="CZ86" s="297" t="str">
        <f t="array" aca="1" ref="CZ86" ca="1">IFERROR(INDEX($S$3:$S$33,MATCH(1,($AN$3:$AN$33=$AR86&amp;$AQ86)*($R$3:$R$33=CZ$3),0),0),"")</f>
        <v/>
      </c>
      <c r="DA86" s="299" t="str">
        <f t="array" aca="1" ref="DA86" ca="1">IFERROR(INDEX($Q$3:$Q$33,MATCH(1,($AN$3:$AN$33=$AR86&amp;$AQ86)*($R$3:$R$33=DA$3),0),0),"")</f>
        <v/>
      </c>
      <c r="DB86" s="297" t="str">
        <f t="array" aca="1" ref="DB86" ca="1">IFERROR(INDEX($T$3:$T$33,MATCH(1,($AN$3:$AN$33=$AR86&amp;$AQ86)*($R$3:$R$33=DB$3),0),0),"")</f>
        <v/>
      </c>
      <c r="DC86" s="297" t="str">
        <f t="array" aca="1" ref="DC86" ca="1">IFERROR(INDEX($U$3:$U$33,MATCH(1,($AN$3:$AN$33=$AR86&amp;$AQ86)*($R$3:$R$33=DC$3),0),0),"")</f>
        <v/>
      </c>
      <c r="DD86" s="297">
        <f t="array" aca="1" ref="DD86" ca="1">IFERROR(INDEX($AA$3:$AA$65,MATCH(1,($AO$3:$AO$65=$AR86&amp;$AQ86)*($Z$3:$Z$65=DD$3),0),0),"")</f>
        <v>0.70833333333333337</v>
      </c>
      <c r="DE86" s="299">
        <f t="array" aca="1" ref="DE86" ca="1">IFERROR(INDEX($Y$3:$Y$65,MATCH(1,($AO$3:$AO$65=$AR86&amp;$AQ86)*($Z$3:$Z$65=DE$3),0),0),"")</f>
        <v>27</v>
      </c>
      <c r="DF86" s="297" t="str">
        <f t="array" aca="1" ref="DF86" ca="1">IFERROR(INDEX($AB$3:$AB$65,MATCH(1,($AO$3:$AO$65=$AR86&amp;$AQ86)*($Z$3:$Z$65=DF$3),0),0),"")</f>
        <v>Winner Match 17</v>
      </c>
      <c r="DG86" s="297" t="str">
        <f t="array" aca="1" ref="DG86" ca="1">IFERROR(INDEX($AC$3:$AC$65,MATCH(1,($AO$3:$AO$65=$AR86&amp;$AQ86)*($Z$3:$Z$65=DG$3),0),0),"")</f>
        <v>Winner Match 18</v>
      </c>
      <c r="DH86" s="297" t="str">
        <f t="array" aca="1" ref="DH86" ca="1">IFERROR(INDEX($AA$3:$AA$65,MATCH(1,($AO$3:$AO$65=$AR86&amp;$AQ86)*($Z$3:$Z$65=DH$3),0),0),"")</f>
        <v/>
      </c>
      <c r="DI86" s="299" t="str">
        <f t="array" aca="1" ref="DI86" ca="1">IFERROR(INDEX($Y$3:$Y$65,MATCH(1,($AO$3:$AO$65=$AR86&amp;$AQ86)*($Z$3:$Z$65=DI$3),0),0),"")</f>
        <v/>
      </c>
      <c r="DJ86" s="297" t="str">
        <f t="array" aca="1" ref="DJ86" ca="1">IFERROR(INDEX($AB$3:$AB$65,MATCH(1,($AO$3:$AO$65=$AR86&amp;$AQ86)*($Z$3:$Z$65=DJ$3),0),0),"")</f>
        <v/>
      </c>
      <c r="DK86" s="297" t="str">
        <f t="array" aca="1" ref="DK86" ca="1">IFERROR(INDEX($AC$3:$AC$65,MATCH(1,($AO$3:$AO$65=$AR86&amp;$AQ86)*($Z$3:$Z$65=DK$3),0),0),"")</f>
        <v/>
      </c>
      <c r="DL86" s="297" t="str">
        <f t="array" aca="1" ref="DL86" ca="1">IFERROR(INDEX($AA$3:$AA$65,MATCH(1,($AO$3:$AO$65=$AR86&amp;$AQ86)*($Z$3:$Z$65=DL$3),0),0),"")</f>
        <v/>
      </c>
      <c r="DM86" s="299" t="str">
        <f t="array" aca="1" ref="DM86" ca="1">IFERROR(INDEX($Y$3:$Y$65,MATCH(1,($AO$3:$AO$65=$AR86&amp;$AQ86)*($Z$3:$Z$65=DM$3),0),0),"")</f>
        <v/>
      </c>
      <c r="DN86" s="297" t="str">
        <f t="array" aca="1" ref="DN86" ca="1">IFERROR(INDEX($AB$3:$AB$65,MATCH(1,($AO$3:$AO$65=$AR86&amp;$AQ86)*($Z$3:$Z$65=DN$3),0),0),"")</f>
        <v/>
      </c>
      <c r="DO86" s="297" t="str">
        <f t="array" aca="1" ref="DO86" ca="1">IFERROR(INDEX($AC$3:$AC$65,MATCH(1,($AO$3:$AO$65=$AR86&amp;$AQ86)*($Z$3:$Z$65=DO$3),0),0),"")</f>
        <v/>
      </c>
      <c r="DP86" s="297" t="str">
        <f t="array" aca="1" ref="DP86" ca="1">IFERROR(INDEX($AA$3:$AA$65,MATCH(1,($AO$3:$AO$65=$AR86&amp;$AQ86)*($Z$3:$Z$65=DP$3),0),0),"")</f>
        <v/>
      </c>
      <c r="DQ86" s="299" t="str">
        <f t="array" aca="1" ref="DQ86" ca="1">IFERROR(INDEX($Y$3:$Y$65,MATCH(1,($AO$3:$AO$65=$AR86&amp;$AQ86)*($Z$3:$Z$65=DQ$3),0),0),"")</f>
        <v/>
      </c>
      <c r="DR86" s="297" t="str">
        <f t="array" aca="1" ref="DR86" ca="1">IFERROR(INDEX($AB$3:$AB$65,MATCH(1,($AO$3:$AO$65=$AR86&amp;$AQ86)*($Z$3:$Z$65=DR$3),0),0),"")</f>
        <v/>
      </c>
      <c r="DS86" s="297" t="str">
        <f t="array" aca="1" ref="DS86" ca="1">IFERROR(INDEX($AC$3:$AC$65,MATCH(1,($AO$3:$AO$65=$AR86&amp;$AQ86)*($Z$3:$Z$65=DS$3),0),0),"")</f>
        <v/>
      </c>
      <c r="DT86" s="297" t="str">
        <f t="array" aca="1" ref="DT86" ca="1">IFERROR(INDEX($AA$3:$AA$65,MATCH(1,($AO$3:$AO$65=$AR86&amp;$AQ86)*($Z$3:$Z$65=DT$3),0),0),"")</f>
        <v/>
      </c>
      <c r="DU86" s="299" t="str">
        <f t="array" aca="1" ref="DU86" ca="1">IFERROR(INDEX($Y$3:$Y$65,MATCH(1,($AO$3:$AO$65=$AR86&amp;$AQ86)*($Z$3:$Z$65=DU$3),0),0),"")</f>
        <v/>
      </c>
      <c r="DV86" s="297" t="str">
        <f t="array" aca="1" ref="DV86" ca="1">IFERROR(INDEX($AB$3:$AB$65,MATCH(1,($AO$3:$AO$65=$AR86&amp;$AQ86)*($Z$3:$Z$65=DV$3),0),0),"")</f>
        <v/>
      </c>
      <c r="DW86" s="297" t="str">
        <f t="array" aca="1" ref="DW86" ca="1">IFERROR(INDEX($AC$3:$AC$65,MATCH(1,($AO$3:$AO$65=$AR86&amp;$AQ86)*($Z$3:$Z$65=DW$3),0),0),"")</f>
        <v/>
      </c>
      <c r="DX86" s="297" t="str">
        <f t="array" aca="1" ref="DX86" ca="1">IFERROR(INDEX($AA$3:$AA$65,MATCH(1,($AO$3:$AO$65=$AR86&amp;$AQ86)*($Z$3:$Z$65=DX$3),0),0),"")</f>
        <v/>
      </c>
      <c r="DY86" s="299" t="str">
        <f t="array" aca="1" ref="DY86" ca="1">IFERROR(INDEX($Y$3:$Y$65,MATCH(1,($AO$3:$AO$65=$AR86&amp;$AQ86)*($Z$3:$Z$65=DY$3),0),0),"")</f>
        <v/>
      </c>
      <c r="DZ86" s="297" t="str">
        <f t="array" aca="1" ref="DZ86" ca="1">IFERROR(INDEX($AB$3:$AB$65,MATCH(1,($AO$3:$AO$65=$AR86&amp;$AQ86)*($Z$3:$Z$65=DZ$3),0),0),"")</f>
        <v/>
      </c>
      <c r="EA86" s="297" t="str">
        <f t="array" aca="1" ref="EA86" ca="1">IFERROR(INDEX($AC$3:$AC$65,MATCH(1,($AO$3:$AO$65=$AR86&amp;$AQ86)*($Z$3:$Z$65=EA$3),0),0),"")</f>
        <v/>
      </c>
      <c r="EB86" s="297" t="str">
        <f t="array" aca="1" ref="EB86" ca="1">IFERROR(INDEX($AA$3:$AA$65,MATCH(1,($AO$3:$AO$65=$AR86&amp;$AQ86)*($Z$3:$Z$65=EB$3),0),0),"")</f>
        <v/>
      </c>
      <c r="EC86" s="299" t="str">
        <f t="array" aca="1" ref="EC86" ca="1">IFERROR(INDEX($Y$3:$Y$65,MATCH(1,($AO$3:$AO$65=$AR86&amp;$AQ86)*($Z$3:$Z$65=EC$3),0),0),"")</f>
        <v/>
      </c>
      <c r="ED86" s="297" t="str">
        <f t="array" aca="1" ref="ED86" ca="1">IFERROR(INDEX($AB$3:$AB$65,MATCH(1,($AO$3:$AO$65=$AR86&amp;$AQ86)*($Z$3:$Z$65=ED$3),0),0),"")</f>
        <v/>
      </c>
      <c r="EE86" s="297" t="str">
        <f t="array" aca="1" ref="EE86" ca="1">IFERROR(INDEX($AC$3:$AC$65,MATCH(1,($AO$3:$AO$65=$AR86&amp;$AQ86)*($Z$3:$Z$65=EE$3),0),0),"")</f>
        <v/>
      </c>
      <c r="EF86" s="297" t="str">
        <f t="array" aca="1" ref="EF86" ca="1">IFERROR(INDEX($AI$3:$AI$129,MATCH(1,($AP$3:$AP$129=$AR86&amp;$AQ86)*($AH$3:$AH$129=EF$3),0),0),"")</f>
        <v/>
      </c>
      <c r="EG86" s="299" t="str">
        <f t="array" aca="1" ref="EG86" ca="1">IFERROR(INDEX($AG$3:$AG$129,MATCH(1,($AP$3:$AP$129=$AR86&amp;$AQ86)*($AH$3:$AH$129=EG$3),0),0),"")</f>
        <v/>
      </c>
      <c r="EH86" s="297" t="str">
        <f t="array" aca="1" ref="EH86" ca="1">IFERROR(INDEX($AJ$3:$AJ$129,MATCH(1,($AP$3:$AP$129=$AR86&amp;$AQ86)*($AH$3:$AH$129=EH$3),0),0),"")</f>
        <v/>
      </c>
      <c r="EI86" s="297" t="str">
        <f t="array" aca="1" ref="EI86" ca="1">IFERROR(INDEX($AK$3:$AK$129,MATCH(1,($AP$3:$AP$129=$AR86&amp;$AQ86)*($AH$3:$AH$129=EI$3),0),0),"")</f>
        <v/>
      </c>
      <c r="EJ86" s="297" t="str">
        <f t="array" aca="1" ref="EJ86" ca="1">IFERROR(INDEX($AI$3:$AI$129,MATCH(1,($AP$3:$AP$129=$AR86&amp;$AQ86)*($AH$3:$AH$129=EJ$3),0),0),"")</f>
        <v/>
      </c>
      <c r="EK86" s="299" t="str">
        <f t="array" aca="1" ref="EK86" ca="1">IFERROR(INDEX($AG$3:$AG$129,MATCH(1,($AP$3:$AP$129=$AR86&amp;$AQ86)*($AH$3:$AH$129=EK$3),0),0),"")</f>
        <v/>
      </c>
      <c r="EL86" s="297" t="str">
        <f t="array" aca="1" ref="EL86" ca="1">IFERROR(INDEX($AJ$3:$AJ$129,MATCH(1,($AP$3:$AP$129=$AR86&amp;$AQ86)*($AH$3:$AH$129=EL$3),0),0),"")</f>
        <v/>
      </c>
      <c r="EM86" s="297" t="str">
        <f t="array" aca="1" ref="EM86" ca="1">IFERROR(INDEX($AK$3:$AK$129,MATCH(1,($AP$3:$AP$129=$AR86&amp;$AQ86)*($AH$3:$AH$129=EM$3),0),0),"")</f>
        <v/>
      </c>
      <c r="EN86" s="297" t="str">
        <f t="array" aca="1" ref="EN86" ca="1">IFERROR(INDEX($AI$3:$AI$129,MATCH(1,($AP$3:$AP$129=$AR86&amp;$AQ86)*($AH$3:$AH$129=EN$3),0),0),"")</f>
        <v/>
      </c>
      <c r="EO86" s="299" t="str">
        <f t="array" aca="1" ref="EO86" ca="1">IFERROR(INDEX($AG$3:$AG$129,MATCH(1,($AP$3:$AP$129=$AR86&amp;$AQ86)*($AH$3:$AH$129=EO$3),0),0),"")</f>
        <v/>
      </c>
      <c r="EP86" s="297" t="str">
        <f t="array" aca="1" ref="EP86" ca="1">IFERROR(INDEX($AJ$3:$AJ$129,MATCH(1,($AP$3:$AP$129=$AR86&amp;$AQ86)*($AH$3:$AH$129=EP$3),0),0),"")</f>
        <v/>
      </c>
      <c r="EQ86" s="297" t="str">
        <f t="array" aca="1" ref="EQ86" ca="1">IFERROR(INDEX($AK$3:$AK$129,MATCH(1,($AP$3:$AP$129=$AR86&amp;$AQ86)*($AH$3:$AH$129=EQ$3),0),0),"")</f>
        <v/>
      </c>
      <c r="ER86" s="297" t="str">
        <f t="array" aca="1" ref="ER86" ca="1">IFERROR(INDEX($AI$3:$AI$129,MATCH(1,($AP$3:$AP$129=$AR86&amp;$AQ86)*($AH$3:$AH$129=ER$3),0),0),"")</f>
        <v/>
      </c>
      <c r="ES86" s="299" t="str">
        <f t="array" aca="1" ref="ES86" ca="1">IFERROR(INDEX($AG$3:$AG$129,MATCH(1,($AP$3:$AP$129=$AR86&amp;$AQ86)*($AH$3:$AH$129=ES$3),0),0),"")</f>
        <v/>
      </c>
      <c r="ET86" s="297" t="str">
        <f t="array" aca="1" ref="ET86" ca="1">IFERROR(INDEX($AJ$3:$AJ$129,MATCH(1,($AP$3:$AP$129=$AR86&amp;$AQ86)*($AH$3:$AH$129=ET$3),0),0),"")</f>
        <v/>
      </c>
      <c r="EU86" s="297" t="str">
        <f t="array" aca="1" ref="EU86" ca="1">IFERROR(INDEX($AK$3:$AK$129,MATCH(1,($AP$3:$AP$129=$AR86&amp;$AQ86)*($AH$3:$AH$129=EU$3),0),0),"")</f>
        <v/>
      </c>
      <c r="EV86" s="297" t="str">
        <f t="array" aca="1" ref="EV86" ca="1">IFERROR(INDEX($AI$3:$AI$129,MATCH(1,($AP$3:$AP$129=$AR86&amp;$AQ86)*($AH$3:$AH$129=EV$3),0),0),"")</f>
        <v/>
      </c>
      <c r="EW86" s="299" t="str">
        <f t="array" aca="1" ref="EW86" ca="1">IFERROR(INDEX($AG$3:$AG$129,MATCH(1,($AP$3:$AP$129=$AR86&amp;$AQ86)*($AH$3:$AH$129=EW$3),0),0),"")</f>
        <v/>
      </c>
      <c r="EX86" s="297" t="str">
        <f t="array" aca="1" ref="EX86" ca="1">IFERROR(INDEX($AJ$3:$AJ$129,MATCH(1,($AP$3:$AP$129=$AR86&amp;$AQ86)*($AH$3:$AH$129=EX$3),0),0),"")</f>
        <v/>
      </c>
      <c r="EY86" s="297" t="str">
        <f t="array" aca="1" ref="EY86" ca="1">IFERROR(INDEX($AK$3:$AK$129,MATCH(1,($AP$3:$AP$129=$AR86&amp;$AQ86)*($AH$3:$AH$129=EY$3),0),0),"")</f>
        <v/>
      </c>
      <c r="EZ86" s="297" t="str">
        <f t="array" aca="1" ref="EZ86" ca="1">IFERROR(INDEX($AI$3:$AI$129,MATCH(1,($AP$3:$AP$129=$AR86&amp;$AQ86)*($AH$3:$AH$129=EZ$3),0),0),"")</f>
        <v/>
      </c>
      <c r="FA86" s="299" t="str">
        <f t="array" aca="1" ref="FA86" ca="1">IFERROR(INDEX($AG$3:$AG$129,MATCH(1,($AP$3:$AP$129=$AR86&amp;$AQ86)*($AH$3:$AH$129=FA$3),0),0),"")</f>
        <v/>
      </c>
      <c r="FB86" s="297" t="str">
        <f t="array" aca="1" ref="FB86" ca="1">IFERROR(INDEX($AJ$3:$AJ$129,MATCH(1,($AP$3:$AP$129=$AR86&amp;$AQ86)*($AH$3:$AH$129=FB$3),0),0),"")</f>
        <v/>
      </c>
      <c r="FC86" s="297" t="str">
        <f t="array" aca="1" ref="FC86" ca="1">IFERROR(INDEX($AK$3:$AK$129,MATCH(1,($AP$3:$AP$129=$AR86&amp;$AQ86)*($AH$3:$AH$129=FC$3),0),0),"")</f>
        <v/>
      </c>
      <c r="FD86" s="297" t="str">
        <f t="array" aca="1" ref="FD86" ca="1">IFERROR(INDEX($AI$3:$AI$129,MATCH(1,($AP$3:$AP$129=$AR86&amp;$AQ86)*($AH$3:$AH$129=FD$3),0),0),"")</f>
        <v/>
      </c>
      <c r="FE86" s="299" t="str">
        <f t="array" aca="1" ref="FE86" ca="1">IFERROR(INDEX($AG$3:$AG$129,MATCH(1,($AP$3:$AP$129=$AR86&amp;$AQ86)*($AH$3:$AH$129=FE$3),0),0),"")</f>
        <v/>
      </c>
      <c r="FF86" s="297" t="str">
        <f t="array" aca="1" ref="FF86" ca="1">IFERROR(INDEX($AJ$3:$AJ$129,MATCH(1,($AP$3:$AP$129=$AR86&amp;$AQ86)*($AH$3:$AH$129=FF$3),0),0),"")</f>
        <v/>
      </c>
      <c r="FG86" s="297" t="str">
        <f t="array" aca="1" ref="FG86" ca="1">IFERROR(INDEX($AK$3:$AK$129,MATCH(1,($AP$3:$AP$129=$AR86&amp;$AQ86)*($AH$3:$AH$129=FG$3),0),0),"")</f>
        <v/>
      </c>
    </row>
    <row r="87" spans="2:163" ht="13.8" x14ac:dyDescent="0.25">
      <c r="B87" s="295">
        <f>dummy1!O93</f>
        <v>85</v>
      </c>
      <c r="C87" s="296">
        <f>dummy1!P93</f>
        <v>42041</v>
      </c>
      <c r="D87" s="297">
        <f>dummy1!Q93</f>
        <v>0.70833333333333337</v>
      </c>
      <c r="E87" s="295" t="str">
        <f>dummy1!R93</f>
        <v>Court 5</v>
      </c>
      <c r="AD87" s="295">
        <f ca="1">'Bracket 33 - 64'!AI117</f>
        <v>37</v>
      </c>
      <c r="AE87" s="295" t="str">
        <f ca="1">'Bracket 33 - 64'!AJ114</f>
        <v>Winner Match 21</v>
      </c>
      <c r="AF87" s="295" t="str">
        <f ca="1">'Bracket 33 - 64'!AJ115</f>
        <v>Winner Match 22</v>
      </c>
      <c r="AG87" s="295" t="str">
        <f t="shared" ca="1" si="80"/>
        <v/>
      </c>
      <c r="AH87" s="295" t="str">
        <f t="shared" ca="1" si="81"/>
        <v/>
      </c>
      <c r="AI87" s="295" t="str">
        <f t="shared" ca="1" si="82"/>
        <v/>
      </c>
      <c r="AJ87" s="295" t="str">
        <f t="shared" ca="1" si="83"/>
        <v/>
      </c>
      <c r="AK87" s="295" t="str">
        <f t="shared" ca="1" si="84"/>
        <v/>
      </c>
      <c r="AL87" s="294">
        <f>IF(dummy1!B94=dummy1!B93,IF(dummy1!C94&gt;1,AL86,AL86+1),1)</f>
        <v>2</v>
      </c>
      <c r="AP87" s="295" t="str">
        <f t="shared" si="85"/>
        <v>2Court 5</v>
      </c>
      <c r="AQ87" s="295" t="str">
        <f t="shared" si="96"/>
        <v>Court 11</v>
      </c>
      <c r="AR87" s="295">
        <f t="shared" si="95"/>
        <v>3</v>
      </c>
      <c r="AS87" s="295">
        <f t="shared" ca="1" si="87"/>
        <v>22</v>
      </c>
      <c r="AT87" s="295">
        <f t="shared" ca="1" si="88"/>
        <v>0</v>
      </c>
      <c r="AU87" s="295">
        <f t="shared" ca="1" si="89"/>
        <v>0</v>
      </c>
      <c r="AV87" s="295">
        <f t="shared" ca="1" si="90"/>
        <v>0</v>
      </c>
      <c r="AW87" s="295">
        <f t="shared" ca="1" si="91"/>
        <v>0</v>
      </c>
      <c r="AX87" s="295">
        <f t="shared" ca="1" si="92"/>
        <v>0</v>
      </c>
      <c r="AY87" s="295">
        <f t="shared" ca="1" si="93"/>
        <v>0</v>
      </c>
      <c r="AZ87" s="297" t="str">
        <f t="array" aca="1" ref="AZ87" ca="1">IFERROR(INDEX($K$3:$K$18,MATCH(1,($AM$3:$AM$18=$AR87&amp;$AQ87)*($J$3:$J$18=AZ$3),0),0),"")</f>
        <v/>
      </c>
      <c r="BA87" s="299" t="str">
        <f t="array" aca="1" ref="BA87" ca="1">IFERROR(INDEX($I$3:$I$18,MATCH(1,($AM$3:$AM$18=$AR87&amp;$AQ87)*($J$3:$J$18=BA$3),0),0),"")</f>
        <v/>
      </c>
      <c r="BB87" s="297" t="str">
        <f t="array" aca="1" ref="BB87" ca="1">IFERROR(INDEX($L$3:$L$18,MATCH(1,($AM$3:$AM$18=$AR87&amp;$AQ87)*($J$3:$J$18=BB$3),0),0),"")</f>
        <v/>
      </c>
      <c r="BC87" s="297" t="str">
        <f t="array" aca="1" ref="BC87" ca="1">IFERROR(INDEX($M$3:$M$18,MATCH(1,($AM$3:$AM$18=$AR87&amp;$AQ87)*($J$3:$J$18=BC$3),0),0),"")</f>
        <v/>
      </c>
      <c r="BD87" s="297" t="str">
        <f t="array" aca="1" ref="BD87" ca="1">IFERROR(INDEX($K$3:$K$18,MATCH(1,($AM$3:$AM$18=$AR87&amp;$AQ87)*($J$3:$J$18=BD$3),0),0),"")</f>
        <v/>
      </c>
      <c r="BE87" s="299" t="str">
        <f t="array" aca="1" ref="BE87" ca="1">IFERROR(INDEX($I$3:$I$18,MATCH(1,($AM$3:$AM$18=$AR87&amp;$AQ87)*($J$3:$J$18=BE$3),0),0),"")</f>
        <v/>
      </c>
      <c r="BF87" s="297" t="str">
        <f t="array" aca="1" ref="BF87" ca="1">IFERROR(INDEX($L$3:$L$18,MATCH(1,($AM$3:$AM$18=$AR87&amp;$AQ87)*($J$3:$J$18=BF$3),0),0),"")</f>
        <v/>
      </c>
      <c r="BG87" s="297" t="str">
        <f t="array" aca="1" ref="BG87" ca="1">IFERROR(INDEX($M$3:$M$18,MATCH(1,($AM$3:$AM$18=$AR87&amp;$AQ87)*($J$3:$J$18=BG$3),0),0),"")</f>
        <v/>
      </c>
      <c r="BH87" s="297" t="str">
        <f t="array" aca="1" ref="BH87" ca="1">IFERROR(INDEX($K$3:$K$18,MATCH(1,($AM$3:$AM$18=$AR87&amp;$AQ87)*($J$3:$J$18=BH$3),0),0),"")</f>
        <v/>
      </c>
      <c r="BI87" s="299" t="str">
        <f t="array" aca="1" ref="BI87" ca="1">IFERROR(INDEX($I$3:$I$18,MATCH(1,($AM$3:$AM$18=$AR87&amp;$AQ87)*($J$3:$J$18=BI$3),0),0),"")</f>
        <v/>
      </c>
      <c r="BJ87" s="297" t="str">
        <f t="array" aca="1" ref="BJ87" ca="1">IFERROR(INDEX($L$3:$L$18,MATCH(1,($AM$3:$AM$18=$AR87&amp;$AQ87)*($J$3:$J$18=BJ$3),0),0),"")</f>
        <v/>
      </c>
      <c r="BK87" s="297" t="str">
        <f t="array" aca="1" ref="BK87" ca="1">IFERROR(INDEX($M$3:$M$18,MATCH(1,($AM$3:$AM$18=$AR87&amp;$AQ87)*($J$3:$J$18=BK$3),0),0),"")</f>
        <v/>
      </c>
      <c r="BL87" s="297" t="str">
        <f t="array" aca="1" ref="BL87" ca="1">IFERROR(INDEX($K$3:$K$18,MATCH(1,($AM$3:$AM$18=$AR87&amp;$AQ87)*($J$3:$J$18=BL$3),0),0),"")</f>
        <v/>
      </c>
      <c r="BM87" s="299" t="str">
        <f t="array" aca="1" ref="BM87" ca="1">IFERROR(INDEX($I$3:$I$18,MATCH(1,($AM$3:$AM$18=$AR87&amp;$AQ87)*($J$3:$J$18=BM$3),0),0),"")</f>
        <v/>
      </c>
      <c r="BN87" s="297" t="str">
        <f t="array" aca="1" ref="BN87" ca="1">IFERROR(INDEX($L$3:$L$18,MATCH(1,($AM$3:$AM$18=$AR87&amp;$AQ87)*($J$3:$J$18=BN$3),0),0),"")</f>
        <v/>
      </c>
      <c r="BO87" s="297" t="str">
        <f t="array" aca="1" ref="BO87" ca="1">IFERROR(INDEX($M$3:$M$18,MATCH(1,($AM$3:$AM$18=$AR87&amp;$AQ87)*($J$3:$J$18=BO$3),0),0),"")</f>
        <v/>
      </c>
      <c r="BP87" s="297" t="str">
        <f t="array" aca="1" ref="BP87" ca="1">IFERROR(INDEX($K$3:$K$18,MATCH(1,($AM$3:$AM$18=$AR87&amp;$AQ87)*($J$3:$J$18=BP$3),0),0),"")</f>
        <v/>
      </c>
      <c r="BQ87" s="299" t="str">
        <f t="array" aca="1" ref="BQ87" ca="1">IFERROR(INDEX($I$3:$I$18,MATCH(1,($AM$3:$AM$18=$AR87&amp;$AQ87)*($J$3:$J$18=BQ$3),0),0),"")</f>
        <v/>
      </c>
      <c r="BR87" s="297" t="str">
        <f t="array" aca="1" ref="BR87" ca="1">IFERROR(INDEX($L$3:$L$18,MATCH(1,($AM$3:$AM$18=$AR87&amp;$AQ87)*($J$3:$J$18=BR$3),0),0),"")</f>
        <v/>
      </c>
      <c r="BS87" s="297" t="str">
        <f t="array" aca="1" ref="BS87" ca="1">IFERROR(INDEX($M$3:$M$18,MATCH(1,($AM$3:$AM$18=$AR87&amp;$AQ87)*($J$3:$J$18=BS$3),0),0),"")</f>
        <v/>
      </c>
      <c r="BT87" s="297" t="str">
        <f t="array" aca="1" ref="BT87" ca="1">IFERROR(INDEX($K$3:$K$18,MATCH(1,($AM$3:$AM$18=$AR87&amp;$AQ87)*($J$3:$J$18=BT$3),0),0),"")</f>
        <v/>
      </c>
      <c r="BU87" s="299" t="str">
        <f t="array" aca="1" ref="BU87" ca="1">IFERROR(INDEX($I$3:$I$18,MATCH(1,($AM$3:$AM$18=$AR87&amp;$AQ87)*($J$3:$J$18=BU$3),0),0),"")</f>
        <v/>
      </c>
      <c r="BV87" s="297" t="str">
        <f t="array" aca="1" ref="BV87" ca="1">IFERROR(INDEX($L$3:$L$18,MATCH(1,($AM$3:$AM$18=$AR87&amp;$AQ87)*($J$3:$J$18=BV$3),0),0),"")</f>
        <v/>
      </c>
      <c r="BW87" s="297" t="str">
        <f t="array" aca="1" ref="BW87" ca="1">IFERROR(INDEX($M$3:$M$18,MATCH(1,($AM$3:$AM$18=$AR87&amp;$AQ87)*($J$3:$J$18=BW$3),0),0),"")</f>
        <v/>
      </c>
      <c r="BX87" s="297" t="str">
        <f t="array" aca="1" ref="BX87" ca="1">IFERROR(INDEX($K$3:$K$18,MATCH(1,($AM$3:$AM$18=$AR87&amp;$AQ87)*($J$3:$J$18=BX$3),0),0),"")</f>
        <v/>
      </c>
      <c r="BY87" s="299" t="str">
        <f t="array" aca="1" ref="BY87" ca="1">IFERROR(INDEX($I$3:$I$18,MATCH(1,($AM$3:$AM$18=$AR87&amp;$AQ87)*($J$3:$J$18=BY$3),0),0),"")</f>
        <v/>
      </c>
      <c r="BZ87" s="297" t="str">
        <f t="array" aca="1" ref="BZ87" ca="1">IFERROR(INDEX($L$3:$L$18,MATCH(1,($AM$3:$AM$18=$AR87&amp;$AQ87)*($J$3:$J$18=BZ$3),0),0),"")</f>
        <v/>
      </c>
      <c r="CA87" s="297" t="str">
        <f t="array" aca="1" ref="CA87" ca="1">IFERROR(INDEX($M$3:$M$18,MATCH(1,($AM$3:$AM$18=$AR87&amp;$AQ87)*($J$3:$J$18=CA$3),0),0),"")</f>
        <v/>
      </c>
      <c r="CB87" s="297" t="str">
        <f t="array" aca="1" ref="CB87" ca="1">IFERROR(INDEX($S$3:$S$33,MATCH(1,($AN$3:$AN$33=$AR87&amp;$AQ87)*($R$3:$R$33=CB$3),0),0),"")</f>
        <v/>
      </c>
      <c r="CC87" s="299" t="str">
        <f t="array" aca="1" ref="CC87" ca="1">IFERROR(INDEX($Q$3:$Q$33,MATCH(1,($AN$3:$AN$33=$AR87&amp;$AQ87)*($R$3:$R$33=CC$3),0),0),"")</f>
        <v/>
      </c>
      <c r="CD87" s="297" t="str">
        <f t="array" aca="1" ref="CD87" ca="1">IFERROR(INDEX($T$3:$T$33,MATCH(1,($AN$3:$AN$33=$AR87&amp;$AQ87)*($R$3:$R$33=CD$3),0),0),"")</f>
        <v/>
      </c>
      <c r="CE87" s="297" t="str">
        <f t="array" aca="1" ref="CE87" ca="1">IFERROR(INDEX($U$3:$U$33,MATCH(1,($AN$3:$AN$33=$AR87&amp;$AQ87)*($R$3:$R$33=CE$3),0),0),"")</f>
        <v/>
      </c>
      <c r="CF87" s="297" t="str">
        <f t="array" aca="1" ref="CF87" ca="1">IFERROR(INDEX($S$3:$S$33,MATCH(1,($AN$3:$AN$33=$AR87&amp;$AQ87)*($R$3:$R$33=CF$3),0),0),"")</f>
        <v/>
      </c>
      <c r="CG87" s="299" t="str">
        <f t="array" aca="1" ref="CG87" ca="1">IFERROR(INDEX($Q$3:$Q$33,MATCH(1,($AN$3:$AN$33=$AR87&amp;$AQ87)*($R$3:$R$33=CG$3),0),0),"")</f>
        <v/>
      </c>
      <c r="CH87" s="297" t="str">
        <f t="array" aca="1" ref="CH87" ca="1">IFERROR(INDEX($T$3:$T$33,MATCH(1,($AN$3:$AN$33=$AR87&amp;$AQ87)*($R$3:$R$33=CH$3),0),0),"")</f>
        <v/>
      </c>
      <c r="CI87" s="297" t="str">
        <f t="array" aca="1" ref="CI87" ca="1">IFERROR(INDEX($U$3:$U$33,MATCH(1,($AN$3:$AN$33=$AR87&amp;$AQ87)*($R$3:$R$33=CI$3),0),0),"")</f>
        <v/>
      </c>
      <c r="CJ87" s="297" t="str">
        <f t="array" aca="1" ref="CJ87" ca="1">IFERROR(INDEX($S$3:$S$33,MATCH(1,($AN$3:$AN$33=$AR87&amp;$AQ87)*($R$3:$R$33=CJ$3),0),0),"")</f>
        <v/>
      </c>
      <c r="CK87" s="299" t="str">
        <f t="array" aca="1" ref="CK87" ca="1">IFERROR(INDEX($Q$3:$Q$33,MATCH(1,($AN$3:$AN$33=$AR87&amp;$AQ87)*($R$3:$R$33=CK$3),0),0),"")</f>
        <v/>
      </c>
      <c r="CL87" s="297" t="str">
        <f t="array" aca="1" ref="CL87" ca="1">IFERROR(INDEX($T$3:$T$33,MATCH(1,($AN$3:$AN$33=$AR87&amp;$AQ87)*($R$3:$R$33=CL$3),0),0),"")</f>
        <v/>
      </c>
      <c r="CM87" s="297" t="str">
        <f t="array" aca="1" ref="CM87" ca="1">IFERROR(INDEX($U$3:$U$33,MATCH(1,($AN$3:$AN$33=$AR87&amp;$AQ87)*($R$3:$R$33=CM$3),0),0),"")</f>
        <v/>
      </c>
      <c r="CN87" s="297" t="str">
        <f t="array" aca="1" ref="CN87" ca="1">IFERROR(INDEX($S$3:$S$33,MATCH(1,($AN$3:$AN$33=$AR87&amp;$AQ87)*($R$3:$R$33=CN$3),0),0),"")</f>
        <v/>
      </c>
      <c r="CO87" s="299" t="str">
        <f t="array" aca="1" ref="CO87" ca="1">IFERROR(INDEX($Q$3:$Q$33,MATCH(1,($AN$3:$AN$33=$AR87&amp;$AQ87)*($R$3:$R$33=CO$3),0),0),"")</f>
        <v/>
      </c>
      <c r="CP87" s="297" t="str">
        <f t="array" aca="1" ref="CP87" ca="1">IFERROR(INDEX($T$3:$T$33,MATCH(1,($AN$3:$AN$33=$AR87&amp;$AQ87)*($R$3:$R$33=CP$3),0),0),"")</f>
        <v/>
      </c>
      <c r="CQ87" s="297" t="str">
        <f t="array" aca="1" ref="CQ87" ca="1">IFERROR(INDEX($U$3:$U$33,MATCH(1,($AN$3:$AN$33=$AR87&amp;$AQ87)*($R$3:$R$33=CQ$3),0),0),"")</f>
        <v/>
      </c>
      <c r="CR87" s="297" t="str">
        <f t="array" aca="1" ref="CR87" ca="1">IFERROR(INDEX($S$3:$S$33,MATCH(1,($AN$3:$AN$33=$AR87&amp;$AQ87)*($R$3:$R$33=CR$3),0),0),"")</f>
        <v/>
      </c>
      <c r="CS87" s="299" t="str">
        <f t="array" aca="1" ref="CS87" ca="1">IFERROR(INDEX($Q$3:$Q$33,MATCH(1,($AN$3:$AN$33=$AR87&amp;$AQ87)*($R$3:$R$33=CS$3),0),0),"")</f>
        <v/>
      </c>
      <c r="CT87" s="297" t="str">
        <f t="array" aca="1" ref="CT87" ca="1">IFERROR(INDEX($T$3:$T$33,MATCH(1,($AN$3:$AN$33=$AR87&amp;$AQ87)*($R$3:$R$33=CT$3),0),0),"")</f>
        <v/>
      </c>
      <c r="CU87" s="297" t="str">
        <f t="array" aca="1" ref="CU87" ca="1">IFERROR(INDEX($U$3:$U$33,MATCH(1,($AN$3:$AN$33=$AR87&amp;$AQ87)*($R$3:$R$33=CU$3),0),0),"")</f>
        <v/>
      </c>
      <c r="CV87" s="297" t="str">
        <f t="array" aca="1" ref="CV87" ca="1">IFERROR(INDEX($S$3:$S$33,MATCH(1,($AN$3:$AN$33=$AR87&amp;$AQ87)*($R$3:$R$33=CV$3),0),0),"")</f>
        <v/>
      </c>
      <c r="CW87" s="299" t="str">
        <f t="array" aca="1" ref="CW87" ca="1">IFERROR(INDEX($Q$3:$Q$33,MATCH(1,($AN$3:$AN$33=$AR87&amp;$AQ87)*($R$3:$R$33=CW$3),0),0),"")</f>
        <v/>
      </c>
      <c r="CX87" s="297" t="str">
        <f t="array" aca="1" ref="CX87" ca="1">IFERROR(INDEX($T$3:$T$33,MATCH(1,($AN$3:$AN$33=$AR87&amp;$AQ87)*($R$3:$R$33=CX$3),0),0),"")</f>
        <v/>
      </c>
      <c r="CY87" s="297" t="str">
        <f t="array" aca="1" ref="CY87" ca="1">IFERROR(INDEX($U$3:$U$33,MATCH(1,($AN$3:$AN$33=$AR87&amp;$AQ87)*($R$3:$R$33=CY$3),0),0),"")</f>
        <v/>
      </c>
      <c r="CZ87" s="297" t="str">
        <f t="array" aca="1" ref="CZ87" ca="1">IFERROR(INDEX($S$3:$S$33,MATCH(1,($AN$3:$AN$33=$AR87&amp;$AQ87)*($R$3:$R$33=CZ$3),0),0),"")</f>
        <v/>
      </c>
      <c r="DA87" s="299" t="str">
        <f t="array" aca="1" ref="DA87" ca="1">IFERROR(INDEX($Q$3:$Q$33,MATCH(1,($AN$3:$AN$33=$AR87&amp;$AQ87)*($R$3:$R$33=DA$3),0),0),"")</f>
        <v/>
      </c>
      <c r="DB87" s="297" t="str">
        <f t="array" aca="1" ref="DB87" ca="1">IFERROR(INDEX($T$3:$T$33,MATCH(1,($AN$3:$AN$33=$AR87&amp;$AQ87)*($R$3:$R$33=DB$3),0),0),"")</f>
        <v/>
      </c>
      <c r="DC87" s="297" t="str">
        <f t="array" aca="1" ref="DC87" ca="1">IFERROR(INDEX($U$3:$U$33,MATCH(1,($AN$3:$AN$33=$AR87&amp;$AQ87)*($R$3:$R$33=DC$3),0),0),"")</f>
        <v/>
      </c>
      <c r="DD87" s="297">
        <f t="array" aca="1" ref="DD87" ca="1">IFERROR(INDEX($AA$3:$AA$65,MATCH(1,($AO$3:$AO$65=$AR87&amp;$AQ87)*($Z$3:$Z$65=DD$3),0),0),"")</f>
        <v>0.79166666666666674</v>
      </c>
      <c r="DE87" s="299">
        <f t="array" aca="1" ref="DE87" ca="1">IFERROR(INDEX($Y$3:$Y$65,MATCH(1,($AO$3:$AO$65=$AR87&amp;$AQ87)*($Z$3:$Z$65=DE$3),0),0),"")</f>
        <v>43</v>
      </c>
      <c r="DF87" s="297" t="str">
        <f t="array" aca="1" ref="DF87" ca="1">IFERROR(INDEX($AB$3:$AB$65,MATCH(1,($AO$3:$AO$65=$AR87&amp;$AQ87)*($Z$3:$Z$65=DF$3),0),0),"")</f>
        <v>Loser Match 34</v>
      </c>
      <c r="DG87" s="297" t="str">
        <f t="array" aca="1" ref="DG87" ca="1">IFERROR(INDEX($AC$3:$AC$65,MATCH(1,($AO$3:$AO$65=$AR87&amp;$AQ87)*($Z$3:$Z$65=DG$3),0),0),"")</f>
        <v>Winner Match 41</v>
      </c>
      <c r="DH87" s="297" t="str">
        <f t="array" aca="1" ref="DH87" ca="1">IFERROR(INDEX($AA$3:$AA$65,MATCH(1,($AO$3:$AO$65=$AR87&amp;$AQ87)*($Z$3:$Z$65=DH$3),0),0),"")</f>
        <v/>
      </c>
      <c r="DI87" s="299" t="str">
        <f t="array" aca="1" ref="DI87" ca="1">IFERROR(INDEX($Y$3:$Y$65,MATCH(1,($AO$3:$AO$65=$AR87&amp;$AQ87)*($Z$3:$Z$65=DI$3),0),0),"")</f>
        <v/>
      </c>
      <c r="DJ87" s="297" t="str">
        <f t="array" aca="1" ref="DJ87" ca="1">IFERROR(INDEX($AB$3:$AB$65,MATCH(1,($AO$3:$AO$65=$AR87&amp;$AQ87)*($Z$3:$Z$65=DJ$3),0),0),"")</f>
        <v/>
      </c>
      <c r="DK87" s="297" t="str">
        <f t="array" aca="1" ref="DK87" ca="1">IFERROR(INDEX($AC$3:$AC$65,MATCH(1,($AO$3:$AO$65=$AR87&amp;$AQ87)*($Z$3:$Z$65=DK$3),0),0),"")</f>
        <v/>
      </c>
      <c r="DL87" s="297" t="str">
        <f t="array" aca="1" ref="DL87" ca="1">IFERROR(INDEX($AA$3:$AA$65,MATCH(1,($AO$3:$AO$65=$AR87&amp;$AQ87)*($Z$3:$Z$65=DL$3),0),0),"")</f>
        <v/>
      </c>
      <c r="DM87" s="299" t="str">
        <f t="array" aca="1" ref="DM87" ca="1">IFERROR(INDEX($Y$3:$Y$65,MATCH(1,($AO$3:$AO$65=$AR87&amp;$AQ87)*($Z$3:$Z$65=DM$3),0),0),"")</f>
        <v/>
      </c>
      <c r="DN87" s="297" t="str">
        <f t="array" aca="1" ref="DN87" ca="1">IFERROR(INDEX($AB$3:$AB$65,MATCH(1,($AO$3:$AO$65=$AR87&amp;$AQ87)*($Z$3:$Z$65=DN$3),0),0),"")</f>
        <v/>
      </c>
      <c r="DO87" s="297" t="str">
        <f t="array" aca="1" ref="DO87" ca="1">IFERROR(INDEX($AC$3:$AC$65,MATCH(1,($AO$3:$AO$65=$AR87&amp;$AQ87)*($Z$3:$Z$65=DO$3),0),0),"")</f>
        <v/>
      </c>
      <c r="DP87" s="297" t="str">
        <f t="array" aca="1" ref="DP87" ca="1">IFERROR(INDEX($AA$3:$AA$65,MATCH(1,($AO$3:$AO$65=$AR87&amp;$AQ87)*($Z$3:$Z$65=DP$3),0),0),"")</f>
        <v/>
      </c>
      <c r="DQ87" s="299" t="str">
        <f t="array" aca="1" ref="DQ87" ca="1">IFERROR(INDEX($Y$3:$Y$65,MATCH(1,($AO$3:$AO$65=$AR87&amp;$AQ87)*($Z$3:$Z$65=DQ$3),0),0),"")</f>
        <v/>
      </c>
      <c r="DR87" s="297" t="str">
        <f t="array" aca="1" ref="DR87" ca="1">IFERROR(INDEX($AB$3:$AB$65,MATCH(1,($AO$3:$AO$65=$AR87&amp;$AQ87)*($Z$3:$Z$65=DR$3),0),0),"")</f>
        <v/>
      </c>
      <c r="DS87" s="297" t="str">
        <f t="array" aca="1" ref="DS87" ca="1">IFERROR(INDEX($AC$3:$AC$65,MATCH(1,($AO$3:$AO$65=$AR87&amp;$AQ87)*($Z$3:$Z$65=DS$3),0),0),"")</f>
        <v/>
      </c>
      <c r="DT87" s="297" t="str">
        <f t="array" aca="1" ref="DT87" ca="1">IFERROR(INDEX($AA$3:$AA$65,MATCH(1,($AO$3:$AO$65=$AR87&amp;$AQ87)*($Z$3:$Z$65=DT$3),0),0),"")</f>
        <v/>
      </c>
      <c r="DU87" s="299" t="str">
        <f t="array" aca="1" ref="DU87" ca="1">IFERROR(INDEX($Y$3:$Y$65,MATCH(1,($AO$3:$AO$65=$AR87&amp;$AQ87)*($Z$3:$Z$65=DU$3),0),0),"")</f>
        <v/>
      </c>
      <c r="DV87" s="297" t="str">
        <f t="array" aca="1" ref="DV87" ca="1">IFERROR(INDEX($AB$3:$AB$65,MATCH(1,($AO$3:$AO$65=$AR87&amp;$AQ87)*($Z$3:$Z$65=DV$3),0),0),"")</f>
        <v/>
      </c>
      <c r="DW87" s="297" t="str">
        <f t="array" aca="1" ref="DW87" ca="1">IFERROR(INDEX($AC$3:$AC$65,MATCH(1,($AO$3:$AO$65=$AR87&amp;$AQ87)*($Z$3:$Z$65=DW$3),0),0),"")</f>
        <v/>
      </c>
      <c r="DX87" s="297" t="str">
        <f t="array" aca="1" ref="DX87" ca="1">IFERROR(INDEX($AA$3:$AA$65,MATCH(1,($AO$3:$AO$65=$AR87&amp;$AQ87)*($Z$3:$Z$65=DX$3),0),0),"")</f>
        <v/>
      </c>
      <c r="DY87" s="299" t="str">
        <f t="array" aca="1" ref="DY87" ca="1">IFERROR(INDEX($Y$3:$Y$65,MATCH(1,($AO$3:$AO$65=$AR87&amp;$AQ87)*($Z$3:$Z$65=DY$3),0),0),"")</f>
        <v/>
      </c>
      <c r="DZ87" s="297" t="str">
        <f t="array" aca="1" ref="DZ87" ca="1">IFERROR(INDEX($AB$3:$AB$65,MATCH(1,($AO$3:$AO$65=$AR87&amp;$AQ87)*($Z$3:$Z$65=DZ$3),0),0),"")</f>
        <v/>
      </c>
      <c r="EA87" s="297" t="str">
        <f t="array" aca="1" ref="EA87" ca="1">IFERROR(INDEX($AC$3:$AC$65,MATCH(1,($AO$3:$AO$65=$AR87&amp;$AQ87)*($Z$3:$Z$65=EA$3),0),0),"")</f>
        <v/>
      </c>
      <c r="EB87" s="297" t="str">
        <f t="array" aca="1" ref="EB87" ca="1">IFERROR(INDEX($AA$3:$AA$65,MATCH(1,($AO$3:$AO$65=$AR87&amp;$AQ87)*($Z$3:$Z$65=EB$3),0),0),"")</f>
        <v/>
      </c>
      <c r="EC87" s="299" t="str">
        <f t="array" aca="1" ref="EC87" ca="1">IFERROR(INDEX($Y$3:$Y$65,MATCH(1,($AO$3:$AO$65=$AR87&amp;$AQ87)*($Z$3:$Z$65=EC$3),0),0),"")</f>
        <v/>
      </c>
      <c r="ED87" s="297" t="str">
        <f t="array" aca="1" ref="ED87" ca="1">IFERROR(INDEX($AB$3:$AB$65,MATCH(1,($AO$3:$AO$65=$AR87&amp;$AQ87)*($Z$3:$Z$65=ED$3),0),0),"")</f>
        <v/>
      </c>
      <c r="EE87" s="297" t="str">
        <f t="array" aca="1" ref="EE87" ca="1">IFERROR(INDEX($AC$3:$AC$65,MATCH(1,($AO$3:$AO$65=$AR87&amp;$AQ87)*($Z$3:$Z$65=EE$3),0),0),"")</f>
        <v/>
      </c>
      <c r="EF87" s="297">
        <f t="array" aca="1" ref="EF87" ca="1">IFERROR(INDEX($AI$3:$AI$129,MATCH(1,($AP$3:$AP$129=$AR87&amp;$AQ87)*($AH$3:$AH$129=EF$3),0),0),"")</f>
        <v>0.79166666666666674</v>
      </c>
      <c r="EG87" s="299">
        <f t="array" aca="1" ref="EG87" ca="1">IFERROR(INDEX($AG$3:$AG$129,MATCH(1,($AP$3:$AP$129=$AR87&amp;$AQ87)*($AH$3:$AH$129=EG$3),0),0),"")</f>
        <v>43</v>
      </c>
      <c r="EH87" s="297" t="str">
        <f t="array" aca="1" ref="EH87" ca="1">IFERROR(INDEX($AJ$3:$AJ$129,MATCH(1,($AP$3:$AP$129=$AR87&amp;$AQ87)*($AH$3:$AH$129=EH$3),0),0),"")</f>
        <v>Loser Match 20</v>
      </c>
      <c r="EI87" s="297" t="str">
        <f t="array" aca="1" ref="EI87" ca="1">IFERROR(INDEX($AK$3:$AK$129,MATCH(1,($AP$3:$AP$129=$AR87&amp;$AQ87)*($AH$3:$AH$129=EI$3),0),0),"")</f>
        <v>Loser Match 19</v>
      </c>
      <c r="EJ87" s="297" t="str">
        <f t="array" aca="1" ref="EJ87" ca="1">IFERROR(INDEX($AI$3:$AI$129,MATCH(1,($AP$3:$AP$129=$AR87&amp;$AQ87)*($AH$3:$AH$129=EJ$3),0),0),"")</f>
        <v/>
      </c>
      <c r="EK87" s="299" t="str">
        <f t="array" aca="1" ref="EK87" ca="1">IFERROR(INDEX($AG$3:$AG$129,MATCH(1,($AP$3:$AP$129=$AR87&amp;$AQ87)*($AH$3:$AH$129=EK$3),0),0),"")</f>
        <v/>
      </c>
      <c r="EL87" s="297" t="str">
        <f t="array" aca="1" ref="EL87" ca="1">IFERROR(INDEX($AJ$3:$AJ$129,MATCH(1,($AP$3:$AP$129=$AR87&amp;$AQ87)*($AH$3:$AH$129=EL$3),0),0),"")</f>
        <v/>
      </c>
      <c r="EM87" s="297" t="str">
        <f t="array" aca="1" ref="EM87" ca="1">IFERROR(INDEX($AK$3:$AK$129,MATCH(1,($AP$3:$AP$129=$AR87&amp;$AQ87)*($AH$3:$AH$129=EM$3),0),0),"")</f>
        <v/>
      </c>
      <c r="EN87" s="297" t="str">
        <f t="array" aca="1" ref="EN87" ca="1">IFERROR(INDEX($AI$3:$AI$129,MATCH(1,($AP$3:$AP$129=$AR87&amp;$AQ87)*($AH$3:$AH$129=EN$3),0),0),"")</f>
        <v/>
      </c>
      <c r="EO87" s="299" t="str">
        <f t="array" aca="1" ref="EO87" ca="1">IFERROR(INDEX($AG$3:$AG$129,MATCH(1,($AP$3:$AP$129=$AR87&amp;$AQ87)*($AH$3:$AH$129=EO$3),0),0),"")</f>
        <v/>
      </c>
      <c r="EP87" s="297" t="str">
        <f t="array" aca="1" ref="EP87" ca="1">IFERROR(INDEX($AJ$3:$AJ$129,MATCH(1,($AP$3:$AP$129=$AR87&amp;$AQ87)*($AH$3:$AH$129=EP$3),0),0),"")</f>
        <v/>
      </c>
      <c r="EQ87" s="297" t="str">
        <f t="array" aca="1" ref="EQ87" ca="1">IFERROR(INDEX($AK$3:$AK$129,MATCH(1,($AP$3:$AP$129=$AR87&amp;$AQ87)*($AH$3:$AH$129=EQ$3),0),0),"")</f>
        <v/>
      </c>
      <c r="ER87" s="297" t="str">
        <f t="array" aca="1" ref="ER87" ca="1">IFERROR(INDEX($AI$3:$AI$129,MATCH(1,($AP$3:$AP$129=$AR87&amp;$AQ87)*($AH$3:$AH$129=ER$3),0),0),"")</f>
        <v/>
      </c>
      <c r="ES87" s="299" t="str">
        <f t="array" aca="1" ref="ES87" ca="1">IFERROR(INDEX($AG$3:$AG$129,MATCH(1,($AP$3:$AP$129=$AR87&amp;$AQ87)*($AH$3:$AH$129=ES$3),0),0),"")</f>
        <v/>
      </c>
      <c r="ET87" s="297" t="str">
        <f t="array" aca="1" ref="ET87" ca="1">IFERROR(INDEX($AJ$3:$AJ$129,MATCH(1,($AP$3:$AP$129=$AR87&amp;$AQ87)*($AH$3:$AH$129=ET$3),0),0),"")</f>
        <v/>
      </c>
      <c r="EU87" s="297" t="str">
        <f t="array" aca="1" ref="EU87" ca="1">IFERROR(INDEX($AK$3:$AK$129,MATCH(1,($AP$3:$AP$129=$AR87&amp;$AQ87)*($AH$3:$AH$129=EU$3),0),0),"")</f>
        <v/>
      </c>
      <c r="EV87" s="297" t="str">
        <f t="array" aca="1" ref="EV87" ca="1">IFERROR(INDEX($AI$3:$AI$129,MATCH(1,($AP$3:$AP$129=$AR87&amp;$AQ87)*($AH$3:$AH$129=EV$3),0),0),"")</f>
        <v/>
      </c>
      <c r="EW87" s="299" t="str">
        <f t="array" aca="1" ref="EW87" ca="1">IFERROR(INDEX($AG$3:$AG$129,MATCH(1,($AP$3:$AP$129=$AR87&amp;$AQ87)*($AH$3:$AH$129=EW$3),0),0),"")</f>
        <v/>
      </c>
      <c r="EX87" s="297" t="str">
        <f t="array" aca="1" ref="EX87" ca="1">IFERROR(INDEX($AJ$3:$AJ$129,MATCH(1,($AP$3:$AP$129=$AR87&amp;$AQ87)*($AH$3:$AH$129=EX$3),0),0),"")</f>
        <v/>
      </c>
      <c r="EY87" s="297" t="str">
        <f t="array" aca="1" ref="EY87" ca="1">IFERROR(INDEX($AK$3:$AK$129,MATCH(1,($AP$3:$AP$129=$AR87&amp;$AQ87)*($AH$3:$AH$129=EY$3),0),0),"")</f>
        <v/>
      </c>
      <c r="EZ87" s="297" t="str">
        <f t="array" aca="1" ref="EZ87" ca="1">IFERROR(INDEX($AI$3:$AI$129,MATCH(1,($AP$3:$AP$129=$AR87&amp;$AQ87)*($AH$3:$AH$129=EZ$3),0),0),"")</f>
        <v/>
      </c>
      <c r="FA87" s="299" t="str">
        <f t="array" aca="1" ref="FA87" ca="1">IFERROR(INDEX($AG$3:$AG$129,MATCH(1,($AP$3:$AP$129=$AR87&amp;$AQ87)*($AH$3:$AH$129=FA$3),0),0),"")</f>
        <v/>
      </c>
      <c r="FB87" s="297" t="str">
        <f t="array" aca="1" ref="FB87" ca="1">IFERROR(INDEX($AJ$3:$AJ$129,MATCH(1,($AP$3:$AP$129=$AR87&amp;$AQ87)*($AH$3:$AH$129=FB$3),0),0),"")</f>
        <v/>
      </c>
      <c r="FC87" s="297" t="str">
        <f t="array" aca="1" ref="FC87" ca="1">IFERROR(INDEX($AK$3:$AK$129,MATCH(1,($AP$3:$AP$129=$AR87&amp;$AQ87)*($AH$3:$AH$129=FC$3),0),0),"")</f>
        <v/>
      </c>
      <c r="FD87" s="297" t="str">
        <f t="array" aca="1" ref="FD87" ca="1">IFERROR(INDEX($AI$3:$AI$129,MATCH(1,($AP$3:$AP$129=$AR87&amp;$AQ87)*($AH$3:$AH$129=FD$3),0),0),"")</f>
        <v/>
      </c>
      <c r="FE87" s="299" t="str">
        <f t="array" aca="1" ref="FE87" ca="1">IFERROR(INDEX($AG$3:$AG$129,MATCH(1,($AP$3:$AP$129=$AR87&amp;$AQ87)*($AH$3:$AH$129=FE$3),0),0),"")</f>
        <v/>
      </c>
      <c r="FF87" s="297" t="str">
        <f t="array" aca="1" ref="FF87" ca="1">IFERROR(INDEX($AJ$3:$AJ$129,MATCH(1,($AP$3:$AP$129=$AR87&amp;$AQ87)*($AH$3:$AH$129=FF$3),0),0),"")</f>
        <v/>
      </c>
      <c r="FG87" s="297" t="str">
        <f t="array" aca="1" ref="FG87" ca="1">IFERROR(INDEX($AK$3:$AK$129,MATCH(1,($AP$3:$AP$129=$AR87&amp;$AQ87)*($AH$3:$AH$129=FG$3),0),0),"")</f>
        <v/>
      </c>
    </row>
    <row r="88" spans="2:163" ht="13.8" x14ac:dyDescent="0.25">
      <c r="B88" s="295">
        <f>dummy1!O94</f>
        <v>86</v>
      </c>
      <c r="C88" s="296">
        <f>dummy1!P94</f>
        <v>42041</v>
      </c>
      <c r="D88" s="297">
        <f>dummy1!Q94</f>
        <v>0.70833333333333337</v>
      </c>
      <c r="E88" s="295" t="str">
        <f>dummy1!R94</f>
        <v>Court 6</v>
      </c>
      <c r="AD88" s="295">
        <f ca="1">'Bracket 33 - 64'!AI141</f>
        <v>38</v>
      </c>
      <c r="AE88" s="295" t="str">
        <f ca="1">'Bracket 33 - 64'!AJ138</f>
        <v>Winner Match 23</v>
      </c>
      <c r="AF88" s="295" t="str">
        <f ca="1">'Bracket 33 - 64'!AJ139</f>
        <v>Winner Match 24</v>
      </c>
      <c r="AG88" s="295" t="str">
        <f t="shared" ca="1" si="80"/>
        <v/>
      </c>
      <c r="AH88" s="295" t="str">
        <f t="shared" ca="1" si="81"/>
        <v/>
      </c>
      <c r="AI88" s="295" t="str">
        <f t="shared" ca="1" si="82"/>
        <v/>
      </c>
      <c r="AJ88" s="295" t="str">
        <f t="shared" ca="1" si="83"/>
        <v/>
      </c>
      <c r="AK88" s="295" t="str">
        <f t="shared" ca="1" si="84"/>
        <v/>
      </c>
      <c r="AL88" s="294">
        <f>IF(dummy1!B95=dummy1!B94,IF(dummy1!C95&gt;1,AL87,AL87+1),1)</f>
        <v>2</v>
      </c>
      <c r="AP88" s="295" t="str">
        <f t="shared" si="85"/>
        <v>2Court 6</v>
      </c>
      <c r="AQ88" s="295" t="str">
        <f t="shared" si="96"/>
        <v>Court 11</v>
      </c>
      <c r="AR88" s="295">
        <f t="shared" si="95"/>
        <v>4</v>
      </c>
      <c r="AS88" s="295">
        <f t="shared" ca="1" si="87"/>
        <v>22</v>
      </c>
      <c r="AT88" s="295">
        <f t="shared" ca="1" si="88"/>
        <v>0</v>
      </c>
      <c r="AU88" s="295">
        <f t="shared" ca="1" si="89"/>
        <v>0</v>
      </c>
      <c r="AV88" s="295">
        <f t="shared" ca="1" si="90"/>
        <v>0</v>
      </c>
      <c r="AW88" s="295">
        <f t="shared" ca="1" si="91"/>
        <v>0</v>
      </c>
      <c r="AX88" s="295">
        <f t="shared" ca="1" si="92"/>
        <v>0</v>
      </c>
      <c r="AY88" s="295">
        <f t="shared" ca="1" si="93"/>
        <v>0</v>
      </c>
      <c r="AZ88" s="297" t="str">
        <f t="array" aca="1" ref="AZ88" ca="1">IFERROR(INDEX($K$3:$K$18,MATCH(1,($AM$3:$AM$18=$AR88&amp;$AQ88)*($J$3:$J$18=AZ$3),0),0),"")</f>
        <v/>
      </c>
      <c r="BA88" s="299" t="str">
        <f t="array" aca="1" ref="BA88" ca="1">IFERROR(INDEX($I$3:$I$18,MATCH(1,($AM$3:$AM$18=$AR88&amp;$AQ88)*($J$3:$J$18=BA$3),0),0),"")</f>
        <v/>
      </c>
      <c r="BB88" s="297" t="str">
        <f t="array" aca="1" ref="BB88" ca="1">IFERROR(INDEX($L$3:$L$18,MATCH(1,($AM$3:$AM$18=$AR88&amp;$AQ88)*($J$3:$J$18=BB$3),0),0),"")</f>
        <v/>
      </c>
      <c r="BC88" s="297" t="str">
        <f t="array" aca="1" ref="BC88" ca="1">IFERROR(INDEX($M$3:$M$18,MATCH(1,($AM$3:$AM$18=$AR88&amp;$AQ88)*($J$3:$J$18=BC$3),0),0),"")</f>
        <v/>
      </c>
      <c r="BD88" s="297" t="str">
        <f t="array" aca="1" ref="BD88" ca="1">IFERROR(INDEX($K$3:$K$18,MATCH(1,($AM$3:$AM$18=$AR88&amp;$AQ88)*($J$3:$J$18=BD$3),0),0),"")</f>
        <v/>
      </c>
      <c r="BE88" s="299" t="str">
        <f t="array" aca="1" ref="BE88" ca="1">IFERROR(INDEX($I$3:$I$18,MATCH(1,($AM$3:$AM$18=$AR88&amp;$AQ88)*($J$3:$J$18=BE$3),0),0),"")</f>
        <v/>
      </c>
      <c r="BF88" s="297" t="str">
        <f t="array" aca="1" ref="BF88" ca="1">IFERROR(INDEX($L$3:$L$18,MATCH(1,($AM$3:$AM$18=$AR88&amp;$AQ88)*($J$3:$J$18=BF$3),0),0),"")</f>
        <v/>
      </c>
      <c r="BG88" s="297" t="str">
        <f t="array" aca="1" ref="BG88" ca="1">IFERROR(INDEX($M$3:$M$18,MATCH(1,($AM$3:$AM$18=$AR88&amp;$AQ88)*($J$3:$J$18=BG$3),0),0),"")</f>
        <v/>
      </c>
      <c r="BH88" s="297" t="str">
        <f t="array" aca="1" ref="BH88" ca="1">IFERROR(INDEX($K$3:$K$18,MATCH(1,($AM$3:$AM$18=$AR88&amp;$AQ88)*($J$3:$J$18=BH$3),0),0),"")</f>
        <v/>
      </c>
      <c r="BI88" s="299" t="str">
        <f t="array" aca="1" ref="BI88" ca="1">IFERROR(INDEX($I$3:$I$18,MATCH(1,($AM$3:$AM$18=$AR88&amp;$AQ88)*($J$3:$J$18=BI$3),0),0),"")</f>
        <v/>
      </c>
      <c r="BJ88" s="297" t="str">
        <f t="array" aca="1" ref="BJ88" ca="1">IFERROR(INDEX($L$3:$L$18,MATCH(1,($AM$3:$AM$18=$AR88&amp;$AQ88)*($J$3:$J$18=BJ$3),0),0),"")</f>
        <v/>
      </c>
      <c r="BK88" s="297" t="str">
        <f t="array" aca="1" ref="BK88" ca="1">IFERROR(INDEX($M$3:$M$18,MATCH(1,($AM$3:$AM$18=$AR88&amp;$AQ88)*($J$3:$J$18=BK$3),0),0),"")</f>
        <v/>
      </c>
      <c r="BL88" s="297" t="str">
        <f t="array" aca="1" ref="BL88" ca="1">IFERROR(INDEX($K$3:$K$18,MATCH(1,($AM$3:$AM$18=$AR88&amp;$AQ88)*($J$3:$J$18=BL$3),0),0),"")</f>
        <v/>
      </c>
      <c r="BM88" s="299" t="str">
        <f t="array" aca="1" ref="BM88" ca="1">IFERROR(INDEX($I$3:$I$18,MATCH(1,($AM$3:$AM$18=$AR88&amp;$AQ88)*($J$3:$J$18=BM$3),0),0),"")</f>
        <v/>
      </c>
      <c r="BN88" s="297" t="str">
        <f t="array" aca="1" ref="BN88" ca="1">IFERROR(INDEX($L$3:$L$18,MATCH(1,($AM$3:$AM$18=$AR88&amp;$AQ88)*($J$3:$J$18=BN$3),0),0),"")</f>
        <v/>
      </c>
      <c r="BO88" s="297" t="str">
        <f t="array" aca="1" ref="BO88" ca="1">IFERROR(INDEX($M$3:$M$18,MATCH(1,($AM$3:$AM$18=$AR88&amp;$AQ88)*($J$3:$J$18=BO$3),0),0),"")</f>
        <v/>
      </c>
      <c r="BP88" s="297" t="str">
        <f t="array" aca="1" ref="BP88" ca="1">IFERROR(INDEX($K$3:$K$18,MATCH(1,($AM$3:$AM$18=$AR88&amp;$AQ88)*($J$3:$J$18=BP$3),0),0),"")</f>
        <v/>
      </c>
      <c r="BQ88" s="299" t="str">
        <f t="array" aca="1" ref="BQ88" ca="1">IFERROR(INDEX($I$3:$I$18,MATCH(1,($AM$3:$AM$18=$AR88&amp;$AQ88)*($J$3:$J$18=BQ$3),0),0),"")</f>
        <v/>
      </c>
      <c r="BR88" s="297" t="str">
        <f t="array" aca="1" ref="BR88" ca="1">IFERROR(INDEX($L$3:$L$18,MATCH(1,($AM$3:$AM$18=$AR88&amp;$AQ88)*($J$3:$J$18=BR$3),0),0),"")</f>
        <v/>
      </c>
      <c r="BS88" s="297" t="str">
        <f t="array" aca="1" ref="BS88" ca="1">IFERROR(INDEX($M$3:$M$18,MATCH(1,($AM$3:$AM$18=$AR88&amp;$AQ88)*($J$3:$J$18=BS$3),0),0),"")</f>
        <v/>
      </c>
      <c r="BT88" s="297" t="str">
        <f t="array" aca="1" ref="BT88" ca="1">IFERROR(INDEX($K$3:$K$18,MATCH(1,($AM$3:$AM$18=$AR88&amp;$AQ88)*($J$3:$J$18=BT$3),0),0),"")</f>
        <v/>
      </c>
      <c r="BU88" s="299" t="str">
        <f t="array" aca="1" ref="BU88" ca="1">IFERROR(INDEX($I$3:$I$18,MATCH(1,($AM$3:$AM$18=$AR88&amp;$AQ88)*($J$3:$J$18=BU$3),0),0),"")</f>
        <v/>
      </c>
      <c r="BV88" s="297" t="str">
        <f t="array" aca="1" ref="BV88" ca="1">IFERROR(INDEX($L$3:$L$18,MATCH(1,($AM$3:$AM$18=$AR88&amp;$AQ88)*($J$3:$J$18=BV$3),0),0),"")</f>
        <v/>
      </c>
      <c r="BW88" s="297" t="str">
        <f t="array" aca="1" ref="BW88" ca="1">IFERROR(INDEX($M$3:$M$18,MATCH(1,($AM$3:$AM$18=$AR88&amp;$AQ88)*($J$3:$J$18=BW$3),0),0),"")</f>
        <v/>
      </c>
      <c r="BX88" s="297" t="str">
        <f t="array" aca="1" ref="BX88" ca="1">IFERROR(INDEX($K$3:$K$18,MATCH(1,($AM$3:$AM$18=$AR88&amp;$AQ88)*($J$3:$J$18=BX$3),0),0),"")</f>
        <v/>
      </c>
      <c r="BY88" s="299" t="str">
        <f t="array" aca="1" ref="BY88" ca="1">IFERROR(INDEX($I$3:$I$18,MATCH(1,($AM$3:$AM$18=$AR88&amp;$AQ88)*($J$3:$J$18=BY$3),0),0),"")</f>
        <v/>
      </c>
      <c r="BZ88" s="297" t="str">
        <f t="array" aca="1" ref="BZ88" ca="1">IFERROR(INDEX($L$3:$L$18,MATCH(1,($AM$3:$AM$18=$AR88&amp;$AQ88)*($J$3:$J$18=BZ$3),0),0),"")</f>
        <v/>
      </c>
      <c r="CA88" s="297" t="str">
        <f t="array" aca="1" ref="CA88" ca="1">IFERROR(INDEX($M$3:$M$18,MATCH(1,($AM$3:$AM$18=$AR88&amp;$AQ88)*($J$3:$J$18=CA$3),0),0),"")</f>
        <v/>
      </c>
      <c r="CB88" s="297" t="str">
        <f t="array" aca="1" ref="CB88" ca="1">IFERROR(INDEX($S$3:$S$33,MATCH(1,($AN$3:$AN$33=$AR88&amp;$AQ88)*($R$3:$R$33=CB$3),0),0),"")</f>
        <v/>
      </c>
      <c r="CC88" s="299" t="str">
        <f t="array" aca="1" ref="CC88" ca="1">IFERROR(INDEX($Q$3:$Q$33,MATCH(1,($AN$3:$AN$33=$AR88&amp;$AQ88)*($R$3:$R$33=CC$3),0),0),"")</f>
        <v/>
      </c>
      <c r="CD88" s="297" t="str">
        <f t="array" aca="1" ref="CD88" ca="1">IFERROR(INDEX($T$3:$T$33,MATCH(1,($AN$3:$AN$33=$AR88&amp;$AQ88)*($R$3:$R$33=CD$3),0),0),"")</f>
        <v/>
      </c>
      <c r="CE88" s="297" t="str">
        <f t="array" aca="1" ref="CE88" ca="1">IFERROR(INDEX($U$3:$U$33,MATCH(1,($AN$3:$AN$33=$AR88&amp;$AQ88)*($R$3:$R$33=CE$3),0),0),"")</f>
        <v/>
      </c>
      <c r="CF88" s="297" t="str">
        <f t="array" aca="1" ref="CF88" ca="1">IFERROR(INDEX($S$3:$S$33,MATCH(1,($AN$3:$AN$33=$AR88&amp;$AQ88)*($R$3:$R$33=CF$3),0),0),"")</f>
        <v/>
      </c>
      <c r="CG88" s="299" t="str">
        <f t="array" aca="1" ref="CG88" ca="1">IFERROR(INDEX($Q$3:$Q$33,MATCH(1,($AN$3:$AN$33=$AR88&amp;$AQ88)*($R$3:$R$33=CG$3),0),0),"")</f>
        <v/>
      </c>
      <c r="CH88" s="297" t="str">
        <f t="array" aca="1" ref="CH88" ca="1">IFERROR(INDEX($T$3:$T$33,MATCH(1,($AN$3:$AN$33=$AR88&amp;$AQ88)*($R$3:$R$33=CH$3),0),0),"")</f>
        <v/>
      </c>
      <c r="CI88" s="297" t="str">
        <f t="array" aca="1" ref="CI88" ca="1">IFERROR(INDEX($U$3:$U$33,MATCH(1,($AN$3:$AN$33=$AR88&amp;$AQ88)*($R$3:$R$33=CI$3),0),0),"")</f>
        <v/>
      </c>
      <c r="CJ88" s="297" t="str">
        <f t="array" aca="1" ref="CJ88" ca="1">IFERROR(INDEX($S$3:$S$33,MATCH(1,($AN$3:$AN$33=$AR88&amp;$AQ88)*($R$3:$R$33=CJ$3),0),0),"")</f>
        <v/>
      </c>
      <c r="CK88" s="299" t="str">
        <f t="array" aca="1" ref="CK88" ca="1">IFERROR(INDEX($Q$3:$Q$33,MATCH(1,($AN$3:$AN$33=$AR88&amp;$AQ88)*($R$3:$R$33=CK$3),0),0),"")</f>
        <v/>
      </c>
      <c r="CL88" s="297" t="str">
        <f t="array" aca="1" ref="CL88" ca="1">IFERROR(INDEX($T$3:$T$33,MATCH(1,($AN$3:$AN$33=$AR88&amp;$AQ88)*($R$3:$R$33=CL$3),0),0),"")</f>
        <v/>
      </c>
      <c r="CM88" s="297" t="str">
        <f t="array" aca="1" ref="CM88" ca="1">IFERROR(INDEX($U$3:$U$33,MATCH(1,($AN$3:$AN$33=$AR88&amp;$AQ88)*($R$3:$R$33=CM$3),0),0),"")</f>
        <v/>
      </c>
      <c r="CN88" s="297" t="str">
        <f t="array" aca="1" ref="CN88" ca="1">IFERROR(INDEX($S$3:$S$33,MATCH(1,($AN$3:$AN$33=$AR88&amp;$AQ88)*($R$3:$R$33=CN$3),0),0),"")</f>
        <v/>
      </c>
      <c r="CO88" s="299" t="str">
        <f t="array" aca="1" ref="CO88" ca="1">IFERROR(INDEX($Q$3:$Q$33,MATCH(1,($AN$3:$AN$33=$AR88&amp;$AQ88)*($R$3:$R$33=CO$3),0),0),"")</f>
        <v/>
      </c>
      <c r="CP88" s="297" t="str">
        <f t="array" aca="1" ref="CP88" ca="1">IFERROR(INDEX($T$3:$T$33,MATCH(1,($AN$3:$AN$33=$AR88&amp;$AQ88)*($R$3:$R$33=CP$3),0),0),"")</f>
        <v/>
      </c>
      <c r="CQ88" s="297" t="str">
        <f t="array" aca="1" ref="CQ88" ca="1">IFERROR(INDEX($U$3:$U$33,MATCH(1,($AN$3:$AN$33=$AR88&amp;$AQ88)*($R$3:$R$33=CQ$3),0),0),"")</f>
        <v/>
      </c>
      <c r="CR88" s="297" t="str">
        <f t="array" aca="1" ref="CR88" ca="1">IFERROR(INDEX($S$3:$S$33,MATCH(1,($AN$3:$AN$33=$AR88&amp;$AQ88)*($R$3:$R$33=CR$3),0),0),"")</f>
        <v/>
      </c>
      <c r="CS88" s="299" t="str">
        <f t="array" aca="1" ref="CS88" ca="1">IFERROR(INDEX($Q$3:$Q$33,MATCH(1,($AN$3:$AN$33=$AR88&amp;$AQ88)*($R$3:$R$33=CS$3),0),0),"")</f>
        <v/>
      </c>
      <c r="CT88" s="297" t="str">
        <f t="array" aca="1" ref="CT88" ca="1">IFERROR(INDEX($T$3:$T$33,MATCH(1,($AN$3:$AN$33=$AR88&amp;$AQ88)*($R$3:$R$33=CT$3),0),0),"")</f>
        <v/>
      </c>
      <c r="CU88" s="297" t="str">
        <f t="array" aca="1" ref="CU88" ca="1">IFERROR(INDEX($U$3:$U$33,MATCH(1,($AN$3:$AN$33=$AR88&amp;$AQ88)*($R$3:$R$33=CU$3),0),0),"")</f>
        <v/>
      </c>
      <c r="CV88" s="297" t="str">
        <f t="array" aca="1" ref="CV88" ca="1">IFERROR(INDEX($S$3:$S$33,MATCH(1,($AN$3:$AN$33=$AR88&amp;$AQ88)*($R$3:$R$33=CV$3),0),0),"")</f>
        <v/>
      </c>
      <c r="CW88" s="299" t="str">
        <f t="array" aca="1" ref="CW88" ca="1">IFERROR(INDEX($Q$3:$Q$33,MATCH(1,($AN$3:$AN$33=$AR88&amp;$AQ88)*($R$3:$R$33=CW$3),0),0),"")</f>
        <v/>
      </c>
      <c r="CX88" s="297" t="str">
        <f t="array" aca="1" ref="CX88" ca="1">IFERROR(INDEX($T$3:$T$33,MATCH(1,($AN$3:$AN$33=$AR88&amp;$AQ88)*($R$3:$R$33=CX$3),0),0),"")</f>
        <v/>
      </c>
      <c r="CY88" s="297" t="str">
        <f t="array" aca="1" ref="CY88" ca="1">IFERROR(INDEX($U$3:$U$33,MATCH(1,($AN$3:$AN$33=$AR88&amp;$AQ88)*($R$3:$R$33=CY$3),0),0),"")</f>
        <v/>
      </c>
      <c r="CZ88" s="297" t="str">
        <f t="array" aca="1" ref="CZ88" ca="1">IFERROR(INDEX($S$3:$S$33,MATCH(1,($AN$3:$AN$33=$AR88&amp;$AQ88)*($R$3:$R$33=CZ$3),0),0),"")</f>
        <v/>
      </c>
      <c r="DA88" s="299" t="str">
        <f t="array" aca="1" ref="DA88" ca="1">IFERROR(INDEX($Q$3:$Q$33,MATCH(1,($AN$3:$AN$33=$AR88&amp;$AQ88)*($R$3:$R$33=DA$3),0),0),"")</f>
        <v/>
      </c>
      <c r="DB88" s="297" t="str">
        <f t="array" aca="1" ref="DB88" ca="1">IFERROR(INDEX($T$3:$T$33,MATCH(1,($AN$3:$AN$33=$AR88&amp;$AQ88)*($R$3:$R$33=DB$3),0),0),"")</f>
        <v/>
      </c>
      <c r="DC88" s="297" t="str">
        <f t="array" aca="1" ref="DC88" ca="1">IFERROR(INDEX($U$3:$U$33,MATCH(1,($AN$3:$AN$33=$AR88&amp;$AQ88)*($R$3:$R$33=DC$3),0),0),"")</f>
        <v/>
      </c>
      <c r="DD88" s="297" t="str">
        <f t="array" aca="1" ref="DD88" ca="1">IFERROR(INDEX($AA$3:$AA$65,MATCH(1,($AO$3:$AO$65=$AR88&amp;$AQ88)*($Z$3:$Z$65=DD$3),0),0),"")</f>
        <v/>
      </c>
      <c r="DE88" s="299" t="str">
        <f t="array" aca="1" ref="DE88" ca="1">IFERROR(INDEX($Y$3:$Y$65,MATCH(1,($AO$3:$AO$65=$AR88&amp;$AQ88)*($Z$3:$Z$65=DE$3),0),0),"")</f>
        <v/>
      </c>
      <c r="DF88" s="297" t="str">
        <f t="array" aca="1" ref="DF88" ca="1">IFERROR(INDEX($AB$3:$AB$65,MATCH(1,($AO$3:$AO$65=$AR88&amp;$AQ88)*($Z$3:$Z$65=DF$3),0),0),"")</f>
        <v/>
      </c>
      <c r="DG88" s="297" t="str">
        <f t="array" aca="1" ref="DG88" ca="1">IFERROR(INDEX($AC$3:$AC$65,MATCH(1,($AO$3:$AO$65=$AR88&amp;$AQ88)*($Z$3:$Z$65=DG$3),0),0),"")</f>
        <v/>
      </c>
      <c r="DH88" s="297" t="str">
        <f t="array" aca="1" ref="DH88" ca="1">IFERROR(INDEX($AA$3:$AA$65,MATCH(1,($AO$3:$AO$65=$AR88&amp;$AQ88)*($Z$3:$Z$65=DH$3),0),0),"")</f>
        <v/>
      </c>
      <c r="DI88" s="299" t="str">
        <f t="array" aca="1" ref="DI88" ca="1">IFERROR(INDEX($Y$3:$Y$65,MATCH(1,($AO$3:$AO$65=$AR88&amp;$AQ88)*($Z$3:$Z$65=DI$3),0),0),"")</f>
        <v/>
      </c>
      <c r="DJ88" s="297" t="str">
        <f t="array" aca="1" ref="DJ88" ca="1">IFERROR(INDEX($AB$3:$AB$65,MATCH(1,($AO$3:$AO$65=$AR88&amp;$AQ88)*($Z$3:$Z$65=DJ$3),0),0),"")</f>
        <v/>
      </c>
      <c r="DK88" s="297" t="str">
        <f t="array" aca="1" ref="DK88" ca="1">IFERROR(INDEX($AC$3:$AC$65,MATCH(1,($AO$3:$AO$65=$AR88&amp;$AQ88)*($Z$3:$Z$65=DK$3),0),0),"")</f>
        <v/>
      </c>
      <c r="DL88" s="297" t="str">
        <f t="array" aca="1" ref="DL88" ca="1">IFERROR(INDEX($AA$3:$AA$65,MATCH(1,($AO$3:$AO$65=$AR88&amp;$AQ88)*($Z$3:$Z$65=DL$3),0),0),"")</f>
        <v/>
      </c>
      <c r="DM88" s="299" t="str">
        <f t="array" aca="1" ref="DM88" ca="1">IFERROR(INDEX($Y$3:$Y$65,MATCH(1,($AO$3:$AO$65=$AR88&amp;$AQ88)*($Z$3:$Z$65=DM$3),0),0),"")</f>
        <v/>
      </c>
      <c r="DN88" s="297" t="str">
        <f t="array" aca="1" ref="DN88" ca="1">IFERROR(INDEX($AB$3:$AB$65,MATCH(1,($AO$3:$AO$65=$AR88&amp;$AQ88)*($Z$3:$Z$65=DN$3),0),0),"")</f>
        <v/>
      </c>
      <c r="DO88" s="297" t="str">
        <f t="array" aca="1" ref="DO88" ca="1">IFERROR(INDEX($AC$3:$AC$65,MATCH(1,($AO$3:$AO$65=$AR88&amp;$AQ88)*($Z$3:$Z$65=DO$3),0),0),"")</f>
        <v/>
      </c>
      <c r="DP88" s="297" t="str">
        <f t="array" aca="1" ref="DP88" ca="1">IFERROR(INDEX($AA$3:$AA$65,MATCH(1,($AO$3:$AO$65=$AR88&amp;$AQ88)*($Z$3:$Z$65=DP$3),0),0),"")</f>
        <v/>
      </c>
      <c r="DQ88" s="299" t="str">
        <f t="array" aca="1" ref="DQ88" ca="1">IFERROR(INDEX($Y$3:$Y$65,MATCH(1,($AO$3:$AO$65=$AR88&amp;$AQ88)*($Z$3:$Z$65=DQ$3),0),0),"")</f>
        <v/>
      </c>
      <c r="DR88" s="297" t="str">
        <f t="array" aca="1" ref="DR88" ca="1">IFERROR(INDEX($AB$3:$AB$65,MATCH(1,($AO$3:$AO$65=$AR88&amp;$AQ88)*($Z$3:$Z$65=DR$3),0),0),"")</f>
        <v/>
      </c>
      <c r="DS88" s="297" t="str">
        <f t="array" aca="1" ref="DS88" ca="1">IFERROR(INDEX($AC$3:$AC$65,MATCH(1,($AO$3:$AO$65=$AR88&amp;$AQ88)*($Z$3:$Z$65=DS$3),0),0),"")</f>
        <v/>
      </c>
      <c r="DT88" s="297" t="str">
        <f t="array" aca="1" ref="DT88" ca="1">IFERROR(INDEX($AA$3:$AA$65,MATCH(1,($AO$3:$AO$65=$AR88&amp;$AQ88)*($Z$3:$Z$65=DT$3),0),0),"")</f>
        <v/>
      </c>
      <c r="DU88" s="299" t="str">
        <f t="array" aca="1" ref="DU88" ca="1">IFERROR(INDEX($Y$3:$Y$65,MATCH(1,($AO$3:$AO$65=$AR88&amp;$AQ88)*($Z$3:$Z$65=DU$3),0),0),"")</f>
        <v/>
      </c>
      <c r="DV88" s="297" t="str">
        <f t="array" aca="1" ref="DV88" ca="1">IFERROR(INDEX($AB$3:$AB$65,MATCH(1,($AO$3:$AO$65=$AR88&amp;$AQ88)*($Z$3:$Z$65=DV$3),0),0),"")</f>
        <v/>
      </c>
      <c r="DW88" s="297" t="str">
        <f t="array" aca="1" ref="DW88" ca="1">IFERROR(INDEX($AC$3:$AC$65,MATCH(1,($AO$3:$AO$65=$AR88&amp;$AQ88)*($Z$3:$Z$65=DW$3),0),0),"")</f>
        <v/>
      </c>
      <c r="DX88" s="297" t="str">
        <f t="array" aca="1" ref="DX88" ca="1">IFERROR(INDEX($AA$3:$AA$65,MATCH(1,($AO$3:$AO$65=$AR88&amp;$AQ88)*($Z$3:$Z$65=DX$3),0),0),"")</f>
        <v/>
      </c>
      <c r="DY88" s="299" t="str">
        <f t="array" aca="1" ref="DY88" ca="1">IFERROR(INDEX($Y$3:$Y$65,MATCH(1,($AO$3:$AO$65=$AR88&amp;$AQ88)*($Z$3:$Z$65=DY$3),0),0),"")</f>
        <v/>
      </c>
      <c r="DZ88" s="297" t="str">
        <f t="array" aca="1" ref="DZ88" ca="1">IFERROR(INDEX($AB$3:$AB$65,MATCH(1,($AO$3:$AO$65=$AR88&amp;$AQ88)*($Z$3:$Z$65=DZ$3),0),0),"")</f>
        <v/>
      </c>
      <c r="EA88" s="297" t="str">
        <f t="array" aca="1" ref="EA88" ca="1">IFERROR(INDEX($AC$3:$AC$65,MATCH(1,($AO$3:$AO$65=$AR88&amp;$AQ88)*($Z$3:$Z$65=EA$3),0),0),"")</f>
        <v/>
      </c>
      <c r="EB88" s="297" t="str">
        <f t="array" aca="1" ref="EB88" ca="1">IFERROR(INDEX($AA$3:$AA$65,MATCH(1,($AO$3:$AO$65=$AR88&amp;$AQ88)*($Z$3:$Z$65=EB$3),0),0),"")</f>
        <v/>
      </c>
      <c r="EC88" s="299" t="str">
        <f t="array" aca="1" ref="EC88" ca="1">IFERROR(INDEX($Y$3:$Y$65,MATCH(1,($AO$3:$AO$65=$AR88&amp;$AQ88)*($Z$3:$Z$65=EC$3),0),0),"")</f>
        <v/>
      </c>
      <c r="ED88" s="297" t="str">
        <f t="array" aca="1" ref="ED88" ca="1">IFERROR(INDEX($AB$3:$AB$65,MATCH(1,($AO$3:$AO$65=$AR88&amp;$AQ88)*($Z$3:$Z$65=ED$3),0),0),"")</f>
        <v/>
      </c>
      <c r="EE88" s="297" t="str">
        <f t="array" aca="1" ref="EE88" ca="1">IFERROR(INDEX($AC$3:$AC$65,MATCH(1,($AO$3:$AO$65=$AR88&amp;$AQ88)*($Z$3:$Z$65=EE$3),0),0),"")</f>
        <v/>
      </c>
      <c r="EF88" s="297">
        <f t="array" aca="1" ref="EF88" ca="1">IFERROR(INDEX($AI$3:$AI$129,MATCH(1,($AP$3:$AP$129=$AR88&amp;$AQ88)*($AH$3:$AH$129=EF$3),0),0),"")</f>
        <v>0.87500000000000011</v>
      </c>
      <c r="EG88" s="299">
        <f t="array" aca="1" ref="EG88" ca="1">IFERROR(INDEX($AG$3:$AG$129,MATCH(1,($AP$3:$AP$129=$AR88&amp;$AQ88)*($AH$3:$AH$129=EG$3),0),0),"")</f>
        <v>59</v>
      </c>
      <c r="EH88" s="297" t="str">
        <f t="array" aca="1" ref="EH88" ca="1">IFERROR(INDEX($AJ$3:$AJ$129,MATCH(1,($AP$3:$AP$129=$AR88&amp;$AQ88)*($AH$3:$AH$129=EH$3),0),0),"")</f>
        <v>Loser Match 38</v>
      </c>
      <c r="EI88" s="297" t="str">
        <f t="array" aca="1" ref="EI88" ca="1">IFERROR(INDEX($AK$3:$AK$129,MATCH(1,($AP$3:$AP$129=$AR88&amp;$AQ88)*($AH$3:$AH$129=EI$3),0),0),"")</f>
        <v>Winner Match 47</v>
      </c>
      <c r="EJ88" s="297" t="str">
        <f t="array" aca="1" ref="EJ88" ca="1">IFERROR(INDEX($AI$3:$AI$129,MATCH(1,($AP$3:$AP$129=$AR88&amp;$AQ88)*($AH$3:$AH$129=EJ$3),0),0),"")</f>
        <v/>
      </c>
      <c r="EK88" s="299" t="str">
        <f t="array" aca="1" ref="EK88" ca="1">IFERROR(INDEX($AG$3:$AG$129,MATCH(1,($AP$3:$AP$129=$AR88&amp;$AQ88)*($AH$3:$AH$129=EK$3),0),0),"")</f>
        <v/>
      </c>
      <c r="EL88" s="297" t="str">
        <f t="array" aca="1" ref="EL88" ca="1">IFERROR(INDEX($AJ$3:$AJ$129,MATCH(1,($AP$3:$AP$129=$AR88&amp;$AQ88)*($AH$3:$AH$129=EL$3),0),0),"")</f>
        <v/>
      </c>
      <c r="EM88" s="297" t="str">
        <f t="array" aca="1" ref="EM88" ca="1">IFERROR(INDEX($AK$3:$AK$129,MATCH(1,($AP$3:$AP$129=$AR88&amp;$AQ88)*($AH$3:$AH$129=EM$3),0),0),"")</f>
        <v/>
      </c>
      <c r="EN88" s="297" t="str">
        <f t="array" aca="1" ref="EN88" ca="1">IFERROR(INDEX($AI$3:$AI$129,MATCH(1,($AP$3:$AP$129=$AR88&amp;$AQ88)*($AH$3:$AH$129=EN$3),0),0),"")</f>
        <v/>
      </c>
      <c r="EO88" s="299" t="str">
        <f t="array" aca="1" ref="EO88" ca="1">IFERROR(INDEX($AG$3:$AG$129,MATCH(1,($AP$3:$AP$129=$AR88&amp;$AQ88)*($AH$3:$AH$129=EO$3),0),0),"")</f>
        <v/>
      </c>
      <c r="EP88" s="297" t="str">
        <f t="array" aca="1" ref="EP88" ca="1">IFERROR(INDEX($AJ$3:$AJ$129,MATCH(1,($AP$3:$AP$129=$AR88&amp;$AQ88)*($AH$3:$AH$129=EP$3),0),0),"")</f>
        <v/>
      </c>
      <c r="EQ88" s="297" t="str">
        <f t="array" aca="1" ref="EQ88" ca="1">IFERROR(INDEX($AK$3:$AK$129,MATCH(1,($AP$3:$AP$129=$AR88&amp;$AQ88)*($AH$3:$AH$129=EQ$3),0),0),"")</f>
        <v/>
      </c>
      <c r="ER88" s="297" t="str">
        <f t="array" aca="1" ref="ER88" ca="1">IFERROR(INDEX($AI$3:$AI$129,MATCH(1,($AP$3:$AP$129=$AR88&amp;$AQ88)*($AH$3:$AH$129=ER$3),0),0),"")</f>
        <v/>
      </c>
      <c r="ES88" s="299" t="str">
        <f t="array" aca="1" ref="ES88" ca="1">IFERROR(INDEX($AG$3:$AG$129,MATCH(1,($AP$3:$AP$129=$AR88&amp;$AQ88)*($AH$3:$AH$129=ES$3),0),0),"")</f>
        <v/>
      </c>
      <c r="ET88" s="297" t="str">
        <f t="array" aca="1" ref="ET88" ca="1">IFERROR(INDEX($AJ$3:$AJ$129,MATCH(1,($AP$3:$AP$129=$AR88&amp;$AQ88)*($AH$3:$AH$129=ET$3),0),0),"")</f>
        <v/>
      </c>
      <c r="EU88" s="297" t="str">
        <f t="array" aca="1" ref="EU88" ca="1">IFERROR(INDEX($AK$3:$AK$129,MATCH(1,($AP$3:$AP$129=$AR88&amp;$AQ88)*($AH$3:$AH$129=EU$3),0),0),"")</f>
        <v/>
      </c>
      <c r="EV88" s="297" t="str">
        <f t="array" aca="1" ref="EV88" ca="1">IFERROR(INDEX($AI$3:$AI$129,MATCH(1,($AP$3:$AP$129=$AR88&amp;$AQ88)*($AH$3:$AH$129=EV$3),0),0),"")</f>
        <v/>
      </c>
      <c r="EW88" s="299" t="str">
        <f t="array" aca="1" ref="EW88" ca="1">IFERROR(INDEX($AG$3:$AG$129,MATCH(1,($AP$3:$AP$129=$AR88&amp;$AQ88)*($AH$3:$AH$129=EW$3),0),0),"")</f>
        <v/>
      </c>
      <c r="EX88" s="297" t="str">
        <f t="array" aca="1" ref="EX88" ca="1">IFERROR(INDEX($AJ$3:$AJ$129,MATCH(1,($AP$3:$AP$129=$AR88&amp;$AQ88)*($AH$3:$AH$129=EX$3),0),0),"")</f>
        <v/>
      </c>
      <c r="EY88" s="297" t="str">
        <f t="array" aca="1" ref="EY88" ca="1">IFERROR(INDEX($AK$3:$AK$129,MATCH(1,($AP$3:$AP$129=$AR88&amp;$AQ88)*($AH$3:$AH$129=EY$3),0),0),"")</f>
        <v/>
      </c>
      <c r="EZ88" s="297" t="str">
        <f t="array" aca="1" ref="EZ88" ca="1">IFERROR(INDEX($AI$3:$AI$129,MATCH(1,($AP$3:$AP$129=$AR88&amp;$AQ88)*($AH$3:$AH$129=EZ$3),0),0),"")</f>
        <v/>
      </c>
      <c r="FA88" s="299" t="str">
        <f t="array" aca="1" ref="FA88" ca="1">IFERROR(INDEX($AG$3:$AG$129,MATCH(1,($AP$3:$AP$129=$AR88&amp;$AQ88)*($AH$3:$AH$129=FA$3),0),0),"")</f>
        <v/>
      </c>
      <c r="FB88" s="297" t="str">
        <f t="array" aca="1" ref="FB88" ca="1">IFERROR(INDEX($AJ$3:$AJ$129,MATCH(1,($AP$3:$AP$129=$AR88&amp;$AQ88)*($AH$3:$AH$129=FB$3),0),0),"")</f>
        <v/>
      </c>
      <c r="FC88" s="297" t="str">
        <f t="array" aca="1" ref="FC88" ca="1">IFERROR(INDEX($AK$3:$AK$129,MATCH(1,($AP$3:$AP$129=$AR88&amp;$AQ88)*($AH$3:$AH$129=FC$3),0),0),"")</f>
        <v/>
      </c>
      <c r="FD88" s="297" t="str">
        <f t="array" aca="1" ref="FD88" ca="1">IFERROR(INDEX($AI$3:$AI$129,MATCH(1,($AP$3:$AP$129=$AR88&amp;$AQ88)*($AH$3:$AH$129=FD$3),0),0),"")</f>
        <v/>
      </c>
      <c r="FE88" s="299" t="str">
        <f t="array" aca="1" ref="FE88" ca="1">IFERROR(INDEX($AG$3:$AG$129,MATCH(1,($AP$3:$AP$129=$AR88&amp;$AQ88)*($AH$3:$AH$129=FE$3),0),0),"")</f>
        <v/>
      </c>
      <c r="FF88" s="297" t="str">
        <f t="array" aca="1" ref="FF88" ca="1">IFERROR(INDEX($AJ$3:$AJ$129,MATCH(1,($AP$3:$AP$129=$AR88&amp;$AQ88)*($AH$3:$AH$129=FF$3),0),0),"")</f>
        <v/>
      </c>
      <c r="FG88" s="297" t="str">
        <f t="array" aca="1" ref="FG88" ca="1">IFERROR(INDEX($AK$3:$AK$129,MATCH(1,($AP$3:$AP$129=$AR88&amp;$AQ88)*($AH$3:$AH$129=FG$3),0),0),"")</f>
        <v/>
      </c>
    </row>
    <row r="89" spans="2:163" ht="13.8" x14ac:dyDescent="0.25">
      <c r="B89" s="295">
        <f>dummy1!O95</f>
        <v>87</v>
      </c>
      <c r="C89" s="296">
        <f>dummy1!P95</f>
        <v>42041</v>
      </c>
      <c r="D89" s="297">
        <f>dummy1!Q95</f>
        <v>0.70833333333333337</v>
      </c>
      <c r="E89" s="295" t="str">
        <f>dummy1!R95</f>
        <v>Court 7</v>
      </c>
      <c r="AD89" s="295">
        <f ca="1">'Bracket 33 - 64'!AI165</f>
        <v>39</v>
      </c>
      <c r="AE89" s="295" t="str">
        <f ca="1">'Bracket 33 - 64'!AJ162</f>
        <v>Winner Match 25</v>
      </c>
      <c r="AF89" s="295" t="str">
        <f ca="1">'Bracket 33 - 64'!AJ163</f>
        <v>Winner Match 26</v>
      </c>
      <c r="AG89" s="295" t="str">
        <f t="shared" ca="1" si="80"/>
        <v/>
      </c>
      <c r="AH89" s="295" t="str">
        <f t="shared" ca="1" si="81"/>
        <v/>
      </c>
      <c r="AI89" s="295" t="str">
        <f t="shared" ca="1" si="82"/>
        <v/>
      </c>
      <c r="AJ89" s="295" t="str">
        <f t="shared" ca="1" si="83"/>
        <v/>
      </c>
      <c r="AK89" s="295" t="str">
        <f t="shared" ca="1" si="84"/>
        <v/>
      </c>
      <c r="AL89" s="294">
        <f>IF(dummy1!B96=dummy1!B95,IF(dummy1!C96&gt;1,AL88,AL88+1),1)</f>
        <v>2</v>
      </c>
      <c r="AP89" s="295" t="str">
        <f t="shared" si="85"/>
        <v>2Court 7</v>
      </c>
      <c r="AQ89" s="295" t="str">
        <f t="shared" si="96"/>
        <v>Court 11</v>
      </c>
      <c r="AR89" s="295">
        <f t="shared" si="95"/>
        <v>5</v>
      </c>
      <c r="AS89" s="295">
        <f t="shared" ca="1" si="87"/>
        <v>22</v>
      </c>
      <c r="AT89" s="295">
        <f t="shared" ca="1" si="88"/>
        <v>0</v>
      </c>
      <c r="AU89" s="295">
        <f t="shared" ca="1" si="89"/>
        <v>0</v>
      </c>
      <c r="AV89" s="295">
        <f t="shared" ca="1" si="90"/>
        <v>0</v>
      </c>
      <c r="AW89" s="295">
        <f t="shared" ca="1" si="91"/>
        <v>0</v>
      </c>
      <c r="AX89" s="295">
        <f t="shared" ca="1" si="92"/>
        <v>0</v>
      </c>
      <c r="AY89" s="295">
        <f t="shared" ca="1" si="93"/>
        <v>0</v>
      </c>
      <c r="AZ89" s="297" t="str">
        <f t="array" aca="1" ref="AZ89" ca="1">IFERROR(INDEX($K$3:$K$18,MATCH(1,($AM$3:$AM$18=$AR89&amp;$AQ89)*($J$3:$J$18=AZ$3),0),0),"")</f>
        <v/>
      </c>
      <c r="BA89" s="299" t="str">
        <f t="array" aca="1" ref="BA89" ca="1">IFERROR(INDEX($I$3:$I$18,MATCH(1,($AM$3:$AM$18=$AR89&amp;$AQ89)*($J$3:$J$18=BA$3),0),0),"")</f>
        <v/>
      </c>
      <c r="BB89" s="297" t="str">
        <f t="array" aca="1" ref="BB89" ca="1">IFERROR(INDEX($L$3:$L$18,MATCH(1,($AM$3:$AM$18=$AR89&amp;$AQ89)*($J$3:$J$18=BB$3),0),0),"")</f>
        <v/>
      </c>
      <c r="BC89" s="297" t="str">
        <f t="array" aca="1" ref="BC89" ca="1">IFERROR(INDEX($M$3:$M$18,MATCH(1,($AM$3:$AM$18=$AR89&amp;$AQ89)*($J$3:$J$18=BC$3),0),0),"")</f>
        <v/>
      </c>
      <c r="BD89" s="297" t="str">
        <f t="array" aca="1" ref="BD89" ca="1">IFERROR(INDEX($K$3:$K$18,MATCH(1,($AM$3:$AM$18=$AR89&amp;$AQ89)*($J$3:$J$18=BD$3),0),0),"")</f>
        <v/>
      </c>
      <c r="BE89" s="299" t="str">
        <f t="array" aca="1" ref="BE89" ca="1">IFERROR(INDEX($I$3:$I$18,MATCH(1,($AM$3:$AM$18=$AR89&amp;$AQ89)*($J$3:$J$18=BE$3),0),0),"")</f>
        <v/>
      </c>
      <c r="BF89" s="297" t="str">
        <f t="array" aca="1" ref="BF89" ca="1">IFERROR(INDEX($L$3:$L$18,MATCH(1,($AM$3:$AM$18=$AR89&amp;$AQ89)*($J$3:$J$18=BF$3),0),0),"")</f>
        <v/>
      </c>
      <c r="BG89" s="297" t="str">
        <f t="array" aca="1" ref="BG89" ca="1">IFERROR(INDEX($M$3:$M$18,MATCH(1,($AM$3:$AM$18=$AR89&amp;$AQ89)*($J$3:$J$18=BG$3),0),0),"")</f>
        <v/>
      </c>
      <c r="BH89" s="297" t="str">
        <f t="array" aca="1" ref="BH89" ca="1">IFERROR(INDEX($K$3:$K$18,MATCH(1,($AM$3:$AM$18=$AR89&amp;$AQ89)*($J$3:$J$18=BH$3),0),0),"")</f>
        <v/>
      </c>
      <c r="BI89" s="299" t="str">
        <f t="array" aca="1" ref="BI89" ca="1">IFERROR(INDEX($I$3:$I$18,MATCH(1,($AM$3:$AM$18=$AR89&amp;$AQ89)*($J$3:$J$18=BI$3),0),0),"")</f>
        <v/>
      </c>
      <c r="BJ89" s="297" t="str">
        <f t="array" aca="1" ref="BJ89" ca="1">IFERROR(INDEX($L$3:$L$18,MATCH(1,($AM$3:$AM$18=$AR89&amp;$AQ89)*($J$3:$J$18=BJ$3),0),0),"")</f>
        <v/>
      </c>
      <c r="BK89" s="297" t="str">
        <f t="array" aca="1" ref="BK89" ca="1">IFERROR(INDEX($M$3:$M$18,MATCH(1,($AM$3:$AM$18=$AR89&amp;$AQ89)*($J$3:$J$18=BK$3),0),0),"")</f>
        <v/>
      </c>
      <c r="BL89" s="297" t="str">
        <f t="array" aca="1" ref="BL89" ca="1">IFERROR(INDEX($K$3:$K$18,MATCH(1,($AM$3:$AM$18=$AR89&amp;$AQ89)*($J$3:$J$18=BL$3),0),0),"")</f>
        <v/>
      </c>
      <c r="BM89" s="299" t="str">
        <f t="array" aca="1" ref="BM89" ca="1">IFERROR(INDEX($I$3:$I$18,MATCH(1,($AM$3:$AM$18=$AR89&amp;$AQ89)*($J$3:$J$18=BM$3),0),0),"")</f>
        <v/>
      </c>
      <c r="BN89" s="297" t="str">
        <f t="array" aca="1" ref="BN89" ca="1">IFERROR(INDEX($L$3:$L$18,MATCH(1,($AM$3:$AM$18=$AR89&amp;$AQ89)*($J$3:$J$18=BN$3),0),0),"")</f>
        <v/>
      </c>
      <c r="BO89" s="297" t="str">
        <f t="array" aca="1" ref="BO89" ca="1">IFERROR(INDEX($M$3:$M$18,MATCH(1,($AM$3:$AM$18=$AR89&amp;$AQ89)*($J$3:$J$18=BO$3),0),0),"")</f>
        <v/>
      </c>
      <c r="BP89" s="297" t="str">
        <f t="array" aca="1" ref="BP89" ca="1">IFERROR(INDEX($K$3:$K$18,MATCH(1,($AM$3:$AM$18=$AR89&amp;$AQ89)*($J$3:$J$18=BP$3),0),0),"")</f>
        <v/>
      </c>
      <c r="BQ89" s="299" t="str">
        <f t="array" aca="1" ref="BQ89" ca="1">IFERROR(INDEX($I$3:$I$18,MATCH(1,($AM$3:$AM$18=$AR89&amp;$AQ89)*($J$3:$J$18=BQ$3),0),0),"")</f>
        <v/>
      </c>
      <c r="BR89" s="297" t="str">
        <f t="array" aca="1" ref="BR89" ca="1">IFERROR(INDEX($L$3:$L$18,MATCH(1,($AM$3:$AM$18=$AR89&amp;$AQ89)*($J$3:$J$18=BR$3),0),0),"")</f>
        <v/>
      </c>
      <c r="BS89" s="297" t="str">
        <f t="array" aca="1" ref="BS89" ca="1">IFERROR(INDEX($M$3:$M$18,MATCH(1,($AM$3:$AM$18=$AR89&amp;$AQ89)*($J$3:$J$18=BS$3),0),0),"")</f>
        <v/>
      </c>
      <c r="BT89" s="297" t="str">
        <f t="array" aca="1" ref="BT89" ca="1">IFERROR(INDEX($K$3:$K$18,MATCH(1,($AM$3:$AM$18=$AR89&amp;$AQ89)*($J$3:$J$18=BT$3),0),0),"")</f>
        <v/>
      </c>
      <c r="BU89" s="299" t="str">
        <f t="array" aca="1" ref="BU89" ca="1">IFERROR(INDEX($I$3:$I$18,MATCH(1,($AM$3:$AM$18=$AR89&amp;$AQ89)*($J$3:$J$18=BU$3),0),0),"")</f>
        <v/>
      </c>
      <c r="BV89" s="297" t="str">
        <f t="array" aca="1" ref="BV89" ca="1">IFERROR(INDEX($L$3:$L$18,MATCH(1,($AM$3:$AM$18=$AR89&amp;$AQ89)*($J$3:$J$18=BV$3),0),0),"")</f>
        <v/>
      </c>
      <c r="BW89" s="297" t="str">
        <f t="array" aca="1" ref="BW89" ca="1">IFERROR(INDEX($M$3:$M$18,MATCH(1,($AM$3:$AM$18=$AR89&amp;$AQ89)*($J$3:$J$18=BW$3),0),0),"")</f>
        <v/>
      </c>
      <c r="BX89" s="297" t="str">
        <f t="array" aca="1" ref="BX89" ca="1">IFERROR(INDEX($K$3:$K$18,MATCH(1,($AM$3:$AM$18=$AR89&amp;$AQ89)*($J$3:$J$18=BX$3),0),0),"")</f>
        <v/>
      </c>
      <c r="BY89" s="299" t="str">
        <f t="array" aca="1" ref="BY89" ca="1">IFERROR(INDEX($I$3:$I$18,MATCH(1,($AM$3:$AM$18=$AR89&amp;$AQ89)*($J$3:$J$18=BY$3),0),0),"")</f>
        <v/>
      </c>
      <c r="BZ89" s="297" t="str">
        <f t="array" aca="1" ref="BZ89" ca="1">IFERROR(INDEX($L$3:$L$18,MATCH(1,($AM$3:$AM$18=$AR89&amp;$AQ89)*($J$3:$J$18=BZ$3),0),0),"")</f>
        <v/>
      </c>
      <c r="CA89" s="297" t="str">
        <f t="array" aca="1" ref="CA89" ca="1">IFERROR(INDEX($M$3:$M$18,MATCH(1,($AM$3:$AM$18=$AR89&amp;$AQ89)*($J$3:$J$18=CA$3),0),0),"")</f>
        <v/>
      </c>
      <c r="CB89" s="297" t="str">
        <f t="array" aca="1" ref="CB89" ca="1">IFERROR(INDEX($S$3:$S$33,MATCH(1,($AN$3:$AN$33=$AR89&amp;$AQ89)*($R$3:$R$33=CB$3),0),0),"")</f>
        <v/>
      </c>
      <c r="CC89" s="299" t="str">
        <f t="array" aca="1" ref="CC89" ca="1">IFERROR(INDEX($Q$3:$Q$33,MATCH(1,($AN$3:$AN$33=$AR89&amp;$AQ89)*($R$3:$R$33=CC$3),0),0),"")</f>
        <v/>
      </c>
      <c r="CD89" s="297" t="str">
        <f t="array" aca="1" ref="CD89" ca="1">IFERROR(INDEX($T$3:$T$33,MATCH(1,($AN$3:$AN$33=$AR89&amp;$AQ89)*($R$3:$R$33=CD$3),0),0),"")</f>
        <v/>
      </c>
      <c r="CE89" s="297" t="str">
        <f t="array" aca="1" ref="CE89" ca="1">IFERROR(INDEX($U$3:$U$33,MATCH(1,($AN$3:$AN$33=$AR89&amp;$AQ89)*($R$3:$R$33=CE$3),0),0),"")</f>
        <v/>
      </c>
      <c r="CF89" s="297" t="str">
        <f t="array" aca="1" ref="CF89" ca="1">IFERROR(INDEX($S$3:$S$33,MATCH(1,($AN$3:$AN$33=$AR89&amp;$AQ89)*($R$3:$R$33=CF$3),0),0),"")</f>
        <v/>
      </c>
      <c r="CG89" s="299" t="str">
        <f t="array" aca="1" ref="CG89" ca="1">IFERROR(INDEX($Q$3:$Q$33,MATCH(1,($AN$3:$AN$33=$AR89&amp;$AQ89)*($R$3:$R$33=CG$3),0),0),"")</f>
        <v/>
      </c>
      <c r="CH89" s="297" t="str">
        <f t="array" aca="1" ref="CH89" ca="1">IFERROR(INDEX($T$3:$T$33,MATCH(1,($AN$3:$AN$33=$AR89&amp;$AQ89)*($R$3:$R$33=CH$3),0),0),"")</f>
        <v/>
      </c>
      <c r="CI89" s="297" t="str">
        <f t="array" aca="1" ref="CI89" ca="1">IFERROR(INDEX($U$3:$U$33,MATCH(1,($AN$3:$AN$33=$AR89&amp;$AQ89)*($R$3:$R$33=CI$3),0),0),"")</f>
        <v/>
      </c>
      <c r="CJ89" s="297" t="str">
        <f t="array" aca="1" ref="CJ89" ca="1">IFERROR(INDEX($S$3:$S$33,MATCH(1,($AN$3:$AN$33=$AR89&amp;$AQ89)*($R$3:$R$33=CJ$3),0),0),"")</f>
        <v/>
      </c>
      <c r="CK89" s="299" t="str">
        <f t="array" aca="1" ref="CK89" ca="1">IFERROR(INDEX($Q$3:$Q$33,MATCH(1,($AN$3:$AN$33=$AR89&amp;$AQ89)*($R$3:$R$33=CK$3),0),0),"")</f>
        <v/>
      </c>
      <c r="CL89" s="297" t="str">
        <f t="array" aca="1" ref="CL89" ca="1">IFERROR(INDEX($T$3:$T$33,MATCH(1,($AN$3:$AN$33=$AR89&amp;$AQ89)*($R$3:$R$33=CL$3),0),0),"")</f>
        <v/>
      </c>
      <c r="CM89" s="297" t="str">
        <f t="array" aca="1" ref="CM89" ca="1">IFERROR(INDEX($U$3:$U$33,MATCH(1,($AN$3:$AN$33=$AR89&amp;$AQ89)*($R$3:$R$33=CM$3),0),0),"")</f>
        <v/>
      </c>
      <c r="CN89" s="297" t="str">
        <f t="array" aca="1" ref="CN89" ca="1">IFERROR(INDEX($S$3:$S$33,MATCH(1,($AN$3:$AN$33=$AR89&amp;$AQ89)*($R$3:$R$33=CN$3),0),0),"")</f>
        <v/>
      </c>
      <c r="CO89" s="299" t="str">
        <f t="array" aca="1" ref="CO89" ca="1">IFERROR(INDEX($Q$3:$Q$33,MATCH(1,($AN$3:$AN$33=$AR89&amp;$AQ89)*($R$3:$R$33=CO$3),0),0),"")</f>
        <v/>
      </c>
      <c r="CP89" s="297" t="str">
        <f t="array" aca="1" ref="CP89" ca="1">IFERROR(INDEX($T$3:$T$33,MATCH(1,($AN$3:$AN$33=$AR89&amp;$AQ89)*($R$3:$R$33=CP$3),0),0),"")</f>
        <v/>
      </c>
      <c r="CQ89" s="297" t="str">
        <f t="array" aca="1" ref="CQ89" ca="1">IFERROR(INDEX($U$3:$U$33,MATCH(1,($AN$3:$AN$33=$AR89&amp;$AQ89)*($R$3:$R$33=CQ$3),0),0),"")</f>
        <v/>
      </c>
      <c r="CR89" s="297" t="str">
        <f t="array" aca="1" ref="CR89" ca="1">IFERROR(INDEX($S$3:$S$33,MATCH(1,($AN$3:$AN$33=$AR89&amp;$AQ89)*($R$3:$R$33=CR$3),0),0),"")</f>
        <v/>
      </c>
      <c r="CS89" s="299" t="str">
        <f t="array" aca="1" ref="CS89" ca="1">IFERROR(INDEX($Q$3:$Q$33,MATCH(1,($AN$3:$AN$33=$AR89&amp;$AQ89)*($R$3:$R$33=CS$3),0),0),"")</f>
        <v/>
      </c>
      <c r="CT89" s="297" t="str">
        <f t="array" aca="1" ref="CT89" ca="1">IFERROR(INDEX($T$3:$T$33,MATCH(1,($AN$3:$AN$33=$AR89&amp;$AQ89)*($R$3:$R$33=CT$3),0),0),"")</f>
        <v/>
      </c>
      <c r="CU89" s="297" t="str">
        <f t="array" aca="1" ref="CU89" ca="1">IFERROR(INDEX($U$3:$U$33,MATCH(1,($AN$3:$AN$33=$AR89&amp;$AQ89)*($R$3:$R$33=CU$3),0),0),"")</f>
        <v/>
      </c>
      <c r="CV89" s="297" t="str">
        <f t="array" aca="1" ref="CV89" ca="1">IFERROR(INDEX($S$3:$S$33,MATCH(1,($AN$3:$AN$33=$AR89&amp;$AQ89)*($R$3:$R$33=CV$3),0),0),"")</f>
        <v/>
      </c>
      <c r="CW89" s="299" t="str">
        <f t="array" aca="1" ref="CW89" ca="1">IFERROR(INDEX($Q$3:$Q$33,MATCH(1,($AN$3:$AN$33=$AR89&amp;$AQ89)*($R$3:$R$33=CW$3),0),0),"")</f>
        <v/>
      </c>
      <c r="CX89" s="297" t="str">
        <f t="array" aca="1" ref="CX89" ca="1">IFERROR(INDEX($T$3:$T$33,MATCH(1,($AN$3:$AN$33=$AR89&amp;$AQ89)*($R$3:$R$33=CX$3),0),0),"")</f>
        <v/>
      </c>
      <c r="CY89" s="297" t="str">
        <f t="array" aca="1" ref="CY89" ca="1">IFERROR(INDEX($U$3:$U$33,MATCH(1,($AN$3:$AN$33=$AR89&amp;$AQ89)*($R$3:$R$33=CY$3),0),0),"")</f>
        <v/>
      </c>
      <c r="CZ89" s="297" t="str">
        <f t="array" aca="1" ref="CZ89" ca="1">IFERROR(INDEX($S$3:$S$33,MATCH(1,($AN$3:$AN$33=$AR89&amp;$AQ89)*($R$3:$R$33=CZ$3),0),0),"")</f>
        <v/>
      </c>
      <c r="DA89" s="299" t="str">
        <f t="array" aca="1" ref="DA89" ca="1">IFERROR(INDEX($Q$3:$Q$33,MATCH(1,($AN$3:$AN$33=$AR89&amp;$AQ89)*($R$3:$R$33=DA$3),0),0),"")</f>
        <v/>
      </c>
      <c r="DB89" s="297" t="str">
        <f t="array" aca="1" ref="DB89" ca="1">IFERROR(INDEX($T$3:$T$33,MATCH(1,($AN$3:$AN$33=$AR89&amp;$AQ89)*($R$3:$R$33=DB$3),0),0),"")</f>
        <v/>
      </c>
      <c r="DC89" s="297" t="str">
        <f t="array" aca="1" ref="DC89" ca="1">IFERROR(INDEX($U$3:$U$33,MATCH(1,($AN$3:$AN$33=$AR89&amp;$AQ89)*($R$3:$R$33=DC$3),0),0),"")</f>
        <v/>
      </c>
      <c r="DD89" s="297" t="str">
        <f t="array" aca="1" ref="DD89" ca="1">IFERROR(INDEX($AA$3:$AA$65,MATCH(1,($AO$3:$AO$65=$AR89&amp;$AQ89)*($Z$3:$Z$65=DD$3),0),0),"")</f>
        <v/>
      </c>
      <c r="DE89" s="299" t="str">
        <f t="array" aca="1" ref="DE89" ca="1">IFERROR(INDEX($Y$3:$Y$65,MATCH(1,($AO$3:$AO$65=$AR89&amp;$AQ89)*($Z$3:$Z$65=DE$3),0),0),"")</f>
        <v/>
      </c>
      <c r="DF89" s="297" t="str">
        <f t="array" aca="1" ref="DF89" ca="1">IFERROR(INDEX($AB$3:$AB$65,MATCH(1,($AO$3:$AO$65=$AR89&amp;$AQ89)*($Z$3:$Z$65=DF$3),0),0),"")</f>
        <v/>
      </c>
      <c r="DG89" s="297" t="str">
        <f t="array" aca="1" ref="DG89" ca="1">IFERROR(INDEX($AC$3:$AC$65,MATCH(1,($AO$3:$AO$65=$AR89&amp;$AQ89)*($Z$3:$Z$65=DG$3),0),0),"")</f>
        <v/>
      </c>
      <c r="DH89" s="297" t="str">
        <f t="array" aca="1" ref="DH89" ca="1">IFERROR(INDEX($AA$3:$AA$65,MATCH(1,($AO$3:$AO$65=$AR89&amp;$AQ89)*($Z$3:$Z$65=DH$3),0),0),"")</f>
        <v/>
      </c>
      <c r="DI89" s="299" t="str">
        <f t="array" aca="1" ref="DI89" ca="1">IFERROR(INDEX($Y$3:$Y$65,MATCH(1,($AO$3:$AO$65=$AR89&amp;$AQ89)*($Z$3:$Z$65=DI$3),0),0),"")</f>
        <v/>
      </c>
      <c r="DJ89" s="297" t="str">
        <f t="array" aca="1" ref="DJ89" ca="1">IFERROR(INDEX($AB$3:$AB$65,MATCH(1,($AO$3:$AO$65=$AR89&amp;$AQ89)*($Z$3:$Z$65=DJ$3),0),0),"")</f>
        <v/>
      </c>
      <c r="DK89" s="297" t="str">
        <f t="array" aca="1" ref="DK89" ca="1">IFERROR(INDEX($AC$3:$AC$65,MATCH(1,($AO$3:$AO$65=$AR89&amp;$AQ89)*($Z$3:$Z$65=DK$3),0),0),"")</f>
        <v/>
      </c>
      <c r="DL89" s="297" t="str">
        <f t="array" aca="1" ref="DL89" ca="1">IFERROR(INDEX($AA$3:$AA$65,MATCH(1,($AO$3:$AO$65=$AR89&amp;$AQ89)*($Z$3:$Z$65=DL$3),0),0),"")</f>
        <v/>
      </c>
      <c r="DM89" s="299" t="str">
        <f t="array" aca="1" ref="DM89" ca="1">IFERROR(INDEX($Y$3:$Y$65,MATCH(1,($AO$3:$AO$65=$AR89&amp;$AQ89)*($Z$3:$Z$65=DM$3),0),0),"")</f>
        <v/>
      </c>
      <c r="DN89" s="297" t="str">
        <f t="array" aca="1" ref="DN89" ca="1">IFERROR(INDEX($AB$3:$AB$65,MATCH(1,($AO$3:$AO$65=$AR89&amp;$AQ89)*($Z$3:$Z$65=DN$3),0),0),"")</f>
        <v/>
      </c>
      <c r="DO89" s="297" t="str">
        <f t="array" aca="1" ref="DO89" ca="1">IFERROR(INDEX($AC$3:$AC$65,MATCH(1,($AO$3:$AO$65=$AR89&amp;$AQ89)*($Z$3:$Z$65=DO$3),0),0),"")</f>
        <v/>
      </c>
      <c r="DP89" s="297" t="str">
        <f t="array" aca="1" ref="DP89" ca="1">IFERROR(INDEX($AA$3:$AA$65,MATCH(1,($AO$3:$AO$65=$AR89&amp;$AQ89)*($Z$3:$Z$65=DP$3),0),0),"")</f>
        <v/>
      </c>
      <c r="DQ89" s="299" t="str">
        <f t="array" aca="1" ref="DQ89" ca="1">IFERROR(INDEX($Y$3:$Y$65,MATCH(1,($AO$3:$AO$65=$AR89&amp;$AQ89)*($Z$3:$Z$65=DQ$3),0),0),"")</f>
        <v/>
      </c>
      <c r="DR89" s="297" t="str">
        <f t="array" aca="1" ref="DR89" ca="1">IFERROR(INDEX($AB$3:$AB$65,MATCH(1,($AO$3:$AO$65=$AR89&amp;$AQ89)*($Z$3:$Z$65=DR$3),0),0),"")</f>
        <v/>
      </c>
      <c r="DS89" s="297" t="str">
        <f t="array" aca="1" ref="DS89" ca="1">IFERROR(INDEX($AC$3:$AC$65,MATCH(1,($AO$3:$AO$65=$AR89&amp;$AQ89)*($Z$3:$Z$65=DS$3),0),0),"")</f>
        <v/>
      </c>
      <c r="DT89" s="297" t="str">
        <f t="array" aca="1" ref="DT89" ca="1">IFERROR(INDEX($AA$3:$AA$65,MATCH(1,($AO$3:$AO$65=$AR89&amp;$AQ89)*($Z$3:$Z$65=DT$3),0),0),"")</f>
        <v/>
      </c>
      <c r="DU89" s="299" t="str">
        <f t="array" aca="1" ref="DU89" ca="1">IFERROR(INDEX($Y$3:$Y$65,MATCH(1,($AO$3:$AO$65=$AR89&amp;$AQ89)*($Z$3:$Z$65=DU$3),0),0),"")</f>
        <v/>
      </c>
      <c r="DV89" s="297" t="str">
        <f t="array" aca="1" ref="DV89" ca="1">IFERROR(INDEX($AB$3:$AB$65,MATCH(1,($AO$3:$AO$65=$AR89&amp;$AQ89)*($Z$3:$Z$65=DV$3),0),0),"")</f>
        <v/>
      </c>
      <c r="DW89" s="297" t="str">
        <f t="array" aca="1" ref="DW89" ca="1">IFERROR(INDEX($AC$3:$AC$65,MATCH(1,($AO$3:$AO$65=$AR89&amp;$AQ89)*($Z$3:$Z$65=DW$3),0),0),"")</f>
        <v/>
      </c>
      <c r="DX89" s="297" t="str">
        <f t="array" aca="1" ref="DX89" ca="1">IFERROR(INDEX($AA$3:$AA$65,MATCH(1,($AO$3:$AO$65=$AR89&amp;$AQ89)*($Z$3:$Z$65=DX$3),0),0),"")</f>
        <v/>
      </c>
      <c r="DY89" s="299" t="str">
        <f t="array" aca="1" ref="DY89" ca="1">IFERROR(INDEX($Y$3:$Y$65,MATCH(1,($AO$3:$AO$65=$AR89&amp;$AQ89)*($Z$3:$Z$65=DY$3),0),0),"")</f>
        <v/>
      </c>
      <c r="DZ89" s="297" t="str">
        <f t="array" aca="1" ref="DZ89" ca="1">IFERROR(INDEX($AB$3:$AB$65,MATCH(1,($AO$3:$AO$65=$AR89&amp;$AQ89)*($Z$3:$Z$65=DZ$3),0),0),"")</f>
        <v/>
      </c>
      <c r="EA89" s="297" t="str">
        <f t="array" aca="1" ref="EA89" ca="1">IFERROR(INDEX($AC$3:$AC$65,MATCH(1,($AO$3:$AO$65=$AR89&amp;$AQ89)*($Z$3:$Z$65=EA$3),0),0),"")</f>
        <v/>
      </c>
      <c r="EB89" s="297" t="str">
        <f t="array" aca="1" ref="EB89" ca="1">IFERROR(INDEX($AA$3:$AA$65,MATCH(1,($AO$3:$AO$65=$AR89&amp;$AQ89)*($Z$3:$Z$65=EB$3),0),0),"")</f>
        <v/>
      </c>
      <c r="EC89" s="299" t="str">
        <f t="array" aca="1" ref="EC89" ca="1">IFERROR(INDEX($Y$3:$Y$65,MATCH(1,($AO$3:$AO$65=$AR89&amp;$AQ89)*($Z$3:$Z$65=EC$3),0),0),"")</f>
        <v/>
      </c>
      <c r="ED89" s="297" t="str">
        <f t="array" aca="1" ref="ED89" ca="1">IFERROR(INDEX($AB$3:$AB$65,MATCH(1,($AO$3:$AO$65=$AR89&amp;$AQ89)*($Z$3:$Z$65=ED$3),0),0),"")</f>
        <v/>
      </c>
      <c r="EE89" s="297" t="str">
        <f t="array" aca="1" ref="EE89" ca="1">IFERROR(INDEX($AC$3:$AC$65,MATCH(1,($AO$3:$AO$65=$AR89&amp;$AQ89)*($Z$3:$Z$65=EE$3),0),0),"")</f>
        <v/>
      </c>
      <c r="EF89" s="297" t="str">
        <f t="array" aca="1" ref="EF89" ca="1">IFERROR(INDEX($AI$3:$AI$129,MATCH(1,($AP$3:$AP$129=$AR89&amp;$AQ89)*($AH$3:$AH$129=EF$3),0),0),"")</f>
        <v/>
      </c>
      <c r="EG89" s="299" t="str">
        <f t="array" aca="1" ref="EG89" ca="1">IFERROR(INDEX($AG$3:$AG$129,MATCH(1,($AP$3:$AP$129=$AR89&amp;$AQ89)*($AH$3:$AH$129=EG$3),0),0),"")</f>
        <v/>
      </c>
      <c r="EH89" s="297" t="str">
        <f t="array" aca="1" ref="EH89" ca="1">IFERROR(INDEX($AJ$3:$AJ$129,MATCH(1,($AP$3:$AP$129=$AR89&amp;$AQ89)*($AH$3:$AH$129=EH$3),0),0),"")</f>
        <v/>
      </c>
      <c r="EI89" s="297" t="str">
        <f t="array" aca="1" ref="EI89" ca="1">IFERROR(INDEX($AK$3:$AK$129,MATCH(1,($AP$3:$AP$129=$AR89&amp;$AQ89)*($AH$3:$AH$129=EI$3),0),0),"")</f>
        <v/>
      </c>
      <c r="EJ89" s="297" t="str">
        <f t="array" aca="1" ref="EJ89" ca="1">IFERROR(INDEX($AI$3:$AI$129,MATCH(1,($AP$3:$AP$129=$AR89&amp;$AQ89)*($AH$3:$AH$129=EJ$3),0),0),"")</f>
        <v/>
      </c>
      <c r="EK89" s="299" t="str">
        <f t="array" aca="1" ref="EK89" ca="1">IFERROR(INDEX($AG$3:$AG$129,MATCH(1,($AP$3:$AP$129=$AR89&amp;$AQ89)*($AH$3:$AH$129=EK$3),0),0),"")</f>
        <v/>
      </c>
      <c r="EL89" s="297" t="str">
        <f t="array" aca="1" ref="EL89" ca="1">IFERROR(INDEX($AJ$3:$AJ$129,MATCH(1,($AP$3:$AP$129=$AR89&amp;$AQ89)*($AH$3:$AH$129=EL$3),0),0),"")</f>
        <v/>
      </c>
      <c r="EM89" s="297" t="str">
        <f t="array" aca="1" ref="EM89" ca="1">IFERROR(INDEX($AK$3:$AK$129,MATCH(1,($AP$3:$AP$129=$AR89&amp;$AQ89)*($AH$3:$AH$129=EM$3),0),0),"")</f>
        <v/>
      </c>
      <c r="EN89" s="297" t="str">
        <f t="array" aca="1" ref="EN89" ca="1">IFERROR(INDEX($AI$3:$AI$129,MATCH(1,($AP$3:$AP$129=$AR89&amp;$AQ89)*($AH$3:$AH$129=EN$3),0),0),"")</f>
        <v/>
      </c>
      <c r="EO89" s="299" t="str">
        <f t="array" aca="1" ref="EO89" ca="1">IFERROR(INDEX($AG$3:$AG$129,MATCH(1,($AP$3:$AP$129=$AR89&amp;$AQ89)*($AH$3:$AH$129=EO$3),0),0),"")</f>
        <v/>
      </c>
      <c r="EP89" s="297" t="str">
        <f t="array" aca="1" ref="EP89" ca="1">IFERROR(INDEX($AJ$3:$AJ$129,MATCH(1,($AP$3:$AP$129=$AR89&amp;$AQ89)*($AH$3:$AH$129=EP$3),0),0),"")</f>
        <v/>
      </c>
      <c r="EQ89" s="297" t="str">
        <f t="array" aca="1" ref="EQ89" ca="1">IFERROR(INDEX($AK$3:$AK$129,MATCH(1,($AP$3:$AP$129=$AR89&amp;$AQ89)*($AH$3:$AH$129=EQ$3),0),0),"")</f>
        <v/>
      </c>
      <c r="ER89" s="297" t="str">
        <f t="array" aca="1" ref="ER89" ca="1">IFERROR(INDEX($AI$3:$AI$129,MATCH(1,($AP$3:$AP$129=$AR89&amp;$AQ89)*($AH$3:$AH$129=ER$3),0),0),"")</f>
        <v/>
      </c>
      <c r="ES89" s="299" t="str">
        <f t="array" aca="1" ref="ES89" ca="1">IFERROR(INDEX($AG$3:$AG$129,MATCH(1,($AP$3:$AP$129=$AR89&amp;$AQ89)*($AH$3:$AH$129=ES$3),0),0),"")</f>
        <v/>
      </c>
      <c r="ET89" s="297" t="str">
        <f t="array" aca="1" ref="ET89" ca="1">IFERROR(INDEX($AJ$3:$AJ$129,MATCH(1,($AP$3:$AP$129=$AR89&amp;$AQ89)*($AH$3:$AH$129=ET$3),0),0),"")</f>
        <v/>
      </c>
      <c r="EU89" s="297" t="str">
        <f t="array" aca="1" ref="EU89" ca="1">IFERROR(INDEX($AK$3:$AK$129,MATCH(1,($AP$3:$AP$129=$AR89&amp;$AQ89)*($AH$3:$AH$129=EU$3),0),0),"")</f>
        <v/>
      </c>
      <c r="EV89" s="297" t="str">
        <f t="array" aca="1" ref="EV89" ca="1">IFERROR(INDEX($AI$3:$AI$129,MATCH(1,($AP$3:$AP$129=$AR89&amp;$AQ89)*($AH$3:$AH$129=EV$3),0),0),"")</f>
        <v/>
      </c>
      <c r="EW89" s="299" t="str">
        <f t="array" aca="1" ref="EW89" ca="1">IFERROR(INDEX($AG$3:$AG$129,MATCH(1,($AP$3:$AP$129=$AR89&amp;$AQ89)*($AH$3:$AH$129=EW$3),0),0),"")</f>
        <v/>
      </c>
      <c r="EX89" s="297" t="str">
        <f t="array" aca="1" ref="EX89" ca="1">IFERROR(INDEX($AJ$3:$AJ$129,MATCH(1,($AP$3:$AP$129=$AR89&amp;$AQ89)*($AH$3:$AH$129=EX$3),0),0),"")</f>
        <v/>
      </c>
      <c r="EY89" s="297" t="str">
        <f t="array" aca="1" ref="EY89" ca="1">IFERROR(INDEX($AK$3:$AK$129,MATCH(1,($AP$3:$AP$129=$AR89&amp;$AQ89)*($AH$3:$AH$129=EY$3),0),0),"")</f>
        <v/>
      </c>
      <c r="EZ89" s="297" t="str">
        <f t="array" aca="1" ref="EZ89" ca="1">IFERROR(INDEX($AI$3:$AI$129,MATCH(1,($AP$3:$AP$129=$AR89&amp;$AQ89)*($AH$3:$AH$129=EZ$3),0),0),"")</f>
        <v/>
      </c>
      <c r="FA89" s="299" t="str">
        <f t="array" aca="1" ref="FA89" ca="1">IFERROR(INDEX($AG$3:$AG$129,MATCH(1,($AP$3:$AP$129=$AR89&amp;$AQ89)*($AH$3:$AH$129=FA$3),0),0),"")</f>
        <v/>
      </c>
      <c r="FB89" s="297" t="str">
        <f t="array" aca="1" ref="FB89" ca="1">IFERROR(INDEX($AJ$3:$AJ$129,MATCH(1,($AP$3:$AP$129=$AR89&amp;$AQ89)*($AH$3:$AH$129=FB$3),0),0),"")</f>
        <v/>
      </c>
      <c r="FC89" s="297" t="str">
        <f t="array" aca="1" ref="FC89" ca="1">IFERROR(INDEX($AK$3:$AK$129,MATCH(1,($AP$3:$AP$129=$AR89&amp;$AQ89)*($AH$3:$AH$129=FC$3),0),0),"")</f>
        <v/>
      </c>
      <c r="FD89" s="297" t="str">
        <f t="array" aca="1" ref="FD89" ca="1">IFERROR(INDEX($AI$3:$AI$129,MATCH(1,($AP$3:$AP$129=$AR89&amp;$AQ89)*($AH$3:$AH$129=FD$3),0),0),"")</f>
        <v/>
      </c>
      <c r="FE89" s="299" t="str">
        <f t="array" aca="1" ref="FE89" ca="1">IFERROR(INDEX($AG$3:$AG$129,MATCH(1,($AP$3:$AP$129=$AR89&amp;$AQ89)*($AH$3:$AH$129=FE$3),0),0),"")</f>
        <v/>
      </c>
      <c r="FF89" s="297" t="str">
        <f t="array" aca="1" ref="FF89" ca="1">IFERROR(INDEX($AJ$3:$AJ$129,MATCH(1,($AP$3:$AP$129=$AR89&amp;$AQ89)*($AH$3:$AH$129=FF$3),0),0),"")</f>
        <v/>
      </c>
      <c r="FG89" s="297" t="str">
        <f t="array" aca="1" ref="FG89" ca="1">IFERROR(INDEX($AK$3:$AK$129,MATCH(1,($AP$3:$AP$129=$AR89&amp;$AQ89)*($AH$3:$AH$129=FG$3),0),0),"")</f>
        <v/>
      </c>
    </row>
    <row r="90" spans="2:163" ht="13.8" x14ac:dyDescent="0.25">
      <c r="B90" s="295">
        <f>dummy1!O96</f>
        <v>88</v>
      </c>
      <c r="C90" s="296">
        <f>dummy1!P96</f>
        <v>42041</v>
      </c>
      <c r="D90" s="297">
        <f>dummy1!Q96</f>
        <v>0.70833333333333337</v>
      </c>
      <c r="E90" s="295" t="str">
        <f>dummy1!R96</f>
        <v>Court 8</v>
      </c>
      <c r="AD90" s="295">
        <f ca="1">'Bracket 33 - 64'!AI189</f>
        <v>40</v>
      </c>
      <c r="AE90" s="295" t="str">
        <f ca="1">'Bracket 33 - 64'!AJ186</f>
        <v>Winner Match 27</v>
      </c>
      <c r="AF90" s="295" t="str">
        <f ca="1">'Bracket 33 - 64'!AJ187</f>
        <v>Winner Match 28</v>
      </c>
      <c r="AG90" s="295" t="str">
        <f t="shared" ca="1" si="80"/>
        <v/>
      </c>
      <c r="AH90" s="295" t="str">
        <f t="shared" ca="1" si="81"/>
        <v/>
      </c>
      <c r="AI90" s="295" t="str">
        <f t="shared" ca="1" si="82"/>
        <v/>
      </c>
      <c r="AJ90" s="295" t="str">
        <f t="shared" ca="1" si="83"/>
        <v/>
      </c>
      <c r="AK90" s="295" t="str">
        <f t="shared" ca="1" si="84"/>
        <v/>
      </c>
      <c r="AL90" s="294">
        <f>IF(dummy1!B97=dummy1!B96,IF(dummy1!C97&gt;1,AL89,AL89+1),1)</f>
        <v>2</v>
      </c>
      <c r="AP90" s="295" t="str">
        <f t="shared" si="85"/>
        <v>2Court 8</v>
      </c>
      <c r="AQ90" s="295" t="str">
        <f t="shared" si="96"/>
        <v>Court 11</v>
      </c>
      <c r="AR90" s="295">
        <f t="shared" si="95"/>
        <v>6</v>
      </c>
      <c r="AS90" s="295">
        <f t="shared" ca="1" si="87"/>
        <v>22</v>
      </c>
      <c r="AT90" s="295">
        <f t="shared" ca="1" si="88"/>
        <v>0</v>
      </c>
      <c r="AU90" s="295">
        <f t="shared" ca="1" si="89"/>
        <v>0</v>
      </c>
      <c r="AV90" s="295">
        <f t="shared" ca="1" si="90"/>
        <v>0</v>
      </c>
      <c r="AW90" s="295">
        <f t="shared" ca="1" si="91"/>
        <v>0</v>
      </c>
      <c r="AX90" s="295">
        <f t="shared" ca="1" si="92"/>
        <v>0</v>
      </c>
      <c r="AY90" s="295">
        <f t="shared" ca="1" si="93"/>
        <v>0</v>
      </c>
      <c r="AZ90" s="297" t="str">
        <f t="array" aca="1" ref="AZ90" ca="1">IFERROR(INDEX($K$3:$K$18,MATCH(1,($AM$3:$AM$18=$AR90&amp;$AQ90)*($J$3:$J$18=AZ$3),0),0),"")</f>
        <v/>
      </c>
      <c r="BA90" s="299" t="str">
        <f t="array" aca="1" ref="BA90" ca="1">IFERROR(INDEX($I$3:$I$18,MATCH(1,($AM$3:$AM$18=$AR90&amp;$AQ90)*($J$3:$J$18=BA$3),0),0),"")</f>
        <v/>
      </c>
      <c r="BB90" s="297" t="str">
        <f t="array" aca="1" ref="BB90" ca="1">IFERROR(INDEX($L$3:$L$18,MATCH(1,($AM$3:$AM$18=$AR90&amp;$AQ90)*($J$3:$J$18=BB$3),0),0),"")</f>
        <v/>
      </c>
      <c r="BC90" s="297" t="str">
        <f t="array" aca="1" ref="BC90" ca="1">IFERROR(INDEX($M$3:$M$18,MATCH(1,($AM$3:$AM$18=$AR90&amp;$AQ90)*($J$3:$J$18=BC$3),0),0),"")</f>
        <v/>
      </c>
      <c r="BD90" s="297" t="str">
        <f t="array" aca="1" ref="BD90" ca="1">IFERROR(INDEX($K$3:$K$18,MATCH(1,($AM$3:$AM$18=$AR90&amp;$AQ90)*($J$3:$J$18=BD$3),0),0),"")</f>
        <v/>
      </c>
      <c r="BE90" s="299" t="str">
        <f t="array" aca="1" ref="BE90" ca="1">IFERROR(INDEX($I$3:$I$18,MATCH(1,($AM$3:$AM$18=$AR90&amp;$AQ90)*($J$3:$J$18=BE$3),0),0),"")</f>
        <v/>
      </c>
      <c r="BF90" s="297" t="str">
        <f t="array" aca="1" ref="BF90" ca="1">IFERROR(INDEX($L$3:$L$18,MATCH(1,($AM$3:$AM$18=$AR90&amp;$AQ90)*($J$3:$J$18=BF$3),0),0),"")</f>
        <v/>
      </c>
      <c r="BG90" s="297" t="str">
        <f t="array" aca="1" ref="BG90" ca="1">IFERROR(INDEX($M$3:$M$18,MATCH(1,($AM$3:$AM$18=$AR90&amp;$AQ90)*($J$3:$J$18=BG$3),0),0),"")</f>
        <v/>
      </c>
      <c r="BH90" s="297" t="str">
        <f t="array" aca="1" ref="BH90" ca="1">IFERROR(INDEX($K$3:$K$18,MATCH(1,($AM$3:$AM$18=$AR90&amp;$AQ90)*($J$3:$J$18=BH$3),0),0),"")</f>
        <v/>
      </c>
      <c r="BI90" s="299" t="str">
        <f t="array" aca="1" ref="BI90" ca="1">IFERROR(INDEX($I$3:$I$18,MATCH(1,($AM$3:$AM$18=$AR90&amp;$AQ90)*($J$3:$J$18=BI$3),0),0),"")</f>
        <v/>
      </c>
      <c r="BJ90" s="297" t="str">
        <f t="array" aca="1" ref="BJ90" ca="1">IFERROR(INDEX($L$3:$L$18,MATCH(1,($AM$3:$AM$18=$AR90&amp;$AQ90)*($J$3:$J$18=BJ$3),0),0),"")</f>
        <v/>
      </c>
      <c r="BK90" s="297" t="str">
        <f t="array" aca="1" ref="BK90" ca="1">IFERROR(INDEX($M$3:$M$18,MATCH(1,($AM$3:$AM$18=$AR90&amp;$AQ90)*($J$3:$J$18=BK$3),0),0),"")</f>
        <v/>
      </c>
      <c r="BL90" s="297" t="str">
        <f t="array" aca="1" ref="BL90" ca="1">IFERROR(INDEX($K$3:$K$18,MATCH(1,($AM$3:$AM$18=$AR90&amp;$AQ90)*($J$3:$J$18=BL$3),0),0),"")</f>
        <v/>
      </c>
      <c r="BM90" s="299" t="str">
        <f t="array" aca="1" ref="BM90" ca="1">IFERROR(INDEX($I$3:$I$18,MATCH(1,($AM$3:$AM$18=$AR90&amp;$AQ90)*($J$3:$J$18=BM$3),0),0),"")</f>
        <v/>
      </c>
      <c r="BN90" s="297" t="str">
        <f t="array" aca="1" ref="BN90" ca="1">IFERROR(INDEX($L$3:$L$18,MATCH(1,($AM$3:$AM$18=$AR90&amp;$AQ90)*($J$3:$J$18=BN$3),0),0),"")</f>
        <v/>
      </c>
      <c r="BO90" s="297" t="str">
        <f t="array" aca="1" ref="BO90" ca="1">IFERROR(INDEX($M$3:$M$18,MATCH(1,($AM$3:$AM$18=$AR90&amp;$AQ90)*($J$3:$J$18=BO$3),0),0),"")</f>
        <v/>
      </c>
      <c r="BP90" s="297" t="str">
        <f t="array" aca="1" ref="BP90" ca="1">IFERROR(INDEX($K$3:$K$18,MATCH(1,($AM$3:$AM$18=$AR90&amp;$AQ90)*($J$3:$J$18=BP$3),0),0),"")</f>
        <v/>
      </c>
      <c r="BQ90" s="299" t="str">
        <f t="array" aca="1" ref="BQ90" ca="1">IFERROR(INDEX($I$3:$I$18,MATCH(1,($AM$3:$AM$18=$AR90&amp;$AQ90)*($J$3:$J$18=BQ$3),0),0),"")</f>
        <v/>
      </c>
      <c r="BR90" s="297" t="str">
        <f t="array" aca="1" ref="BR90" ca="1">IFERROR(INDEX($L$3:$L$18,MATCH(1,($AM$3:$AM$18=$AR90&amp;$AQ90)*($J$3:$J$18=BR$3),0),0),"")</f>
        <v/>
      </c>
      <c r="BS90" s="297" t="str">
        <f t="array" aca="1" ref="BS90" ca="1">IFERROR(INDEX($M$3:$M$18,MATCH(1,($AM$3:$AM$18=$AR90&amp;$AQ90)*($J$3:$J$18=BS$3),0),0),"")</f>
        <v/>
      </c>
      <c r="BT90" s="297" t="str">
        <f t="array" aca="1" ref="BT90" ca="1">IFERROR(INDEX($K$3:$K$18,MATCH(1,($AM$3:$AM$18=$AR90&amp;$AQ90)*($J$3:$J$18=BT$3),0),0),"")</f>
        <v/>
      </c>
      <c r="BU90" s="299" t="str">
        <f t="array" aca="1" ref="BU90" ca="1">IFERROR(INDEX($I$3:$I$18,MATCH(1,($AM$3:$AM$18=$AR90&amp;$AQ90)*($J$3:$J$18=BU$3),0),0),"")</f>
        <v/>
      </c>
      <c r="BV90" s="297" t="str">
        <f t="array" aca="1" ref="BV90" ca="1">IFERROR(INDEX($L$3:$L$18,MATCH(1,($AM$3:$AM$18=$AR90&amp;$AQ90)*($J$3:$J$18=BV$3),0),0),"")</f>
        <v/>
      </c>
      <c r="BW90" s="297" t="str">
        <f t="array" aca="1" ref="BW90" ca="1">IFERROR(INDEX($M$3:$M$18,MATCH(1,($AM$3:$AM$18=$AR90&amp;$AQ90)*($J$3:$J$18=BW$3),0),0),"")</f>
        <v/>
      </c>
      <c r="BX90" s="297" t="str">
        <f t="array" aca="1" ref="BX90" ca="1">IFERROR(INDEX($K$3:$K$18,MATCH(1,($AM$3:$AM$18=$AR90&amp;$AQ90)*($J$3:$J$18=BX$3),0),0),"")</f>
        <v/>
      </c>
      <c r="BY90" s="299" t="str">
        <f t="array" aca="1" ref="BY90" ca="1">IFERROR(INDEX($I$3:$I$18,MATCH(1,($AM$3:$AM$18=$AR90&amp;$AQ90)*($J$3:$J$18=BY$3),0),0),"")</f>
        <v/>
      </c>
      <c r="BZ90" s="297" t="str">
        <f t="array" aca="1" ref="BZ90" ca="1">IFERROR(INDEX($L$3:$L$18,MATCH(1,($AM$3:$AM$18=$AR90&amp;$AQ90)*($J$3:$J$18=BZ$3),0),0),"")</f>
        <v/>
      </c>
      <c r="CA90" s="297" t="str">
        <f t="array" aca="1" ref="CA90" ca="1">IFERROR(INDEX($M$3:$M$18,MATCH(1,($AM$3:$AM$18=$AR90&amp;$AQ90)*($J$3:$J$18=CA$3),0),0),"")</f>
        <v/>
      </c>
      <c r="CB90" s="297" t="str">
        <f t="array" aca="1" ref="CB90" ca="1">IFERROR(INDEX($S$3:$S$33,MATCH(1,($AN$3:$AN$33=$AR90&amp;$AQ90)*($R$3:$R$33=CB$3),0),0),"")</f>
        <v/>
      </c>
      <c r="CC90" s="299" t="str">
        <f t="array" aca="1" ref="CC90" ca="1">IFERROR(INDEX($Q$3:$Q$33,MATCH(1,($AN$3:$AN$33=$AR90&amp;$AQ90)*($R$3:$R$33=CC$3),0),0),"")</f>
        <v/>
      </c>
      <c r="CD90" s="297" t="str">
        <f t="array" aca="1" ref="CD90" ca="1">IFERROR(INDEX($T$3:$T$33,MATCH(1,($AN$3:$AN$33=$AR90&amp;$AQ90)*($R$3:$R$33=CD$3),0),0),"")</f>
        <v/>
      </c>
      <c r="CE90" s="297" t="str">
        <f t="array" aca="1" ref="CE90" ca="1">IFERROR(INDEX($U$3:$U$33,MATCH(1,($AN$3:$AN$33=$AR90&amp;$AQ90)*($R$3:$R$33=CE$3),0),0),"")</f>
        <v/>
      </c>
      <c r="CF90" s="297" t="str">
        <f t="array" aca="1" ref="CF90" ca="1">IFERROR(INDEX($S$3:$S$33,MATCH(1,($AN$3:$AN$33=$AR90&amp;$AQ90)*($R$3:$R$33=CF$3),0),0),"")</f>
        <v/>
      </c>
      <c r="CG90" s="299" t="str">
        <f t="array" aca="1" ref="CG90" ca="1">IFERROR(INDEX($Q$3:$Q$33,MATCH(1,($AN$3:$AN$33=$AR90&amp;$AQ90)*($R$3:$R$33=CG$3),0),0),"")</f>
        <v/>
      </c>
      <c r="CH90" s="297" t="str">
        <f t="array" aca="1" ref="CH90" ca="1">IFERROR(INDEX($T$3:$T$33,MATCH(1,($AN$3:$AN$33=$AR90&amp;$AQ90)*($R$3:$R$33=CH$3),0),0),"")</f>
        <v/>
      </c>
      <c r="CI90" s="297" t="str">
        <f t="array" aca="1" ref="CI90" ca="1">IFERROR(INDEX($U$3:$U$33,MATCH(1,($AN$3:$AN$33=$AR90&amp;$AQ90)*($R$3:$R$33=CI$3),0),0),"")</f>
        <v/>
      </c>
      <c r="CJ90" s="297" t="str">
        <f t="array" aca="1" ref="CJ90" ca="1">IFERROR(INDEX($S$3:$S$33,MATCH(1,($AN$3:$AN$33=$AR90&amp;$AQ90)*($R$3:$R$33=CJ$3),0),0),"")</f>
        <v/>
      </c>
      <c r="CK90" s="299" t="str">
        <f t="array" aca="1" ref="CK90" ca="1">IFERROR(INDEX($Q$3:$Q$33,MATCH(1,($AN$3:$AN$33=$AR90&amp;$AQ90)*($R$3:$R$33=CK$3),0),0),"")</f>
        <v/>
      </c>
      <c r="CL90" s="297" t="str">
        <f t="array" aca="1" ref="CL90" ca="1">IFERROR(INDEX($T$3:$T$33,MATCH(1,($AN$3:$AN$33=$AR90&amp;$AQ90)*($R$3:$R$33=CL$3),0),0),"")</f>
        <v/>
      </c>
      <c r="CM90" s="297" t="str">
        <f t="array" aca="1" ref="CM90" ca="1">IFERROR(INDEX($U$3:$U$33,MATCH(1,($AN$3:$AN$33=$AR90&amp;$AQ90)*($R$3:$R$33=CM$3),0),0),"")</f>
        <v/>
      </c>
      <c r="CN90" s="297" t="str">
        <f t="array" aca="1" ref="CN90" ca="1">IFERROR(INDEX($S$3:$S$33,MATCH(1,($AN$3:$AN$33=$AR90&amp;$AQ90)*($R$3:$R$33=CN$3),0),0),"")</f>
        <v/>
      </c>
      <c r="CO90" s="299" t="str">
        <f t="array" aca="1" ref="CO90" ca="1">IFERROR(INDEX($Q$3:$Q$33,MATCH(1,($AN$3:$AN$33=$AR90&amp;$AQ90)*($R$3:$R$33=CO$3),0),0),"")</f>
        <v/>
      </c>
      <c r="CP90" s="297" t="str">
        <f t="array" aca="1" ref="CP90" ca="1">IFERROR(INDEX($T$3:$T$33,MATCH(1,($AN$3:$AN$33=$AR90&amp;$AQ90)*($R$3:$R$33=CP$3),0),0),"")</f>
        <v/>
      </c>
      <c r="CQ90" s="297" t="str">
        <f t="array" aca="1" ref="CQ90" ca="1">IFERROR(INDEX($U$3:$U$33,MATCH(1,($AN$3:$AN$33=$AR90&amp;$AQ90)*($R$3:$R$33=CQ$3),0),0),"")</f>
        <v/>
      </c>
      <c r="CR90" s="297" t="str">
        <f t="array" aca="1" ref="CR90" ca="1">IFERROR(INDEX($S$3:$S$33,MATCH(1,($AN$3:$AN$33=$AR90&amp;$AQ90)*($R$3:$R$33=CR$3),0),0),"")</f>
        <v/>
      </c>
      <c r="CS90" s="299" t="str">
        <f t="array" aca="1" ref="CS90" ca="1">IFERROR(INDEX($Q$3:$Q$33,MATCH(1,($AN$3:$AN$33=$AR90&amp;$AQ90)*($R$3:$R$33=CS$3),0),0),"")</f>
        <v/>
      </c>
      <c r="CT90" s="297" t="str">
        <f t="array" aca="1" ref="CT90" ca="1">IFERROR(INDEX($T$3:$T$33,MATCH(1,($AN$3:$AN$33=$AR90&amp;$AQ90)*($R$3:$R$33=CT$3),0),0),"")</f>
        <v/>
      </c>
      <c r="CU90" s="297" t="str">
        <f t="array" aca="1" ref="CU90" ca="1">IFERROR(INDEX($U$3:$U$33,MATCH(1,($AN$3:$AN$33=$AR90&amp;$AQ90)*($R$3:$R$33=CU$3),0),0),"")</f>
        <v/>
      </c>
      <c r="CV90" s="297" t="str">
        <f t="array" aca="1" ref="CV90" ca="1">IFERROR(INDEX($S$3:$S$33,MATCH(1,($AN$3:$AN$33=$AR90&amp;$AQ90)*($R$3:$R$33=CV$3),0),0),"")</f>
        <v/>
      </c>
      <c r="CW90" s="299" t="str">
        <f t="array" aca="1" ref="CW90" ca="1">IFERROR(INDEX($Q$3:$Q$33,MATCH(1,($AN$3:$AN$33=$AR90&amp;$AQ90)*($R$3:$R$33=CW$3),0),0),"")</f>
        <v/>
      </c>
      <c r="CX90" s="297" t="str">
        <f t="array" aca="1" ref="CX90" ca="1">IFERROR(INDEX($T$3:$T$33,MATCH(1,($AN$3:$AN$33=$AR90&amp;$AQ90)*($R$3:$R$33=CX$3),0),0),"")</f>
        <v/>
      </c>
      <c r="CY90" s="297" t="str">
        <f t="array" aca="1" ref="CY90" ca="1">IFERROR(INDEX($U$3:$U$33,MATCH(1,($AN$3:$AN$33=$AR90&amp;$AQ90)*($R$3:$R$33=CY$3),0),0),"")</f>
        <v/>
      </c>
      <c r="CZ90" s="297" t="str">
        <f t="array" aca="1" ref="CZ90" ca="1">IFERROR(INDEX($S$3:$S$33,MATCH(1,($AN$3:$AN$33=$AR90&amp;$AQ90)*($R$3:$R$33=CZ$3),0),0),"")</f>
        <v/>
      </c>
      <c r="DA90" s="299" t="str">
        <f t="array" aca="1" ref="DA90" ca="1">IFERROR(INDEX($Q$3:$Q$33,MATCH(1,($AN$3:$AN$33=$AR90&amp;$AQ90)*($R$3:$R$33=DA$3),0),0),"")</f>
        <v/>
      </c>
      <c r="DB90" s="297" t="str">
        <f t="array" aca="1" ref="DB90" ca="1">IFERROR(INDEX($T$3:$T$33,MATCH(1,($AN$3:$AN$33=$AR90&amp;$AQ90)*($R$3:$R$33=DB$3),0),0),"")</f>
        <v/>
      </c>
      <c r="DC90" s="297" t="str">
        <f t="array" aca="1" ref="DC90" ca="1">IFERROR(INDEX($U$3:$U$33,MATCH(1,($AN$3:$AN$33=$AR90&amp;$AQ90)*($R$3:$R$33=DC$3),0),0),"")</f>
        <v/>
      </c>
      <c r="DD90" s="297" t="str">
        <f t="array" aca="1" ref="DD90" ca="1">IFERROR(INDEX($AA$3:$AA$65,MATCH(1,($AO$3:$AO$65=$AR90&amp;$AQ90)*($Z$3:$Z$65=DD$3),0),0),"")</f>
        <v/>
      </c>
      <c r="DE90" s="299" t="str">
        <f t="array" aca="1" ref="DE90" ca="1">IFERROR(INDEX($Y$3:$Y$65,MATCH(1,($AO$3:$AO$65=$AR90&amp;$AQ90)*($Z$3:$Z$65=DE$3),0),0),"")</f>
        <v/>
      </c>
      <c r="DF90" s="297" t="str">
        <f t="array" aca="1" ref="DF90" ca="1">IFERROR(INDEX($AB$3:$AB$65,MATCH(1,($AO$3:$AO$65=$AR90&amp;$AQ90)*($Z$3:$Z$65=DF$3),0),0),"")</f>
        <v/>
      </c>
      <c r="DG90" s="297" t="str">
        <f t="array" aca="1" ref="DG90" ca="1">IFERROR(INDEX($AC$3:$AC$65,MATCH(1,($AO$3:$AO$65=$AR90&amp;$AQ90)*($Z$3:$Z$65=DG$3),0),0),"")</f>
        <v/>
      </c>
      <c r="DH90" s="297" t="str">
        <f t="array" aca="1" ref="DH90" ca="1">IFERROR(INDEX($AA$3:$AA$65,MATCH(1,($AO$3:$AO$65=$AR90&amp;$AQ90)*($Z$3:$Z$65=DH$3),0),0),"")</f>
        <v/>
      </c>
      <c r="DI90" s="299" t="str">
        <f t="array" aca="1" ref="DI90" ca="1">IFERROR(INDEX($Y$3:$Y$65,MATCH(1,($AO$3:$AO$65=$AR90&amp;$AQ90)*($Z$3:$Z$65=DI$3),0),0),"")</f>
        <v/>
      </c>
      <c r="DJ90" s="297" t="str">
        <f t="array" aca="1" ref="DJ90" ca="1">IFERROR(INDEX($AB$3:$AB$65,MATCH(1,($AO$3:$AO$65=$AR90&amp;$AQ90)*($Z$3:$Z$65=DJ$3),0),0),"")</f>
        <v/>
      </c>
      <c r="DK90" s="297" t="str">
        <f t="array" aca="1" ref="DK90" ca="1">IFERROR(INDEX($AC$3:$AC$65,MATCH(1,($AO$3:$AO$65=$AR90&amp;$AQ90)*($Z$3:$Z$65=DK$3),0),0),"")</f>
        <v/>
      </c>
      <c r="DL90" s="297" t="str">
        <f t="array" aca="1" ref="DL90" ca="1">IFERROR(INDEX($AA$3:$AA$65,MATCH(1,($AO$3:$AO$65=$AR90&amp;$AQ90)*($Z$3:$Z$65=DL$3),0),0),"")</f>
        <v/>
      </c>
      <c r="DM90" s="299" t="str">
        <f t="array" aca="1" ref="DM90" ca="1">IFERROR(INDEX($Y$3:$Y$65,MATCH(1,($AO$3:$AO$65=$AR90&amp;$AQ90)*($Z$3:$Z$65=DM$3),0),0),"")</f>
        <v/>
      </c>
      <c r="DN90" s="297" t="str">
        <f t="array" aca="1" ref="DN90" ca="1">IFERROR(INDEX($AB$3:$AB$65,MATCH(1,($AO$3:$AO$65=$AR90&amp;$AQ90)*($Z$3:$Z$65=DN$3),0),0),"")</f>
        <v/>
      </c>
      <c r="DO90" s="297" t="str">
        <f t="array" aca="1" ref="DO90" ca="1">IFERROR(INDEX($AC$3:$AC$65,MATCH(1,($AO$3:$AO$65=$AR90&amp;$AQ90)*($Z$3:$Z$65=DO$3),0),0),"")</f>
        <v/>
      </c>
      <c r="DP90" s="297" t="str">
        <f t="array" aca="1" ref="DP90" ca="1">IFERROR(INDEX($AA$3:$AA$65,MATCH(1,($AO$3:$AO$65=$AR90&amp;$AQ90)*($Z$3:$Z$65=DP$3),0),0),"")</f>
        <v/>
      </c>
      <c r="DQ90" s="299" t="str">
        <f t="array" aca="1" ref="DQ90" ca="1">IFERROR(INDEX($Y$3:$Y$65,MATCH(1,($AO$3:$AO$65=$AR90&amp;$AQ90)*($Z$3:$Z$65=DQ$3),0),0),"")</f>
        <v/>
      </c>
      <c r="DR90" s="297" t="str">
        <f t="array" aca="1" ref="DR90" ca="1">IFERROR(INDEX($AB$3:$AB$65,MATCH(1,($AO$3:$AO$65=$AR90&amp;$AQ90)*($Z$3:$Z$65=DR$3),0),0),"")</f>
        <v/>
      </c>
      <c r="DS90" s="297" t="str">
        <f t="array" aca="1" ref="DS90" ca="1">IFERROR(INDEX($AC$3:$AC$65,MATCH(1,($AO$3:$AO$65=$AR90&amp;$AQ90)*($Z$3:$Z$65=DS$3),0),0),"")</f>
        <v/>
      </c>
      <c r="DT90" s="297" t="str">
        <f t="array" aca="1" ref="DT90" ca="1">IFERROR(INDEX($AA$3:$AA$65,MATCH(1,($AO$3:$AO$65=$AR90&amp;$AQ90)*($Z$3:$Z$65=DT$3),0),0),"")</f>
        <v/>
      </c>
      <c r="DU90" s="299" t="str">
        <f t="array" aca="1" ref="DU90" ca="1">IFERROR(INDEX($Y$3:$Y$65,MATCH(1,($AO$3:$AO$65=$AR90&amp;$AQ90)*($Z$3:$Z$65=DU$3),0),0),"")</f>
        <v/>
      </c>
      <c r="DV90" s="297" t="str">
        <f t="array" aca="1" ref="DV90" ca="1">IFERROR(INDEX($AB$3:$AB$65,MATCH(1,($AO$3:$AO$65=$AR90&amp;$AQ90)*($Z$3:$Z$65=DV$3),0),0),"")</f>
        <v/>
      </c>
      <c r="DW90" s="297" t="str">
        <f t="array" aca="1" ref="DW90" ca="1">IFERROR(INDEX($AC$3:$AC$65,MATCH(1,($AO$3:$AO$65=$AR90&amp;$AQ90)*($Z$3:$Z$65=DW$3),0),0),"")</f>
        <v/>
      </c>
      <c r="DX90" s="297" t="str">
        <f t="array" aca="1" ref="DX90" ca="1">IFERROR(INDEX($AA$3:$AA$65,MATCH(1,($AO$3:$AO$65=$AR90&amp;$AQ90)*($Z$3:$Z$65=DX$3),0),0),"")</f>
        <v/>
      </c>
      <c r="DY90" s="299" t="str">
        <f t="array" aca="1" ref="DY90" ca="1">IFERROR(INDEX($Y$3:$Y$65,MATCH(1,($AO$3:$AO$65=$AR90&amp;$AQ90)*($Z$3:$Z$65=DY$3),0),0),"")</f>
        <v/>
      </c>
      <c r="DZ90" s="297" t="str">
        <f t="array" aca="1" ref="DZ90" ca="1">IFERROR(INDEX($AB$3:$AB$65,MATCH(1,($AO$3:$AO$65=$AR90&amp;$AQ90)*($Z$3:$Z$65=DZ$3),0),0),"")</f>
        <v/>
      </c>
      <c r="EA90" s="297" t="str">
        <f t="array" aca="1" ref="EA90" ca="1">IFERROR(INDEX($AC$3:$AC$65,MATCH(1,($AO$3:$AO$65=$AR90&amp;$AQ90)*($Z$3:$Z$65=EA$3),0),0),"")</f>
        <v/>
      </c>
      <c r="EB90" s="297" t="str">
        <f t="array" aca="1" ref="EB90" ca="1">IFERROR(INDEX($AA$3:$AA$65,MATCH(1,($AO$3:$AO$65=$AR90&amp;$AQ90)*($Z$3:$Z$65=EB$3),0),0),"")</f>
        <v/>
      </c>
      <c r="EC90" s="299" t="str">
        <f t="array" aca="1" ref="EC90" ca="1">IFERROR(INDEX($Y$3:$Y$65,MATCH(1,($AO$3:$AO$65=$AR90&amp;$AQ90)*($Z$3:$Z$65=EC$3),0),0),"")</f>
        <v/>
      </c>
      <c r="ED90" s="297" t="str">
        <f t="array" aca="1" ref="ED90" ca="1">IFERROR(INDEX($AB$3:$AB$65,MATCH(1,($AO$3:$AO$65=$AR90&amp;$AQ90)*($Z$3:$Z$65=ED$3),0),0),"")</f>
        <v/>
      </c>
      <c r="EE90" s="297" t="str">
        <f t="array" aca="1" ref="EE90" ca="1">IFERROR(INDEX($AC$3:$AC$65,MATCH(1,($AO$3:$AO$65=$AR90&amp;$AQ90)*($Z$3:$Z$65=EE$3),0),0),"")</f>
        <v/>
      </c>
      <c r="EF90" s="297" t="str">
        <f t="array" aca="1" ref="EF90" ca="1">IFERROR(INDEX($AI$3:$AI$129,MATCH(1,($AP$3:$AP$129=$AR90&amp;$AQ90)*($AH$3:$AH$129=EF$3),0),0),"")</f>
        <v/>
      </c>
      <c r="EG90" s="299" t="str">
        <f t="array" aca="1" ref="EG90" ca="1">IFERROR(INDEX($AG$3:$AG$129,MATCH(1,($AP$3:$AP$129=$AR90&amp;$AQ90)*($AH$3:$AH$129=EG$3),0),0),"")</f>
        <v/>
      </c>
      <c r="EH90" s="297" t="str">
        <f t="array" aca="1" ref="EH90" ca="1">IFERROR(INDEX($AJ$3:$AJ$129,MATCH(1,($AP$3:$AP$129=$AR90&amp;$AQ90)*($AH$3:$AH$129=EH$3),0),0),"")</f>
        <v/>
      </c>
      <c r="EI90" s="297" t="str">
        <f t="array" aca="1" ref="EI90" ca="1">IFERROR(INDEX($AK$3:$AK$129,MATCH(1,($AP$3:$AP$129=$AR90&amp;$AQ90)*($AH$3:$AH$129=EI$3),0),0),"")</f>
        <v/>
      </c>
      <c r="EJ90" s="297" t="str">
        <f t="array" aca="1" ref="EJ90" ca="1">IFERROR(INDEX($AI$3:$AI$129,MATCH(1,($AP$3:$AP$129=$AR90&amp;$AQ90)*($AH$3:$AH$129=EJ$3),0),0),"")</f>
        <v/>
      </c>
      <c r="EK90" s="299" t="str">
        <f t="array" aca="1" ref="EK90" ca="1">IFERROR(INDEX($AG$3:$AG$129,MATCH(1,($AP$3:$AP$129=$AR90&amp;$AQ90)*($AH$3:$AH$129=EK$3),0),0),"")</f>
        <v/>
      </c>
      <c r="EL90" s="297" t="str">
        <f t="array" aca="1" ref="EL90" ca="1">IFERROR(INDEX($AJ$3:$AJ$129,MATCH(1,($AP$3:$AP$129=$AR90&amp;$AQ90)*($AH$3:$AH$129=EL$3),0),0),"")</f>
        <v/>
      </c>
      <c r="EM90" s="297" t="str">
        <f t="array" aca="1" ref="EM90" ca="1">IFERROR(INDEX($AK$3:$AK$129,MATCH(1,($AP$3:$AP$129=$AR90&amp;$AQ90)*($AH$3:$AH$129=EM$3),0),0),"")</f>
        <v/>
      </c>
      <c r="EN90" s="297" t="str">
        <f t="array" aca="1" ref="EN90" ca="1">IFERROR(INDEX($AI$3:$AI$129,MATCH(1,($AP$3:$AP$129=$AR90&amp;$AQ90)*($AH$3:$AH$129=EN$3),0),0),"")</f>
        <v/>
      </c>
      <c r="EO90" s="299" t="str">
        <f t="array" aca="1" ref="EO90" ca="1">IFERROR(INDEX($AG$3:$AG$129,MATCH(1,($AP$3:$AP$129=$AR90&amp;$AQ90)*($AH$3:$AH$129=EO$3),0),0),"")</f>
        <v/>
      </c>
      <c r="EP90" s="297" t="str">
        <f t="array" aca="1" ref="EP90" ca="1">IFERROR(INDEX($AJ$3:$AJ$129,MATCH(1,($AP$3:$AP$129=$AR90&amp;$AQ90)*($AH$3:$AH$129=EP$3),0),0),"")</f>
        <v/>
      </c>
      <c r="EQ90" s="297" t="str">
        <f t="array" aca="1" ref="EQ90" ca="1">IFERROR(INDEX($AK$3:$AK$129,MATCH(1,($AP$3:$AP$129=$AR90&amp;$AQ90)*($AH$3:$AH$129=EQ$3),0),0),"")</f>
        <v/>
      </c>
      <c r="ER90" s="297" t="str">
        <f t="array" aca="1" ref="ER90" ca="1">IFERROR(INDEX($AI$3:$AI$129,MATCH(1,($AP$3:$AP$129=$AR90&amp;$AQ90)*($AH$3:$AH$129=ER$3),0),0),"")</f>
        <v/>
      </c>
      <c r="ES90" s="299" t="str">
        <f t="array" aca="1" ref="ES90" ca="1">IFERROR(INDEX($AG$3:$AG$129,MATCH(1,($AP$3:$AP$129=$AR90&amp;$AQ90)*($AH$3:$AH$129=ES$3),0),0),"")</f>
        <v/>
      </c>
      <c r="ET90" s="297" t="str">
        <f t="array" aca="1" ref="ET90" ca="1">IFERROR(INDEX($AJ$3:$AJ$129,MATCH(1,($AP$3:$AP$129=$AR90&amp;$AQ90)*($AH$3:$AH$129=ET$3),0),0),"")</f>
        <v/>
      </c>
      <c r="EU90" s="297" t="str">
        <f t="array" aca="1" ref="EU90" ca="1">IFERROR(INDEX($AK$3:$AK$129,MATCH(1,($AP$3:$AP$129=$AR90&amp;$AQ90)*($AH$3:$AH$129=EU$3),0),0),"")</f>
        <v/>
      </c>
      <c r="EV90" s="297" t="str">
        <f t="array" aca="1" ref="EV90" ca="1">IFERROR(INDEX($AI$3:$AI$129,MATCH(1,($AP$3:$AP$129=$AR90&amp;$AQ90)*($AH$3:$AH$129=EV$3),0),0),"")</f>
        <v/>
      </c>
      <c r="EW90" s="299" t="str">
        <f t="array" aca="1" ref="EW90" ca="1">IFERROR(INDEX($AG$3:$AG$129,MATCH(1,($AP$3:$AP$129=$AR90&amp;$AQ90)*($AH$3:$AH$129=EW$3),0),0),"")</f>
        <v/>
      </c>
      <c r="EX90" s="297" t="str">
        <f t="array" aca="1" ref="EX90" ca="1">IFERROR(INDEX($AJ$3:$AJ$129,MATCH(1,($AP$3:$AP$129=$AR90&amp;$AQ90)*($AH$3:$AH$129=EX$3),0),0),"")</f>
        <v/>
      </c>
      <c r="EY90" s="297" t="str">
        <f t="array" aca="1" ref="EY90" ca="1">IFERROR(INDEX($AK$3:$AK$129,MATCH(1,($AP$3:$AP$129=$AR90&amp;$AQ90)*($AH$3:$AH$129=EY$3),0),0),"")</f>
        <v/>
      </c>
      <c r="EZ90" s="297" t="str">
        <f t="array" aca="1" ref="EZ90" ca="1">IFERROR(INDEX($AI$3:$AI$129,MATCH(1,($AP$3:$AP$129=$AR90&amp;$AQ90)*($AH$3:$AH$129=EZ$3),0),0),"")</f>
        <v/>
      </c>
      <c r="FA90" s="299" t="str">
        <f t="array" aca="1" ref="FA90" ca="1">IFERROR(INDEX($AG$3:$AG$129,MATCH(1,($AP$3:$AP$129=$AR90&amp;$AQ90)*($AH$3:$AH$129=FA$3),0),0),"")</f>
        <v/>
      </c>
      <c r="FB90" s="297" t="str">
        <f t="array" aca="1" ref="FB90" ca="1">IFERROR(INDEX($AJ$3:$AJ$129,MATCH(1,($AP$3:$AP$129=$AR90&amp;$AQ90)*($AH$3:$AH$129=FB$3),0),0),"")</f>
        <v/>
      </c>
      <c r="FC90" s="297" t="str">
        <f t="array" aca="1" ref="FC90" ca="1">IFERROR(INDEX($AK$3:$AK$129,MATCH(1,($AP$3:$AP$129=$AR90&amp;$AQ90)*($AH$3:$AH$129=FC$3),0),0),"")</f>
        <v/>
      </c>
      <c r="FD90" s="297" t="str">
        <f t="array" aca="1" ref="FD90" ca="1">IFERROR(INDEX($AI$3:$AI$129,MATCH(1,($AP$3:$AP$129=$AR90&amp;$AQ90)*($AH$3:$AH$129=FD$3),0),0),"")</f>
        <v/>
      </c>
      <c r="FE90" s="299" t="str">
        <f t="array" aca="1" ref="FE90" ca="1">IFERROR(INDEX($AG$3:$AG$129,MATCH(1,($AP$3:$AP$129=$AR90&amp;$AQ90)*($AH$3:$AH$129=FE$3),0),0),"")</f>
        <v/>
      </c>
      <c r="FF90" s="297" t="str">
        <f t="array" aca="1" ref="FF90" ca="1">IFERROR(INDEX($AJ$3:$AJ$129,MATCH(1,($AP$3:$AP$129=$AR90&amp;$AQ90)*($AH$3:$AH$129=FF$3),0),0),"")</f>
        <v/>
      </c>
      <c r="FG90" s="297" t="str">
        <f t="array" aca="1" ref="FG90" ca="1">IFERROR(INDEX($AK$3:$AK$129,MATCH(1,($AP$3:$AP$129=$AR90&amp;$AQ90)*($AH$3:$AH$129=FG$3),0),0),"")</f>
        <v/>
      </c>
    </row>
    <row r="91" spans="2:163" ht="13.8" x14ac:dyDescent="0.25">
      <c r="B91" s="295">
        <f>dummy1!O97</f>
        <v>89</v>
      </c>
      <c r="C91" s="296">
        <f>dummy1!P97</f>
        <v>42041</v>
      </c>
      <c r="D91" s="297">
        <f>dummy1!Q97</f>
        <v>0.70833333333333337</v>
      </c>
      <c r="E91" s="295" t="str">
        <f>dummy1!R97</f>
        <v>Court 9</v>
      </c>
      <c r="AD91" s="295">
        <f ca="1">'Bracket 33 - 64'!AI214</f>
        <v>41</v>
      </c>
      <c r="AE91" s="295" t="str">
        <f ca="1">'Bracket 33 - 64'!AJ211</f>
        <v>Winner Match 29</v>
      </c>
      <c r="AF91" s="295" t="str">
        <f ca="1">'Bracket 33 - 64'!AJ212</f>
        <v>Winner Match 30</v>
      </c>
      <c r="AG91" s="295" t="str">
        <f t="shared" ca="1" si="80"/>
        <v/>
      </c>
      <c r="AH91" s="295" t="str">
        <f t="shared" ca="1" si="81"/>
        <v/>
      </c>
      <c r="AI91" s="295" t="str">
        <f t="shared" ca="1" si="82"/>
        <v/>
      </c>
      <c r="AJ91" s="295" t="str">
        <f t="shared" ca="1" si="83"/>
        <v/>
      </c>
      <c r="AK91" s="295" t="str">
        <f t="shared" ca="1" si="84"/>
        <v/>
      </c>
      <c r="AL91" s="294">
        <f>IF(dummy1!B98=dummy1!B97,IF(dummy1!C98&gt;1,AL90,AL90+1),1)</f>
        <v>2</v>
      </c>
      <c r="AP91" s="295" t="str">
        <f t="shared" si="85"/>
        <v>2Court 9</v>
      </c>
      <c r="AQ91" s="295" t="str">
        <f t="shared" si="96"/>
        <v>Court 11</v>
      </c>
      <c r="AR91" s="295">
        <f t="shared" si="95"/>
        <v>7</v>
      </c>
      <c r="AS91" s="295">
        <f t="shared" ca="1" si="87"/>
        <v>22</v>
      </c>
      <c r="AT91" s="295">
        <f t="shared" ca="1" si="88"/>
        <v>0</v>
      </c>
      <c r="AU91" s="295">
        <f t="shared" ca="1" si="89"/>
        <v>0</v>
      </c>
      <c r="AV91" s="295">
        <f t="shared" ca="1" si="90"/>
        <v>0</v>
      </c>
      <c r="AW91" s="295">
        <f t="shared" ca="1" si="91"/>
        <v>0</v>
      </c>
      <c r="AX91" s="295">
        <f t="shared" ca="1" si="92"/>
        <v>0</v>
      </c>
      <c r="AY91" s="295">
        <f t="shared" ca="1" si="93"/>
        <v>0</v>
      </c>
      <c r="AZ91" s="297" t="str">
        <f t="array" aca="1" ref="AZ91" ca="1">IFERROR(INDEX($K$3:$K$18,MATCH(1,($AM$3:$AM$18=$AR91&amp;$AQ91)*($J$3:$J$18=AZ$3),0),0),"")</f>
        <v/>
      </c>
      <c r="BA91" s="299" t="str">
        <f t="array" aca="1" ref="BA91" ca="1">IFERROR(INDEX($I$3:$I$18,MATCH(1,($AM$3:$AM$18=$AR91&amp;$AQ91)*($J$3:$J$18=BA$3),0),0),"")</f>
        <v/>
      </c>
      <c r="BB91" s="297" t="str">
        <f t="array" aca="1" ref="BB91" ca="1">IFERROR(INDEX($L$3:$L$18,MATCH(1,($AM$3:$AM$18=$AR91&amp;$AQ91)*($J$3:$J$18=BB$3),0),0),"")</f>
        <v/>
      </c>
      <c r="BC91" s="297" t="str">
        <f t="array" aca="1" ref="BC91" ca="1">IFERROR(INDEX($M$3:$M$18,MATCH(1,($AM$3:$AM$18=$AR91&amp;$AQ91)*($J$3:$J$18=BC$3),0),0),"")</f>
        <v/>
      </c>
      <c r="BD91" s="297" t="str">
        <f t="array" aca="1" ref="BD91" ca="1">IFERROR(INDEX($K$3:$K$18,MATCH(1,($AM$3:$AM$18=$AR91&amp;$AQ91)*($J$3:$J$18=BD$3),0),0),"")</f>
        <v/>
      </c>
      <c r="BE91" s="299" t="str">
        <f t="array" aca="1" ref="BE91" ca="1">IFERROR(INDEX($I$3:$I$18,MATCH(1,($AM$3:$AM$18=$AR91&amp;$AQ91)*($J$3:$J$18=BE$3),0),0),"")</f>
        <v/>
      </c>
      <c r="BF91" s="297" t="str">
        <f t="array" aca="1" ref="BF91" ca="1">IFERROR(INDEX($L$3:$L$18,MATCH(1,($AM$3:$AM$18=$AR91&amp;$AQ91)*($J$3:$J$18=BF$3),0),0),"")</f>
        <v/>
      </c>
      <c r="BG91" s="297" t="str">
        <f t="array" aca="1" ref="BG91" ca="1">IFERROR(INDEX($M$3:$M$18,MATCH(1,($AM$3:$AM$18=$AR91&amp;$AQ91)*($J$3:$J$18=BG$3),0),0),"")</f>
        <v/>
      </c>
      <c r="BH91" s="297" t="str">
        <f t="array" aca="1" ref="BH91" ca="1">IFERROR(INDEX($K$3:$K$18,MATCH(1,($AM$3:$AM$18=$AR91&amp;$AQ91)*($J$3:$J$18=BH$3),0),0),"")</f>
        <v/>
      </c>
      <c r="BI91" s="299" t="str">
        <f t="array" aca="1" ref="BI91" ca="1">IFERROR(INDEX($I$3:$I$18,MATCH(1,($AM$3:$AM$18=$AR91&amp;$AQ91)*($J$3:$J$18=BI$3),0),0),"")</f>
        <v/>
      </c>
      <c r="BJ91" s="297" t="str">
        <f t="array" aca="1" ref="BJ91" ca="1">IFERROR(INDEX($L$3:$L$18,MATCH(1,($AM$3:$AM$18=$AR91&amp;$AQ91)*($J$3:$J$18=BJ$3),0),0),"")</f>
        <v/>
      </c>
      <c r="BK91" s="297" t="str">
        <f t="array" aca="1" ref="BK91" ca="1">IFERROR(INDEX($M$3:$M$18,MATCH(1,($AM$3:$AM$18=$AR91&amp;$AQ91)*($J$3:$J$18=BK$3),0),0),"")</f>
        <v/>
      </c>
      <c r="BL91" s="297" t="str">
        <f t="array" aca="1" ref="BL91" ca="1">IFERROR(INDEX($K$3:$K$18,MATCH(1,($AM$3:$AM$18=$AR91&amp;$AQ91)*($J$3:$J$18=BL$3),0),0),"")</f>
        <v/>
      </c>
      <c r="BM91" s="299" t="str">
        <f t="array" aca="1" ref="BM91" ca="1">IFERROR(INDEX($I$3:$I$18,MATCH(1,($AM$3:$AM$18=$AR91&amp;$AQ91)*($J$3:$J$18=BM$3),0),0),"")</f>
        <v/>
      </c>
      <c r="BN91" s="297" t="str">
        <f t="array" aca="1" ref="BN91" ca="1">IFERROR(INDEX($L$3:$L$18,MATCH(1,($AM$3:$AM$18=$AR91&amp;$AQ91)*($J$3:$J$18=BN$3),0),0),"")</f>
        <v/>
      </c>
      <c r="BO91" s="297" t="str">
        <f t="array" aca="1" ref="BO91" ca="1">IFERROR(INDEX($M$3:$M$18,MATCH(1,($AM$3:$AM$18=$AR91&amp;$AQ91)*($J$3:$J$18=BO$3),0),0),"")</f>
        <v/>
      </c>
      <c r="BP91" s="297" t="str">
        <f t="array" aca="1" ref="BP91" ca="1">IFERROR(INDEX($K$3:$K$18,MATCH(1,($AM$3:$AM$18=$AR91&amp;$AQ91)*($J$3:$J$18=BP$3),0),0),"")</f>
        <v/>
      </c>
      <c r="BQ91" s="299" t="str">
        <f t="array" aca="1" ref="BQ91" ca="1">IFERROR(INDEX($I$3:$I$18,MATCH(1,($AM$3:$AM$18=$AR91&amp;$AQ91)*($J$3:$J$18=BQ$3),0),0),"")</f>
        <v/>
      </c>
      <c r="BR91" s="297" t="str">
        <f t="array" aca="1" ref="BR91" ca="1">IFERROR(INDEX($L$3:$L$18,MATCH(1,($AM$3:$AM$18=$AR91&amp;$AQ91)*($J$3:$J$18=BR$3),0),0),"")</f>
        <v/>
      </c>
      <c r="BS91" s="297" t="str">
        <f t="array" aca="1" ref="BS91" ca="1">IFERROR(INDEX($M$3:$M$18,MATCH(1,($AM$3:$AM$18=$AR91&amp;$AQ91)*($J$3:$J$18=BS$3),0),0),"")</f>
        <v/>
      </c>
      <c r="BT91" s="297" t="str">
        <f t="array" aca="1" ref="BT91" ca="1">IFERROR(INDEX($K$3:$K$18,MATCH(1,($AM$3:$AM$18=$AR91&amp;$AQ91)*($J$3:$J$18=BT$3),0),0),"")</f>
        <v/>
      </c>
      <c r="BU91" s="299" t="str">
        <f t="array" aca="1" ref="BU91" ca="1">IFERROR(INDEX($I$3:$I$18,MATCH(1,($AM$3:$AM$18=$AR91&amp;$AQ91)*($J$3:$J$18=BU$3),0),0),"")</f>
        <v/>
      </c>
      <c r="BV91" s="297" t="str">
        <f t="array" aca="1" ref="BV91" ca="1">IFERROR(INDEX($L$3:$L$18,MATCH(1,($AM$3:$AM$18=$AR91&amp;$AQ91)*($J$3:$J$18=BV$3),0),0),"")</f>
        <v/>
      </c>
      <c r="BW91" s="297" t="str">
        <f t="array" aca="1" ref="BW91" ca="1">IFERROR(INDEX($M$3:$M$18,MATCH(1,($AM$3:$AM$18=$AR91&amp;$AQ91)*($J$3:$J$18=BW$3),0),0),"")</f>
        <v/>
      </c>
      <c r="BX91" s="297" t="str">
        <f t="array" aca="1" ref="BX91" ca="1">IFERROR(INDEX($K$3:$K$18,MATCH(1,($AM$3:$AM$18=$AR91&amp;$AQ91)*($J$3:$J$18=BX$3),0),0),"")</f>
        <v/>
      </c>
      <c r="BY91" s="299" t="str">
        <f t="array" aca="1" ref="BY91" ca="1">IFERROR(INDEX($I$3:$I$18,MATCH(1,($AM$3:$AM$18=$AR91&amp;$AQ91)*($J$3:$J$18=BY$3),0),0),"")</f>
        <v/>
      </c>
      <c r="BZ91" s="297" t="str">
        <f t="array" aca="1" ref="BZ91" ca="1">IFERROR(INDEX($L$3:$L$18,MATCH(1,($AM$3:$AM$18=$AR91&amp;$AQ91)*($J$3:$J$18=BZ$3),0),0),"")</f>
        <v/>
      </c>
      <c r="CA91" s="297" t="str">
        <f t="array" aca="1" ref="CA91" ca="1">IFERROR(INDEX($M$3:$M$18,MATCH(1,($AM$3:$AM$18=$AR91&amp;$AQ91)*($J$3:$J$18=CA$3),0),0),"")</f>
        <v/>
      </c>
      <c r="CB91" s="297" t="str">
        <f t="array" aca="1" ref="CB91" ca="1">IFERROR(INDEX($S$3:$S$33,MATCH(1,($AN$3:$AN$33=$AR91&amp;$AQ91)*($R$3:$R$33=CB$3),0),0),"")</f>
        <v/>
      </c>
      <c r="CC91" s="299" t="str">
        <f t="array" aca="1" ref="CC91" ca="1">IFERROR(INDEX($Q$3:$Q$33,MATCH(1,($AN$3:$AN$33=$AR91&amp;$AQ91)*($R$3:$R$33=CC$3),0),0),"")</f>
        <v/>
      </c>
      <c r="CD91" s="297" t="str">
        <f t="array" aca="1" ref="CD91" ca="1">IFERROR(INDEX($T$3:$T$33,MATCH(1,($AN$3:$AN$33=$AR91&amp;$AQ91)*($R$3:$R$33=CD$3),0),0),"")</f>
        <v/>
      </c>
      <c r="CE91" s="297" t="str">
        <f t="array" aca="1" ref="CE91" ca="1">IFERROR(INDEX($U$3:$U$33,MATCH(1,($AN$3:$AN$33=$AR91&amp;$AQ91)*($R$3:$R$33=CE$3),0),0),"")</f>
        <v/>
      </c>
      <c r="CF91" s="297" t="str">
        <f t="array" aca="1" ref="CF91" ca="1">IFERROR(INDEX($S$3:$S$33,MATCH(1,($AN$3:$AN$33=$AR91&amp;$AQ91)*($R$3:$R$33=CF$3),0),0),"")</f>
        <v/>
      </c>
      <c r="CG91" s="299" t="str">
        <f t="array" aca="1" ref="CG91" ca="1">IFERROR(INDEX($Q$3:$Q$33,MATCH(1,($AN$3:$AN$33=$AR91&amp;$AQ91)*($R$3:$R$33=CG$3),0),0),"")</f>
        <v/>
      </c>
      <c r="CH91" s="297" t="str">
        <f t="array" aca="1" ref="CH91" ca="1">IFERROR(INDEX($T$3:$T$33,MATCH(1,($AN$3:$AN$33=$AR91&amp;$AQ91)*($R$3:$R$33=CH$3),0),0),"")</f>
        <v/>
      </c>
      <c r="CI91" s="297" t="str">
        <f t="array" aca="1" ref="CI91" ca="1">IFERROR(INDEX($U$3:$U$33,MATCH(1,($AN$3:$AN$33=$AR91&amp;$AQ91)*($R$3:$R$33=CI$3),0),0),"")</f>
        <v/>
      </c>
      <c r="CJ91" s="297" t="str">
        <f t="array" aca="1" ref="CJ91" ca="1">IFERROR(INDEX($S$3:$S$33,MATCH(1,($AN$3:$AN$33=$AR91&amp;$AQ91)*($R$3:$R$33=CJ$3),0),0),"")</f>
        <v/>
      </c>
      <c r="CK91" s="299" t="str">
        <f t="array" aca="1" ref="CK91" ca="1">IFERROR(INDEX($Q$3:$Q$33,MATCH(1,($AN$3:$AN$33=$AR91&amp;$AQ91)*($R$3:$R$33=CK$3),0),0),"")</f>
        <v/>
      </c>
      <c r="CL91" s="297" t="str">
        <f t="array" aca="1" ref="CL91" ca="1">IFERROR(INDEX($T$3:$T$33,MATCH(1,($AN$3:$AN$33=$AR91&amp;$AQ91)*($R$3:$R$33=CL$3),0),0),"")</f>
        <v/>
      </c>
      <c r="CM91" s="297" t="str">
        <f t="array" aca="1" ref="CM91" ca="1">IFERROR(INDEX($U$3:$U$33,MATCH(1,($AN$3:$AN$33=$AR91&amp;$AQ91)*($R$3:$R$33=CM$3),0),0),"")</f>
        <v/>
      </c>
      <c r="CN91" s="297" t="str">
        <f t="array" aca="1" ref="CN91" ca="1">IFERROR(INDEX($S$3:$S$33,MATCH(1,($AN$3:$AN$33=$AR91&amp;$AQ91)*($R$3:$R$33=CN$3),0),0),"")</f>
        <v/>
      </c>
      <c r="CO91" s="299" t="str">
        <f t="array" aca="1" ref="CO91" ca="1">IFERROR(INDEX($Q$3:$Q$33,MATCH(1,($AN$3:$AN$33=$AR91&amp;$AQ91)*($R$3:$R$33=CO$3),0),0),"")</f>
        <v/>
      </c>
      <c r="CP91" s="297" t="str">
        <f t="array" aca="1" ref="CP91" ca="1">IFERROR(INDEX($T$3:$T$33,MATCH(1,($AN$3:$AN$33=$AR91&amp;$AQ91)*($R$3:$R$33=CP$3),0),0),"")</f>
        <v/>
      </c>
      <c r="CQ91" s="297" t="str">
        <f t="array" aca="1" ref="CQ91" ca="1">IFERROR(INDEX($U$3:$U$33,MATCH(1,($AN$3:$AN$33=$AR91&amp;$AQ91)*($R$3:$R$33=CQ$3),0),0),"")</f>
        <v/>
      </c>
      <c r="CR91" s="297" t="str">
        <f t="array" aca="1" ref="CR91" ca="1">IFERROR(INDEX($S$3:$S$33,MATCH(1,($AN$3:$AN$33=$AR91&amp;$AQ91)*($R$3:$R$33=CR$3),0),0),"")</f>
        <v/>
      </c>
      <c r="CS91" s="299" t="str">
        <f t="array" aca="1" ref="CS91" ca="1">IFERROR(INDEX($Q$3:$Q$33,MATCH(1,($AN$3:$AN$33=$AR91&amp;$AQ91)*($R$3:$R$33=CS$3),0),0),"")</f>
        <v/>
      </c>
      <c r="CT91" s="297" t="str">
        <f t="array" aca="1" ref="CT91" ca="1">IFERROR(INDEX($T$3:$T$33,MATCH(1,($AN$3:$AN$33=$AR91&amp;$AQ91)*($R$3:$R$33=CT$3),0),0),"")</f>
        <v/>
      </c>
      <c r="CU91" s="297" t="str">
        <f t="array" aca="1" ref="CU91" ca="1">IFERROR(INDEX($U$3:$U$33,MATCH(1,($AN$3:$AN$33=$AR91&amp;$AQ91)*($R$3:$R$33=CU$3),0),0),"")</f>
        <v/>
      </c>
      <c r="CV91" s="297" t="str">
        <f t="array" aca="1" ref="CV91" ca="1">IFERROR(INDEX($S$3:$S$33,MATCH(1,($AN$3:$AN$33=$AR91&amp;$AQ91)*($R$3:$R$33=CV$3),0),0),"")</f>
        <v/>
      </c>
      <c r="CW91" s="299" t="str">
        <f t="array" aca="1" ref="CW91" ca="1">IFERROR(INDEX($Q$3:$Q$33,MATCH(1,($AN$3:$AN$33=$AR91&amp;$AQ91)*($R$3:$R$33=CW$3),0),0),"")</f>
        <v/>
      </c>
      <c r="CX91" s="297" t="str">
        <f t="array" aca="1" ref="CX91" ca="1">IFERROR(INDEX($T$3:$T$33,MATCH(1,($AN$3:$AN$33=$AR91&amp;$AQ91)*($R$3:$R$33=CX$3),0),0),"")</f>
        <v/>
      </c>
      <c r="CY91" s="297" t="str">
        <f t="array" aca="1" ref="CY91" ca="1">IFERROR(INDEX($U$3:$U$33,MATCH(1,($AN$3:$AN$33=$AR91&amp;$AQ91)*($R$3:$R$33=CY$3),0),0),"")</f>
        <v/>
      </c>
      <c r="CZ91" s="297" t="str">
        <f t="array" aca="1" ref="CZ91" ca="1">IFERROR(INDEX($S$3:$S$33,MATCH(1,($AN$3:$AN$33=$AR91&amp;$AQ91)*($R$3:$R$33=CZ$3),0),0),"")</f>
        <v/>
      </c>
      <c r="DA91" s="299" t="str">
        <f t="array" aca="1" ref="DA91" ca="1">IFERROR(INDEX($Q$3:$Q$33,MATCH(1,($AN$3:$AN$33=$AR91&amp;$AQ91)*($R$3:$R$33=DA$3),0),0),"")</f>
        <v/>
      </c>
      <c r="DB91" s="297" t="str">
        <f t="array" aca="1" ref="DB91" ca="1">IFERROR(INDEX($T$3:$T$33,MATCH(1,($AN$3:$AN$33=$AR91&amp;$AQ91)*($R$3:$R$33=DB$3),0),0),"")</f>
        <v/>
      </c>
      <c r="DC91" s="297" t="str">
        <f t="array" aca="1" ref="DC91" ca="1">IFERROR(INDEX($U$3:$U$33,MATCH(1,($AN$3:$AN$33=$AR91&amp;$AQ91)*($R$3:$R$33=DC$3),0),0),"")</f>
        <v/>
      </c>
      <c r="DD91" s="297" t="str">
        <f t="array" aca="1" ref="DD91" ca="1">IFERROR(INDEX($AA$3:$AA$65,MATCH(1,($AO$3:$AO$65=$AR91&amp;$AQ91)*($Z$3:$Z$65=DD$3),0),0),"")</f>
        <v/>
      </c>
      <c r="DE91" s="299" t="str">
        <f t="array" aca="1" ref="DE91" ca="1">IFERROR(INDEX($Y$3:$Y$65,MATCH(1,($AO$3:$AO$65=$AR91&amp;$AQ91)*($Z$3:$Z$65=DE$3),0),0),"")</f>
        <v/>
      </c>
      <c r="DF91" s="297" t="str">
        <f t="array" aca="1" ref="DF91" ca="1">IFERROR(INDEX($AB$3:$AB$65,MATCH(1,($AO$3:$AO$65=$AR91&amp;$AQ91)*($Z$3:$Z$65=DF$3),0),0),"")</f>
        <v/>
      </c>
      <c r="DG91" s="297" t="str">
        <f t="array" aca="1" ref="DG91" ca="1">IFERROR(INDEX($AC$3:$AC$65,MATCH(1,($AO$3:$AO$65=$AR91&amp;$AQ91)*($Z$3:$Z$65=DG$3),0),0),"")</f>
        <v/>
      </c>
      <c r="DH91" s="297" t="str">
        <f t="array" aca="1" ref="DH91" ca="1">IFERROR(INDEX($AA$3:$AA$65,MATCH(1,($AO$3:$AO$65=$AR91&amp;$AQ91)*($Z$3:$Z$65=DH$3),0),0),"")</f>
        <v/>
      </c>
      <c r="DI91" s="299" t="str">
        <f t="array" aca="1" ref="DI91" ca="1">IFERROR(INDEX($Y$3:$Y$65,MATCH(1,($AO$3:$AO$65=$AR91&amp;$AQ91)*($Z$3:$Z$65=DI$3),0),0),"")</f>
        <v/>
      </c>
      <c r="DJ91" s="297" t="str">
        <f t="array" aca="1" ref="DJ91" ca="1">IFERROR(INDEX($AB$3:$AB$65,MATCH(1,($AO$3:$AO$65=$AR91&amp;$AQ91)*($Z$3:$Z$65=DJ$3),0),0),"")</f>
        <v/>
      </c>
      <c r="DK91" s="297" t="str">
        <f t="array" aca="1" ref="DK91" ca="1">IFERROR(INDEX($AC$3:$AC$65,MATCH(1,($AO$3:$AO$65=$AR91&amp;$AQ91)*($Z$3:$Z$65=DK$3),0),0),"")</f>
        <v/>
      </c>
      <c r="DL91" s="297" t="str">
        <f t="array" aca="1" ref="DL91" ca="1">IFERROR(INDEX($AA$3:$AA$65,MATCH(1,($AO$3:$AO$65=$AR91&amp;$AQ91)*($Z$3:$Z$65=DL$3),0),0),"")</f>
        <v/>
      </c>
      <c r="DM91" s="299" t="str">
        <f t="array" aca="1" ref="DM91" ca="1">IFERROR(INDEX($Y$3:$Y$65,MATCH(1,($AO$3:$AO$65=$AR91&amp;$AQ91)*($Z$3:$Z$65=DM$3),0),0),"")</f>
        <v/>
      </c>
      <c r="DN91" s="297" t="str">
        <f t="array" aca="1" ref="DN91" ca="1">IFERROR(INDEX($AB$3:$AB$65,MATCH(1,($AO$3:$AO$65=$AR91&amp;$AQ91)*($Z$3:$Z$65=DN$3),0),0),"")</f>
        <v/>
      </c>
      <c r="DO91" s="297" t="str">
        <f t="array" aca="1" ref="DO91" ca="1">IFERROR(INDEX($AC$3:$AC$65,MATCH(1,($AO$3:$AO$65=$AR91&amp;$AQ91)*($Z$3:$Z$65=DO$3),0),0),"")</f>
        <v/>
      </c>
      <c r="DP91" s="297" t="str">
        <f t="array" aca="1" ref="DP91" ca="1">IFERROR(INDEX($AA$3:$AA$65,MATCH(1,($AO$3:$AO$65=$AR91&amp;$AQ91)*($Z$3:$Z$65=DP$3),0),0),"")</f>
        <v/>
      </c>
      <c r="DQ91" s="299" t="str">
        <f t="array" aca="1" ref="DQ91" ca="1">IFERROR(INDEX($Y$3:$Y$65,MATCH(1,($AO$3:$AO$65=$AR91&amp;$AQ91)*($Z$3:$Z$65=DQ$3),0),0),"")</f>
        <v/>
      </c>
      <c r="DR91" s="297" t="str">
        <f t="array" aca="1" ref="DR91" ca="1">IFERROR(INDEX($AB$3:$AB$65,MATCH(1,($AO$3:$AO$65=$AR91&amp;$AQ91)*($Z$3:$Z$65=DR$3),0),0),"")</f>
        <v/>
      </c>
      <c r="DS91" s="297" t="str">
        <f t="array" aca="1" ref="DS91" ca="1">IFERROR(INDEX($AC$3:$AC$65,MATCH(1,($AO$3:$AO$65=$AR91&amp;$AQ91)*($Z$3:$Z$65=DS$3),0),0),"")</f>
        <v/>
      </c>
      <c r="DT91" s="297" t="str">
        <f t="array" aca="1" ref="DT91" ca="1">IFERROR(INDEX($AA$3:$AA$65,MATCH(1,($AO$3:$AO$65=$AR91&amp;$AQ91)*($Z$3:$Z$65=DT$3),0),0),"")</f>
        <v/>
      </c>
      <c r="DU91" s="299" t="str">
        <f t="array" aca="1" ref="DU91" ca="1">IFERROR(INDEX($Y$3:$Y$65,MATCH(1,($AO$3:$AO$65=$AR91&amp;$AQ91)*($Z$3:$Z$65=DU$3),0),0),"")</f>
        <v/>
      </c>
      <c r="DV91" s="297" t="str">
        <f t="array" aca="1" ref="DV91" ca="1">IFERROR(INDEX($AB$3:$AB$65,MATCH(1,($AO$3:$AO$65=$AR91&amp;$AQ91)*($Z$3:$Z$65=DV$3),0),0),"")</f>
        <v/>
      </c>
      <c r="DW91" s="297" t="str">
        <f t="array" aca="1" ref="DW91" ca="1">IFERROR(INDEX($AC$3:$AC$65,MATCH(1,($AO$3:$AO$65=$AR91&amp;$AQ91)*($Z$3:$Z$65=DW$3),0),0),"")</f>
        <v/>
      </c>
      <c r="DX91" s="297" t="str">
        <f t="array" aca="1" ref="DX91" ca="1">IFERROR(INDEX($AA$3:$AA$65,MATCH(1,($AO$3:$AO$65=$AR91&amp;$AQ91)*($Z$3:$Z$65=DX$3),0),0),"")</f>
        <v/>
      </c>
      <c r="DY91" s="299" t="str">
        <f t="array" aca="1" ref="DY91" ca="1">IFERROR(INDEX($Y$3:$Y$65,MATCH(1,($AO$3:$AO$65=$AR91&amp;$AQ91)*($Z$3:$Z$65=DY$3),0),0),"")</f>
        <v/>
      </c>
      <c r="DZ91" s="297" t="str">
        <f t="array" aca="1" ref="DZ91" ca="1">IFERROR(INDEX($AB$3:$AB$65,MATCH(1,($AO$3:$AO$65=$AR91&amp;$AQ91)*($Z$3:$Z$65=DZ$3),0),0),"")</f>
        <v/>
      </c>
      <c r="EA91" s="297" t="str">
        <f t="array" aca="1" ref="EA91" ca="1">IFERROR(INDEX($AC$3:$AC$65,MATCH(1,($AO$3:$AO$65=$AR91&amp;$AQ91)*($Z$3:$Z$65=EA$3),0),0),"")</f>
        <v/>
      </c>
      <c r="EB91" s="297" t="str">
        <f t="array" aca="1" ref="EB91" ca="1">IFERROR(INDEX($AA$3:$AA$65,MATCH(1,($AO$3:$AO$65=$AR91&amp;$AQ91)*($Z$3:$Z$65=EB$3),0),0),"")</f>
        <v/>
      </c>
      <c r="EC91" s="299" t="str">
        <f t="array" aca="1" ref="EC91" ca="1">IFERROR(INDEX($Y$3:$Y$65,MATCH(1,($AO$3:$AO$65=$AR91&amp;$AQ91)*($Z$3:$Z$65=EC$3),0),0),"")</f>
        <v/>
      </c>
      <c r="ED91" s="297" t="str">
        <f t="array" aca="1" ref="ED91" ca="1">IFERROR(INDEX($AB$3:$AB$65,MATCH(1,($AO$3:$AO$65=$AR91&amp;$AQ91)*($Z$3:$Z$65=ED$3),0),0),"")</f>
        <v/>
      </c>
      <c r="EE91" s="297" t="str">
        <f t="array" aca="1" ref="EE91" ca="1">IFERROR(INDEX($AC$3:$AC$65,MATCH(1,($AO$3:$AO$65=$AR91&amp;$AQ91)*($Z$3:$Z$65=EE$3),0),0),"")</f>
        <v/>
      </c>
      <c r="EF91" s="297" t="str">
        <f t="array" aca="1" ref="EF91" ca="1">IFERROR(INDEX($AI$3:$AI$129,MATCH(1,($AP$3:$AP$129=$AR91&amp;$AQ91)*($AH$3:$AH$129=EF$3),0),0),"")</f>
        <v/>
      </c>
      <c r="EG91" s="299" t="str">
        <f t="array" aca="1" ref="EG91" ca="1">IFERROR(INDEX($AG$3:$AG$129,MATCH(1,($AP$3:$AP$129=$AR91&amp;$AQ91)*($AH$3:$AH$129=EG$3),0),0),"")</f>
        <v/>
      </c>
      <c r="EH91" s="297" t="str">
        <f t="array" aca="1" ref="EH91" ca="1">IFERROR(INDEX($AJ$3:$AJ$129,MATCH(1,($AP$3:$AP$129=$AR91&amp;$AQ91)*($AH$3:$AH$129=EH$3),0),0),"")</f>
        <v/>
      </c>
      <c r="EI91" s="297" t="str">
        <f t="array" aca="1" ref="EI91" ca="1">IFERROR(INDEX($AK$3:$AK$129,MATCH(1,($AP$3:$AP$129=$AR91&amp;$AQ91)*($AH$3:$AH$129=EI$3),0),0),"")</f>
        <v/>
      </c>
      <c r="EJ91" s="297" t="str">
        <f t="array" aca="1" ref="EJ91" ca="1">IFERROR(INDEX($AI$3:$AI$129,MATCH(1,($AP$3:$AP$129=$AR91&amp;$AQ91)*($AH$3:$AH$129=EJ$3),0),0),"")</f>
        <v/>
      </c>
      <c r="EK91" s="299" t="str">
        <f t="array" aca="1" ref="EK91" ca="1">IFERROR(INDEX($AG$3:$AG$129,MATCH(1,($AP$3:$AP$129=$AR91&amp;$AQ91)*($AH$3:$AH$129=EK$3),0),0),"")</f>
        <v/>
      </c>
      <c r="EL91" s="297" t="str">
        <f t="array" aca="1" ref="EL91" ca="1">IFERROR(INDEX($AJ$3:$AJ$129,MATCH(1,($AP$3:$AP$129=$AR91&amp;$AQ91)*($AH$3:$AH$129=EL$3),0),0),"")</f>
        <v/>
      </c>
      <c r="EM91" s="297" t="str">
        <f t="array" aca="1" ref="EM91" ca="1">IFERROR(INDEX($AK$3:$AK$129,MATCH(1,($AP$3:$AP$129=$AR91&amp;$AQ91)*($AH$3:$AH$129=EM$3),0),0),"")</f>
        <v/>
      </c>
      <c r="EN91" s="297" t="str">
        <f t="array" aca="1" ref="EN91" ca="1">IFERROR(INDEX($AI$3:$AI$129,MATCH(1,($AP$3:$AP$129=$AR91&amp;$AQ91)*($AH$3:$AH$129=EN$3),0),0),"")</f>
        <v/>
      </c>
      <c r="EO91" s="299" t="str">
        <f t="array" aca="1" ref="EO91" ca="1">IFERROR(INDEX($AG$3:$AG$129,MATCH(1,($AP$3:$AP$129=$AR91&amp;$AQ91)*($AH$3:$AH$129=EO$3),0),0),"")</f>
        <v/>
      </c>
      <c r="EP91" s="297" t="str">
        <f t="array" aca="1" ref="EP91" ca="1">IFERROR(INDEX($AJ$3:$AJ$129,MATCH(1,($AP$3:$AP$129=$AR91&amp;$AQ91)*($AH$3:$AH$129=EP$3),0),0),"")</f>
        <v/>
      </c>
      <c r="EQ91" s="297" t="str">
        <f t="array" aca="1" ref="EQ91" ca="1">IFERROR(INDEX($AK$3:$AK$129,MATCH(1,($AP$3:$AP$129=$AR91&amp;$AQ91)*($AH$3:$AH$129=EQ$3),0),0),"")</f>
        <v/>
      </c>
      <c r="ER91" s="297" t="str">
        <f t="array" aca="1" ref="ER91" ca="1">IFERROR(INDEX($AI$3:$AI$129,MATCH(1,($AP$3:$AP$129=$AR91&amp;$AQ91)*($AH$3:$AH$129=ER$3),0),0),"")</f>
        <v/>
      </c>
      <c r="ES91" s="299" t="str">
        <f t="array" aca="1" ref="ES91" ca="1">IFERROR(INDEX($AG$3:$AG$129,MATCH(1,($AP$3:$AP$129=$AR91&amp;$AQ91)*($AH$3:$AH$129=ES$3),0),0),"")</f>
        <v/>
      </c>
      <c r="ET91" s="297" t="str">
        <f t="array" aca="1" ref="ET91" ca="1">IFERROR(INDEX($AJ$3:$AJ$129,MATCH(1,($AP$3:$AP$129=$AR91&amp;$AQ91)*($AH$3:$AH$129=ET$3),0),0),"")</f>
        <v/>
      </c>
      <c r="EU91" s="297" t="str">
        <f t="array" aca="1" ref="EU91" ca="1">IFERROR(INDEX($AK$3:$AK$129,MATCH(1,($AP$3:$AP$129=$AR91&amp;$AQ91)*($AH$3:$AH$129=EU$3),0),0),"")</f>
        <v/>
      </c>
      <c r="EV91" s="297" t="str">
        <f t="array" aca="1" ref="EV91" ca="1">IFERROR(INDEX($AI$3:$AI$129,MATCH(1,($AP$3:$AP$129=$AR91&amp;$AQ91)*($AH$3:$AH$129=EV$3),0),0),"")</f>
        <v/>
      </c>
      <c r="EW91" s="299" t="str">
        <f t="array" aca="1" ref="EW91" ca="1">IFERROR(INDEX($AG$3:$AG$129,MATCH(1,($AP$3:$AP$129=$AR91&amp;$AQ91)*($AH$3:$AH$129=EW$3),0),0),"")</f>
        <v/>
      </c>
      <c r="EX91" s="297" t="str">
        <f t="array" aca="1" ref="EX91" ca="1">IFERROR(INDEX($AJ$3:$AJ$129,MATCH(1,($AP$3:$AP$129=$AR91&amp;$AQ91)*($AH$3:$AH$129=EX$3),0),0),"")</f>
        <v/>
      </c>
      <c r="EY91" s="297" t="str">
        <f t="array" aca="1" ref="EY91" ca="1">IFERROR(INDEX($AK$3:$AK$129,MATCH(1,($AP$3:$AP$129=$AR91&amp;$AQ91)*($AH$3:$AH$129=EY$3),0),0),"")</f>
        <v/>
      </c>
      <c r="EZ91" s="297" t="str">
        <f t="array" aca="1" ref="EZ91" ca="1">IFERROR(INDEX($AI$3:$AI$129,MATCH(1,($AP$3:$AP$129=$AR91&amp;$AQ91)*($AH$3:$AH$129=EZ$3),0),0),"")</f>
        <v/>
      </c>
      <c r="FA91" s="299" t="str">
        <f t="array" aca="1" ref="FA91" ca="1">IFERROR(INDEX($AG$3:$AG$129,MATCH(1,($AP$3:$AP$129=$AR91&amp;$AQ91)*($AH$3:$AH$129=FA$3),0),0),"")</f>
        <v/>
      </c>
      <c r="FB91" s="297" t="str">
        <f t="array" aca="1" ref="FB91" ca="1">IFERROR(INDEX($AJ$3:$AJ$129,MATCH(1,($AP$3:$AP$129=$AR91&amp;$AQ91)*($AH$3:$AH$129=FB$3),0),0),"")</f>
        <v/>
      </c>
      <c r="FC91" s="297" t="str">
        <f t="array" aca="1" ref="FC91" ca="1">IFERROR(INDEX($AK$3:$AK$129,MATCH(1,($AP$3:$AP$129=$AR91&amp;$AQ91)*($AH$3:$AH$129=FC$3),0),0),"")</f>
        <v/>
      </c>
      <c r="FD91" s="297" t="str">
        <f t="array" aca="1" ref="FD91" ca="1">IFERROR(INDEX($AI$3:$AI$129,MATCH(1,($AP$3:$AP$129=$AR91&amp;$AQ91)*($AH$3:$AH$129=FD$3),0),0),"")</f>
        <v/>
      </c>
      <c r="FE91" s="299" t="str">
        <f t="array" aca="1" ref="FE91" ca="1">IFERROR(INDEX($AG$3:$AG$129,MATCH(1,($AP$3:$AP$129=$AR91&amp;$AQ91)*($AH$3:$AH$129=FE$3),0),0),"")</f>
        <v/>
      </c>
      <c r="FF91" s="297" t="str">
        <f t="array" aca="1" ref="FF91" ca="1">IFERROR(INDEX($AJ$3:$AJ$129,MATCH(1,($AP$3:$AP$129=$AR91&amp;$AQ91)*($AH$3:$AH$129=FF$3),0),0),"")</f>
        <v/>
      </c>
      <c r="FG91" s="297" t="str">
        <f t="array" aca="1" ref="FG91" ca="1">IFERROR(INDEX($AK$3:$AK$129,MATCH(1,($AP$3:$AP$129=$AR91&amp;$AQ91)*($AH$3:$AH$129=FG$3),0),0),"")</f>
        <v/>
      </c>
    </row>
    <row r="92" spans="2:163" ht="13.8" x14ac:dyDescent="0.25">
      <c r="B92" s="295">
        <f>dummy1!O98</f>
        <v>90</v>
      </c>
      <c r="C92" s="296">
        <f>dummy1!P98</f>
        <v>42041</v>
      </c>
      <c r="D92" s="297">
        <f>dummy1!Q98</f>
        <v>0.70833333333333337</v>
      </c>
      <c r="E92" s="295" t="str">
        <f>dummy1!R98</f>
        <v>Court 10</v>
      </c>
      <c r="AD92" s="295">
        <f ca="1">'Bracket 33 - 64'!AI242</f>
        <v>42</v>
      </c>
      <c r="AE92" s="295" t="str">
        <f ca="1">'Bracket 33 - 64'!AJ239</f>
        <v>Winner Match 31</v>
      </c>
      <c r="AF92" s="295" t="str">
        <f ca="1">'Bracket 33 - 64'!AJ240</f>
        <v>Winner Match 32</v>
      </c>
      <c r="AG92" s="295" t="str">
        <f t="shared" ca="1" si="80"/>
        <v/>
      </c>
      <c r="AH92" s="295" t="str">
        <f t="shared" ca="1" si="81"/>
        <v/>
      </c>
      <c r="AI92" s="295" t="str">
        <f t="shared" ca="1" si="82"/>
        <v/>
      </c>
      <c r="AJ92" s="295" t="str">
        <f t="shared" ca="1" si="83"/>
        <v/>
      </c>
      <c r="AK92" s="295" t="str">
        <f t="shared" ca="1" si="84"/>
        <v/>
      </c>
      <c r="AL92" s="294">
        <f>IF(dummy1!B99=dummy1!B98,IF(dummy1!C99&gt;1,AL91,AL91+1),1)</f>
        <v>2</v>
      </c>
      <c r="AP92" s="295" t="str">
        <f t="shared" si="85"/>
        <v>2Court 10</v>
      </c>
      <c r="AQ92" s="295" t="str">
        <f t="shared" si="96"/>
        <v>Court 11</v>
      </c>
      <c r="AR92" s="295">
        <f t="shared" si="95"/>
        <v>8</v>
      </c>
      <c r="AS92" s="295">
        <f t="shared" ca="1" si="87"/>
        <v>22</v>
      </c>
      <c r="AT92" s="295">
        <f t="shared" ca="1" si="88"/>
        <v>0</v>
      </c>
      <c r="AU92" s="295">
        <f t="shared" ca="1" si="89"/>
        <v>0</v>
      </c>
      <c r="AV92" s="295">
        <f t="shared" ca="1" si="90"/>
        <v>0</v>
      </c>
      <c r="AW92" s="295">
        <f t="shared" ca="1" si="91"/>
        <v>0</v>
      </c>
      <c r="AX92" s="295">
        <f t="shared" ca="1" si="92"/>
        <v>0</v>
      </c>
      <c r="AY92" s="295">
        <f t="shared" ca="1" si="93"/>
        <v>0</v>
      </c>
      <c r="AZ92" s="297" t="str">
        <f t="array" aca="1" ref="AZ92" ca="1">IFERROR(INDEX($K$3:$K$18,MATCH(1,($AM$3:$AM$18=$AR92&amp;$AQ92)*($J$3:$J$18=AZ$3),0),0),"")</f>
        <v/>
      </c>
      <c r="BA92" s="299" t="str">
        <f t="array" aca="1" ref="BA92" ca="1">IFERROR(INDEX($I$3:$I$18,MATCH(1,($AM$3:$AM$18=$AR92&amp;$AQ92)*($J$3:$J$18=BA$3),0),0),"")</f>
        <v/>
      </c>
      <c r="BB92" s="297" t="str">
        <f t="array" aca="1" ref="BB92" ca="1">IFERROR(INDEX($L$3:$L$18,MATCH(1,($AM$3:$AM$18=$AR92&amp;$AQ92)*($J$3:$J$18=BB$3),0),0),"")</f>
        <v/>
      </c>
      <c r="BC92" s="297" t="str">
        <f t="array" aca="1" ref="BC92" ca="1">IFERROR(INDEX($M$3:$M$18,MATCH(1,($AM$3:$AM$18=$AR92&amp;$AQ92)*($J$3:$J$18=BC$3),0),0),"")</f>
        <v/>
      </c>
      <c r="BD92" s="297" t="str">
        <f t="array" aca="1" ref="BD92" ca="1">IFERROR(INDEX($K$3:$K$18,MATCH(1,($AM$3:$AM$18=$AR92&amp;$AQ92)*($J$3:$J$18=BD$3),0),0),"")</f>
        <v/>
      </c>
      <c r="BE92" s="299" t="str">
        <f t="array" aca="1" ref="BE92" ca="1">IFERROR(INDEX($I$3:$I$18,MATCH(1,($AM$3:$AM$18=$AR92&amp;$AQ92)*($J$3:$J$18=BE$3),0),0),"")</f>
        <v/>
      </c>
      <c r="BF92" s="297" t="str">
        <f t="array" aca="1" ref="BF92" ca="1">IFERROR(INDEX($L$3:$L$18,MATCH(1,($AM$3:$AM$18=$AR92&amp;$AQ92)*($J$3:$J$18=BF$3),0),0),"")</f>
        <v/>
      </c>
      <c r="BG92" s="297" t="str">
        <f t="array" aca="1" ref="BG92" ca="1">IFERROR(INDEX($M$3:$M$18,MATCH(1,($AM$3:$AM$18=$AR92&amp;$AQ92)*($J$3:$J$18=BG$3),0),0),"")</f>
        <v/>
      </c>
      <c r="BH92" s="297" t="str">
        <f t="array" aca="1" ref="BH92" ca="1">IFERROR(INDEX($K$3:$K$18,MATCH(1,($AM$3:$AM$18=$AR92&amp;$AQ92)*($J$3:$J$18=BH$3),0),0),"")</f>
        <v/>
      </c>
      <c r="BI92" s="299" t="str">
        <f t="array" aca="1" ref="BI92" ca="1">IFERROR(INDEX($I$3:$I$18,MATCH(1,($AM$3:$AM$18=$AR92&amp;$AQ92)*($J$3:$J$18=BI$3),0),0),"")</f>
        <v/>
      </c>
      <c r="BJ92" s="297" t="str">
        <f t="array" aca="1" ref="BJ92" ca="1">IFERROR(INDEX($L$3:$L$18,MATCH(1,($AM$3:$AM$18=$AR92&amp;$AQ92)*($J$3:$J$18=BJ$3),0),0),"")</f>
        <v/>
      </c>
      <c r="BK92" s="297" t="str">
        <f t="array" aca="1" ref="BK92" ca="1">IFERROR(INDEX($M$3:$M$18,MATCH(1,($AM$3:$AM$18=$AR92&amp;$AQ92)*($J$3:$J$18=BK$3),0),0),"")</f>
        <v/>
      </c>
      <c r="BL92" s="297" t="str">
        <f t="array" aca="1" ref="BL92" ca="1">IFERROR(INDEX($K$3:$K$18,MATCH(1,($AM$3:$AM$18=$AR92&amp;$AQ92)*($J$3:$J$18=BL$3),0),0),"")</f>
        <v/>
      </c>
      <c r="BM92" s="299" t="str">
        <f t="array" aca="1" ref="BM92" ca="1">IFERROR(INDEX($I$3:$I$18,MATCH(1,($AM$3:$AM$18=$AR92&amp;$AQ92)*($J$3:$J$18=BM$3),0),0),"")</f>
        <v/>
      </c>
      <c r="BN92" s="297" t="str">
        <f t="array" aca="1" ref="BN92" ca="1">IFERROR(INDEX($L$3:$L$18,MATCH(1,($AM$3:$AM$18=$AR92&amp;$AQ92)*($J$3:$J$18=BN$3),0),0),"")</f>
        <v/>
      </c>
      <c r="BO92" s="297" t="str">
        <f t="array" aca="1" ref="BO92" ca="1">IFERROR(INDEX($M$3:$M$18,MATCH(1,($AM$3:$AM$18=$AR92&amp;$AQ92)*($J$3:$J$18=BO$3),0),0),"")</f>
        <v/>
      </c>
      <c r="BP92" s="297" t="str">
        <f t="array" aca="1" ref="BP92" ca="1">IFERROR(INDEX($K$3:$K$18,MATCH(1,($AM$3:$AM$18=$AR92&amp;$AQ92)*($J$3:$J$18=BP$3),0),0),"")</f>
        <v/>
      </c>
      <c r="BQ92" s="299" t="str">
        <f t="array" aca="1" ref="BQ92" ca="1">IFERROR(INDEX($I$3:$I$18,MATCH(1,($AM$3:$AM$18=$AR92&amp;$AQ92)*($J$3:$J$18=BQ$3),0),0),"")</f>
        <v/>
      </c>
      <c r="BR92" s="297" t="str">
        <f t="array" aca="1" ref="BR92" ca="1">IFERROR(INDEX($L$3:$L$18,MATCH(1,($AM$3:$AM$18=$AR92&amp;$AQ92)*($J$3:$J$18=BR$3),0),0),"")</f>
        <v/>
      </c>
      <c r="BS92" s="297" t="str">
        <f t="array" aca="1" ref="BS92" ca="1">IFERROR(INDEX($M$3:$M$18,MATCH(1,($AM$3:$AM$18=$AR92&amp;$AQ92)*($J$3:$J$18=BS$3),0),0),"")</f>
        <v/>
      </c>
      <c r="BT92" s="297" t="str">
        <f t="array" aca="1" ref="BT92" ca="1">IFERROR(INDEX($K$3:$K$18,MATCH(1,($AM$3:$AM$18=$AR92&amp;$AQ92)*($J$3:$J$18=BT$3),0),0),"")</f>
        <v/>
      </c>
      <c r="BU92" s="299" t="str">
        <f t="array" aca="1" ref="BU92" ca="1">IFERROR(INDEX($I$3:$I$18,MATCH(1,($AM$3:$AM$18=$AR92&amp;$AQ92)*($J$3:$J$18=BU$3),0),0),"")</f>
        <v/>
      </c>
      <c r="BV92" s="297" t="str">
        <f t="array" aca="1" ref="BV92" ca="1">IFERROR(INDEX($L$3:$L$18,MATCH(1,($AM$3:$AM$18=$AR92&amp;$AQ92)*($J$3:$J$18=BV$3),0),0),"")</f>
        <v/>
      </c>
      <c r="BW92" s="297" t="str">
        <f t="array" aca="1" ref="BW92" ca="1">IFERROR(INDEX($M$3:$M$18,MATCH(1,($AM$3:$AM$18=$AR92&amp;$AQ92)*($J$3:$J$18=BW$3),0),0),"")</f>
        <v/>
      </c>
      <c r="BX92" s="297" t="str">
        <f t="array" aca="1" ref="BX92" ca="1">IFERROR(INDEX($K$3:$K$18,MATCH(1,($AM$3:$AM$18=$AR92&amp;$AQ92)*($J$3:$J$18=BX$3),0),0),"")</f>
        <v/>
      </c>
      <c r="BY92" s="299" t="str">
        <f t="array" aca="1" ref="BY92" ca="1">IFERROR(INDEX($I$3:$I$18,MATCH(1,($AM$3:$AM$18=$AR92&amp;$AQ92)*($J$3:$J$18=BY$3),0),0),"")</f>
        <v/>
      </c>
      <c r="BZ92" s="297" t="str">
        <f t="array" aca="1" ref="BZ92" ca="1">IFERROR(INDEX($L$3:$L$18,MATCH(1,($AM$3:$AM$18=$AR92&amp;$AQ92)*($J$3:$J$18=BZ$3),0),0),"")</f>
        <v/>
      </c>
      <c r="CA92" s="297" t="str">
        <f t="array" aca="1" ref="CA92" ca="1">IFERROR(INDEX($M$3:$M$18,MATCH(1,($AM$3:$AM$18=$AR92&amp;$AQ92)*($J$3:$J$18=CA$3),0),0),"")</f>
        <v/>
      </c>
      <c r="CB92" s="297" t="str">
        <f t="array" aca="1" ref="CB92" ca="1">IFERROR(INDEX($S$3:$S$33,MATCH(1,($AN$3:$AN$33=$AR92&amp;$AQ92)*($R$3:$R$33=CB$3),0),0),"")</f>
        <v/>
      </c>
      <c r="CC92" s="299" t="str">
        <f t="array" aca="1" ref="CC92" ca="1">IFERROR(INDEX($Q$3:$Q$33,MATCH(1,($AN$3:$AN$33=$AR92&amp;$AQ92)*($R$3:$R$33=CC$3),0),0),"")</f>
        <v/>
      </c>
      <c r="CD92" s="297" t="str">
        <f t="array" aca="1" ref="CD92" ca="1">IFERROR(INDEX($T$3:$T$33,MATCH(1,($AN$3:$AN$33=$AR92&amp;$AQ92)*($R$3:$R$33=CD$3),0),0),"")</f>
        <v/>
      </c>
      <c r="CE92" s="297" t="str">
        <f t="array" aca="1" ref="CE92" ca="1">IFERROR(INDEX($U$3:$U$33,MATCH(1,($AN$3:$AN$33=$AR92&amp;$AQ92)*($R$3:$R$33=CE$3),0),0),"")</f>
        <v/>
      </c>
      <c r="CF92" s="297" t="str">
        <f t="array" aca="1" ref="CF92" ca="1">IFERROR(INDEX($S$3:$S$33,MATCH(1,($AN$3:$AN$33=$AR92&amp;$AQ92)*($R$3:$R$33=CF$3),0),0),"")</f>
        <v/>
      </c>
      <c r="CG92" s="299" t="str">
        <f t="array" aca="1" ref="CG92" ca="1">IFERROR(INDEX($Q$3:$Q$33,MATCH(1,($AN$3:$AN$33=$AR92&amp;$AQ92)*($R$3:$R$33=CG$3),0),0),"")</f>
        <v/>
      </c>
      <c r="CH92" s="297" t="str">
        <f t="array" aca="1" ref="CH92" ca="1">IFERROR(INDEX($T$3:$T$33,MATCH(1,($AN$3:$AN$33=$AR92&amp;$AQ92)*($R$3:$R$33=CH$3),0),0),"")</f>
        <v/>
      </c>
      <c r="CI92" s="297" t="str">
        <f t="array" aca="1" ref="CI92" ca="1">IFERROR(INDEX($U$3:$U$33,MATCH(1,($AN$3:$AN$33=$AR92&amp;$AQ92)*($R$3:$R$33=CI$3),0),0),"")</f>
        <v/>
      </c>
      <c r="CJ92" s="297" t="str">
        <f t="array" aca="1" ref="CJ92" ca="1">IFERROR(INDEX($S$3:$S$33,MATCH(1,($AN$3:$AN$33=$AR92&amp;$AQ92)*($R$3:$R$33=CJ$3),0),0),"")</f>
        <v/>
      </c>
      <c r="CK92" s="299" t="str">
        <f t="array" aca="1" ref="CK92" ca="1">IFERROR(INDEX($Q$3:$Q$33,MATCH(1,($AN$3:$AN$33=$AR92&amp;$AQ92)*($R$3:$R$33=CK$3),0),0),"")</f>
        <v/>
      </c>
      <c r="CL92" s="297" t="str">
        <f t="array" aca="1" ref="CL92" ca="1">IFERROR(INDEX($T$3:$T$33,MATCH(1,($AN$3:$AN$33=$AR92&amp;$AQ92)*($R$3:$R$33=CL$3),0),0),"")</f>
        <v/>
      </c>
      <c r="CM92" s="297" t="str">
        <f t="array" aca="1" ref="CM92" ca="1">IFERROR(INDEX($U$3:$U$33,MATCH(1,($AN$3:$AN$33=$AR92&amp;$AQ92)*($R$3:$R$33=CM$3),0),0),"")</f>
        <v/>
      </c>
      <c r="CN92" s="297" t="str">
        <f t="array" aca="1" ref="CN92" ca="1">IFERROR(INDEX($S$3:$S$33,MATCH(1,($AN$3:$AN$33=$AR92&amp;$AQ92)*($R$3:$R$33=CN$3),0),0),"")</f>
        <v/>
      </c>
      <c r="CO92" s="299" t="str">
        <f t="array" aca="1" ref="CO92" ca="1">IFERROR(INDEX($Q$3:$Q$33,MATCH(1,($AN$3:$AN$33=$AR92&amp;$AQ92)*($R$3:$R$33=CO$3),0),0),"")</f>
        <v/>
      </c>
      <c r="CP92" s="297" t="str">
        <f t="array" aca="1" ref="CP92" ca="1">IFERROR(INDEX($T$3:$T$33,MATCH(1,($AN$3:$AN$33=$AR92&amp;$AQ92)*($R$3:$R$33=CP$3),0),0),"")</f>
        <v/>
      </c>
      <c r="CQ92" s="297" t="str">
        <f t="array" aca="1" ref="CQ92" ca="1">IFERROR(INDEX($U$3:$U$33,MATCH(1,($AN$3:$AN$33=$AR92&amp;$AQ92)*($R$3:$R$33=CQ$3),0),0),"")</f>
        <v/>
      </c>
      <c r="CR92" s="297" t="str">
        <f t="array" aca="1" ref="CR92" ca="1">IFERROR(INDEX($S$3:$S$33,MATCH(1,($AN$3:$AN$33=$AR92&amp;$AQ92)*($R$3:$R$33=CR$3),0),0),"")</f>
        <v/>
      </c>
      <c r="CS92" s="299" t="str">
        <f t="array" aca="1" ref="CS92" ca="1">IFERROR(INDEX($Q$3:$Q$33,MATCH(1,($AN$3:$AN$33=$AR92&amp;$AQ92)*($R$3:$R$33=CS$3),0),0),"")</f>
        <v/>
      </c>
      <c r="CT92" s="297" t="str">
        <f t="array" aca="1" ref="CT92" ca="1">IFERROR(INDEX($T$3:$T$33,MATCH(1,($AN$3:$AN$33=$AR92&amp;$AQ92)*($R$3:$R$33=CT$3),0),0),"")</f>
        <v/>
      </c>
      <c r="CU92" s="297" t="str">
        <f t="array" aca="1" ref="CU92" ca="1">IFERROR(INDEX($U$3:$U$33,MATCH(1,($AN$3:$AN$33=$AR92&amp;$AQ92)*($R$3:$R$33=CU$3),0),0),"")</f>
        <v/>
      </c>
      <c r="CV92" s="297" t="str">
        <f t="array" aca="1" ref="CV92" ca="1">IFERROR(INDEX($S$3:$S$33,MATCH(1,($AN$3:$AN$33=$AR92&amp;$AQ92)*($R$3:$R$33=CV$3),0),0),"")</f>
        <v/>
      </c>
      <c r="CW92" s="299" t="str">
        <f t="array" aca="1" ref="CW92" ca="1">IFERROR(INDEX($Q$3:$Q$33,MATCH(1,($AN$3:$AN$33=$AR92&amp;$AQ92)*($R$3:$R$33=CW$3),0),0),"")</f>
        <v/>
      </c>
      <c r="CX92" s="297" t="str">
        <f t="array" aca="1" ref="CX92" ca="1">IFERROR(INDEX($T$3:$T$33,MATCH(1,($AN$3:$AN$33=$AR92&amp;$AQ92)*($R$3:$R$33=CX$3),0),0),"")</f>
        <v/>
      </c>
      <c r="CY92" s="297" t="str">
        <f t="array" aca="1" ref="CY92" ca="1">IFERROR(INDEX($U$3:$U$33,MATCH(1,($AN$3:$AN$33=$AR92&amp;$AQ92)*($R$3:$R$33=CY$3),0),0),"")</f>
        <v/>
      </c>
      <c r="CZ92" s="297" t="str">
        <f t="array" aca="1" ref="CZ92" ca="1">IFERROR(INDEX($S$3:$S$33,MATCH(1,($AN$3:$AN$33=$AR92&amp;$AQ92)*($R$3:$R$33=CZ$3),0),0),"")</f>
        <v/>
      </c>
      <c r="DA92" s="299" t="str">
        <f t="array" aca="1" ref="DA92" ca="1">IFERROR(INDEX($Q$3:$Q$33,MATCH(1,($AN$3:$AN$33=$AR92&amp;$AQ92)*($R$3:$R$33=DA$3),0),0),"")</f>
        <v/>
      </c>
      <c r="DB92" s="297" t="str">
        <f t="array" aca="1" ref="DB92" ca="1">IFERROR(INDEX($T$3:$T$33,MATCH(1,($AN$3:$AN$33=$AR92&amp;$AQ92)*($R$3:$R$33=DB$3),0),0),"")</f>
        <v/>
      </c>
      <c r="DC92" s="297" t="str">
        <f t="array" aca="1" ref="DC92" ca="1">IFERROR(INDEX($U$3:$U$33,MATCH(1,($AN$3:$AN$33=$AR92&amp;$AQ92)*($R$3:$R$33=DC$3),0),0),"")</f>
        <v/>
      </c>
      <c r="DD92" s="297" t="str">
        <f t="array" aca="1" ref="DD92" ca="1">IFERROR(INDEX($AA$3:$AA$65,MATCH(1,($AO$3:$AO$65=$AR92&amp;$AQ92)*($Z$3:$Z$65=DD$3),0),0),"")</f>
        <v/>
      </c>
      <c r="DE92" s="299" t="str">
        <f t="array" aca="1" ref="DE92" ca="1">IFERROR(INDEX($Y$3:$Y$65,MATCH(1,($AO$3:$AO$65=$AR92&amp;$AQ92)*($Z$3:$Z$65=DE$3),0),0),"")</f>
        <v/>
      </c>
      <c r="DF92" s="297" t="str">
        <f t="array" aca="1" ref="DF92" ca="1">IFERROR(INDEX($AB$3:$AB$65,MATCH(1,($AO$3:$AO$65=$AR92&amp;$AQ92)*($Z$3:$Z$65=DF$3),0),0),"")</f>
        <v/>
      </c>
      <c r="DG92" s="297" t="str">
        <f t="array" aca="1" ref="DG92" ca="1">IFERROR(INDEX($AC$3:$AC$65,MATCH(1,($AO$3:$AO$65=$AR92&amp;$AQ92)*($Z$3:$Z$65=DG$3),0),0),"")</f>
        <v/>
      </c>
      <c r="DH92" s="297" t="str">
        <f t="array" aca="1" ref="DH92" ca="1">IFERROR(INDEX($AA$3:$AA$65,MATCH(1,($AO$3:$AO$65=$AR92&amp;$AQ92)*($Z$3:$Z$65=DH$3),0),0),"")</f>
        <v/>
      </c>
      <c r="DI92" s="299" t="str">
        <f t="array" aca="1" ref="DI92" ca="1">IFERROR(INDEX($Y$3:$Y$65,MATCH(1,($AO$3:$AO$65=$AR92&amp;$AQ92)*($Z$3:$Z$65=DI$3),0),0),"")</f>
        <v/>
      </c>
      <c r="DJ92" s="297" t="str">
        <f t="array" aca="1" ref="DJ92" ca="1">IFERROR(INDEX($AB$3:$AB$65,MATCH(1,($AO$3:$AO$65=$AR92&amp;$AQ92)*($Z$3:$Z$65=DJ$3),0),0),"")</f>
        <v/>
      </c>
      <c r="DK92" s="297" t="str">
        <f t="array" aca="1" ref="DK92" ca="1">IFERROR(INDEX($AC$3:$AC$65,MATCH(1,($AO$3:$AO$65=$AR92&amp;$AQ92)*($Z$3:$Z$65=DK$3),0),0),"")</f>
        <v/>
      </c>
      <c r="DL92" s="297" t="str">
        <f t="array" aca="1" ref="DL92" ca="1">IFERROR(INDEX($AA$3:$AA$65,MATCH(1,($AO$3:$AO$65=$AR92&amp;$AQ92)*($Z$3:$Z$65=DL$3),0),0),"")</f>
        <v/>
      </c>
      <c r="DM92" s="299" t="str">
        <f t="array" aca="1" ref="DM92" ca="1">IFERROR(INDEX($Y$3:$Y$65,MATCH(1,($AO$3:$AO$65=$AR92&amp;$AQ92)*($Z$3:$Z$65=DM$3),0),0),"")</f>
        <v/>
      </c>
      <c r="DN92" s="297" t="str">
        <f t="array" aca="1" ref="DN92" ca="1">IFERROR(INDEX($AB$3:$AB$65,MATCH(1,($AO$3:$AO$65=$AR92&amp;$AQ92)*($Z$3:$Z$65=DN$3),0),0),"")</f>
        <v/>
      </c>
      <c r="DO92" s="297" t="str">
        <f t="array" aca="1" ref="DO92" ca="1">IFERROR(INDEX($AC$3:$AC$65,MATCH(1,($AO$3:$AO$65=$AR92&amp;$AQ92)*($Z$3:$Z$65=DO$3),0),0),"")</f>
        <v/>
      </c>
      <c r="DP92" s="297" t="str">
        <f t="array" aca="1" ref="DP92" ca="1">IFERROR(INDEX($AA$3:$AA$65,MATCH(1,($AO$3:$AO$65=$AR92&amp;$AQ92)*($Z$3:$Z$65=DP$3),0),0),"")</f>
        <v/>
      </c>
      <c r="DQ92" s="299" t="str">
        <f t="array" aca="1" ref="DQ92" ca="1">IFERROR(INDEX($Y$3:$Y$65,MATCH(1,($AO$3:$AO$65=$AR92&amp;$AQ92)*($Z$3:$Z$65=DQ$3),0),0),"")</f>
        <v/>
      </c>
      <c r="DR92" s="297" t="str">
        <f t="array" aca="1" ref="DR92" ca="1">IFERROR(INDEX($AB$3:$AB$65,MATCH(1,($AO$3:$AO$65=$AR92&amp;$AQ92)*($Z$3:$Z$65=DR$3),0),0),"")</f>
        <v/>
      </c>
      <c r="DS92" s="297" t="str">
        <f t="array" aca="1" ref="DS92" ca="1">IFERROR(INDEX($AC$3:$AC$65,MATCH(1,($AO$3:$AO$65=$AR92&amp;$AQ92)*($Z$3:$Z$65=DS$3),0),0),"")</f>
        <v/>
      </c>
      <c r="DT92" s="297" t="str">
        <f t="array" aca="1" ref="DT92" ca="1">IFERROR(INDEX($AA$3:$AA$65,MATCH(1,($AO$3:$AO$65=$AR92&amp;$AQ92)*($Z$3:$Z$65=DT$3),0),0),"")</f>
        <v/>
      </c>
      <c r="DU92" s="299" t="str">
        <f t="array" aca="1" ref="DU92" ca="1">IFERROR(INDEX($Y$3:$Y$65,MATCH(1,($AO$3:$AO$65=$AR92&amp;$AQ92)*($Z$3:$Z$65=DU$3),0),0),"")</f>
        <v/>
      </c>
      <c r="DV92" s="297" t="str">
        <f t="array" aca="1" ref="DV92" ca="1">IFERROR(INDEX($AB$3:$AB$65,MATCH(1,($AO$3:$AO$65=$AR92&amp;$AQ92)*($Z$3:$Z$65=DV$3),0),0),"")</f>
        <v/>
      </c>
      <c r="DW92" s="297" t="str">
        <f t="array" aca="1" ref="DW92" ca="1">IFERROR(INDEX($AC$3:$AC$65,MATCH(1,($AO$3:$AO$65=$AR92&amp;$AQ92)*($Z$3:$Z$65=DW$3),0),0),"")</f>
        <v/>
      </c>
      <c r="DX92" s="297" t="str">
        <f t="array" aca="1" ref="DX92" ca="1">IFERROR(INDEX($AA$3:$AA$65,MATCH(1,($AO$3:$AO$65=$AR92&amp;$AQ92)*($Z$3:$Z$65=DX$3),0),0),"")</f>
        <v/>
      </c>
      <c r="DY92" s="299" t="str">
        <f t="array" aca="1" ref="DY92" ca="1">IFERROR(INDEX($Y$3:$Y$65,MATCH(1,($AO$3:$AO$65=$AR92&amp;$AQ92)*($Z$3:$Z$65=DY$3),0),0),"")</f>
        <v/>
      </c>
      <c r="DZ92" s="297" t="str">
        <f t="array" aca="1" ref="DZ92" ca="1">IFERROR(INDEX($AB$3:$AB$65,MATCH(1,($AO$3:$AO$65=$AR92&amp;$AQ92)*($Z$3:$Z$65=DZ$3),0),0),"")</f>
        <v/>
      </c>
      <c r="EA92" s="297" t="str">
        <f t="array" aca="1" ref="EA92" ca="1">IFERROR(INDEX($AC$3:$AC$65,MATCH(1,($AO$3:$AO$65=$AR92&amp;$AQ92)*($Z$3:$Z$65=EA$3),0),0),"")</f>
        <v/>
      </c>
      <c r="EB92" s="297" t="str">
        <f t="array" aca="1" ref="EB92" ca="1">IFERROR(INDEX($AA$3:$AA$65,MATCH(1,($AO$3:$AO$65=$AR92&amp;$AQ92)*($Z$3:$Z$65=EB$3),0),0),"")</f>
        <v/>
      </c>
      <c r="EC92" s="299" t="str">
        <f t="array" aca="1" ref="EC92" ca="1">IFERROR(INDEX($Y$3:$Y$65,MATCH(1,($AO$3:$AO$65=$AR92&amp;$AQ92)*($Z$3:$Z$65=EC$3),0),0),"")</f>
        <v/>
      </c>
      <c r="ED92" s="297" t="str">
        <f t="array" aca="1" ref="ED92" ca="1">IFERROR(INDEX($AB$3:$AB$65,MATCH(1,($AO$3:$AO$65=$AR92&amp;$AQ92)*($Z$3:$Z$65=ED$3),0),0),"")</f>
        <v/>
      </c>
      <c r="EE92" s="297" t="str">
        <f t="array" aca="1" ref="EE92" ca="1">IFERROR(INDEX($AC$3:$AC$65,MATCH(1,($AO$3:$AO$65=$AR92&amp;$AQ92)*($Z$3:$Z$65=EE$3),0),0),"")</f>
        <v/>
      </c>
      <c r="EF92" s="297" t="str">
        <f t="array" aca="1" ref="EF92" ca="1">IFERROR(INDEX($AI$3:$AI$129,MATCH(1,($AP$3:$AP$129=$AR92&amp;$AQ92)*($AH$3:$AH$129=EF$3),0),0),"")</f>
        <v/>
      </c>
      <c r="EG92" s="299" t="str">
        <f t="array" aca="1" ref="EG92" ca="1">IFERROR(INDEX($AG$3:$AG$129,MATCH(1,($AP$3:$AP$129=$AR92&amp;$AQ92)*($AH$3:$AH$129=EG$3),0),0),"")</f>
        <v/>
      </c>
      <c r="EH92" s="297" t="str">
        <f t="array" aca="1" ref="EH92" ca="1">IFERROR(INDEX($AJ$3:$AJ$129,MATCH(1,($AP$3:$AP$129=$AR92&amp;$AQ92)*($AH$3:$AH$129=EH$3),0),0),"")</f>
        <v/>
      </c>
      <c r="EI92" s="297" t="str">
        <f t="array" aca="1" ref="EI92" ca="1">IFERROR(INDEX($AK$3:$AK$129,MATCH(1,($AP$3:$AP$129=$AR92&amp;$AQ92)*($AH$3:$AH$129=EI$3),0),0),"")</f>
        <v/>
      </c>
      <c r="EJ92" s="297" t="str">
        <f t="array" aca="1" ref="EJ92" ca="1">IFERROR(INDEX($AI$3:$AI$129,MATCH(1,($AP$3:$AP$129=$AR92&amp;$AQ92)*($AH$3:$AH$129=EJ$3),0),0),"")</f>
        <v/>
      </c>
      <c r="EK92" s="299" t="str">
        <f t="array" aca="1" ref="EK92" ca="1">IFERROR(INDEX($AG$3:$AG$129,MATCH(1,($AP$3:$AP$129=$AR92&amp;$AQ92)*($AH$3:$AH$129=EK$3),0),0),"")</f>
        <v/>
      </c>
      <c r="EL92" s="297" t="str">
        <f t="array" aca="1" ref="EL92" ca="1">IFERROR(INDEX($AJ$3:$AJ$129,MATCH(1,($AP$3:$AP$129=$AR92&amp;$AQ92)*($AH$3:$AH$129=EL$3),0),0),"")</f>
        <v/>
      </c>
      <c r="EM92" s="297" t="str">
        <f t="array" aca="1" ref="EM92" ca="1">IFERROR(INDEX($AK$3:$AK$129,MATCH(1,($AP$3:$AP$129=$AR92&amp;$AQ92)*($AH$3:$AH$129=EM$3),0),0),"")</f>
        <v/>
      </c>
      <c r="EN92" s="297" t="str">
        <f t="array" aca="1" ref="EN92" ca="1">IFERROR(INDEX($AI$3:$AI$129,MATCH(1,($AP$3:$AP$129=$AR92&amp;$AQ92)*($AH$3:$AH$129=EN$3),0),0),"")</f>
        <v/>
      </c>
      <c r="EO92" s="299" t="str">
        <f t="array" aca="1" ref="EO92" ca="1">IFERROR(INDEX($AG$3:$AG$129,MATCH(1,($AP$3:$AP$129=$AR92&amp;$AQ92)*($AH$3:$AH$129=EO$3),0),0),"")</f>
        <v/>
      </c>
      <c r="EP92" s="297" t="str">
        <f t="array" aca="1" ref="EP92" ca="1">IFERROR(INDEX($AJ$3:$AJ$129,MATCH(1,($AP$3:$AP$129=$AR92&amp;$AQ92)*($AH$3:$AH$129=EP$3),0),0),"")</f>
        <v/>
      </c>
      <c r="EQ92" s="297" t="str">
        <f t="array" aca="1" ref="EQ92" ca="1">IFERROR(INDEX($AK$3:$AK$129,MATCH(1,($AP$3:$AP$129=$AR92&amp;$AQ92)*($AH$3:$AH$129=EQ$3),0),0),"")</f>
        <v/>
      </c>
      <c r="ER92" s="297" t="str">
        <f t="array" aca="1" ref="ER92" ca="1">IFERROR(INDEX($AI$3:$AI$129,MATCH(1,($AP$3:$AP$129=$AR92&amp;$AQ92)*($AH$3:$AH$129=ER$3),0),0),"")</f>
        <v/>
      </c>
      <c r="ES92" s="299" t="str">
        <f t="array" aca="1" ref="ES92" ca="1">IFERROR(INDEX($AG$3:$AG$129,MATCH(1,($AP$3:$AP$129=$AR92&amp;$AQ92)*($AH$3:$AH$129=ES$3),0),0),"")</f>
        <v/>
      </c>
      <c r="ET92" s="297" t="str">
        <f t="array" aca="1" ref="ET92" ca="1">IFERROR(INDEX($AJ$3:$AJ$129,MATCH(1,($AP$3:$AP$129=$AR92&amp;$AQ92)*($AH$3:$AH$129=ET$3),0),0),"")</f>
        <v/>
      </c>
      <c r="EU92" s="297" t="str">
        <f t="array" aca="1" ref="EU92" ca="1">IFERROR(INDEX($AK$3:$AK$129,MATCH(1,($AP$3:$AP$129=$AR92&amp;$AQ92)*($AH$3:$AH$129=EU$3),0),0),"")</f>
        <v/>
      </c>
      <c r="EV92" s="297" t="str">
        <f t="array" aca="1" ref="EV92" ca="1">IFERROR(INDEX($AI$3:$AI$129,MATCH(1,($AP$3:$AP$129=$AR92&amp;$AQ92)*($AH$3:$AH$129=EV$3),0),0),"")</f>
        <v/>
      </c>
      <c r="EW92" s="299" t="str">
        <f t="array" aca="1" ref="EW92" ca="1">IFERROR(INDEX($AG$3:$AG$129,MATCH(1,($AP$3:$AP$129=$AR92&amp;$AQ92)*($AH$3:$AH$129=EW$3),0),0),"")</f>
        <v/>
      </c>
      <c r="EX92" s="297" t="str">
        <f t="array" aca="1" ref="EX92" ca="1">IFERROR(INDEX($AJ$3:$AJ$129,MATCH(1,($AP$3:$AP$129=$AR92&amp;$AQ92)*($AH$3:$AH$129=EX$3),0),0),"")</f>
        <v/>
      </c>
      <c r="EY92" s="297" t="str">
        <f t="array" aca="1" ref="EY92" ca="1">IFERROR(INDEX($AK$3:$AK$129,MATCH(1,($AP$3:$AP$129=$AR92&amp;$AQ92)*($AH$3:$AH$129=EY$3),0),0),"")</f>
        <v/>
      </c>
      <c r="EZ92" s="297" t="str">
        <f t="array" aca="1" ref="EZ92" ca="1">IFERROR(INDEX($AI$3:$AI$129,MATCH(1,($AP$3:$AP$129=$AR92&amp;$AQ92)*($AH$3:$AH$129=EZ$3),0),0),"")</f>
        <v/>
      </c>
      <c r="FA92" s="299" t="str">
        <f t="array" aca="1" ref="FA92" ca="1">IFERROR(INDEX($AG$3:$AG$129,MATCH(1,($AP$3:$AP$129=$AR92&amp;$AQ92)*($AH$3:$AH$129=FA$3),0),0),"")</f>
        <v/>
      </c>
      <c r="FB92" s="297" t="str">
        <f t="array" aca="1" ref="FB92" ca="1">IFERROR(INDEX($AJ$3:$AJ$129,MATCH(1,($AP$3:$AP$129=$AR92&amp;$AQ92)*($AH$3:$AH$129=FB$3),0),0),"")</f>
        <v/>
      </c>
      <c r="FC92" s="297" t="str">
        <f t="array" aca="1" ref="FC92" ca="1">IFERROR(INDEX($AK$3:$AK$129,MATCH(1,($AP$3:$AP$129=$AR92&amp;$AQ92)*($AH$3:$AH$129=FC$3),0),0),"")</f>
        <v/>
      </c>
      <c r="FD92" s="297" t="str">
        <f t="array" aca="1" ref="FD92" ca="1">IFERROR(INDEX($AI$3:$AI$129,MATCH(1,($AP$3:$AP$129=$AR92&amp;$AQ92)*($AH$3:$AH$129=FD$3),0),0),"")</f>
        <v/>
      </c>
      <c r="FE92" s="299" t="str">
        <f t="array" aca="1" ref="FE92" ca="1">IFERROR(INDEX($AG$3:$AG$129,MATCH(1,($AP$3:$AP$129=$AR92&amp;$AQ92)*($AH$3:$AH$129=FE$3),0),0),"")</f>
        <v/>
      </c>
      <c r="FF92" s="297" t="str">
        <f t="array" aca="1" ref="FF92" ca="1">IFERROR(INDEX($AJ$3:$AJ$129,MATCH(1,($AP$3:$AP$129=$AR92&amp;$AQ92)*($AH$3:$AH$129=FF$3),0),0),"")</f>
        <v/>
      </c>
      <c r="FG92" s="297" t="str">
        <f t="array" aca="1" ref="FG92" ca="1">IFERROR(INDEX($AK$3:$AK$129,MATCH(1,($AP$3:$AP$129=$AR92&amp;$AQ92)*($AH$3:$AH$129=FG$3),0),0),"")</f>
        <v/>
      </c>
    </row>
    <row r="93" spans="2:163" ht="13.8" x14ac:dyDescent="0.25">
      <c r="B93" s="295">
        <f>dummy1!O99</f>
        <v>91</v>
      </c>
      <c r="C93" s="296">
        <f>dummy1!P99</f>
        <v>42041</v>
      </c>
      <c r="D93" s="297">
        <f>dummy1!Q99</f>
        <v>0.70833333333333337</v>
      </c>
      <c r="E93" s="295" t="str">
        <f>dummy1!R99</f>
        <v>Court 11</v>
      </c>
      <c r="AD93" s="295">
        <f ca="1">'Bracket 33 - 64'!AI270</f>
        <v>43</v>
      </c>
      <c r="AE93" s="295" t="str">
        <f ca="1">'Bracket 33 - 64'!AJ267</f>
        <v>Loser Match 20</v>
      </c>
      <c r="AF93" s="295" t="str">
        <f ca="1">'Bracket 33 - 64'!AJ268</f>
        <v>Loser Match 19</v>
      </c>
      <c r="AG93" s="295" t="str">
        <f t="shared" ca="1" si="80"/>
        <v/>
      </c>
      <c r="AH93" s="295" t="str">
        <f t="shared" ca="1" si="81"/>
        <v/>
      </c>
      <c r="AI93" s="295" t="str">
        <f t="shared" ca="1" si="82"/>
        <v/>
      </c>
      <c r="AJ93" s="295" t="str">
        <f t="shared" ca="1" si="83"/>
        <v/>
      </c>
      <c r="AK93" s="295" t="str">
        <f t="shared" ca="1" si="84"/>
        <v/>
      </c>
      <c r="AL93" s="294">
        <f>IF(dummy1!B100=dummy1!B99,IF(dummy1!C100&gt;1,AL92,AL92+1),1)</f>
        <v>2</v>
      </c>
      <c r="AP93" s="295" t="str">
        <f t="shared" si="85"/>
        <v>2Court 11</v>
      </c>
      <c r="AQ93" s="295" t="str">
        <f>dummy1!L26</f>
        <v>Court 12</v>
      </c>
      <c r="AR93" s="295">
        <f t="shared" si="95"/>
        <v>1</v>
      </c>
      <c r="AS93" s="295">
        <f t="shared" ca="1" si="87"/>
        <v>23</v>
      </c>
      <c r="AT93" s="295">
        <f t="shared" ca="1" si="88"/>
        <v>0</v>
      </c>
      <c r="AU93" s="295">
        <f t="shared" ca="1" si="89"/>
        <v>0</v>
      </c>
      <c r="AV93" s="295">
        <f t="shared" ca="1" si="90"/>
        <v>0</v>
      </c>
      <c r="AW93" s="295">
        <f t="shared" ca="1" si="91"/>
        <v>0</v>
      </c>
      <c r="AX93" s="295">
        <f t="shared" ca="1" si="92"/>
        <v>0</v>
      </c>
      <c r="AY93" s="295">
        <f t="shared" ca="1" si="93"/>
        <v>0</v>
      </c>
      <c r="AZ93" s="297">
        <f t="array" aca="1" ref="AZ93" ca="1">IFERROR(INDEX($K$3:$K$18,MATCH(1,($AM$3:$AM$18=$AR93&amp;$AQ93)*($J$3:$J$18=AZ$3),0),0),"")</f>
        <v>0.625</v>
      </c>
      <c r="BA93" s="299">
        <f t="array" aca="1" ref="BA93" ca="1">IFERROR(INDEX($I$3:$I$18,MATCH(1,($AM$3:$AM$18=$AR93&amp;$AQ93)*($J$3:$J$18=BA$3),0),0),"")</f>
        <v>12</v>
      </c>
      <c r="BB93" s="297" t="str">
        <f t="array" aca="1" ref="BB93" ca="1">IFERROR(INDEX($L$3:$L$18,MATCH(1,($AM$3:$AM$18=$AR93&amp;$AQ93)*($J$3:$J$18=BB$3),0),0),"")</f>
        <v>Winner Match 9</v>
      </c>
      <c r="BC93" s="297" t="str">
        <f t="array" aca="1" ref="BC93" ca="1">IFERROR(INDEX($M$3:$M$18,MATCH(1,($AM$3:$AM$18=$AR93&amp;$AQ93)*($J$3:$J$18=BC$3),0),0),"")</f>
        <v>Winner Match 10</v>
      </c>
      <c r="BD93" s="297" t="str">
        <f t="array" aca="1" ref="BD93" ca="1">IFERROR(INDEX($K$3:$K$18,MATCH(1,($AM$3:$AM$18=$AR93&amp;$AQ93)*($J$3:$J$18=BD$3),0),0),"")</f>
        <v/>
      </c>
      <c r="BE93" s="299" t="str">
        <f t="array" aca="1" ref="BE93" ca="1">IFERROR(INDEX($I$3:$I$18,MATCH(1,($AM$3:$AM$18=$AR93&amp;$AQ93)*($J$3:$J$18=BE$3),0),0),"")</f>
        <v/>
      </c>
      <c r="BF93" s="297" t="str">
        <f t="array" aca="1" ref="BF93" ca="1">IFERROR(INDEX($L$3:$L$18,MATCH(1,($AM$3:$AM$18=$AR93&amp;$AQ93)*($J$3:$J$18=BF$3),0),0),"")</f>
        <v/>
      </c>
      <c r="BG93" s="297" t="str">
        <f t="array" aca="1" ref="BG93" ca="1">IFERROR(INDEX($M$3:$M$18,MATCH(1,($AM$3:$AM$18=$AR93&amp;$AQ93)*($J$3:$J$18=BG$3),0),0),"")</f>
        <v/>
      </c>
      <c r="BH93" s="297" t="str">
        <f t="array" aca="1" ref="BH93" ca="1">IFERROR(INDEX($K$3:$K$18,MATCH(1,($AM$3:$AM$18=$AR93&amp;$AQ93)*($J$3:$J$18=BH$3),0),0),"")</f>
        <v/>
      </c>
      <c r="BI93" s="299" t="str">
        <f t="array" aca="1" ref="BI93" ca="1">IFERROR(INDEX($I$3:$I$18,MATCH(1,($AM$3:$AM$18=$AR93&amp;$AQ93)*($J$3:$J$18=BI$3),0),0),"")</f>
        <v/>
      </c>
      <c r="BJ93" s="297" t="str">
        <f t="array" aca="1" ref="BJ93" ca="1">IFERROR(INDEX($L$3:$L$18,MATCH(1,($AM$3:$AM$18=$AR93&amp;$AQ93)*($J$3:$J$18=BJ$3),0),0),"")</f>
        <v/>
      </c>
      <c r="BK93" s="297" t="str">
        <f t="array" aca="1" ref="BK93" ca="1">IFERROR(INDEX($M$3:$M$18,MATCH(1,($AM$3:$AM$18=$AR93&amp;$AQ93)*($J$3:$J$18=BK$3),0),0),"")</f>
        <v/>
      </c>
      <c r="BL93" s="297" t="str">
        <f t="array" aca="1" ref="BL93" ca="1">IFERROR(INDEX($K$3:$K$18,MATCH(1,($AM$3:$AM$18=$AR93&amp;$AQ93)*($J$3:$J$18=BL$3),0),0),"")</f>
        <v/>
      </c>
      <c r="BM93" s="299" t="str">
        <f t="array" aca="1" ref="BM93" ca="1">IFERROR(INDEX($I$3:$I$18,MATCH(1,($AM$3:$AM$18=$AR93&amp;$AQ93)*($J$3:$J$18=BM$3),0),0),"")</f>
        <v/>
      </c>
      <c r="BN93" s="297" t="str">
        <f t="array" aca="1" ref="BN93" ca="1">IFERROR(INDEX($L$3:$L$18,MATCH(1,($AM$3:$AM$18=$AR93&amp;$AQ93)*($J$3:$J$18=BN$3),0),0),"")</f>
        <v/>
      </c>
      <c r="BO93" s="297" t="str">
        <f t="array" aca="1" ref="BO93" ca="1">IFERROR(INDEX($M$3:$M$18,MATCH(1,($AM$3:$AM$18=$AR93&amp;$AQ93)*($J$3:$J$18=BO$3),0),0),"")</f>
        <v/>
      </c>
      <c r="BP93" s="297" t="str">
        <f t="array" aca="1" ref="BP93" ca="1">IFERROR(INDEX($K$3:$K$18,MATCH(1,($AM$3:$AM$18=$AR93&amp;$AQ93)*($J$3:$J$18=BP$3),0),0),"")</f>
        <v/>
      </c>
      <c r="BQ93" s="299" t="str">
        <f t="array" aca="1" ref="BQ93" ca="1">IFERROR(INDEX($I$3:$I$18,MATCH(1,($AM$3:$AM$18=$AR93&amp;$AQ93)*($J$3:$J$18=BQ$3),0),0),"")</f>
        <v/>
      </c>
      <c r="BR93" s="297" t="str">
        <f t="array" aca="1" ref="BR93" ca="1">IFERROR(INDEX($L$3:$L$18,MATCH(1,($AM$3:$AM$18=$AR93&amp;$AQ93)*($J$3:$J$18=BR$3),0),0),"")</f>
        <v/>
      </c>
      <c r="BS93" s="297" t="str">
        <f t="array" aca="1" ref="BS93" ca="1">IFERROR(INDEX($M$3:$M$18,MATCH(1,($AM$3:$AM$18=$AR93&amp;$AQ93)*($J$3:$J$18=BS$3),0),0),"")</f>
        <v/>
      </c>
      <c r="BT93" s="297" t="str">
        <f t="array" aca="1" ref="BT93" ca="1">IFERROR(INDEX($K$3:$K$18,MATCH(1,($AM$3:$AM$18=$AR93&amp;$AQ93)*($J$3:$J$18=BT$3),0),0),"")</f>
        <v/>
      </c>
      <c r="BU93" s="299" t="str">
        <f t="array" aca="1" ref="BU93" ca="1">IFERROR(INDEX($I$3:$I$18,MATCH(1,($AM$3:$AM$18=$AR93&amp;$AQ93)*($J$3:$J$18=BU$3),0),0),"")</f>
        <v/>
      </c>
      <c r="BV93" s="297" t="str">
        <f t="array" aca="1" ref="BV93" ca="1">IFERROR(INDEX($L$3:$L$18,MATCH(1,($AM$3:$AM$18=$AR93&amp;$AQ93)*($J$3:$J$18=BV$3),0),0),"")</f>
        <v/>
      </c>
      <c r="BW93" s="297" t="str">
        <f t="array" aca="1" ref="BW93" ca="1">IFERROR(INDEX($M$3:$M$18,MATCH(1,($AM$3:$AM$18=$AR93&amp;$AQ93)*($J$3:$J$18=BW$3),0),0),"")</f>
        <v/>
      </c>
      <c r="BX93" s="297" t="str">
        <f t="array" aca="1" ref="BX93" ca="1">IFERROR(INDEX($K$3:$K$18,MATCH(1,($AM$3:$AM$18=$AR93&amp;$AQ93)*($J$3:$J$18=BX$3),0),0),"")</f>
        <v/>
      </c>
      <c r="BY93" s="299" t="str">
        <f t="array" aca="1" ref="BY93" ca="1">IFERROR(INDEX($I$3:$I$18,MATCH(1,($AM$3:$AM$18=$AR93&amp;$AQ93)*($J$3:$J$18=BY$3),0),0),"")</f>
        <v/>
      </c>
      <c r="BZ93" s="297" t="str">
        <f t="array" aca="1" ref="BZ93" ca="1">IFERROR(INDEX($L$3:$L$18,MATCH(1,($AM$3:$AM$18=$AR93&amp;$AQ93)*($J$3:$J$18=BZ$3),0),0),"")</f>
        <v/>
      </c>
      <c r="CA93" s="297" t="str">
        <f t="array" aca="1" ref="CA93" ca="1">IFERROR(INDEX($M$3:$M$18,MATCH(1,($AM$3:$AM$18=$AR93&amp;$AQ93)*($J$3:$J$18=CA$3),0),0),"")</f>
        <v/>
      </c>
      <c r="CB93" s="297">
        <f t="array" aca="1" ref="CB93" ca="1">IFERROR(INDEX($S$3:$S$33,MATCH(1,($AN$3:$AN$33=$AR93&amp;$AQ93)*($R$3:$R$33=CB$3),0),0),"")</f>
        <v>0.625</v>
      </c>
      <c r="CC93" s="299">
        <f t="array" aca="1" ref="CC93" ca="1">IFERROR(INDEX($Q$3:$Q$33,MATCH(1,($AN$3:$AN$33=$AR93&amp;$AQ93)*($R$3:$R$33=CC$3),0),0),"")</f>
        <v>12</v>
      </c>
      <c r="CD93" s="297" t="str">
        <f t="array" aca="1" ref="CD93" ca="1">IFERROR(INDEX($T$3:$T$33,MATCH(1,($AN$3:$AN$33=$AR93&amp;$AQ93)*($R$3:$R$33=CD$3),0),0),"")</f>
        <v>Loser Match 7</v>
      </c>
      <c r="CE93" s="297" t="str">
        <f t="array" aca="1" ref="CE93" ca="1">IFERROR(INDEX($U$3:$U$33,MATCH(1,($AN$3:$AN$33=$AR93&amp;$AQ93)*($R$3:$R$33=CE$3),0),0),"")</f>
        <v>Loser Match 8</v>
      </c>
      <c r="CF93" s="297" t="str">
        <f t="array" aca="1" ref="CF93" ca="1">IFERROR(INDEX($S$3:$S$33,MATCH(1,($AN$3:$AN$33=$AR93&amp;$AQ93)*($R$3:$R$33=CF$3),0),0),"")</f>
        <v/>
      </c>
      <c r="CG93" s="299" t="str">
        <f t="array" aca="1" ref="CG93" ca="1">IFERROR(INDEX($Q$3:$Q$33,MATCH(1,($AN$3:$AN$33=$AR93&amp;$AQ93)*($R$3:$R$33=CG$3),0),0),"")</f>
        <v/>
      </c>
      <c r="CH93" s="297" t="str">
        <f t="array" aca="1" ref="CH93" ca="1">IFERROR(INDEX($T$3:$T$33,MATCH(1,($AN$3:$AN$33=$AR93&amp;$AQ93)*($R$3:$R$33=CH$3),0),0),"")</f>
        <v/>
      </c>
      <c r="CI93" s="297" t="str">
        <f t="array" aca="1" ref="CI93" ca="1">IFERROR(INDEX($U$3:$U$33,MATCH(1,($AN$3:$AN$33=$AR93&amp;$AQ93)*($R$3:$R$33=CI$3),0),0),"")</f>
        <v/>
      </c>
      <c r="CJ93" s="297" t="str">
        <f t="array" aca="1" ref="CJ93" ca="1">IFERROR(INDEX($S$3:$S$33,MATCH(1,($AN$3:$AN$33=$AR93&amp;$AQ93)*($R$3:$R$33=CJ$3),0),0),"")</f>
        <v/>
      </c>
      <c r="CK93" s="299" t="str">
        <f t="array" aca="1" ref="CK93" ca="1">IFERROR(INDEX($Q$3:$Q$33,MATCH(1,($AN$3:$AN$33=$AR93&amp;$AQ93)*($R$3:$R$33=CK$3),0),0),"")</f>
        <v/>
      </c>
      <c r="CL93" s="297" t="str">
        <f t="array" aca="1" ref="CL93" ca="1">IFERROR(INDEX($T$3:$T$33,MATCH(1,($AN$3:$AN$33=$AR93&amp;$AQ93)*($R$3:$R$33=CL$3),0),0),"")</f>
        <v/>
      </c>
      <c r="CM93" s="297" t="str">
        <f t="array" aca="1" ref="CM93" ca="1">IFERROR(INDEX($U$3:$U$33,MATCH(1,($AN$3:$AN$33=$AR93&amp;$AQ93)*($R$3:$R$33=CM$3),0),0),"")</f>
        <v/>
      </c>
      <c r="CN93" s="297" t="str">
        <f t="array" aca="1" ref="CN93" ca="1">IFERROR(INDEX($S$3:$S$33,MATCH(1,($AN$3:$AN$33=$AR93&amp;$AQ93)*($R$3:$R$33=CN$3),0),0),"")</f>
        <v/>
      </c>
      <c r="CO93" s="299" t="str">
        <f t="array" aca="1" ref="CO93" ca="1">IFERROR(INDEX($Q$3:$Q$33,MATCH(1,($AN$3:$AN$33=$AR93&amp;$AQ93)*($R$3:$R$33=CO$3),0),0),"")</f>
        <v/>
      </c>
      <c r="CP93" s="297" t="str">
        <f t="array" aca="1" ref="CP93" ca="1">IFERROR(INDEX($T$3:$T$33,MATCH(1,($AN$3:$AN$33=$AR93&amp;$AQ93)*($R$3:$R$33=CP$3),0),0),"")</f>
        <v/>
      </c>
      <c r="CQ93" s="297" t="str">
        <f t="array" aca="1" ref="CQ93" ca="1">IFERROR(INDEX($U$3:$U$33,MATCH(1,($AN$3:$AN$33=$AR93&amp;$AQ93)*($R$3:$R$33=CQ$3),0),0),"")</f>
        <v/>
      </c>
      <c r="CR93" s="297" t="str">
        <f t="array" aca="1" ref="CR93" ca="1">IFERROR(INDEX($S$3:$S$33,MATCH(1,($AN$3:$AN$33=$AR93&amp;$AQ93)*($R$3:$R$33=CR$3),0),0),"")</f>
        <v/>
      </c>
      <c r="CS93" s="299" t="str">
        <f t="array" aca="1" ref="CS93" ca="1">IFERROR(INDEX($Q$3:$Q$33,MATCH(1,($AN$3:$AN$33=$AR93&amp;$AQ93)*($R$3:$R$33=CS$3),0),0),"")</f>
        <v/>
      </c>
      <c r="CT93" s="297" t="str">
        <f t="array" aca="1" ref="CT93" ca="1">IFERROR(INDEX($T$3:$T$33,MATCH(1,($AN$3:$AN$33=$AR93&amp;$AQ93)*($R$3:$R$33=CT$3),0),0),"")</f>
        <v/>
      </c>
      <c r="CU93" s="297" t="str">
        <f t="array" aca="1" ref="CU93" ca="1">IFERROR(INDEX($U$3:$U$33,MATCH(1,($AN$3:$AN$33=$AR93&amp;$AQ93)*($R$3:$R$33=CU$3),0),0),"")</f>
        <v/>
      </c>
      <c r="CV93" s="297" t="str">
        <f t="array" aca="1" ref="CV93" ca="1">IFERROR(INDEX($S$3:$S$33,MATCH(1,($AN$3:$AN$33=$AR93&amp;$AQ93)*($R$3:$R$33=CV$3),0),0),"")</f>
        <v/>
      </c>
      <c r="CW93" s="299" t="str">
        <f t="array" aca="1" ref="CW93" ca="1">IFERROR(INDEX($Q$3:$Q$33,MATCH(1,($AN$3:$AN$33=$AR93&amp;$AQ93)*($R$3:$R$33=CW$3),0),0),"")</f>
        <v/>
      </c>
      <c r="CX93" s="297" t="str">
        <f t="array" aca="1" ref="CX93" ca="1">IFERROR(INDEX($T$3:$T$33,MATCH(1,($AN$3:$AN$33=$AR93&amp;$AQ93)*($R$3:$R$33=CX$3),0),0),"")</f>
        <v/>
      </c>
      <c r="CY93" s="297" t="str">
        <f t="array" aca="1" ref="CY93" ca="1">IFERROR(INDEX($U$3:$U$33,MATCH(1,($AN$3:$AN$33=$AR93&amp;$AQ93)*($R$3:$R$33=CY$3),0),0),"")</f>
        <v/>
      </c>
      <c r="CZ93" s="297" t="str">
        <f t="array" aca="1" ref="CZ93" ca="1">IFERROR(INDEX($S$3:$S$33,MATCH(1,($AN$3:$AN$33=$AR93&amp;$AQ93)*($R$3:$R$33=CZ$3),0),0),"")</f>
        <v/>
      </c>
      <c r="DA93" s="299" t="str">
        <f t="array" aca="1" ref="DA93" ca="1">IFERROR(INDEX($Q$3:$Q$33,MATCH(1,($AN$3:$AN$33=$AR93&amp;$AQ93)*($R$3:$R$33=DA$3),0),0),"")</f>
        <v/>
      </c>
      <c r="DB93" s="297" t="str">
        <f t="array" aca="1" ref="DB93" ca="1">IFERROR(INDEX($T$3:$T$33,MATCH(1,($AN$3:$AN$33=$AR93&amp;$AQ93)*($R$3:$R$33=DB$3),0),0),"")</f>
        <v/>
      </c>
      <c r="DC93" s="297" t="str">
        <f t="array" aca="1" ref="DC93" ca="1">IFERROR(INDEX($U$3:$U$33,MATCH(1,($AN$3:$AN$33=$AR93&amp;$AQ93)*($R$3:$R$33=DC$3),0),0),"")</f>
        <v/>
      </c>
      <c r="DD93" s="297">
        <f t="array" aca="1" ref="DD93" ca="1">IFERROR(INDEX($AA$3:$AA$65,MATCH(1,($AO$3:$AO$65=$AR93&amp;$AQ93)*($Z$3:$Z$65=DD$3),0),0),"")</f>
        <v>0.625</v>
      </c>
      <c r="DE93" s="299">
        <f t="array" aca="1" ref="DE93" ca="1">IFERROR(INDEX($Y$3:$Y$65,MATCH(1,($AO$3:$AO$65=$AR93&amp;$AQ93)*($Z$3:$Z$65=DE$3),0),0),"")</f>
        <v>12</v>
      </c>
      <c r="DF93" s="297" t="str">
        <f t="array" aca="1" ref="DF93" ca="1">IFERROR(INDEX($AB$3:$AB$65,MATCH(1,($AO$3:$AO$65=$AR93&amp;$AQ93)*($Z$3:$Z$65=DF$3),0),0),"")</f>
        <v>Loser Match 7</v>
      </c>
      <c r="DG93" s="297" t="str">
        <f t="array" aca="1" ref="DG93" ca="1">IFERROR(INDEX($AC$3:$AC$65,MATCH(1,($AO$3:$AO$65=$AR93&amp;$AQ93)*($Z$3:$Z$65=DG$3),0),0),"")</f>
        <v>Loser Match 8</v>
      </c>
      <c r="DH93" s="297" t="str">
        <f t="array" aca="1" ref="DH93" ca="1">IFERROR(INDEX($AA$3:$AA$65,MATCH(1,($AO$3:$AO$65=$AR93&amp;$AQ93)*($Z$3:$Z$65=DH$3),0),0),"")</f>
        <v/>
      </c>
      <c r="DI93" s="299" t="str">
        <f t="array" aca="1" ref="DI93" ca="1">IFERROR(INDEX($Y$3:$Y$65,MATCH(1,($AO$3:$AO$65=$AR93&amp;$AQ93)*($Z$3:$Z$65=DI$3),0),0),"")</f>
        <v/>
      </c>
      <c r="DJ93" s="297" t="str">
        <f t="array" aca="1" ref="DJ93" ca="1">IFERROR(INDEX($AB$3:$AB$65,MATCH(1,($AO$3:$AO$65=$AR93&amp;$AQ93)*($Z$3:$Z$65=DJ$3),0),0),"")</f>
        <v/>
      </c>
      <c r="DK93" s="297" t="str">
        <f t="array" aca="1" ref="DK93" ca="1">IFERROR(INDEX($AC$3:$AC$65,MATCH(1,($AO$3:$AO$65=$AR93&amp;$AQ93)*($Z$3:$Z$65=DK$3),0),0),"")</f>
        <v/>
      </c>
      <c r="DL93" s="297" t="str">
        <f t="array" aca="1" ref="DL93" ca="1">IFERROR(INDEX($AA$3:$AA$65,MATCH(1,($AO$3:$AO$65=$AR93&amp;$AQ93)*($Z$3:$Z$65=DL$3),0),0),"")</f>
        <v/>
      </c>
      <c r="DM93" s="299" t="str">
        <f t="array" aca="1" ref="DM93" ca="1">IFERROR(INDEX($Y$3:$Y$65,MATCH(1,($AO$3:$AO$65=$AR93&amp;$AQ93)*($Z$3:$Z$65=DM$3),0),0),"")</f>
        <v/>
      </c>
      <c r="DN93" s="297" t="str">
        <f t="array" aca="1" ref="DN93" ca="1">IFERROR(INDEX($AB$3:$AB$65,MATCH(1,($AO$3:$AO$65=$AR93&amp;$AQ93)*($Z$3:$Z$65=DN$3),0),0),"")</f>
        <v/>
      </c>
      <c r="DO93" s="297" t="str">
        <f t="array" aca="1" ref="DO93" ca="1">IFERROR(INDEX($AC$3:$AC$65,MATCH(1,($AO$3:$AO$65=$AR93&amp;$AQ93)*($Z$3:$Z$65=DO$3),0),0),"")</f>
        <v/>
      </c>
      <c r="DP93" s="297" t="str">
        <f t="array" aca="1" ref="DP93" ca="1">IFERROR(INDEX($AA$3:$AA$65,MATCH(1,($AO$3:$AO$65=$AR93&amp;$AQ93)*($Z$3:$Z$65=DP$3),0),0),"")</f>
        <v/>
      </c>
      <c r="DQ93" s="299" t="str">
        <f t="array" aca="1" ref="DQ93" ca="1">IFERROR(INDEX($Y$3:$Y$65,MATCH(1,($AO$3:$AO$65=$AR93&amp;$AQ93)*($Z$3:$Z$65=DQ$3),0),0),"")</f>
        <v/>
      </c>
      <c r="DR93" s="297" t="str">
        <f t="array" aca="1" ref="DR93" ca="1">IFERROR(INDEX($AB$3:$AB$65,MATCH(1,($AO$3:$AO$65=$AR93&amp;$AQ93)*($Z$3:$Z$65=DR$3),0),0),"")</f>
        <v/>
      </c>
      <c r="DS93" s="297" t="str">
        <f t="array" aca="1" ref="DS93" ca="1">IFERROR(INDEX($AC$3:$AC$65,MATCH(1,($AO$3:$AO$65=$AR93&amp;$AQ93)*($Z$3:$Z$65=DS$3),0),0),"")</f>
        <v/>
      </c>
      <c r="DT93" s="297" t="str">
        <f t="array" aca="1" ref="DT93" ca="1">IFERROR(INDEX($AA$3:$AA$65,MATCH(1,($AO$3:$AO$65=$AR93&amp;$AQ93)*($Z$3:$Z$65=DT$3),0),0),"")</f>
        <v/>
      </c>
      <c r="DU93" s="299" t="str">
        <f t="array" aca="1" ref="DU93" ca="1">IFERROR(INDEX($Y$3:$Y$65,MATCH(1,($AO$3:$AO$65=$AR93&amp;$AQ93)*($Z$3:$Z$65=DU$3),0),0),"")</f>
        <v/>
      </c>
      <c r="DV93" s="297" t="str">
        <f t="array" aca="1" ref="DV93" ca="1">IFERROR(INDEX($AB$3:$AB$65,MATCH(1,($AO$3:$AO$65=$AR93&amp;$AQ93)*($Z$3:$Z$65=DV$3),0),0),"")</f>
        <v/>
      </c>
      <c r="DW93" s="297" t="str">
        <f t="array" aca="1" ref="DW93" ca="1">IFERROR(INDEX($AC$3:$AC$65,MATCH(1,($AO$3:$AO$65=$AR93&amp;$AQ93)*($Z$3:$Z$65=DW$3),0),0),"")</f>
        <v/>
      </c>
      <c r="DX93" s="297" t="str">
        <f t="array" aca="1" ref="DX93" ca="1">IFERROR(INDEX($AA$3:$AA$65,MATCH(1,($AO$3:$AO$65=$AR93&amp;$AQ93)*($Z$3:$Z$65=DX$3),0),0),"")</f>
        <v/>
      </c>
      <c r="DY93" s="299" t="str">
        <f t="array" aca="1" ref="DY93" ca="1">IFERROR(INDEX($Y$3:$Y$65,MATCH(1,($AO$3:$AO$65=$AR93&amp;$AQ93)*($Z$3:$Z$65=DY$3),0),0),"")</f>
        <v/>
      </c>
      <c r="DZ93" s="297" t="str">
        <f t="array" aca="1" ref="DZ93" ca="1">IFERROR(INDEX($AB$3:$AB$65,MATCH(1,($AO$3:$AO$65=$AR93&amp;$AQ93)*($Z$3:$Z$65=DZ$3),0),0),"")</f>
        <v/>
      </c>
      <c r="EA93" s="297" t="str">
        <f t="array" aca="1" ref="EA93" ca="1">IFERROR(INDEX($AC$3:$AC$65,MATCH(1,($AO$3:$AO$65=$AR93&amp;$AQ93)*($Z$3:$Z$65=EA$3),0),0),"")</f>
        <v/>
      </c>
      <c r="EB93" s="297" t="str">
        <f t="array" aca="1" ref="EB93" ca="1">IFERROR(INDEX($AA$3:$AA$65,MATCH(1,($AO$3:$AO$65=$AR93&amp;$AQ93)*($Z$3:$Z$65=EB$3),0),0),"")</f>
        <v/>
      </c>
      <c r="EC93" s="299" t="str">
        <f t="array" aca="1" ref="EC93" ca="1">IFERROR(INDEX($Y$3:$Y$65,MATCH(1,($AO$3:$AO$65=$AR93&amp;$AQ93)*($Z$3:$Z$65=EC$3),0),0),"")</f>
        <v/>
      </c>
      <c r="ED93" s="297" t="str">
        <f t="array" aca="1" ref="ED93" ca="1">IFERROR(INDEX($AB$3:$AB$65,MATCH(1,($AO$3:$AO$65=$AR93&amp;$AQ93)*($Z$3:$Z$65=ED$3),0),0),"")</f>
        <v/>
      </c>
      <c r="EE93" s="297" t="str">
        <f t="array" aca="1" ref="EE93" ca="1">IFERROR(INDEX($AC$3:$AC$65,MATCH(1,($AO$3:$AO$65=$AR93&amp;$AQ93)*($Z$3:$Z$65=EE$3),0),0),"")</f>
        <v/>
      </c>
      <c r="EF93" s="297">
        <f t="array" aca="1" ref="EF93" ca="1">IFERROR(INDEX($AI$3:$AI$129,MATCH(1,($AP$3:$AP$129=$AR93&amp;$AQ93)*($AH$3:$AH$129=EF$3),0),0),"")</f>
        <v>0.625</v>
      </c>
      <c r="EG93" s="299">
        <f t="array" aca="1" ref="EG93" ca="1">IFERROR(INDEX($AG$3:$AG$129,MATCH(1,($AP$3:$AP$129=$AR93&amp;$AQ93)*($AH$3:$AH$129=EG$3),0),0),"")</f>
        <v>12</v>
      </c>
      <c r="EH93" s="297" t="str">
        <f t="array" aca="1" ref="EH93" ca="1">IFERROR(INDEX($AJ$3:$AJ$129,MATCH(1,($AP$3:$AP$129=$AR93&amp;$AQ93)*($AH$3:$AH$129=EH$3),0),0),"")</f>
        <v>Loser Match 7</v>
      </c>
      <c r="EI93" s="297" t="str">
        <f t="array" aca="1" ref="EI93" ca="1">IFERROR(INDEX($AK$3:$AK$129,MATCH(1,($AP$3:$AP$129=$AR93&amp;$AQ93)*($AH$3:$AH$129=EI$3),0),0),"")</f>
        <v>Loser Match 8</v>
      </c>
      <c r="EJ93" s="297">
        <f t="array" aca="1" ref="EJ93" ca="1">IFERROR(INDEX($AI$3:$AI$129,MATCH(1,($AP$3:$AP$129=$AR93&amp;$AQ93)*($AH$3:$AH$129=EJ$3),0),0),"")</f>
        <v>0.625</v>
      </c>
      <c r="EK93" s="299">
        <f t="array" aca="1" ref="EK93" ca="1">IFERROR(INDEX($AG$3:$AG$129,MATCH(1,($AP$3:$AP$129=$AR93&amp;$AQ93)*($AH$3:$AH$129=EK$3),0),0),"")</f>
        <v>76</v>
      </c>
      <c r="EL93" s="297" t="str">
        <f t="array" aca="1" ref="EL93" ca="1">IFERROR(INDEX($AJ$3:$AJ$129,MATCH(1,($AP$3:$AP$129=$AR93&amp;$AQ93)*($AH$3:$AH$129=EL$3),0),0),"")</f>
        <v>Winner Match 74</v>
      </c>
      <c r="EM93" s="297" t="str">
        <f t="array" aca="1" ref="EM93" ca="1">IFERROR(INDEX($AK$3:$AK$129,MATCH(1,($AP$3:$AP$129=$AR93&amp;$AQ93)*($AH$3:$AH$129=EM$3),0),0),"")</f>
        <v>Winner Match 75</v>
      </c>
      <c r="EN93" s="297" t="str">
        <f t="array" aca="1" ref="EN93" ca="1">IFERROR(INDEX($AI$3:$AI$129,MATCH(1,($AP$3:$AP$129=$AR93&amp;$AQ93)*($AH$3:$AH$129=EN$3),0),0),"")</f>
        <v/>
      </c>
      <c r="EO93" s="299" t="str">
        <f t="array" aca="1" ref="EO93" ca="1">IFERROR(INDEX($AG$3:$AG$129,MATCH(1,($AP$3:$AP$129=$AR93&amp;$AQ93)*($AH$3:$AH$129=EO$3),0),0),"")</f>
        <v/>
      </c>
      <c r="EP93" s="297" t="str">
        <f t="array" aca="1" ref="EP93" ca="1">IFERROR(INDEX($AJ$3:$AJ$129,MATCH(1,($AP$3:$AP$129=$AR93&amp;$AQ93)*($AH$3:$AH$129=EP$3),0),0),"")</f>
        <v/>
      </c>
      <c r="EQ93" s="297" t="str">
        <f t="array" aca="1" ref="EQ93" ca="1">IFERROR(INDEX($AK$3:$AK$129,MATCH(1,($AP$3:$AP$129=$AR93&amp;$AQ93)*($AH$3:$AH$129=EQ$3),0),0),"")</f>
        <v/>
      </c>
      <c r="ER93" s="297" t="str">
        <f t="array" aca="1" ref="ER93" ca="1">IFERROR(INDEX($AI$3:$AI$129,MATCH(1,($AP$3:$AP$129=$AR93&amp;$AQ93)*($AH$3:$AH$129=ER$3),0),0),"")</f>
        <v/>
      </c>
      <c r="ES93" s="299" t="str">
        <f t="array" aca="1" ref="ES93" ca="1">IFERROR(INDEX($AG$3:$AG$129,MATCH(1,($AP$3:$AP$129=$AR93&amp;$AQ93)*($AH$3:$AH$129=ES$3),0),0),"")</f>
        <v/>
      </c>
      <c r="ET93" s="297" t="str">
        <f t="array" aca="1" ref="ET93" ca="1">IFERROR(INDEX($AJ$3:$AJ$129,MATCH(1,($AP$3:$AP$129=$AR93&amp;$AQ93)*($AH$3:$AH$129=ET$3),0),0),"")</f>
        <v/>
      </c>
      <c r="EU93" s="297" t="str">
        <f t="array" aca="1" ref="EU93" ca="1">IFERROR(INDEX($AK$3:$AK$129,MATCH(1,($AP$3:$AP$129=$AR93&amp;$AQ93)*($AH$3:$AH$129=EU$3),0),0),"")</f>
        <v/>
      </c>
      <c r="EV93" s="297" t="str">
        <f t="array" aca="1" ref="EV93" ca="1">IFERROR(INDEX($AI$3:$AI$129,MATCH(1,($AP$3:$AP$129=$AR93&amp;$AQ93)*($AH$3:$AH$129=EV$3),0),0),"")</f>
        <v/>
      </c>
      <c r="EW93" s="299" t="str">
        <f t="array" aca="1" ref="EW93" ca="1">IFERROR(INDEX($AG$3:$AG$129,MATCH(1,($AP$3:$AP$129=$AR93&amp;$AQ93)*($AH$3:$AH$129=EW$3),0),0),"")</f>
        <v/>
      </c>
      <c r="EX93" s="297" t="str">
        <f t="array" aca="1" ref="EX93" ca="1">IFERROR(INDEX($AJ$3:$AJ$129,MATCH(1,($AP$3:$AP$129=$AR93&amp;$AQ93)*($AH$3:$AH$129=EX$3),0),0),"")</f>
        <v/>
      </c>
      <c r="EY93" s="297" t="str">
        <f t="array" aca="1" ref="EY93" ca="1">IFERROR(INDEX($AK$3:$AK$129,MATCH(1,($AP$3:$AP$129=$AR93&amp;$AQ93)*($AH$3:$AH$129=EY$3),0),0),"")</f>
        <v/>
      </c>
      <c r="EZ93" s="297" t="str">
        <f t="array" aca="1" ref="EZ93" ca="1">IFERROR(INDEX($AI$3:$AI$129,MATCH(1,($AP$3:$AP$129=$AR93&amp;$AQ93)*($AH$3:$AH$129=EZ$3),0),0),"")</f>
        <v/>
      </c>
      <c r="FA93" s="299" t="str">
        <f t="array" aca="1" ref="FA93" ca="1">IFERROR(INDEX($AG$3:$AG$129,MATCH(1,($AP$3:$AP$129=$AR93&amp;$AQ93)*($AH$3:$AH$129=FA$3),0),0),"")</f>
        <v/>
      </c>
      <c r="FB93" s="297" t="str">
        <f t="array" aca="1" ref="FB93" ca="1">IFERROR(INDEX($AJ$3:$AJ$129,MATCH(1,($AP$3:$AP$129=$AR93&amp;$AQ93)*($AH$3:$AH$129=FB$3),0),0),"")</f>
        <v/>
      </c>
      <c r="FC93" s="297" t="str">
        <f t="array" aca="1" ref="FC93" ca="1">IFERROR(INDEX($AK$3:$AK$129,MATCH(1,($AP$3:$AP$129=$AR93&amp;$AQ93)*($AH$3:$AH$129=FC$3),0),0),"")</f>
        <v/>
      </c>
      <c r="FD93" s="297" t="str">
        <f t="array" aca="1" ref="FD93" ca="1">IFERROR(INDEX($AI$3:$AI$129,MATCH(1,($AP$3:$AP$129=$AR93&amp;$AQ93)*($AH$3:$AH$129=FD$3),0),0),"")</f>
        <v/>
      </c>
      <c r="FE93" s="299" t="str">
        <f t="array" aca="1" ref="FE93" ca="1">IFERROR(INDEX($AG$3:$AG$129,MATCH(1,($AP$3:$AP$129=$AR93&amp;$AQ93)*($AH$3:$AH$129=FE$3),0),0),"")</f>
        <v/>
      </c>
      <c r="FF93" s="297" t="str">
        <f t="array" aca="1" ref="FF93" ca="1">IFERROR(INDEX($AJ$3:$AJ$129,MATCH(1,($AP$3:$AP$129=$AR93&amp;$AQ93)*($AH$3:$AH$129=FF$3),0),0),"")</f>
        <v/>
      </c>
      <c r="FG93" s="297" t="str">
        <f t="array" aca="1" ref="FG93" ca="1">IFERROR(INDEX($AK$3:$AK$129,MATCH(1,($AP$3:$AP$129=$AR93&amp;$AQ93)*($AH$3:$AH$129=FG$3),0),0),"")</f>
        <v/>
      </c>
    </row>
    <row r="94" spans="2:163" ht="13.8" x14ac:dyDescent="0.25">
      <c r="B94" s="295">
        <f>dummy1!O100</f>
        <v>92</v>
      </c>
      <c r="C94" s="296">
        <f>dummy1!P100</f>
        <v>42041</v>
      </c>
      <c r="D94" s="297">
        <f>dummy1!Q100</f>
        <v>0.70833333333333337</v>
      </c>
      <c r="E94" s="295" t="str">
        <f>dummy1!R100</f>
        <v>Court 12</v>
      </c>
      <c r="AD94" s="295">
        <f ca="1">'Bracket 33 - 64'!AI298</f>
        <v>44</v>
      </c>
      <c r="AE94" s="295" t="str">
        <f ca="1">'Bracket 33 - 64'!AJ295</f>
        <v>Loser Match 18</v>
      </c>
      <c r="AF94" s="295" t="str">
        <f ca="1">'Bracket 33 - 64'!AJ296</f>
        <v>Loser Match 17</v>
      </c>
      <c r="AG94" s="295" t="str">
        <f t="shared" ca="1" si="80"/>
        <v/>
      </c>
      <c r="AH94" s="295" t="str">
        <f t="shared" ca="1" si="81"/>
        <v/>
      </c>
      <c r="AI94" s="295" t="str">
        <f t="shared" ca="1" si="82"/>
        <v/>
      </c>
      <c r="AJ94" s="295" t="str">
        <f t="shared" ca="1" si="83"/>
        <v/>
      </c>
      <c r="AK94" s="295" t="str">
        <f t="shared" ca="1" si="84"/>
        <v/>
      </c>
      <c r="AL94" s="294">
        <f>IF(dummy1!B101=dummy1!B100,IF(dummy1!C101&gt;1,AL93,AL93+1),1)</f>
        <v>2</v>
      </c>
      <c r="AP94" s="295" t="str">
        <f t="shared" si="85"/>
        <v>2Court 12</v>
      </c>
      <c r="AQ94" s="295" t="str">
        <f t="shared" ref="AQ94" si="97">AQ93</f>
        <v>Court 12</v>
      </c>
      <c r="AR94" s="295">
        <f t="shared" si="95"/>
        <v>2</v>
      </c>
      <c r="AS94" s="295">
        <f t="shared" ca="1" si="87"/>
        <v>24</v>
      </c>
      <c r="AT94" s="295">
        <f t="shared" ca="1" si="88"/>
        <v>0</v>
      </c>
      <c r="AU94" s="295">
        <f t="shared" ca="1" si="89"/>
        <v>0</v>
      </c>
      <c r="AV94" s="295">
        <f t="shared" ca="1" si="90"/>
        <v>0</v>
      </c>
      <c r="AW94" s="295">
        <f t="shared" ca="1" si="91"/>
        <v>0</v>
      </c>
      <c r="AX94" s="295">
        <f t="shared" ca="1" si="92"/>
        <v>0</v>
      </c>
      <c r="AY94" s="295">
        <f t="shared" ca="1" si="93"/>
        <v>0</v>
      </c>
      <c r="AZ94" s="297" t="str">
        <f t="array" aca="1" ref="AZ94" ca="1">IFERROR(INDEX($K$3:$K$18,MATCH(1,($AM$3:$AM$18=$AR94&amp;$AQ94)*($J$3:$J$18=AZ$3),0),0),"")</f>
        <v/>
      </c>
      <c r="BA94" s="299" t="str">
        <f t="array" aca="1" ref="BA94" ca="1">IFERROR(INDEX($I$3:$I$18,MATCH(1,($AM$3:$AM$18=$AR94&amp;$AQ94)*($J$3:$J$18=BA$3),0),0),"")</f>
        <v/>
      </c>
      <c r="BB94" s="297" t="str">
        <f t="array" aca="1" ref="BB94" ca="1">IFERROR(INDEX($L$3:$L$18,MATCH(1,($AM$3:$AM$18=$AR94&amp;$AQ94)*($J$3:$J$18=BB$3),0),0),"")</f>
        <v/>
      </c>
      <c r="BC94" s="297" t="str">
        <f t="array" aca="1" ref="BC94" ca="1">IFERROR(INDEX($M$3:$M$18,MATCH(1,($AM$3:$AM$18=$AR94&amp;$AQ94)*($J$3:$J$18=BC$3),0),0),"")</f>
        <v/>
      </c>
      <c r="BD94" s="297" t="str">
        <f t="array" aca="1" ref="BD94" ca="1">IFERROR(INDEX($K$3:$K$18,MATCH(1,($AM$3:$AM$18=$AR94&amp;$AQ94)*($J$3:$J$18=BD$3),0),0),"")</f>
        <v/>
      </c>
      <c r="BE94" s="299" t="str">
        <f t="array" aca="1" ref="BE94" ca="1">IFERROR(INDEX($I$3:$I$18,MATCH(1,($AM$3:$AM$18=$AR94&amp;$AQ94)*($J$3:$J$18=BE$3),0),0),"")</f>
        <v/>
      </c>
      <c r="BF94" s="297" t="str">
        <f t="array" aca="1" ref="BF94" ca="1">IFERROR(INDEX($L$3:$L$18,MATCH(1,($AM$3:$AM$18=$AR94&amp;$AQ94)*($J$3:$J$18=BF$3),0),0),"")</f>
        <v/>
      </c>
      <c r="BG94" s="297" t="str">
        <f t="array" aca="1" ref="BG94" ca="1">IFERROR(INDEX($M$3:$M$18,MATCH(1,($AM$3:$AM$18=$AR94&amp;$AQ94)*($J$3:$J$18=BG$3),0),0),"")</f>
        <v/>
      </c>
      <c r="BH94" s="297" t="str">
        <f t="array" aca="1" ref="BH94" ca="1">IFERROR(INDEX($K$3:$K$18,MATCH(1,($AM$3:$AM$18=$AR94&amp;$AQ94)*($J$3:$J$18=BH$3),0),0),"")</f>
        <v/>
      </c>
      <c r="BI94" s="299" t="str">
        <f t="array" aca="1" ref="BI94" ca="1">IFERROR(INDEX($I$3:$I$18,MATCH(1,($AM$3:$AM$18=$AR94&amp;$AQ94)*($J$3:$J$18=BI$3),0),0),"")</f>
        <v/>
      </c>
      <c r="BJ94" s="297" t="str">
        <f t="array" aca="1" ref="BJ94" ca="1">IFERROR(INDEX($L$3:$L$18,MATCH(1,($AM$3:$AM$18=$AR94&amp;$AQ94)*($J$3:$J$18=BJ$3),0),0),"")</f>
        <v/>
      </c>
      <c r="BK94" s="297" t="str">
        <f t="array" aca="1" ref="BK94" ca="1">IFERROR(INDEX($M$3:$M$18,MATCH(1,($AM$3:$AM$18=$AR94&amp;$AQ94)*($J$3:$J$18=BK$3),0),0),"")</f>
        <v/>
      </c>
      <c r="BL94" s="297" t="str">
        <f t="array" aca="1" ref="BL94" ca="1">IFERROR(INDEX($K$3:$K$18,MATCH(1,($AM$3:$AM$18=$AR94&amp;$AQ94)*($J$3:$J$18=BL$3),0),0),"")</f>
        <v/>
      </c>
      <c r="BM94" s="299" t="str">
        <f t="array" aca="1" ref="BM94" ca="1">IFERROR(INDEX($I$3:$I$18,MATCH(1,($AM$3:$AM$18=$AR94&amp;$AQ94)*($J$3:$J$18=BM$3),0),0),"")</f>
        <v/>
      </c>
      <c r="BN94" s="297" t="str">
        <f t="array" aca="1" ref="BN94" ca="1">IFERROR(INDEX($L$3:$L$18,MATCH(1,($AM$3:$AM$18=$AR94&amp;$AQ94)*($J$3:$J$18=BN$3),0),0),"")</f>
        <v/>
      </c>
      <c r="BO94" s="297" t="str">
        <f t="array" aca="1" ref="BO94" ca="1">IFERROR(INDEX($M$3:$M$18,MATCH(1,($AM$3:$AM$18=$AR94&amp;$AQ94)*($J$3:$J$18=BO$3),0),0),"")</f>
        <v/>
      </c>
      <c r="BP94" s="297" t="str">
        <f t="array" aca="1" ref="BP94" ca="1">IFERROR(INDEX($K$3:$K$18,MATCH(1,($AM$3:$AM$18=$AR94&amp;$AQ94)*($J$3:$J$18=BP$3),0),0),"")</f>
        <v/>
      </c>
      <c r="BQ94" s="299" t="str">
        <f t="array" aca="1" ref="BQ94" ca="1">IFERROR(INDEX($I$3:$I$18,MATCH(1,($AM$3:$AM$18=$AR94&amp;$AQ94)*($J$3:$J$18=BQ$3),0),0),"")</f>
        <v/>
      </c>
      <c r="BR94" s="297" t="str">
        <f t="array" aca="1" ref="BR94" ca="1">IFERROR(INDEX($L$3:$L$18,MATCH(1,($AM$3:$AM$18=$AR94&amp;$AQ94)*($J$3:$J$18=BR$3),0),0),"")</f>
        <v/>
      </c>
      <c r="BS94" s="297" t="str">
        <f t="array" aca="1" ref="BS94" ca="1">IFERROR(INDEX($M$3:$M$18,MATCH(1,($AM$3:$AM$18=$AR94&amp;$AQ94)*($J$3:$J$18=BS$3),0),0),"")</f>
        <v/>
      </c>
      <c r="BT94" s="297" t="str">
        <f t="array" aca="1" ref="BT94" ca="1">IFERROR(INDEX($K$3:$K$18,MATCH(1,($AM$3:$AM$18=$AR94&amp;$AQ94)*($J$3:$J$18=BT$3),0),0),"")</f>
        <v/>
      </c>
      <c r="BU94" s="299" t="str">
        <f t="array" aca="1" ref="BU94" ca="1">IFERROR(INDEX($I$3:$I$18,MATCH(1,($AM$3:$AM$18=$AR94&amp;$AQ94)*($J$3:$J$18=BU$3),0),0),"")</f>
        <v/>
      </c>
      <c r="BV94" s="297" t="str">
        <f t="array" aca="1" ref="BV94" ca="1">IFERROR(INDEX($L$3:$L$18,MATCH(1,($AM$3:$AM$18=$AR94&amp;$AQ94)*($J$3:$J$18=BV$3),0),0),"")</f>
        <v/>
      </c>
      <c r="BW94" s="297" t="str">
        <f t="array" aca="1" ref="BW94" ca="1">IFERROR(INDEX($M$3:$M$18,MATCH(1,($AM$3:$AM$18=$AR94&amp;$AQ94)*($J$3:$J$18=BW$3),0),0),"")</f>
        <v/>
      </c>
      <c r="BX94" s="297" t="str">
        <f t="array" aca="1" ref="BX94" ca="1">IFERROR(INDEX($K$3:$K$18,MATCH(1,($AM$3:$AM$18=$AR94&amp;$AQ94)*($J$3:$J$18=BX$3),0),0),"")</f>
        <v/>
      </c>
      <c r="BY94" s="299" t="str">
        <f t="array" aca="1" ref="BY94" ca="1">IFERROR(INDEX($I$3:$I$18,MATCH(1,($AM$3:$AM$18=$AR94&amp;$AQ94)*($J$3:$J$18=BY$3),0),0),"")</f>
        <v/>
      </c>
      <c r="BZ94" s="297" t="str">
        <f t="array" aca="1" ref="BZ94" ca="1">IFERROR(INDEX($L$3:$L$18,MATCH(1,($AM$3:$AM$18=$AR94&amp;$AQ94)*($J$3:$J$18=BZ$3),0),0),"")</f>
        <v/>
      </c>
      <c r="CA94" s="297" t="str">
        <f t="array" aca="1" ref="CA94" ca="1">IFERROR(INDEX($M$3:$M$18,MATCH(1,($AM$3:$AM$18=$AR94&amp;$AQ94)*($J$3:$J$18=CA$3),0),0),"")</f>
        <v/>
      </c>
      <c r="CB94" s="297">
        <f t="array" aca="1" ref="CB94" ca="1">IFERROR(INDEX($S$3:$S$33,MATCH(1,($AN$3:$AN$33=$AR94&amp;$AQ94)*($R$3:$R$33=CB$3),0),0),"")</f>
        <v>0.70833333333333337</v>
      </c>
      <c r="CC94" s="299">
        <f t="array" aca="1" ref="CC94" ca="1">IFERROR(INDEX($Q$3:$Q$33,MATCH(1,($AN$3:$AN$33=$AR94&amp;$AQ94)*($R$3:$R$33=CC$3),0),0),"")</f>
        <v>28</v>
      </c>
      <c r="CD94" s="297" t="str">
        <f t="array" aca="1" ref="CD94" ca="1">IFERROR(INDEX($T$3:$T$33,MATCH(1,($AN$3:$AN$33=$AR94&amp;$AQ94)*($R$3:$R$33=CD$3),0),0),"")</f>
        <v>Winner Match 26</v>
      </c>
      <c r="CE94" s="297" t="str">
        <f t="array" aca="1" ref="CE94" ca="1">IFERROR(INDEX($U$3:$U$33,MATCH(1,($AN$3:$AN$33=$AR94&amp;$AQ94)*($R$3:$R$33=CE$3),0),0),"")</f>
        <v>Winner Match 27</v>
      </c>
      <c r="CF94" s="297" t="str">
        <f t="array" aca="1" ref="CF94" ca="1">IFERROR(INDEX($S$3:$S$33,MATCH(1,($AN$3:$AN$33=$AR94&amp;$AQ94)*($R$3:$R$33=CF$3),0),0),"")</f>
        <v/>
      </c>
      <c r="CG94" s="299" t="str">
        <f t="array" aca="1" ref="CG94" ca="1">IFERROR(INDEX($Q$3:$Q$33,MATCH(1,($AN$3:$AN$33=$AR94&amp;$AQ94)*($R$3:$R$33=CG$3),0),0),"")</f>
        <v/>
      </c>
      <c r="CH94" s="297" t="str">
        <f t="array" aca="1" ref="CH94" ca="1">IFERROR(INDEX($T$3:$T$33,MATCH(1,($AN$3:$AN$33=$AR94&amp;$AQ94)*($R$3:$R$33=CH$3),0),0),"")</f>
        <v/>
      </c>
      <c r="CI94" s="297" t="str">
        <f t="array" aca="1" ref="CI94" ca="1">IFERROR(INDEX($U$3:$U$33,MATCH(1,($AN$3:$AN$33=$AR94&amp;$AQ94)*($R$3:$R$33=CI$3),0),0),"")</f>
        <v/>
      </c>
      <c r="CJ94" s="297" t="str">
        <f t="array" aca="1" ref="CJ94" ca="1">IFERROR(INDEX($S$3:$S$33,MATCH(1,($AN$3:$AN$33=$AR94&amp;$AQ94)*($R$3:$R$33=CJ$3),0),0),"")</f>
        <v/>
      </c>
      <c r="CK94" s="299" t="str">
        <f t="array" aca="1" ref="CK94" ca="1">IFERROR(INDEX($Q$3:$Q$33,MATCH(1,($AN$3:$AN$33=$AR94&amp;$AQ94)*($R$3:$R$33=CK$3),0),0),"")</f>
        <v/>
      </c>
      <c r="CL94" s="297" t="str">
        <f t="array" aca="1" ref="CL94" ca="1">IFERROR(INDEX($T$3:$T$33,MATCH(1,($AN$3:$AN$33=$AR94&amp;$AQ94)*($R$3:$R$33=CL$3),0),0),"")</f>
        <v/>
      </c>
      <c r="CM94" s="297" t="str">
        <f t="array" aca="1" ref="CM94" ca="1">IFERROR(INDEX($U$3:$U$33,MATCH(1,($AN$3:$AN$33=$AR94&amp;$AQ94)*($R$3:$R$33=CM$3),0),0),"")</f>
        <v/>
      </c>
      <c r="CN94" s="297" t="str">
        <f t="array" aca="1" ref="CN94" ca="1">IFERROR(INDEX($S$3:$S$33,MATCH(1,($AN$3:$AN$33=$AR94&amp;$AQ94)*($R$3:$R$33=CN$3),0),0),"")</f>
        <v/>
      </c>
      <c r="CO94" s="299" t="str">
        <f t="array" aca="1" ref="CO94" ca="1">IFERROR(INDEX($Q$3:$Q$33,MATCH(1,($AN$3:$AN$33=$AR94&amp;$AQ94)*($R$3:$R$33=CO$3),0),0),"")</f>
        <v/>
      </c>
      <c r="CP94" s="297" t="str">
        <f t="array" aca="1" ref="CP94" ca="1">IFERROR(INDEX($T$3:$T$33,MATCH(1,($AN$3:$AN$33=$AR94&amp;$AQ94)*($R$3:$R$33=CP$3),0),0),"")</f>
        <v/>
      </c>
      <c r="CQ94" s="297" t="str">
        <f t="array" aca="1" ref="CQ94" ca="1">IFERROR(INDEX($U$3:$U$33,MATCH(1,($AN$3:$AN$33=$AR94&amp;$AQ94)*($R$3:$R$33=CQ$3),0),0),"")</f>
        <v/>
      </c>
      <c r="CR94" s="297" t="str">
        <f t="array" aca="1" ref="CR94" ca="1">IFERROR(INDEX($S$3:$S$33,MATCH(1,($AN$3:$AN$33=$AR94&amp;$AQ94)*($R$3:$R$33=CR$3),0),0),"")</f>
        <v/>
      </c>
      <c r="CS94" s="299" t="str">
        <f t="array" aca="1" ref="CS94" ca="1">IFERROR(INDEX($Q$3:$Q$33,MATCH(1,($AN$3:$AN$33=$AR94&amp;$AQ94)*($R$3:$R$33=CS$3),0),0),"")</f>
        <v/>
      </c>
      <c r="CT94" s="297" t="str">
        <f t="array" aca="1" ref="CT94" ca="1">IFERROR(INDEX($T$3:$T$33,MATCH(1,($AN$3:$AN$33=$AR94&amp;$AQ94)*($R$3:$R$33=CT$3),0),0),"")</f>
        <v/>
      </c>
      <c r="CU94" s="297" t="str">
        <f t="array" aca="1" ref="CU94" ca="1">IFERROR(INDEX($U$3:$U$33,MATCH(1,($AN$3:$AN$33=$AR94&amp;$AQ94)*($R$3:$R$33=CU$3),0),0),"")</f>
        <v/>
      </c>
      <c r="CV94" s="297" t="str">
        <f t="array" aca="1" ref="CV94" ca="1">IFERROR(INDEX($S$3:$S$33,MATCH(1,($AN$3:$AN$33=$AR94&amp;$AQ94)*($R$3:$R$33=CV$3),0),0),"")</f>
        <v/>
      </c>
      <c r="CW94" s="299" t="str">
        <f t="array" aca="1" ref="CW94" ca="1">IFERROR(INDEX($Q$3:$Q$33,MATCH(1,($AN$3:$AN$33=$AR94&amp;$AQ94)*($R$3:$R$33=CW$3),0),0),"")</f>
        <v/>
      </c>
      <c r="CX94" s="297" t="str">
        <f t="array" aca="1" ref="CX94" ca="1">IFERROR(INDEX($T$3:$T$33,MATCH(1,($AN$3:$AN$33=$AR94&amp;$AQ94)*($R$3:$R$33=CX$3),0),0),"")</f>
        <v/>
      </c>
      <c r="CY94" s="297" t="str">
        <f t="array" aca="1" ref="CY94" ca="1">IFERROR(INDEX($U$3:$U$33,MATCH(1,($AN$3:$AN$33=$AR94&amp;$AQ94)*($R$3:$R$33=CY$3),0),0),"")</f>
        <v/>
      </c>
      <c r="CZ94" s="297" t="str">
        <f t="array" aca="1" ref="CZ94" ca="1">IFERROR(INDEX($S$3:$S$33,MATCH(1,($AN$3:$AN$33=$AR94&amp;$AQ94)*($R$3:$R$33=CZ$3),0),0),"")</f>
        <v/>
      </c>
      <c r="DA94" s="299" t="str">
        <f t="array" aca="1" ref="DA94" ca="1">IFERROR(INDEX($Q$3:$Q$33,MATCH(1,($AN$3:$AN$33=$AR94&amp;$AQ94)*($R$3:$R$33=DA$3),0),0),"")</f>
        <v/>
      </c>
      <c r="DB94" s="297" t="str">
        <f t="array" aca="1" ref="DB94" ca="1">IFERROR(INDEX($T$3:$T$33,MATCH(1,($AN$3:$AN$33=$AR94&amp;$AQ94)*($R$3:$R$33=DB$3),0),0),"")</f>
        <v/>
      </c>
      <c r="DC94" s="297" t="str">
        <f t="array" aca="1" ref="DC94" ca="1">IFERROR(INDEX($U$3:$U$33,MATCH(1,($AN$3:$AN$33=$AR94&amp;$AQ94)*($R$3:$R$33=DC$3),0),0),"")</f>
        <v/>
      </c>
      <c r="DD94" s="297">
        <f t="array" aca="1" ref="DD94" ca="1">IFERROR(INDEX($AA$3:$AA$65,MATCH(1,($AO$3:$AO$65=$AR94&amp;$AQ94)*($Z$3:$Z$65=DD$3),0),0),"")</f>
        <v>0.70833333333333337</v>
      </c>
      <c r="DE94" s="299">
        <f t="array" aca="1" ref="DE94" ca="1">IFERROR(INDEX($Y$3:$Y$65,MATCH(1,($AO$3:$AO$65=$AR94&amp;$AQ94)*($Z$3:$Z$65=DE$3),0),0),"")</f>
        <v>28</v>
      </c>
      <c r="DF94" s="297" t="str">
        <f t="array" aca="1" ref="DF94" ca="1">IFERROR(INDEX($AB$3:$AB$65,MATCH(1,($AO$3:$AO$65=$AR94&amp;$AQ94)*($Z$3:$Z$65=DF$3),0),0),"")</f>
        <v>Winner Match 19</v>
      </c>
      <c r="DG94" s="297" t="str">
        <f t="array" aca="1" ref="DG94" ca="1">IFERROR(INDEX($AC$3:$AC$65,MATCH(1,($AO$3:$AO$65=$AR94&amp;$AQ94)*($Z$3:$Z$65=DG$3),0),0),"")</f>
        <v>Winner Match 20</v>
      </c>
      <c r="DH94" s="297" t="str">
        <f t="array" aca="1" ref="DH94" ca="1">IFERROR(INDEX($AA$3:$AA$65,MATCH(1,($AO$3:$AO$65=$AR94&amp;$AQ94)*($Z$3:$Z$65=DH$3),0),0),"")</f>
        <v/>
      </c>
      <c r="DI94" s="299" t="str">
        <f t="array" aca="1" ref="DI94" ca="1">IFERROR(INDEX($Y$3:$Y$65,MATCH(1,($AO$3:$AO$65=$AR94&amp;$AQ94)*($Z$3:$Z$65=DI$3),0),0),"")</f>
        <v/>
      </c>
      <c r="DJ94" s="297" t="str">
        <f t="array" aca="1" ref="DJ94" ca="1">IFERROR(INDEX($AB$3:$AB$65,MATCH(1,($AO$3:$AO$65=$AR94&amp;$AQ94)*($Z$3:$Z$65=DJ$3),0),0),"")</f>
        <v/>
      </c>
      <c r="DK94" s="297" t="str">
        <f t="array" aca="1" ref="DK94" ca="1">IFERROR(INDEX($AC$3:$AC$65,MATCH(1,($AO$3:$AO$65=$AR94&amp;$AQ94)*($Z$3:$Z$65=DK$3),0),0),"")</f>
        <v/>
      </c>
      <c r="DL94" s="297" t="str">
        <f t="array" aca="1" ref="DL94" ca="1">IFERROR(INDEX($AA$3:$AA$65,MATCH(1,($AO$3:$AO$65=$AR94&amp;$AQ94)*($Z$3:$Z$65=DL$3),0),0),"")</f>
        <v/>
      </c>
      <c r="DM94" s="299" t="str">
        <f t="array" aca="1" ref="DM94" ca="1">IFERROR(INDEX($Y$3:$Y$65,MATCH(1,($AO$3:$AO$65=$AR94&amp;$AQ94)*($Z$3:$Z$65=DM$3),0),0),"")</f>
        <v/>
      </c>
      <c r="DN94" s="297" t="str">
        <f t="array" aca="1" ref="DN94" ca="1">IFERROR(INDEX($AB$3:$AB$65,MATCH(1,($AO$3:$AO$65=$AR94&amp;$AQ94)*($Z$3:$Z$65=DN$3),0),0),"")</f>
        <v/>
      </c>
      <c r="DO94" s="297" t="str">
        <f t="array" aca="1" ref="DO94" ca="1">IFERROR(INDEX($AC$3:$AC$65,MATCH(1,($AO$3:$AO$65=$AR94&amp;$AQ94)*($Z$3:$Z$65=DO$3),0),0),"")</f>
        <v/>
      </c>
      <c r="DP94" s="297" t="str">
        <f t="array" aca="1" ref="DP94" ca="1">IFERROR(INDEX($AA$3:$AA$65,MATCH(1,($AO$3:$AO$65=$AR94&amp;$AQ94)*($Z$3:$Z$65=DP$3),0),0),"")</f>
        <v/>
      </c>
      <c r="DQ94" s="299" t="str">
        <f t="array" aca="1" ref="DQ94" ca="1">IFERROR(INDEX($Y$3:$Y$65,MATCH(1,($AO$3:$AO$65=$AR94&amp;$AQ94)*($Z$3:$Z$65=DQ$3),0),0),"")</f>
        <v/>
      </c>
      <c r="DR94" s="297" t="str">
        <f t="array" aca="1" ref="DR94" ca="1">IFERROR(INDEX($AB$3:$AB$65,MATCH(1,($AO$3:$AO$65=$AR94&amp;$AQ94)*($Z$3:$Z$65=DR$3),0),0),"")</f>
        <v/>
      </c>
      <c r="DS94" s="297" t="str">
        <f t="array" aca="1" ref="DS94" ca="1">IFERROR(INDEX($AC$3:$AC$65,MATCH(1,($AO$3:$AO$65=$AR94&amp;$AQ94)*($Z$3:$Z$65=DS$3),0),0),"")</f>
        <v/>
      </c>
      <c r="DT94" s="297" t="str">
        <f t="array" aca="1" ref="DT94" ca="1">IFERROR(INDEX($AA$3:$AA$65,MATCH(1,($AO$3:$AO$65=$AR94&amp;$AQ94)*($Z$3:$Z$65=DT$3),0),0),"")</f>
        <v/>
      </c>
      <c r="DU94" s="299" t="str">
        <f t="array" aca="1" ref="DU94" ca="1">IFERROR(INDEX($Y$3:$Y$65,MATCH(1,($AO$3:$AO$65=$AR94&amp;$AQ94)*($Z$3:$Z$65=DU$3),0),0),"")</f>
        <v/>
      </c>
      <c r="DV94" s="297" t="str">
        <f t="array" aca="1" ref="DV94" ca="1">IFERROR(INDEX($AB$3:$AB$65,MATCH(1,($AO$3:$AO$65=$AR94&amp;$AQ94)*($Z$3:$Z$65=DV$3),0),0),"")</f>
        <v/>
      </c>
      <c r="DW94" s="297" t="str">
        <f t="array" aca="1" ref="DW94" ca="1">IFERROR(INDEX($AC$3:$AC$65,MATCH(1,($AO$3:$AO$65=$AR94&amp;$AQ94)*($Z$3:$Z$65=DW$3),0),0),"")</f>
        <v/>
      </c>
      <c r="DX94" s="297" t="str">
        <f t="array" aca="1" ref="DX94" ca="1">IFERROR(INDEX($AA$3:$AA$65,MATCH(1,($AO$3:$AO$65=$AR94&amp;$AQ94)*($Z$3:$Z$65=DX$3),0),0),"")</f>
        <v/>
      </c>
      <c r="DY94" s="299" t="str">
        <f t="array" aca="1" ref="DY94" ca="1">IFERROR(INDEX($Y$3:$Y$65,MATCH(1,($AO$3:$AO$65=$AR94&amp;$AQ94)*($Z$3:$Z$65=DY$3),0),0),"")</f>
        <v/>
      </c>
      <c r="DZ94" s="297" t="str">
        <f t="array" aca="1" ref="DZ94" ca="1">IFERROR(INDEX($AB$3:$AB$65,MATCH(1,($AO$3:$AO$65=$AR94&amp;$AQ94)*($Z$3:$Z$65=DZ$3),0),0),"")</f>
        <v/>
      </c>
      <c r="EA94" s="297" t="str">
        <f t="array" aca="1" ref="EA94" ca="1">IFERROR(INDEX($AC$3:$AC$65,MATCH(1,($AO$3:$AO$65=$AR94&amp;$AQ94)*($Z$3:$Z$65=EA$3),0),0),"")</f>
        <v/>
      </c>
      <c r="EB94" s="297" t="str">
        <f t="array" aca="1" ref="EB94" ca="1">IFERROR(INDEX($AA$3:$AA$65,MATCH(1,($AO$3:$AO$65=$AR94&amp;$AQ94)*($Z$3:$Z$65=EB$3),0),0),"")</f>
        <v/>
      </c>
      <c r="EC94" s="299" t="str">
        <f t="array" aca="1" ref="EC94" ca="1">IFERROR(INDEX($Y$3:$Y$65,MATCH(1,($AO$3:$AO$65=$AR94&amp;$AQ94)*($Z$3:$Z$65=EC$3),0),0),"")</f>
        <v/>
      </c>
      <c r="ED94" s="297" t="str">
        <f t="array" aca="1" ref="ED94" ca="1">IFERROR(INDEX($AB$3:$AB$65,MATCH(1,($AO$3:$AO$65=$AR94&amp;$AQ94)*($Z$3:$Z$65=ED$3),0),0),"")</f>
        <v/>
      </c>
      <c r="EE94" s="297" t="str">
        <f t="array" aca="1" ref="EE94" ca="1">IFERROR(INDEX($AC$3:$AC$65,MATCH(1,($AO$3:$AO$65=$AR94&amp;$AQ94)*($Z$3:$Z$65=EE$3),0),0),"")</f>
        <v/>
      </c>
      <c r="EF94" s="297" t="str">
        <f t="array" aca="1" ref="EF94" ca="1">IFERROR(INDEX($AI$3:$AI$129,MATCH(1,($AP$3:$AP$129=$AR94&amp;$AQ94)*($AH$3:$AH$129=EF$3),0),0),"")</f>
        <v/>
      </c>
      <c r="EG94" s="299" t="str">
        <f t="array" aca="1" ref="EG94" ca="1">IFERROR(INDEX($AG$3:$AG$129,MATCH(1,($AP$3:$AP$129=$AR94&amp;$AQ94)*($AH$3:$AH$129=EG$3),0),0),"")</f>
        <v/>
      </c>
      <c r="EH94" s="297" t="str">
        <f t="array" aca="1" ref="EH94" ca="1">IFERROR(INDEX($AJ$3:$AJ$129,MATCH(1,($AP$3:$AP$129=$AR94&amp;$AQ94)*($AH$3:$AH$129=EH$3),0),0),"")</f>
        <v/>
      </c>
      <c r="EI94" s="297" t="str">
        <f t="array" aca="1" ref="EI94" ca="1">IFERROR(INDEX($AK$3:$AK$129,MATCH(1,($AP$3:$AP$129=$AR94&amp;$AQ94)*($AH$3:$AH$129=EI$3),0),0),"")</f>
        <v/>
      </c>
      <c r="EJ94" s="297" t="str">
        <f t="array" aca="1" ref="EJ94" ca="1">IFERROR(INDEX($AI$3:$AI$129,MATCH(1,($AP$3:$AP$129=$AR94&amp;$AQ94)*($AH$3:$AH$129=EJ$3),0),0),"")</f>
        <v/>
      </c>
      <c r="EK94" s="299" t="str">
        <f t="array" aca="1" ref="EK94" ca="1">IFERROR(INDEX($AG$3:$AG$129,MATCH(1,($AP$3:$AP$129=$AR94&amp;$AQ94)*($AH$3:$AH$129=EK$3),0),0),"")</f>
        <v/>
      </c>
      <c r="EL94" s="297" t="str">
        <f t="array" aca="1" ref="EL94" ca="1">IFERROR(INDEX($AJ$3:$AJ$129,MATCH(1,($AP$3:$AP$129=$AR94&amp;$AQ94)*($AH$3:$AH$129=EL$3),0),0),"")</f>
        <v/>
      </c>
      <c r="EM94" s="297" t="str">
        <f t="array" aca="1" ref="EM94" ca="1">IFERROR(INDEX($AK$3:$AK$129,MATCH(1,($AP$3:$AP$129=$AR94&amp;$AQ94)*($AH$3:$AH$129=EM$3),0),0),"")</f>
        <v/>
      </c>
      <c r="EN94" s="297" t="str">
        <f t="array" aca="1" ref="EN94" ca="1">IFERROR(INDEX($AI$3:$AI$129,MATCH(1,($AP$3:$AP$129=$AR94&amp;$AQ94)*($AH$3:$AH$129=EN$3),0),0),"")</f>
        <v/>
      </c>
      <c r="EO94" s="299" t="str">
        <f t="array" aca="1" ref="EO94" ca="1">IFERROR(INDEX($AG$3:$AG$129,MATCH(1,($AP$3:$AP$129=$AR94&amp;$AQ94)*($AH$3:$AH$129=EO$3),0),0),"")</f>
        <v/>
      </c>
      <c r="EP94" s="297" t="str">
        <f t="array" aca="1" ref="EP94" ca="1">IFERROR(INDEX($AJ$3:$AJ$129,MATCH(1,($AP$3:$AP$129=$AR94&amp;$AQ94)*($AH$3:$AH$129=EP$3),0),0),"")</f>
        <v/>
      </c>
      <c r="EQ94" s="297" t="str">
        <f t="array" aca="1" ref="EQ94" ca="1">IFERROR(INDEX($AK$3:$AK$129,MATCH(1,($AP$3:$AP$129=$AR94&amp;$AQ94)*($AH$3:$AH$129=EQ$3),0),0),"")</f>
        <v/>
      </c>
      <c r="ER94" s="297" t="str">
        <f t="array" aca="1" ref="ER94" ca="1">IFERROR(INDEX($AI$3:$AI$129,MATCH(1,($AP$3:$AP$129=$AR94&amp;$AQ94)*($AH$3:$AH$129=ER$3),0),0),"")</f>
        <v/>
      </c>
      <c r="ES94" s="299" t="str">
        <f t="array" aca="1" ref="ES94" ca="1">IFERROR(INDEX($AG$3:$AG$129,MATCH(1,($AP$3:$AP$129=$AR94&amp;$AQ94)*($AH$3:$AH$129=ES$3),0),0),"")</f>
        <v/>
      </c>
      <c r="ET94" s="297" t="str">
        <f t="array" aca="1" ref="ET94" ca="1">IFERROR(INDEX($AJ$3:$AJ$129,MATCH(1,($AP$3:$AP$129=$AR94&amp;$AQ94)*($AH$3:$AH$129=ET$3),0),0),"")</f>
        <v/>
      </c>
      <c r="EU94" s="297" t="str">
        <f t="array" aca="1" ref="EU94" ca="1">IFERROR(INDEX($AK$3:$AK$129,MATCH(1,($AP$3:$AP$129=$AR94&amp;$AQ94)*($AH$3:$AH$129=EU$3),0),0),"")</f>
        <v/>
      </c>
      <c r="EV94" s="297" t="str">
        <f t="array" aca="1" ref="EV94" ca="1">IFERROR(INDEX($AI$3:$AI$129,MATCH(1,($AP$3:$AP$129=$AR94&amp;$AQ94)*($AH$3:$AH$129=EV$3),0),0),"")</f>
        <v/>
      </c>
      <c r="EW94" s="299" t="str">
        <f t="array" aca="1" ref="EW94" ca="1">IFERROR(INDEX($AG$3:$AG$129,MATCH(1,($AP$3:$AP$129=$AR94&amp;$AQ94)*($AH$3:$AH$129=EW$3),0),0),"")</f>
        <v/>
      </c>
      <c r="EX94" s="297" t="str">
        <f t="array" aca="1" ref="EX94" ca="1">IFERROR(INDEX($AJ$3:$AJ$129,MATCH(1,($AP$3:$AP$129=$AR94&amp;$AQ94)*($AH$3:$AH$129=EX$3),0),0),"")</f>
        <v/>
      </c>
      <c r="EY94" s="297" t="str">
        <f t="array" aca="1" ref="EY94" ca="1">IFERROR(INDEX($AK$3:$AK$129,MATCH(1,($AP$3:$AP$129=$AR94&amp;$AQ94)*($AH$3:$AH$129=EY$3),0),0),"")</f>
        <v/>
      </c>
      <c r="EZ94" s="297" t="str">
        <f t="array" aca="1" ref="EZ94" ca="1">IFERROR(INDEX($AI$3:$AI$129,MATCH(1,($AP$3:$AP$129=$AR94&amp;$AQ94)*($AH$3:$AH$129=EZ$3),0),0),"")</f>
        <v/>
      </c>
      <c r="FA94" s="299" t="str">
        <f t="array" aca="1" ref="FA94" ca="1">IFERROR(INDEX($AG$3:$AG$129,MATCH(1,($AP$3:$AP$129=$AR94&amp;$AQ94)*($AH$3:$AH$129=FA$3),0),0),"")</f>
        <v/>
      </c>
      <c r="FB94" s="297" t="str">
        <f t="array" aca="1" ref="FB94" ca="1">IFERROR(INDEX($AJ$3:$AJ$129,MATCH(1,($AP$3:$AP$129=$AR94&amp;$AQ94)*($AH$3:$AH$129=FB$3),0),0),"")</f>
        <v/>
      </c>
      <c r="FC94" s="297" t="str">
        <f t="array" aca="1" ref="FC94" ca="1">IFERROR(INDEX($AK$3:$AK$129,MATCH(1,($AP$3:$AP$129=$AR94&amp;$AQ94)*($AH$3:$AH$129=FC$3),0),0),"")</f>
        <v/>
      </c>
      <c r="FD94" s="297" t="str">
        <f t="array" aca="1" ref="FD94" ca="1">IFERROR(INDEX($AI$3:$AI$129,MATCH(1,($AP$3:$AP$129=$AR94&amp;$AQ94)*($AH$3:$AH$129=FD$3),0),0),"")</f>
        <v/>
      </c>
      <c r="FE94" s="299" t="str">
        <f t="array" aca="1" ref="FE94" ca="1">IFERROR(INDEX($AG$3:$AG$129,MATCH(1,($AP$3:$AP$129=$AR94&amp;$AQ94)*($AH$3:$AH$129=FE$3),0),0),"")</f>
        <v/>
      </c>
      <c r="FF94" s="297" t="str">
        <f t="array" aca="1" ref="FF94" ca="1">IFERROR(INDEX($AJ$3:$AJ$129,MATCH(1,($AP$3:$AP$129=$AR94&amp;$AQ94)*($AH$3:$AH$129=FF$3),0),0),"")</f>
        <v/>
      </c>
      <c r="FG94" s="297" t="str">
        <f t="array" aca="1" ref="FG94" ca="1">IFERROR(INDEX($AK$3:$AK$129,MATCH(1,($AP$3:$AP$129=$AR94&amp;$AQ94)*($AH$3:$AH$129=FG$3),0),0),"")</f>
        <v/>
      </c>
    </row>
    <row r="95" spans="2:163" ht="13.8" x14ac:dyDescent="0.25">
      <c r="B95" s="295">
        <f>dummy1!O101</f>
        <v>93</v>
      </c>
      <c r="C95" s="296">
        <f>dummy1!P101</f>
        <v>42041</v>
      </c>
      <c r="D95" s="297">
        <f>dummy1!Q101</f>
        <v>0.70833333333333337</v>
      </c>
      <c r="E95" s="295" t="str">
        <f>dummy1!R101</f>
        <v>Court 13</v>
      </c>
      <c r="AD95" s="295">
        <f ca="1">'Bracket 33 - 64'!AI326</f>
        <v>45</v>
      </c>
      <c r="AE95" s="295" t="str">
        <f ca="1">'Bracket 33 - 64'!AJ323</f>
        <v>Loser Match 24</v>
      </c>
      <c r="AF95" s="295" t="str">
        <f ca="1">'Bracket 33 - 64'!AJ324</f>
        <v>Loser Match 23</v>
      </c>
      <c r="AG95" s="295" t="str">
        <f t="shared" ca="1" si="80"/>
        <v/>
      </c>
      <c r="AH95" s="295" t="str">
        <f t="shared" ca="1" si="81"/>
        <v/>
      </c>
      <c r="AI95" s="295" t="str">
        <f t="shared" ca="1" si="82"/>
        <v/>
      </c>
      <c r="AJ95" s="295" t="str">
        <f t="shared" ca="1" si="83"/>
        <v/>
      </c>
      <c r="AK95" s="295" t="str">
        <f t="shared" ca="1" si="84"/>
        <v/>
      </c>
      <c r="AL95" s="294">
        <f>IF(dummy1!B102=dummy1!B101,IF(dummy1!C102&gt;1,AL94,AL94+1),1)</f>
        <v>2</v>
      </c>
      <c r="AP95" s="295" t="str">
        <f t="shared" si="85"/>
        <v>2Court 13</v>
      </c>
      <c r="AQ95" s="295" t="str">
        <f t="shared" si="96"/>
        <v>Court 12</v>
      </c>
      <c r="AR95" s="295">
        <f t="shared" si="95"/>
        <v>3</v>
      </c>
      <c r="AS95" s="295">
        <f t="shared" ca="1" si="87"/>
        <v>24</v>
      </c>
      <c r="AT95" s="295">
        <f t="shared" ca="1" si="88"/>
        <v>0</v>
      </c>
      <c r="AU95" s="295">
        <f t="shared" ca="1" si="89"/>
        <v>0</v>
      </c>
      <c r="AV95" s="295">
        <f t="shared" ca="1" si="90"/>
        <v>0</v>
      </c>
      <c r="AW95" s="295">
        <f t="shared" ca="1" si="91"/>
        <v>0</v>
      </c>
      <c r="AX95" s="295">
        <f t="shared" ca="1" si="92"/>
        <v>0</v>
      </c>
      <c r="AY95" s="295">
        <f t="shared" ca="1" si="93"/>
        <v>0</v>
      </c>
      <c r="AZ95" s="297" t="str">
        <f t="array" aca="1" ref="AZ95" ca="1">IFERROR(INDEX($K$3:$K$18,MATCH(1,($AM$3:$AM$18=$AR95&amp;$AQ95)*($J$3:$J$18=AZ$3),0),0),"")</f>
        <v/>
      </c>
      <c r="BA95" s="299" t="str">
        <f t="array" aca="1" ref="BA95" ca="1">IFERROR(INDEX($I$3:$I$18,MATCH(1,($AM$3:$AM$18=$AR95&amp;$AQ95)*($J$3:$J$18=BA$3),0),0),"")</f>
        <v/>
      </c>
      <c r="BB95" s="297" t="str">
        <f t="array" aca="1" ref="BB95" ca="1">IFERROR(INDEX($L$3:$L$18,MATCH(1,($AM$3:$AM$18=$AR95&amp;$AQ95)*($J$3:$J$18=BB$3),0),0),"")</f>
        <v/>
      </c>
      <c r="BC95" s="297" t="str">
        <f t="array" aca="1" ref="BC95" ca="1">IFERROR(INDEX($M$3:$M$18,MATCH(1,($AM$3:$AM$18=$AR95&amp;$AQ95)*($J$3:$J$18=BC$3),0),0),"")</f>
        <v/>
      </c>
      <c r="BD95" s="297" t="str">
        <f t="array" aca="1" ref="BD95" ca="1">IFERROR(INDEX($K$3:$K$18,MATCH(1,($AM$3:$AM$18=$AR95&amp;$AQ95)*($J$3:$J$18=BD$3),0),0),"")</f>
        <v/>
      </c>
      <c r="BE95" s="299" t="str">
        <f t="array" aca="1" ref="BE95" ca="1">IFERROR(INDEX($I$3:$I$18,MATCH(1,($AM$3:$AM$18=$AR95&amp;$AQ95)*($J$3:$J$18=BE$3),0),0),"")</f>
        <v/>
      </c>
      <c r="BF95" s="297" t="str">
        <f t="array" aca="1" ref="BF95" ca="1">IFERROR(INDEX($L$3:$L$18,MATCH(1,($AM$3:$AM$18=$AR95&amp;$AQ95)*($J$3:$J$18=BF$3),0),0),"")</f>
        <v/>
      </c>
      <c r="BG95" s="297" t="str">
        <f t="array" aca="1" ref="BG95" ca="1">IFERROR(INDEX($M$3:$M$18,MATCH(1,($AM$3:$AM$18=$AR95&amp;$AQ95)*($J$3:$J$18=BG$3),0),0),"")</f>
        <v/>
      </c>
      <c r="BH95" s="297" t="str">
        <f t="array" aca="1" ref="BH95" ca="1">IFERROR(INDEX($K$3:$K$18,MATCH(1,($AM$3:$AM$18=$AR95&amp;$AQ95)*($J$3:$J$18=BH$3),0),0),"")</f>
        <v/>
      </c>
      <c r="BI95" s="299" t="str">
        <f t="array" aca="1" ref="BI95" ca="1">IFERROR(INDEX($I$3:$I$18,MATCH(1,($AM$3:$AM$18=$AR95&amp;$AQ95)*($J$3:$J$18=BI$3),0),0),"")</f>
        <v/>
      </c>
      <c r="BJ95" s="297" t="str">
        <f t="array" aca="1" ref="BJ95" ca="1">IFERROR(INDEX($L$3:$L$18,MATCH(1,($AM$3:$AM$18=$AR95&amp;$AQ95)*($J$3:$J$18=BJ$3),0),0),"")</f>
        <v/>
      </c>
      <c r="BK95" s="297" t="str">
        <f t="array" aca="1" ref="BK95" ca="1">IFERROR(INDEX($M$3:$M$18,MATCH(1,($AM$3:$AM$18=$AR95&amp;$AQ95)*($J$3:$J$18=BK$3),0),0),"")</f>
        <v/>
      </c>
      <c r="BL95" s="297" t="str">
        <f t="array" aca="1" ref="BL95" ca="1">IFERROR(INDEX($K$3:$K$18,MATCH(1,($AM$3:$AM$18=$AR95&amp;$AQ95)*($J$3:$J$18=BL$3),0),0),"")</f>
        <v/>
      </c>
      <c r="BM95" s="299" t="str">
        <f t="array" aca="1" ref="BM95" ca="1">IFERROR(INDEX($I$3:$I$18,MATCH(1,($AM$3:$AM$18=$AR95&amp;$AQ95)*($J$3:$J$18=BM$3),0),0),"")</f>
        <v/>
      </c>
      <c r="BN95" s="297" t="str">
        <f t="array" aca="1" ref="BN95" ca="1">IFERROR(INDEX($L$3:$L$18,MATCH(1,($AM$3:$AM$18=$AR95&amp;$AQ95)*($J$3:$J$18=BN$3),0),0),"")</f>
        <v/>
      </c>
      <c r="BO95" s="297" t="str">
        <f t="array" aca="1" ref="BO95" ca="1">IFERROR(INDEX($M$3:$M$18,MATCH(1,($AM$3:$AM$18=$AR95&amp;$AQ95)*($J$3:$J$18=BO$3),0),0),"")</f>
        <v/>
      </c>
      <c r="BP95" s="297" t="str">
        <f t="array" aca="1" ref="BP95" ca="1">IFERROR(INDEX($K$3:$K$18,MATCH(1,($AM$3:$AM$18=$AR95&amp;$AQ95)*($J$3:$J$18=BP$3),0),0),"")</f>
        <v/>
      </c>
      <c r="BQ95" s="299" t="str">
        <f t="array" aca="1" ref="BQ95" ca="1">IFERROR(INDEX($I$3:$I$18,MATCH(1,($AM$3:$AM$18=$AR95&amp;$AQ95)*($J$3:$J$18=BQ$3),0),0),"")</f>
        <v/>
      </c>
      <c r="BR95" s="297" t="str">
        <f t="array" aca="1" ref="BR95" ca="1">IFERROR(INDEX($L$3:$L$18,MATCH(1,($AM$3:$AM$18=$AR95&amp;$AQ95)*($J$3:$J$18=BR$3),0),0),"")</f>
        <v/>
      </c>
      <c r="BS95" s="297" t="str">
        <f t="array" aca="1" ref="BS95" ca="1">IFERROR(INDEX($M$3:$M$18,MATCH(1,($AM$3:$AM$18=$AR95&amp;$AQ95)*($J$3:$J$18=BS$3),0),0),"")</f>
        <v/>
      </c>
      <c r="BT95" s="297" t="str">
        <f t="array" aca="1" ref="BT95" ca="1">IFERROR(INDEX($K$3:$K$18,MATCH(1,($AM$3:$AM$18=$AR95&amp;$AQ95)*($J$3:$J$18=BT$3),0),0),"")</f>
        <v/>
      </c>
      <c r="BU95" s="299" t="str">
        <f t="array" aca="1" ref="BU95" ca="1">IFERROR(INDEX($I$3:$I$18,MATCH(1,($AM$3:$AM$18=$AR95&amp;$AQ95)*($J$3:$J$18=BU$3),0),0),"")</f>
        <v/>
      </c>
      <c r="BV95" s="297" t="str">
        <f t="array" aca="1" ref="BV95" ca="1">IFERROR(INDEX($L$3:$L$18,MATCH(1,($AM$3:$AM$18=$AR95&amp;$AQ95)*($J$3:$J$18=BV$3),0),0),"")</f>
        <v/>
      </c>
      <c r="BW95" s="297" t="str">
        <f t="array" aca="1" ref="BW95" ca="1">IFERROR(INDEX($M$3:$M$18,MATCH(1,($AM$3:$AM$18=$AR95&amp;$AQ95)*($J$3:$J$18=BW$3),0),0),"")</f>
        <v/>
      </c>
      <c r="BX95" s="297" t="str">
        <f t="array" aca="1" ref="BX95" ca="1">IFERROR(INDEX($K$3:$K$18,MATCH(1,($AM$3:$AM$18=$AR95&amp;$AQ95)*($J$3:$J$18=BX$3),0),0),"")</f>
        <v/>
      </c>
      <c r="BY95" s="299" t="str">
        <f t="array" aca="1" ref="BY95" ca="1">IFERROR(INDEX($I$3:$I$18,MATCH(1,($AM$3:$AM$18=$AR95&amp;$AQ95)*($J$3:$J$18=BY$3),0),0),"")</f>
        <v/>
      </c>
      <c r="BZ95" s="297" t="str">
        <f t="array" aca="1" ref="BZ95" ca="1">IFERROR(INDEX($L$3:$L$18,MATCH(1,($AM$3:$AM$18=$AR95&amp;$AQ95)*($J$3:$J$18=BZ$3),0),0),"")</f>
        <v/>
      </c>
      <c r="CA95" s="297" t="str">
        <f t="array" aca="1" ref="CA95" ca="1">IFERROR(INDEX($M$3:$M$18,MATCH(1,($AM$3:$AM$18=$AR95&amp;$AQ95)*($J$3:$J$18=CA$3),0),0),"")</f>
        <v/>
      </c>
      <c r="CB95" s="297" t="str">
        <f t="array" aca="1" ref="CB95" ca="1">IFERROR(INDEX($S$3:$S$33,MATCH(1,($AN$3:$AN$33=$AR95&amp;$AQ95)*($R$3:$R$33=CB$3),0),0),"")</f>
        <v/>
      </c>
      <c r="CC95" s="299" t="str">
        <f t="array" aca="1" ref="CC95" ca="1">IFERROR(INDEX($Q$3:$Q$33,MATCH(1,($AN$3:$AN$33=$AR95&amp;$AQ95)*($R$3:$R$33=CC$3),0),0),"")</f>
        <v/>
      </c>
      <c r="CD95" s="297" t="str">
        <f t="array" aca="1" ref="CD95" ca="1">IFERROR(INDEX($T$3:$T$33,MATCH(1,($AN$3:$AN$33=$AR95&amp;$AQ95)*($R$3:$R$33=CD$3),0),0),"")</f>
        <v/>
      </c>
      <c r="CE95" s="297" t="str">
        <f t="array" aca="1" ref="CE95" ca="1">IFERROR(INDEX($U$3:$U$33,MATCH(1,($AN$3:$AN$33=$AR95&amp;$AQ95)*($R$3:$R$33=CE$3),0),0),"")</f>
        <v/>
      </c>
      <c r="CF95" s="297" t="str">
        <f t="array" aca="1" ref="CF95" ca="1">IFERROR(INDEX($S$3:$S$33,MATCH(1,($AN$3:$AN$33=$AR95&amp;$AQ95)*($R$3:$R$33=CF$3),0),0),"")</f>
        <v/>
      </c>
      <c r="CG95" s="299" t="str">
        <f t="array" aca="1" ref="CG95" ca="1">IFERROR(INDEX($Q$3:$Q$33,MATCH(1,($AN$3:$AN$33=$AR95&amp;$AQ95)*($R$3:$R$33=CG$3),0),0),"")</f>
        <v/>
      </c>
      <c r="CH95" s="297" t="str">
        <f t="array" aca="1" ref="CH95" ca="1">IFERROR(INDEX($T$3:$T$33,MATCH(1,($AN$3:$AN$33=$AR95&amp;$AQ95)*($R$3:$R$33=CH$3),0),0),"")</f>
        <v/>
      </c>
      <c r="CI95" s="297" t="str">
        <f t="array" aca="1" ref="CI95" ca="1">IFERROR(INDEX($U$3:$U$33,MATCH(1,($AN$3:$AN$33=$AR95&amp;$AQ95)*($R$3:$R$33=CI$3),0),0),"")</f>
        <v/>
      </c>
      <c r="CJ95" s="297" t="str">
        <f t="array" aca="1" ref="CJ95" ca="1">IFERROR(INDEX($S$3:$S$33,MATCH(1,($AN$3:$AN$33=$AR95&amp;$AQ95)*($R$3:$R$33=CJ$3),0),0),"")</f>
        <v/>
      </c>
      <c r="CK95" s="299" t="str">
        <f t="array" aca="1" ref="CK95" ca="1">IFERROR(INDEX($Q$3:$Q$33,MATCH(1,($AN$3:$AN$33=$AR95&amp;$AQ95)*($R$3:$R$33=CK$3),0),0),"")</f>
        <v/>
      </c>
      <c r="CL95" s="297" t="str">
        <f t="array" aca="1" ref="CL95" ca="1">IFERROR(INDEX($T$3:$T$33,MATCH(1,($AN$3:$AN$33=$AR95&amp;$AQ95)*($R$3:$R$33=CL$3),0),0),"")</f>
        <v/>
      </c>
      <c r="CM95" s="297" t="str">
        <f t="array" aca="1" ref="CM95" ca="1">IFERROR(INDEX($U$3:$U$33,MATCH(1,($AN$3:$AN$33=$AR95&amp;$AQ95)*($R$3:$R$33=CM$3),0),0),"")</f>
        <v/>
      </c>
      <c r="CN95" s="297" t="str">
        <f t="array" aca="1" ref="CN95" ca="1">IFERROR(INDEX($S$3:$S$33,MATCH(1,($AN$3:$AN$33=$AR95&amp;$AQ95)*($R$3:$R$33=CN$3),0),0),"")</f>
        <v/>
      </c>
      <c r="CO95" s="299" t="str">
        <f t="array" aca="1" ref="CO95" ca="1">IFERROR(INDEX($Q$3:$Q$33,MATCH(1,($AN$3:$AN$33=$AR95&amp;$AQ95)*($R$3:$R$33=CO$3),0),0),"")</f>
        <v/>
      </c>
      <c r="CP95" s="297" t="str">
        <f t="array" aca="1" ref="CP95" ca="1">IFERROR(INDEX($T$3:$T$33,MATCH(1,($AN$3:$AN$33=$AR95&amp;$AQ95)*($R$3:$R$33=CP$3),0),0),"")</f>
        <v/>
      </c>
      <c r="CQ95" s="297" t="str">
        <f t="array" aca="1" ref="CQ95" ca="1">IFERROR(INDEX($U$3:$U$33,MATCH(1,($AN$3:$AN$33=$AR95&amp;$AQ95)*($R$3:$R$33=CQ$3),0),0),"")</f>
        <v/>
      </c>
      <c r="CR95" s="297" t="str">
        <f t="array" aca="1" ref="CR95" ca="1">IFERROR(INDEX($S$3:$S$33,MATCH(1,($AN$3:$AN$33=$AR95&amp;$AQ95)*($R$3:$R$33=CR$3),0),0),"")</f>
        <v/>
      </c>
      <c r="CS95" s="299" t="str">
        <f t="array" aca="1" ref="CS95" ca="1">IFERROR(INDEX($Q$3:$Q$33,MATCH(1,($AN$3:$AN$33=$AR95&amp;$AQ95)*($R$3:$R$33=CS$3),0),0),"")</f>
        <v/>
      </c>
      <c r="CT95" s="297" t="str">
        <f t="array" aca="1" ref="CT95" ca="1">IFERROR(INDEX($T$3:$T$33,MATCH(1,($AN$3:$AN$33=$AR95&amp;$AQ95)*($R$3:$R$33=CT$3),0),0),"")</f>
        <v/>
      </c>
      <c r="CU95" s="297" t="str">
        <f t="array" aca="1" ref="CU95" ca="1">IFERROR(INDEX($U$3:$U$33,MATCH(1,($AN$3:$AN$33=$AR95&amp;$AQ95)*($R$3:$R$33=CU$3),0),0),"")</f>
        <v/>
      </c>
      <c r="CV95" s="297" t="str">
        <f t="array" aca="1" ref="CV95" ca="1">IFERROR(INDEX($S$3:$S$33,MATCH(1,($AN$3:$AN$33=$AR95&amp;$AQ95)*($R$3:$R$33=CV$3),0),0),"")</f>
        <v/>
      </c>
      <c r="CW95" s="299" t="str">
        <f t="array" aca="1" ref="CW95" ca="1">IFERROR(INDEX($Q$3:$Q$33,MATCH(1,($AN$3:$AN$33=$AR95&amp;$AQ95)*($R$3:$R$33=CW$3),0),0),"")</f>
        <v/>
      </c>
      <c r="CX95" s="297" t="str">
        <f t="array" aca="1" ref="CX95" ca="1">IFERROR(INDEX($T$3:$T$33,MATCH(1,($AN$3:$AN$33=$AR95&amp;$AQ95)*($R$3:$R$33=CX$3),0),0),"")</f>
        <v/>
      </c>
      <c r="CY95" s="297" t="str">
        <f t="array" aca="1" ref="CY95" ca="1">IFERROR(INDEX($U$3:$U$33,MATCH(1,($AN$3:$AN$33=$AR95&amp;$AQ95)*($R$3:$R$33=CY$3),0),0),"")</f>
        <v/>
      </c>
      <c r="CZ95" s="297" t="str">
        <f t="array" aca="1" ref="CZ95" ca="1">IFERROR(INDEX($S$3:$S$33,MATCH(1,($AN$3:$AN$33=$AR95&amp;$AQ95)*($R$3:$R$33=CZ$3),0),0),"")</f>
        <v/>
      </c>
      <c r="DA95" s="299" t="str">
        <f t="array" aca="1" ref="DA95" ca="1">IFERROR(INDEX($Q$3:$Q$33,MATCH(1,($AN$3:$AN$33=$AR95&amp;$AQ95)*($R$3:$R$33=DA$3),0),0),"")</f>
        <v/>
      </c>
      <c r="DB95" s="297" t="str">
        <f t="array" aca="1" ref="DB95" ca="1">IFERROR(INDEX($T$3:$T$33,MATCH(1,($AN$3:$AN$33=$AR95&amp;$AQ95)*($R$3:$R$33=DB$3),0),0),"")</f>
        <v/>
      </c>
      <c r="DC95" s="297" t="str">
        <f t="array" aca="1" ref="DC95" ca="1">IFERROR(INDEX($U$3:$U$33,MATCH(1,($AN$3:$AN$33=$AR95&amp;$AQ95)*($R$3:$R$33=DC$3),0),0),"")</f>
        <v/>
      </c>
      <c r="DD95" s="297">
        <f t="array" aca="1" ref="DD95" ca="1">IFERROR(INDEX($AA$3:$AA$65,MATCH(1,($AO$3:$AO$65=$AR95&amp;$AQ95)*($Z$3:$Z$65=DD$3),0),0),"")</f>
        <v>0.79166666666666674</v>
      </c>
      <c r="DE95" s="299">
        <f t="array" aca="1" ref="DE95" ca="1">IFERROR(INDEX($Y$3:$Y$65,MATCH(1,($AO$3:$AO$65=$AR95&amp;$AQ95)*($Z$3:$Z$65=DE$3),0),0),"")</f>
        <v>44</v>
      </c>
      <c r="DF95" s="297" t="str">
        <f t="array" aca="1" ref="DF95" ca="1">IFERROR(INDEX($AB$3:$AB$65,MATCH(1,($AO$3:$AO$65=$AR95&amp;$AQ95)*($Z$3:$Z$65=DF$3),0),0),"")</f>
        <v>Winner Match 42</v>
      </c>
      <c r="DG95" s="297" t="str">
        <f t="array" aca="1" ref="DG95" ca="1">IFERROR(INDEX($AC$3:$AC$65,MATCH(1,($AO$3:$AO$65=$AR95&amp;$AQ95)*($Z$3:$Z$65=DG$3),0),0),"")</f>
        <v>Winner Match 43</v>
      </c>
      <c r="DH95" s="297" t="str">
        <f t="array" aca="1" ref="DH95" ca="1">IFERROR(INDEX($AA$3:$AA$65,MATCH(1,($AO$3:$AO$65=$AR95&amp;$AQ95)*($Z$3:$Z$65=DH$3),0),0),"")</f>
        <v/>
      </c>
      <c r="DI95" s="299" t="str">
        <f t="array" aca="1" ref="DI95" ca="1">IFERROR(INDEX($Y$3:$Y$65,MATCH(1,($AO$3:$AO$65=$AR95&amp;$AQ95)*($Z$3:$Z$65=DI$3),0),0),"")</f>
        <v/>
      </c>
      <c r="DJ95" s="297" t="str">
        <f t="array" aca="1" ref="DJ95" ca="1">IFERROR(INDEX($AB$3:$AB$65,MATCH(1,($AO$3:$AO$65=$AR95&amp;$AQ95)*($Z$3:$Z$65=DJ$3),0),0),"")</f>
        <v/>
      </c>
      <c r="DK95" s="297" t="str">
        <f t="array" aca="1" ref="DK95" ca="1">IFERROR(INDEX($AC$3:$AC$65,MATCH(1,($AO$3:$AO$65=$AR95&amp;$AQ95)*($Z$3:$Z$65=DK$3),0),0),"")</f>
        <v/>
      </c>
      <c r="DL95" s="297" t="str">
        <f t="array" aca="1" ref="DL95" ca="1">IFERROR(INDEX($AA$3:$AA$65,MATCH(1,($AO$3:$AO$65=$AR95&amp;$AQ95)*($Z$3:$Z$65=DL$3),0),0),"")</f>
        <v/>
      </c>
      <c r="DM95" s="299" t="str">
        <f t="array" aca="1" ref="DM95" ca="1">IFERROR(INDEX($Y$3:$Y$65,MATCH(1,($AO$3:$AO$65=$AR95&amp;$AQ95)*($Z$3:$Z$65=DM$3),0),0),"")</f>
        <v/>
      </c>
      <c r="DN95" s="297" t="str">
        <f t="array" aca="1" ref="DN95" ca="1">IFERROR(INDEX($AB$3:$AB$65,MATCH(1,($AO$3:$AO$65=$AR95&amp;$AQ95)*($Z$3:$Z$65=DN$3),0),0),"")</f>
        <v/>
      </c>
      <c r="DO95" s="297" t="str">
        <f t="array" aca="1" ref="DO95" ca="1">IFERROR(INDEX($AC$3:$AC$65,MATCH(1,($AO$3:$AO$65=$AR95&amp;$AQ95)*($Z$3:$Z$65=DO$3),0),0),"")</f>
        <v/>
      </c>
      <c r="DP95" s="297" t="str">
        <f t="array" aca="1" ref="DP95" ca="1">IFERROR(INDEX($AA$3:$AA$65,MATCH(1,($AO$3:$AO$65=$AR95&amp;$AQ95)*($Z$3:$Z$65=DP$3),0),0),"")</f>
        <v/>
      </c>
      <c r="DQ95" s="299" t="str">
        <f t="array" aca="1" ref="DQ95" ca="1">IFERROR(INDEX($Y$3:$Y$65,MATCH(1,($AO$3:$AO$65=$AR95&amp;$AQ95)*($Z$3:$Z$65=DQ$3),0),0),"")</f>
        <v/>
      </c>
      <c r="DR95" s="297" t="str">
        <f t="array" aca="1" ref="DR95" ca="1">IFERROR(INDEX($AB$3:$AB$65,MATCH(1,($AO$3:$AO$65=$AR95&amp;$AQ95)*($Z$3:$Z$65=DR$3),0),0),"")</f>
        <v/>
      </c>
      <c r="DS95" s="297" t="str">
        <f t="array" aca="1" ref="DS95" ca="1">IFERROR(INDEX($AC$3:$AC$65,MATCH(1,($AO$3:$AO$65=$AR95&amp;$AQ95)*($Z$3:$Z$65=DS$3),0),0),"")</f>
        <v/>
      </c>
      <c r="DT95" s="297" t="str">
        <f t="array" aca="1" ref="DT95" ca="1">IFERROR(INDEX($AA$3:$AA$65,MATCH(1,($AO$3:$AO$65=$AR95&amp;$AQ95)*($Z$3:$Z$65=DT$3),0),0),"")</f>
        <v/>
      </c>
      <c r="DU95" s="299" t="str">
        <f t="array" aca="1" ref="DU95" ca="1">IFERROR(INDEX($Y$3:$Y$65,MATCH(1,($AO$3:$AO$65=$AR95&amp;$AQ95)*($Z$3:$Z$65=DU$3),0),0),"")</f>
        <v/>
      </c>
      <c r="DV95" s="297" t="str">
        <f t="array" aca="1" ref="DV95" ca="1">IFERROR(INDEX($AB$3:$AB$65,MATCH(1,($AO$3:$AO$65=$AR95&amp;$AQ95)*($Z$3:$Z$65=DV$3),0),0),"")</f>
        <v/>
      </c>
      <c r="DW95" s="297" t="str">
        <f t="array" aca="1" ref="DW95" ca="1">IFERROR(INDEX($AC$3:$AC$65,MATCH(1,($AO$3:$AO$65=$AR95&amp;$AQ95)*($Z$3:$Z$65=DW$3),0),0),"")</f>
        <v/>
      </c>
      <c r="DX95" s="297" t="str">
        <f t="array" aca="1" ref="DX95" ca="1">IFERROR(INDEX($AA$3:$AA$65,MATCH(1,($AO$3:$AO$65=$AR95&amp;$AQ95)*($Z$3:$Z$65=DX$3),0),0),"")</f>
        <v/>
      </c>
      <c r="DY95" s="299" t="str">
        <f t="array" aca="1" ref="DY95" ca="1">IFERROR(INDEX($Y$3:$Y$65,MATCH(1,($AO$3:$AO$65=$AR95&amp;$AQ95)*($Z$3:$Z$65=DY$3),0),0),"")</f>
        <v/>
      </c>
      <c r="DZ95" s="297" t="str">
        <f t="array" aca="1" ref="DZ95" ca="1">IFERROR(INDEX($AB$3:$AB$65,MATCH(1,($AO$3:$AO$65=$AR95&amp;$AQ95)*($Z$3:$Z$65=DZ$3),0),0),"")</f>
        <v/>
      </c>
      <c r="EA95" s="297" t="str">
        <f t="array" aca="1" ref="EA95" ca="1">IFERROR(INDEX($AC$3:$AC$65,MATCH(1,($AO$3:$AO$65=$AR95&amp;$AQ95)*($Z$3:$Z$65=EA$3),0),0),"")</f>
        <v/>
      </c>
      <c r="EB95" s="297" t="str">
        <f t="array" aca="1" ref="EB95" ca="1">IFERROR(INDEX($AA$3:$AA$65,MATCH(1,($AO$3:$AO$65=$AR95&amp;$AQ95)*($Z$3:$Z$65=EB$3),0),0),"")</f>
        <v/>
      </c>
      <c r="EC95" s="299" t="str">
        <f t="array" aca="1" ref="EC95" ca="1">IFERROR(INDEX($Y$3:$Y$65,MATCH(1,($AO$3:$AO$65=$AR95&amp;$AQ95)*($Z$3:$Z$65=EC$3),0),0),"")</f>
        <v/>
      </c>
      <c r="ED95" s="297" t="str">
        <f t="array" aca="1" ref="ED95" ca="1">IFERROR(INDEX($AB$3:$AB$65,MATCH(1,($AO$3:$AO$65=$AR95&amp;$AQ95)*($Z$3:$Z$65=ED$3),0),0),"")</f>
        <v/>
      </c>
      <c r="EE95" s="297" t="str">
        <f t="array" aca="1" ref="EE95" ca="1">IFERROR(INDEX($AC$3:$AC$65,MATCH(1,($AO$3:$AO$65=$AR95&amp;$AQ95)*($Z$3:$Z$65=EE$3),0),0),"")</f>
        <v/>
      </c>
      <c r="EF95" s="297">
        <f t="array" aca="1" ref="EF95" ca="1">IFERROR(INDEX($AI$3:$AI$129,MATCH(1,($AP$3:$AP$129=$AR95&amp;$AQ95)*($AH$3:$AH$129=EF$3),0),0),"")</f>
        <v>0.79166666666666674</v>
      </c>
      <c r="EG95" s="299">
        <f t="array" aca="1" ref="EG95" ca="1">IFERROR(INDEX($AG$3:$AG$129,MATCH(1,($AP$3:$AP$129=$AR95&amp;$AQ95)*($AH$3:$AH$129=EG$3),0),0),"")</f>
        <v>44</v>
      </c>
      <c r="EH95" s="297" t="str">
        <f t="array" aca="1" ref="EH95" ca="1">IFERROR(INDEX($AJ$3:$AJ$129,MATCH(1,($AP$3:$AP$129=$AR95&amp;$AQ95)*($AH$3:$AH$129=EH$3),0),0),"")</f>
        <v>Loser Match 18</v>
      </c>
      <c r="EI95" s="297" t="str">
        <f t="array" aca="1" ref="EI95" ca="1">IFERROR(INDEX($AK$3:$AK$129,MATCH(1,($AP$3:$AP$129=$AR95&amp;$AQ95)*($AH$3:$AH$129=EI$3),0),0),"")</f>
        <v>Loser Match 17</v>
      </c>
      <c r="EJ95" s="297" t="str">
        <f t="array" aca="1" ref="EJ95" ca="1">IFERROR(INDEX($AI$3:$AI$129,MATCH(1,($AP$3:$AP$129=$AR95&amp;$AQ95)*($AH$3:$AH$129=EJ$3),0),0),"")</f>
        <v/>
      </c>
      <c r="EK95" s="299" t="str">
        <f t="array" aca="1" ref="EK95" ca="1">IFERROR(INDEX($AG$3:$AG$129,MATCH(1,($AP$3:$AP$129=$AR95&amp;$AQ95)*($AH$3:$AH$129=EK$3),0),0),"")</f>
        <v/>
      </c>
      <c r="EL95" s="297" t="str">
        <f t="array" aca="1" ref="EL95" ca="1">IFERROR(INDEX($AJ$3:$AJ$129,MATCH(1,($AP$3:$AP$129=$AR95&amp;$AQ95)*($AH$3:$AH$129=EL$3),0),0),"")</f>
        <v/>
      </c>
      <c r="EM95" s="297" t="str">
        <f t="array" aca="1" ref="EM95" ca="1">IFERROR(INDEX($AK$3:$AK$129,MATCH(1,($AP$3:$AP$129=$AR95&amp;$AQ95)*($AH$3:$AH$129=EM$3),0),0),"")</f>
        <v/>
      </c>
      <c r="EN95" s="297" t="str">
        <f t="array" aca="1" ref="EN95" ca="1">IFERROR(INDEX($AI$3:$AI$129,MATCH(1,($AP$3:$AP$129=$AR95&amp;$AQ95)*($AH$3:$AH$129=EN$3),0),0),"")</f>
        <v/>
      </c>
      <c r="EO95" s="299" t="str">
        <f t="array" aca="1" ref="EO95" ca="1">IFERROR(INDEX($AG$3:$AG$129,MATCH(1,($AP$3:$AP$129=$AR95&amp;$AQ95)*($AH$3:$AH$129=EO$3),0),0),"")</f>
        <v/>
      </c>
      <c r="EP95" s="297" t="str">
        <f t="array" aca="1" ref="EP95" ca="1">IFERROR(INDEX($AJ$3:$AJ$129,MATCH(1,($AP$3:$AP$129=$AR95&amp;$AQ95)*($AH$3:$AH$129=EP$3),0),0),"")</f>
        <v/>
      </c>
      <c r="EQ95" s="297" t="str">
        <f t="array" aca="1" ref="EQ95" ca="1">IFERROR(INDEX($AK$3:$AK$129,MATCH(1,($AP$3:$AP$129=$AR95&amp;$AQ95)*($AH$3:$AH$129=EQ$3),0),0),"")</f>
        <v/>
      </c>
      <c r="ER95" s="297" t="str">
        <f t="array" aca="1" ref="ER95" ca="1">IFERROR(INDEX($AI$3:$AI$129,MATCH(1,($AP$3:$AP$129=$AR95&amp;$AQ95)*($AH$3:$AH$129=ER$3),0),0),"")</f>
        <v/>
      </c>
      <c r="ES95" s="299" t="str">
        <f t="array" aca="1" ref="ES95" ca="1">IFERROR(INDEX($AG$3:$AG$129,MATCH(1,($AP$3:$AP$129=$AR95&amp;$AQ95)*($AH$3:$AH$129=ES$3),0),0),"")</f>
        <v/>
      </c>
      <c r="ET95" s="297" t="str">
        <f t="array" aca="1" ref="ET95" ca="1">IFERROR(INDEX($AJ$3:$AJ$129,MATCH(1,($AP$3:$AP$129=$AR95&amp;$AQ95)*($AH$3:$AH$129=ET$3),0),0),"")</f>
        <v/>
      </c>
      <c r="EU95" s="297" t="str">
        <f t="array" aca="1" ref="EU95" ca="1">IFERROR(INDEX($AK$3:$AK$129,MATCH(1,($AP$3:$AP$129=$AR95&amp;$AQ95)*($AH$3:$AH$129=EU$3),0),0),"")</f>
        <v/>
      </c>
      <c r="EV95" s="297" t="str">
        <f t="array" aca="1" ref="EV95" ca="1">IFERROR(INDEX($AI$3:$AI$129,MATCH(1,($AP$3:$AP$129=$AR95&amp;$AQ95)*($AH$3:$AH$129=EV$3),0),0),"")</f>
        <v/>
      </c>
      <c r="EW95" s="299" t="str">
        <f t="array" aca="1" ref="EW95" ca="1">IFERROR(INDEX($AG$3:$AG$129,MATCH(1,($AP$3:$AP$129=$AR95&amp;$AQ95)*($AH$3:$AH$129=EW$3),0),0),"")</f>
        <v/>
      </c>
      <c r="EX95" s="297" t="str">
        <f t="array" aca="1" ref="EX95" ca="1">IFERROR(INDEX($AJ$3:$AJ$129,MATCH(1,($AP$3:$AP$129=$AR95&amp;$AQ95)*($AH$3:$AH$129=EX$3),0),0),"")</f>
        <v/>
      </c>
      <c r="EY95" s="297" t="str">
        <f t="array" aca="1" ref="EY95" ca="1">IFERROR(INDEX($AK$3:$AK$129,MATCH(1,($AP$3:$AP$129=$AR95&amp;$AQ95)*($AH$3:$AH$129=EY$3),0),0),"")</f>
        <v/>
      </c>
      <c r="EZ95" s="297" t="str">
        <f t="array" aca="1" ref="EZ95" ca="1">IFERROR(INDEX($AI$3:$AI$129,MATCH(1,($AP$3:$AP$129=$AR95&amp;$AQ95)*($AH$3:$AH$129=EZ$3),0),0),"")</f>
        <v/>
      </c>
      <c r="FA95" s="299" t="str">
        <f t="array" aca="1" ref="FA95" ca="1">IFERROR(INDEX($AG$3:$AG$129,MATCH(1,($AP$3:$AP$129=$AR95&amp;$AQ95)*($AH$3:$AH$129=FA$3),0),0),"")</f>
        <v/>
      </c>
      <c r="FB95" s="297" t="str">
        <f t="array" aca="1" ref="FB95" ca="1">IFERROR(INDEX($AJ$3:$AJ$129,MATCH(1,($AP$3:$AP$129=$AR95&amp;$AQ95)*($AH$3:$AH$129=FB$3),0),0),"")</f>
        <v/>
      </c>
      <c r="FC95" s="297" t="str">
        <f t="array" aca="1" ref="FC95" ca="1">IFERROR(INDEX($AK$3:$AK$129,MATCH(1,($AP$3:$AP$129=$AR95&amp;$AQ95)*($AH$3:$AH$129=FC$3),0),0),"")</f>
        <v/>
      </c>
      <c r="FD95" s="297" t="str">
        <f t="array" aca="1" ref="FD95" ca="1">IFERROR(INDEX($AI$3:$AI$129,MATCH(1,($AP$3:$AP$129=$AR95&amp;$AQ95)*($AH$3:$AH$129=FD$3),0),0),"")</f>
        <v/>
      </c>
      <c r="FE95" s="299" t="str">
        <f t="array" aca="1" ref="FE95" ca="1">IFERROR(INDEX($AG$3:$AG$129,MATCH(1,($AP$3:$AP$129=$AR95&amp;$AQ95)*($AH$3:$AH$129=FE$3),0),0),"")</f>
        <v/>
      </c>
      <c r="FF95" s="297" t="str">
        <f t="array" aca="1" ref="FF95" ca="1">IFERROR(INDEX($AJ$3:$AJ$129,MATCH(1,($AP$3:$AP$129=$AR95&amp;$AQ95)*($AH$3:$AH$129=FF$3),0),0),"")</f>
        <v/>
      </c>
      <c r="FG95" s="297" t="str">
        <f t="array" aca="1" ref="FG95" ca="1">IFERROR(INDEX($AK$3:$AK$129,MATCH(1,($AP$3:$AP$129=$AR95&amp;$AQ95)*($AH$3:$AH$129=FG$3),0),0),"")</f>
        <v/>
      </c>
    </row>
    <row r="96" spans="2:163" ht="13.8" x14ac:dyDescent="0.25">
      <c r="B96" s="295">
        <f>dummy1!O102</f>
        <v>94</v>
      </c>
      <c r="C96" s="296">
        <f>dummy1!P102</f>
        <v>42041</v>
      </c>
      <c r="D96" s="297">
        <f>dummy1!Q102</f>
        <v>0.70833333333333337</v>
      </c>
      <c r="E96" s="295" t="str">
        <f>dummy1!R102</f>
        <v>Court 14</v>
      </c>
      <c r="AD96" s="295">
        <f ca="1">'Bracket 33 - 64'!AI354</f>
        <v>46</v>
      </c>
      <c r="AE96" s="295" t="str">
        <f ca="1">'Bracket 33 - 64'!AJ351</f>
        <v>Loser Match 22</v>
      </c>
      <c r="AF96" s="295" t="str">
        <f ca="1">'Bracket 33 - 64'!AJ352</f>
        <v>Loser Match 21</v>
      </c>
      <c r="AG96" s="295" t="str">
        <f t="shared" ca="1" si="80"/>
        <v/>
      </c>
      <c r="AH96" s="295" t="str">
        <f t="shared" ca="1" si="81"/>
        <v/>
      </c>
      <c r="AI96" s="295" t="str">
        <f t="shared" ca="1" si="82"/>
        <v/>
      </c>
      <c r="AJ96" s="295" t="str">
        <f t="shared" ca="1" si="83"/>
        <v/>
      </c>
      <c r="AK96" s="295" t="str">
        <f t="shared" ca="1" si="84"/>
        <v/>
      </c>
      <c r="AL96" s="294">
        <f>IF(dummy1!B103=dummy1!B102,IF(dummy1!C103&gt;1,AL95,AL95+1),1)</f>
        <v>2</v>
      </c>
      <c r="AP96" s="295" t="str">
        <f t="shared" si="85"/>
        <v>2Court 14</v>
      </c>
      <c r="AQ96" s="295" t="str">
        <f t="shared" si="96"/>
        <v>Court 12</v>
      </c>
      <c r="AR96" s="295">
        <f t="shared" si="95"/>
        <v>4</v>
      </c>
      <c r="AS96" s="295">
        <f t="shared" ca="1" si="87"/>
        <v>24</v>
      </c>
      <c r="AT96" s="295">
        <f t="shared" ca="1" si="88"/>
        <v>0</v>
      </c>
      <c r="AU96" s="295">
        <f t="shared" ca="1" si="89"/>
        <v>0</v>
      </c>
      <c r="AV96" s="295">
        <f t="shared" ca="1" si="90"/>
        <v>0</v>
      </c>
      <c r="AW96" s="295">
        <f t="shared" ca="1" si="91"/>
        <v>0</v>
      </c>
      <c r="AX96" s="295">
        <f t="shared" ca="1" si="92"/>
        <v>0</v>
      </c>
      <c r="AY96" s="295">
        <f t="shared" ca="1" si="93"/>
        <v>0</v>
      </c>
      <c r="AZ96" s="297" t="str">
        <f t="array" aca="1" ref="AZ96" ca="1">IFERROR(INDEX($K$3:$K$18,MATCH(1,($AM$3:$AM$18=$AR96&amp;$AQ96)*($J$3:$J$18=AZ$3),0),0),"")</f>
        <v/>
      </c>
      <c r="BA96" s="299" t="str">
        <f t="array" aca="1" ref="BA96" ca="1">IFERROR(INDEX($I$3:$I$18,MATCH(1,($AM$3:$AM$18=$AR96&amp;$AQ96)*($J$3:$J$18=BA$3),0),0),"")</f>
        <v/>
      </c>
      <c r="BB96" s="297" t="str">
        <f t="array" aca="1" ref="BB96" ca="1">IFERROR(INDEX($L$3:$L$18,MATCH(1,($AM$3:$AM$18=$AR96&amp;$AQ96)*($J$3:$J$18=BB$3),0),0),"")</f>
        <v/>
      </c>
      <c r="BC96" s="297" t="str">
        <f t="array" aca="1" ref="BC96" ca="1">IFERROR(INDEX($M$3:$M$18,MATCH(1,($AM$3:$AM$18=$AR96&amp;$AQ96)*($J$3:$J$18=BC$3),0),0),"")</f>
        <v/>
      </c>
      <c r="BD96" s="297" t="str">
        <f t="array" aca="1" ref="BD96" ca="1">IFERROR(INDEX($K$3:$K$18,MATCH(1,($AM$3:$AM$18=$AR96&amp;$AQ96)*($J$3:$J$18=BD$3),0),0),"")</f>
        <v/>
      </c>
      <c r="BE96" s="299" t="str">
        <f t="array" aca="1" ref="BE96" ca="1">IFERROR(INDEX($I$3:$I$18,MATCH(1,($AM$3:$AM$18=$AR96&amp;$AQ96)*($J$3:$J$18=BE$3),0),0),"")</f>
        <v/>
      </c>
      <c r="BF96" s="297" t="str">
        <f t="array" aca="1" ref="BF96" ca="1">IFERROR(INDEX($L$3:$L$18,MATCH(1,($AM$3:$AM$18=$AR96&amp;$AQ96)*($J$3:$J$18=BF$3),0),0),"")</f>
        <v/>
      </c>
      <c r="BG96" s="297" t="str">
        <f t="array" aca="1" ref="BG96" ca="1">IFERROR(INDEX($M$3:$M$18,MATCH(1,($AM$3:$AM$18=$AR96&amp;$AQ96)*($J$3:$J$18=BG$3),0),0),"")</f>
        <v/>
      </c>
      <c r="BH96" s="297" t="str">
        <f t="array" aca="1" ref="BH96" ca="1">IFERROR(INDEX($K$3:$K$18,MATCH(1,($AM$3:$AM$18=$AR96&amp;$AQ96)*($J$3:$J$18=BH$3),0),0),"")</f>
        <v/>
      </c>
      <c r="BI96" s="299" t="str">
        <f t="array" aca="1" ref="BI96" ca="1">IFERROR(INDEX($I$3:$I$18,MATCH(1,($AM$3:$AM$18=$AR96&amp;$AQ96)*($J$3:$J$18=BI$3),0),0),"")</f>
        <v/>
      </c>
      <c r="BJ96" s="297" t="str">
        <f t="array" aca="1" ref="BJ96" ca="1">IFERROR(INDEX($L$3:$L$18,MATCH(1,($AM$3:$AM$18=$AR96&amp;$AQ96)*($J$3:$J$18=BJ$3),0),0),"")</f>
        <v/>
      </c>
      <c r="BK96" s="297" t="str">
        <f t="array" aca="1" ref="BK96" ca="1">IFERROR(INDEX($M$3:$M$18,MATCH(1,($AM$3:$AM$18=$AR96&amp;$AQ96)*($J$3:$J$18=BK$3),0),0),"")</f>
        <v/>
      </c>
      <c r="BL96" s="297" t="str">
        <f t="array" aca="1" ref="BL96" ca="1">IFERROR(INDEX($K$3:$K$18,MATCH(1,($AM$3:$AM$18=$AR96&amp;$AQ96)*($J$3:$J$18=BL$3),0),0),"")</f>
        <v/>
      </c>
      <c r="BM96" s="299" t="str">
        <f t="array" aca="1" ref="BM96" ca="1">IFERROR(INDEX($I$3:$I$18,MATCH(1,($AM$3:$AM$18=$AR96&amp;$AQ96)*($J$3:$J$18=BM$3),0),0),"")</f>
        <v/>
      </c>
      <c r="BN96" s="297" t="str">
        <f t="array" aca="1" ref="BN96" ca="1">IFERROR(INDEX($L$3:$L$18,MATCH(1,($AM$3:$AM$18=$AR96&amp;$AQ96)*($J$3:$J$18=BN$3),0),0),"")</f>
        <v/>
      </c>
      <c r="BO96" s="297" t="str">
        <f t="array" aca="1" ref="BO96" ca="1">IFERROR(INDEX($M$3:$M$18,MATCH(1,($AM$3:$AM$18=$AR96&amp;$AQ96)*($J$3:$J$18=BO$3),0),0),"")</f>
        <v/>
      </c>
      <c r="BP96" s="297" t="str">
        <f t="array" aca="1" ref="BP96" ca="1">IFERROR(INDEX($K$3:$K$18,MATCH(1,($AM$3:$AM$18=$AR96&amp;$AQ96)*($J$3:$J$18=BP$3),0),0),"")</f>
        <v/>
      </c>
      <c r="BQ96" s="299" t="str">
        <f t="array" aca="1" ref="BQ96" ca="1">IFERROR(INDEX($I$3:$I$18,MATCH(1,($AM$3:$AM$18=$AR96&amp;$AQ96)*($J$3:$J$18=BQ$3),0),0),"")</f>
        <v/>
      </c>
      <c r="BR96" s="297" t="str">
        <f t="array" aca="1" ref="BR96" ca="1">IFERROR(INDEX($L$3:$L$18,MATCH(1,($AM$3:$AM$18=$AR96&amp;$AQ96)*($J$3:$J$18=BR$3),0),0),"")</f>
        <v/>
      </c>
      <c r="BS96" s="297" t="str">
        <f t="array" aca="1" ref="BS96" ca="1">IFERROR(INDEX($M$3:$M$18,MATCH(1,($AM$3:$AM$18=$AR96&amp;$AQ96)*($J$3:$J$18=BS$3),0),0),"")</f>
        <v/>
      </c>
      <c r="BT96" s="297" t="str">
        <f t="array" aca="1" ref="BT96" ca="1">IFERROR(INDEX($K$3:$K$18,MATCH(1,($AM$3:$AM$18=$AR96&amp;$AQ96)*($J$3:$J$18=BT$3),0),0),"")</f>
        <v/>
      </c>
      <c r="BU96" s="299" t="str">
        <f t="array" aca="1" ref="BU96" ca="1">IFERROR(INDEX($I$3:$I$18,MATCH(1,($AM$3:$AM$18=$AR96&amp;$AQ96)*($J$3:$J$18=BU$3),0),0),"")</f>
        <v/>
      </c>
      <c r="BV96" s="297" t="str">
        <f t="array" aca="1" ref="BV96" ca="1">IFERROR(INDEX($L$3:$L$18,MATCH(1,($AM$3:$AM$18=$AR96&amp;$AQ96)*($J$3:$J$18=BV$3),0),0),"")</f>
        <v/>
      </c>
      <c r="BW96" s="297" t="str">
        <f t="array" aca="1" ref="BW96" ca="1">IFERROR(INDEX($M$3:$M$18,MATCH(1,($AM$3:$AM$18=$AR96&amp;$AQ96)*($J$3:$J$18=BW$3),0),0),"")</f>
        <v/>
      </c>
      <c r="BX96" s="297" t="str">
        <f t="array" aca="1" ref="BX96" ca="1">IFERROR(INDEX($K$3:$K$18,MATCH(1,($AM$3:$AM$18=$AR96&amp;$AQ96)*($J$3:$J$18=BX$3),0),0),"")</f>
        <v/>
      </c>
      <c r="BY96" s="299" t="str">
        <f t="array" aca="1" ref="BY96" ca="1">IFERROR(INDEX($I$3:$I$18,MATCH(1,($AM$3:$AM$18=$AR96&amp;$AQ96)*($J$3:$J$18=BY$3),0),0),"")</f>
        <v/>
      </c>
      <c r="BZ96" s="297" t="str">
        <f t="array" aca="1" ref="BZ96" ca="1">IFERROR(INDEX($L$3:$L$18,MATCH(1,($AM$3:$AM$18=$AR96&amp;$AQ96)*($J$3:$J$18=BZ$3),0),0),"")</f>
        <v/>
      </c>
      <c r="CA96" s="297" t="str">
        <f t="array" aca="1" ref="CA96" ca="1">IFERROR(INDEX($M$3:$M$18,MATCH(1,($AM$3:$AM$18=$AR96&amp;$AQ96)*($J$3:$J$18=CA$3),0),0),"")</f>
        <v/>
      </c>
      <c r="CB96" s="297" t="str">
        <f t="array" aca="1" ref="CB96" ca="1">IFERROR(INDEX($S$3:$S$33,MATCH(1,($AN$3:$AN$33=$AR96&amp;$AQ96)*($R$3:$R$33=CB$3),0),0),"")</f>
        <v/>
      </c>
      <c r="CC96" s="299" t="str">
        <f t="array" aca="1" ref="CC96" ca="1">IFERROR(INDEX($Q$3:$Q$33,MATCH(1,($AN$3:$AN$33=$AR96&amp;$AQ96)*($R$3:$R$33=CC$3),0),0),"")</f>
        <v/>
      </c>
      <c r="CD96" s="297" t="str">
        <f t="array" aca="1" ref="CD96" ca="1">IFERROR(INDEX($T$3:$T$33,MATCH(1,($AN$3:$AN$33=$AR96&amp;$AQ96)*($R$3:$R$33=CD$3),0),0),"")</f>
        <v/>
      </c>
      <c r="CE96" s="297" t="str">
        <f t="array" aca="1" ref="CE96" ca="1">IFERROR(INDEX($U$3:$U$33,MATCH(1,($AN$3:$AN$33=$AR96&amp;$AQ96)*($R$3:$R$33=CE$3),0),0),"")</f>
        <v/>
      </c>
      <c r="CF96" s="297" t="str">
        <f t="array" aca="1" ref="CF96" ca="1">IFERROR(INDEX($S$3:$S$33,MATCH(1,($AN$3:$AN$33=$AR96&amp;$AQ96)*($R$3:$R$33=CF$3),0),0),"")</f>
        <v/>
      </c>
      <c r="CG96" s="299" t="str">
        <f t="array" aca="1" ref="CG96" ca="1">IFERROR(INDEX($Q$3:$Q$33,MATCH(1,($AN$3:$AN$33=$AR96&amp;$AQ96)*($R$3:$R$33=CG$3),0),0),"")</f>
        <v/>
      </c>
      <c r="CH96" s="297" t="str">
        <f t="array" aca="1" ref="CH96" ca="1">IFERROR(INDEX($T$3:$T$33,MATCH(1,($AN$3:$AN$33=$AR96&amp;$AQ96)*($R$3:$R$33=CH$3),0),0),"")</f>
        <v/>
      </c>
      <c r="CI96" s="297" t="str">
        <f t="array" aca="1" ref="CI96" ca="1">IFERROR(INDEX($U$3:$U$33,MATCH(1,($AN$3:$AN$33=$AR96&amp;$AQ96)*($R$3:$R$33=CI$3),0),0),"")</f>
        <v/>
      </c>
      <c r="CJ96" s="297" t="str">
        <f t="array" aca="1" ref="CJ96" ca="1">IFERROR(INDEX($S$3:$S$33,MATCH(1,($AN$3:$AN$33=$AR96&amp;$AQ96)*($R$3:$R$33=CJ$3),0),0),"")</f>
        <v/>
      </c>
      <c r="CK96" s="299" t="str">
        <f t="array" aca="1" ref="CK96" ca="1">IFERROR(INDEX($Q$3:$Q$33,MATCH(1,($AN$3:$AN$33=$AR96&amp;$AQ96)*($R$3:$R$33=CK$3),0),0),"")</f>
        <v/>
      </c>
      <c r="CL96" s="297" t="str">
        <f t="array" aca="1" ref="CL96" ca="1">IFERROR(INDEX($T$3:$T$33,MATCH(1,($AN$3:$AN$33=$AR96&amp;$AQ96)*($R$3:$R$33=CL$3),0),0),"")</f>
        <v/>
      </c>
      <c r="CM96" s="297" t="str">
        <f t="array" aca="1" ref="CM96" ca="1">IFERROR(INDEX($U$3:$U$33,MATCH(1,($AN$3:$AN$33=$AR96&amp;$AQ96)*($R$3:$R$33=CM$3),0),0),"")</f>
        <v/>
      </c>
      <c r="CN96" s="297" t="str">
        <f t="array" aca="1" ref="CN96" ca="1">IFERROR(INDEX($S$3:$S$33,MATCH(1,($AN$3:$AN$33=$AR96&amp;$AQ96)*($R$3:$R$33=CN$3),0),0),"")</f>
        <v/>
      </c>
      <c r="CO96" s="299" t="str">
        <f t="array" aca="1" ref="CO96" ca="1">IFERROR(INDEX($Q$3:$Q$33,MATCH(1,($AN$3:$AN$33=$AR96&amp;$AQ96)*($R$3:$R$33=CO$3),0),0),"")</f>
        <v/>
      </c>
      <c r="CP96" s="297" t="str">
        <f t="array" aca="1" ref="CP96" ca="1">IFERROR(INDEX($T$3:$T$33,MATCH(1,($AN$3:$AN$33=$AR96&amp;$AQ96)*($R$3:$R$33=CP$3),0),0),"")</f>
        <v/>
      </c>
      <c r="CQ96" s="297" t="str">
        <f t="array" aca="1" ref="CQ96" ca="1">IFERROR(INDEX($U$3:$U$33,MATCH(1,($AN$3:$AN$33=$AR96&amp;$AQ96)*($R$3:$R$33=CQ$3),0),0),"")</f>
        <v/>
      </c>
      <c r="CR96" s="297" t="str">
        <f t="array" aca="1" ref="CR96" ca="1">IFERROR(INDEX($S$3:$S$33,MATCH(1,($AN$3:$AN$33=$AR96&amp;$AQ96)*($R$3:$R$33=CR$3),0),0),"")</f>
        <v/>
      </c>
      <c r="CS96" s="299" t="str">
        <f t="array" aca="1" ref="CS96" ca="1">IFERROR(INDEX($Q$3:$Q$33,MATCH(1,($AN$3:$AN$33=$AR96&amp;$AQ96)*($R$3:$R$33=CS$3),0),0),"")</f>
        <v/>
      </c>
      <c r="CT96" s="297" t="str">
        <f t="array" aca="1" ref="CT96" ca="1">IFERROR(INDEX($T$3:$T$33,MATCH(1,($AN$3:$AN$33=$AR96&amp;$AQ96)*($R$3:$R$33=CT$3),0),0),"")</f>
        <v/>
      </c>
      <c r="CU96" s="297" t="str">
        <f t="array" aca="1" ref="CU96" ca="1">IFERROR(INDEX($U$3:$U$33,MATCH(1,($AN$3:$AN$33=$AR96&amp;$AQ96)*($R$3:$R$33=CU$3),0),0),"")</f>
        <v/>
      </c>
      <c r="CV96" s="297" t="str">
        <f t="array" aca="1" ref="CV96" ca="1">IFERROR(INDEX($S$3:$S$33,MATCH(1,($AN$3:$AN$33=$AR96&amp;$AQ96)*($R$3:$R$33=CV$3),0),0),"")</f>
        <v/>
      </c>
      <c r="CW96" s="299" t="str">
        <f t="array" aca="1" ref="CW96" ca="1">IFERROR(INDEX($Q$3:$Q$33,MATCH(1,($AN$3:$AN$33=$AR96&amp;$AQ96)*($R$3:$R$33=CW$3),0),0),"")</f>
        <v/>
      </c>
      <c r="CX96" s="297" t="str">
        <f t="array" aca="1" ref="CX96" ca="1">IFERROR(INDEX($T$3:$T$33,MATCH(1,($AN$3:$AN$33=$AR96&amp;$AQ96)*($R$3:$R$33=CX$3),0),0),"")</f>
        <v/>
      </c>
      <c r="CY96" s="297" t="str">
        <f t="array" aca="1" ref="CY96" ca="1">IFERROR(INDEX($U$3:$U$33,MATCH(1,($AN$3:$AN$33=$AR96&amp;$AQ96)*($R$3:$R$33=CY$3),0),0),"")</f>
        <v/>
      </c>
      <c r="CZ96" s="297" t="str">
        <f t="array" aca="1" ref="CZ96" ca="1">IFERROR(INDEX($S$3:$S$33,MATCH(1,($AN$3:$AN$33=$AR96&amp;$AQ96)*($R$3:$R$33=CZ$3),0),0),"")</f>
        <v/>
      </c>
      <c r="DA96" s="299" t="str">
        <f t="array" aca="1" ref="DA96" ca="1">IFERROR(INDEX($Q$3:$Q$33,MATCH(1,($AN$3:$AN$33=$AR96&amp;$AQ96)*($R$3:$R$33=DA$3),0),0),"")</f>
        <v/>
      </c>
      <c r="DB96" s="297" t="str">
        <f t="array" aca="1" ref="DB96" ca="1">IFERROR(INDEX($T$3:$T$33,MATCH(1,($AN$3:$AN$33=$AR96&amp;$AQ96)*($R$3:$R$33=DB$3),0),0),"")</f>
        <v/>
      </c>
      <c r="DC96" s="297" t="str">
        <f t="array" aca="1" ref="DC96" ca="1">IFERROR(INDEX($U$3:$U$33,MATCH(1,($AN$3:$AN$33=$AR96&amp;$AQ96)*($R$3:$R$33=DC$3),0),0),"")</f>
        <v/>
      </c>
      <c r="DD96" s="297" t="str">
        <f t="array" aca="1" ref="DD96" ca="1">IFERROR(INDEX($AA$3:$AA$65,MATCH(1,($AO$3:$AO$65=$AR96&amp;$AQ96)*($Z$3:$Z$65=DD$3),0),0),"")</f>
        <v/>
      </c>
      <c r="DE96" s="299" t="str">
        <f t="array" aca="1" ref="DE96" ca="1">IFERROR(INDEX($Y$3:$Y$65,MATCH(1,($AO$3:$AO$65=$AR96&amp;$AQ96)*($Z$3:$Z$65=DE$3),0),0),"")</f>
        <v/>
      </c>
      <c r="DF96" s="297" t="str">
        <f t="array" aca="1" ref="DF96" ca="1">IFERROR(INDEX($AB$3:$AB$65,MATCH(1,($AO$3:$AO$65=$AR96&amp;$AQ96)*($Z$3:$Z$65=DF$3),0),0),"")</f>
        <v/>
      </c>
      <c r="DG96" s="297" t="str">
        <f t="array" aca="1" ref="DG96" ca="1">IFERROR(INDEX($AC$3:$AC$65,MATCH(1,($AO$3:$AO$65=$AR96&amp;$AQ96)*($Z$3:$Z$65=DG$3),0),0),"")</f>
        <v/>
      </c>
      <c r="DH96" s="297" t="str">
        <f t="array" aca="1" ref="DH96" ca="1">IFERROR(INDEX($AA$3:$AA$65,MATCH(1,($AO$3:$AO$65=$AR96&amp;$AQ96)*($Z$3:$Z$65=DH$3),0),0),"")</f>
        <v/>
      </c>
      <c r="DI96" s="299" t="str">
        <f t="array" aca="1" ref="DI96" ca="1">IFERROR(INDEX($Y$3:$Y$65,MATCH(1,($AO$3:$AO$65=$AR96&amp;$AQ96)*($Z$3:$Z$65=DI$3),0),0),"")</f>
        <v/>
      </c>
      <c r="DJ96" s="297" t="str">
        <f t="array" aca="1" ref="DJ96" ca="1">IFERROR(INDEX($AB$3:$AB$65,MATCH(1,($AO$3:$AO$65=$AR96&amp;$AQ96)*($Z$3:$Z$65=DJ$3),0),0),"")</f>
        <v/>
      </c>
      <c r="DK96" s="297" t="str">
        <f t="array" aca="1" ref="DK96" ca="1">IFERROR(INDEX($AC$3:$AC$65,MATCH(1,($AO$3:$AO$65=$AR96&amp;$AQ96)*($Z$3:$Z$65=DK$3),0),0),"")</f>
        <v/>
      </c>
      <c r="DL96" s="297" t="str">
        <f t="array" aca="1" ref="DL96" ca="1">IFERROR(INDEX($AA$3:$AA$65,MATCH(1,($AO$3:$AO$65=$AR96&amp;$AQ96)*($Z$3:$Z$65=DL$3),0),0),"")</f>
        <v/>
      </c>
      <c r="DM96" s="299" t="str">
        <f t="array" aca="1" ref="DM96" ca="1">IFERROR(INDEX($Y$3:$Y$65,MATCH(1,($AO$3:$AO$65=$AR96&amp;$AQ96)*($Z$3:$Z$65=DM$3),0),0),"")</f>
        <v/>
      </c>
      <c r="DN96" s="297" t="str">
        <f t="array" aca="1" ref="DN96" ca="1">IFERROR(INDEX($AB$3:$AB$65,MATCH(1,($AO$3:$AO$65=$AR96&amp;$AQ96)*($Z$3:$Z$65=DN$3),0),0),"")</f>
        <v/>
      </c>
      <c r="DO96" s="297" t="str">
        <f t="array" aca="1" ref="DO96" ca="1">IFERROR(INDEX($AC$3:$AC$65,MATCH(1,($AO$3:$AO$65=$AR96&amp;$AQ96)*($Z$3:$Z$65=DO$3),0),0),"")</f>
        <v/>
      </c>
      <c r="DP96" s="297" t="str">
        <f t="array" aca="1" ref="DP96" ca="1">IFERROR(INDEX($AA$3:$AA$65,MATCH(1,($AO$3:$AO$65=$AR96&amp;$AQ96)*($Z$3:$Z$65=DP$3),0),0),"")</f>
        <v/>
      </c>
      <c r="DQ96" s="299" t="str">
        <f t="array" aca="1" ref="DQ96" ca="1">IFERROR(INDEX($Y$3:$Y$65,MATCH(1,($AO$3:$AO$65=$AR96&amp;$AQ96)*($Z$3:$Z$65=DQ$3),0),0),"")</f>
        <v/>
      </c>
      <c r="DR96" s="297" t="str">
        <f t="array" aca="1" ref="DR96" ca="1">IFERROR(INDEX($AB$3:$AB$65,MATCH(1,($AO$3:$AO$65=$AR96&amp;$AQ96)*($Z$3:$Z$65=DR$3),0),0),"")</f>
        <v/>
      </c>
      <c r="DS96" s="297" t="str">
        <f t="array" aca="1" ref="DS96" ca="1">IFERROR(INDEX($AC$3:$AC$65,MATCH(1,($AO$3:$AO$65=$AR96&amp;$AQ96)*($Z$3:$Z$65=DS$3),0),0),"")</f>
        <v/>
      </c>
      <c r="DT96" s="297" t="str">
        <f t="array" aca="1" ref="DT96" ca="1">IFERROR(INDEX($AA$3:$AA$65,MATCH(1,($AO$3:$AO$65=$AR96&amp;$AQ96)*($Z$3:$Z$65=DT$3),0),0),"")</f>
        <v/>
      </c>
      <c r="DU96" s="299" t="str">
        <f t="array" aca="1" ref="DU96" ca="1">IFERROR(INDEX($Y$3:$Y$65,MATCH(1,($AO$3:$AO$65=$AR96&amp;$AQ96)*($Z$3:$Z$65=DU$3),0),0),"")</f>
        <v/>
      </c>
      <c r="DV96" s="297" t="str">
        <f t="array" aca="1" ref="DV96" ca="1">IFERROR(INDEX($AB$3:$AB$65,MATCH(1,($AO$3:$AO$65=$AR96&amp;$AQ96)*($Z$3:$Z$65=DV$3),0),0),"")</f>
        <v/>
      </c>
      <c r="DW96" s="297" t="str">
        <f t="array" aca="1" ref="DW96" ca="1">IFERROR(INDEX($AC$3:$AC$65,MATCH(1,($AO$3:$AO$65=$AR96&amp;$AQ96)*($Z$3:$Z$65=DW$3),0),0),"")</f>
        <v/>
      </c>
      <c r="DX96" s="297" t="str">
        <f t="array" aca="1" ref="DX96" ca="1">IFERROR(INDEX($AA$3:$AA$65,MATCH(1,($AO$3:$AO$65=$AR96&amp;$AQ96)*($Z$3:$Z$65=DX$3),0),0),"")</f>
        <v/>
      </c>
      <c r="DY96" s="299" t="str">
        <f t="array" aca="1" ref="DY96" ca="1">IFERROR(INDEX($Y$3:$Y$65,MATCH(1,($AO$3:$AO$65=$AR96&amp;$AQ96)*($Z$3:$Z$65=DY$3),0),0),"")</f>
        <v/>
      </c>
      <c r="DZ96" s="297" t="str">
        <f t="array" aca="1" ref="DZ96" ca="1">IFERROR(INDEX($AB$3:$AB$65,MATCH(1,($AO$3:$AO$65=$AR96&amp;$AQ96)*($Z$3:$Z$65=DZ$3),0),0),"")</f>
        <v/>
      </c>
      <c r="EA96" s="297" t="str">
        <f t="array" aca="1" ref="EA96" ca="1">IFERROR(INDEX($AC$3:$AC$65,MATCH(1,($AO$3:$AO$65=$AR96&amp;$AQ96)*($Z$3:$Z$65=EA$3),0),0),"")</f>
        <v/>
      </c>
      <c r="EB96" s="297" t="str">
        <f t="array" aca="1" ref="EB96" ca="1">IFERROR(INDEX($AA$3:$AA$65,MATCH(1,($AO$3:$AO$65=$AR96&amp;$AQ96)*($Z$3:$Z$65=EB$3),0),0),"")</f>
        <v/>
      </c>
      <c r="EC96" s="299" t="str">
        <f t="array" aca="1" ref="EC96" ca="1">IFERROR(INDEX($Y$3:$Y$65,MATCH(1,($AO$3:$AO$65=$AR96&amp;$AQ96)*($Z$3:$Z$65=EC$3),0),0),"")</f>
        <v/>
      </c>
      <c r="ED96" s="297" t="str">
        <f t="array" aca="1" ref="ED96" ca="1">IFERROR(INDEX($AB$3:$AB$65,MATCH(1,($AO$3:$AO$65=$AR96&amp;$AQ96)*($Z$3:$Z$65=ED$3),0),0),"")</f>
        <v/>
      </c>
      <c r="EE96" s="297" t="str">
        <f t="array" aca="1" ref="EE96" ca="1">IFERROR(INDEX($AC$3:$AC$65,MATCH(1,($AO$3:$AO$65=$AR96&amp;$AQ96)*($Z$3:$Z$65=EE$3),0),0),"")</f>
        <v/>
      </c>
      <c r="EF96" s="297">
        <f t="array" aca="1" ref="EF96" ca="1">IFERROR(INDEX($AI$3:$AI$129,MATCH(1,($AP$3:$AP$129=$AR96&amp;$AQ96)*($AH$3:$AH$129=EF$3),0),0),"")</f>
        <v>0.87500000000000011</v>
      </c>
      <c r="EG96" s="299">
        <f t="array" aca="1" ref="EG96" ca="1">IFERROR(INDEX($AG$3:$AG$129,MATCH(1,($AP$3:$AP$129=$AR96&amp;$AQ96)*($AH$3:$AH$129=EG$3),0),0),"")</f>
        <v>60</v>
      </c>
      <c r="EH96" s="297" t="str">
        <f t="array" aca="1" ref="EH96" ca="1">IFERROR(INDEX($AJ$3:$AJ$129,MATCH(1,($AP$3:$AP$129=$AR96&amp;$AQ96)*($AH$3:$AH$129=EH$3),0),0),"")</f>
        <v>Loser Match 37</v>
      </c>
      <c r="EI96" s="297" t="str">
        <f t="array" aca="1" ref="EI96" ca="1">IFERROR(INDEX($AK$3:$AK$129,MATCH(1,($AP$3:$AP$129=$AR96&amp;$AQ96)*($AH$3:$AH$129=EI$3),0),0),"")</f>
        <v>Winner Match 48</v>
      </c>
      <c r="EJ96" s="297" t="str">
        <f t="array" aca="1" ref="EJ96" ca="1">IFERROR(INDEX($AI$3:$AI$129,MATCH(1,($AP$3:$AP$129=$AR96&amp;$AQ96)*($AH$3:$AH$129=EJ$3),0),0),"")</f>
        <v/>
      </c>
      <c r="EK96" s="299" t="str">
        <f t="array" aca="1" ref="EK96" ca="1">IFERROR(INDEX($AG$3:$AG$129,MATCH(1,($AP$3:$AP$129=$AR96&amp;$AQ96)*($AH$3:$AH$129=EK$3),0),0),"")</f>
        <v/>
      </c>
      <c r="EL96" s="297" t="str">
        <f t="array" aca="1" ref="EL96" ca="1">IFERROR(INDEX($AJ$3:$AJ$129,MATCH(1,($AP$3:$AP$129=$AR96&amp;$AQ96)*($AH$3:$AH$129=EL$3),0),0),"")</f>
        <v/>
      </c>
      <c r="EM96" s="297" t="str">
        <f t="array" aca="1" ref="EM96" ca="1">IFERROR(INDEX($AK$3:$AK$129,MATCH(1,($AP$3:$AP$129=$AR96&amp;$AQ96)*($AH$3:$AH$129=EM$3),0),0),"")</f>
        <v/>
      </c>
      <c r="EN96" s="297" t="str">
        <f t="array" aca="1" ref="EN96" ca="1">IFERROR(INDEX($AI$3:$AI$129,MATCH(1,($AP$3:$AP$129=$AR96&amp;$AQ96)*($AH$3:$AH$129=EN$3),0),0),"")</f>
        <v/>
      </c>
      <c r="EO96" s="299" t="str">
        <f t="array" aca="1" ref="EO96" ca="1">IFERROR(INDEX($AG$3:$AG$129,MATCH(1,($AP$3:$AP$129=$AR96&amp;$AQ96)*($AH$3:$AH$129=EO$3),0),0),"")</f>
        <v/>
      </c>
      <c r="EP96" s="297" t="str">
        <f t="array" aca="1" ref="EP96" ca="1">IFERROR(INDEX($AJ$3:$AJ$129,MATCH(1,($AP$3:$AP$129=$AR96&amp;$AQ96)*($AH$3:$AH$129=EP$3),0),0),"")</f>
        <v/>
      </c>
      <c r="EQ96" s="297" t="str">
        <f t="array" aca="1" ref="EQ96" ca="1">IFERROR(INDEX($AK$3:$AK$129,MATCH(1,($AP$3:$AP$129=$AR96&amp;$AQ96)*($AH$3:$AH$129=EQ$3),0),0),"")</f>
        <v/>
      </c>
      <c r="ER96" s="297" t="str">
        <f t="array" aca="1" ref="ER96" ca="1">IFERROR(INDEX($AI$3:$AI$129,MATCH(1,($AP$3:$AP$129=$AR96&amp;$AQ96)*($AH$3:$AH$129=ER$3),0),0),"")</f>
        <v/>
      </c>
      <c r="ES96" s="299" t="str">
        <f t="array" aca="1" ref="ES96" ca="1">IFERROR(INDEX($AG$3:$AG$129,MATCH(1,($AP$3:$AP$129=$AR96&amp;$AQ96)*($AH$3:$AH$129=ES$3),0),0),"")</f>
        <v/>
      </c>
      <c r="ET96" s="297" t="str">
        <f t="array" aca="1" ref="ET96" ca="1">IFERROR(INDEX($AJ$3:$AJ$129,MATCH(1,($AP$3:$AP$129=$AR96&amp;$AQ96)*($AH$3:$AH$129=ET$3),0),0),"")</f>
        <v/>
      </c>
      <c r="EU96" s="297" t="str">
        <f t="array" aca="1" ref="EU96" ca="1">IFERROR(INDEX($AK$3:$AK$129,MATCH(1,($AP$3:$AP$129=$AR96&amp;$AQ96)*($AH$3:$AH$129=EU$3),0),0),"")</f>
        <v/>
      </c>
      <c r="EV96" s="297" t="str">
        <f t="array" aca="1" ref="EV96" ca="1">IFERROR(INDEX($AI$3:$AI$129,MATCH(1,($AP$3:$AP$129=$AR96&amp;$AQ96)*($AH$3:$AH$129=EV$3),0),0),"")</f>
        <v/>
      </c>
      <c r="EW96" s="299" t="str">
        <f t="array" aca="1" ref="EW96" ca="1">IFERROR(INDEX($AG$3:$AG$129,MATCH(1,($AP$3:$AP$129=$AR96&amp;$AQ96)*($AH$3:$AH$129=EW$3),0),0),"")</f>
        <v/>
      </c>
      <c r="EX96" s="297" t="str">
        <f t="array" aca="1" ref="EX96" ca="1">IFERROR(INDEX($AJ$3:$AJ$129,MATCH(1,($AP$3:$AP$129=$AR96&amp;$AQ96)*($AH$3:$AH$129=EX$3),0),0),"")</f>
        <v/>
      </c>
      <c r="EY96" s="297" t="str">
        <f t="array" aca="1" ref="EY96" ca="1">IFERROR(INDEX($AK$3:$AK$129,MATCH(1,($AP$3:$AP$129=$AR96&amp;$AQ96)*($AH$3:$AH$129=EY$3),0),0),"")</f>
        <v/>
      </c>
      <c r="EZ96" s="297" t="str">
        <f t="array" aca="1" ref="EZ96" ca="1">IFERROR(INDEX($AI$3:$AI$129,MATCH(1,($AP$3:$AP$129=$AR96&amp;$AQ96)*($AH$3:$AH$129=EZ$3),0),0),"")</f>
        <v/>
      </c>
      <c r="FA96" s="299" t="str">
        <f t="array" aca="1" ref="FA96" ca="1">IFERROR(INDEX($AG$3:$AG$129,MATCH(1,($AP$3:$AP$129=$AR96&amp;$AQ96)*($AH$3:$AH$129=FA$3),0),0),"")</f>
        <v/>
      </c>
      <c r="FB96" s="297" t="str">
        <f t="array" aca="1" ref="FB96" ca="1">IFERROR(INDEX($AJ$3:$AJ$129,MATCH(1,($AP$3:$AP$129=$AR96&amp;$AQ96)*($AH$3:$AH$129=FB$3),0),0),"")</f>
        <v/>
      </c>
      <c r="FC96" s="297" t="str">
        <f t="array" aca="1" ref="FC96" ca="1">IFERROR(INDEX($AK$3:$AK$129,MATCH(1,($AP$3:$AP$129=$AR96&amp;$AQ96)*($AH$3:$AH$129=FC$3),0),0),"")</f>
        <v/>
      </c>
      <c r="FD96" s="297" t="str">
        <f t="array" aca="1" ref="FD96" ca="1">IFERROR(INDEX($AI$3:$AI$129,MATCH(1,($AP$3:$AP$129=$AR96&amp;$AQ96)*($AH$3:$AH$129=FD$3),0),0),"")</f>
        <v/>
      </c>
      <c r="FE96" s="299" t="str">
        <f t="array" aca="1" ref="FE96" ca="1">IFERROR(INDEX($AG$3:$AG$129,MATCH(1,($AP$3:$AP$129=$AR96&amp;$AQ96)*($AH$3:$AH$129=FE$3),0),0),"")</f>
        <v/>
      </c>
      <c r="FF96" s="297" t="str">
        <f t="array" aca="1" ref="FF96" ca="1">IFERROR(INDEX($AJ$3:$AJ$129,MATCH(1,($AP$3:$AP$129=$AR96&amp;$AQ96)*($AH$3:$AH$129=FF$3),0),0),"")</f>
        <v/>
      </c>
      <c r="FG96" s="297" t="str">
        <f t="array" aca="1" ref="FG96" ca="1">IFERROR(INDEX($AK$3:$AK$129,MATCH(1,($AP$3:$AP$129=$AR96&amp;$AQ96)*($AH$3:$AH$129=FG$3),0),0),"")</f>
        <v/>
      </c>
    </row>
    <row r="97" spans="2:163" ht="13.8" x14ac:dyDescent="0.25">
      <c r="B97" s="295">
        <f>dummy1!O103</f>
        <v>95</v>
      </c>
      <c r="C97" s="296">
        <f>dummy1!P103</f>
        <v>42041</v>
      </c>
      <c r="D97" s="297">
        <f>dummy1!Q103</f>
        <v>0.70833333333333337</v>
      </c>
      <c r="E97" s="295" t="str">
        <f>dummy1!R103</f>
        <v>Court 15</v>
      </c>
      <c r="AD97" s="295">
        <f ca="1">'Bracket 33 - 64'!AI382</f>
        <v>47</v>
      </c>
      <c r="AE97" s="295" t="str">
        <f ca="1">'Bracket 33 - 64'!AJ379</f>
        <v>Loser Match 28</v>
      </c>
      <c r="AF97" s="295" t="str">
        <f ca="1">'Bracket 33 - 64'!AJ380</f>
        <v>Loser Match 27</v>
      </c>
      <c r="AG97" s="295" t="str">
        <f t="shared" ca="1" si="80"/>
        <v/>
      </c>
      <c r="AH97" s="295" t="str">
        <f t="shared" ca="1" si="81"/>
        <v/>
      </c>
      <c r="AI97" s="295" t="str">
        <f t="shared" ca="1" si="82"/>
        <v/>
      </c>
      <c r="AJ97" s="295" t="str">
        <f t="shared" ca="1" si="83"/>
        <v/>
      </c>
      <c r="AK97" s="295" t="str">
        <f t="shared" ca="1" si="84"/>
        <v/>
      </c>
      <c r="AL97" s="294">
        <f>IF(dummy1!B104=dummy1!B103,IF(dummy1!C104&gt;1,AL96,AL96+1),1)</f>
        <v>2</v>
      </c>
      <c r="AP97" s="295" t="str">
        <f t="shared" si="85"/>
        <v>2Court 15</v>
      </c>
      <c r="AQ97" s="295" t="str">
        <f t="shared" si="96"/>
        <v>Court 12</v>
      </c>
      <c r="AR97" s="295">
        <f t="shared" si="95"/>
        <v>5</v>
      </c>
      <c r="AS97" s="295">
        <f t="shared" ca="1" si="87"/>
        <v>24</v>
      </c>
      <c r="AT97" s="295">
        <f t="shared" ca="1" si="88"/>
        <v>0</v>
      </c>
      <c r="AU97" s="295">
        <f t="shared" ca="1" si="89"/>
        <v>0</v>
      </c>
      <c r="AV97" s="295">
        <f t="shared" ca="1" si="90"/>
        <v>0</v>
      </c>
      <c r="AW97" s="295">
        <f t="shared" ca="1" si="91"/>
        <v>0</v>
      </c>
      <c r="AX97" s="295">
        <f t="shared" ca="1" si="92"/>
        <v>0</v>
      </c>
      <c r="AY97" s="295">
        <f t="shared" ca="1" si="93"/>
        <v>0</v>
      </c>
      <c r="AZ97" s="297" t="str">
        <f t="array" aca="1" ref="AZ97" ca="1">IFERROR(INDEX($K$3:$K$18,MATCH(1,($AM$3:$AM$18=$AR97&amp;$AQ97)*($J$3:$J$18=AZ$3),0),0),"")</f>
        <v/>
      </c>
      <c r="BA97" s="299" t="str">
        <f t="array" aca="1" ref="BA97" ca="1">IFERROR(INDEX($I$3:$I$18,MATCH(1,($AM$3:$AM$18=$AR97&amp;$AQ97)*($J$3:$J$18=BA$3),0),0),"")</f>
        <v/>
      </c>
      <c r="BB97" s="297" t="str">
        <f t="array" aca="1" ref="BB97" ca="1">IFERROR(INDEX($L$3:$L$18,MATCH(1,($AM$3:$AM$18=$AR97&amp;$AQ97)*($J$3:$J$18=BB$3),0),0),"")</f>
        <v/>
      </c>
      <c r="BC97" s="297" t="str">
        <f t="array" aca="1" ref="BC97" ca="1">IFERROR(INDEX($M$3:$M$18,MATCH(1,($AM$3:$AM$18=$AR97&amp;$AQ97)*($J$3:$J$18=BC$3),0),0),"")</f>
        <v/>
      </c>
      <c r="BD97" s="297" t="str">
        <f t="array" aca="1" ref="BD97" ca="1">IFERROR(INDEX($K$3:$K$18,MATCH(1,($AM$3:$AM$18=$AR97&amp;$AQ97)*($J$3:$J$18=BD$3),0),0),"")</f>
        <v/>
      </c>
      <c r="BE97" s="299" t="str">
        <f t="array" aca="1" ref="BE97" ca="1">IFERROR(INDEX($I$3:$I$18,MATCH(1,($AM$3:$AM$18=$AR97&amp;$AQ97)*($J$3:$J$18=BE$3),0),0),"")</f>
        <v/>
      </c>
      <c r="BF97" s="297" t="str">
        <f t="array" aca="1" ref="BF97" ca="1">IFERROR(INDEX($L$3:$L$18,MATCH(1,($AM$3:$AM$18=$AR97&amp;$AQ97)*($J$3:$J$18=BF$3),0),0),"")</f>
        <v/>
      </c>
      <c r="BG97" s="297" t="str">
        <f t="array" aca="1" ref="BG97" ca="1">IFERROR(INDEX($M$3:$M$18,MATCH(1,($AM$3:$AM$18=$AR97&amp;$AQ97)*($J$3:$J$18=BG$3),0),0),"")</f>
        <v/>
      </c>
      <c r="BH97" s="297" t="str">
        <f t="array" aca="1" ref="BH97" ca="1">IFERROR(INDEX($K$3:$K$18,MATCH(1,($AM$3:$AM$18=$AR97&amp;$AQ97)*($J$3:$J$18=BH$3),0),0),"")</f>
        <v/>
      </c>
      <c r="BI97" s="299" t="str">
        <f t="array" aca="1" ref="BI97" ca="1">IFERROR(INDEX($I$3:$I$18,MATCH(1,($AM$3:$AM$18=$AR97&amp;$AQ97)*($J$3:$J$18=BI$3),0),0),"")</f>
        <v/>
      </c>
      <c r="BJ97" s="297" t="str">
        <f t="array" aca="1" ref="BJ97" ca="1">IFERROR(INDEX($L$3:$L$18,MATCH(1,($AM$3:$AM$18=$AR97&amp;$AQ97)*($J$3:$J$18=BJ$3),0),0),"")</f>
        <v/>
      </c>
      <c r="BK97" s="297" t="str">
        <f t="array" aca="1" ref="BK97" ca="1">IFERROR(INDEX($M$3:$M$18,MATCH(1,($AM$3:$AM$18=$AR97&amp;$AQ97)*($J$3:$J$18=BK$3),0),0),"")</f>
        <v/>
      </c>
      <c r="BL97" s="297" t="str">
        <f t="array" aca="1" ref="BL97" ca="1">IFERROR(INDEX($K$3:$K$18,MATCH(1,($AM$3:$AM$18=$AR97&amp;$AQ97)*($J$3:$J$18=BL$3),0),0),"")</f>
        <v/>
      </c>
      <c r="BM97" s="299" t="str">
        <f t="array" aca="1" ref="BM97" ca="1">IFERROR(INDEX($I$3:$I$18,MATCH(1,($AM$3:$AM$18=$AR97&amp;$AQ97)*($J$3:$J$18=BM$3),0),0),"")</f>
        <v/>
      </c>
      <c r="BN97" s="297" t="str">
        <f t="array" aca="1" ref="BN97" ca="1">IFERROR(INDEX($L$3:$L$18,MATCH(1,($AM$3:$AM$18=$AR97&amp;$AQ97)*($J$3:$J$18=BN$3),0),0),"")</f>
        <v/>
      </c>
      <c r="BO97" s="297" t="str">
        <f t="array" aca="1" ref="BO97" ca="1">IFERROR(INDEX($M$3:$M$18,MATCH(1,($AM$3:$AM$18=$AR97&amp;$AQ97)*($J$3:$J$18=BO$3),0),0),"")</f>
        <v/>
      </c>
      <c r="BP97" s="297" t="str">
        <f t="array" aca="1" ref="BP97" ca="1">IFERROR(INDEX($K$3:$K$18,MATCH(1,($AM$3:$AM$18=$AR97&amp;$AQ97)*($J$3:$J$18=BP$3),0),0),"")</f>
        <v/>
      </c>
      <c r="BQ97" s="299" t="str">
        <f t="array" aca="1" ref="BQ97" ca="1">IFERROR(INDEX($I$3:$I$18,MATCH(1,($AM$3:$AM$18=$AR97&amp;$AQ97)*($J$3:$J$18=BQ$3),0),0),"")</f>
        <v/>
      </c>
      <c r="BR97" s="297" t="str">
        <f t="array" aca="1" ref="BR97" ca="1">IFERROR(INDEX($L$3:$L$18,MATCH(1,($AM$3:$AM$18=$AR97&amp;$AQ97)*($J$3:$J$18=BR$3),0),0),"")</f>
        <v/>
      </c>
      <c r="BS97" s="297" t="str">
        <f t="array" aca="1" ref="BS97" ca="1">IFERROR(INDEX($M$3:$M$18,MATCH(1,($AM$3:$AM$18=$AR97&amp;$AQ97)*($J$3:$J$18=BS$3),0),0),"")</f>
        <v/>
      </c>
      <c r="BT97" s="297" t="str">
        <f t="array" aca="1" ref="BT97" ca="1">IFERROR(INDEX($K$3:$K$18,MATCH(1,($AM$3:$AM$18=$AR97&amp;$AQ97)*($J$3:$J$18=BT$3),0),0),"")</f>
        <v/>
      </c>
      <c r="BU97" s="299" t="str">
        <f t="array" aca="1" ref="BU97" ca="1">IFERROR(INDEX($I$3:$I$18,MATCH(1,($AM$3:$AM$18=$AR97&amp;$AQ97)*($J$3:$J$18=BU$3),0),0),"")</f>
        <v/>
      </c>
      <c r="BV97" s="297" t="str">
        <f t="array" aca="1" ref="BV97" ca="1">IFERROR(INDEX($L$3:$L$18,MATCH(1,($AM$3:$AM$18=$AR97&amp;$AQ97)*($J$3:$J$18=BV$3),0),0),"")</f>
        <v/>
      </c>
      <c r="BW97" s="297" t="str">
        <f t="array" aca="1" ref="BW97" ca="1">IFERROR(INDEX($M$3:$M$18,MATCH(1,($AM$3:$AM$18=$AR97&amp;$AQ97)*($J$3:$J$18=BW$3),0),0),"")</f>
        <v/>
      </c>
      <c r="BX97" s="297" t="str">
        <f t="array" aca="1" ref="BX97" ca="1">IFERROR(INDEX($K$3:$K$18,MATCH(1,($AM$3:$AM$18=$AR97&amp;$AQ97)*($J$3:$J$18=BX$3),0),0),"")</f>
        <v/>
      </c>
      <c r="BY97" s="299" t="str">
        <f t="array" aca="1" ref="BY97" ca="1">IFERROR(INDEX($I$3:$I$18,MATCH(1,($AM$3:$AM$18=$AR97&amp;$AQ97)*($J$3:$J$18=BY$3),0),0),"")</f>
        <v/>
      </c>
      <c r="BZ97" s="297" t="str">
        <f t="array" aca="1" ref="BZ97" ca="1">IFERROR(INDEX($L$3:$L$18,MATCH(1,($AM$3:$AM$18=$AR97&amp;$AQ97)*($J$3:$J$18=BZ$3),0),0),"")</f>
        <v/>
      </c>
      <c r="CA97" s="297" t="str">
        <f t="array" aca="1" ref="CA97" ca="1">IFERROR(INDEX($M$3:$M$18,MATCH(1,($AM$3:$AM$18=$AR97&amp;$AQ97)*($J$3:$J$18=CA$3),0),0),"")</f>
        <v/>
      </c>
      <c r="CB97" s="297" t="str">
        <f t="array" aca="1" ref="CB97" ca="1">IFERROR(INDEX($S$3:$S$33,MATCH(1,($AN$3:$AN$33=$AR97&amp;$AQ97)*($R$3:$R$33=CB$3),0),0),"")</f>
        <v/>
      </c>
      <c r="CC97" s="299" t="str">
        <f t="array" aca="1" ref="CC97" ca="1">IFERROR(INDEX($Q$3:$Q$33,MATCH(1,($AN$3:$AN$33=$AR97&amp;$AQ97)*($R$3:$R$33=CC$3),0),0),"")</f>
        <v/>
      </c>
      <c r="CD97" s="297" t="str">
        <f t="array" aca="1" ref="CD97" ca="1">IFERROR(INDEX($T$3:$T$33,MATCH(1,($AN$3:$AN$33=$AR97&amp;$AQ97)*($R$3:$R$33=CD$3),0),0),"")</f>
        <v/>
      </c>
      <c r="CE97" s="297" t="str">
        <f t="array" aca="1" ref="CE97" ca="1">IFERROR(INDEX($U$3:$U$33,MATCH(1,($AN$3:$AN$33=$AR97&amp;$AQ97)*($R$3:$R$33=CE$3),0),0),"")</f>
        <v/>
      </c>
      <c r="CF97" s="297" t="str">
        <f t="array" aca="1" ref="CF97" ca="1">IFERROR(INDEX($S$3:$S$33,MATCH(1,($AN$3:$AN$33=$AR97&amp;$AQ97)*($R$3:$R$33=CF$3),0),0),"")</f>
        <v/>
      </c>
      <c r="CG97" s="299" t="str">
        <f t="array" aca="1" ref="CG97" ca="1">IFERROR(INDEX($Q$3:$Q$33,MATCH(1,($AN$3:$AN$33=$AR97&amp;$AQ97)*($R$3:$R$33=CG$3),0),0),"")</f>
        <v/>
      </c>
      <c r="CH97" s="297" t="str">
        <f t="array" aca="1" ref="CH97" ca="1">IFERROR(INDEX($T$3:$T$33,MATCH(1,($AN$3:$AN$33=$AR97&amp;$AQ97)*($R$3:$R$33=CH$3),0),0),"")</f>
        <v/>
      </c>
      <c r="CI97" s="297" t="str">
        <f t="array" aca="1" ref="CI97" ca="1">IFERROR(INDEX($U$3:$U$33,MATCH(1,($AN$3:$AN$33=$AR97&amp;$AQ97)*($R$3:$R$33=CI$3),0),0),"")</f>
        <v/>
      </c>
      <c r="CJ97" s="297" t="str">
        <f t="array" aca="1" ref="CJ97" ca="1">IFERROR(INDEX($S$3:$S$33,MATCH(1,($AN$3:$AN$33=$AR97&amp;$AQ97)*($R$3:$R$33=CJ$3),0),0),"")</f>
        <v/>
      </c>
      <c r="CK97" s="299" t="str">
        <f t="array" aca="1" ref="CK97" ca="1">IFERROR(INDEX($Q$3:$Q$33,MATCH(1,($AN$3:$AN$33=$AR97&amp;$AQ97)*($R$3:$R$33=CK$3),0),0),"")</f>
        <v/>
      </c>
      <c r="CL97" s="297" t="str">
        <f t="array" aca="1" ref="CL97" ca="1">IFERROR(INDEX($T$3:$T$33,MATCH(1,($AN$3:$AN$33=$AR97&amp;$AQ97)*($R$3:$R$33=CL$3),0),0),"")</f>
        <v/>
      </c>
      <c r="CM97" s="297" t="str">
        <f t="array" aca="1" ref="CM97" ca="1">IFERROR(INDEX($U$3:$U$33,MATCH(1,($AN$3:$AN$33=$AR97&amp;$AQ97)*($R$3:$R$33=CM$3),0),0),"")</f>
        <v/>
      </c>
      <c r="CN97" s="297" t="str">
        <f t="array" aca="1" ref="CN97" ca="1">IFERROR(INDEX($S$3:$S$33,MATCH(1,($AN$3:$AN$33=$AR97&amp;$AQ97)*($R$3:$R$33=CN$3),0),0),"")</f>
        <v/>
      </c>
      <c r="CO97" s="299" t="str">
        <f t="array" aca="1" ref="CO97" ca="1">IFERROR(INDEX($Q$3:$Q$33,MATCH(1,($AN$3:$AN$33=$AR97&amp;$AQ97)*($R$3:$R$33=CO$3),0),0),"")</f>
        <v/>
      </c>
      <c r="CP97" s="297" t="str">
        <f t="array" aca="1" ref="CP97" ca="1">IFERROR(INDEX($T$3:$T$33,MATCH(1,($AN$3:$AN$33=$AR97&amp;$AQ97)*($R$3:$R$33=CP$3),0),0),"")</f>
        <v/>
      </c>
      <c r="CQ97" s="297" t="str">
        <f t="array" aca="1" ref="CQ97" ca="1">IFERROR(INDEX($U$3:$U$33,MATCH(1,($AN$3:$AN$33=$AR97&amp;$AQ97)*($R$3:$R$33=CQ$3),0),0),"")</f>
        <v/>
      </c>
      <c r="CR97" s="297" t="str">
        <f t="array" aca="1" ref="CR97" ca="1">IFERROR(INDEX($S$3:$S$33,MATCH(1,($AN$3:$AN$33=$AR97&amp;$AQ97)*($R$3:$R$33=CR$3),0),0),"")</f>
        <v/>
      </c>
      <c r="CS97" s="299" t="str">
        <f t="array" aca="1" ref="CS97" ca="1">IFERROR(INDEX($Q$3:$Q$33,MATCH(1,($AN$3:$AN$33=$AR97&amp;$AQ97)*($R$3:$R$33=CS$3),0),0),"")</f>
        <v/>
      </c>
      <c r="CT97" s="297" t="str">
        <f t="array" aca="1" ref="CT97" ca="1">IFERROR(INDEX($T$3:$T$33,MATCH(1,($AN$3:$AN$33=$AR97&amp;$AQ97)*($R$3:$R$33=CT$3),0),0),"")</f>
        <v/>
      </c>
      <c r="CU97" s="297" t="str">
        <f t="array" aca="1" ref="CU97" ca="1">IFERROR(INDEX($U$3:$U$33,MATCH(1,($AN$3:$AN$33=$AR97&amp;$AQ97)*($R$3:$R$33=CU$3),0),0),"")</f>
        <v/>
      </c>
      <c r="CV97" s="297" t="str">
        <f t="array" aca="1" ref="CV97" ca="1">IFERROR(INDEX($S$3:$S$33,MATCH(1,($AN$3:$AN$33=$AR97&amp;$AQ97)*($R$3:$R$33=CV$3),0),0),"")</f>
        <v/>
      </c>
      <c r="CW97" s="299" t="str">
        <f t="array" aca="1" ref="CW97" ca="1">IFERROR(INDEX($Q$3:$Q$33,MATCH(1,($AN$3:$AN$33=$AR97&amp;$AQ97)*($R$3:$R$33=CW$3),0),0),"")</f>
        <v/>
      </c>
      <c r="CX97" s="297" t="str">
        <f t="array" aca="1" ref="CX97" ca="1">IFERROR(INDEX($T$3:$T$33,MATCH(1,($AN$3:$AN$33=$AR97&amp;$AQ97)*($R$3:$R$33=CX$3),0),0),"")</f>
        <v/>
      </c>
      <c r="CY97" s="297" t="str">
        <f t="array" aca="1" ref="CY97" ca="1">IFERROR(INDEX($U$3:$U$33,MATCH(1,($AN$3:$AN$33=$AR97&amp;$AQ97)*($R$3:$R$33=CY$3),0),0),"")</f>
        <v/>
      </c>
      <c r="CZ97" s="297" t="str">
        <f t="array" aca="1" ref="CZ97" ca="1">IFERROR(INDEX($S$3:$S$33,MATCH(1,($AN$3:$AN$33=$AR97&amp;$AQ97)*($R$3:$R$33=CZ$3),0),0),"")</f>
        <v/>
      </c>
      <c r="DA97" s="299" t="str">
        <f t="array" aca="1" ref="DA97" ca="1">IFERROR(INDEX($Q$3:$Q$33,MATCH(1,($AN$3:$AN$33=$AR97&amp;$AQ97)*($R$3:$R$33=DA$3),0),0),"")</f>
        <v/>
      </c>
      <c r="DB97" s="297" t="str">
        <f t="array" aca="1" ref="DB97" ca="1">IFERROR(INDEX($T$3:$T$33,MATCH(1,($AN$3:$AN$33=$AR97&amp;$AQ97)*($R$3:$R$33=DB$3),0),0),"")</f>
        <v/>
      </c>
      <c r="DC97" s="297" t="str">
        <f t="array" aca="1" ref="DC97" ca="1">IFERROR(INDEX($U$3:$U$33,MATCH(1,($AN$3:$AN$33=$AR97&amp;$AQ97)*($R$3:$R$33=DC$3),0),0),"")</f>
        <v/>
      </c>
      <c r="DD97" s="297" t="str">
        <f t="array" aca="1" ref="DD97" ca="1">IFERROR(INDEX($AA$3:$AA$65,MATCH(1,($AO$3:$AO$65=$AR97&amp;$AQ97)*($Z$3:$Z$65=DD$3),0),0),"")</f>
        <v/>
      </c>
      <c r="DE97" s="299" t="str">
        <f t="array" aca="1" ref="DE97" ca="1">IFERROR(INDEX($Y$3:$Y$65,MATCH(1,($AO$3:$AO$65=$AR97&amp;$AQ97)*($Z$3:$Z$65=DE$3),0),0),"")</f>
        <v/>
      </c>
      <c r="DF97" s="297" t="str">
        <f t="array" aca="1" ref="DF97" ca="1">IFERROR(INDEX($AB$3:$AB$65,MATCH(1,($AO$3:$AO$65=$AR97&amp;$AQ97)*($Z$3:$Z$65=DF$3),0),0),"")</f>
        <v/>
      </c>
      <c r="DG97" s="297" t="str">
        <f t="array" aca="1" ref="DG97" ca="1">IFERROR(INDEX($AC$3:$AC$65,MATCH(1,($AO$3:$AO$65=$AR97&amp;$AQ97)*($Z$3:$Z$65=DG$3),0),0),"")</f>
        <v/>
      </c>
      <c r="DH97" s="297" t="str">
        <f t="array" aca="1" ref="DH97" ca="1">IFERROR(INDEX($AA$3:$AA$65,MATCH(1,($AO$3:$AO$65=$AR97&amp;$AQ97)*($Z$3:$Z$65=DH$3),0),0),"")</f>
        <v/>
      </c>
      <c r="DI97" s="299" t="str">
        <f t="array" aca="1" ref="DI97" ca="1">IFERROR(INDEX($Y$3:$Y$65,MATCH(1,($AO$3:$AO$65=$AR97&amp;$AQ97)*($Z$3:$Z$65=DI$3),0),0),"")</f>
        <v/>
      </c>
      <c r="DJ97" s="297" t="str">
        <f t="array" aca="1" ref="DJ97" ca="1">IFERROR(INDEX($AB$3:$AB$65,MATCH(1,($AO$3:$AO$65=$AR97&amp;$AQ97)*($Z$3:$Z$65=DJ$3),0),0),"")</f>
        <v/>
      </c>
      <c r="DK97" s="297" t="str">
        <f t="array" aca="1" ref="DK97" ca="1">IFERROR(INDEX($AC$3:$AC$65,MATCH(1,($AO$3:$AO$65=$AR97&amp;$AQ97)*($Z$3:$Z$65=DK$3),0),0),"")</f>
        <v/>
      </c>
      <c r="DL97" s="297" t="str">
        <f t="array" aca="1" ref="DL97" ca="1">IFERROR(INDEX($AA$3:$AA$65,MATCH(1,($AO$3:$AO$65=$AR97&amp;$AQ97)*($Z$3:$Z$65=DL$3),0),0),"")</f>
        <v/>
      </c>
      <c r="DM97" s="299" t="str">
        <f t="array" aca="1" ref="DM97" ca="1">IFERROR(INDEX($Y$3:$Y$65,MATCH(1,($AO$3:$AO$65=$AR97&amp;$AQ97)*($Z$3:$Z$65=DM$3),0),0),"")</f>
        <v/>
      </c>
      <c r="DN97" s="297" t="str">
        <f t="array" aca="1" ref="DN97" ca="1">IFERROR(INDEX($AB$3:$AB$65,MATCH(1,($AO$3:$AO$65=$AR97&amp;$AQ97)*($Z$3:$Z$65=DN$3),0),0),"")</f>
        <v/>
      </c>
      <c r="DO97" s="297" t="str">
        <f t="array" aca="1" ref="DO97" ca="1">IFERROR(INDEX($AC$3:$AC$65,MATCH(1,($AO$3:$AO$65=$AR97&amp;$AQ97)*($Z$3:$Z$65=DO$3),0),0),"")</f>
        <v/>
      </c>
      <c r="DP97" s="297" t="str">
        <f t="array" aca="1" ref="DP97" ca="1">IFERROR(INDEX($AA$3:$AA$65,MATCH(1,($AO$3:$AO$65=$AR97&amp;$AQ97)*($Z$3:$Z$65=DP$3),0),0),"")</f>
        <v/>
      </c>
      <c r="DQ97" s="299" t="str">
        <f t="array" aca="1" ref="DQ97" ca="1">IFERROR(INDEX($Y$3:$Y$65,MATCH(1,($AO$3:$AO$65=$AR97&amp;$AQ97)*($Z$3:$Z$65=DQ$3),0),0),"")</f>
        <v/>
      </c>
      <c r="DR97" s="297" t="str">
        <f t="array" aca="1" ref="DR97" ca="1">IFERROR(INDEX($AB$3:$AB$65,MATCH(1,($AO$3:$AO$65=$AR97&amp;$AQ97)*($Z$3:$Z$65=DR$3),0),0),"")</f>
        <v/>
      </c>
      <c r="DS97" s="297" t="str">
        <f t="array" aca="1" ref="DS97" ca="1">IFERROR(INDEX($AC$3:$AC$65,MATCH(1,($AO$3:$AO$65=$AR97&amp;$AQ97)*($Z$3:$Z$65=DS$3),0),0),"")</f>
        <v/>
      </c>
      <c r="DT97" s="297" t="str">
        <f t="array" aca="1" ref="DT97" ca="1">IFERROR(INDEX($AA$3:$AA$65,MATCH(1,($AO$3:$AO$65=$AR97&amp;$AQ97)*($Z$3:$Z$65=DT$3),0),0),"")</f>
        <v/>
      </c>
      <c r="DU97" s="299" t="str">
        <f t="array" aca="1" ref="DU97" ca="1">IFERROR(INDEX($Y$3:$Y$65,MATCH(1,($AO$3:$AO$65=$AR97&amp;$AQ97)*($Z$3:$Z$65=DU$3),0),0),"")</f>
        <v/>
      </c>
      <c r="DV97" s="297" t="str">
        <f t="array" aca="1" ref="DV97" ca="1">IFERROR(INDEX($AB$3:$AB$65,MATCH(1,($AO$3:$AO$65=$AR97&amp;$AQ97)*($Z$3:$Z$65=DV$3),0),0),"")</f>
        <v/>
      </c>
      <c r="DW97" s="297" t="str">
        <f t="array" aca="1" ref="DW97" ca="1">IFERROR(INDEX($AC$3:$AC$65,MATCH(1,($AO$3:$AO$65=$AR97&amp;$AQ97)*($Z$3:$Z$65=DW$3),0),0),"")</f>
        <v/>
      </c>
      <c r="DX97" s="297" t="str">
        <f t="array" aca="1" ref="DX97" ca="1">IFERROR(INDEX($AA$3:$AA$65,MATCH(1,($AO$3:$AO$65=$AR97&amp;$AQ97)*($Z$3:$Z$65=DX$3),0),0),"")</f>
        <v/>
      </c>
      <c r="DY97" s="299" t="str">
        <f t="array" aca="1" ref="DY97" ca="1">IFERROR(INDEX($Y$3:$Y$65,MATCH(1,($AO$3:$AO$65=$AR97&amp;$AQ97)*($Z$3:$Z$65=DY$3),0),0),"")</f>
        <v/>
      </c>
      <c r="DZ97" s="297" t="str">
        <f t="array" aca="1" ref="DZ97" ca="1">IFERROR(INDEX($AB$3:$AB$65,MATCH(1,($AO$3:$AO$65=$AR97&amp;$AQ97)*($Z$3:$Z$65=DZ$3),0),0),"")</f>
        <v/>
      </c>
      <c r="EA97" s="297" t="str">
        <f t="array" aca="1" ref="EA97" ca="1">IFERROR(INDEX($AC$3:$AC$65,MATCH(1,($AO$3:$AO$65=$AR97&amp;$AQ97)*($Z$3:$Z$65=EA$3),0),0),"")</f>
        <v/>
      </c>
      <c r="EB97" s="297" t="str">
        <f t="array" aca="1" ref="EB97" ca="1">IFERROR(INDEX($AA$3:$AA$65,MATCH(1,($AO$3:$AO$65=$AR97&amp;$AQ97)*($Z$3:$Z$65=EB$3),0),0),"")</f>
        <v/>
      </c>
      <c r="EC97" s="299" t="str">
        <f t="array" aca="1" ref="EC97" ca="1">IFERROR(INDEX($Y$3:$Y$65,MATCH(1,($AO$3:$AO$65=$AR97&amp;$AQ97)*($Z$3:$Z$65=EC$3),0),0),"")</f>
        <v/>
      </c>
      <c r="ED97" s="297" t="str">
        <f t="array" aca="1" ref="ED97" ca="1">IFERROR(INDEX($AB$3:$AB$65,MATCH(1,($AO$3:$AO$65=$AR97&amp;$AQ97)*($Z$3:$Z$65=ED$3),0),0),"")</f>
        <v/>
      </c>
      <c r="EE97" s="297" t="str">
        <f t="array" aca="1" ref="EE97" ca="1">IFERROR(INDEX($AC$3:$AC$65,MATCH(1,($AO$3:$AO$65=$AR97&amp;$AQ97)*($Z$3:$Z$65=EE$3),0),0),"")</f>
        <v/>
      </c>
      <c r="EF97" s="297" t="str">
        <f t="array" aca="1" ref="EF97" ca="1">IFERROR(INDEX($AI$3:$AI$129,MATCH(1,($AP$3:$AP$129=$AR97&amp;$AQ97)*($AH$3:$AH$129=EF$3),0),0),"")</f>
        <v/>
      </c>
      <c r="EG97" s="299" t="str">
        <f t="array" aca="1" ref="EG97" ca="1">IFERROR(INDEX($AG$3:$AG$129,MATCH(1,($AP$3:$AP$129=$AR97&amp;$AQ97)*($AH$3:$AH$129=EG$3),0),0),"")</f>
        <v/>
      </c>
      <c r="EH97" s="297" t="str">
        <f t="array" aca="1" ref="EH97" ca="1">IFERROR(INDEX($AJ$3:$AJ$129,MATCH(1,($AP$3:$AP$129=$AR97&amp;$AQ97)*($AH$3:$AH$129=EH$3),0),0),"")</f>
        <v/>
      </c>
      <c r="EI97" s="297" t="str">
        <f t="array" aca="1" ref="EI97" ca="1">IFERROR(INDEX($AK$3:$AK$129,MATCH(1,($AP$3:$AP$129=$AR97&amp;$AQ97)*($AH$3:$AH$129=EI$3),0),0),"")</f>
        <v/>
      </c>
      <c r="EJ97" s="297" t="str">
        <f t="array" aca="1" ref="EJ97" ca="1">IFERROR(INDEX($AI$3:$AI$129,MATCH(1,($AP$3:$AP$129=$AR97&amp;$AQ97)*($AH$3:$AH$129=EJ$3),0),0),"")</f>
        <v/>
      </c>
      <c r="EK97" s="299" t="str">
        <f t="array" aca="1" ref="EK97" ca="1">IFERROR(INDEX($AG$3:$AG$129,MATCH(1,($AP$3:$AP$129=$AR97&amp;$AQ97)*($AH$3:$AH$129=EK$3),0),0),"")</f>
        <v/>
      </c>
      <c r="EL97" s="297" t="str">
        <f t="array" aca="1" ref="EL97" ca="1">IFERROR(INDEX($AJ$3:$AJ$129,MATCH(1,($AP$3:$AP$129=$AR97&amp;$AQ97)*($AH$3:$AH$129=EL$3),0),0),"")</f>
        <v/>
      </c>
      <c r="EM97" s="297" t="str">
        <f t="array" aca="1" ref="EM97" ca="1">IFERROR(INDEX($AK$3:$AK$129,MATCH(1,($AP$3:$AP$129=$AR97&amp;$AQ97)*($AH$3:$AH$129=EM$3),0),0),"")</f>
        <v/>
      </c>
      <c r="EN97" s="297" t="str">
        <f t="array" aca="1" ref="EN97" ca="1">IFERROR(INDEX($AI$3:$AI$129,MATCH(1,($AP$3:$AP$129=$AR97&amp;$AQ97)*($AH$3:$AH$129=EN$3),0),0),"")</f>
        <v/>
      </c>
      <c r="EO97" s="299" t="str">
        <f t="array" aca="1" ref="EO97" ca="1">IFERROR(INDEX($AG$3:$AG$129,MATCH(1,($AP$3:$AP$129=$AR97&amp;$AQ97)*($AH$3:$AH$129=EO$3),0),0),"")</f>
        <v/>
      </c>
      <c r="EP97" s="297" t="str">
        <f t="array" aca="1" ref="EP97" ca="1">IFERROR(INDEX($AJ$3:$AJ$129,MATCH(1,($AP$3:$AP$129=$AR97&amp;$AQ97)*($AH$3:$AH$129=EP$3),0),0),"")</f>
        <v/>
      </c>
      <c r="EQ97" s="297" t="str">
        <f t="array" aca="1" ref="EQ97" ca="1">IFERROR(INDEX($AK$3:$AK$129,MATCH(1,($AP$3:$AP$129=$AR97&amp;$AQ97)*($AH$3:$AH$129=EQ$3),0),0),"")</f>
        <v/>
      </c>
      <c r="ER97" s="297" t="str">
        <f t="array" aca="1" ref="ER97" ca="1">IFERROR(INDEX($AI$3:$AI$129,MATCH(1,($AP$3:$AP$129=$AR97&amp;$AQ97)*($AH$3:$AH$129=ER$3),0),0),"")</f>
        <v/>
      </c>
      <c r="ES97" s="299" t="str">
        <f t="array" aca="1" ref="ES97" ca="1">IFERROR(INDEX($AG$3:$AG$129,MATCH(1,($AP$3:$AP$129=$AR97&amp;$AQ97)*($AH$3:$AH$129=ES$3),0),0),"")</f>
        <v/>
      </c>
      <c r="ET97" s="297" t="str">
        <f t="array" aca="1" ref="ET97" ca="1">IFERROR(INDEX($AJ$3:$AJ$129,MATCH(1,($AP$3:$AP$129=$AR97&amp;$AQ97)*($AH$3:$AH$129=ET$3),0),0),"")</f>
        <v/>
      </c>
      <c r="EU97" s="297" t="str">
        <f t="array" aca="1" ref="EU97" ca="1">IFERROR(INDEX($AK$3:$AK$129,MATCH(1,($AP$3:$AP$129=$AR97&amp;$AQ97)*($AH$3:$AH$129=EU$3),0),0),"")</f>
        <v/>
      </c>
      <c r="EV97" s="297" t="str">
        <f t="array" aca="1" ref="EV97" ca="1">IFERROR(INDEX($AI$3:$AI$129,MATCH(1,($AP$3:$AP$129=$AR97&amp;$AQ97)*($AH$3:$AH$129=EV$3),0),0),"")</f>
        <v/>
      </c>
      <c r="EW97" s="299" t="str">
        <f t="array" aca="1" ref="EW97" ca="1">IFERROR(INDEX($AG$3:$AG$129,MATCH(1,($AP$3:$AP$129=$AR97&amp;$AQ97)*($AH$3:$AH$129=EW$3),0),0),"")</f>
        <v/>
      </c>
      <c r="EX97" s="297" t="str">
        <f t="array" aca="1" ref="EX97" ca="1">IFERROR(INDEX($AJ$3:$AJ$129,MATCH(1,($AP$3:$AP$129=$AR97&amp;$AQ97)*($AH$3:$AH$129=EX$3),0),0),"")</f>
        <v/>
      </c>
      <c r="EY97" s="297" t="str">
        <f t="array" aca="1" ref="EY97" ca="1">IFERROR(INDEX($AK$3:$AK$129,MATCH(1,($AP$3:$AP$129=$AR97&amp;$AQ97)*($AH$3:$AH$129=EY$3),0),0),"")</f>
        <v/>
      </c>
      <c r="EZ97" s="297" t="str">
        <f t="array" aca="1" ref="EZ97" ca="1">IFERROR(INDEX($AI$3:$AI$129,MATCH(1,($AP$3:$AP$129=$AR97&amp;$AQ97)*($AH$3:$AH$129=EZ$3),0),0),"")</f>
        <v/>
      </c>
      <c r="FA97" s="299" t="str">
        <f t="array" aca="1" ref="FA97" ca="1">IFERROR(INDEX($AG$3:$AG$129,MATCH(1,($AP$3:$AP$129=$AR97&amp;$AQ97)*($AH$3:$AH$129=FA$3),0),0),"")</f>
        <v/>
      </c>
      <c r="FB97" s="297" t="str">
        <f t="array" aca="1" ref="FB97" ca="1">IFERROR(INDEX($AJ$3:$AJ$129,MATCH(1,($AP$3:$AP$129=$AR97&amp;$AQ97)*($AH$3:$AH$129=FB$3),0),0),"")</f>
        <v/>
      </c>
      <c r="FC97" s="297" t="str">
        <f t="array" aca="1" ref="FC97" ca="1">IFERROR(INDEX($AK$3:$AK$129,MATCH(1,($AP$3:$AP$129=$AR97&amp;$AQ97)*($AH$3:$AH$129=FC$3),0),0),"")</f>
        <v/>
      </c>
      <c r="FD97" s="297" t="str">
        <f t="array" aca="1" ref="FD97" ca="1">IFERROR(INDEX($AI$3:$AI$129,MATCH(1,($AP$3:$AP$129=$AR97&amp;$AQ97)*($AH$3:$AH$129=FD$3),0),0),"")</f>
        <v/>
      </c>
      <c r="FE97" s="299" t="str">
        <f t="array" aca="1" ref="FE97" ca="1">IFERROR(INDEX($AG$3:$AG$129,MATCH(1,($AP$3:$AP$129=$AR97&amp;$AQ97)*($AH$3:$AH$129=FE$3),0),0),"")</f>
        <v/>
      </c>
      <c r="FF97" s="297" t="str">
        <f t="array" aca="1" ref="FF97" ca="1">IFERROR(INDEX($AJ$3:$AJ$129,MATCH(1,($AP$3:$AP$129=$AR97&amp;$AQ97)*($AH$3:$AH$129=FF$3),0),0),"")</f>
        <v/>
      </c>
      <c r="FG97" s="297" t="str">
        <f t="array" aca="1" ref="FG97" ca="1">IFERROR(INDEX($AK$3:$AK$129,MATCH(1,($AP$3:$AP$129=$AR97&amp;$AQ97)*($AH$3:$AH$129=FG$3),0),0),"")</f>
        <v/>
      </c>
    </row>
    <row r="98" spans="2:163" ht="13.8" x14ac:dyDescent="0.25">
      <c r="B98" s="295">
        <f>dummy1!O104</f>
        <v>96</v>
      </c>
      <c r="C98" s="296">
        <f>dummy1!P104</f>
        <v>42041</v>
      </c>
      <c r="D98" s="297">
        <f>dummy1!Q104</f>
        <v>0.70833333333333337</v>
      </c>
      <c r="E98" s="295" t="str">
        <f>dummy1!R104</f>
        <v>Court 16</v>
      </c>
      <c r="AD98" s="295">
        <f ca="1">'Bracket 33 - 64'!AI410</f>
        <v>48</v>
      </c>
      <c r="AE98" s="295" t="str">
        <f ca="1">'Bracket 33 - 64'!AJ407</f>
        <v>Loser Match 26</v>
      </c>
      <c r="AF98" s="295" t="str">
        <f ca="1">'Bracket 33 - 64'!AJ408</f>
        <v>Loser Match 25</v>
      </c>
      <c r="AG98" s="295" t="str">
        <f t="shared" ca="1" si="80"/>
        <v/>
      </c>
      <c r="AH98" s="295" t="str">
        <f t="shared" ca="1" si="81"/>
        <v/>
      </c>
      <c r="AI98" s="295" t="str">
        <f t="shared" ca="1" si="82"/>
        <v/>
      </c>
      <c r="AJ98" s="295" t="str">
        <f t="shared" ca="1" si="83"/>
        <v/>
      </c>
      <c r="AK98" s="295" t="str">
        <f t="shared" ca="1" si="84"/>
        <v/>
      </c>
      <c r="AL98" s="294">
        <f>IF(dummy1!B105=dummy1!B104,IF(dummy1!C105&gt;1,AL97,AL97+1),1)</f>
        <v>2</v>
      </c>
      <c r="AP98" s="295" t="str">
        <f t="shared" si="85"/>
        <v>2Court 16</v>
      </c>
      <c r="AQ98" s="295" t="str">
        <f t="shared" si="96"/>
        <v>Court 12</v>
      </c>
      <c r="AR98" s="295">
        <f t="shared" si="95"/>
        <v>6</v>
      </c>
      <c r="AS98" s="295">
        <f t="shared" ca="1" si="87"/>
        <v>24</v>
      </c>
      <c r="AT98" s="295">
        <f t="shared" ca="1" si="88"/>
        <v>0</v>
      </c>
      <c r="AU98" s="295">
        <f t="shared" ca="1" si="89"/>
        <v>0</v>
      </c>
      <c r="AV98" s="295">
        <f t="shared" ca="1" si="90"/>
        <v>0</v>
      </c>
      <c r="AW98" s="295">
        <f t="shared" ca="1" si="91"/>
        <v>0</v>
      </c>
      <c r="AX98" s="295">
        <f t="shared" ca="1" si="92"/>
        <v>0</v>
      </c>
      <c r="AY98" s="295">
        <f t="shared" ca="1" si="93"/>
        <v>0</v>
      </c>
      <c r="AZ98" s="297" t="str">
        <f t="array" aca="1" ref="AZ98" ca="1">IFERROR(INDEX($K$3:$K$18,MATCH(1,($AM$3:$AM$18=$AR98&amp;$AQ98)*($J$3:$J$18=AZ$3),0),0),"")</f>
        <v/>
      </c>
      <c r="BA98" s="299" t="str">
        <f t="array" aca="1" ref="BA98" ca="1">IFERROR(INDEX($I$3:$I$18,MATCH(1,($AM$3:$AM$18=$AR98&amp;$AQ98)*($J$3:$J$18=BA$3),0),0),"")</f>
        <v/>
      </c>
      <c r="BB98" s="297" t="str">
        <f t="array" aca="1" ref="BB98" ca="1">IFERROR(INDEX($L$3:$L$18,MATCH(1,($AM$3:$AM$18=$AR98&amp;$AQ98)*($J$3:$J$18=BB$3),0),0),"")</f>
        <v/>
      </c>
      <c r="BC98" s="297" t="str">
        <f t="array" aca="1" ref="BC98" ca="1">IFERROR(INDEX($M$3:$M$18,MATCH(1,($AM$3:$AM$18=$AR98&amp;$AQ98)*($J$3:$J$18=BC$3),0),0),"")</f>
        <v/>
      </c>
      <c r="BD98" s="297" t="str">
        <f t="array" aca="1" ref="BD98" ca="1">IFERROR(INDEX($K$3:$K$18,MATCH(1,($AM$3:$AM$18=$AR98&amp;$AQ98)*($J$3:$J$18=BD$3),0),0),"")</f>
        <v/>
      </c>
      <c r="BE98" s="299" t="str">
        <f t="array" aca="1" ref="BE98" ca="1">IFERROR(INDEX($I$3:$I$18,MATCH(1,($AM$3:$AM$18=$AR98&amp;$AQ98)*($J$3:$J$18=BE$3),0),0),"")</f>
        <v/>
      </c>
      <c r="BF98" s="297" t="str">
        <f t="array" aca="1" ref="BF98" ca="1">IFERROR(INDEX($L$3:$L$18,MATCH(1,($AM$3:$AM$18=$AR98&amp;$AQ98)*($J$3:$J$18=BF$3),0),0),"")</f>
        <v/>
      </c>
      <c r="BG98" s="297" t="str">
        <f t="array" aca="1" ref="BG98" ca="1">IFERROR(INDEX($M$3:$M$18,MATCH(1,($AM$3:$AM$18=$AR98&amp;$AQ98)*($J$3:$J$18=BG$3),0),0),"")</f>
        <v/>
      </c>
      <c r="BH98" s="297" t="str">
        <f t="array" aca="1" ref="BH98" ca="1">IFERROR(INDEX($K$3:$K$18,MATCH(1,($AM$3:$AM$18=$AR98&amp;$AQ98)*($J$3:$J$18=BH$3),0),0),"")</f>
        <v/>
      </c>
      <c r="BI98" s="299" t="str">
        <f t="array" aca="1" ref="BI98" ca="1">IFERROR(INDEX($I$3:$I$18,MATCH(1,($AM$3:$AM$18=$AR98&amp;$AQ98)*($J$3:$J$18=BI$3),0),0),"")</f>
        <v/>
      </c>
      <c r="BJ98" s="297" t="str">
        <f t="array" aca="1" ref="BJ98" ca="1">IFERROR(INDEX($L$3:$L$18,MATCH(1,($AM$3:$AM$18=$AR98&amp;$AQ98)*($J$3:$J$18=BJ$3),0),0),"")</f>
        <v/>
      </c>
      <c r="BK98" s="297" t="str">
        <f t="array" aca="1" ref="BK98" ca="1">IFERROR(INDEX($M$3:$M$18,MATCH(1,($AM$3:$AM$18=$AR98&amp;$AQ98)*($J$3:$J$18=BK$3),0),0),"")</f>
        <v/>
      </c>
      <c r="BL98" s="297" t="str">
        <f t="array" aca="1" ref="BL98" ca="1">IFERROR(INDEX($K$3:$K$18,MATCH(1,($AM$3:$AM$18=$AR98&amp;$AQ98)*($J$3:$J$18=BL$3),0),0),"")</f>
        <v/>
      </c>
      <c r="BM98" s="299" t="str">
        <f t="array" aca="1" ref="BM98" ca="1">IFERROR(INDEX($I$3:$I$18,MATCH(1,($AM$3:$AM$18=$AR98&amp;$AQ98)*($J$3:$J$18=BM$3),0),0),"")</f>
        <v/>
      </c>
      <c r="BN98" s="297" t="str">
        <f t="array" aca="1" ref="BN98" ca="1">IFERROR(INDEX($L$3:$L$18,MATCH(1,($AM$3:$AM$18=$AR98&amp;$AQ98)*($J$3:$J$18=BN$3),0),0),"")</f>
        <v/>
      </c>
      <c r="BO98" s="297" t="str">
        <f t="array" aca="1" ref="BO98" ca="1">IFERROR(INDEX($M$3:$M$18,MATCH(1,($AM$3:$AM$18=$AR98&amp;$AQ98)*($J$3:$J$18=BO$3),0),0),"")</f>
        <v/>
      </c>
      <c r="BP98" s="297" t="str">
        <f t="array" aca="1" ref="BP98" ca="1">IFERROR(INDEX($K$3:$K$18,MATCH(1,($AM$3:$AM$18=$AR98&amp;$AQ98)*($J$3:$J$18=BP$3),0),0),"")</f>
        <v/>
      </c>
      <c r="BQ98" s="299" t="str">
        <f t="array" aca="1" ref="BQ98" ca="1">IFERROR(INDEX($I$3:$I$18,MATCH(1,($AM$3:$AM$18=$AR98&amp;$AQ98)*($J$3:$J$18=BQ$3),0),0),"")</f>
        <v/>
      </c>
      <c r="BR98" s="297" t="str">
        <f t="array" aca="1" ref="BR98" ca="1">IFERROR(INDEX($L$3:$L$18,MATCH(1,($AM$3:$AM$18=$AR98&amp;$AQ98)*($J$3:$J$18=BR$3),0),0),"")</f>
        <v/>
      </c>
      <c r="BS98" s="297" t="str">
        <f t="array" aca="1" ref="BS98" ca="1">IFERROR(INDEX($M$3:$M$18,MATCH(1,($AM$3:$AM$18=$AR98&amp;$AQ98)*($J$3:$J$18=BS$3),0),0),"")</f>
        <v/>
      </c>
      <c r="BT98" s="297" t="str">
        <f t="array" aca="1" ref="BT98" ca="1">IFERROR(INDEX($K$3:$K$18,MATCH(1,($AM$3:$AM$18=$AR98&amp;$AQ98)*($J$3:$J$18=BT$3),0),0),"")</f>
        <v/>
      </c>
      <c r="BU98" s="299" t="str">
        <f t="array" aca="1" ref="BU98" ca="1">IFERROR(INDEX($I$3:$I$18,MATCH(1,($AM$3:$AM$18=$AR98&amp;$AQ98)*($J$3:$J$18=BU$3),0),0),"")</f>
        <v/>
      </c>
      <c r="BV98" s="297" t="str">
        <f t="array" aca="1" ref="BV98" ca="1">IFERROR(INDEX($L$3:$L$18,MATCH(1,($AM$3:$AM$18=$AR98&amp;$AQ98)*($J$3:$J$18=BV$3),0),0),"")</f>
        <v/>
      </c>
      <c r="BW98" s="297" t="str">
        <f t="array" aca="1" ref="BW98" ca="1">IFERROR(INDEX($M$3:$M$18,MATCH(1,($AM$3:$AM$18=$AR98&amp;$AQ98)*($J$3:$J$18=BW$3),0),0),"")</f>
        <v/>
      </c>
      <c r="BX98" s="297" t="str">
        <f t="array" aca="1" ref="BX98" ca="1">IFERROR(INDEX($K$3:$K$18,MATCH(1,($AM$3:$AM$18=$AR98&amp;$AQ98)*($J$3:$J$18=BX$3),0),0),"")</f>
        <v/>
      </c>
      <c r="BY98" s="299" t="str">
        <f t="array" aca="1" ref="BY98" ca="1">IFERROR(INDEX($I$3:$I$18,MATCH(1,($AM$3:$AM$18=$AR98&amp;$AQ98)*($J$3:$J$18=BY$3),0),0),"")</f>
        <v/>
      </c>
      <c r="BZ98" s="297" t="str">
        <f t="array" aca="1" ref="BZ98" ca="1">IFERROR(INDEX($L$3:$L$18,MATCH(1,($AM$3:$AM$18=$AR98&amp;$AQ98)*($J$3:$J$18=BZ$3),0),0),"")</f>
        <v/>
      </c>
      <c r="CA98" s="297" t="str">
        <f t="array" aca="1" ref="CA98" ca="1">IFERROR(INDEX($M$3:$M$18,MATCH(1,($AM$3:$AM$18=$AR98&amp;$AQ98)*($J$3:$J$18=CA$3),0),0),"")</f>
        <v/>
      </c>
      <c r="CB98" s="297" t="str">
        <f t="array" aca="1" ref="CB98" ca="1">IFERROR(INDEX($S$3:$S$33,MATCH(1,($AN$3:$AN$33=$AR98&amp;$AQ98)*($R$3:$R$33=CB$3),0),0),"")</f>
        <v/>
      </c>
      <c r="CC98" s="299" t="str">
        <f t="array" aca="1" ref="CC98" ca="1">IFERROR(INDEX($Q$3:$Q$33,MATCH(1,($AN$3:$AN$33=$AR98&amp;$AQ98)*($R$3:$R$33=CC$3),0),0),"")</f>
        <v/>
      </c>
      <c r="CD98" s="297" t="str">
        <f t="array" aca="1" ref="CD98" ca="1">IFERROR(INDEX($T$3:$T$33,MATCH(1,($AN$3:$AN$33=$AR98&amp;$AQ98)*($R$3:$R$33=CD$3),0),0),"")</f>
        <v/>
      </c>
      <c r="CE98" s="297" t="str">
        <f t="array" aca="1" ref="CE98" ca="1">IFERROR(INDEX($U$3:$U$33,MATCH(1,($AN$3:$AN$33=$AR98&amp;$AQ98)*($R$3:$R$33=CE$3),0),0),"")</f>
        <v/>
      </c>
      <c r="CF98" s="297" t="str">
        <f t="array" aca="1" ref="CF98" ca="1">IFERROR(INDEX($S$3:$S$33,MATCH(1,($AN$3:$AN$33=$AR98&amp;$AQ98)*($R$3:$R$33=CF$3),0),0),"")</f>
        <v/>
      </c>
      <c r="CG98" s="299" t="str">
        <f t="array" aca="1" ref="CG98" ca="1">IFERROR(INDEX($Q$3:$Q$33,MATCH(1,($AN$3:$AN$33=$AR98&amp;$AQ98)*($R$3:$R$33=CG$3),0),0),"")</f>
        <v/>
      </c>
      <c r="CH98" s="297" t="str">
        <f t="array" aca="1" ref="CH98" ca="1">IFERROR(INDEX($T$3:$T$33,MATCH(1,($AN$3:$AN$33=$AR98&amp;$AQ98)*($R$3:$R$33=CH$3),0),0),"")</f>
        <v/>
      </c>
      <c r="CI98" s="297" t="str">
        <f t="array" aca="1" ref="CI98" ca="1">IFERROR(INDEX($U$3:$U$33,MATCH(1,($AN$3:$AN$33=$AR98&amp;$AQ98)*($R$3:$R$33=CI$3),0),0),"")</f>
        <v/>
      </c>
      <c r="CJ98" s="297" t="str">
        <f t="array" aca="1" ref="CJ98" ca="1">IFERROR(INDEX($S$3:$S$33,MATCH(1,($AN$3:$AN$33=$AR98&amp;$AQ98)*($R$3:$R$33=CJ$3),0),0),"")</f>
        <v/>
      </c>
      <c r="CK98" s="299" t="str">
        <f t="array" aca="1" ref="CK98" ca="1">IFERROR(INDEX($Q$3:$Q$33,MATCH(1,($AN$3:$AN$33=$AR98&amp;$AQ98)*($R$3:$R$33=CK$3),0),0),"")</f>
        <v/>
      </c>
      <c r="CL98" s="297" t="str">
        <f t="array" aca="1" ref="CL98" ca="1">IFERROR(INDEX($T$3:$T$33,MATCH(1,($AN$3:$AN$33=$AR98&amp;$AQ98)*($R$3:$R$33=CL$3),0),0),"")</f>
        <v/>
      </c>
      <c r="CM98" s="297" t="str">
        <f t="array" aca="1" ref="CM98" ca="1">IFERROR(INDEX($U$3:$U$33,MATCH(1,($AN$3:$AN$33=$AR98&amp;$AQ98)*($R$3:$R$33=CM$3),0),0),"")</f>
        <v/>
      </c>
      <c r="CN98" s="297" t="str">
        <f t="array" aca="1" ref="CN98" ca="1">IFERROR(INDEX($S$3:$S$33,MATCH(1,($AN$3:$AN$33=$AR98&amp;$AQ98)*($R$3:$R$33=CN$3),0),0),"")</f>
        <v/>
      </c>
      <c r="CO98" s="299" t="str">
        <f t="array" aca="1" ref="CO98" ca="1">IFERROR(INDEX($Q$3:$Q$33,MATCH(1,($AN$3:$AN$33=$AR98&amp;$AQ98)*($R$3:$R$33=CO$3),0),0),"")</f>
        <v/>
      </c>
      <c r="CP98" s="297" t="str">
        <f t="array" aca="1" ref="CP98" ca="1">IFERROR(INDEX($T$3:$T$33,MATCH(1,($AN$3:$AN$33=$AR98&amp;$AQ98)*($R$3:$R$33=CP$3),0),0),"")</f>
        <v/>
      </c>
      <c r="CQ98" s="297" t="str">
        <f t="array" aca="1" ref="CQ98" ca="1">IFERROR(INDEX($U$3:$U$33,MATCH(1,($AN$3:$AN$33=$AR98&amp;$AQ98)*($R$3:$R$33=CQ$3),0),0),"")</f>
        <v/>
      </c>
      <c r="CR98" s="297" t="str">
        <f t="array" aca="1" ref="CR98" ca="1">IFERROR(INDEX($S$3:$S$33,MATCH(1,($AN$3:$AN$33=$AR98&amp;$AQ98)*($R$3:$R$33=CR$3),0),0),"")</f>
        <v/>
      </c>
      <c r="CS98" s="299" t="str">
        <f t="array" aca="1" ref="CS98" ca="1">IFERROR(INDEX($Q$3:$Q$33,MATCH(1,($AN$3:$AN$33=$AR98&amp;$AQ98)*($R$3:$R$33=CS$3),0),0),"")</f>
        <v/>
      </c>
      <c r="CT98" s="297" t="str">
        <f t="array" aca="1" ref="CT98" ca="1">IFERROR(INDEX($T$3:$T$33,MATCH(1,($AN$3:$AN$33=$AR98&amp;$AQ98)*($R$3:$R$33=CT$3),0),0),"")</f>
        <v/>
      </c>
      <c r="CU98" s="297" t="str">
        <f t="array" aca="1" ref="CU98" ca="1">IFERROR(INDEX($U$3:$U$33,MATCH(1,($AN$3:$AN$33=$AR98&amp;$AQ98)*($R$3:$R$33=CU$3),0),0),"")</f>
        <v/>
      </c>
      <c r="CV98" s="297" t="str">
        <f t="array" aca="1" ref="CV98" ca="1">IFERROR(INDEX($S$3:$S$33,MATCH(1,($AN$3:$AN$33=$AR98&amp;$AQ98)*($R$3:$R$33=CV$3),0),0),"")</f>
        <v/>
      </c>
      <c r="CW98" s="299" t="str">
        <f t="array" aca="1" ref="CW98" ca="1">IFERROR(INDEX($Q$3:$Q$33,MATCH(1,($AN$3:$AN$33=$AR98&amp;$AQ98)*($R$3:$R$33=CW$3),0),0),"")</f>
        <v/>
      </c>
      <c r="CX98" s="297" t="str">
        <f t="array" aca="1" ref="CX98" ca="1">IFERROR(INDEX($T$3:$T$33,MATCH(1,($AN$3:$AN$33=$AR98&amp;$AQ98)*($R$3:$R$33=CX$3),0),0),"")</f>
        <v/>
      </c>
      <c r="CY98" s="297" t="str">
        <f t="array" aca="1" ref="CY98" ca="1">IFERROR(INDEX($U$3:$U$33,MATCH(1,($AN$3:$AN$33=$AR98&amp;$AQ98)*($R$3:$R$33=CY$3),0),0),"")</f>
        <v/>
      </c>
      <c r="CZ98" s="297" t="str">
        <f t="array" aca="1" ref="CZ98" ca="1">IFERROR(INDEX($S$3:$S$33,MATCH(1,($AN$3:$AN$33=$AR98&amp;$AQ98)*($R$3:$R$33=CZ$3),0),0),"")</f>
        <v/>
      </c>
      <c r="DA98" s="299" t="str">
        <f t="array" aca="1" ref="DA98" ca="1">IFERROR(INDEX($Q$3:$Q$33,MATCH(1,($AN$3:$AN$33=$AR98&amp;$AQ98)*($R$3:$R$33=DA$3),0),0),"")</f>
        <v/>
      </c>
      <c r="DB98" s="297" t="str">
        <f t="array" aca="1" ref="DB98" ca="1">IFERROR(INDEX($T$3:$T$33,MATCH(1,($AN$3:$AN$33=$AR98&amp;$AQ98)*($R$3:$R$33=DB$3),0),0),"")</f>
        <v/>
      </c>
      <c r="DC98" s="297" t="str">
        <f t="array" aca="1" ref="DC98" ca="1">IFERROR(INDEX($U$3:$U$33,MATCH(1,($AN$3:$AN$33=$AR98&amp;$AQ98)*($R$3:$R$33=DC$3),0),0),"")</f>
        <v/>
      </c>
      <c r="DD98" s="297" t="str">
        <f t="array" aca="1" ref="DD98" ca="1">IFERROR(INDEX($AA$3:$AA$65,MATCH(1,($AO$3:$AO$65=$AR98&amp;$AQ98)*($Z$3:$Z$65=DD$3),0),0),"")</f>
        <v/>
      </c>
      <c r="DE98" s="299" t="str">
        <f t="array" aca="1" ref="DE98" ca="1">IFERROR(INDEX($Y$3:$Y$65,MATCH(1,($AO$3:$AO$65=$AR98&amp;$AQ98)*($Z$3:$Z$65=DE$3),0),0),"")</f>
        <v/>
      </c>
      <c r="DF98" s="297" t="str">
        <f t="array" aca="1" ref="DF98" ca="1">IFERROR(INDEX($AB$3:$AB$65,MATCH(1,($AO$3:$AO$65=$AR98&amp;$AQ98)*($Z$3:$Z$65=DF$3),0),0),"")</f>
        <v/>
      </c>
      <c r="DG98" s="297" t="str">
        <f t="array" aca="1" ref="DG98" ca="1">IFERROR(INDEX($AC$3:$AC$65,MATCH(1,($AO$3:$AO$65=$AR98&amp;$AQ98)*($Z$3:$Z$65=DG$3),0),0),"")</f>
        <v/>
      </c>
      <c r="DH98" s="297" t="str">
        <f t="array" aca="1" ref="DH98" ca="1">IFERROR(INDEX($AA$3:$AA$65,MATCH(1,($AO$3:$AO$65=$AR98&amp;$AQ98)*($Z$3:$Z$65=DH$3),0),0),"")</f>
        <v/>
      </c>
      <c r="DI98" s="299" t="str">
        <f t="array" aca="1" ref="DI98" ca="1">IFERROR(INDEX($Y$3:$Y$65,MATCH(1,($AO$3:$AO$65=$AR98&amp;$AQ98)*($Z$3:$Z$65=DI$3),0),0),"")</f>
        <v/>
      </c>
      <c r="DJ98" s="297" t="str">
        <f t="array" aca="1" ref="DJ98" ca="1">IFERROR(INDEX($AB$3:$AB$65,MATCH(1,($AO$3:$AO$65=$AR98&amp;$AQ98)*($Z$3:$Z$65=DJ$3),0),0),"")</f>
        <v/>
      </c>
      <c r="DK98" s="297" t="str">
        <f t="array" aca="1" ref="DK98" ca="1">IFERROR(INDEX($AC$3:$AC$65,MATCH(1,($AO$3:$AO$65=$AR98&amp;$AQ98)*($Z$3:$Z$65=DK$3),0),0),"")</f>
        <v/>
      </c>
      <c r="DL98" s="297" t="str">
        <f t="array" aca="1" ref="DL98" ca="1">IFERROR(INDEX($AA$3:$AA$65,MATCH(1,($AO$3:$AO$65=$AR98&amp;$AQ98)*($Z$3:$Z$65=DL$3),0),0),"")</f>
        <v/>
      </c>
      <c r="DM98" s="299" t="str">
        <f t="array" aca="1" ref="DM98" ca="1">IFERROR(INDEX($Y$3:$Y$65,MATCH(1,($AO$3:$AO$65=$AR98&amp;$AQ98)*($Z$3:$Z$65=DM$3),0),0),"")</f>
        <v/>
      </c>
      <c r="DN98" s="297" t="str">
        <f t="array" aca="1" ref="DN98" ca="1">IFERROR(INDEX($AB$3:$AB$65,MATCH(1,($AO$3:$AO$65=$AR98&amp;$AQ98)*($Z$3:$Z$65=DN$3),0),0),"")</f>
        <v/>
      </c>
      <c r="DO98" s="297" t="str">
        <f t="array" aca="1" ref="DO98" ca="1">IFERROR(INDEX($AC$3:$AC$65,MATCH(1,($AO$3:$AO$65=$AR98&amp;$AQ98)*($Z$3:$Z$65=DO$3),0),0),"")</f>
        <v/>
      </c>
      <c r="DP98" s="297" t="str">
        <f t="array" aca="1" ref="DP98" ca="1">IFERROR(INDEX($AA$3:$AA$65,MATCH(1,($AO$3:$AO$65=$AR98&amp;$AQ98)*($Z$3:$Z$65=DP$3),0),0),"")</f>
        <v/>
      </c>
      <c r="DQ98" s="299" t="str">
        <f t="array" aca="1" ref="DQ98" ca="1">IFERROR(INDEX($Y$3:$Y$65,MATCH(1,($AO$3:$AO$65=$AR98&amp;$AQ98)*($Z$3:$Z$65=DQ$3),0),0),"")</f>
        <v/>
      </c>
      <c r="DR98" s="297" t="str">
        <f t="array" aca="1" ref="DR98" ca="1">IFERROR(INDEX($AB$3:$AB$65,MATCH(1,($AO$3:$AO$65=$AR98&amp;$AQ98)*($Z$3:$Z$65=DR$3),0),0),"")</f>
        <v/>
      </c>
      <c r="DS98" s="297" t="str">
        <f t="array" aca="1" ref="DS98" ca="1">IFERROR(INDEX($AC$3:$AC$65,MATCH(1,($AO$3:$AO$65=$AR98&amp;$AQ98)*($Z$3:$Z$65=DS$3),0),0),"")</f>
        <v/>
      </c>
      <c r="DT98" s="297" t="str">
        <f t="array" aca="1" ref="DT98" ca="1">IFERROR(INDEX($AA$3:$AA$65,MATCH(1,($AO$3:$AO$65=$AR98&amp;$AQ98)*($Z$3:$Z$65=DT$3),0),0),"")</f>
        <v/>
      </c>
      <c r="DU98" s="299" t="str">
        <f t="array" aca="1" ref="DU98" ca="1">IFERROR(INDEX($Y$3:$Y$65,MATCH(1,($AO$3:$AO$65=$AR98&amp;$AQ98)*($Z$3:$Z$65=DU$3),0),0),"")</f>
        <v/>
      </c>
      <c r="DV98" s="297" t="str">
        <f t="array" aca="1" ref="DV98" ca="1">IFERROR(INDEX($AB$3:$AB$65,MATCH(1,($AO$3:$AO$65=$AR98&amp;$AQ98)*($Z$3:$Z$65=DV$3),0),0),"")</f>
        <v/>
      </c>
      <c r="DW98" s="297" t="str">
        <f t="array" aca="1" ref="DW98" ca="1">IFERROR(INDEX($AC$3:$AC$65,MATCH(1,($AO$3:$AO$65=$AR98&amp;$AQ98)*($Z$3:$Z$65=DW$3),0),0),"")</f>
        <v/>
      </c>
      <c r="DX98" s="297" t="str">
        <f t="array" aca="1" ref="DX98" ca="1">IFERROR(INDEX($AA$3:$AA$65,MATCH(1,($AO$3:$AO$65=$AR98&amp;$AQ98)*($Z$3:$Z$65=DX$3),0),0),"")</f>
        <v/>
      </c>
      <c r="DY98" s="299" t="str">
        <f t="array" aca="1" ref="DY98" ca="1">IFERROR(INDEX($Y$3:$Y$65,MATCH(1,($AO$3:$AO$65=$AR98&amp;$AQ98)*($Z$3:$Z$65=DY$3),0),0),"")</f>
        <v/>
      </c>
      <c r="DZ98" s="297" t="str">
        <f t="array" aca="1" ref="DZ98" ca="1">IFERROR(INDEX($AB$3:$AB$65,MATCH(1,($AO$3:$AO$65=$AR98&amp;$AQ98)*($Z$3:$Z$65=DZ$3),0),0),"")</f>
        <v/>
      </c>
      <c r="EA98" s="297" t="str">
        <f t="array" aca="1" ref="EA98" ca="1">IFERROR(INDEX($AC$3:$AC$65,MATCH(1,($AO$3:$AO$65=$AR98&amp;$AQ98)*($Z$3:$Z$65=EA$3),0),0),"")</f>
        <v/>
      </c>
      <c r="EB98" s="297" t="str">
        <f t="array" aca="1" ref="EB98" ca="1">IFERROR(INDEX($AA$3:$AA$65,MATCH(1,($AO$3:$AO$65=$AR98&amp;$AQ98)*($Z$3:$Z$65=EB$3),0),0),"")</f>
        <v/>
      </c>
      <c r="EC98" s="299" t="str">
        <f t="array" aca="1" ref="EC98" ca="1">IFERROR(INDEX($Y$3:$Y$65,MATCH(1,($AO$3:$AO$65=$AR98&amp;$AQ98)*($Z$3:$Z$65=EC$3),0),0),"")</f>
        <v/>
      </c>
      <c r="ED98" s="297" t="str">
        <f t="array" aca="1" ref="ED98" ca="1">IFERROR(INDEX($AB$3:$AB$65,MATCH(1,($AO$3:$AO$65=$AR98&amp;$AQ98)*($Z$3:$Z$65=ED$3),0),0),"")</f>
        <v/>
      </c>
      <c r="EE98" s="297" t="str">
        <f t="array" aca="1" ref="EE98" ca="1">IFERROR(INDEX($AC$3:$AC$65,MATCH(1,($AO$3:$AO$65=$AR98&amp;$AQ98)*($Z$3:$Z$65=EE$3),0),0),"")</f>
        <v/>
      </c>
      <c r="EF98" s="297" t="str">
        <f t="array" aca="1" ref="EF98" ca="1">IFERROR(INDEX($AI$3:$AI$129,MATCH(1,($AP$3:$AP$129=$AR98&amp;$AQ98)*($AH$3:$AH$129=EF$3),0),0),"")</f>
        <v/>
      </c>
      <c r="EG98" s="299" t="str">
        <f t="array" aca="1" ref="EG98" ca="1">IFERROR(INDEX($AG$3:$AG$129,MATCH(1,($AP$3:$AP$129=$AR98&amp;$AQ98)*($AH$3:$AH$129=EG$3),0),0),"")</f>
        <v/>
      </c>
      <c r="EH98" s="297" t="str">
        <f t="array" aca="1" ref="EH98" ca="1">IFERROR(INDEX($AJ$3:$AJ$129,MATCH(1,($AP$3:$AP$129=$AR98&amp;$AQ98)*($AH$3:$AH$129=EH$3),0),0),"")</f>
        <v/>
      </c>
      <c r="EI98" s="297" t="str">
        <f t="array" aca="1" ref="EI98" ca="1">IFERROR(INDEX($AK$3:$AK$129,MATCH(1,($AP$3:$AP$129=$AR98&amp;$AQ98)*($AH$3:$AH$129=EI$3),0),0),"")</f>
        <v/>
      </c>
      <c r="EJ98" s="297" t="str">
        <f t="array" aca="1" ref="EJ98" ca="1">IFERROR(INDEX($AI$3:$AI$129,MATCH(1,($AP$3:$AP$129=$AR98&amp;$AQ98)*($AH$3:$AH$129=EJ$3),0),0),"")</f>
        <v/>
      </c>
      <c r="EK98" s="299" t="str">
        <f t="array" aca="1" ref="EK98" ca="1">IFERROR(INDEX($AG$3:$AG$129,MATCH(1,($AP$3:$AP$129=$AR98&amp;$AQ98)*($AH$3:$AH$129=EK$3),0),0),"")</f>
        <v/>
      </c>
      <c r="EL98" s="297" t="str">
        <f t="array" aca="1" ref="EL98" ca="1">IFERROR(INDEX($AJ$3:$AJ$129,MATCH(1,($AP$3:$AP$129=$AR98&amp;$AQ98)*($AH$3:$AH$129=EL$3),0),0),"")</f>
        <v/>
      </c>
      <c r="EM98" s="297" t="str">
        <f t="array" aca="1" ref="EM98" ca="1">IFERROR(INDEX($AK$3:$AK$129,MATCH(1,($AP$3:$AP$129=$AR98&amp;$AQ98)*($AH$3:$AH$129=EM$3),0),0),"")</f>
        <v/>
      </c>
      <c r="EN98" s="297" t="str">
        <f t="array" aca="1" ref="EN98" ca="1">IFERROR(INDEX($AI$3:$AI$129,MATCH(1,($AP$3:$AP$129=$AR98&amp;$AQ98)*($AH$3:$AH$129=EN$3),0),0),"")</f>
        <v/>
      </c>
      <c r="EO98" s="299" t="str">
        <f t="array" aca="1" ref="EO98" ca="1">IFERROR(INDEX($AG$3:$AG$129,MATCH(1,($AP$3:$AP$129=$AR98&amp;$AQ98)*($AH$3:$AH$129=EO$3),0),0),"")</f>
        <v/>
      </c>
      <c r="EP98" s="297" t="str">
        <f t="array" aca="1" ref="EP98" ca="1">IFERROR(INDEX($AJ$3:$AJ$129,MATCH(1,($AP$3:$AP$129=$AR98&amp;$AQ98)*($AH$3:$AH$129=EP$3),0),0),"")</f>
        <v/>
      </c>
      <c r="EQ98" s="297" t="str">
        <f t="array" aca="1" ref="EQ98" ca="1">IFERROR(INDEX($AK$3:$AK$129,MATCH(1,($AP$3:$AP$129=$AR98&amp;$AQ98)*($AH$3:$AH$129=EQ$3),0),0),"")</f>
        <v/>
      </c>
      <c r="ER98" s="297" t="str">
        <f t="array" aca="1" ref="ER98" ca="1">IFERROR(INDEX($AI$3:$AI$129,MATCH(1,($AP$3:$AP$129=$AR98&amp;$AQ98)*($AH$3:$AH$129=ER$3),0),0),"")</f>
        <v/>
      </c>
      <c r="ES98" s="299" t="str">
        <f t="array" aca="1" ref="ES98" ca="1">IFERROR(INDEX($AG$3:$AG$129,MATCH(1,($AP$3:$AP$129=$AR98&amp;$AQ98)*($AH$3:$AH$129=ES$3),0),0),"")</f>
        <v/>
      </c>
      <c r="ET98" s="297" t="str">
        <f t="array" aca="1" ref="ET98" ca="1">IFERROR(INDEX($AJ$3:$AJ$129,MATCH(1,($AP$3:$AP$129=$AR98&amp;$AQ98)*($AH$3:$AH$129=ET$3),0),0),"")</f>
        <v/>
      </c>
      <c r="EU98" s="297" t="str">
        <f t="array" aca="1" ref="EU98" ca="1">IFERROR(INDEX($AK$3:$AK$129,MATCH(1,($AP$3:$AP$129=$AR98&amp;$AQ98)*($AH$3:$AH$129=EU$3),0),0),"")</f>
        <v/>
      </c>
      <c r="EV98" s="297" t="str">
        <f t="array" aca="1" ref="EV98" ca="1">IFERROR(INDEX($AI$3:$AI$129,MATCH(1,($AP$3:$AP$129=$AR98&amp;$AQ98)*($AH$3:$AH$129=EV$3),0),0),"")</f>
        <v/>
      </c>
      <c r="EW98" s="299" t="str">
        <f t="array" aca="1" ref="EW98" ca="1">IFERROR(INDEX($AG$3:$AG$129,MATCH(1,($AP$3:$AP$129=$AR98&amp;$AQ98)*($AH$3:$AH$129=EW$3),0),0),"")</f>
        <v/>
      </c>
      <c r="EX98" s="297" t="str">
        <f t="array" aca="1" ref="EX98" ca="1">IFERROR(INDEX($AJ$3:$AJ$129,MATCH(1,($AP$3:$AP$129=$AR98&amp;$AQ98)*($AH$3:$AH$129=EX$3),0),0),"")</f>
        <v/>
      </c>
      <c r="EY98" s="297" t="str">
        <f t="array" aca="1" ref="EY98" ca="1">IFERROR(INDEX($AK$3:$AK$129,MATCH(1,($AP$3:$AP$129=$AR98&amp;$AQ98)*($AH$3:$AH$129=EY$3),0),0),"")</f>
        <v/>
      </c>
      <c r="EZ98" s="297" t="str">
        <f t="array" aca="1" ref="EZ98" ca="1">IFERROR(INDEX($AI$3:$AI$129,MATCH(1,($AP$3:$AP$129=$AR98&amp;$AQ98)*($AH$3:$AH$129=EZ$3),0),0),"")</f>
        <v/>
      </c>
      <c r="FA98" s="299" t="str">
        <f t="array" aca="1" ref="FA98" ca="1">IFERROR(INDEX($AG$3:$AG$129,MATCH(1,($AP$3:$AP$129=$AR98&amp;$AQ98)*($AH$3:$AH$129=FA$3),0),0),"")</f>
        <v/>
      </c>
      <c r="FB98" s="297" t="str">
        <f t="array" aca="1" ref="FB98" ca="1">IFERROR(INDEX($AJ$3:$AJ$129,MATCH(1,($AP$3:$AP$129=$AR98&amp;$AQ98)*($AH$3:$AH$129=FB$3),0),0),"")</f>
        <v/>
      </c>
      <c r="FC98" s="297" t="str">
        <f t="array" aca="1" ref="FC98" ca="1">IFERROR(INDEX($AK$3:$AK$129,MATCH(1,($AP$3:$AP$129=$AR98&amp;$AQ98)*($AH$3:$AH$129=FC$3),0),0),"")</f>
        <v/>
      </c>
      <c r="FD98" s="297" t="str">
        <f t="array" aca="1" ref="FD98" ca="1">IFERROR(INDEX($AI$3:$AI$129,MATCH(1,($AP$3:$AP$129=$AR98&amp;$AQ98)*($AH$3:$AH$129=FD$3),0),0),"")</f>
        <v/>
      </c>
      <c r="FE98" s="299" t="str">
        <f t="array" aca="1" ref="FE98" ca="1">IFERROR(INDEX($AG$3:$AG$129,MATCH(1,($AP$3:$AP$129=$AR98&amp;$AQ98)*($AH$3:$AH$129=FE$3),0),0),"")</f>
        <v/>
      </c>
      <c r="FF98" s="297" t="str">
        <f t="array" aca="1" ref="FF98" ca="1">IFERROR(INDEX($AJ$3:$AJ$129,MATCH(1,($AP$3:$AP$129=$AR98&amp;$AQ98)*($AH$3:$AH$129=FF$3),0),0),"")</f>
        <v/>
      </c>
      <c r="FG98" s="297" t="str">
        <f t="array" aca="1" ref="FG98" ca="1">IFERROR(INDEX($AK$3:$AK$129,MATCH(1,($AP$3:$AP$129=$AR98&amp;$AQ98)*($AH$3:$AH$129=FG$3),0),0),"")</f>
        <v/>
      </c>
    </row>
    <row r="99" spans="2:163" ht="13.8" x14ac:dyDescent="0.25">
      <c r="B99" s="295">
        <f>dummy1!O105</f>
        <v>97</v>
      </c>
      <c r="C99" s="296">
        <f>dummy1!P105</f>
        <v>42041</v>
      </c>
      <c r="D99" s="297">
        <f>dummy1!Q105</f>
        <v>0.79166666666666674</v>
      </c>
      <c r="E99" s="295" t="str">
        <f>dummy1!R105</f>
        <v>Court 1</v>
      </c>
      <c r="AD99" s="295">
        <f ca="1">'Bracket 33 - 64'!AY33</f>
        <v>49</v>
      </c>
      <c r="AE99" s="295" t="str">
        <f ca="1">'Bracket 33 - 64'!AZ30</f>
        <v>Winner Match 33</v>
      </c>
      <c r="AF99" s="295" t="str">
        <f ca="1">'Bracket 33 - 64'!AZ31</f>
        <v>Winner Match 34</v>
      </c>
      <c r="AG99" s="295" t="str">
        <f t="shared" ca="1" si="80"/>
        <v/>
      </c>
      <c r="AH99" s="295" t="str">
        <f t="shared" ca="1" si="81"/>
        <v/>
      </c>
      <c r="AI99" s="295" t="str">
        <f t="shared" ca="1" si="82"/>
        <v/>
      </c>
      <c r="AJ99" s="295" t="str">
        <f t="shared" ca="1" si="83"/>
        <v/>
      </c>
      <c r="AK99" s="295" t="str">
        <f t="shared" ca="1" si="84"/>
        <v/>
      </c>
      <c r="AL99" s="294">
        <f>IF(dummy1!B106=dummy1!B105,IF(dummy1!C106&gt;1,AL98,AL98+1),1)</f>
        <v>3</v>
      </c>
      <c r="AP99" s="295" t="str">
        <f t="shared" si="85"/>
        <v>3Court 1</v>
      </c>
      <c r="AQ99" s="295" t="str">
        <f t="shared" si="96"/>
        <v>Court 12</v>
      </c>
      <c r="AR99" s="295">
        <f t="shared" si="95"/>
        <v>7</v>
      </c>
      <c r="AS99" s="295">
        <f t="shared" ca="1" si="87"/>
        <v>24</v>
      </c>
      <c r="AT99" s="295">
        <f t="shared" ca="1" si="88"/>
        <v>0</v>
      </c>
      <c r="AU99" s="295">
        <f t="shared" ca="1" si="89"/>
        <v>0</v>
      </c>
      <c r="AV99" s="295">
        <f t="shared" ca="1" si="90"/>
        <v>0</v>
      </c>
      <c r="AW99" s="295">
        <f t="shared" ca="1" si="91"/>
        <v>0</v>
      </c>
      <c r="AX99" s="295">
        <f t="shared" ca="1" si="92"/>
        <v>0</v>
      </c>
      <c r="AY99" s="295">
        <f t="shared" ca="1" si="93"/>
        <v>0</v>
      </c>
      <c r="AZ99" s="297" t="str">
        <f t="array" aca="1" ref="AZ99" ca="1">IFERROR(INDEX($K$3:$K$18,MATCH(1,($AM$3:$AM$18=$AR99&amp;$AQ99)*($J$3:$J$18=AZ$3),0),0),"")</f>
        <v/>
      </c>
      <c r="BA99" s="299" t="str">
        <f t="array" aca="1" ref="BA99" ca="1">IFERROR(INDEX($I$3:$I$18,MATCH(1,($AM$3:$AM$18=$AR99&amp;$AQ99)*($J$3:$J$18=BA$3),0),0),"")</f>
        <v/>
      </c>
      <c r="BB99" s="297" t="str">
        <f t="array" aca="1" ref="BB99" ca="1">IFERROR(INDEX($L$3:$L$18,MATCH(1,($AM$3:$AM$18=$AR99&amp;$AQ99)*($J$3:$J$18=BB$3),0),0),"")</f>
        <v/>
      </c>
      <c r="BC99" s="297" t="str">
        <f t="array" aca="1" ref="BC99" ca="1">IFERROR(INDEX($M$3:$M$18,MATCH(1,($AM$3:$AM$18=$AR99&amp;$AQ99)*($J$3:$J$18=BC$3),0),0),"")</f>
        <v/>
      </c>
      <c r="BD99" s="297" t="str">
        <f t="array" aca="1" ref="BD99" ca="1">IFERROR(INDEX($K$3:$K$18,MATCH(1,($AM$3:$AM$18=$AR99&amp;$AQ99)*($J$3:$J$18=BD$3),0),0),"")</f>
        <v/>
      </c>
      <c r="BE99" s="299" t="str">
        <f t="array" aca="1" ref="BE99" ca="1">IFERROR(INDEX($I$3:$I$18,MATCH(1,($AM$3:$AM$18=$AR99&amp;$AQ99)*($J$3:$J$18=BE$3),0),0),"")</f>
        <v/>
      </c>
      <c r="BF99" s="297" t="str">
        <f t="array" aca="1" ref="BF99" ca="1">IFERROR(INDEX($L$3:$L$18,MATCH(1,($AM$3:$AM$18=$AR99&amp;$AQ99)*($J$3:$J$18=BF$3),0),0),"")</f>
        <v/>
      </c>
      <c r="BG99" s="297" t="str">
        <f t="array" aca="1" ref="BG99" ca="1">IFERROR(INDEX($M$3:$M$18,MATCH(1,($AM$3:$AM$18=$AR99&amp;$AQ99)*($J$3:$J$18=BG$3),0),0),"")</f>
        <v/>
      </c>
      <c r="BH99" s="297" t="str">
        <f t="array" aca="1" ref="BH99" ca="1">IFERROR(INDEX($K$3:$K$18,MATCH(1,($AM$3:$AM$18=$AR99&amp;$AQ99)*($J$3:$J$18=BH$3),0),0),"")</f>
        <v/>
      </c>
      <c r="BI99" s="299" t="str">
        <f t="array" aca="1" ref="BI99" ca="1">IFERROR(INDEX($I$3:$I$18,MATCH(1,($AM$3:$AM$18=$AR99&amp;$AQ99)*($J$3:$J$18=BI$3),0),0),"")</f>
        <v/>
      </c>
      <c r="BJ99" s="297" t="str">
        <f t="array" aca="1" ref="BJ99" ca="1">IFERROR(INDEX($L$3:$L$18,MATCH(1,($AM$3:$AM$18=$AR99&amp;$AQ99)*($J$3:$J$18=BJ$3),0),0),"")</f>
        <v/>
      </c>
      <c r="BK99" s="297" t="str">
        <f t="array" aca="1" ref="BK99" ca="1">IFERROR(INDEX($M$3:$M$18,MATCH(1,($AM$3:$AM$18=$AR99&amp;$AQ99)*($J$3:$J$18=BK$3),0),0),"")</f>
        <v/>
      </c>
      <c r="BL99" s="297" t="str">
        <f t="array" aca="1" ref="BL99" ca="1">IFERROR(INDEX($K$3:$K$18,MATCH(1,($AM$3:$AM$18=$AR99&amp;$AQ99)*($J$3:$J$18=BL$3),0),0),"")</f>
        <v/>
      </c>
      <c r="BM99" s="299" t="str">
        <f t="array" aca="1" ref="BM99" ca="1">IFERROR(INDEX($I$3:$I$18,MATCH(1,($AM$3:$AM$18=$AR99&amp;$AQ99)*($J$3:$J$18=BM$3),0),0),"")</f>
        <v/>
      </c>
      <c r="BN99" s="297" t="str">
        <f t="array" aca="1" ref="BN99" ca="1">IFERROR(INDEX($L$3:$L$18,MATCH(1,($AM$3:$AM$18=$AR99&amp;$AQ99)*($J$3:$J$18=BN$3),0),0),"")</f>
        <v/>
      </c>
      <c r="BO99" s="297" t="str">
        <f t="array" aca="1" ref="BO99" ca="1">IFERROR(INDEX($M$3:$M$18,MATCH(1,($AM$3:$AM$18=$AR99&amp;$AQ99)*($J$3:$J$18=BO$3),0),0),"")</f>
        <v/>
      </c>
      <c r="BP99" s="297" t="str">
        <f t="array" aca="1" ref="BP99" ca="1">IFERROR(INDEX($K$3:$K$18,MATCH(1,($AM$3:$AM$18=$AR99&amp;$AQ99)*($J$3:$J$18=BP$3),0),0),"")</f>
        <v/>
      </c>
      <c r="BQ99" s="299" t="str">
        <f t="array" aca="1" ref="BQ99" ca="1">IFERROR(INDEX($I$3:$I$18,MATCH(1,($AM$3:$AM$18=$AR99&amp;$AQ99)*($J$3:$J$18=BQ$3),0),0),"")</f>
        <v/>
      </c>
      <c r="BR99" s="297" t="str">
        <f t="array" aca="1" ref="BR99" ca="1">IFERROR(INDEX($L$3:$L$18,MATCH(1,($AM$3:$AM$18=$AR99&amp;$AQ99)*($J$3:$J$18=BR$3),0),0),"")</f>
        <v/>
      </c>
      <c r="BS99" s="297" t="str">
        <f t="array" aca="1" ref="BS99" ca="1">IFERROR(INDEX($M$3:$M$18,MATCH(1,($AM$3:$AM$18=$AR99&amp;$AQ99)*($J$3:$J$18=BS$3),0),0),"")</f>
        <v/>
      </c>
      <c r="BT99" s="297" t="str">
        <f t="array" aca="1" ref="BT99" ca="1">IFERROR(INDEX($K$3:$K$18,MATCH(1,($AM$3:$AM$18=$AR99&amp;$AQ99)*($J$3:$J$18=BT$3),0),0),"")</f>
        <v/>
      </c>
      <c r="BU99" s="299" t="str">
        <f t="array" aca="1" ref="BU99" ca="1">IFERROR(INDEX($I$3:$I$18,MATCH(1,($AM$3:$AM$18=$AR99&amp;$AQ99)*($J$3:$J$18=BU$3),0),0),"")</f>
        <v/>
      </c>
      <c r="BV99" s="297" t="str">
        <f t="array" aca="1" ref="BV99" ca="1">IFERROR(INDEX($L$3:$L$18,MATCH(1,($AM$3:$AM$18=$AR99&amp;$AQ99)*($J$3:$J$18=BV$3),0),0),"")</f>
        <v/>
      </c>
      <c r="BW99" s="297" t="str">
        <f t="array" aca="1" ref="BW99" ca="1">IFERROR(INDEX($M$3:$M$18,MATCH(1,($AM$3:$AM$18=$AR99&amp;$AQ99)*($J$3:$J$18=BW$3),0),0),"")</f>
        <v/>
      </c>
      <c r="BX99" s="297" t="str">
        <f t="array" aca="1" ref="BX99" ca="1">IFERROR(INDEX($K$3:$K$18,MATCH(1,($AM$3:$AM$18=$AR99&amp;$AQ99)*($J$3:$J$18=BX$3),0),0),"")</f>
        <v/>
      </c>
      <c r="BY99" s="299" t="str">
        <f t="array" aca="1" ref="BY99" ca="1">IFERROR(INDEX($I$3:$I$18,MATCH(1,($AM$3:$AM$18=$AR99&amp;$AQ99)*($J$3:$J$18=BY$3),0),0),"")</f>
        <v/>
      </c>
      <c r="BZ99" s="297" t="str">
        <f t="array" aca="1" ref="BZ99" ca="1">IFERROR(INDEX($L$3:$L$18,MATCH(1,($AM$3:$AM$18=$AR99&amp;$AQ99)*($J$3:$J$18=BZ$3),0),0),"")</f>
        <v/>
      </c>
      <c r="CA99" s="297" t="str">
        <f t="array" aca="1" ref="CA99" ca="1">IFERROR(INDEX($M$3:$M$18,MATCH(1,($AM$3:$AM$18=$AR99&amp;$AQ99)*($J$3:$J$18=CA$3),0),0),"")</f>
        <v/>
      </c>
      <c r="CB99" s="297" t="str">
        <f t="array" aca="1" ref="CB99" ca="1">IFERROR(INDEX($S$3:$S$33,MATCH(1,($AN$3:$AN$33=$AR99&amp;$AQ99)*($R$3:$R$33=CB$3),0),0),"")</f>
        <v/>
      </c>
      <c r="CC99" s="299" t="str">
        <f t="array" aca="1" ref="CC99" ca="1">IFERROR(INDEX($Q$3:$Q$33,MATCH(1,($AN$3:$AN$33=$AR99&amp;$AQ99)*($R$3:$R$33=CC$3),0),0),"")</f>
        <v/>
      </c>
      <c r="CD99" s="297" t="str">
        <f t="array" aca="1" ref="CD99" ca="1">IFERROR(INDEX($T$3:$T$33,MATCH(1,($AN$3:$AN$33=$AR99&amp;$AQ99)*($R$3:$R$33=CD$3),0),0),"")</f>
        <v/>
      </c>
      <c r="CE99" s="297" t="str">
        <f t="array" aca="1" ref="CE99" ca="1">IFERROR(INDEX($U$3:$U$33,MATCH(1,($AN$3:$AN$33=$AR99&amp;$AQ99)*($R$3:$R$33=CE$3),0),0),"")</f>
        <v/>
      </c>
      <c r="CF99" s="297" t="str">
        <f t="array" aca="1" ref="CF99" ca="1">IFERROR(INDEX($S$3:$S$33,MATCH(1,($AN$3:$AN$33=$AR99&amp;$AQ99)*($R$3:$R$33=CF$3),0),0),"")</f>
        <v/>
      </c>
      <c r="CG99" s="299" t="str">
        <f t="array" aca="1" ref="CG99" ca="1">IFERROR(INDEX($Q$3:$Q$33,MATCH(1,($AN$3:$AN$33=$AR99&amp;$AQ99)*($R$3:$R$33=CG$3),0),0),"")</f>
        <v/>
      </c>
      <c r="CH99" s="297" t="str">
        <f t="array" aca="1" ref="CH99" ca="1">IFERROR(INDEX($T$3:$T$33,MATCH(1,($AN$3:$AN$33=$AR99&amp;$AQ99)*($R$3:$R$33=CH$3),0),0),"")</f>
        <v/>
      </c>
      <c r="CI99" s="297" t="str">
        <f t="array" aca="1" ref="CI99" ca="1">IFERROR(INDEX($U$3:$U$33,MATCH(1,($AN$3:$AN$33=$AR99&amp;$AQ99)*($R$3:$R$33=CI$3),0),0),"")</f>
        <v/>
      </c>
      <c r="CJ99" s="297" t="str">
        <f t="array" aca="1" ref="CJ99" ca="1">IFERROR(INDEX($S$3:$S$33,MATCH(1,($AN$3:$AN$33=$AR99&amp;$AQ99)*($R$3:$R$33=CJ$3),0),0),"")</f>
        <v/>
      </c>
      <c r="CK99" s="299" t="str">
        <f t="array" aca="1" ref="CK99" ca="1">IFERROR(INDEX($Q$3:$Q$33,MATCH(1,($AN$3:$AN$33=$AR99&amp;$AQ99)*($R$3:$R$33=CK$3),0),0),"")</f>
        <v/>
      </c>
      <c r="CL99" s="297" t="str">
        <f t="array" aca="1" ref="CL99" ca="1">IFERROR(INDEX($T$3:$T$33,MATCH(1,($AN$3:$AN$33=$AR99&amp;$AQ99)*($R$3:$R$33=CL$3),0),0),"")</f>
        <v/>
      </c>
      <c r="CM99" s="297" t="str">
        <f t="array" aca="1" ref="CM99" ca="1">IFERROR(INDEX($U$3:$U$33,MATCH(1,($AN$3:$AN$33=$AR99&amp;$AQ99)*($R$3:$R$33=CM$3),0),0),"")</f>
        <v/>
      </c>
      <c r="CN99" s="297" t="str">
        <f t="array" aca="1" ref="CN99" ca="1">IFERROR(INDEX($S$3:$S$33,MATCH(1,($AN$3:$AN$33=$AR99&amp;$AQ99)*($R$3:$R$33=CN$3),0),0),"")</f>
        <v/>
      </c>
      <c r="CO99" s="299" t="str">
        <f t="array" aca="1" ref="CO99" ca="1">IFERROR(INDEX($Q$3:$Q$33,MATCH(1,($AN$3:$AN$33=$AR99&amp;$AQ99)*($R$3:$R$33=CO$3),0),0),"")</f>
        <v/>
      </c>
      <c r="CP99" s="297" t="str">
        <f t="array" aca="1" ref="CP99" ca="1">IFERROR(INDEX($T$3:$T$33,MATCH(1,($AN$3:$AN$33=$AR99&amp;$AQ99)*($R$3:$R$33=CP$3),0),0),"")</f>
        <v/>
      </c>
      <c r="CQ99" s="297" t="str">
        <f t="array" aca="1" ref="CQ99" ca="1">IFERROR(INDEX($U$3:$U$33,MATCH(1,($AN$3:$AN$33=$AR99&amp;$AQ99)*($R$3:$R$33=CQ$3),0),0),"")</f>
        <v/>
      </c>
      <c r="CR99" s="297" t="str">
        <f t="array" aca="1" ref="CR99" ca="1">IFERROR(INDEX($S$3:$S$33,MATCH(1,($AN$3:$AN$33=$AR99&amp;$AQ99)*($R$3:$R$33=CR$3),0),0),"")</f>
        <v/>
      </c>
      <c r="CS99" s="299" t="str">
        <f t="array" aca="1" ref="CS99" ca="1">IFERROR(INDEX($Q$3:$Q$33,MATCH(1,($AN$3:$AN$33=$AR99&amp;$AQ99)*($R$3:$R$33=CS$3),0),0),"")</f>
        <v/>
      </c>
      <c r="CT99" s="297" t="str">
        <f t="array" aca="1" ref="CT99" ca="1">IFERROR(INDEX($T$3:$T$33,MATCH(1,($AN$3:$AN$33=$AR99&amp;$AQ99)*($R$3:$R$33=CT$3),0),0),"")</f>
        <v/>
      </c>
      <c r="CU99" s="297" t="str">
        <f t="array" aca="1" ref="CU99" ca="1">IFERROR(INDEX($U$3:$U$33,MATCH(1,($AN$3:$AN$33=$AR99&amp;$AQ99)*($R$3:$R$33=CU$3),0),0),"")</f>
        <v/>
      </c>
      <c r="CV99" s="297" t="str">
        <f t="array" aca="1" ref="CV99" ca="1">IFERROR(INDEX($S$3:$S$33,MATCH(1,($AN$3:$AN$33=$AR99&amp;$AQ99)*($R$3:$R$33=CV$3),0),0),"")</f>
        <v/>
      </c>
      <c r="CW99" s="299" t="str">
        <f t="array" aca="1" ref="CW99" ca="1">IFERROR(INDEX($Q$3:$Q$33,MATCH(1,($AN$3:$AN$33=$AR99&amp;$AQ99)*($R$3:$R$33=CW$3),0),0),"")</f>
        <v/>
      </c>
      <c r="CX99" s="297" t="str">
        <f t="array" aca="1" ref="CX99" ca="1">IFERROR(INDEX($T$3:$T$33,MATCH(1,($AN$3:$AN$33=$AR99&amp;$AQ99)*($R$3:$R$33=CX$3),0),0),"")</f>
        <v/>
      </c>
      <c r="CY99" s="297" t="str">
        <f t="array" aca="1" ref="CY99" ca="1">IFERROR(INDEX($U$3:$U$33,MATCH(1,($AN$3:$AN$33=$AR99&amp;$AQ99)*($R$3:$R$33=CY$3),0),0),"")</f>
        <v/>
      </c>
      <c r="CZ99" s="297" t="str">
        <f t="array" aca="1" ref="CZ99" ca="1">IFERROR(INDEX($S$3:$S$33,MATCH(1,($AN$3:$AN$33=$AR99&amp;$AQ99)*($R$3:$R$33=CZ$3),0),0),"")</f>
        <v/>
      </c>
      <c r="DA99" s="299" t="str">
        <f t="array" aca="1" ref="DA99" ca="1">IFERROR(INDEX($Q$3:$Q$33,MATCH(1,($AN$3:$AN$33=$AR99&amp;$AQ99)*($R$3:$R$33=DA$3),0),0),"")</f>
        <v/>
      </c>
      <c r="DB99" s="297" t="str">
        <f t="array" aca="1" ref="DB99" ca="1">IFERROR(INDEX($T$3:$T$33,MATCH(1,($AN$3:$AN$33=$AR99&amp;$AQ99)*($R$3:$R$33=DB$3),0),0),"")</f>
        <v/>
      </c>
      <c r="DC99" s="297" t="str">
        <f t="array" aca="1" ref="DC99" ca="1">IFERROR(INDEX($U$3:$U$33,MATCH(1,($AN$3:$AN$33=$AR99&amp;$AQ99)*($R$3:$R$33=DC$3),0),0),"")</f>
        <v/>
      </c>
      <c r="DD99" s="297" t="str">
        <f t="array" aca="1" ref="DD99" ca="1">IFERROR(INDEX($AA$3:$AA$65,MATCH(1,($AO$3:$AO$65=$AR99&amp;$AQ99)*($Z$3:$Z$65=DD$3),0),0),"")</f>
        <v/>
      </c>
      <c r="DE99" s="299" t="str">
        <f t="array" aca="1" ref="DE99" ca="1">IFERROR(INDEX($Y$3:$Y$65,MATCH(1,($AO$3:$AO$65=$AR99&amp;$AQ99)*($Z$3:$Z$65=DE$3),0),0),"")</f>
        <v/>
      </c>
      <c r="DF99" s="297" t="str">
        <f t="array" aca="1" ref="DF99" ca="1">IFERROR(INDEX($AB$3:$AB$65,MATCH(1,($AO$3:$AO$65=$AR99&amp;$AQ99)*($Z$3:$Z$65=DF$3),0),0),"")</f>
        <v/>
      </c>
      <c r="DG99" s="297" t="str">
        <f t="array" aca="1" ref="DG99" ca="1">IFERROR(INDEX($AC$3:$AC$65,MATCH(1,($AO$3:$AO$65=$AR99&amp;$AQ99)*($Z$3:$Z$65=DG$3),0),0),"")</f>
        <v/>
      </c>
      <c r="DH99" s="297" t="str">
        <f t="array" aca="1" ref="DH99" ca="1">IFERROR(INDEX($AA$3:$AA$65,MATCH(1,($AO$3:$AO$65=$AR99&amp;$AQ99)*($Z$3:$Z$65=DH$3),0),0),"")</f>
        <v/>
      </c>
      <c r="DI99" s="299" t="str">
        <f t="array" aca="1" ref="DI99" ca="1">IFERROR(INDEX($Y$3:$Y$65,MATCH(1,($AO$3:$AO$65=$AR99&amp;$AQ99)*($Z$3:$Z$65=DI$3),0),0),"")</f>
        <v/>
      </c>
      <c r="DJ99" s="297" t="str">
        <f t="array" aca="1" ref="DJ99" ca="1">IFERROR(INDEX($AB$3:$AB$65,MATCH(1,($AO$3:$AO$65=$AR99&amp;$AQ99)*($Z$3:$Z$65=DJ$3),0),0),"")</f>
        <v/>
      </c>
      <c r="DK99" s="297" t="str">
        <f t="array" aca="1" ref="DK99" ca="1">IFERROR(INDEX($AC$3:$AC$65,MATCH(1,($AO$3:$AO$65=$AR99&amp;$AQ99)*($Z$3:$Z$65=DK$3),0),0),"")</f>
        <v/>
      </c>
      <c r="DL99" s="297" t="str">
        <f t="array" aca="1" ref="DL99" ca="1">IFERROR(INDEX($AA$3:$AA$65,MATCH(1,($AO$3:$AO$65=$AR99&amp;$AQ99)*($Z$3:$Z$65=DL$3),0),0),"")</f>
        <v/>
      </c>
      <c r="DM99" s="299" t="str">
        <f t="array" aca="1" ref="DM99" ca="1">IFERROR(INDEX($Y$3:$Y$65,MATCH(1,($AO$3:$AO$65=$AR99&amp;$AQ99)*($Z$3:$Z$65=DM$3),0),0),"")</f>
        <v/>
      </c>
      <c r="DN99" s="297" t="str">
        <f t="array" aca="1" ref="DN99" ca="1">IFERROR(INDEX($AB$3:$AB$65,MATCH(1,($AO$3:$AO$65=$AR99&amp;$AQ99)*($Z$3:$Z$65=DN$3),0),0),"")</f>
        <v/>
      </c>
      <c r="DO99" s="297" t="str">
        <f t="array" aca="1" ref="DO99" ca="1">IFERROR(INDEX($AC$3:$AC$65,MATCH(1,($AO$3:$AO$65=$AR99&amp;$AQ99)*($Z$3:$Z$65=DO$3),0),0),"")</f>
        <v/>
      </c>
      <c r="DP99" s="297" t="str">
        <f t="array" aca="1" ref="DP99" ca="1">IFERROR(INDEX($AA$3:$AA$65,MATCH(1,($AO$3:$AO$65=$AR99&amp;$AQ99)*($Z$3:$Z$65=DP$3),0),0),"")</f>
        <v/>
      </c>
      <c r="DQ99" s="299" t="str">
        <f t="array" aca="1" ref="DQ99" ca="1">IFERROR(INDEX($Y$3:$Y$65,MATCH(1,($AO$3:$AO$65=$AR99&amp;$AQ99)*($Z$3:$Z$65=DQ$3),0),0),"")</f>
        <v/>
      </c>
      <c r="DR99" s="297" t="str">
        <f t="array" aca="1" ref="DR99" ca="1">IFERROR(INDEX($AB$3:$AB$65,MATCH(1,($AO$3:$AO$65=$AR99&amp;$AQ99)*($Z$3:$Z$65=DR$3),0),0),"")</f>
        <v/>
      </c>
      <c r="DS99" s="297" t="str">
        <f t="array" aca="1" ref="DS99" ca="1">IFERROR(INDEX($AC$3:$AC$65,MATCH(1,($AO$3:$AO$65=$AR99&amp;$AQ99)*($Z$3:$Z$65=DS$3),0),0),"")</f>
        <v/>
      </c>
      <c r="DT99" s="297" t="str">
        <f t="array" aca="1" ref="DT99" ca="1">IFERROR(INDEX($AA$3:$AA$65,MATCH(1,($AO$3:$AO$65=$AR99&amp;$AQ99)*($Z$3:$Z$65=DT$3),0),0),"")</f>
        <v/>
      </c>
      <c r="DU99" s="299" t="str">
        <f t="array" aca="1" ref="DU99" ca="1">IFERROR(INDEX($Y$3:$Y$65,MATCH(1,($AO$3:$AO$65=$AR99&amp;$AQ99)*($Z$3:$Z$65=DU$3),0),0),"")</f>
        <v/>
      </c>
      <c r="DV99" s="297" t="str">
        <f t="array" aca="1" ref="DV99" ca="1">IFERROR(INDEX($AB$3:$AB$65,MATCH(1,($AO$3:$AO$65=$AR99&amp;$AQ99)*($Z$3:$Z$65=DV$3),0),0),"")</f>
        <v/>
      </c>
      <c r="DW99" s="297" t="str">
        <f t="array" aca="1" ref="DW99" ca="1">IFERROR(INDEX($AC$3:$AC$65,MATCH(1,($AO$3:$AO$65=$AR99&amp;$AQ99)*($Z$3:$Z$65=DW$3),0),0),"")</f>
        <v/>
      </c>
      <c r="DX99" s="297" t="str">
        <f t="array" aca="1" ref="DX99" ca="1">IFERROR(INDEX($AA$3:$AA$65,MATCH(1,($AO$3:$AO$65=$AR99&amp;$AQ99)*($Z$3:$Z$65=DX$3),0),0),"")</f>
        <v/>
      </c>
      <c r="DY99" s="299" t="str">
        <f t="array" aca="1" ref="DY99" ca="1">IFERROR(INDEX($Y$3:$Y$65,MATCH(1,($AO$3:$AO$65=$AR99&amp;$AQ99)*($Z$3:$Z$65=DY$3),0),0),"")</f>
        <v/>
      </c>
      <c r="DZ99" s="297" t="str">
        <f t="array" aca="1" ref="DZ99" ca="1">IFERROR(INDEX($AB$3:$AB$65,MATCH(1,($AO$3:$AO$65=$AR99&amp;$AQ99)*($Z$3:$Z$65=DZ$3),0),0),"")</f>
        <v/>
      </c>
      <c r="EA99" s="297" t="str">
        <f t="array" aca="1" ref="EA99" ca="1">IFERROR(INDEX($AC$3:$AC$65,MATCH(1,($AO$3:$AO$65=$AR99&amp;$AQ99)*($Z$3:$Z$65=EA$3),0),0),"")</f>
        <v/>
      </c>
      <c r="EB99" s="297" t="str">
        <f t="array" aca="1" ref="EB99" ca="1">IFERROR(INDEX($AA$3:$AA$65,MATCH(1,($AO$3:$AO$65=$AR99&amp;$AQ99)*($Z$3:$Z$65=EB$3),0),0),"")</f>
        <v/>
      </c>
      <c r="EC99" s="299" t="str">
        <f t="array" aca="1" ref="EC99" ca="1">IFERROR(INDEX($Y$3:$Y$65,MATCH(1,($AO$3:$AO$65=$AR99&amp;$AQ99)*($Z$3:$Z$65=EC$3),0),0),"")</f>
        <v/>
      </c>
      <c r="ED99" s="297" t="str">
        <f t="array" aca="1" ref="ED99" ca="1">IFERROR(INDEX($AB$3:$AB$65,MATCH(1,($AO$3:$AO$65=$AR99&amp;$AQ99)*($Z$3:$Z$65=ED$3),0),0),"")</f>
        <v/>
      </c>
      <c r="EE99" s="297" t="str">
        <f t="array" aca="1" ref="EE99" ca="1">IFERROR(INDEX($AC$3:$AC$65,MATCH(1,($AO$3:$AO$65=$AR99&amp;$AQ99)*($Z$3:$Z$65=EE$3),0),0),"")</f>
        <v/>
      </c>
      <c r="EF99" s="297" t="str">
        <f t="array" aca="1" ref="EF99" ca="1">IFERROR(INDEX($AI$3:$AI$129,MATCH(1,($AP$3:$AP$129=$AR99&amp;$AQ99)*($AH$3:$AH$129=EF$3),0),0),"")</f>
        <v/>
      </c>
      <c r="EG99" s="299" t="str">
        <f t="array" aca="1" ref="EG99" ca="1">IFERROR(INDEX($AG$3:$AG$129,MATCH(1,($AP$3:$AP$129=$AR99&amp;$AQ99)*($AH$3:$AH$129=EG$3),0),0),"")</f>
        <v/>
      </c>
      <c r="EH99" s="297" t="str">
        <f t="array" aca="1" ref="EH99" ca="1">IFERROR(INDEX($AJ$3:$AJ$129,MATCH(1,($AP$3:$AP$129=$AR99&amp;$AQ99)*($AH$3:$AH$129=EH$3),0),0),"")</f>
        <v/>
      </c>
      <c r="EI99" s="297" t="str">
        <f t="array" aca="1" ref="EI99" ca="1">IFERROR(INDEX($AK$3:$AK$129,MATCH(1,($AP$3:$AP$129=$AR99&amp;$AQ99)*($AH$3:$AH$129=EI$3),0),0),"")</f>
        <v/>
      </c>
      <c r="EJ99" s="297" t="str">
        <f t="array" aca="1" ref="EJ99" ca="1">IFERROR(INDEX($AI$3:$AI$129,MATCH(1,($AP$3:$AP$129=$AR99&amp;$AQ99)*($AH$3:$AH$129=EJ$3),0),0),"")</f>
        <v/>
      </c>
      <c r="EK99" s="299" t="str">
        <f t="array" aca="1" ref="EK99" ca="1">IFERROR(INDEX($AG$3:$AG$129,MATCH(1,($AP$3:$AP$129=$AR99&amp;$AQ99)*($AH$3:$AH$129=EK$3),0),0),"")</f>
        <v/>
      </c>
      <c r="EL99" s="297" t="str">
        <f t="array" aca="1" ref="EL99" ca="1">IFERROR(INDEX($AJ$3:$AJ$129,MATCH(1,($AP$3:$AP$129=$AR99&amp;$AQ99)*($AH$3:$AH$129=EL$3),0),0),"")</f>
        <v/>
      </c>
      <c r="EM99" s="297" t="str">
        <f t="array" aca="1" ref="EM99" ca="1">IFERROR(INDEX($AK$3:$AK$129,MATCH(1,($AP$3:$AP$129=$AR99&amp;$AQ99)*($AH$3:$AH$129=EM$3),0),0),"")</f>
        <v/>
      </c>
      <c r="EN99" s="297" t="str">
        <f t="array" aca="1" ref="EN99" ca="1">IFERROR(INDEX($AI$3:$AI$129,MATCH(1,($AP$3:$AP$129=$AR99&amp;$AQ99)*($AH$3:$AH$129=EN$3),0),0),"")</f>
        <v/>
      </c>
      <c r="EO99" s="299" t="str">
        <f t="array" aca="1" ref="EO99" ca="1">IFERROR(INDEX($AG$3:$AG$129,MATCH(1,($AP$3:$AP$129=$AR99&amp;$AQ99)*($AH$3:$AH$129=EO$3),0),0),"")</f>
        <v/>
      </c>
      <c r="EP99" s="297" t="str">
        <f t="array" aca="1" ref="EP99" ca="1">IFERROR(INDEX($AJ$3:$AJ$129,MATCH(1,($AP$3:$AP$129=$AR99&amp;$AQ99)*($AH$3:$AH$129=EP$3),0),0),"")</f>
        <v/>
      </c>
      <c r="EQ99" s="297" t="str">
        <f t="array" aca="1" ref="EQ99" ca="1">IFERROR(INDEX($AK$3:$AK$129,MATCH(1,($AP$3:$AP$129=$AR99&amp;$AQ99)*($AH$3:$AH$129=EQ$3),0),0),"")</f>
        <v/>
      </c>
      <c r="ER99" s="297" t="str">
        <f t="array" aca="1" ref="ER99" ca="1">IFERROR(INDEX($AI$3:$AI$129,MATCH(1,($AP$3:$AP$129=$AR99&amp;$AQ99)*($AH$3:$AH$129=ER$3),0),0),"")</f>
        <v/>
      </c>
      <c r="ES99" s="299" t="str">
        <f t="array" aca="1" ref="ES99" ca="1">IFERROR(INDEX($AG$3:$AG$129,MATCH(1,($AP$3:$AP$129=$AR99&amp;$AQ99)*($AH$3:$AH$129=ES$3),0),0),"")</f>
        <v/>
      </c>
      <c r="ET99" s="297" t="str">
        <f t="array" aca="1" ref="ET99" ca="1">IFERROR(INDEX($AJ$3:$AJ$129,MATCH(1,($AP$3:$AP$129=$AR99&amp;$AQ99)*($AH$3:$AH$129=ET$3),0),0),"")</f>
        <v/>
      </c>
      <c r="EU99" s="297" t="str">
        <f t="array" aca="1" ref="EU99" ca="1">IFERROR(INDEX($AK$3:$AK$129,MATCH(1,($AP$3:$AP$129=$AR99&amp;$AQ99)*($AH$3:$AH$129=EU$3),0),0),"")</f>
        <v/>
      </c>
      <c r="EV99" s="297" t="str">
        <f t="array" aca="1" ref="EV99" ca="1">IFERROR(INDEX($AI$3:$AI$129,MATCH(1,($AP$3:$AP$129=$AR99&amp;$AQ99)*($AH$3:$AH$129=EV$3),0),0),"")</f>
        <v/>
      </c>
      <c r="EW99" s="299" t="str">
        <f t="array" aca="1" ref="EW99" ca="1">IFERROR(INDEX($AG$3:$AG$129,MATCH(1,($AP$3:$AP$129=$AR99&amp;$AQ99)*($AH$3:$AH$129=EW$3),0),0),"")</f>
        <v/>
      </c>
      <c r="EX99" s="297" t="str">
        <f t="array" aca="1" ref="EX99" ca="1">IFERROR(INDEX($AJ$3:$AJ$129,MATCH(1,($AP$3:$AP$129=$AR99&amp;$AQ99)*($AH$3:$AH$129=EX$3),0),0),"")</f>
        <v/>
      </c>
      <c r="EY99" s="297" t="str">
        <f t="array" aca="1" ref="EY99" ca="1">IFERROR(INDEX($AK$3:$AK$129,MATCH(1,($AP$3:$AP$129=$AR99&amp;$AQ99)*($AH$3:$AH$129=EY$3),0),0),"")</f>
        <v/>
      </c>
      <c r="EZ99" s="297" t="str">
        <f t="array" aca="1" ref="EZ99" ca="1">IFERROR(INDEX($AI$3:$AI$129,MATCH(1,($AP$3:$AP$129=$AR99&amp;$AQ99)*($AH$3:$AH$129=EZ$3),0),0),"")</f>
        <v/>
      </c>
      <c r="FA99" s="299" t="str">
        <f t="array" aca="1" ref="FA99" ca="1">IFERROR(INDEX($AG$3:$AG$129,MATCH(1,($AP$3:$AP$129=$AR99&amp;$AQ99)*($AH$3:$AH$129=FA$3),0),0),"")</f>
        <v/>
      </c>
      <c r="FB99" s="297" t="str">
        <f t="array" aca="1" ref="FB99" ca="1">IFERROR(INDEX($AJ$3:$AJ$129,MATCH(1,($AP$3:$AP$129=$AR99&amp;$AQ99)*($AH$3:$AH$129=FB$3),0),0),"")</f>
        <v/>
      </c>
      <c r="FC99" s="297" t="str">
        <f t="array" aca="1" ref="FC99" ca="1">IFERROR(INDEX($AK$3:$AK$129,MATCH(1,($AP$3:$AP$129=$AR99&amp;$AQ99)*($AH$3:$AH$129=FC$3),0),0),"")</f>
        <v/>
      </c>
      <c r="FD99" s="297" t="str">
        <f t="array" aca="1" ref="FD99" ca="1">IFERROR(INDEX($AI$3:$AI$129,MATCH(1,($AP$3:$AP$129=$AR99&amp;$AQ99)*($AH$3:$AH$129=FD$3),0),0),"")</f>
        <v/>
      </c>
      <c r="FE99" s="299" t="str">
        <f t="array" aca="1" ref="FE99" ca="1">IFERROR(INDEX($AG$3:$AG$129,MATCH(1,($AP$3:$AP$129=$AR99&amp;$AQ99)*($AH$3:$AH$129=FE$3),0),0),"")</f>
        <v/>
      </c>
      <c r="FF99" s="297" t="str">
        <f t="array" aca="1" ref="FF99" ca="1">IFERROR(INDEX($AJ$3:$AJ$129,MATCH(1,($AP$3:$AP$129=$AR99&amp;$AQ99)*($AH$3:$AH$129=FF$3),0),0),"")</f>
        <v/>
      </c>
      <c r="FG99" s="297" t="str">
        <f t="array" aca="1" ref="FG99" ca="1">IFERROR(INDEX($AK$3:$AK$129,MATCH(1,($AP$3:$AP$129=$AR99&amp;$AQ99)*($AH$3:$AH$129=FG$3),0),0),"")</f>
        <v/>
      </c>
    </row>
    <row r="100" spans="2:163" ht="13.8" x14ac:dyDescent="0.25">
      <c r="B100" s="295">
        <f>dummy1!O106</f>
        <v>98</v>
      </c>
      <c r="C100" s="296">
        <f>dummy1!P106</f>
        <v>42041</v>
      </c>
      <c r="D100" s="297">
        <f>dummy1!Q106</f>
        <v>0.79166666666666674</v>
      </c>
      <c r="E100" s="295" t="str">
        <f>dummy1!R106</f>
        <v>Court 2</v>
      </c>
      <c r="AD100" s="295">
        <f ca="1">'Bracket 33 - 64'!AY81</f>
        <v>50</v>
      </c>
      <c r="AE100" s="295" t="str">
        <f ca="1">'Bracket 33 - 64'!AZ78</f>
        <v>Winner Match 35</v>
      </c>
      <c r="AF100" s="295" t="str">
        <f ca="1">'Bracket 33 - 64'!AZ79</f>
        <v>Winner Match 36</v>
      </c>
      <c r="AG100" s="295" t="str">
        <f t="shared" ca="1" si="80"/>
        <v/>
      </c>
      <c r="AH100" s="295" t="str">
        <f t="shared" ca="1" si="81"/>
        <v/>
      </c>
      <c r="AI100" s="295" t="str">
        <f t="shared" ca="1" si="82"/>
        <v/>
      </c>
      <c r="AJ100" s="295" t="str">
        <f t="shared" ca="1" si="83"/>
        <v/>
      </c>
      <c r="AK100" s="295" t="str">
        <f t="shared" ca="1" si="84"/>
        <v/>
      </c>
      <c r="AL100" s="294">
        <f>IF(dummy1!B107=dummy1!B106,IF(dummy1!C107&gt;1,AL99,AL99+1),1)</f>
        <v>3</v>
      </c>
      <c r="AP100" s="295" t="str">
        <f t="shared" si="85"/>
        <v>3Court 2</v>
      </c>
      <c r="AQ100" s="295" t="str">
        <f t="shared" si="96"/>
        <v>Court 12</v>
      </c>
      <c r="AR100" s="295">
        <f t="shared" si="95"/>
        <v>8</v>
      </c>
      <c r="AS100" s="295">
        <f t="shared" ca="1" si="87"/>
        <v>24</v>
      </c>
      <c r="AT100" s="295">
        <f t="shared" ca="1" si="88"/>
        <v>0</v>
      </c>
      <c r="AU100" s="295">
        <f t="shared" ca="1" si="89"/>
        <v>0</v>
      </c>
      <c r="AV100" s="295">
        <f t="shared" ca="1" si="90"/>
        <v>0</v>
      </c>
      <c r="AW100" s="295">
        <f t="shared" ca="1" si="91"/>
        <v>0</v>
      </c>
      <c r="AX100" s="295">
        <f t="shared" ca="1" si="92"/>
        <v>0</v>
      </c>
      <c r="AY100" s="295">
        <f t="shared" ca="1" si="93"/>
        <v>0</v>
      </c>
      <c r="AZ100" s="297" t="str">
        <f t="array" aca="1" ref="AZ100" ca="1">IFERROR(INDEX($K$3:$K$18,MATCH(1,($AM$3:$AM$18=$AR100&amp;$AQ100)*($J$3:$J$18=AZ$3),0),0),"")</f>
        <v/>
      </c>
      <c r="BA100" s="299" t="str">
        <f t="array" aca="1" ref="BA100" ca="1">IFERROR(INDEX($I$3:$I$18,MATCH(1,($AM$3:$AM$18=$AR100&amp;$AQ100)*($J$3:$J$18=BA$3),0),0),"")</f>
        <v/>
      </c>
      <c r="BB100" s="297" t="str">
        <f t="array" aca="1" ref="BB100" ca="1">IFERROR(INDEX($L$3:$L$18,MATCH(1,($AM$3:$AM$18=$AR100&amp;$AQ100)*($J$3:$J$18=BB$3),0),0),"")</f>
        <v/>
      </c>
      <c r="BC100" s="297" t="str">
        <f t="array" aca="1" ref="BC100" ca="1">IFERROR(INDEX($M$3:$M$18,MATCH(1,($AM$3:$AM$18=$AR100&amp;$AQ100)*($J$3:$J$18=BC$3),0),0),"")</f>
        <v/>
      </c>
      <c r="BD100" s="297" t="str">
        <f t="array" aca="1" ref="BD100" ca="1">IFERROR(INDEX($K$3:$K$18,MATCH(1,($AM$3:$AM$18=$AR100&amp;$AQ100)*($J$3:$J$18=BD$3),0),0),"")</f>
        <v/>
      </c>
      <c r="BE100" s="299" t="str">
        <f t="array" aca="1" ref="BE100" ca="1">IFERROR(INDEX($I$3:$I$18,MATCH(1,($AM$3:$AM$18=$AR100&amp;$AQ100)*($J$3:$J$18=BE$3),0),0),"")</f>
        <v/>
      </c>
      <c r="BF100" s="297" t="str">
        <f t="array" aca="1" ref="BF100" ca="1">IFERROR(INDEX($L$3:$L$18,MATCH(1,($AM$3:$AM$18=$AR100&amp;$AQ100)*($J$3:$J$18=BF$3),0),0),"")</f>
        <v/>
      </c>
      <c r="BG100" s="297" t="str">
        <f t="array" aca="1" ref="BG100" ca="1">IFERROR(INDEX($M$3:$M$18,MATCH(1,($AM$3:$AM$18=$AR100&amp;$AQ100)*($J$3:$J$18=BG$3),0),0),"")</f>
        <v/>
      </c>
      <c r="BH100" s="297" t="str">
        <f t="array" aca="1" ref="BH100" ca="1">IFERROR(INDEX($K$3:$K$18,MATCH(1,($AM$3:$AM$18=$AR100&amp;$AQ100)*($J$3:$J$18=BH$3),0),0),"")</f>
        <v/>
      </c>
      <c r="BI100" s="299" t="str">
        <f t="array" aca="1" ref="BI100" ca="1">IFERROR(INDEX($I$3:$I$18,MATCH(1,($AM$3:$AM$18=$AR100&amp;$AQ100)*($J$3:$J$18=BI$3),0),0),"")</f>
        <v/>
      </c>
      <c r="BJ100" s="297" t="str">
        <f t="array" aca="1" ref="BJ100" ca="1">IFERROR(INDEX($L$3:$L$18,MATCH(1,($AM$3:$AM$18=$AR100&amp;$AQ100)*($J$3:$J$18=BJ$3),0),0),"")</f>
        <v/>
      </c>
      <c r="BK100" s="297" t="str">
        <f t="array" aca="1" ref="BK100" ca="1">IFERROR(INDEX($M$3:$M$18,MATCH(1,($AM$3:$AM$18=$AR100&amp;$AQ100)*($J$3:$J$18=BK$3),0),0),"")</f>
        <v/>
      </c>
      <c r="BL100" s="297" t="str">
        <f t="array" aca="1" ref="BL100" ca="1">IFERROR(INDEX($K$3:$K$18,MATCH(1,($AM$3:$AM$18=$AR100&amp;$AQ100)*($J$3:$J$18=BL$3),0),0),"")</f>
        <v/>
      </c>
      <c r="BM100" s="299" t="str">
        <f t="array" aca="1" ref="BM100" ca="1">IFERROR(INDEX($I$3:$I$18,MATCH(1,($AM$3:$AM$18=$AR100&amp;$AQ100)*($J$3:$J$18=BM$3),0),0),"")</f>
        <v/>
      </c>
      <c r="BN100" s="297" t="str">
        <f t="array" aca="1" ref="BN100" ca="1">IFERROR(INDEX($L$3:$L$18,MATCH(1,($AM$3:$AM$18=$AR100&amp;$AQ100)*($J$3:$J$18=BN$3),0),0),"")</f>
        <v/>
      </c>
      <c r="BO100" s="297" t="str">
        <f t="array" aca="1" ref="BO100" ca="1">IFERROR(INDEX($M$3:$M$18,MATCH(1,($AM$3:$AM$18=$AR100&amp;$AQ100)*($J$3:$J$18=BO$3),0),0),"")</f>
        <v/>
      </c>
      <c r="BP100" s="297" t="str">
        <f t="array" aca="1" ref="BP100" ca="1">IFERROR(INDEX($K$3:$K$18,MATCH(1,($AM$3:$AM$18=$AR100&amp;$AQ100)*($J$3:$J$18=BP$3),0),0),"")</f>
        <v/>
      </c>
      <c r="BQ100" s="299" t="str">
        <f t="array" aca="1" ref="BQ100" ca="1">IFERROR(INDEX($I$3:$I$18,MATCH(1,($AM$3:$AM$18=$AR100&amp;$AQ100)*($J$3:$J$18=BQ$3),0),0),"")</f>
        <v/>
      </c>
      <c r="BR100" s="297" t="str">
        <f t="array" aca="1" ref="BR100" ca="1">IFERROR(INDEX($L$3:$L$18,MATCH(1,($AM$3:$AM$18=$AR100&amp;$AQ100)*($J$3:$J$18=BR$3),0),0),"")</f>
        <v/>
      </c>
      <c r="BS100" s="297" t="str">
        <f t="array" aca="1" ref="BS100" ca="1">IFERROR(INDEX($M$3:$M$18,MATCH(1,($AM$3:$AM$18=$AR100&amp;$AQ100)*($J$3:$J$18=BS$3),0),0),"")</f>
        <v/>
      </c>
      <c r="BT100" s="297" t="str">
        <f t="array" aca="1" ref="BT100" ca="1">IFERROR(INDEX($K$3:$K$18,MATCH(1,($AM$3:$AM$18=$AR100&amp;$AQ100)*($J$3:$J$18=BT$3),0),0),"")</f>
        <v/>
      </c>
      <c r="BU100" s="299" t="str">
        <f t="array" aca="1" ref="BU100" ca="1">IFERROR(INDEX($I$3:$I$18,MATCH(1,($AM$3:$AM$18=$AR100&amp;$AQ100)*($J$3:$J$18=BU$3),0),0),"")</f>
        <v/>
      </c>
      <c r="BV100" s="297" t="str">
        <f t="array" aca="1" ref="BV100" ca="1">IFERROR(INDEX($L$3:$L$18,MATCH(1,($AM$3:$AM$18=$AR100&amp;$AQ100)*($J$3:$J$18=BV$3),0),0),"")</f>
        <v/>
      </c>
      <c r="BW100" s="297" t="str">
        <f t="array" aca="1" ref="BW100" ca="1">IFERROR(INDEX($M$3:$M$18,MATCH(1,($AM$3:$AM$18=$AR100&amp;$AQ100)*($J$3:$J$18=BW$3),0),0),"")</f>
        <v/>
      </c>
      <c r="BX100" s="297" t="str">
        <f t="array" aca="1" ref="BX100" ca="1">IFERROR(INDEX($K$3:$K$18,MATCH(1,($AM$3:$AM$18=$AR100&amp;$AQ100)*($J$3:$J$18=BX$3),0),0),"")</f>
        <v/>
      </c>
      <c r="BY100" s="299" t="str">
        <f t="array" aca="1" ref="BY100" ca="1">IFERROR(INDEX($I$3:$I$18,MATCH(1,($AM$3:$AM$18=$AR100&amp;$AQ100)*($J$3:$J$18=BY$3),0),0),"")</f>
        <v/>
      </c>
      <c r="BZ100" s="297" t="str">
        <f t="array" aca="1" ref="BZ100" ca="1">IFERROR(INDEX($L$3:$L$18,MATCH(1,($AM$3:$AM$18=$AR100&amp;$AQ100)*($J$3:$J$18=BZ$3),0),0),"")</f>
        <v/>
      </c>
      <c r="CA100" s="297" t="str">
        <f t="array" aca="1" ref="CA100" ca="1">IFERROR(INDEX($M$3:$M$18,MATCH(1,($AM$3:$AM$18=$AR100&amp;$AQ100)*($J$3:$J$18=CA$3),0),0),"")</f>
        <v/>
      </c>
      <c r="CB100" s="297" t="str">
        <f t="array" aca="1" ref="CB100" ca="1">IFERROR(INDEX($S$3:$S$33,MATCH(1,($AN$3:$AN$33=$AR100&amp;$AQ100)*($R$3:$R$33=CB$3),0),0),"")</f>
        <v/>
      </c>
      <c r="CC100" s="299" t="str">
        <f t="array" aca="1" ref="CC100" ca="1">IFERROR(INDEX($Q$3:$Q$33,MATCH(1,($AN$3:$AN$33=$AR100&amp;$AQ100)*($R$3:$R$33=CC$3),0),0),"")</f>
        <v/>
      </c>
      <c r="CD100" s="297" t="str">
        <f t="array" aca="1" ref="CD100" ca="1">IFERROR(INDEX($T$3:$T$33,MATCH(1,($AN$3:$AN$33=$AR100&amp;$AQ100)*($R$3:$R$33=CD$3),0),0),"")</f>
        <v/>
      </c>
      <c r="CE100" s="297" t="str">
        <f t="array" aca="1" ref="CE100" ca="1">IFERROR(INDEX($U$3:$U$33,MATCH(1,($AN$3:$AN$33=$AR100&amp;$AQ100)*($R$3:$R$33=CE$3),0),0),"")</f>
        <v/>
      </c>
      <c r="CF100" s="297" t="str">
        <f t="array" aca="1" ref="CF100" ca="1">IFERROR(INDEX($S$3:$S$33,MATCH(1,($AN$3:$AN$33=$AR100&amp;$AQ100)*($R$3:$R$33=CF$3),0),0),"")</f>
        <v/>
      </c>
      <c r="CG100" s="299" t="str">
        <f t="array" aca="1" ref="CG100" ca="1">IFERROR(INDEX($Q$3:$Q$33,MATCH(1,($AN$3:$AN$33=$AR100&amp;$AQ100)*($R$3:$R$33=CG$3),0),0),"")</f>
        <v/>
      </c>
      <c r="CH100" s="297" t="str">
        <f t="array" aca="1" ref="CH100" ca="1">IFERROR(INDEX($T$3:$T$33,MATCH(1,($AN$3:$AN$33=$AR100&amp;$AQ100)*($R$3:$R$33=CH$3),0),0),"")</f>
        <v/>
      </c>
      <c r="CI100" s="297" t="str">
        <f t="array" aca="1" ref="CI100" ca="1">IFERROR(INDEX($U$3:$U$33,MATCH(1,($AN$3:$AN$33=$AR100&amp;$AQ100)*($R$3:$R$33=CI$3),0),0),"")</f>
        <v/>
      </c>
      <c r="CJ100" s="297" t="str">
        <f t="array" aca="1" ref="CJ100" ca="1">IFERROR(INDEX($S$3:$S$33,MATCH(1,($AN$3:$AN$33=$AR100&amp;$AQ100)*($R$3:$R$33=CJ$3),0),0),"")</f>
        <v/>
      </c>
      <c r="CK100" s="299" t="str">
        <f t="array" aca="1" ref="CK100" ca="1">IFERROR(INDEX($Q$3:$Q$33,MATCH(1,($AN$3:$AN$33=$AR100&amp;$AQ100)*($R$3:$R$33=CK$3),0),0),"")</f>
        <v/>
      </c>
      <c r="CL100" s="297" t="str">
        <f t="array" aca="1" ref="CL100" ca="1">IFERROR(INDEX($T$3:$T$33,MATCH(1,($AN$3:$AN$33=$AR100&amp;$AQ100)*($R$3:$R$33=CL$3),0),0),"")</f>
        <v/>
      </c>
      <c r="CM100" s="297" t="str">
        <f t="array" aca="1" ref="CM100" ca="1">IFERROR(INDEX($U$3:$U$33,MATCH(1,($AN$3:$AN$33=$AR100&amp;$AQ100)*($R$3:$R$33=CM$3),0),0),"")</f>
        <v/>
      </c>
      <c r="CN100" s="297" t="str">
        <f t="array" aca="1" ref="CN100" ca="1">IFERROR(INDEX($S$3:$S$33,MATCH(1,($AN$3:$AN$33=$AR100&amp;$AQ100)*($R$3:$R$33=CN$3),0),0),"")</f>
        <v/>
      </c>
      <c r="CO100" s="299" t="str">
        <f t="array" aca="1" ref="CO100" ca="1">IFERROR(INDEX($Q$3:$Q$33,MATCH(1,($AN$3:$AN$33=$AR100&amp;$AQ100)*($R$3:$R$33=CO$3),0),0),"")</f>
        <v/>
      </c>
      <c r="CP100" s="297" t="str">
        <f t="array" aca="1" ref="CP100" ca="1">IFERROR(INDEX($T$3:$T$33,MATCH(1,($AN$3:$AN$33=$AR100&amp;$AQ100)*($R$3:$R$33=CP$3),0),0),"")</f>
        <v/>
      </c>
      <c r="CQ100" s="297" t="str">
        <f t="array" aca="1" ref="CQ100" ca="1">IFERROR(INDEX($U$3:$U$33,MATCH(1,($AN$3:$AN$33=$AR100&amp;$AQ100)*($R$3:$R$33=CQ$3),0),0),"")</f>
        <v/>
      </c>
      <c r="CR100" s="297" t="str">
        <f t="array" aca="1" ref="CR100" ca="1">IFERROR(INDEX($S$3:$S$33,MATCH(1,($AN$3:$AN$33=$AR100&amp;$AQ100)*($R$3:$R$33=CR$3),0),0),"")</f>
        <v/>
      </c>
      <c r="CS100" s="299" t="str">
        <f t="array" aca="1" ref="CS100" ca="1">IFERROR(INDEX($Q$3:$Q$33,MATCH(1,($AN$3:$AN$33=$AR100&amp;$AQ100)*($R$3:$R$33=CS$3),0),0),"")</f>
        <v/>
      </c>
      <c r="CT100" s="297" t="str">
        <f t="array" aca="1" ref="CT100" ca="1">IFERROR(INDEX($T$3:$T$33,MATCH(1,($AN$3:$AN$33=$AR100&amp;$AQ100)*($R$3:$R$33=CT$3),0),0),"")</f>
        <v/>
      </c>
      <c r="CU100" s="297" t="str">
        <f t="array" aca="1" ref="CU100" ca="1">IFERROR(INDEX($U$3:$U$33,MATCH(1,($AN$3:$AN$33=$AR100&amp;$AQ100)*($R$3:$R$33=CU$3),0),0),"")</f>
        <v/>
      </c>
      <c r="CV100" s="297" t="str">
        <f t="array" aca="1" ref="CV100" ca="1">IFERROR(INDEX($S$3:$S$33,MATCH(1,($AN$3:$AN$33=$AR100&amp;$AQ100)*($R$3:$R$33=CV$3),0),0),"")</f>
        <v/>
      </c>
      <c r="CW100" s="299" t="str">
        <f t="array" aca="1" ref="CW100" ca="1">IFERROR(INDEX($Q$3:$Q$33,MATCH(1,($AN$3:$AN$33=$AR100&amp;$AQ100)*($R$3:$R$33=CW$3),0),0),"")</f>
        <v/>
      </c>
      <c r="CX100" s="297" t="str">
        <f t="array" aca="1" ref="CX100" ca="1">IFERROR(INDEX($T$3:$T$33,MATCH(1,($AN$3:$AN$33=$AR100&amp;$AQ100)*($R$3:$R$33=CX$3),0),0),"")</f>
        <v/>
      </c>
      <c r="CY100" s="297" t="str">
        <f t="array" aca="1" ref="CY100" ca="1">IFERROR(INDEX($U$3:$U$33,MATCH(1,($AN$3:$AN$33=$AR100&amp;$AQ100)*($R$3:$R$33=CY$3),0),0),"")</f>
        <v/>
      </c>
      <c r="CZ100" s="297" t="str">
        <f t="array" aca="1" ref="CZ100" ca="1">IFERROR(INDEX($S$3:$S$33,MATCH(1,($AN$3:$AN$33=$AR100&amp;$AQ100)*($R$3:$R$33=CZ$3),0),0),"")</f>
        <v/>
      </c>
      <c r="DA100" s="299" t="str">
        <f t="array" aca="1" ref="DA100" ca="1">IFERROR(INDEX($Q$3:$Q$33,MATCH(1,($AN$3:$AN$33=$AR100&amp;$AQ100)*($R$3:$R$33=DA$3),0),0),"")</f>
        <v/>
      </c>
      <c r="DB100" s="297" t="str">
        <f t="array" aca="1" ref="DB100" ca="1">IFERROR(INDEX($T$3:$T$33,MATCH(1,($AN$3:$AN$33=$AR100&amp;$AQ100)*($R$3:$R$33=DB$3),0),0),"")</f>
        <v/>
      </c>
      <c r="DC100" s="297" t="str">
        <f t="array" aca="1" ref="DC100" ca="1">IFERROR(INDEX($U$3:$U$33,MATCH(1,($AN$3:$AN$33=$AR100&amp;$AQ100)*($R$3:$R$33=DC$3),0),0),"")</f>
        <v/>
      </c>
      <c r="DD100" s="297" t="str">
        <f t="array" aca="1" ref="DD100" ca="1">IFERROR(INDEX($AA$3:$AA$65,MATCH(1,($AO$3:$AO$65=$AR100&amp;$AQ100)*($Z$3:$Z$65=DD$3),0),0),"")</f>
        <v/>
      </c>
      <c r="DE100" s="299" t="str">
        <f t="array" aca="1" ref="DE100" ca="1">IFERROR(INDEX($Y$3:$Y$65,MATCH(1,($AO$3:$AO$65=$AR100&amp;$AQ100)*($Z$3:$Z$65=DE$3),0),0),"")</f>
        <v/>
      </c>
      <c r="DF100" s="297" t="str">
        <f t="array" aca="1" ref="DF100" ca="1">IFERROR(INDEX($AB$3:$AB$65,MATCH(1,($AO$3:$AO$65=$AR100&amp;$AQ100)*($Z$3:$Z$65=DF$3),0),0),"")</f>
        <v/>
      </c>
      <c r="DG100" s="297" t="str">
        <f t="array" aca="1" ref="DG100" ca="1">IFERROR(INDEX($AC$3:$AC$65,MATCH(1,($AO$3:$AO$65=$AR100&amp;$AQ100)*($Z$3:$Z$65=DG$3),0),0),"")</f>
        <v/>
      </c>
      <c r="DH100" s="297" t="str">
        <f t="array" aca="1" ref="DH100" ca="1">IFERROR(INDEX($AA$3:$AA$65,MATCH(1,($AO$3:$AO$65=$AR100&amp;$AQ100)*($Z$3:$Z$65=DH$3),0),0),"")</f>
        <v/>
      </c>
      <c r="DI100" s="299" t="str">
        <f t="array" aca="1" ref="DI100" ca="1">IFERROR(INDEX($Y$3:$Y$65,MATCH(1,($AO$3:$AO$65=$AR100&amp;$AQ100)*($Z$3:$Z$65=DI$3),0),0),"")</f>
        <v/>
      </c>
      <c r="DJ100" s="297" t="str">
        <f t="array" aca="1" ref="DJ100" ca="1">IFERROR(INDEX($AB$3:$AB$65,MATCH(1,($AO$3:$AO$65=$AR100&amp;$AQ100)*($Z$3:$Z$65=DJ$3),0),0),"")</f>
        <v/>
      </c>
      <c r="DK100" s="297" t="str">
        <f t="array" aca="1" ref="DK100" ca="1">IFERROR(INDEX($AC$3:$AC$65,MATCH(1,($AO$3:$AO$65=$AR100&amp;$AQ100)*($Z$3:$Z$65=DK$3),0),0),"")</f>
        <v/>
      </c>
      <c r="DL100" s="297" t="str">
        <f t="array" aca="1" ref="DL100" ca="1">IFERROR(INDEX($AA$3:$AA$65,MATCH(1,($AO$3:$AO$65=$AR100&amp;$AQ100)*($Z$3:$Z$65=DL$3),0),0),"")</f>
        <v/>
      </c>
      <c r="DM100" s="299" t="str">
        <f t="array" aca="1" ref="DM100" ca="1">IFERROR(INDEX($Y$3:$Y$65,MATCH(1,($AO$3:$AO$65=$AR100&amp;$AQ100)*($Z$3:$Z$65=DM$3),0),0),"")</f>
        <v/>
      </c>
      <c r="DN100" s="297" t="str">
        <f t="array" aca="1" ref="DN100" ca="1">IFERROR(INDEX($AB$3:$AB$65,MATCH(1,($AO$3:$AO$65=$AR100&amp;$AQ100)*($Z$3:$Z$65=DN$3),0),0),"")</f>
        <v/>
      </c>
      <c r="DO100" s="297" t="str">
        <f t="array" aca="1" ref="DO100" ca="1">IFERROR(INDEX($AC$3:$AC$65,MATCH(1,($AO$3:$AO$65=$AR100&amp;$AQ100)*($Z$3:$Z$65=DO$3),0),0),"")</f>
        <v/>
      </c>
      <c r="DP100" s="297" t="str">
        <f t="array" aca="1" ref="DP100" ca="1">IFERROR(INDEX($AA$3:$AA$65,MATCH(1,($AO$3:$AO$65=$AR100&amp;$AQ100)*($Z$3:$Z$65=DP$3),0),0),"")</f>
        <v/>
      </c>
      <c r="DQ100" s="299" t="str">
        <f t="array" aca="1" ref="DQ100" ca="1">IFERROR(INDEX($Y$3:$Y$65,MATCH(1,($AO$3:$AO$65=$AR100&amp;$AQ100)*($Z$3:$Z$65=DQ$3),0),0),"")</f>
        <v/>
      </c>
      <c r="DR100" s="297" t="str">
        <f t="array" aca="1" ref="DR100" ca="1">IFERROR(INDEX($AB$3:$AB$65,MATCH(1,($AO$3:$AO$65=$AR100&amp;$AQ100)*($Z$3:$Z$65=DR$3),0),0),"")</f>
        <v/>
      </c>
      <c r="DS100" s="297" t="str">
        <f t="array" aca="1" ref="DS100" ca="1">IFERROR(INDEX($AC$3:$AC$65,MATCH(1,($AO$3:$AO$65=$AR100&amp;$AQ100)*($Z$3:$Z$65=DS$3),0),0),"")</f>
        <v/>
      </c>
      <c r="DT100" s="297" t="str">
        <f t="array" aca="1" ref="DT100" ca="1">IFERROR(INDEX($AA$3:$AA$65,MATCH(1,($AO$3:$AO$65=$AR100&amp;$AQ100)*($Z$3:$Z$65=DT$3),0),0),"")</f>
        <v/>
      </c>
      <c r="DU100" s="299" t="str">
        <f t="array" aca="1" ref="DU100" ca="1">IFERROR(INDEX($Y$3:$Y$65,MATCH(1,($AO$3:$AO$65=$AR100&amp;$AQ100)*($Z$3:$Z$65=DU$3),0),0),"")</f>
        <v/>
      </c>
      <c r="DV100" s="297" t="str">
        <f t="array" aca="1" ref="DV100" ca="1">IFERROR(INDEX($AB$3:$AB$65,MATCH(1,($AO$3:$AO$65=$AR100&amp;$AQ100)*($Z$3:$Z$65=DV$3),0),0),"")</f>
        <v/>
      </c>
      <c r="DW100" s="297" t="str">
        <f t="array" aca="1" ref="DW100" ca="1">IFERROR(INDEX($AC$3:$AC$65,MATCH(1,($AO$3:$AO$65=$AR100&amp;$AQ100)*($Z$3:$Z$65=DW$3),0),0),"")</f>
        <v/>
      </c>
      <c r="DX100" s="297" t="str">
        <f t="array" aca="1" ref="DX100" ca="1">IFERROR(INDEX($AA$3:$AA$65,MATCH(1,($AO$3:$AO$65=$AR100&amp;$AQ100)*($Z$3:$Z$65=DX$3),0),0),"")</f>
        <v/>
      </c>
      <c r="DY100" s="299" t="str">
        <f t="array" aca="1" ref="DY100" ca="1">IFERROR(INDEX($Y$3:$Y$65,MATCH(1,($AO$3:$AO$65=$AR100&amp;$AQ100)*($Z$3:$Z$65=DY$3),0),0),"")</f>
        <v/>
      </c>
      <c r="DZ100" s="297" t="str">
        <f t="array" aca="1" ref="DZ100" ca="1">IFERROR(INDEX($AB$3:$AB$65,MATCH(1,($AO$3:$AO$65=$AR100&amp;$AQ100)*($Z$3:$Z$65=DZ$3),0),0),"")</f>
        <v/>
      </c>
      <c r="EA100" s="297" t="str">
        <f t="array" aca="1" ref="EA100" ca="1">IFERROR(INDEX($AC$3:$AC$65,MATCH(1,($AO$3:$AO$65=$AR100&amp;$AQ100)*($Z$3:$Z$65=EA$3),0),0),"")</f>
        <v/>
      </c>
      <c r="EB100" s="297" t="str">
        <f t="array" aca="1" ref="EB100" ca="1">IFERROR(INDEX($AA$3:$AA$65,MATCH(1,($AO$3:$AO$65=$AR100&amp;$AQ100)*($Z$3:$Z$65=EB$3),0),0),"")</f>
        <v/>
      </c>
      <c r="EC100" s="299" t="str">
        <f t="array" aca="1" ref="EC100" ca="1">IFERROR(INDEX($Y$3:$Y$65,MATCH(1,($AO$3:$AO$65=$AR100&amp;$AQ100)*($Z$3:$Z$65=EC$3),0),0),"")</f>
        <v/>
      </c>
      <c r="ED100" s="297" t="str">
        <f t="array" aca="1" ref="ED100" ca="1">IFERROR(INDEX($AB$3:$AB$65,MATCH(1,($AO$3:$AO$65=$AR100&amp;$AQ100)*($Z$3:$Z$65=ED$3),0),0),"")</f>
        <v/>
      </c>
      <c r="EE100" s="297" t="str">
        <f t="array" aca="1" ref="EE100" ca="1">IFERROR(INDEX($AC$3:$AC$65,MATCH(1,($AO$3:$AO$65=$AR100&amp;$AQ100)*($Z$3:$Z$65=EE$3),0),0),"")</f>
        <v/>
      </c>
      <c r="EF100" s="297" t="str">
        <f t="array" aca="1" ref="EF100" ca="1">IFERROR(INDEX($AI$3:$AI$129,MATCH(1,($AP$3:$AP$129=$AR100&amp;$AQ100)*($AH$3:$AH$129=EF$3),0),0),"")</f>
        <v/>
      </c>
      <c r="EG100" s="299" t="str">
        <f t="array" aca="1" ref="EG100" ca="1">IFERROR(INDEX($AG$3:$AG$129,MATCH(1,($AP$3:$AP$129=$AR100&amp;$AQ100)*($AH$3:$AH$129=EG$3),0),0),"")</f>
        <v/>
      </c>
      <c r="EH100" s="297" t="str">
        <f t="array" aca="1" ref="EH100" ca="1">IFERROR(INDEX($AJ$3:$AJ$129,MATCH(1,($AP$3:$AP$129=$AR100&amp;$AQ100)*($AH$3:$AH$129=EH$3),0),0),"")</f>
        <v/>
      </c>
      <c r="EI100" s="297" t="str">
        <f t="array" aca="1" ref="EI100" ca="1">IFERROR(INDEX($AK$3:$AK$129,MATCH(1,($AP$3:$AP$129=$AR100&amp;$AQ100)*($AH$3:$AH$129=EI$3),0),0),"")</f>
        <v/>
      </c>
      <c r="EJ100" s="297" t="str">
        <f t="array" aca="1" ref="EJ100" ca="1">IFERROR(INDEX($AI$3:$AI$129,MATCH(1,($AP$3:$AP$129=$AR100&amp;$AQ100)*($AH$3:$AH$129=EJ$3),0),0),"")</f>
        <v/>
      </c>
      <c r="EK100" s="299" t="str">
        <f t="array" aca="1" ref="EK100" ca="1">IFERROR(INDEX($AG$3:$AG$129,MATCH(1,($AP$3:$AP$129=$AR100&amp;$AQ100)*($AH$3:$AH$129=EK$3),0),0),"")</f>
        <v/>
      </c>
      <c r="EL100" s="297" t="str">
        <f t="array" aca="1" ref="EL100" ca="1">IFERROR(INDEX($AJ$3:$AJ$129,MATCH(1,($AP$3:$AP$129=$AR100&amp;$AQ100)*($AH$3:$AH$129=EL$3),0),0),"")</f>
        <v/>
      </c>
      <c r="EM100" s="297" t="str">
        <f t="array" aca="1" ref="EM100" ca="1">IFERROR(INDEX($AK$3:$AK$129,MATCH(1,($AP$3:$AP$129=$AR100&amp;$AQ100)*($AH$3:$AH$129=EM$3),0),0),"")</f>
        <v/>
      </c>
      <c r="EN100" s="297" t="str">
        <f t="array" aca="1" ref="EN100" ca="1">IFERROR(INDEX($AI$3:$AI$129,MATCH(1,($AP$3:$AP$129=$AR100&amp;$AQ100)*($AH$3:$AH$129=EN$3),0),0),"")</f>
        <v/>
      </c>
      <c r="EO100" s="299" t="str">
        <f t="array" aca="1" ref="EO100" ca="1">IFERROR(INDEX($AG$3:$AG$129,MATCH(1,($AP$3:$AP$129=$AR100&amp;$AQ100)*($AH$3:$AH$129=EO$3),0),0),"")</f>
        <v/>
      </c>
      <c r="EP100" s="297" t="str">
        <f t="array" aca="1" ref="EP100" ca="1">IFERROR(INDEX($AJ$3:$AJ$129,MATCH(1,($AP$3:$AP$129=$AR100&amp;$AQ100)*($AH$3:$AH$129=EP$3),0),0),"")</f>
        <v/>
      </c>
      <c r="EQ100" s="297" t="str">
        <f t="array" aca="1" ref="EQ100" ca="1">IFERROR(INDEX($AK$3:$AK$129,MATCH(1,($AP$3:$AP$129=$AR100&amp;$AQ100)*($AH$3:$AH$129=EQ$3),0),0),"")</f>
        <v/>
      </c>
      <c r="ER100" s="297" t="str">
        <f t="array" aca="1" ref="ER100" ca="1">IFERROR(INDEX($AI$3:$AI$129,MATCH(1,($AP$3:$AP$129=$AR100&amp;$AQ100)*($AH$3:$AH$129=ER$3),0),0),"")</f>
        <v/>
      </c>
      <c r="ES100" s="299" t="str">
        <f t="array" aca="1" ref="ES100" ca="1">IFERROR(INDEX($AG$3:$AG$129,MATCH(1,($AP$3:$AP$129=$AR100&amp;$AQ100)*($AH$3:$AH$129=ES$3),0),0),"")</f>
        <v/>
      </c>
      <c r="ET100" s="297" t="str">
        <f t="array" aca="1" ref="ET100" ca="1">IFERROR(INDEX($AJ$3:$AJ$129,MATCH(1,($AP$3:$AP$129=$AR100&amp;$AQ100)*($AH$3:$AH$129=ET$3),0),0),"")</f>
        <v/>
      </c>
      <c r="EU100" s="297" t="str">
        <f t="array" aca="1" ref="EU100" ca="1">IFERROR(INDEX($AK$3:$AK$129,MATCH(1,($AP$3:$AP$129=$AR100&amp;$AQ100)*($AH$3:$AH$129=EU$3),0),0),"")</f>
        <v/>
      </c>
      <c r="EV100" s="297" t="str">
        <f t="array" aca="1" ref="EV100" ca="1">IFERROR(INDEX($AI$3:$AI$129,MATCH(1,($AP$3:$AP$129=$AR100&amp;$AQ100)*($AH$3:$AH$129=EV$3),0),0),"")</f>
        <v/>
      </c>
      <c r="EW100" s="299" t="str">
        <f t="array" aca="1" ref="EW100" ca="1">IFERROR(INDEX($AG$3:$AG$129,MATCH(1,($AP$3:$AP$129=$AR100&amp;$AQ100)*($AH$3:$AH$129=EW$3),0),0),"")</f>
        <v/>
      </c>
      <c r="EX100" s="297" t="str">
        <f t="array" aca="1" ref="EX100" ca="1">IFERROR(INDEX($AJ$3:$AJ$129,MATCH(1,($AP$3:$AP$129=$AR100&amp;$AQ100)*($AH$3:$AH$129=EX$3),0),0),"")</f>
        <v/>
      </c>
      <c r="EY100" s="297" t="str">
        <f t="array" aca="1" ref="EY100" ca="1">IFERROR(INDEX($AK$3:$AK$129,MATCH(1,($AP$3:$AP$129=$AR100&amp;$AQ100)*($AH$3:$AH$129=EY$3),0),0),"")</f>
        <v/>
      </c>
      <c r="EZ100" s="297" t="str">
        <f t="array" aca="1" ref="EZ100" ca="1">IFERROR(INDEX($AI$3:$AI$129,MATCH(1,($AP$3:$AP$129=$AR100&amp;$AQ100)*($AH$3:$AH$129=EZ$3),0),0),"")</f>
        <v/>
      </c>
      <c r="FA100" s="299" t="str">
        <f t="array" aca="1" ref="FA100" ca="1">IFERROR(INDEX($AG$3:$AG$129,MATCH(1,($AP$3:$AP$129=$AR100&amp;$AQ100)*($AH$3:$AH$129=FA$3),0),0),"")</f>
        <v/>
      </c>
      <c r="FB100" s="297" t="str">
        <f t="array" aca="1" ref="FB100" ca="1">IFERROR(INDEX($AJ$3:$AJ$129,MATCH(1,($AP$3:$AP$129=$AR100&amp;$AQ100)*($AH$3:$AH$129=FB$3),0),0),"")</f>
        <v/>
      </c>
      <c r="FC100" s="297" t="str">
        <f t="array" aca="1" ref="FC100" ca="1">IFERROR(INDEX($AK$3:$AK$129,MATCH(1,($AP$3:$AP$129=$AR100&amp;$AQ100)*($AH$3:$AH$129=FC$3),0),0),"")</f>
        <v/>
      </c>
      <c r="FD100" s="297" t="str">
        <f t="array" aca="1" ref="FD100" ca="1">IFERROR(INDEX($AI$3:$AI$129,MATCH(1,($AP$3:$AP$129=$AR100&amp;$AQ100)*($AH$3:$AH$129=FD$3),0),0),"")</f>
        <v/>
      </c>
      <c r="FE100" s="299" t="str">
        <f t="array" aca="1" ref="FE100" ca="1">IFERROR(INDEX($AG$3:$AG$129,MATCH(1,($AP$3:$AP$129=$AR100&amp;$AQ100)*($AH$3:$AH$129=FE$3),0),0),"")</f>
        <v/>
      </c>
      <c r="FF100" s="297" t="str">
        <f t="array" aca="1" ref="FF100" ca="1">IFERROR(INDEX($AJ$3:$AJ$129,MATCH(1,($AP$3:$AP$129=$AR100&amp;$AQ100)*($AH$3:$AH$129=FF$3),0),0),"")</f>
        <v/>
      </c>
      <c r="FG100" s="297" t="str">
        <f t="array" aca="1" ref="FG100" ca="1">IFERROR(INDEX($AK$3:$AK$129,MATCH(1,($AP$3:$AP$129=$AR100&amp;$AQ100)*($AH$3:$AH$129=FG$3),0),0),"")</f>
        <v/>
      </c>
    </row>
    <row r="101" spans="2:163" ht="13.8" x14ac:dyDescent="0.25">
      <c r="B101" s="295">
        <f>dummy1!O107</f>
        <v>99</v>
      </c>
      <c r="C101" s="296">
        <f>dummy1!P107</f>
        <v>42041</v>
      </c>
      <c r="D101" s="297">
        <f>dummy1!Q107</f>
        <v>0.79166666666666674</v>
      </c>
      <c r="E101" s="295" t="str">
        <f>dummy1!R107</f>
        <v>Court 3</v>
      </c>
      <c r="AD101" s="295">
        <f ca="1">'Bracket 33 - 64'!AY129</f>
        <v>51</v>
      </c>
      <c r="AE101" s="295" t="str">
        <f ca="1">'Bracket 33 - 64'!AZ126</f>
        <v>Winner Match 37</v>
      </c>
      <c r="AF101" s="295" t="str">
        <f ca="1">'Bracket 33 - 64'!AZ127</f>
        <v>Winner Match 38</v>
      </c>
      <c r="AG101" s="295" t="str">
        <f t="shared" ca="1" si="80"/>
        <v/>
      </c>
      <c r="AH101" s="295" t="str">
        <f t="shared" ca="1" si="81"/>
        <v/>
      </c>
      <c r="AI101" s="295" t="str">
        <f t="shared" ca="1" si="82"/>
        <v/>
      </c>
      <c r="AJ101" s="295" t="str">
        <f t="shared" ca="1" si="83"/>
        <v/>
      </c>
      <c r="AK101" s="295" t="str">
        <f t="shared" ca="1" si="84"/>
        <v/>
      </c>
      <c r="AL101" s="294">
        <f>IF(dummy1!B108=dummy1!B107,IF(dummy1!C108&gt;1,AL100,AL100+1),1)</f>
        <v>3</v>
      </c>
      <c r="AP101" s="295" t="str">
        <f t="shared" si="85"/>
        <v>3Court 3</v>
      </c>
      <c r="AQ101" s="295" t="str">
        <f>dummy1!L27</f>
        <v>Court 13</v>
      </c>
      <c r="AR101" s="295">
        <f t="shared" si="95"/>
        <v>1</v>
      </c>
      <c r="AS101" s="295">
        <f t="shared" ca="1" si="87"/>
        <v>25</v>
      </c>
      <c r="AT101" s="295">
        <f t="shared" ca="1" si="88"/>
        <v>0</v>
      </c>
      <c r="AU101" s="295">
        <f t="shared" ca="1" si="89"/>
        <v>0</v>
      </c>
      <c r="AV101" s="295">
        <f t="shared" ca="1" si="90"/>
        <v>0</v>
      </c>
      <c r="AW101" s="295">
        <f t="shared" ca="1" si="91"/>
        <v>0</v>
      </c>
      <c r="AX101" s="295">
        <f t="shared" ca="1" si="92"/>
        <v>0</v>
      </c>
      <c r="AY101" s="295">
        <f t="shared" ca="1" si="93"/>
        <v>0</v>
      </c>
      <c r="AZ101" s="297">
        <f t="array" aca="1" ref="AZ101" ca="1">IFERROR(INDEX($K$3:$K$18,MATCH(1,($AM$3:$AM$18=$AR101&amp;$AQ101)*($J$3:$J$18=AZ$3),0),0),"")</f>
        <v>0.625</v>
      </c>
      <c r="BA101" s="299">
        <f t="array" aca="1" ref="BA101" ca="1">IFERROR(INDEX($I$3:$I$18,MATCH(1,($AM$3:$AM$18=$AR101&amp;$AQ101)*($J$3:$J$18=BA$3),0),0),"")</f>
        <v>13</v>
      </c>
      <c r="BB101" s="297" t="str">
        <f t="array" aca="1" ref="BB101" ca="1">IFERROR(INDEX($L$3:$L$18,MATCH(1,($AM$3:$AM$18=$AR101&amp;$AQ101)*($J$3:$J$18=BB$3),0),0),"")</f>
        <v>Loser Match 11</v>
      </c>
      <c r="BC101" s="297" t="str">
        <f t="array" aca="1" ref="BC101" ca="1">IFERROR(INDEX($M$3:$M$18,MATCH(1,($AM$3:$AM$18=$AR101&amp;$AQ101)*($J$3:$J$18=BC$3),0),0),"")</f>
        <v>Winner Match 12</v>
      </c>
      <c r="BD101" s="297" t="str">
        <f t="array" aca="1" ref="BD101" ca="1">IFERROR(INDEX($K$3:$K$18,MATCH(1,($AM$3:$AM$18=$AR101&amp;$AQ101)*($J$3:$J$18=BD$3),0),0),"")</f>
        <v/>
      </c>
      <c r="BE101" s="299" t="str">
        <f t="array" aca="1" ref="BE101" ca="1">IFERROR(INDEX($I$3:$I$18,MATCH(1,($AM$3:$AM$18=$AR101&amp;$AQ101)*($J$3:$J$18=BE$3),0),0),"")</f>
        <v/>
      </c>
      <c r="BF101" s="297" t="str">
        <f t="array" aca="1" ref="BF101" ca="1">IFERROR(INDEX($L$3:$L$18,MATCH(1,($AM$3:$AM$18=$AR101&amp;$AQ101)*($J$3:$J$18=BF$3),0),0),"")</f>
        <v/>
      </c>
      <c r="BG101" s="297" t="str">
        <f t="array" aca="1" ref="BG101" ca="1">IFERROR(INDEX($M$3:$M$18,MATCH(1,($AM$3:$AM$18=$AR101&amp;$AQ101)*($J$3:$J$18=BG$3),0),0),"")</f>
        <v/>
      </c>
      <c r="BH101" s="297" t="str">
        <f t="array" aca="1" ref="BH101" ca="1">IFERROR(INDEX($K$3:$K$18,MATCH(1,($AM$3:$AM$18=$AR101&amp;$AQ101)*($J$3:$J$18=BH$3),0),0),"")</f>
        <v/>
      </c>
      <c r="BI101" s="299" t="str">
        <f t="array" aca="1" ref="BI101" ca="1">IFERROR(INDEX($I$3:$I$18,MATCH(1,($AM$3:$AM$18=$AR101&amp;$AQ101)*($J$3:$J$18=BI$3),0),0),"")</f>
        <v/>
      </c>
      <c r="BJ101" s="297" t="str">
        <f t="array" aca="1" ref="BJ101" ca="1">IFERROR(INDEX($L$3:$L$18,MATCH(1,($AM$3:$AM$18=$AR101&amp;$AQ101)*($J$3:$J$18=BJ$3),0),0),"")</f>
        <v/>
      </c>
      <c r="BK101" s="297" t="str">
        <f t="array" aca="1" ref="BK101" ca="1">IFERROR(INDEX($M$3:$M$18,MATCH(1,($AM$3:$AM$18=$AR101&amp;$AQ101)*($J$3:$J$18=BK$3),0),0),"")</f>
        <v/>
      </c>
      <c r="BL101" s="297" t="str">
        <f t="array" aca="1" ref="BL101" ca="1">IFERROR(INDEX($K$3:$K$18,MATCH(1,($AM$3:$AM$18=$AR101&amp;$AQ101)*($J$3:$J$18=BL$3),0),0),"")</f>
        <v/>
      </c>
      <c r="BM101" s="299" t="str">
        <f t="array" aca="1" ref="BM101" ca="1">IFERROR(INDEX($I$3:$I$18,MATCH(1,($AM$3:$AM$18=$AR101&amp;$AQ101)*($J$3:$J$18=BM$3),0),0),"")</f>
        <v/>
      </c>
      <c r="BN101" s="297" t="str">
        <f t="array" aca="1" ref="BN101" ca="1">IFERROR(INDEX($L$3:$L$18,MATCH(1,($AM$3:$AM$18=$AR101&amp;$AQ101)*($J$3:$J$18=BN$3),0),0),"")</f>
        <v/>
      </c>
      <c r="BO101" s="297" t="str">
        <f t="array" aca="1" ref="BO101" ca="1">IFERROR(INDEX($M$3:$M$18,MATCH(1,($AM$3:$AM$18=$AR101&amp;$AQ101)*($J$3:$J$18=BO$3),0),0),"")</f>
        <v/>
      </c>
      <c r="BP101" s="297" t="str">
        <f t="array" aca="1" ref="BP101" ca="1">IFERROR(INDEX($K$3:$K$18,MATCH(1,($AM$3:$AM$18=$AR101&amp;$AQ101)*($J$3:$J$18=BP$3),0),0),"")</f>
        <v/>
      </c>
      <c r="BQ101" s="299" t="str">
        <f t="array" aca="1" ref="BQ101" ca="1">IFERROR(INDEX($I$3:$I$18,MATCH(1,($AM$3:$AM$18=$AR101&amp;$AQ101)*($J$3:$J$18=BQ$3),0),0),"")</f>
        <v/>
      </c>
      <c r="BR101" s="297" t="str">
        <f t="array" aca="1" ref="BR101" ca="1">IFERROR(INDEX($L$3:$L$18,MATCH(1,($AM$3:$AM$18=$AR101&amp;$AQ101)*($J$3:$J$18=BR$3),0),0),"")</f>
        <v/>
      </c>
      <c r="BS101" s="297" t="str">
        <f t="array" aca="1" ref="BS101" ca="1">IFERROR(INDEX($M$3:$M$18,MATCH(1,($AM$3:$AM$18=$AR101&amp;$AQ101)*($J$3:$J$18=BS$3),0),0),"")</f>
        <v/>
      </c>
      <c r="BT101" s="297" t="str">
        <f t="array" aca="1" ref="BT101" ca="1">IFERROR(INDEX($K$3:$K$18,MATCH(1,($AM$3:$AM$18=$AR101&amp;$AQ101)*($J$3:$J$18=BT$3),0),0),"")</f>
        <v/>
      </c>
      <c r="BU101" s="299" t="str">
        <f t="array" aca="1" ref="BU101" ca="1">IFERROR(INDEX($I$3:$I$18,MATCH(1,($AM$3:$AM$18=$AR101&amp;$AQ101)*($J$3:$J$18=BU$3),0),0),"")</f>
        <v/>
      </c>
      <c r="BV101" s="297" t="str">
        <f t="array" aca="1" ref="BV101" ca="1">IFERROR(INDEX($L$3:$L$18,MATCH(1,($AM$3:$AM$18=$AR101&amp;$AQ101)*($J$3:$J$18=BV$3),0),0),"")</f>
        <v/>
      </c>
      <c r="BW101" s="297" t="str">
        <f t="array" aca="1" ref="BW101" ca="1">IFERROR(INDEX($M$3:$M$18,MATCH(1,($AM$3:$AM$18=$AR101&amp;$AQ101)*($J$3:$J$18=BW$3),0),0),"")</f>
        <v/>
      </c>
      <c r="BX101" s="297" t="str">
        <f t="array" aca="1" ref="BX101" ca="1">IFERROR(INDEX($K$3:$K$18,MATCH(1,($AM$3:$AM$18=$AR101&amp;$AQ101)*($J$3:$J$18=BX$3),0),0),"")</f>
        <v/>
      </c>
      <c r="BY101" s="299" t="str">
        <f t="array" aca="1" ref="BY101" ca="1">IFERROR(INDEX($I$3:$I$18,MATCH(1,($AM$3:$AM$18=$AR101&amp;$AQ101)*($J$3:$J$18=BY$3),0),0),"")</f>
        <v/>
      </c>
      <c r="BZ101" s="297" t="str">
        <f t="array" aca="1" ref="BZ101" ca="1">IFERROR(INDEX($L$3:$L$18,MATCH(1,($AM$3:$AM$18=$AR101&amp;$AQ101)*($J$3:$J$18=BZ$3),0),0),"")</f>
        <v/>
      </c>
      <c r="CA101" s="297" t="str">
        <f t="array" aca="1" ref="CA101" ca="1">IFERROR(INDEX($M$3:$M$18,MATCH(1,($AM$3:$AM$18=$AR101&amp;$AQ101)*($J$3:$J$18=CA$3),0),0),"")</f>
        <v/>
      </c>
      <c r="CB101" s="297">
        <f t="array" aca="1" ref="CB101" ca="1">IFERROR(INDEX($S$3:$S$33,MATCH(1,($AN$3:$AN$33=$AR101&amp;$AQ101)*($R$3:$R$33=CB$3),0),0),"")</f>
        <v>0.625</v>
      </c>
      <c r="CC101" s="299">
        <f t="array" aca="1" ref="CC101" ca="1">IFERROR(INDEX($Q$3:$Q$33,MATCH(1,($AN$3:$AN$33=$AR101&amp;$AQ101)*($R$3:$R$33=CC$3),0),0),"")</f>
        <v>13</v>
      </c>
      <c r="CD101" s="297" t="str">
        <f t="array" aca="1" ref="CD101" ca="1">IFERROR(INDEX($T$3:$T$33,MATCH(1,($AN$3:$AN$33=$AR101&amp;$AQ101)*($R$3:$R$33=CD$3),0),0),"")</f>
        <v>Winner Match 1</v>
      </c>
      <c r="CE101" s="297" t="str">
        <f t="array" aca="1" ref="CE101" ca="1">IFERROR(INDEX($U$3:$U$33,MATCH(1,($AN$3:$AN$33=$AR101&amp;$AQ101)*($R$3:$R$33=CE$3),0),0),"")</f>
        <v>Winner Match 2</v>
      </c>
      <c r="CF101" s="297" t="str">
        <f t="array" aca="1" ref="CF101" ca="1">IFERROR(INDEX($S$3:$S$33,MATCH(1,($AN$3:$AN$33=$AR101&amp;$AQ101)*($R$3:$R$33=CF$3),0),0),"")</f>
        <v/>
      </c>
      <c r="CG101" s="299" t="str">
        <f t="array" aca="1" ref="CG101" ca="1">IFERROR(INDEX($Q$3:$Q$33,MATCH(1,($AN$3:$AN$33=$AR101&amp;$AQ101)*($R$3:$R$33=CG$3),0),0),"")</f>
        <v/>
      </c>
      <c r="CH101" s="297" t="str">
        <f t="array" aca="1" ref="CH101" ca="1">IFERROR(INDEX($T$3:$T$33,MATCH(1,($AN$3:$AN$33=$AR101&amp;$AQ101)*($R$3:$R$33=CH$3),0),0),"")</f>
        <v/>
      </c>
      <c r="CI101" s="297" t="str">
        <f t="array" aca="1" ref="CI101" ca="1">IFERROR(INDEX($U$3:$U$33,MATCH(1,($AN$3:$AN$33=$AR101&amp;$AQ101)*($R$3:$R$33=CI$3),0),0),"")</f>
        <v/>
      </c>
      <c r="CJ101" s="297" t="str">
        <f t="array" aca="1" ref="CJ101" ca="1">IFERROR(INDEX($S$3:$S$33,MATCH(1,($AN$3:$AN$33=$AR101&amp;$AQ101)*($R$3:$R$33=CJ$3),0),0),"")</f>
        <v/>
      </c>
      <c r="CK101" s="299" t="str">
        <f t="array" aca="1" ref="CK101" ca="1">IFERROR(INDEX($Q$3:$Q$33,MATCH(1,($AN$3:$AN$33=$AR101&amp;$AQ101)*($R$3:$R$33=CK$3),0),0),"")</f>
        <v/>
      </c>
      <c r="CL101" s="297" t="str">
        <f t="array" aca="1" ref="CL101" ca="1">IFERROR(INDEX($T$3:$T$33,MATCH(1,($AN$3:$AN$33=$AR101&amp;$AQ101)*($R$3:$R$33=CL$3),0),0),"")</f>
        <v/>
      </c>
      <c r="CM101" s="297" t="str">
        <f t="array" aca="1" ref="CM101" ca="1">IFERROR(INDEX($U$3:$U$33,MATCH(1,($AN$3:$AN$33=$AR101&amp;$AQ101)*($R$3:$R$33=CM$3),0),0),"")</f>
        <v/>
      </c>
      <c r="CN101" s="297" t="str">
        <f t="array" aca="1" ref="CN101" ca="1">IFERROR(INDEX($S$3:$S$33,MATCH(1,($AN$3:$AN$33=$AR101&amp;$AQ101)*($R$3:$R$33=CN$3),0),0),"")</f>
        <v/>
      </c>
      <c r="CO101" s="299" t="str">
        <f t="array" aca="1" ref="CO101" ca="1">IFERROR(INDEX($Q$3:$Q$33,MATCH(1,($AN$3:$AN$33=$AR101&amp;$AQ101)*($R$3:$R$33=CO$3),0),0),"")</f>
        <v/>
      </c>
      <c r="CP101" s="297" t="str">
        <f t="array" aca="1" ref="CP101" ca="1">IFERROR(INDEX($T$3:$T$33,MATCH(1,($AN$3:$AN$33=$AR101&amp;$AQ101)*($R$3:$R$33=CP$3),0),0),"")</f>
        <v/>
      </c>
      <c r="CQ101" s="297" t="str">
        <f t="array" aca="1" ref="CQ101" ca="1">IFERROR(INDEX($U$3:$U$33,MATCH(1,($AN$3:$AN$33=$AR101&amp;$AQ101)*($R$3:$R$33=CQ$3),0),0),"")</f>
        <v/>
      </c>
      <c r="CR101" s="297" t="str">
        <f t="array" aca="1" ref="CR101" ca="1">IFERROR(INDEX($S$3:$S$33,MATCH(1,($AN$3:$AN$33=$AR101&amp;$AQ101)*($R$3:$R$33=CR$3),0),0),"")</f>
        <v/>
      </c>
      <c r="CS101" s="299" t="str">
        <f t="array" aca="1" ref="CS101" ca="1">IFERROR(INDEX($Q$3:$Q$33,MATCH(1,($AN$3:$AN$33=$AR101&amp;$AQ101)*($R$3:$R$33=CS$3),0),0),"")</f>
        <v/>
      </c>
      <c r="CT101" s="297" t="str">
        <f t="array" aca="1" ref="CT101" ca="1">IFERROR(INDEX($T$3:$T$33,MATCH(1,($AN$3:$AN$33=$AR101&amp;$AQ101)*($R$3:$R$33=CT$3),0),0),"")</f>
        <v/>
      </c>
      <c r="CU101" s="297" t="str">
        <f t="array" aca="1" ref="CU101" ca="1">IFERROR(INDEX($U$3:$U$33,MATCH(1,($AN$3:$AN$33=$AR101&amp;$AQ101)*($R$3:$R$33=CU$3),0),0),"")</f>
        <v/>
      </c>
      <c r="CV101" s="297" t="str">
        <f t="array" aca="1" ref="CV101" ca="1">IFERROR(INDEX($S$3:$S$33,MATCH(1,($AN$3:$AN$33=$AR101&amp;$AQ101)*($R$3:$R$33=CV$3),0),0),"")</f>
        <v/>
      </c>
      <c r="CW101" s="299" t="str">
        <f t="array" aca="1" ref="CW101" ca="1">IFERROR(INDEX($Q$3:$Q$33,MATCH(1,($AN$3:$AN$33=$AR101&amp;$AQ101)*($R$3:$R$33=CW$3),0),0),"")</f>
        <v/>
      </c>
      <c r="CX101" s="297" t="str">
        <f t="array" aca="1" ref="CX101" ca="1">IFERROR(INDEX($T$3:$T$33,MATCH(1,($AN$3:$AN$33=$AR101&amp;$AQ101)*($R$3:$R$33=CX$3),0),0),"")</f>
        <v/>
      </c>
      <c r="CY101" s="297" t="str">
        <f t="array" aca="1" ref="CY101" ca="1">IFERROR(INDEX($U$3:$U$33,MATCH(1,($AN$3:$AN$33=$AR101&amp;$AQ101)*($R$3:$R$33=CY$3),0),0),"")</f>
        <v/>
      </c>
      <c r="CZ101" s="297" t="str">
        <f t="array" aca="1" ref="CZ101" ca="1">IFERROR(INDEX($S$3:$S$33,MATCH(1,($AN$3:$AN$33=$AR101&amp;$AQ101)*($R$3:$R$33=CZ$3),0),0),"")</f>
        <v/>
      </c>
      <c r="DA101" s="299" t="str">
        <f t="array" aca="1" ref="DA101" ca="1">IFERROR(INDEX($Q$3:$Q$33,MATCH(1,($AN$3:$AN$33=$AR101&amp;$AQ101)*($R$3:$R$33=DA$3),0),0),"")</f>
        <v/>
      </c>
      <c r="DB101" s="297" t="str">
        <f t="array" aca="1" ref="DB101" ca="1">IFERROR(INDEX($T$3:$T$33,MATCH(1,($AN$3:$AN$33=$AR101&amp;$AQ101)*($R$3:$R$33=DB$3),0),0),"")</f>
        <v/>
      </c>
      <c r="DC101" s="297" t="str">
        <f t="array" aca="1" ref="DC101" ca="1">IFERROR(INDEX($U$3:$U$33,MATCH(1,($AN$3:$AN$33=$AR101&amp;$AQ101)*($R$3:$R$33=DC$3),0),0),"")</f>
        <v/>
      </c>
      <c r="DD101" s="297">
        <f t="array" aca="1" ref="DD101" ca="1">IFERROR(INDEX($AA$3:$AA$65,MATCH(1,($AO$3:$AO$65=$AR101&amp;$AQ101)*($Z$3:$Z$65=DD$3),0),0),"")</f>
        <v>0.625</v>
      </c>
      <c r="DE101" s="299">
        <f t="array" aca="1" ref="DE101" ca="1">IFERROR(INDEX($Y$3:$Y$65,MATCH(1,($AO$3:$AO$65=$AR101&amp;$AQ101)*($Z$3:$Z$65=DE$3),0),0),"")</f>
        <v>13</v>
      </c>
      <c r="DF101" s="297" t="str">
        <f t="array" aca="1" ref="DF101" ca="1">IFERROR(INDEX($AB$3:$AB$65,MATCH(1,($AO$3:$AO$65=$AR101&amp;$AQ101)*($Z$3:$Z$65=DF$3),0),0),"")</f>
        <v>Winner Match 1</v>
      </c>
      <c r="DG101" s="297" t="str">
        <f t="array" aca="1" ref="DG101" ca="1">IFERROR(INDEX($AC$3:$AC$65,MATCH(1,($AO$3:$AO$65=$AR101&amp;$AQ101)*($Z$3:$Z$65=DG$3),0),0),"")</f>
        <v>Winner Match 2</v>
      </c>
      <c r="DH101" s="297" t="str">
        <f t="array" aca="1" ref="DH101" ca="1">IFERROR(INDEX($AA$3:$AA$65,MATCH(1,($AO$3:$AO$65=$AR101&amp;$AQ101)*($Z$3:$Z$65=DH$3),0),0),"")</f>
        <v/>
      </c>
      <c r="DI101" s="299" t="str">
        <f t="array" aca="1" ref="DI101" ca="1">IFERROR(INDEX($Y$3:$Y$65,MATCH(1,($AO$3:$AO$65=$AR101&amp;$AQ101)*($Z$3:$Z$65=DI$3),0),0),"")</f>
        <v/>
      </c>
      <c r="DJ101" s="297" t="str">
        <f t="array" aca="1" ref="DJ101" ca="1">IFERROR(INDEX($AB$3:$AB$65,MATCH(1,($AO$3:$AO$65=$AR101&amp;$AQ101)*($Z$3:$Z$65=DJ$3),0),0),"")</f>
        <v/>
      </c>
      <c r="DK101" s="297" t="str">
        <f t="array" aca="1" ref="DK101" ca="1">IFERROR(INDEX($AC$3:$AC$65,MATCH(1,($AO$3:$AO$65=$AR101&amp;$AQ101)*($Z$3:$Z$65=DK$3),0),0),"")</f>
        <v/>
      </c>
      <c r="DL101" s="297" t="str">
        <f t="array" aca="1" ref="DL101" ca="1">IFERROR(INDEX($AA$3:$AA$65,MATCH(1,($AO$3:$AO$65=$AR101&amp;$AQ101)*($Z$3:$Z$65=DL$3),0),0),"")</f>
        <v/>
      </c>
      <c r="DM101" s="299" t="str">
        <f t="array" aca="1" ref="DM101" ca="1">IFERROR(INDEX($Y$3:$Y$65,MATCH(1,($AO$3:$AO$65=$AR101&amp;$AQ101)*($Z$3:$Z$65=DM$3),0),0),"")</f>
        <v/>
      </c>
      <c r="DN101" s="297" t="str">
        <f t="array" aca="1" ref="DN101" ca="1">IFERROR(INDEX($AB$3:$AB$65,MATCH(1,($AO$3:$AO$65=$AR101&amp;$AQ101)*($Z$3:$Z$65=DN$3),0),0),"")</f>
        <v/>
      </c>
      <c r="DO101" s="297" t="str">
        <f t="array" aca="1" ref="DO101" ca="1">IFERROR(INDEX($AC$3:$AC$65,MATCH(1,($AO$3:$AO$65=$AR101&amp;$AQ101)*($Z$3:$Z$65=DO$3),0),0),"")</f>
        <v/>
      </c>
      <c r="DP101" s="297" t="str">
        <f t="array" aca="1" ref="DP101" ca="1">IFERROR(INDEX($AA$3:$AA$65,MATCH(1,($AO$3:$AO$65=$AR101&amp;$AQ101)*($Z$3:$Z$65=DP$3),0),0),"")</f>
        <v/>
      </c>
      <c r="DQ101" s="299" t="str">
        <f t="array" aca="1" ref="DQ101" ca="1">IFERROR(INDEX($Y$3:$Y$65,MATCH(1,($AO$3:$AO$65=$AR101&amp;$AQ101)*($Z$3:$Z$65=DQ$3),0),0),"")</f>
        <v/>
      </c>
      <c r="DR101" s="297" t="str">
        <f t="array" aca="1" ref="DR101" ca="1">IFERROR(INDEX($AB$3:$AB$65,MATCH(1,($AO$3:$AO$65=$AR101&amp;$AQ101)*($Z$3:$Z$65=DR$3),0),0),"")</f>
        <v/>
      </c>
      <c r="DS101" s="297" t="str">
        <f t="array" aca="1" ref="DS101" ca="1">IFERROR(INDEX($AC$3:$AC$65,MATCH(1,($AO$3:$AO$65=$AR101&amp;$AQ101)*($Z$3:$Z$65=DS$3),0),0),"")</f>
        <v/>
      </c>
      <c r="DT101" s="297" t="str">
        <f t="array" aca="1" ref="DT101" ca="1">IFERROR(INDEX($AA$3:$AA$65,MATCH(1,($AO$3:$AO$65=$AR101&amp;$AQ101)*($Z$3:$Z$65=DT$3),0),0),"")</f>
        <v/>
      </c>
      <c r="DU101" s="299" t="str">
        <f t="array" aca="1" ref="DU101" ca="1">IFERROR(INDEX($Y$3:$Y$65,MATCH(1,($AO$3:$AO$65=$AR101&amp;$AQ101)*($Z$3:$Z$65=DU$3),0),0),"")</f>
        <v/>
      </c>
      <c r="DV101" s="297" t="str">
        <f t="array" aca="1" ref="DV101" ca="1">IFERROR(INDEX($AB$3:$AB$65,MATCH(1,($AO$3:$AO$65=$AR101&amp;$AQ101)*($Z$3:$Z$65=DV$3),0),0),"")</f>
        <v/>
      </c>
      <c r="DW101" s="297" t="str">
        <f t="array" aca="1" ref="DW101" ca="1">IFERROR(INDEX($AC$3:$AC$65,MATCH(1,($AO$3:$AO$65=$AR101&amp;$AQ101)*($Z$3:$Z$65=DW$3),0),0),"")</f>
        <v/>
      </c>
      <c r="DX101" s="297" t="str">
        <f t="array" aca="1" ref="DX101" ca="1">IFERROR(INDEX($AA$3:$AA$65,MATCH(1,($AO$3:$AO$65=$AR101&amp;$AQ101)*($Z$3:$Z$65=DX$3),0),0),"")</f>
        <v/>
      </c>
      <c r="DY101" s="299" t="str">
        <f t="array" aca="1" ref="DY101" ca="1">IFERROR(INDEX($Y$3:$Y$65,MATCH(1,($AO$3:$AO$65=$AR101&amp;$AQ101)*($Z$3:$Z$65=DY$3),0),0),"")</f>
        <v/>
      </c>
      <c r="DZ101" s="297" t="str">
        <f t="array" aca="1" ref="DZ101" ca="1">IFERROR(INDEX($AB$3:$AB$65,MATCH(1,($AO$3:$AO$65=$AR101&amp;$AQ101)*($Z$3:$Z$65=DZ$3),0),0),"")</f>
        <v/>
      </c>
      <c r="EA101" s="297" t="str">
        <f t="array" aca="1" ref="EA101" ca="1">IFERROR(INDEX($AC$3:$AC$65,MATCH(1,($AO$3:$AO$65=$AR101&amp;$AQ101)*($Z$3:$Z$65=EA$3),0),0),"")</f>
        <v/>
      </c>
      <c r="EB101" s="297" t="str">
        <f t="array" aca="1" ref="EB101" ca="1">IFERROR(INDEX($AA$3:$AA$65,MATCH(1,($AO$3:$AO$65=$AR101&amp;$AQ101)*($Z$3:$Z$65=EB$3),0),0),"")</f>
        <v/>
      </c>
      <c r="EC101" s="299" t="str">
        <f t="array" aca="1" ref="EC101" ca="1">IFERROR(INDEX($Y$3:$Y$65,MATCH(1,($AO$3:$AO$65=$AR101&amp;$AQ101)*($Z$3:$Z$65=EC$3),0),0),"")</f>
        <v/>
      </c>
      <c r="ED101" s="297" t="str">
        <f t="array" aca="1" ref="ED101" ca="1">IFERROR(INDEX($AB$3:$AB$65,MATCH(1,($AO$3:$AO$65=$AR101&amp;$AQ101)*($Z$3:$Z$65=ED$3),0),0),"")</f>
        <v/>
      </c>
      <c r="EE101" s="297" t="str">
        <f t="array" aca="1" ref="EE101" ca="1">IFERROR(INDEX($AC$3:$AC$65,MATCH(1,($AO$3:$AO$65=$AR101&amp;$AQ101)*($Z$3:$Z$65=EE$3),0),0),"")</f>
        <v/>
      </c>
      <c r="EF101" s="297">
        <f t="array" aca="1" ref="EF101" ca="1">IFERROR(INDEX($AI$3:$AI$129,MATCH(1,($AP$3:$AP$129=$AR101&amp;$AQ101)*($AH$3:$AH$129=EF$3),0),0),"")</f>
        <v>0.625</v>
      </c>
      <c r="EG101" s="299">
        <f t="array" aca="1" ref="EG101" ca="1">IFERROR(INDEX($AG$3:$AG$129,MATCH(1,($AP$3:$AP$129=$AR101&amp;$AQ101)*($AH$3:$AH$129=EG$3),0),0),"")</f>
        <v>13</v>
      </c>
      <c r="EH101" s="297" t="str">
        <f t="array" aca="1" ref="EH101" ca="1">IFERROR(INDEX($AJ$3:$AJ$129,MATCH(1,($AP$3:$AP$129=$AR101&amp;$AQ101)*($AH$3:$AH$129=EH$3),0),0),"")</f>
        <v>Winner Match 1</v>
      </c>
      <c r="EI101" s="297" t="str">
        <f t="array" aca="1" ref="EI101" ca="1">IFERROR(INDEX($AK$3:$AK$129,MATCH(1,($AP$3:$AP$129=$AR101&amp;$AQ101)*($AH$3:$AH$129=EI$3),0),0),"")</f>
        <v>Winner Match 2</v>
      </c>
      <c r="EJ101" s="297">
        <f t="array" aca="1" ref="EJ101" ca="1">IFERROR(INDEX($AI$3:$AI$129,MATCH(1,($AP$3:$AP$129=$AR101&amp;$AQ101)*($AH$3:$AH$129=EJ$3),0),0),"")</f>
        <v>0.625</v>
      </c>
      <c r="EK101" s="299">
        <f t="array" aca="1" ref="EK101" ca="1">IFERROR(INDEX($AG$3:$AG$129,MATCH(1,($AP$3:$AP$129=$AR101&amp;$AQ101)*($AH$3:$AH$129=EK$3),0),0),"")</f>
        <v>77</v>
      </c>
      <c r="EL101" s="297" t="str">
        <f t="array" aca="1" ref="EL101" ca="1">IFERROR(INDEX($AJ$3:$AJ$129,MATCH(1,($AP$3:$AP$129=$AR101&amp;$AQ101)*($AH$3:$AH$129=EL$3),0),0),"")</f>
        <v>Winner Match 67</v>
      </c>
      <c r="EM101" s="297" t="str">
        <f t="array" aca="1" ref="EM101" ca="1">IFERROR(INDEX($AK$3:$AK$129,MATCH(1,($AP$3:$AP$129=$AR101&amp;$AQ101)*($AH$3:$AH$129=EM$3),0),0),"")</f>
        <v>Winner Match 76</v>
      </c>
      <c r="EN101" s="297" t="str">
        <f t="array" aca="1" ref="EN101" ca="1">IFERROR(INDEX($AI$3:$AI$129,MATCH(1,($AP$3:$AP$129=$AR101&amp;$AQ101)*($AH$3:$AH$129=EN$3),0),0),"")</f>
        <v/>
      </c>
      <c r="EO101" s="299" t="str">
        <f t="array" aca="1" ref="EO101" ca="1">IFERROR(INDEX($AG$3:$AG$129,MATCH(1,($AP$3:$AP$129=$AR101&amp;$AQ101)*($AH$3:$AH$129=EO$3),0),0),"")</f>
        <v/>
      </c>
      <c r="EP101" s="297" t="str">
        <f t="array" aca="1" ref="EP101" ca="1">IFERROR(INDEX($AJ$3:$AJ$129,MATCH(1,($AP$3:$AP$129=$AR101&amp;$AQ101)*($AH$3:$AH$129=EP$3),0),0),"")</f>
        <v/>
      </c>
      <c r="EQ101" s="297" t="str">
        <f t="array" aca="1" ref="EQ101" ca="1">IFERROR(INDEX($AK$3:$AK$129,MATCH(1,($AP$3:$AP$129=$AR101&amp;$AQ101)*($AH$3:$AH$129=EQ$3),0),0),"")</f>
        <v/>
      </c>
      <c r="ER101" s="297" t="str">
        <f t="array" aca="1" ref="ER101" ca="1">IFERROR(INDEX($AI$3:$AI$129,MATCH(1,($AP$3:$AP$129=$AR101&amp;$AQ101)*($AH$3:$AH$129=ER$3),0),0),"")</f>
        <v/>
      </c>
      <c r="ES101" s="299" t="str">
        <f t="array" aca="1" ref="ES101" ca="1">IFERROR(INDEX($AG$3:$AG$129,MATCH(1,($AP$3:$AP$129=$AR101&amp;$AQ101)*($AH$3:$AH$129=ES$3),0),0),"")</f>
        <v/>
      </c>
      <c r="ET101" s="297" t="str">
        <f t="array" aca="1" ref="ET101" ca="1">IFERROR(INDEX($AJ$3:$AJ$129,MATCH(1,($AP$3:$AP$129=$AR101&amp;$AQ101)*($AH$3:$AH$129=ET$3),0),0),"")</f>
        <v/>
      </c>
      <c r="EU101" s="297" t="str">
        <f t="array" aca="1" ref="EU101" ca="1">IFERROR(INDEX($AK$3:$AK$129,MATCH(1,($AP$3:$AP$129=$AR101&amp;$AQ101)*($AH$3:$AH$129=EU$3),0),0),"")</f>
        <v/>
      </c>
      <c r="EV101" s="297" t="str">
        <f t="array" aca="1" ref="EV101" ca="1">IFERROR(INDEX($AI$3:$AI$129,MATCH(1,($AP$3:$AP$129=$AR101&amp;$AQ101)*($AH$3:$AH$129=EV$3),0),0),"")</f>
        <v/>
      </c>
      <c r="EW101" s="299" t="str">
        <f t="array" aca="1" ref="EW101" ca="1">IFERROR(INDEX($AG$3:$AG$129,MATCH(1,($AP$3:$AP$129=$AR101&amp;$AQ101)*($AH$3:$AH$129=EW$3),0),0),"")</f>
        <v/>
      </c>
      <c r="EX101" s="297" t="str">
        <f t="array" aca="1" ref="EX101" ca="1">IFERROR(INDEX($AJ$3:$AJ$129,MATCH(1,($AP$3:$AP$129=$AR101&amp;$AQ101)*($AH$3:$AH$129=EX$3),0),0),"")</f>
        <v/>
      </c>
      <c r="EY101" s="297" t="str">
        <f t="array" aca="1" ref="EY101" ca="1">IFERROR(INDEX($AK$3:$AK$129,MATCH(1,($AP$3:$AP$129=$AR101&amp;$AQ101)*($AH$3:$AH$129=EY$3),0),0),"")</f>
        <v/>
      </c>
      <c r="EZ101" s="297" t="str">
        <f t="array" aca="1" ref="EZ101" ca="1">IFERROR(INDEX($AI$3:$AI$129,MATCH(1,($AP$3:$AP$129=$AR101&amp;$AQ101)*($AH$3:$AH$129=EZ$3),0),0),"")</f>
        <v/>
      </c>
      <c r="FA101" s="299" t="str">
        <f t="array" aca="1" ref="FA101" ca="1">IFERROR(INDEX($AG$3:$AG$129,MATCH(1,($AP$3:$AP$129=$AR101&amp;$AQ101)*($AH$3:$AH$129=FA$3),0),0),"")</f>
        <v/>
      </c>
      <c r="FB101" s="297" t="str">
        <f t="array" aca="1" ref="FB101" ca="1">IFERROR(INDEX($AJ$3:$AJ$129,MATCH(1,($AP$3:$AP$129=$AR101&amp;$AQ101)*($AH$3:$AH$129=FB$3),0),0),"")</f>
        <v/>
      </c>
      <c r="FC101" s="297" t="str">
        <f t="array" aca="1" ref="FC101" ca="1">IFERROR(INDEX($AK$3:$AK$129,MATCH(1,($AP$3:$AP$129=$AR101&amp;$AQ101)*($AH$3:$AH$129=FC$3),0),0),"")</f>
        <v/>
      </c>
      <c r="FD101" s="297" t="str">
        <f t="array" aca="1" ref="FD101" ca="1">IFERROR(INDEX($AI$3:$AI$129,MATCH(1,($AP$3:$AP$129=$AR101&amp;$AQ101)*($AH$3:$AH$129=FD$3),0),0),"")</f>
        <v/>
      </c>
      <c r="FE101" s="299" t="str">
        <f t="array" aca="1" ref="FE101" ca="1">IFERROR(INDEX($AG$3:$AG$129,MATCH(1,($AP$3:$AP$129=$AR101&amp;$AQ101)*($AH$3:$AH$129=FE$3),0),0),"")</f>
        <v/>
      </c>
      <c r="FF101" s="297" t="str">
        <f t="array" aca="1" ref="FF101" ca="1">IFERROR(INDEX($AJ$3:$AJ$129,MATCH(1,($AP$3:$AP$129=$AR101&amp;$AQ101)*($AH$3:$AH$129=FF$3),0),0),"")</f>
        <v/>
      </c>
      <c r="FG101" s="297" t="str">
        <f t="array" aca="1" ref="FG101" ca="1">IFERROR(INDEX($AK$3:$AK$129,MATCH(1,($AP$3:$AP$129=$AR101&amp;$AQ101)*($AH$3:$AH$129=FG$3),0),0),"")</f>
        <v/>
      </c>
    </row>
    <row r="102" spans="2:163" ht="13.8" x14ac:dyDescent="0.25">
      <c r="B102" s="295">
        <f>dummy1!O108</f>
        <v>100</v>
      </c>
      <c r="C102" s="296">
        <f>dummy1!P108</f>
        <v>42041</v>
      </c>
      <c r="D102" s="297">
        <f>dummy1!Q108</f>
        <v>0.79166666666666674</v>
      </c>
      <c r="E102" s="295" t="str">
        <f>dummy1!R108</f>
        <v>Court 4</v>
      </c>
      <c r="AD102" s="295">
        <f ca="1">'Bracket 33 - 64'!AY177</f>
        <v>52</v>
      </c>
      <c r="AE102" s="295" t="str">
        <f ca="1">'Bracket 33 - 64'!AZ174</f>
        <v>Winner Match 39</v>
      </c>
      <c r="AF102" s="295" t="str">
        <f ca="1">'Bracket 33 - 64'!AZ175</f>
        <v>Winner Match 40</v>
      </c>
      <c r="AG102" s="295" t="str">
        <f t="shared" ca="1" si="80"/>
        <v/>
      </c>
      <c r="AH102" s="295" t="str">
        <f t="shared" ca="1" si="81"/>
        <v/>
      </c>
      <c r="AI102" s="295" t="str">
        <f t="shared" ca="1" si="82"/>
        <v/>
      </c>
      <c r="AJ102" s="295" t="str">
        <f t="shared" ca="1" si="83"/>
        <v/>
      </c>
      <c r="AK102" s="295" t="str">
        <f t="shared" ca="1" si="84"/>
        <v/>
      </c>
      <c r="AL102" s="294">
        <f>IF(dummy1!B109=dummy1!B108,IF(dummy1!C109&gt;1,AL101,AL101+1),1)</f>
        <v>3</v>
      </c>
      <c r="AP102" s="295" t="str">
        <f t="shared" si="85"/>
        <v>3Court 4</v>
      </c>
      <c r="AQ102" s="295" t="str">
        <f t="shared" ref="AQ102" si="98">AQ101</f>
        <v>Court 13</v>
      </c>
      <c r="AR102" s="295">
        <f t="shared" si="95"/>
        <v>2</v>
      </c>
      <c r="AS102" s="295">
        <f t="shared" ca="1" si="87"/>
        <v>26</v>
      </c>
      <c r="AT102" s="295">
        <f t="shared" ca="1" si="88"/>
        <v>0</v>
      </c>
      <c r="AU102" s="295">
        <f t="shared" ca="1" si="89"/>
        <v>0</v>
      </c>
      <c r="AV102" s="295">
        <f t="shared" ca="1" si="90"/>
        <v>0</v>
      </c>
      <c r="AW102" s="295">
        <f t="shared" ca="1" si="91"/>
        <v>0</v>
      </c>
      <c r="AX102" s="295">
        <f t="shared" ca="1" si="92"/>
        <v>0</v>
      </c>
      <c r="AY102" s="295">
        <f t="shared" ca="1" si="93"/>
        <v>0</v>
      </c>
      <c r="AZ102" s="297" t="str">
        <f t="array" aca="1" ref="AZ102" ca="1">IFERROR(INDEX($K$3:$K$18,MATCH(1,($AM$3:$AM$18=$AR102&amp;$AQ102)*($J$3:$J$18=AZ$3),0),0),"")</f>
        <v/>
      </c>
      <c r="BA102" s="299" t="str">
        <f t="array" aca="1" ref="BA102" ca="1">IFERROR(INDEX($I$3:$I$18,MATCH(1,($AM$3:$AM$18=$AR102&amp;$AQ102)*($J$3:$J$18=BA$3),0),0),"")</f>
        <v/>
      </c>
      <c r="BB102" s="297" t="str">
        <f t="array" aca="1" ref="BB102" ca="1">IFERROR(INDEX($L$3:$L$18,MATCH(1,($AM$3:$AM$18=$AR102&amp;$AQ102)*($J$3:$J$18=BB$3),0),0),"")</f>
        <v/>
      </c>
      <c r="BC102" s="297" t="str">
        <f t="array" aca="1" ref="BC102" ca="1">IFERROR(INDEX($M$3:$M$18,MATCH(1,($AM$3:$AM$18=$AR102&amp;$AQ102)*($J$3:$J$18=BC$3),0),0),"")</f>
        <v/>
      </c>
      <c r="BD102" s="297" t="str">
        <f t="array" aca="1" ref="BD102" ca="1">IFERROR(INDEX($K$3:$K$18,MATCH(1,($AM$3:$AM$18=$AR102&amp;$AQ102)*($J$3:$J$18=BD$3),0),0),"")</f>
        <v/>
      </c>
      <c r="BE102" s="299" t="str">
        <f t="array" aca="1" ref="BE102" ca="1">IFERROR(INDEX($I$3:$I$18,MATCH(1,($AM$3:$AM$18=$AR102&amp;$AQ102)*($J$3:$J$18=BE$3),0),0),"")</f>
        <v/>
      </c>
      <c r="BF102" s="297" t="str">
        <f t="array" aca="1" ref="BF102" ca="1">IFERROR(INDEX($L$3:$L$18,MATCH(1,($AM$3:$AM$18=$AR102&amp;$AQ102)*($J$3:$J$18=BF$3),0),0),"")</f>
        <v/>
      </c>
      <c r="BG102" s="297" t="str">
        <f t="array" aca="1" ref="BG102" ca="1">IFERROR(INDEX($M$3:$M$18,MATCH(1,($AM$3:$AM$18=$AR102&amp;$AQ102)*($J$3:$J$18=BG$3),0),0),"")</f>
        <v/>
      </c>
      <c r="BH102" s="297" t="str">
        <f t="array" aca="1" ref="BH102" ca="1">IFERROR(INDEX($K$3:$K$18,MATCH(1,($AM$3:$AM$18=$AR102&amp;$AQ102)*($J$3:$J$18=BH$3),0),0),"")</f>
        <v/>
      </c>
      <c r="BI102" s="299" t="str">
        <f t="array" aca="1" ref="BI102" ca="1">IFERROR(INDEX($I$3:$I$18,MATCH(1,($AM$3:$AM$18=$AR102&amp;$AQ102)*($J$3:$J$18=BI$3),0),0),"")</f>
        <v/>
      </c>
      <c r="BJ102" s="297" t="str">
        <f t="array" aca="1" ref="BJ102" ca="1">IFERROR(INDEX($L$3:$L$18,MATCH(1,($AM$3:$AM$18=$AR102&amp;$AQ102)*($J$3:$J$18=BJ$3),0),0),"")</f>
        <v/>
      </c>
      <c r="BK102" s="297" t="str">
        <f t="array" aca="1" ref="BK102" ca="1">IFERROR(INDEX($M$3:$M$18,MATCH(1,($AM$3:$AM$18=$AR102&amp;$AQ102)*($J$3:$J$18=BK$3),0),0),"")</f>
        <v/>
      </c>
      <c r="BL102" s="297" t="str">
        <f t="array" aca="1" ref="BL102" ca="1">IFERROR(INDEX($K$3:$K$18,MATCH(1,($AM$3:$AM$18=$AR102&amp;$AQ102)*($J$3:$J$18=BL$3),0),0),"")</f>
        <v/>
      </c>
      <c r="BM102" s="299" t="str">
        <f t="array" aca="1" ref="BM102" ca="1">IFERROR(INDEX($I$3:$I$18,MATCH(1,($AM$3:$AM$18=$AR102&amp;$AQ102)*($J$3:$J$18=BM$3),0),0),"")</f>
        <v/>
      </c>
      <c r="BN102" s="297" t="str">
        <f t="array" aca="1" ref="BN102" ca="1">IFERROR(INDEX($L$3:$L$18,MATCH(1,($AM$3:$AM$18=$AR102&amp;$AQ102)*($J$3:$J$18=BN$3),0),0),"")</f>
        <v/>
      </c>
      <c r="BO102" s="297" t="str">
        <f t="array" aca="1" ref="BO102" ca="1">IFERROR(INDEX($M$3:$M$18,MATCH(1,($AM$3:$AM$18=$AR102&amp;$AQ102)*($J$3:$J$18=BO$3),0),0),"")</f>
        <v/>
      </c>
      <c r="BP102" s="297" t="str">
        <f t="array" aca="1" ref="BP102" ca="1">IFERROR(INDEX($K$3:$K$18,MATCH(1,($AM$3:$AM$18=$AR102&amp;$AQ102)*($J$3:$J$18=BP$3),0),0),"")</f>
        <v/>
      </c>
      <c r="BQ102" s="299" t="str">
        <f t="array" aca="1" ref="BQ102" ca="1">IFERROR(INDEX($I$3:$I$18,MATCH(1,($AM$3:$AM$18=$AR102&amp;$AQ102)*($J$3:$J$18=BQ$3),0),0),"")</f>
        <v/>
      </c>
      <c r="BR102" s="297" t="str">
        <f t="array" aca="1" ref="BR102" ca="1">IFERROR(INDEX($L$3:$L$18,MATCH(1,($AM$3:$AM$18=$AR102&amp;$AQ102)*($J$3:$J$18=BR$3),0),0),"")</f>
        <v/>
      </c>
      <c r="BS102" s="297" t="str">
        <f t="array" aca="1" ref="BS102" ca="1">IFERROR(INDEX($M$3:$M$18,MATCH(1,($AM$3:$AM$18=$AR102&amp;$AQ102)*($J$3:$J$18=BS$3),0),0),"")</f>
        <v/>
      </c>
      <c r="BT102" s="297" t="str">
        <f t="array" aca="1" ref="BT102" ca="1">IFERROR(INDEX($K$3:$K$18,MATCH(1,($AM$3:$AM$18=$AR102&amp;$AQ102)*($J$3:$J$18=BT$3),0),0),"")</f>
        <v/>
      </c>
      <c r="BU102" s="299" t="str">
        <f t="array" aca="1" ref="BU102" ca="1">IFERROR(INDEX($I$3:$I$18,MATCH(1,($AM$3:$AM$18=$AR102&amp;$AQ102)*($J$3:$J$18=BU$3),0),0),"")</f>
        <v/>
      </c>
      <c r="BV102" s="297" t="str">
        <f t="array" aca="1" ref="BV102" ca="1">IFERROR(INDEX($L$3:$L$18,MATCH(1,($AM$3:$AM$18=$AR102&amp;$AQ102)*($J$3:$J$18=BV$3),0),0),"")</f>
        <v/>
      </c>
      <c r="BW102" s="297" t="str">
        <f t="array" aca="1" ref="BW102" ca="1">IFERROR(INDEX($M$3:$M$18,MATCH(1,($AM$3:$AM$18=$AR102&amp;$AQ102)*($J$3:$J$18=BW$3),0),0),"")</f>
        <v/>
      </c>
      <c r="BX102" s="297" t="str">
        <f t="array" aca="1" ref="BX102" ca="1">IFERROR(INDEX($K$3:$K$18,MATCH(1,($AM$3:$AM$18=$AR102&amp;$AQ102)*($J$3:$J$18=BX$3),0),0),"")</f>
        <v/>
      </c>
      <c r="BY102" s="299" t="str">
        <f t="array" aca="1" ref="BY102" ca="1">IFERROR(INDEX($I$3:$I$18,MATCH(1,($AM$3:$AM$18=$AR102&amp;$AQ102)*($J$3:$J$18=BY$3),0),0),"")</f>
        <v/>
      </c>
      <c r="BZ102" s="297" t="str">
        <f t="array" aca="1" ref="BZ102" ca="1">IFERROR(INDEX($L$3:$L$18,MATCH(1,($AM$3:$AM$18=$AR102&amp;$AQ102)*($J$3:$J$18=BZ$3),0),0),"")</f>
        <v/>
      </c>
      <c r="CA102" s="297" t="str">
        <f t="array" aca="1" ref="CA102" ca="1">IFERROR(INDEX($M$3:$M$18,MATCH(1,($AM$3:$AM$18=$AR102&amp;$AQ102)*($J$3:$J$18=CA$3),0),0),"")</f>
        <v/>
      </c>
      <c r="CB102" s="297">
        <f t="array" aca="1" ref="CB102" ca="1">IFERROR(INDEX($S$3:$S$33,MATCH(1,($AN$3:$AN$33=$AR102&amp;$AQ102)*($R$3:$R$33=CB$3),0),0),"")</f>
        <v>0.70833333333333337</v>
      </c>
      <c r="CC102" s="299">
        <f t="array" aca="1" ref="CC102" ca="1">IFERROR(INDEX($Q$3:$Q$33,MATCH(1,($AN$3:$AN$33=$AR102&amp;$AQ102)*($R$3:$R$33=CC$3),0),0),"")</f>
        <v>29</v>
      </c>
      <c r="CD102" s="297" t="str">
        <f t="array" aca="1" ref="CD102" ca="1">IFERROR(INDEX($T$3:$T$33,MATCH(1,($AN$3:$AN$33=$AR102&amp;$AQ102)*($R$3:$R$33=CD$3),0),0),"")</f>
        <v>Loser Match 25</v>
      </c>
      <c r="CE102" s="297" t="str">
        <f t="array" aca="1" ref="CE102" ca="1">IFERROR(INDEX($U$3:$U$33,MATCH(1,($AN$3:$AN$33=$AR102&amp;$AQ102)*($R$3:$R$33=CE$3),0),0),"")</f>
        <v>Winner Match 28</v>
      </c>
      <c r="CF102" s="297" t="str">
        <f t="array" aca="1" ref="CF102" ca="1">IFERROR(INDEX($S$3:$S$33,MATCH(1,($AN$3:$AN$33=$AR102&amp;$AQ102)*($R$3:$R$33=CF$3),0),0),"")</f>
        <v/>
      </c>
      <c r="CG102" s="299" t="str">
        <f t="array" aca="1" ref="CG102" ca="1">IFERROR(INDEX($Q$3:$Q$33,MATCH(1,($AN$3:$AN$33=$AR102&amp;$AQ102)*($R$3:$R$33=CG$3),0),0),"")</f>
        <v/>
      </c>
      <c r="CH102" s="297" t="str">
        <f t="array" aca="1" ref="CH102" ca="1">IFERROR(INDEX($T$3:$T$33,MATCH(1,($AN$3:$AN$33=$AR102&amp;$AQ102)*($R$3:$R$33=CH$3),0),0),"")</f>
        <v/>
      </c>
      <c r="CI102" s="297" t="str">
        <f t="array" aca="1" ref="CI102" ca="1">IFERROR(INDEX($U$3:$U$33,MATCH(1,($AN$3:$AN$33=$AR102&amp;$AQ102)*($R$3:$R$33=CI$3),0),0),"")</f>
        <v/>
      </c>
      <c r="CJ102" s="297" t="str">
        <f t="array" aca="1" ref="CJ102" ca="1">IFERROR(INDEX($S$3:$S$33,MATCH(1,($AN$3:$AN$33=$AR102&amp;$AQ102)*($R$3:$R$33=CJ$3),0),0),"")</f>
        <v/>
      </c>
      <c r="CK102" s="299" t="str">
        <f t="array" aca="1" ref="CK102" ca="1">IFERROR(INDEX($Q$3:$Q$33,MATCH(1,($AN$3:$AN$33=$AR102&amp;$AQ102)*($R$3:$R$33=CK$3),0),0),"")</f>
        <v/>
      </c>
      <c r="CL102" s="297" t="str">
        <f t="array" aca="1" ref="CL102" ca="1">IFERROR(INDEX($T$3:$T$33,MATCH(1,($AN$3:$AN$33=$AR102&amp;$AQ102)*($R$3:$R$33=CL$3),0),0),"")</f>
        <v/>
      </c>
      <c r="CM102" s="297" t="str">
        <f t="array" aca="1" ref="CM102" ca="1">IFERROR(INDEX($U$3:$U$33,MATCH(1,($AN$3:$AN$33=$AR102&amp;$AQ102)*($R$3:$R$33=CM$3),0),0),"")</f>
        <v/>
      </c>
      <c r="CN102" s="297" t="str">
        <f t="array" aca="1" ref="CN102" ca="1">IFERROR(INDEX($S$3:$S$33,MATCH(1,($AN$3:$AN$33=$AR102&amp;$AQ102)*($R$3:$R$33=CN$3),0),0),"")</f>
        <v/>
      </c>
      <c r="CO102" s="299" t="str">
        <f t="array" aca="1" ref="CO102" ca="1">IFERROR(INDEX($Q$3:$Q$33,MATCH(1,($AN$3:$AN$33=$AR102&amp;$AQ102)*($R$3:$R$33=CO$3),0),0),"")</f>
        <v/>
      </c>
      <c r="CP102" s="297" t="str">
        <f t="array" aca="1" ref="CP102" ca="1">IFERROR(INDEX($T$3:$T$33,MATCH(1,($AN$3:$AN$33=$AR102&amp;$AQ102)*($R$3:$R$33=CP$3),0),0),"")</f>
        <v/>
      </c>
      <c r="CQ102" s="297" t="str">
        <f t="array" aca="1" ref="CQ102" ca="1">IFERROR(INDEX($U$3:$U$33,MATCH(1,($AN$3:$AN$33=$AR102&amp;$AQ102)*($R$3:$R$33=CQ$3),0),0),"")</f>
        <v/>
      </c>
      <c r="CR102" s="297" t="str">
        <f t="array" aca="1" ref="CR102" ca="1">IFERROR(INDEX($S$3:$S$33,MATCH(1,($AN$3:$AN$33=$AR102&amp;$AQ102)*($R$3:$R$33=CR$3),0),0),"")</f>
        <v/>
      </c>
      <c r="CS102" s="299" t="str">
        <f t="array" aca="1" ref="CS102" ca="1">IFERROR(INDEX($Q$3:$Q$33,MATCH(1,($AN$3:$AN$33=$AR102&amp;$AQ102)*($R$3:$R$33=CS$3),0),0),"")</f>
        <v/>
      </c>
      <c r="CT102" s="297" t="str">
        <f t="array" aca="1" ref="CT102" ca="1">IFERROR(INDEX($T$3:$T$33,MATCH(1,($AN$3:$AN$33=$AR102&amp;$AQ102)*($R$3:$R$33=CT$3),0),0),"")</f>
        <v/>
      </c>
      <c r="CU102" s="297" t="str">
        <f t="array" aca="1" ref="CU102" ca="1">IFERROR(INDEX($U$3:$U$33,MATCH(1,($AN$3:$AN$33=$AR102&amp;$AQ102)*($R$3:$R$33=CU$3),0),0),"")</f>
        <v/>
      </c>
      <c r="CV102" s="297" t="str">
        <f t="array" aca="1" ref="CV102" ca="1">IFERROR(INDEX($S$3:$S$33,MATCH(1,($AN$3:$AN$33=$AR102&amp;$AQ102)*($R$3:$R$33=CV$3),0),0),"")</f>
        <v/>
      </c>
      <c r="CW102" s="299" t="str">
        <f t="array" aca="1" ref="CW102" ca="1">IFERROR(INDEX($Q$3:$Q$33,MATCH(1,($AN$3:$AN$33=$AR102&amp;$AQ102)*($R$3:$R$33=CW$3),0),0),"")</f>
        <v/>
      </c>
      <c r="CX102" s="297" t="str">
        <f t="array" aca="1" ref="CX102" ca="1">IFERROR(INDEX($T$3:$T$33,MATCH(1,($AN$3:$AN$33=$AR102&amp;$AQ102)*($R$3:$R$33=CX$3),0),0),"")</f>
        <v/>
      </c>
      <c r="CY102" s="297" t="str">
        <f t="array" aca="1" ref="CY102" ca="1">IFERROR(INDEX($U$3:$U$33,MATCH(1,($AN$3:$AN$33=$AR102&amp;$AQ102)*($R$3:$R$33=CY$3),0),0),"")</f>
        <v/>
      </c>
      <c r="CZ102" s="297" t="str">
        <f t="array" aca="1" ref="CZ102" ca="1">IFERROR(INDEX($S$3:$S$33,MATCH(1,($AN$3:$AN$33=$AR102&amp;$AQ102)*($R$3:$R$33=CZ$3),0),0),"")</f>
        <v/>
      </c>
      <c r="DA102" s="299" t="str">
        <f t="array" aca="1" ref="DA102" ca="1">IFERROR(INDEX($Q$3:$Q$33,MATCH(1,($AN$3:$AN$33=$AR102&amp;$AQ102)*($R$3:$R$33=DA$3),0),0),"")</f>
        <v/>
      </c>
      <c r="DB102" s="297" t="str">
        <f t="array" aca="1" ref="DB102" ca="1">IFERROR(INDEX($T$3:$T$33,MATCH(1,($AN$3:$AN$33=$AR102&amp;$AQ102)*($R$3:$R$33=DB$3),0),0),"")</f>
        <v/>
      </c>
      <c r="DC102" s="297" t="str">
        <f t="array" aca="1" ref="DC102" ca="1">IFERROR(INDEX($U$3:$U$33,MATCH(1,($AN$3:$AN$33=$AR102&amp;$AQ102)*($R$3:$R$33=DC$3),0),0),"")</f>
        <v/>
      </c>
      <c r="DD102" s="297">
        <f t="array" aca="1" ref="DD102" ca="1">IFERROR(INDEX($AA$3:$AA$65,MATCH(1,($AO$3:$AO$65=$AR102&amp;$AQ102)*($Z$3:$Z$65=DD$3),0),0),"")</f>
        <v>0.70833333333333337</v>
      </c>
      <c r="DE102" s="299">
        <f t="array" aca="1" ref="DE102" ca="1">IFERROR(INDEX($Y$3:$Y$65,MATCH(1,($AO$3:$AO$65=$AR102&amp;$AQ102)*($Z$3:$Z$65=DE$3),0),0),"")</f>
        <v>29</v>
      </c>
      <c r="DF102" s="297" t="str">
        <f t="array" aca="1" ref="DF102" ca="1">IFERROR(INDEX($AB$3:$AB$65,MATCH(1,($AO$3:$AO$65=$AR102&amp;$AQ102)*($Z$3:$Z$65=DF$3),0),0),"")</f>
        <v>Winner Match 21</v>
      </c>
      <c r="DG102" s="297" t="str">
        <f t="array" aca="1" ref="DG102" ca="1">IFERROR(INDEX($AC$3:$AC$65,MATCH(1,($AO$3:$AO$65=$AR102&amp;$AQ102)*($Z$3:$Z$65=DG$3),0),0),"")</f>
        <v>Winner Match 22</v>
      </c>
      <c r="DH102" s="297" t="str">
        <f t="array" aca="1" ref="DH102" ca="1">IFERROR(INDEX($AA$3:$AA$65,MATCH(1,($AO$3:$AO$65=$AR102&amp;$AQ102)*($Z$3:$Z$65=DH$3),0),0),"")</f>
        <v/>
      </c>
      <c r="DI102" s="299" t="str">
        <f t="array" aca="1" ref="DI102" ca="1">IFERROR(INDEX($Y$3:$Y$65,MATCH(1,($AO$3:$AO$65=$AR102&amp;$AQ102)*($Z$3:$Z$65=DI$3),0),0),"")</f>
        <v/>
      </c>
      <c r="DJ102" s="297" t="str">
        <f t="array" aca="1" ref="DJ102" ca="1">IFERROR(INDEX($AB$3:$AB$65,MATCH(1,($AO$3:$AO$65=$AR102&amp;$AQ102)*($Z$3:$Z$65=DJ$3),0),0),"")</f>
        <v/>
      </c>
      <c r="DK102" s="297" t="str">
        <f t="array" aca="1" ref="DK102" ca="1">IFERROR(INDEX($AC$3:$AC$65,MATCH(1,($AO$3:$AO$65=$AR102&amp;$AQ102)*($Z$3:$Z$65=DK$3),0),0),"")</f>
        <v/>
      </c>
      <c r="DL102" s="297" t="str">
        <f t="array" aca="1" ref="DL102" ca="1">IFERROR(INDEX($AA$3:$AA$65,MATCH(1,($AO$3:$AO$65=$AR102&amp;$AQ102)*($Z$3:$Z$65=DL$3),0),0),"")</f>
        <v/>
      </c>
      <c r="DM102" s="299" t="str">
        <f t="array" aca="1" ref="DM102" ca="1">IFERROR(INDEX($Y$3:$Y$65,MATCH(1,($AO$3:$AO$65=$AR102&amp;$AQ102)*($Z$3:$Z$65=DM$3),0),0),"")</f>
        <v/>
      </c>
      <c r="DN102" s="297" t="str">
        <f t="array" aca="1" ref="DN102" ca="1">IFERROR(INDEX($AB$3:$AB$65,MATCH(1,($AO$3:$AO$65=$AR102&amp;$AQ102)*($Z$3:$Z$65=DN$3),0),0),"")</f>
        <v/>
      </c>
      <c r="DO102" s="297" t="str">
        <f t="array" aca="1" ref="DO102" ca="1">IFERROR(INDEX($AC$3:$AC$65,MATCH(1,($AO$3:$AO$65=$AR102&amp;$AQ102)*($Z$3:$Z$65=DO$3),0),0),"")</f>
        <v/>
      </c>
      <c r="DP102" s="297" t="str">
        <f t="array" aca="1" ref="DP102" ca="1">IFERROR(INDEX($AA$3:$AA$65,MATCH(1,($AO$3:$AO$65=$AR102&amp;$AQ102)*($Z$3:$Z$65=DP$3),0),0),"")</f>
        <v/>
      </c>
      <c r="DQ102" s="299" t="str">
        <f t="array" aca="1" ref="DQ102" ca="1">IFERROR(INDEX($Y$3:$Y$65,MATCH(1,($AO$3:$AO$65=$AR102&amp;$AQ102)*($Z$3:$Z$65=DQ$3),0),0),"")</f>
        <v/>
      </c>
      <c r="DR102" s="297" t="str">
        <f t="array" aca="1" ref="DR102" ca="1">IFERROR(INDEX($AB$3:$AB$65,MATCH(1,($AO$3:$AO$65=$AR102&amp;$AQ102)*($Z$3:$Z$65=DR$3),0),0),"")</f>
        <v/>
      </c>
      <c r="DS102" s="297" t="str">
        <f t="array" aca="1" ref="DS102" ca="1">IFERROR(INDEX($AC$3:$AC$65,MATCH(1,($AO$3:$AO$65=$AR102&amp;$AQ102)*($Z$3:$Z$65=DS$3),0),0),"")</f>
        <v/>
      </c>
      <c r="DT102" s="297" t="str">
        <f t="array" aca="1" ref="DT102" ca="1">IFERROR(INDEX($AA$3:$AA$65,MATCH(1,($AO$3:$AO$65=$AR102&amp;$AQ102)*($Z$3:$Z$65=DT$3),0),0),"")</f>
        <v/>
      </c>
      <c r="DU102" s="299" t="str">
        <f t="array" aca="1" ref="DU102" ca="1">IFERROR(INDEX($Y$3:$Y$65,MATCH(1,($AO$3:$AO$65=$AR102&amp;$AQ102)*($Z$3:$Z$65=DU$3),0),0),"")</f>
        <v/>
      </c>
      <c r="DV102" s="297" t="str">
        <f t="array" aca="1" ref="DV102" ca="1">IFERROR(INDEX($AB$3:$AB$65,MATCH(1,($AO$3:$AO$65=$AR102&amp;$AQ102)*($Z$3:$Z$65=DV$3),0),0),"")</f>
        <v/>
      </c>
      <c r="DW102" s="297" t="str">
        <f t="array" aca="1" ref="DW102" ca="1">IFERROR(INDEX($AC$3:$AC$65,MATCH(1,($AO$3:$AO$65=$AR102&amp;$AQ102)*($Z$3:$Z$65=DW$3),0),0),"")</f>
        <v/>
      </c>
      <c r="DX102" s="297" t="str">
        <f t="array" aca="1" ref="DX102" ca="1">IFERROR(INDEX($AA$3:$AA$65,MATCH(1,($AO$3:$AO$65=$AR102&amp;$AQ102)*($Z$3:$Z$65=DX$3),0),0),"")</f>
        <v/>
      </c>
      <c r="DY102" s="299" t="str">
        <f t="array" aca="1" ref="DY102" ca="1">IFERROR(INDEX($Y$3:$Y$65,MATCH(1,($AO$3:$AO$65=$AR102&amp;$AQ102)*($Z$3:$Z$65=DY$3),0),0),"")</f>
        <v/>
      </c>
      <c r="DZ102" s="297" t="str">
        <f t="array" aca="1" ref="DZ102" ca="1">IFERROR(INDEX($AB$3:$AB$65,MATCH(1,($AO$3:$AO$65=$AR102&amp;$AQ102)*($Z$3:$Z$65=DZ$3),0),0),"")</f>
        <v/>
      </c>
      <c r="EA102" s="297" t="str">
        <f t="array" aca="1" ref="EA102" ca="1">IFERROR(INDEX($AC$3:$AC$65,MATCH(1,($AO$3:$AO$65=$AR102&amp;$AQ102)*($Z$3:$Z$65=EA$3),0),0),"")</f>
        <v/>
      </c>
      <c r="EB102" s="297" t="str">
        <f t="array" aca="1" ref="EB102" ca="1">IFERROR(INDEX($AA$3:$AA$65,MATCH(1,($AO$3:$AO$65=$AR102&amp;$AQ102)*($Z$3:$Z$65=EB$3),0),0),"")</f>
        <v/>
      </c>
      <c r="EC102" s="299" t="str">
        <f t="array" aca="1" ref="EC102" ca="1">IFERROR(INDEX($Y$3:$Y$65,MATCH(1,($AO$3:$AO$65=$AR102&amp;$AQ102)*($Z$3:$Z$65=EC$3),0),0),"")</f>
        <v/>
      </c>
      <c r="ED102" s="297" t="str">
        <f t="array" aca="1" ref="ED102" ca="1">IFERROR(INDEX($AB$3:$AB$65,MATCH(1,($AO$3:$AO$65=$AR102&amp;$AQ102)*($Z$3:$Z$65=ED$3),0),0),"")</f>
        <v/>
      </c>
      <c r="EE102" s="297" t="str">
        <f t="array" aca="1" ref="EE102" ca="1">IFERROR(INDEX($AC$3:$AC$65,MATCH(1,($AO$3:$AO$65=$AR102&amp;$AQ102)*($Z$3:$Z$65=EE$3),0),0),"")</f>
        <v/>
      </c>
      <c r="EF102" s="297">
        <f t="array" aca="1" ref="EF102" ca="1">IFERROR(INDEX($AI$3:$AI$129,MATCH(1,($AP$3:$AP$129=$AR102&amp;$AQ102)*($AH$3:$AH$129=EF$3),0),0),"")</f>
        <v>0.70833333333333337</v>
      </c>
      <c r="EG102" s="299">
        <f t="array" aca="1" ref="EG102" ca="1">IFERROR(INDEX($AG$3:$AG$129,MATCH(1,($AP$3:$AP$129=$AR102&amp;$AQ102)*($AH$3:$AH$129=EG$3),0),0),"")</f>
        <v>29</v>
      </c>
      <c r="EH102" s="297" t="str">
        <f t="array" aca="1" ref="EH102" ca="1">IFERROR(INDEX($AJ$3:$AJ$129,MATCH(1,($AP$3:$AP$129=$AR102&amp;$AQ102)*($AH$3:$AH$129=EH$3),0),0),"")</f>
        <v>Loser Match 16</v>
      </c>
      <c r="EI102" s="297" t="str">
        <f t="array" aca="1" ref="EI102" ca="1">IFERROR(INDEX($AK$3:$AK$129,MATCH(1,($AP$3:$AP$129=$AR102&amp;$AQ102)*($AH$3:$AH$129=EI$3),0),0),"")</f>
        <v>Winner Match 9</v>
      </c>
      <c r="EJ102" s="297" t="str">
        <f t="array" aca="1" ref="EJ102" ca="1">IFERROR(INDEX($AI$3:$AI$129,MATCH(1,($AP$3:$AP$129=$AR102&amp;$AQ102)*($AH$3:$AH$129=EJ$3),0),0),"")</f>
        <v/>
      </c>
      <c r="EK102" s="299" t="str">
        <f t="array" aca="1" ref="EK102" ca="1">IFERROR(INDEX($AG$3:$AG$129,MATCH(1,($AP$3:$AP$129=$AR102&amp;$AQ102)*($AH$3:$AH$129=EK$3),0),0),"")</f>
        <v/>
      </c>
      <c r="EL102" s="297" t="str">
        <f t="array" aca="1" ref="EL102" ca="1">IFERROR(INDEX($AJ$3:$AJ$129,MATCH(1,($AP$3:$AP$129=$AR102&amp;$AQ102)*($AH$3:$AH$129=EL$3),0),0),"")</f>
        <v/>
      </c>
      <c r="EM102" s="297" t="str">
        <f t="array" aca="1" ref="EM102" ca="1">IFERROR(INDEX($AK$3:$AK$129,MATCH(1,($AP$3:$AP$129=$AR102&amp;$AQ102)*($AH$3:$AH$129=EM$3),0),0),"")</f>
        <v/>
      </c>
      <c r="EN102" s="297" t="str">
        <f t="array" aca="1" ref="EN102" ca="1">IFERROR(INDEX($AI$3:$AI$129,MATCH(1,($AP$3:$AP$129=$AR102&amp;$AQ102)*($AH$3:$AH$129=EN$3),0),0),"")</f>
        <v/>
      </c>
      <c r="EO102" s="299" t="str">
        <f t="array" aca="1" ref="EO102" ca="1">IFERROR(INDEX($AG$3:$AG$129,MATCH(1,($AP$3:$AP$129=$AR102&amp;$AQ102)*($AH$3:$AH$129=EO$3),0),0),"")</f>
        <v/>
      </c>
      <c r="EP102" s="297" t="str">
        <f t="array" aca="1" ref="EP102" ca="1">IFERROR(INDEX($AJ$3:$AJ$129,MATCH(1,($AP$3:$AP$129=$AR102&amp;$AQ102)*($AH$3:$AH$129=EP$3),0),0),"")</f>
        <v/>
      </c>
      <c r="EQ102" s="297" t="str">
        <f t="array" aca="1" ref="EQ102" ca="1">IFERROR(INDEX($AK$3:$AK$129,MATCH(1,($AP$3:$AP$129=$AR102&amp;$AQ102)*($AH$3:$AH$129=EQ$3),0),0),"")</f>
        <v/>
      </c>
      <c r="ER102" s="297" t="str">
        <f t="array" aca="1" ref="ER102" ca="1">IFERROR(INDEX($AI$3:$AI$129,MATCH(1,($AP$3:$AP$129=$AR102&amp;$AQ102)*($AH$3:$AH$129=ER$3),0),0),"")</f>
        <v/>
      </c>
      <c r="ES102" s="299" t="str">
        <f t="array" aca="1" ref="ES102" ca="1">IFERROR(INDEX($AG$3:$AG$129,MATCH(1,($AP$3:$AP$129=$AR102&amp;$AQ102)*($AH$3:$AH$129=ES$3),0),0),"")</f>
        <v/>
      </c>
      <c r="ET102" s="297" t="str">
        <f t="array" aca="1" ref="ET102" ca="1">IFERROR(INDEX($AJ$3:$AJ$129,MATCH(1,($AP$3:$AP$129=$AR102&amp;$AQ102)*($AH$3:$AH$129=ET$3),0),0),"")</f>
        <v/>
      </c>
      <c r="EU102" s="297" t="str">
        <f t="array" aca="1" ref="EU102" ca="1">IFERROR(INDEX($AK$3:$AK$129,MATCH(1,($AP$3:$AP$129=$AR102&amp;$AQ102)*($AH$3:$AH$129=EU$3),0),0),"")</f>
        <v/>
      </c>
      <c r="EV102" s="297" t="str">
        <f t="array" aca="1" ref="EV102" ca="1">IFERROR(INDEX($AI$3:$AI$129,MATCH(1,($AP$3:$AP$129=$AR102&amp;$AQ102)*($AH$3:$AH$129=EV$3),0),0),"")</f>
        <v/>
      </c>
      <c r="EW102" s="299" t="str">
        <f t="array" aca="1" ref="EW102" ca="1">IFERROR(INDEX($AG$3:$AG$129,MATCH(1,($AP$3:$AP$129=$AR102&amp;$AQ102)*($AH$3:$AH$129=EW$3),0),0),"")</f>
        <v/>
      </c>
      <c r="EX102" s="297" t="str">
        <f t="array" aca="1" ref="EX102" ca="1">IFERROR(INDEX($AJ$3:$AJ$129,MATCH(1,($AP$3:$AP$129=$AR102&amp;$AQ102)*($AH$3:$AH$129=EX$3),0),0),"")</f>
        <v/>
      </c>
      <c r="EY102" s="297" t="str">
        <f t="array" aca="1" ref="EY102" ca="1">IFERROR(INDEX($AK$3:$AK$129,MATCH(1,($AP$3:$AP$129=$AR102&amp;$AQ102)*($AH$3:$AH$129=EY$3),0),0),"")</f>
        <v/>
      </c>
      <c r="EZ102" s="297" t="str">
        <f t="array" aca="1" ref="EZ102" ca="1">IFERROR(INDEX($AI$3:$AI$129,MATCH(1,($AP$3:$AP$129=$AR102&amp;$AQ102)*($AH$3:$AH$129=EZ$3),0),0),"")</f>
        <v/>
      </c>
      <c r="FA102" s="299" t="str">
        <f t="array" aca="1" ref="FA102" ca="1">IFERROR(INDEX($AG$3:$AG$129,MATCH(1,($AP$3:$AP$129=$AR102&amp;$AQ102)*($AH$3:$AH$129=FA$3),0),0),"")</f>
        <v/>
      </c>
      <c r="FB102" s="297" t="str">
        <f t="array" aca="1" ref="FB102" ca="1">IFERROR(INDEX($AJ$3:$AJ$129,MATCH(1,($AP$3:$AP$129=$AR102&amp;$AQ102)*($AH$3:$AH$129=FB$3),0),0),"")</f>
        <v/>
      </c>
      <c r="FC102" s="297" t="str">
        <f t="array" aca="1" ref="FC102" ca="1">IFERROR(INDEX($AK$3:$AK$129,MATCH(1,($AP$3:$AP$129=$AR102&amp;$AQ102)*($AH$3:$AH$129=FC$3),0),0),"")</f>
        <v/>
      </c>
      <c r="FD102" s="297" t="str">
        <f t="array" aca="1" ref="FD102" ca="1">IFERROR(INDEX($AI$3:$AI$129,MATCH(1,($AP$3:$AP$129=$AR102&amp;$AQ102)*($AH$3:$AH$129=FD$3),0),0),"")</f>
        <v/>
      </c>
      <c r="FE102" s="299" t="str">
        <f t="array" aca="1" ref="FE102" ca="1">IFERROR(INDEX($AG$3:$AG$129,MATCH(1,($AP$3:$AP$129=$AR102&amp;$AQ102)*($AH$3:$AH$129=FE$3),0),0),"")</f>
        <v/>
      </c>
      <c r="FF102" s="297" t="str">
        <f t="array" aca="1" ref="FF102" ca="1">IFERROR(INDEX($AJ$3:$AJ$129,MATCH(1,($AP$3:$AP$129=$AR102&amp;$AQ102)*($AH$3:$AH$129=FF$3),0),0),"")</f>
        <v/>
      </c>
      <c r="FG102" s="297" t="str">
        <f t="array" aca="1" ref="FG102" ca="1">IFERROR(INDEX($AK$3:$AK$129,MATCH(1,($AP$3:$AP$129=$AR102&amp;$AQ102)*($AH$3:$AH$129=FG$3),0),0),"")</f>
        <v/>
      </c>
    </row>
    <row r="103" spans="2:163" ht="13.8" x14ac:dyDescent="0.25">
      <c r="B103" s="295">
        <f>dummy1!O109</f>
        <v>101</v>
      </c>
      <c r="C103" s="296">
        <f>dummy1!P109</f>
        <v>42041</v>
      </c>
      <c r="D103" s="297">
        <f>dummy1!Q109</f>
        <v>0.79166666666666674</v>
      </c>
      <c r="E103" s="295" t="str">
        <f>dummy1!R109</f>
        <v>Court 5</v>
      </c>
      <c r="AD103" s="295">
        <f ca="1">'Bracket 33 - 64'!AY207</f>
        <v>53</v>
      </c>
      <c r="AE103" s="295" t="str">
        <f ca="1">'Bracket 33 - 64'!AZ204</f>
        <v>Loser Match 36</v>
      </c>
      <c r="AF103" s="295" t="str">
        <f ca="1">'Bracket 33 - 64'!AZ205</f>
        <v>Winner Match 41</v>
      </c>
      <c r="AG103" s="295" t="str">
        <f t="shared" ca="1" si="80"/>
        <v/>
      </c>
      <c r="AH103" s="295" t="str">
        <f t="shared" ca="1" si="81"/>
        <v/>
      </c>
      <c r="AI103" s="295" t="str">
        <f t="shared" ca="1" si="82"/>
        <v/>
      </c>
      <c r="AJ103" s="295" t="str">
        <f t="shared" ca="1" si="83"/>
        <v/>
      </c>
      <c r="AK103" s="295" t="str">
        <f t="shared" ca="1" si="84"/>
        <v/>
      </c>
      <c r="AL103" s="294">
        <f>IF(dummy1!B110=dummy1!B109,IF(dummy1!C110&gt;1,AL102,AL102+1),1)</f>
        <v>3</v>
      </c>
      <c r="AP103" s="295" t="str">
        <f t="shared" si="85"/>
        <v>3Court 5</v>
      </c>
      <c r="AQ103" s="295" t="str">
        <f t="shared" si="96"/>
        <v>Court 13</v>
      </c>
      <c r="AR103" s="295">
        <f t="shared" si="95"/>
        <v>3</v>
      </c>
      <c r="AS103" s="295">
        <f t="shared" ca="1" si="87"/>
        <v>26</v>
      </c>
      <c r="AT103" s="295">
        <f t="shared" ca="1" si="88"/>
        <v>0</v>
      </c>
      <c r="AU103" s="295">
        <f t="shared" ca="1" si="89"/>
        <v>0</v>
      </c>
      <c r="AV103" s="295">
        <f t="shared" ca="1" si="90"/>
        <v>0</v>
      </c>
      <c r="AW103" s="295">
        <f t="shared" ca="1" si="91"/>
        <v>0</v>
      </c>
      <c r="AX103" s="295">
        <f t="shared" ca="1" si="92"/>
        <v>0</v>
      </c>
      <c r="AY103" s="295">
        <f t="shared" ca="1" si="93"/>
        <v>0</v>
      </c>
      <c r="AZ103" s="297" t="str">
        <f t="array" aca="1" ref="AZ103" ca="1">IFERROR(INDEX($K$3:$K$18,MATCH(1,($AM$3:$AM$18=$AR103&amp;$AQ103)*($J$3:$J$18=AZ$3),0),0),"")</f>
        <v/>
      </c>
      <c r="BA103" s="299" t="str">
        <f t="array" aca="1" ref="BA103" ca="1">IFERROR(INDEX($I$3:$I$18,MATCH(1,($AM$3:$AM$18=$AR103&amp;$AQ103)*($J$3:$J$18=BA$3),0),0),"")</f>
        <v/>
      </c>
      <c r="BB103" s="297" t="str">
        <f t="array" aca="1" ref="BB103" ca="1">IFERROR(INDEX($L$3:$L$18,MATCH(1,($AM$3:$AM$18=$AR103&amp;$AQ103)*($J$3:$J$18=BB$3),0),0),"")</f>
        <v/>
      </c>
      <c r="BC103" s="297" t="str">
        <f t="array" aca="1" ref="BC103" ca="1">IFERROR(INDEX($M$3:$M$18,MATCH(1,($AM$3:$AM$18=$AR103&amp;$AQ103)*($J$3:$J$18=BC$3),0),0),"")</f>
        <v/>
      </c>
      <c r="BD103" s="297" t="str">
        <f t="array" aca="1" ref="BD103" ca="1">IFERROR(INDEX($K$3:$K$18,MATCH(1,($AM$3:$AM$18=$AR103&amp;$AQ103)*($J$3:$J$18=BD$3),0),0),"")</f>
        <v/>
      </c>
      <c r="BE103" s="299" t="str">
        <f t="array" aca="1" ref="BE103" ca="1">IFERROR(INDEX($I$3:$I$18,MATCH(1,($AM$3:$AM$18=$AR103&amp;$AQ103)*($J$3:$J$18=BE$3),0),0),"")</f>
        <v/>
      </c>
      <c r="BF103" s="297" t="str">
        <f t="array" aca="1" ref="BF103" ca="1">IFERROR(INDEX($L$3:$L$18,MATCH(1,($AM$3:$AM$18=$AR103&amp;$AQ103)*($J$3:$J$18=BF$3),0),0),"")</f>
        <v/>
      </c>
      <c r="BG103" s="297" t="str">
        <f t="array" aca="1" ref="BG103" ca="1">IFERROR(INDEX($M$3:$M$18,MATCH(1,($AM$3:$AM$18=$AR103&amp;$AQ103)*($J$3:$J$18=BG$3),0),0),"")</f>
        <v/>
      </c>
      <c r="BH103" s="297" t="str">
        <f t="array" aca="1" ref="BH103" ca="1">IFERROR(INDEX($K$3:$K$18,MATCH(1,($AM$3:$AM$18=$AR103&amp;$AQ103)*($J$3:$J$18=BH$3),0),0),"")</f>
        <v/>
      </c>
      <c r="BI103" s="299" t="str">
        <f t="array" aca="1" ref="BI103" ca="1">IFERROR(INDEX($I$3:$I$18,MATCH(1,($AM$3:$AM$18=$AR103&amp;$AQ103)*($J$3:$J$18=BI$3),0),0),"")</f>
        <v/>
      </c>
      <c r="BJ103" s="297" t="str">
        <f t="array" aca="1" ref="BJ103" ca="1">IFERROR(INDEX($L$3:$L$18,MATCH(1,($AM$3:$AM$18=$AR103&amp;$AQ103)*($J$3:$J$18=BJ$3),0),0),"")</f>
        <v/>
      </c>
      <c r="BK103" s="297" t="str">
        <f t="array" aca="1" ref="BK103" ca="1">IFERROR(INDEX($M$3:$M$18,MATCH(1,($AM$3:$AM$18=$AR103&amp;$AQ103)*($J$3:$J$18=BK$3),0),0),"")</f>
        <v/>
      </c>
      <c r="BL103" s="297" t="str">
        <f t="array" aca="1" ref="BL103" ca="1">IFERROR(INDEX($K$3:$K$18,MATCH(1,($AM$3:$AM$18=$AR103&amp;$AQ103)*($J$3:$J$18=BL$3),0),0),"")</f>
        <v/>
      </c>
      <c r="BM103" s="299" t="str">
        <f t="array" aca="1" ref="BM103" ca="1">IFERROR(INDEX($I$3:$I$18,MATCH(1,($AM$3:$AM$18=$AR103&amp;$AQ103)*($J$3:$J$18=BM$3),0),0),"")</f>
        <v/>
      </c>
      <c r="BN103" s="297" t="str">
        <f t="array" aca="1" ref="BN103" ca="1">IFERROR(INDEX($L$3:$L$18,MATCH(1,($AM$3:$AM$18=$AR103&amp;$AQ103)*($J$3:$J$18=BN$3),0),0),"")</f>
        <v/>
      </c>
      <c r="BO103" s="297" t="str">
        <f t="array" aca="1" ref="BO103" ca="1">IFERROR(INDEX($M$3:$M$18,MATCH(1,($AM$3:$AM$18=$AR103&amp;$AQ103)*($J$3:$J$18=BO$3),0),0),"")</f>
        <v/>
      </c>
      <c r="BP103" s="297" t="str">
        <f t="array" aca="1" ref="BP103" ca="1">IFERROR(INDEX($K$3:$K$18,MATCH(1,($AM$3:$AM$18=$AR103&amp;$AQ103)*($J$3:$J$18=BP$3),0),0),"")</f>
        <v/>
      </c>
      <c r="BQ103" s="299" t="str">
        <f t="array" aca="1" ref="BQ103" ca="1">IFERROR(INDEX($I$3:$I$18,MATCH(1,($AM$3:$AM$18=$AR103&amp;$AQ103)*($J$3:$J$18=BQ$3),0),0),"")</f>
        <v/>
      </c>
      <c r="BR103" s="297" t="str">
        <f t="array" aca="1" ref="BR103" ca="1">IFERROR(INDEX($L$3:$L$18,MATCH(1,($AM$3:$AM$18=$AR103&amp;$AQ103)*($J$3:$J$18=BR$3),0),0),"")</f>
        <v/>
      </c>
      <c r="BS103" s="297" t="str">
        <f t="array" aca="1" ref="BS103" ca="1">IFERROR(INDEX($M$3:$M$18,MATCH(1,($AM$3:$AM$18=$AR103&amp;$AQ103)*($J$3:$J$18=BS$3),0),0),"")</f>
        <v/>
      </c>
      <c r="BT103" s="297" t="str">
        <f t="array" aca="1" ref="BT103" ca="1">IFERROR(INDEX($K$3:$K$18,MATCH(1,($AM$3:$AM$18=$AR103&amp;$AQ103)*($J$3:$J$18=BT$3),0),0),"")</f>
        <v/>
      </c>
      <c r="BU103" s="299" t="str">
        <f t="array" aca="1" ref="BU103" ca="1">IFERROR(INDEX($I$3:$I$18,MATCH(1,($AM$3:$AM$18=$AR103&amp;$AQ103)*($J$3:$J$18=BU$3),0),0),"")</f>
        <v/>
      </c>
      <c r="BV103" s="297" t="str">
        <f t="array" aca="1" ref="BV103" ca="1">IFERROR(INDEX($L$3:$L$18,MATCH(1,($AM$3:$AM$18=$AR103&amp;$AQ103)*($J$3:$J$18=BV$3),0),0),"")</f>
        <v/>
      </c>
      <c r="BW103" s="297" t="str">
        <f t="array" aca="1" ref="BW103" ca="1">IFERROR(INDEX($M$3:$M$18,MATCH(1,($AM$3:$AM$18=$AR103&amp;$AQ103)*($J$3:$J$18=BW$3),0),0),"")</f>
        <v/>
      </c>
      <c r="BX103" s="297" t="str">
        <f t="array" aca="1" ref="BX103" ca="1">IFERROR(INDEX($K$3:$K$18,MATCH(1,($AM$3:$AM$18=$AR103&amp;$AQ103)*($J$3:$J$18=BX$3),0),0),"")</f>
        <v/>
      </c>
      <c r="BY103" s="299" t="str">
        <f t="array" aca="1" ref="BY103" ca="1">IFERROR(INDEX($I$3:$I$18,MATCH(1,($AM$3:$AM$18=$AR103&amp;$AQ103)*($J$3:$J$18=BY$3),0),0),"")</f>
        <v/>
      </c>
      <c r="BZ103" s="297" t="str">
        <f t="array" aca="1" ref="BZ103" ca="1">IFERROR(INDEX($L$3:$L$18,MATCH(1,($AM$3:$AM$18=$AR103&amp;$AQ103)*($J$3:$J$18=BZ$3),0),0),"")</f>
        <v/>
      </c>
      <c r="CA103" s="297" t="str">
        <f t="array" aca="1" ref="CA103" ca="1">IFERROR(INDEX($M$3:$M$18,MATCH(1,($AM$3:$AM$18=$AR103&amp;$AQ103)*($J$3:$J$18=CA$3),0),0),"")</f>
        <v/>
      </c>
      <c r="CB103" s="297" t="str">
        <f t="array" aca="1" ref="CB103" ca="1">IFERROR(INDEX($S$3:$S$33,MATCH(1,($AN$3:$AN$33=$AR103&amp;$AQ103)*($R$3:$R$33=CB$3),0),0),"")</f>
        <v/>
      </c>
      <c r="CC103" s="299" t="str">
        <f t="array" aca="1" ref="CC103" ca="1">IFERROR(INDEX($Q$3:$Q$33,MATCH(1,($AN$3:$AN$33=$AR103&amp;$AQ103)*($R$3:$R$33=CC$3),0),0),"")</f>
        <v/>
      </c>
      <c r="CD103" s="297" t="str">
        <f t="array" aca="1" ref="CD103" ca="1">IFERROR(INDEX($T$3:$T$33,MATCH(1,($AN$3:$AN$33=$AR103&amp;$AQ103)*($R$3:$R$33=CD$3),0),0),"")</f>
        <v/>
      </c>
      <c r="CE103" s="297" t="str">
        <f t="array" aca="1" ref="CE103" ca="1">IFERROR(INDEX($U$3:$U$33,MATCH(1,($AN$3:$AN$33=$AR103&amp;$AQ103)*($R$3:$R$33=CE$3),0),0),"")</f>
        <v/>
      </c>
      <c r="CF103" s="297" t="str">
        <f t="array" aca="1" ref="CF103" ca="1">IFERROR(INDEX($S$3:$S$33,MATCH(1,($AN$3:$AN$33=$AR103&amp;$AQ103)*($R$3:$R$33=CF$3),0),0),"")</f>
        <v/>
      </c>
      <c r="CG103" s="299" t="str">
        <f t="array" aca="1" ref="CG103" ca="1">IFERROR(INDEX($Q$3:$Q$33,MATCH(1,($AN$3:$AN$33=$AR103&amp;$AQ103)*($R$3:$R$33=CG$3),0),0),"")</f>
        <v/>
      </c>
      <c r="CH103" s="297" t="str">
        <f t="array" aca="1" ref="CH103" ca="1">IFERROR(INDEX($T$3:$T$33,MATCH(1,($AN$3:$AN$33=$AR103&amp;$AQ103)*($R$3:$R$33=CH$3),0),0),"")</f>
        <v/>
      </c>
      <c r="CI103" s="297" t="str">
        <f t="array" aca="1" ref="CI103" ca="1">IFERROR(INDEX($U$3:$U$33,MATCH(1,($AN$3:$AN$33=$AR103&amp;$AQ103)*($R$3:$R$33=CI$3),0),0),"")</f>
        <v/>
      </c>
      <c r="CJ103" s="297" t="str">
        <f t="array" aca="1" ref="CJ103" ca="1">IFERROR(INDEX($S$3:$S$33,MATCH(1,($AN$3:$AN$33=$AR103&amp;$AQ103)*($R$3:$R$33=CJ$3),0),0),"")</f>
        <v/>
      </c>
      <c r="CK103" s="299" t="str">
        <f t="array" aca="1" ref="CK103" ca="1">IFERROR(INDEX($Q$3:$Q$33,MATCH(1,($AN$3:$AN$33=$AR103&amp;$AQ103)*($R$3:$R$33=CK$3),0),0),"")</f>
        <v/>
      </c>
      <c r="CL103" s="297" t="str">
        <f t="array" aca="1" ref="CL103" ca="1">IFERROR(INDEX($T$3:$T$33,MATCH(1,($AN$3:$AN$33=$AR103&amp;$AQ103)*($R$3:$R$33=CL$3),0),0),"")</f>
        <v/>
      </c>
      <c r="CM103" s="297" t="str">
        <f t="array" aca="1" ref="CM103" ca="1">IFERROR(INDEX($U$3:$U$33,MATCH(1,($AN$3:$AN$33=$AR103&amp;$AQ103)*($R$3:$R$33=CM$3),0),0),"")</f>
        <v/>
      </c>
      <c r="CN103" s="297" t="str">
        <f t="array" aca="1" ref="CN103" ca="1">IFERROR(INDEX($S$3:$S$33,MATCH(1,($AN$3:$AN$33=$AR103&amp;$AQ103)*($R$3:$R$33=CN$3),0),0),"")</f>
        <v/>
      </c>
      <c r="CO103" s="299" t="str">
        <f t="array" aca="1" ref="CO103" ca="1">IFERROR(INDEX($Q$3:$Q$33,MATCH(1,($AN$3:$AN$33=$AR103&amp;$AQ103)*($R$3:$R$33=CO$3),0),0),"")</f>
        <v/>
      </c>
      <c r="CP103" s="297" t="str">
        <f t="array" aca="1" ref="CP103" ca="1">IFERROR(INDEX($T$3:$T$33,MATCH(1,($AN$3:$AN$33=$AR103&amp;$AQ103)*($R$3:$R$33=CP$3),0),0),"")</f>
        <v/>
      </c>
      <c r="CQ103" s="297" t="str">
        <f t="array" aca="1" ref="CQ103" ca="1">IFERROR(INDEX($U$3:$U$33,MATCH(1,($AN$3:$AN$33=$AR103&amp;$AQ103)*($R$3:$R$33=CQ$3),0),0),"")</f>
        <v/>
      </c>
      <c r="CR103" s="297" t="str">
        <f t="array" aca="1" ref="CR103" ca="1">IFERROR(INDEX($S$3:$S$33,MATCH(1,($AN$3:$AN$33=$AR103&amp;$AQ103)*($R$3:$R$33=CR$3),0),0),"")</f>
        <v/>
      </c>
      <c r="CS103" s="299" t="str">
        <f t="array" aca="1" ref="CS103" ca="1">IFERROR(INDEX($Q$3:$Q$33,MATCH(1,($AN$3:$AN$33=$AR103&amp;$AQ103)*($R$3:$R$33=CS$3),0),0),"")</f>
        <v/>
      </c>
      <c r="CT103" s="297" t="str">
        <f t="array" aca="1" ref="CT103" ca="1">IFERROR(INDEX($T$3:$T$33,MATCH(1,($AN$3:$AN$33=$AR103&amp;$AQ103)*($R$3:$R$33=CT$3),0),0),"")</f>
        <v/>
      </c>
      <c r="CU103" s="297" t="str">
        <f t="array" aca="1" ref="CU103" ca="1">IFERROR(INDEX($U$3:$U$33,MATCH(1,($AN$3:$AN$33=$AR103&amp;$AQ103)*($R$3:$R$33=CU$3),0),0),"")</f>
        <v/>
      </c>
      <c r="CV103" s="297" t="str">
        <f t="array" aca="1" ref="CV103" ca="1">IFERROR(INDEX($S$3:$S$33,MATCH(1,($AN$3:$AN$33=$AR103&amp;$AQ103)*($R$3:$R$33=CV$3),0),0),"")</f>
        <v/>
      </c>
      <c r="CW103" s="299" t="str">
        <f t="array" aca="1" ref="CW103" ca="1">IFERROR(INDEX($Q$3:$Q$33,MATCH(1,($AN$3:$AN$33=$AR103&amp;$AQ103)*($R$3:$R$33=CW$3),0),0),"")</f>
        <v/>
      </c>
      <c r="CX103" s="297" t="str">
        <f t="array" aca="1" ref="CX103" ca="1">IFERROR(INDEX($T$3:$T$33,MATCH(1,($AN$3:$AN$33=$AR103&amp;$AQ103)*($R$3:$R$33=CX$3),0),0),"")</f>
        <v/>
      </c>
      <c r="CY103" s="297" t="str">
        <f t="array" aca="1" ref="CY103" ca="1">IFERROR(INDEX($U$3:$U$33,MATCH(1,($AN$3:$AN$33=$AR103&amp;$AQ103)*($R$3:$R$33=CY$3),0),0),"")</f>
        <v/>
      </c>
      <c r="CZ103" s="297" t="str">
        <f t="array" aca="1" ref="CZ103" ca="1">IFERROR(INDEX($S$3:$S$33,MATCH(1,($AN$3:$AN$33=$AR103&amp;$AQ103)*($R$3:$R$33=CZ$3),0),0),"")</f>
        <v/>
      </c>
      <c r="DA103" s="299" t="str">
        <f t="array" aca="1" ref="DA103" ca="1">IFERROR(INDEX($Q$3:$Q$33,MATCH(1,($AN$3:$AN$33=$AR103&amp;$AQ103)*($R$3:$R$33=DA$3),0),0),"")</f>
        <v/>
      </c>
      <c r="DB103" s="297" t="str">
        <f t="array" aca="1" ref="DB103" ca="1">IFERROR(INDEX($T$3:$T$33,MATCH(1,($AN$3:$AN$33=$AR103&amp;$AQ103)*($R$3:$R$33=DB$3),0),0),"")</f>
        <v/>
      </c>
      <c r="DC103" s="297" t="str">
        <f t="array" aca="1" ref="DC103" ca="1">IFERROR(INDEX($U$3:$U$33,MATCH(1,($AN$3:$AN$33=$AR103&amp;$AQ103)*($R$3:$R$33=DC$3),0),0),"")</f>
        <v/>
      </c>
      <c r="DD103" s="297">
        <f t="array" aca="1" ref="DD103" ca="1">IFERROR(INDEX($AA$3:$AA$65,MATCH(1,($AO$3:$AO$65=$AR103&amp;$AQ103)*($Z$3:$Z$65=DD$3),0),0),"")</f>
        <v>0.79166666666666674</v>
      </c>
      <c r="DE103" s="299">
        <f t="array" aca="1" ref="DE103" ca="1">IFERROR(INDEX($Y$3:$Y$65,MATCH(1,($AO$3:$AO$65=$AR103&amp;$AQ103)*($Z$3:$Z$65=DE$3),0),0),"")</f>
        <v>45</v>
      </c>
      <c r="DF103" s="297" t="str">
        <f t="array" aca="1" ref="DF103" ca="1">IFERROR(INDEX($AB$3:$AB$65,MATCH(1,($AO$3:$AO$65=$AR103&amp;$AQ103)*($Z$3:$Z$65=DF$3),0),0),"")</f>
        <v>Loser Match 39</v>
      </c>
      <c r="DG103" s="297" t="str">
        <f t="array" aca="1" ref="DG103" ca="1">IFERROR(INDEX($AC$3:$AC$65,MATCH(1,($AO$3:$AO$65=$AR103&amp;$AQ103)*($Z$3:$Z$65=DG$3),0),0),"")</f>
        <v>Winner Match 44</v>
      </c>
      <c r="DH103" s="297" t="str">
        <f t="array" aca="1" ref="DH103" ca="1">IFERROR(INDEX($AA$3:$AA$65,MATCH(1,($AO$3:$AO$65=$AR103&amp;$AQ103)*($Z$3:$Z$65=DH$3),0),0),"")</f>
        <v/>
      </c>
      <c r="DI103" s="299" t="str">
        <f t="array" aca="1" ref="DI103" ca="1">IFERROR(INDEX($Y$3:$Y$65,MATCH(1,($AO$3:$AO$65=$AR103&amp;$AQ103)*($Z$3:$Z$65=DI$3),0),0),"")</f>
        <v/>
      </c>
      <c r="DJ103" s="297" t="str">
        <f t="array" aca="1" ref="DJ103" ca="1">IFERROR(INDEX($AB$3:$AB$65,MATCH(1,($AO$3:$AO$65=$AR103&amp;$AQ103)*($Z$3:$Z$65=DJ$3),0),0),"")</f>
        <v/>
      </c>
      <c r="DK103" s="297" t="str">
        <f t="array" aca="1" ref="DK103" ca="1">IFERROR(INDEX($AC$3:$AC$65,MATCH(1,($AO$3:$AO$65=$AR103&amp;$AQ103)*($Z$3:$Z$65=DK$3),0),0),"")</f>
        <v/>
      </c>
      <c r="DL103" s="297" t="str">
        <f t="array" aca="1" ref="DL103" ca="1">IFERROR(INDEX($AA$3:$AA$65,MATCH(1,($AO$3:$AO$65=$AR103&amp;$AQ103)*($Z$3:$Z$65=DL$3),0),0),"")</f>
        <v/>
      </c>
      <c r="DM103" s="299" t="str">
        <f t="array" aca="1" ref="DM103" ca="1">IFERROR(INDEX($Y$3:$Y$65,MATCH(1,($AO$3:$AO$65=$AR103&amp;$AQ103)*($Z$3:$Z$65=DM$3),0),0),"")</f>
        <v/>
      </c>
      <c r="DN103" s="297" t="str">
        <f t="array" aca="1" ref="DN103" ca="1">IFERROR(INDEX($AB$3:$AB$65,MATCH(1,($AO$3:$AO$65=$AR103&amp;$AQ103)*($Z$3:$Z$65=DN$3),0),0),"")</f>
        <v/>
      </c>
      <c r="DO103" s="297" t="str">
        <f t="array" aca="1" ref="DO103" ca="1">IFERROR(INDEX($AC$3:$AC$65,MATCH(1,($AO$3:$AO$65=$AR103&amp;$AQ103)*($Z$3:$Z$65=DO$3),0),0),"")</f>
        <v/>
      </c>
      <c r="DP103" s="297" t="str">
        <f t="array" aca="1" ref="DP103" ca="1">IFERROR(INDEX($AA$3:$AA$65,MATCH(1,($AO$3:$AO$65=$AR103&amp;$AQ103)*($Z$3:$Z$65=DP$3),0),0),"")</f>
        <v/>
      </c>
      <c r="DQ103" s="299" t="str">
        <f t="array" aca="1" ref="DQ103" ca="1">IFERROR(INDEX($Y$3:$Y$65,MATCH(1,($AO$3:$AO$65=$AR103&amp;$AQ103)*($Z$3:$Z$65=DQ$3),0),0),"")</f>
        <v/>
      </c>
      <c r="DR103" s="297" t="str">
        <f t="array" aca="1" ref="DR103" ca="1">IFERROR(INDEX($AB$3:$AB$65,MATCH(1,($AO$3:$AO$65=$AR103&amp;$AQ103)*($Z$3:$Z$65=DR$3),0),0),"")</f>
        <v/>
      </c>
      <c r="DS103" s="297" t="str">
        <f t="array" aca="1" ref="DS103" ca="1">IFERROR(INDEX($AC$3:$AC$65,MATCH(1,($AO$3:$AO$65=$AR103&amp;$AQ103)*($Z$3:$Z$65=DS$3),0),0),"")</f>
        <v/>
      </c>
      <c r="DT103" s="297" t="str">
        <f t="array" aca="1" ref="DT103" ca="1">IFERROR(INDEX($AA$3:$AA$65,MATCH(1,($AO$3:$AO$65=$AR103&amp;$AQ103)*($Z$3:$Z$65=DT$3),0),0),"")</f>
        <v/>
      </c>
      <c r="DU103" s="299" t="str">
        <f t="array" aca="1" ref="DU103" ca="1">IFERROR(INDEX($Y$3:$Y$65,MATCH(1,($AO$3:$AO$65=$AR103&amp;$AQ103)*($Z$3:$Z$65=DU$3),0),0),"")</f>
        <v/>
      </c>
      <c r="DV103" s="297" t="str">
        <f t="array" aca="1" ref="DV103" ca="1">IFERROR(INDEX($AB$3:$AB$65,MATCH(1,($AO$3:$AO$65=$AR103&amp;$AQ103)*($Z$3:$Z$65=DV$3),0),0),"")</f>
        <v/>
      </c>
      <c r="DW103" s="297" t="str">
        <f t="array" aca="1" ref="DW103" ca="1">IFERROR(INDEX($AC$3:$AC$65,MATCH(1,($AO$3:$AO$65=$AR103&amp;$AQ103)*($Z$3:$Z$65=DW$3),0),0),"")</f>
        <v/>
      </c>
      <c r="DX103" s="297" t="str">
        <f t="array" aca="1" ref="DX103" ca="1">IFERROR(INDEX($AA$3:$AA$65,MATCH(1,($AO$3:$AO$65=$AR103&amp;$AQ103)*($Z$3:$Z$65=DX$3),0),0),"")</f>
        <v/>
      </c>
      <c r="DY103" s="299" t="str">
        <f t="array" aca="1" ref="DY103" ca="1">IFERROR(INDEX($Y$3:$Y$65,MATCH(1,($AO$3:$AO$65=$AR103&amp;$AQ103)*($Z$3:$Z$65=DY$3),0),0),"")</f>
        <v/>
      </c>
      <c r="DZ103" s="297" t="str">
        <f t="array" aca="1" ref="DZ103" ca="1">IFERROR(INDEX($AB$3:$AB$65,MATCH(1,($AO$3:$AO$65=$AR103&amp;$AQ103)*($Z$3:$Z$65=DZ$3),0),0),"")</f>
        <v/>
      </c>
      <c r="EA103" s="297" t="str">
        <f t="array" aca="1" ref="EA103" ca="1">IFERROR(INDEX($AC$3:$AC$65,MATCH(1,($AO$3:$AO$65=$AR103&amp;$AQ103)*($Z$3:$Z$65=EA$3),0),0),"")</f>
        <v/>
      </c>
      <c r="EB103" s="297" t="str">
        <f t="array" aca="1" ref="EB103" ca="1">IFERROR(INDEX($AA$3:$AA$65,MATCH(1,($AO$3:$AO$65=$AR103&amp;$AQ103)*($Z$3:$Z$65=EB$3),0),0),"")</f>
        <v/>
      </c>
      <c r="EC103" s="299" t="str">
        <f t="array" aca="1" ref="EC103" ca="1">IFERROR(INDEX($Y$3:$Y$65,MATCH(1,($AO$3:$AO$65=$AR103&amp;$AQ103)*($Z$3:$Z$65=EC$3),0),0),"")</f>
        <v/>
      </c>
      <c r="ED103" s="297" t="str">
        <f t="array" aca="1" ref="ED103" ca="1">IFERROR(INDEX($AB$3:$AB$65,MATCH(1,($AO$3:$AO$65=$AR103&amp;$AQ103)*($Z$3:$Z$65=ED$3),0),0),"")</f>
        <v/>
      </c>
      <c r="EE103" s="297" t="str">
        <f t="array" aca="1" ref="EE103" ca="1">IFERROR(INDEX($AC$3:$AC$65,MATCH(1,($AO$3:$AO$65=$AR103&amp;$AQ103)*($Z$3:$Z$65=EE$3),0),0),"")</f>
        <v/>
      </c>
      <c r="EF103" s="297">
        <f t="array" aca="1" ref="EF103" ca="1">IFERROR(INDEX($AI$3:$AI$129,MATCH(1,($AP$3:$AP$129=$AR103&amp;$AQ103)*($AH$3:$AH$129=EF$3),0),0),"")</f>
        <v>0.79166666666666674</v>
      </c>
      <c r="EG103" s="299">
        <f t="array" aca="1" ref="EG103" ca="1">IFERROR(INDEX($AG$3:$AG$129,MATCH(1,($AP$3:$AP$129=$AR103&amp;$AQ103)*($AH$3:$AH$129=EG$3),0),0),"")</f>
        <v>45</v>
      </c>
      <c r="EH103" s="297" t="str">
        <f t="array" aca="1" ref="EH103" ca="1">IFERROR(INDEX($AJ$3:$AJ$129,MATCH(1,($AP$3:$AP$129=$AR103&amp;$AQ103)*($AH$3:$AH$129=EH$3),0),0),"")</f>
        <v>Loser Match 24</v>
      </c>
      <c r="EI103" s="297" t="str">
        <f t="array" aca="1" ref="EI103" ca="1">IFERROR(INDEX($AK$3:$AK$129,MATCH(1,($AP$3:$AP$129=$AR103&amp;$AQ103)*($AH$3:$AH$129=EI$3),0),0),"")</f>
        <v>Loser Match 23</v>
      </c>
      <c r="EJ103" s="297" t="str">
        <f t="array" aca="1" ref="EJ103" ca="1">IFERROR(INDEX($AI$3:$AI$129,MATCH(1,($AP$3:$AP$129=$AR103&amp;$AQ103)*($AH$3:$AH$129=EJ$3),0),0),"")</f>
        <v/>
      </c>
      <c r="EK103" s="299" t="str">
        <f t="array" aca="1" ref="EK103" ca="1">IFERROR(INDEX($AG$3:$AG$129,MATCH(1,($AP$3:$AP$129=$AR103&amp;$AQ103)*($AH$3:$AH$129=EK$3),0),0),"")</f>
        <v/>
      </c>
      <c r="EL103" s="297" t="str">
        <f t="array" aca="1" ref="EL103" ca="1">IFERROR(INDEX($AJ$3:$AJ$129,MATCH(1,($AP$3:$AP$129=$AR103&amp;$AQ103)*($AH$3:$AH$129=EL$3),0),0),"")</f>
        <v/>
      </c>
      <c r="EM103" s="297" t="str">
        <f t="array" aca="1" ref="EM103" ca="1">IFERROR(INDEX($AK$3:$AK$129,MATCH(1,($AP$3:$AP$129=$AR103&amp;$AQ103)*($AH$3:$AH$129=EM$3),0),0),"")</f>
        <v/>
      </c>
      <c r="EN103" s="297" t="str">
        <f t="array" aca="1" ref="EN103" ca="1">IFERROR(INDEX($AI$3:$AI$129,MATCH(1,($AP$3:$AP$129=$AR103&amp;$AQ103)*($AH$3:$AH$129=EN$3),0),0),"")</f>
        <v/>
      </c>
      <c r="EO103" s="299" t="str">
        <f t="array" aca="1" ref="EO103" ca="1">IFERROR(INDEX($AG$3:$AG$129,MATCH(1,($AP$3:$AP$129=$AR103&amp;$AQ103)*($AH$3:$AH$129=EO$3),0),0),"")</f>
        <v/>
      </c>
      <c r="EP103" s="297" t="str">
        <f t="array" aca="1" ref="EP103" ca="1">IFERROR(INDEX($AJ$3:$AJ$129,MATCH(1,($AP$3:$AP$129=$AR103&amp;$AQ103)*($AH$3:$AH$129=EP$3),0),0),"")</f>
        <v/>
      </c>
      <c r="EQ103" s="297" t="str">
        <f t="array" aca="1" ref="EQ103" ca="1">IFERROR(INDEX($AK$3:$AK$129,MATCH(1,($AP$3:$AP$129=$AR103&amp;$AQ103)*($AH$3:$AH$129=EQ$3),0),0),"")</f>
        <v/>
      </c>
      <c r="ER103" s="297" t="str">
        <f t="array" aca="1" ref="ER103" ca="1">IFERROR(INDEX($AI$3:$AI$129,MATCH(1,($AP$3:$AP$129=$AR103&amp;$AQ103)*($AH$3:$AH$129=ER$3),0),0),"")</f>
        <v/>
      </c>
      <c r="ES103" s="299" t="str">
        <f t="array" aca="1" ref="ES103" ca="1">IFERROR(INDEX($AG$3:$AG$129,MATCH(1,($AP$3:$AP$129=$AR103&amp;$AQ103)*($AH$3:$AH$129=ES$3),0),0),"")</f>
        <v/>
      </c>
      <c r="ET103" s="297" t="str">
        <f t="array" aca="1" ref="ET103" ca="1">IFERROR(INDEX($AJ$3:$AJ$129,MATCH(1,($AP$3:$AP$129=$AR103&amp;$AQ103)*($AH$3:$AH$129=ET$3),0),0),"")</f>
        <v/>
      </c>
      <c r="EU103" s="297" t="str">
        <f t="array" aca="1" ref="EU103" ca="1">IFERROR(INDEX($AK$3:$AK$129,MATCH(1,($AP$3:$AP$129=$AR103&amp;$AQ103)*($AH$3:$AH$129=EU$3),0),0),"")</f>
        <v/>
      </c>
      <c r="EV103" s="297" t="str">
        <f t="array" aca="1" ref="EV103" ca="1">IFERROR(INDEX($AI$3:$AI$129,MATCH(1,($AP$3:$AP$129=$AR103&amp;$AQ103)*($AH$3:$AH$129=EV$3),0),0),"")</f>
        <v/>
      </c>
      <c r="EW103" s="299" t="str">
        <f t="array" aca="1" ref="EW103" ca="1">IFERROR(INDEX($AG$3:$AG$129,MATCH(1,($AP$3:$AP$129=$AR103&amp;$AQ103)*($AH$3:$AH$129=EW$3),0),0),"")</f>
        <v/>
      </c>
      <c r="EX103" s="297" t="str">
        <f t="array" aca="1" ref="EX103" ca="1">IFERROR(INDEX($AJ$3:$AJ$129,MATCH(1,($AP$3:$AP$129=$AR103&amp;$AQ103)*($AH$3:$AH$129=EX$3),0),0),"")</f>
        <v/>
      </c>
      <c r="EY103" s="297" t="str">
        <f t="array" aca="1" ref="EY103" ca="1">IFERROR(INDEX($AK$3:$AK$129,MATCH(1,($AP$3:$AP$129=$AR103&amp;$AQ103)*($AH$3:$AH$129=EY$3),0),0),"")</f>
        <v/>
      </c>
      <c r="EZ103" s="297" t="str">
        <f t="array" aca="1" ref="EZ103" ca="1">IFERROR(INDEX($AI$3:$AI$129,MATCH(1,($AP$3:$AP$129=$AR103&amp;$AQ103)*($AH$3:$AH$129=EZ$3),0),0),"")</f>
        <v/>
      </c>
      <c r="FA103" s="299" t="str">
        <f t="array" aca="1" ref="FA103" ca="1">IFERROR(INDEX($AG$3:$AG$129,MATCH(1,($AP$3:$AP$129=$AR103&amp;$AQ103)*($AH$3:$AH$129=FA$3),0),0),"")</f>
        <v/>
      </c>
      <c r="FB103" s="297" t="str">
        <f t="array" aca="1" ref="FB103" ca="1">IFERROR(INDEX($AJ$3:$AJ$129,MATCH(1,($AP$3:$AP$129=$AR103&amp;$AQ103)*($AH$3:$AH$129=FB$3),0),0),"")</f>
        <v/>
      </c>
      <c r="FC103" s="297" t="str">
        <f t="array" aca="1" ref="FC103" ca="1">IFERROR(INDEX($AK$3:$AK$129,MATCH(1,($AP$3:$AP$129=$AR103&amp;$AQ103)*($AH$3:$AH$129=FC$3),0),0),"")</f>
        <v/>
      </c>
      <c r="FD103" s="297" t="str">
        <f t="array" aca="1" ref="FD103" ca="1">IFERROR(INDEX($AI$3:$AI$129,MATCH(1,($AP$3:$AP$129=$AR103&amp;$AQ103)*($AH$3:$AH$129=FD$3),0),0),"")</f>
        <v/>
      </c>
      <c r="FE103" s="299" t="str">
        <f t="array" aca="1" ref="FE103" ca="1">IFERROR(INDEX($AG$3:$AG$129,MATCH(1,($AP$3:$AP$129=$AR103&amp;$AQ103)*($AH$3:$AH$129=FE$3),0),0),"")</f>
        <v/>
      </c>
      <c r="FF103" s="297" t="str">
        <f t="array" aca="1" ref="FF103" ca="1">IFERROR(INDEX($AJ$3:$AJ$129,MATCH(1,($AP$3:$AP$129=$AR103&amp;$AQ103)*($AH$3:$AH$129=FF$3),0),0),"")</f>
        <v/>
      </c>
      <c r="FG103" s="297" t="str">
        <f t="array" aca="1" ref="FG103" ca="1">IFERROR(INDEX($AK$3:$AK$129,MATCH(1,($AP$3:$AP$129=$AR103&amp;$AQ103)*($AH$3:$AH$129=FG$3),0),0),"")</f>
        <v/>
      </c>
    </row>
    <row r="104" spans="2:163" ht="13.8" x14ac:dyDescent="0.25">
      <c r="B104" s="295">
        <f>dummy1!O110</f>
        <v>102</v>
      </c>
      <c r="C104" s="296">
        <f>dummy1!P110</f>
        <v>42041</v>
      </c>
      <c r="D104" s="297">
        <f>dummy1!Q110</f>
        <v>0.79166666666666674</v>
      </c>
      <c r="E104" s="295" t="str">
        <f>dummy1!R110</f>
        <v>Court 6</v>
      </c>
      <c r="AD104" s="295">
        <f ca="1">'Bracket 33 - 64'!AY235</f>
        <v>54</v>
      </c>
      <c r="AE104" s="295" t="str">
        <f ca="1">'Bracket 33 - 64'!AZ232</f>
        <v>Loser Match 35</v>
      </c>
      <c r="AF104" s="295" t="str">
        <f ca="1">'Bracket 33 - 64'!AZ233</f>
        <v>Winner Match 42</v>
      </c>
      <c r="AG104" s="295" t="str">
        <f t="shared" ca="1" si="80"/>
        <v/>
      </c>
      <c r="AH104" s="295" t="str">
        <f t="shared" ca="1" si="81"/>
        <v/>
      </c>
      <c r="AI104" s="295" t="str">
        <f t="shared" ca="1" si="82"/>
        <v/>
      </c>
      <c r="AJ104" s="295" t="str">
        <f t="shared" ca="1" si="83"/>
        <v/>
      </c>
      <c r="AK104" s="295" t="str">
        <f t="shared" ca="1" si="84"/>
        <v/>
      </c>
      <c r="AL104" s="294">
        <f>IF(dummy1!B111=dummy1!B110,IF(dummy1!C111&gt;1,AL103,AL103+1),1)</f>
        <v>3</v>
      </c>
      <c r="AP104" s="295" t="str">
        <f t="shared" si="85"/>
        <v>3Court 6</v>
      </c>
      <c r="AQ104" s="295" t="str">
        <f t="shared" si="96"/>
        <v>Court 13</v>
      </c>
      <c r="AR104" s="295">
        <f t="shared" si="95"/>
        <v>4</v>
      </c>
      <c r="AS104" s="295">
        <f t="shared" ca="1" si="87"/>
        <v>26</v>
      </c>
      <c r="AT104" s="295">
        <f t="shared" ca="1" si="88"/>
        <v>0</v>
      </c>
      <c r="AU104" s="295">
        <f t="shared" ca="1" si="89"/>
        <v>0</v>
      </c>
      <c r="AV104" s="295">
        <f t="shared" ca="1" si="90"/>
        <v>0</v>
      </c>
      <c r="AW104" s="295">
        <f t="shared" ca="1" si="91"/>
        <v>0</v>
      </c>
      <c r="AX104" s="295">
        <f t="shared" ca="1" si="92"/>
        <v>0</v>
      </c>
      <c r="AY104" s="295">
        <f t="shared" ca="1" si="93"/>
        <v>0</v>
      </c>
      <c r="AZ104" s="297" t="str">
        <f t="array" aca="1" ref="AZ104" ca="1">IFERROR(INDEX($K$3:$K$18,MATCH(1,($AM$3:$AM$18=$AR104&amp;$AQ104)*($J$3:$J$18=AZ$3),0),0),"")</f>
        <v/>
      </c>
      <c r="BA104" s="299" t="str">
        <f t="array" aca="1" ref="BA104" ca="1">IFERROR(INDEX($I$3:$I$18,MATCH(1,($AM$3:$AM$18=$AR104&amp;$AQ104)*($J$3:$J$18=BA$3),0),0),"")</f>
        <v/>
      </c>
      <c r="BB104" s="297" t="str">
        <f t="array" aca="1" ref="BB104" ca="1">IFERROR(INDEX($L$3:$L$18,MATCH(1,($AM$3:$AM$18=$AR104&amp;$AQ104)*($J$3:$J$18=BB$3),0),0),"")</f>
        <v/>
      </c>
      <c r="BC104" s="297" t="str">
        <f t="array" aca="1" ref="BC104" ca="1">IFERROR(INDEX($M$3:$M$18,MATCH(1,($AM$3:$AM$18=$AR104&amp;$AQ104)*($J$3:$J$18=BC$3),0),0),"")</f>
        <v/>
      </c>
      <c r="BD104" s="297" t="str">
        <f t="array" aca="1" ref="BD104" ca="1">IFERROR(INDEX($K$3:$K$18,MATCH(1,($AM$3:$AM$18=$AR104&amp;$AQ104)*($J$3:$J$18=BD$3),0),0),"")</f>
        <v/>
      </c>
      <c r="BE104" s="299" t="str">
        <f t="array" aca="1" ref="BE104" ca="1">IFERROR(INDEX($I$3:$I$18,MATCH(1,($AM$3:$AM$18=$AR104&amp;$AQ104)*($J$3:$J$18=BE$3),0),0),"")</f>
        <v/>
      </c>
      <c r="BF104" s="297" t="str">
        <f t="array" aca="1" ref="BF104" ca="1">IFERROR(INDEX($L$3:$L$18,MATCH(1,($AM$3:$AM$18=$AR104&amp;$AQ104)*($J$3:$J$18=BF$3),0),0),"")</f>
        <v/>
      </c>
      <c r="BG104" s="297" t="str">
        <f t="array" aca="1" ref="BG104" ca="1">IFERROR(INDEX($M$3:$M$18,MATCH(1,($AM$3:$AM$18=$AR104&amp;$AQ104)*($J$3:$J$18=BG$3),0),0),"")</f>
        <v/>
      </c>
      <c r="BH104" s="297" t="str">
        <f t="array" aca="1" ref="BH104" ca="1">IFERROR(INDEX($K$3:$K$18,MATCH(1,($AM$3:$AM$18=$AR104&amp;$AQ104)*($J$3:$J$18=BH$3),0),0),"")</f>
        <v/>
      </c>
      <c r="BI104" s="299" t="str">
        <f t="array" aca="1" ref="BI104" ca="1">IFERROR(INDEX($I$3:$I$18,MATCH(1,($AM$3:$AM$18=$AR104&amp;$AQ104)*($J$3:$J$18=BI$3),0),0),"")</f>
        <v/>
      </c>
      <c r="BJ104" s="297" t="str">
        <f t="array" aca="1" ref="BJ104" ca="1">IFERROR(INDEX($L$3:$L$18,MATCH(1,($AM$3:$AM$18=$AR104&amp;$AQ104)*($J$3:$J$18=BJ$3),0),0),"")</f>
        <v/>
      </c>
      <c r="BK104" s="297" t="str">
        <f t="array" aca="1" ref="BK104" ca="1">IFERROR(INDEX($M$3:$M$18,MATCH(1,($AM$3:$AM$18=$AR104&amp;$AQ104)*($J$3:$J$18=BK$3),0),0),"")</f>
        <v/>
      </c>
      <c r="BL104" s="297" t="str">
        <f t="array" aca="1" ref="BL104" ca="1">IFERROR(INDEX($K$3:$K$18,MATCH(1,($AM$3:$AM$18=$AR104&amp;$AQ104)*($J$3:$J$18=BL$3),0),0),"")</f>
        <v/>
      </c>
      <c r="BM104" s="299" t="str">
        <f t="array" aca="1" ref="BM104" ca="1">IFERROR(INDEX($I$3:$I$18,MATCH(1,($AM$3:$AM$18=$AR104&amp;$AQ104)*($J$3:$J$18=BM$3),0),0),"")</f>
        <v/>
      </c>
      <c r="BN104" s="297" t="str">
        <f t="array" aca="1" ref="BN104" ca="1">IFERROR(INDEX($L$3:$L$18,MATCH(1,($AM$3:$AM$18=$AR104&amp;$AQ104)*($J$3:$J$18=BN$3),0),0),"")</f>
        <v/>
      </c>
      <c r="BO104" s="297" t="str">
        <f t="array" aca="1" ref="BO104" ca="1">IFERROR(INDEX($M$3:$M$18,MATCH(1,($AM$3:$AM$18=$AR104&amp;$AQ104)*($J$3:$J$18=BO$3),0),0),"")</f>
        <v/>
      </c>
      <c r="BP104" s="297" t="str">
        <f t="array" aca="1" ref="BP104" ca="1">IFERROR(INDEX($K$3:$K$18,MATCH(1,($AM$3:$AM$18=$AR104&amp;$AQ104)*($J$3:$J$18=BP$3),0),0),"")</f>
        <v/>
      </c>
      <c r="BQ104" s="299" t="str">
        <f t="array" aca="1" ref="BQ104" ca="1">IFERROR(INDEX($I$3:$I$18,MATCH(1,($AM$3:$AM$18=$AR104&amp;$AQ104)*($J$3:$J$18=BQ$3),0),0),"")</f>
        <v/>
      </c>
      <c r="BR104" s="297" t="str">
        <f t="array" aca="1" ref="BR104" ca="1">IFERROR(INDEX($L$3:$L$18,MATCH(1,($AM$3:$AM$18=$AR104&amp;$AQ104)*($J$3:$J$18=BR$3),0),0),"")</f>
        <v/>
      </c>
      <c r="BS104" s="297" t="str">
        <f t="array" aca="1" ref="BS104" ca="1">IFERROR(INDEX($M$3:$M$18,MATCH(1,($AM$3:$AM$18=$AR104&amp;$AQ104)*($J$3:$J$18=BS$3),0),0),"")</f>
        <v/>
      </c>
      <c r="BT104" s="297" t="str">
        <f t="array" aca="1" ref="BT104" ca="1">IFERROR(INDEX($K$3:$K$18,MATCH(1,($AM$3:$AM$18=$AR104&amp;$AQ104)*($J$3:$J$18=BT$3),0),0),"")</f>
        <v/>
      </c>
      <c r="BU104" s="299" t="str">
        <f t="array" aca="1" ref="BU104" ca="1">IFERROR(INDEX($I$3:$I$18,MATCH(1,($AM$3:$AM$18=$AR104&amp;$AQ104)*($J$3:$J$18=BU$3),0),0),"")</f>
        <v/>
      </c>
      <c r="BV104" s="297" t="str">
        <f t="array" aca="1" ref="BV104" ca="1">IFERROR(INDEX($L$3:$L$18,MATCH(1,($AM$3:$AM$18=$AR104&amp;$AQ104)*($J$3:$J$18=BV$3),0),0),"")</f>
        <v/>
      </c>
      <c r="BW104" s="297" t="str">
        <f t="array" aca="1" ref="BW104" ca="1">IFERROR(INDEX($M$3:$M$18,MATCH(1,($AM$3:$AM$18=$AR104&amp;$AQ104)*($J$3:$J$18=BW$3),0),0),"")</f>
        <v/>
      </c>
      <c r="BX104" s="297" t="str">
        <f t="array" aca="1" ref="BX104" ca="1">IFERROR(INDEX($K$3:$K$18,MATCH(1,($AM$3:$AM$18=$AR104&amp;$AQ104)*($J$3:$J$18=BX$3),0),0),"")</f>
        <v/>
      </c>
      <c r="BY104" s="299" t="str">
        <f t="array" aca="1" ref="BY104" ca="1">IFERROR(INDEX($I$3:$I$18,MATCH(1,($AM$3:$AM$18=$AR104&amp;$AQ104)*($J$3:$J$18=BY$3),0),0),"")</f>
        <v/>
      </c>
      <c r="BZ104" s="297" t="str">
        <f t="array" aca="1" ref="BZ104" ca="1">IFERROR(INDEX($L$3:$L$18,MATCH(1,($AM$3:$AM$18=$AR104&amp;$AQ104)*($J$3:$J$18=BZ$3),0),0),"")</f>
        <v/>
      </c>
      <c r="CA104" s="297" t="str">
        <f t="array" aca="1" ref="CA104" ca="1">IFERROR(INDEX($M$3:$M$18,MATCH(1,($AM$3:$AM$18=$AR104&amp;$AQ104)*($J$3:$J$18=CA$3),0),0),"")</f>
        <v/>
      </c>
      <c r="CB104" s="297" t="str">
        <f t="array" aca="1" ref="CB104" ca="1">IFERROR(INDEX($S$3:$S$33,MATCH(1,($AN$3:$AN$33=$AR104&amp;$AQ104)*($R$3:$R$33=CB$3),0),0),"")</f>
        <v/>
      </c>
      <c r="CC104" s="299" t="str">
        <f t="array" aca="1" ref="CC104" ca="1">IFERROR(INDEX($Q$3:$Q$33,MATCH(1,($AN$3:$AN$33=$AR104&amp;$AQ104)*($R$3:$R$33=CC$3),0),0),"")</f>
        <v/>
      </c>
      <c r="CD104" s="297" t="str">
        <f t="array" aca="1" ref="CD104" ca="1">IFERROR(INDEX($T$3:$T$33,MATCH(1,($AN$3:$AN$33=$AR104&amp;$AQ104)*($R$3:$R$33=CD$3),0),0),"")</f>
        <v/>
      </c>
      <c r="CE104" s="297" t="str">
        <f t="array" aca="1" ref="CE104" ca="1">IFERROR(INDEX($U$3:$U$33,MATCH(1,($AN$3:$AN$33=$AR104&amp;$AQ104)*($R$3:$R$33=CE$3),0),0),"")</f>
        <v/>
      </c>
      <c r="CF104" s="297" t="str">
        <f t="array" aca="1" ref="CF104" ca="1">IFERROR(INDEX($S$3:$S$33,MATCH(1,($AN$3:$AN$33=$AR104&amp;$AQ104)*($R$3:$R$33=CF$3),0),0),"")</f>
        <v/>
      </c>
      <c r="CG104" s="299" t="str">
        <f t="array" aca="1" ref="CG104" ca="1">IFERROR(INDEX($Q$3:$Q$33,MATCH(1,($AN$3:$AN$33=$AR104&amp;$AQ104)*($R$3:$R$33=CG$3),0),0),"")</f>
        <v/>
      </c>
      <c r="CH104" s="297" t="str">
        <f t="array" aca="1" ref="CH104" ca="1">IFERROR(INDEX($T$3:$T$33,MATCH(1,($AN$3:$AN$33=$AR104&amp;$AQ104)*($R$3:$R$33=CH$3),0),0),"")</f>
        <v/>
      </c>
      <c r="CI104" s="297" t="str">
        <f t="array" aca="1" ref="CI104" ca="1">IFERROR(INDEX($U$3:$U$33,MATCH(1,($AN$3:$AN$33=$AR104&amp;$AQ104)*($R$3:$R$33=CI$3),0),0),"")</f>
        <v/>
      </c>
      <c r="CJ104" s="297" t="str">
        <f t="array" aca="1" ref="CJ104" ca="1">IFERROR(INDEX($S$3:$S$33,MATCH(1,($AN$3:$AN$33=$AR104&amp;$AQ104)*($R$3:$R$33=CJ$3),0),0),"")</f>
        <v/>
      </c>
      <c r="CK104" s="299" t="str">
        <f t="array" aca="1" ref="CK104" ca="1">IFERROR(INDEX($Q$3:$Q$33,MATCH(1,($AN$3:$AN$33=$AR104&amp;$AQ104)*($R$3:$R$33=CK$3),0),0),"")</f>
        <v/>
      </c>
      <c r="CL104" s="297" t="str">
        <f t="array" aca="1" ref="CL104" ca="1">IFERROR(INDEX($T$3:$T$33,MATCH(1,($AN$3:$AN$33=$AR104&amp;$AQ104)*($R$3:$R$33=CL$3),0),0),"")</f>
        <v/>
      </c>
      <c r="CM104" s="297" t="str">
        <f t="array" aca="1" ref="CM104" ca="1">IFERROR(INDEX($U$3:$U$33,MATCH(1,($AN$3:$AN$33=$AR104&amp;$AQ104)*($R$3:$R$33=CM$3),0),0),"")</f>
        <v/>
      </c>
      <c r="CN104" s="297" t="str">
        <f t="array" aca="1" ref="CN104" ca="1">IFERROR(INDEX($S$3:$S$33,MATCH(1,($AN$3:$AN$33=$AR104&amp;$AQ104)*($R$3:$R$33=CN$3),0),0),"")</f>
        <v/>
      </c>
      <c r="CO104" s="299" t="str">
        <f t="array" aca="1" ref="CO104" ca="1">IFERROR(INDEX($Q$3:$Q$33,MATCH(1,($AN$3:$AN$33=$AR104&amp;$AQ104)*($R$3:$R$33=CO$3),0),0),"")</f>
        <v/>
      </c>
      <c r="CP104" s="297" t="str">
        <f t="array" aca="1" ref="CP104" ca="1">IFERROR(INDEX($T$3:$T$33,MATCH(1,($AN$3:$AN$33=$AR104&amp;$AQ104)*($R$3:$R$33=CP$3),0),0),"")</f>
        <v/>
      </c>
      <c r="CQ104" s="297" t="str">
        <f t="array" aca="1" ref="CQ104" ca="1">IFERROR(INDEX($U$3:$U$33,MATCH(1,($AN$3:$AN$33=$AR104&amp;$AQ104)*($R$3:$R$33=CQ$3),0),0),"")</f>
        <v/>
      </c>
      <c r="CR104" s="297" t="str">
        <f t="array" aca="1" ref="CR104" ca="1">IFERROR(INDEX($S$3:$S$33,MATCH(1,($AN$3:$AN$33=$AR104&amp;$AQ104)*($R$3:$R$33=CR$3),0),0),"")</f>
        <v/>
      </c>
      <c r="CS104" s="299" t="str">
        <f t="array" aca="1" ref="CS104" ca="1">IFERROR(INDEX($Q$3:$Q$33,MATCH(1,($AN$3:$AN$33=$AR104&amp;$AQ104)*($R$3:$R$33=CS$3),0),0),"")</f>
        <v/>
      </c>
      <c r="CT104" s="297" t="str">
        <f t="array" aca="1" ref="CT104" ca="1">IFERROR(INDEX($T$3:$T$33,MATCH(1,($AN$3:$AN$33=$AR104&amp;$AQ104)*($R$3:$R$33=CT$3),0),0),"")</f>
        <v/>
      </c>
      <c r="CU104" s="297" t="str">
        <f t="array" aca="1" ref="CU104" ca="1">IFERROR(INDEX($U$3:$U$33,MATCH(1,($AN$3:$AN$33=$AR104&amp;$AQ104)*($R$3:$R$33=CU$3),0),0),"")</f>
        <v/>
      </c>
      <c r="CV104" s="297" t="str">
        <f t="array" aca="1" ref="CV104" ca="1">IFERROR(INDEX($S$3:$S$33,MATCH(1,($AN$3:$AN$33=$AR104&amp;$AQ104)*($R$3:$R$33=CV$3),0),0),"")</f>
        <v/>
      </c>
      <c r="CW104" s="299" t="str">
        <f t="array" aca="1" ref="CW104" ca="1">IFERROR(INDEX($Q$3:$Q$33,MATCH(1,($AN$3:$AN$33=$AR104&amp;$AQ104)*($R$3:$R$33=CW$3),0),0),"")</f>
        <v/>
      </c>
      <c r="CX104" s="297" t="str">
        <f t="array" aca="1" ref="CX104" ca="1">IFERROR(INDEX($T$3:$T$33,MATCH(1,($AN$3:$AN$33=$AR104&amp;$AQ104)*($R$3:$R$33=CX$3),0),0),"")</f>
        <v/>
      </c>
      <c r="CY104" s="297" t="str">
        <f t="array" aca="1" ref="CY104" ca="1">IFERROR(INDEX($U$3:$U$33,MATCH(1,($AN$3:$AN$33=$AR104&amp;$AQ104)*($R$3:$R$33=CY$3),0),0),"")</f>
        <v/>
      </c>
      <c r="CZ104" s="297" t="str">
        <f t="array" aca="1" ref="CZ104" ca="1">IFERROR(INDEX($S$3:$S$33,MATCH(1,($AN$3:$AN$33=$AR104&amp;$AQ104)*($R$3:$R$33=CZ$3),0),0),"")</f>
        <v/>
      </c>
      <c r="DA104" s="299" t="str">
        <f t="array" aca="1" ref="DA104" ca="1">IFERROR(INDEX($Q$3:$Q$33,MATCH(1,($AN$3:$AN$33=$AR104&amp;$AQ104)*($R$3:$R$33=DA$3),0),0),"")</f>
        <v/>
      </c>
      <c r="DB104" s="297" t="str">
        <f t="array" aca="1" ref="DB104" ca="1">IFERROR(INDEX($T$3:$T$33,MATCH(1,($AN$3:$AN$33=$AR104&amp;$AQ104)*($R$3:$R$33=DB$3),0),0),"")</f>
        <v/>
      </c>
      <c r="DC104" s="297" t="str">
        <f t="array" aca="1" ref="DC104" ca="1">IFERROR(INDEX($U$3:$U$33,MATCH(1,($AN$3:$AN$33=$AR104&amp;$AQ104)*($R$3:$R$33=DC$3),0),0),"")</f>
        <v/>
      </c>
      <c r="DD104" s="297" t="str">
        <f t="array" aca="1" ref="DD104" ca="1">IFERROR(INDEX($AA$3:$AA$65,MATCH(1,($AO$3:$AO$65=$AR104&amp;$AQ104)*($Z$3:$Z$65=DD$3),0),0),"")</f>
        <v/>
      </c>
      <c r="DE104" s="299" t="str">
        <f t="array" aca="1" ref="DE104" ca="1">IFERROR(INDEX($Y$3:$Y$65,MATCH(1,($AO$3:$AO$65=$AR104&amp;$AQ104)*($Z$3:$Z$65=DE$3),0),0),"")</f>
        <v/>
      </c>
      <c r="DF104" s="297" t="str">
        <f t="array" aca="1" ref="DF104" ca="1">IFERROR(INDEX($AB$3:$AB$65,MATCH(1,($AO$3:$AO$65=$AR104&amp;$AQ104)*($Z$3:$Z$65=DF$3),0),0),"")</f>
        <v/>
      </c>
      <c r="DG104" s="297" t="str">
        <f t="array" aca="1" ref="DG104" ca="1">IFERROR(INDEX($AC$3:$AC$65,MATCH(1,($AO$3:$AO$65=$AR104&amp;$AQ104)*($Z$3:$Z$65=DG$3),0),0),"")</f>
        <v/>
      </c>
      <c r="DH104" s="297" t="str">
        <f t="array" aca="1" ref="DH104" ca="1">IFERROR(INDEX($AA$3:$AA$65,MATCH(1,($AO$3:$AO$65=$AR104&amp;$AQ104)*($Z$3:$Z$65=DH$3),0),0),"")</f>
        <v/>
      </c>
      <c r="DI104" s="299" t="str">
        <f t="array" aca="1" ref="DI104" ca="1">IFERROR(INDEX($Y$3:$Y$65,MATCH(1,($AO$3:$AO$65=$AR104&amp;$AQ104)*($Z$3:$Z$65=DI$3),0),0),"")</f>
        <v/>
      </c>
      <c r="DJ104" s="297" t="str">
        <f t="array" aca="1" ref="DJ104" ca="1">IFERROR(INDEX($AB$3:$AB$65,MATCH(1,($AO$3:$AO$65=$AR104&amp;$AQ104)*($Z$3:$Z$65=DJ$3),0),0),"")</f>
        <v/>
      </c>
      <c r="DK104" s="297" t="str">
        <f t="array" aca="1" ref="DK104" ca="1">IFERROR(INDEX($AC$3:$AC$65,MATCH(1,($AO$3:$AO$65=$AR104&amp;$AQ104)*($Z$3:$Z$65=DK$3),0),0),"")</f>
        <v/>
      </c>
      <c r="DL104" s="297" t="str">
        <f t="array" aca="1" ref="DL104" ca="1">IFERROR(INDEX($AA$3:$AA$65,MATCH(1,($AO$3:$AO$65=$AR104&amp;$AQ104)*($Z$3:$Z$65=DL$3),0),0),"")</f>
        <v/>
      </c>
      <c r="DM104" s="299" t="str">
        <f t="array" aca="1" ref="DM104" ca="1">IFERROR(INDEX($Y$3:$Y$65,MATCH(1,($AO$3:$AO$65=$AR104&amp;$AQ104)*($Z$3:$Z$65=DM$3),0),0),"")</f>
        <v/>
      </c>
      <c r="DN104" s="297" t="str">
        <f t="array" aca="1" ref="DN104" ca="1">IFERROR(INDEX($AB$3:$AB$65,MATCH(1,($AO$3:$AO$65=$AR104&amp;$AQ104)*($Z$3:$Z$65=DN$3),0),0),"")</f>
        <v/>
      </c>
      <c r="DO104" s="297" t="str">
        <f t="array" aca="1" ref="DO104" ca="1">IFERROR(INDEX($AC$3:$AC$65,MATCH(1,($AO$3:$AO$65=$AR104&amp;$AQ104)*($Z$3:$Z$65=DO$3),0),0),"")</f>
        <v/>
      </c>
      <c r="DP104" s="297" t="str">
        <f t="array" aca="1" ref="DP104" ca="1">IFERROR(INDEX($AA$3:$AA$65,MATCH(1,($AO$3:$AO$65=$AR104&amp;$AQ104)*($Z$3:$Z$65=DP$3),0),0),"")</f>
        <v/>
      </c>
      <c r="DQ104" s="299" t="str">
        <f t="array" aca="1" ref="DQ104" ca="1">IFERROR(INDEX($Y$3:$Y$65,MATCH(1,($AO$3:$AO$65=$AR104&amp;$AQ104)*($Z$3:$Z$65=DQ$3),0),0),"")</f>
        <v/>
      </c>
      <c r="DR104" s="297" t="str">
        <f t="array" aca="1" ref="DR104" ca="1">IFERROR(INDEX($AB$3:$AB$65,MATCH(1,($AO$3:$AO$65=$AR104&amp;$AQ104)*($Z$3:$Z$65=DR$3),0),0),"")</f>
        <v/>
      </c>
      <c r="DS104" s="297" t="str">
        <f t="array" aca="1" ref="DS104" ca="1">IFERROR(INDEX($AC$3:$AC$65,MATCH(1,($AO$3:$AO$65=$AR104&amp;$AQ104)*($Z$3:$Z$65=DS$3),0),0),"")</f>
        <v/>
      </c>
      <c r="DT104" s="297" t="str">
        <f t="array" aca="1" ref="DT104" ca="1">IFERROR(INDEX($AA$3:$AA$65,MATCH(1,($AO$3:$AO$65=$AR104&amp;$AQ104)*($Z$3:$Z$65=DT$3),0),0),"")</f>
        <v/>
      </c>
      <c r="DU104" s="299" t="str">
        <f t="array" aca="1" ref="DU104" ca="1">IFERROR(INDEX($Y$3:$Y$65,MATCH(1,($AO$3:$AO$65=$AR104&amp;$AQ104)*($Z$3:$Z$65=DU$3),0),0),"")</f>
        <v/>
      </c>
      <c r="DV104" s="297" t="str">
        <f t="array" aca="1" ref="DV104" ca="1">IFERROR(INDEX($AB$3:$AB$65,MATCH(1,($AO$3:$AO$65=$AR104&amp;$AQ104)*($Z$3:$Z$65=DV$3),0),0),"")</f>
        <v/>
      </c>
      <c r="DW104" s="297" t="str">
        <f t="array" aca="1" ref="DW104" ca="1">IFERROR(INDEX($AC$3:$AC$65,MATCH(1,($AO$3:$AO$65=$AR104&amp;$AQ104)*($Z$3:$Z$65=DW$3),0),0),"")</f>
        <v/>
      </c>
      <c r="DX104" s="297" t="str">
        <f t="array" aca="1" ref="DX104" ca="1">IFERROR(INDEX($AA$3:$AA$65,MATCH(1,($AO$3:$AO$65=$AR104&amp;$AQ104)*($Z$3:$Z$65=DX$3),0),0),"")</f>
        <v/>
      </c>
      <c r="DY104" s="299" t="str">
        <f t="array" aca="1" ref="DY104" ca="1">IFERROR(INDEX($Y$3:$Y$65,MATCH(1,($AO$3:$AO$65=$AR104&amp;$AQ104)*($Z$3:$Z$65=DY$3),0),0),"")</f>
        <v/>
      </c>
      <c r="DZ104" s="297" t="str">
        <f t="array" aca="1" ref="DZ104" ca="1">IFERROR(INDEX($AB$3:$AB$65,MATCH(1,($AO$3:$AO$65=$AR104&amp;$AQ104)*($Z$3:$Z$65=DZ$3),0),0),"")</f>
        <v/>
      </c>
      <c r="EA104" s="297" t="str">
        <f t="array" aca="1" ref="EA104" ca="1">IFERROR(INDEX($AC$3:$AC$65,MATCH(1,($AO$3:$AO$65=$AR104&amp;$AQ104)*($Z$3:$Z$65=EA$3),0),0),"")</f>
        <v/>
      </c>
      <c r="EB104" s="297" t="str">
        <f t="array" aca="1" ref="EB104" ca="1">IFERROR(INDEX($AA$3:$AA$65,MATCH(1,($AO$3:$AO$65=$AR104&amp;$AQ104)*($Z$3:$Z$65=EB$3),0),0),"")</f>
        <v/>
      </c>
      <c r="EC104" s="299" t="str">
        <f t="array" aca="1" ref="EC104" ca="1">IFERROR(INDEX($Y$3:$Y$65,MATCH(1,($AO$3:$AO$65=$AR104&amp;$AQ104)*($Z$3:$Z$65=EC$3),0),0),"")</f>
        <v/>
      </c>
      <c r="ED104" s="297" t="str">
        <f t="array" aca="1" ref="ED104" ca="1">IFERROR(INDEX($AB$3:$AB$65,MATCH(1,($AO$3:$AO$65=$AR104&amp;$AQ104)*($Z$3:$Z$65=ED$3),0),0),"")</f>
        <v/>
      </c>
      <c r="EE104" s="297" t="str">
        <f t="array" aca="1" ref="EE104" ca="1">IFERROR(INDEX($AC$3:$AC$65,MATCH(1,($AO$3:$AO$65=$AR104&amp;$AQ104)*($Z$3:$Z$65=EE$3),0),0),"")</f>
        <v/>
      </c>
      <c r="EF104" s="297">
        <f t="array" aca="1" ref="EF104" ca="1">IFERROR(INDEX($AI$3:$AI$129,MATCH(1,($AP$3:$AP$129=$AR104&amp;$AQ104)*($AH$3:$AH$129=EF$3),0),0),"")</f>
        <v>0.87500000000000011</v>
      </c>
      <c r="EG104" s="299">
        <f t="array" aca="1" ref="EG104" ca="1">IFERROR(INDEX($AG$3:$AG$129,MATCH(1,($AP$3:$AP$129=$AR104&amp;$AQ104)*($AH$3:$AH$129=EG$3),0),0),"")</f>
        <v>61</v>
      </c>
      <c r="EH104" s="297" t="str">
        <f t="array" aca="1" ref="EH104" ca="1">IFERROR(INDEX($AJ$3:$AJ$129,MATCH(1,($AP$3:$AP$129=$AR104&amp;$AQ104)*($AH$3:$AH$129=EH$3),0),0),"")</f>
        <v>Winner Match 49</v>
      </c>
      <c r="EI104" s="297" t="str">
        <f t="array" aca="1" ref="EI104" ca="1">IFERROR(INDEX($AK$3:$AK$129,MATCH(1,($AP$3:$AP$129=$AR104&amp;$AQ104)*($AH$3:$AH$129=EI$3),0),0),"")</f>
        <v>Winner Match 50</v>
      </c>
      <c r="EJ104" s="297" t="str">
        <f t="array" aca="1" ref="EJ104" ca="1">IFERROR(INDEX($AI$3:$AI$129,MATCH(1,($AP$3:$AP$129=$AR104&amp;$AQ104)*($AH$3:$AH$129=EJ$3),0),0),"")</f>
        <v/>
      </c>
      <c r="EK104" s="299" t="str">
        <f t="array" aca="1" ref="EK104" ca="1">IFERROR(INDEX($AG$3:$AG$129,MATCH(1,($AP$3:$AP$129=$AR104&amp;$AQ104)*($AH$3:$AH$129=EK$3),0),0),"")</f>
        <v/>
      </c>
      <c r="EL104" s="297" t="str">
        <f t="array" aca="1" ref="EL104" ca="1">IFERROR(INDEX($AJ$3:$AJ$129,MATCH(1,($AP$3:$AP$129=$AR104&amp;$AQ104)*($AH$3:$AH$129=EL$3),0),0),"")</f>
        <v/>
      </c>
      <c r="EM104" s="297" t="str">
        <f t="array" aca="1" ref="EM104" ca="1">IFERROR(INDEX($AK$3:$AK$129,MATCH(1,($AP$3:$AP$129=$AR104&amp;$AQ104)*($AH$3:$AH$129=EM$3),0),0),"")</f>
        <v/>
      </c>
      <c r="EN104" s="297" t="str">
        <f t="array" aca="1" ref="EN104" ca="1">IFERROR(INDEX($AI$3:$AI$129,MATCH(1,($AP$3:$AP$129=$AR104&amp;$AQ104)*($AH$3:$AH$129=EN$3),0),0),"")</f>
        <v/>
      </c>
      <c r="EO104" s="299" t="str">
        <f t="array" aca="1" ref="EO104" ca="1">IFERROR(INDEX($AG$3:$AG$129,MATCH(1,($AP$3:$AP$129=$AR104&amp;$AQ104)*($AH$3:$AH$129=EO$3),0),0),"")</f>
        <v/>
      </c>
      <c r="EP104" s="297" t="str">
        <f t="array" aca="1" ref="EP104" ca="1">IFERROR(INDEX($AJ$3:$AJ$129,MATCH(1,($AP$3:$AP$129=$AR104&amp;$AQ104)*($AH$3:$AH$129=EP$3),0),0),"")</f>
        <v/>
      </c>
      <c r="EQ104" s="297" t="str">
        <f t="array" aca="1" ref="EQ104" ca="1">IFERROR(INDEX($AK$3:$AK$129,MATCH(1,($AP$3:$AP$129=$AR104&amp;$AQ104)*($AH$3:$AH$129=EQ$3),0),0),"")</f>
        <v/>
      </c>
      <c r="ER104" s="297" t="str">
        <f t="array" aca="1" ref="ER104" ca="1">IFERROR(INDEX($AI$3:$AI$129,MATCH(1,($AP$3:$AP$129=$AR104&amp;$AQ104)*($AH$3:$AH$129=ER$3),0),0),"")</f>
        <v/>
      </c>
      <c r="ES104" s="299" t="str">
        <f t="array" aca="1" ref="ES104" ca="1">IFERROR(INDEX($AG$3:$AG$129,MATCH(1,($AP$3:$AP$129=$AR104&amp;$AQ104)*($AH$3:$AH$129=ES$3),0),0),"")</f>
        <v/>
      </c>
      <c r="ET104" s="297" t="str">
        <f t="array" aca="1" ref="ET104" ca="1">IFERROR(INDEX($AJ$3:$AJ$129,MATCH(1,($AP$3:$AP$129=$AR104&amp;$AQ104)*($AH$3:$AH$129=ET$3),0),0),"")</f>
        <v/>
      </c>
      <c r="EU104" s="297" t="str">
        <f t="array" aca="1" ref="EU104" ca="1">IFERROR(INDEX($AK$3:$AK$129,MATCH(1,($AP$3:$AP$129=$AR104&amp;$AQ104)*($AH$3:$AH$129=EU$3),0),0),"")</f>
        <v/>
      </c>
      <c r="EV104" s="297" t="str">
        <f t="array" aca="1" ref="EV104" ca="1">IFERROR(INDEX($AI$3:$AI$129,MATCH(1,($AP$3:$AP$129=$AR104&amp;$AQ104)*($AH$3:$AH$129=EV$3),0),0),"")</f>
        <v/>
      </c>
      <c r="EW104" s="299" t="str">
        <f t="array" aca="1" ref="EW104" ca="1">IFERROR(INDEX($AG$3:$AG$129,MATCH(1,($AP$3:$AP$129=$AR104&amp;$AQ104)*($AH$3:$AH$129=EW$3),0),0),"")</f>
        <v/>
      </c>
      <c r="EX104" s="297" t="str">
        <f t="array" aca="1" ref="EX104" ca="1">IFERROR(INDEX($AJ$3:$AJ$129,MATCH(1,($AP$3:$AP$129=$AR104&amp;$AQ104)*($AH$3:$AH$129=EX$3),0),0),"")</f>
        <v/>
      </c>
      <c r="EY104" s="297" t="str">
        <f t="array" aca="1" ref="EY104" ca="1">IFERROR(INDEX($AK$3:$AK$129,MATCH(1,($AP$3:$AP$129=$AR104&amp;$AQ104)*($AH$3:$AH$129=EY$3),0),0),"")</f>
        <v/>
      </c>
      <c r="EZ104" s="297" t="str">
        <f t="array" aca="1" ref="EZ104" ca="1">IFERROR(INDEX($AI$3:$AI$129,MATCH(1,($AP$3:$AP$129=$AR104&amp;$AQ104)*($AH$3:$AH$129=EZ$3),0),0),"")</f>
        <v/>
      </c>
      <c r="FA104" s="299" t="str">
        <f t="array" aca="1" ref="FA104" ca="1">IFERROR(INDEX($AG$3:$AG$129,MATCH(1,($AP$3:$AP$129=$AR104&amp;$AQ104)*($AH$3:$AH$129=FA$3),0),0),"")</f>
        <v/>
      </c>
      <c r="FB104" s="297" t="str">
        <f t="array" aca="1" ref="FB104" ca="1">IFERROR(INDEX($AJ$3:$AJ$129,MATCH(1,($AP$3:$AP$129=$AR104&amp;$AQ104)*($AH$3:$AH$129=FB$3),0),0),"")</f>
        <v/>
      </c>
      <c r="FC104" s="297" t="str">
        <f t="array" aca="1" ref="FC104" ca="1">IFERROR(INDEX($AK$3:$AK$129,MATCH(1,($AP$3:$AP$129=$AR104&amp;$AQ104)*($AH$3:$AH$129=FC$3),0),0),"")</f>
        <v/>
      </c>
      <c r="FD104" s="297" t="str">
        <f t="array" aca="1" ref="FD104" ca="1">IFERROR(INDEX($AI$3:$AI$129,MATCH(1,($AP$3:$AP$129=$AR104&amp;$AQ104)*($AH$3:$AH$129=FD$3),0),0),"")</f>
        <v/>
      </c>
      <c r="FE104" s="299" t="str">
        <f t="array" aca="1" ref="FE104" ca="1">IFERROR(INDEX($AG$3:$AG$129,MATCH(1,($AP$3:$AP$129=$AR104&amp;$AQ104)*($AH$3:$AH$129=FE$3),0),0),"")</f>
        <v/>
      </c>
      <c r="FF104" s="297" t="str">
        <f t="array" aca="1" ref="FF104" ca="1">IFERROR(INDEX($AJ$3:$AJ$129,MATCH(1,($AP$3:$AP$129=$AR104&amp;$AQ104)*($AH$3:$AH$129=FF$3),0),0),"")</f>
        <v/>
      </c>
      <c r="FG104" s="297" t="str">
        <f t="array" aca="1" ref="FG104" ca="1">IFERROR(INDEX($AK$3:$AK$129,MATCH(1,($AP$3:$AP$129=$AR104&amp;$AQ104)*($AH$3:$AH$129=FG$3),0),0),"")</f>
        <v/>
      </c>
    </row>
    <row r="105" spans="2:163" ht="13.8" x14ac:dyDescent="0.25">
      <c r="B105" s="295">
        <f>dummy1!O111</f>
        <v>103</v>
      </c>
      <c r="C105" s="296">
        <f>dummy1!P111</f>
        <v>42041</v>
      </c>
      <c r="D105" s="297">
        <f>dummy1!Q111</f>
        <v>0.79166666666666674</v>
      </c>
      <c r="E105" s="295" t="str">
        <f>dummy1!R111</f>
        <v>Court 7</v>
      </c>
      <c r="AD105" s="295">
        <f ca="1">'Bracket 33 - 64'!AY263</f>
        <v>55</v>
      </c>
      <c r="AE105" s="295" t="str">
        <f ca="1">'Bracket 33 - 64'!AZ260</f>
        <v>Loser Match 34</v>
      </c>
      <c r="AF105" s="295" t="str">
        <f ca="1">'Bracket 33 - 64'!AZ261</f>
        <v>Winner Match 43</v>
      </c>
      <c r="AG105" s="295" t="str">
        <f t="shared" ca="1" si="80"/>
        <v/>
      </c>
      <c r="AH105" s="295" t="str">
        <f t="shared" ca="1" si="81"/>
        <v/>
      </c>
      <c r="AI105" s="295" t="str">
        <f t="shared" ca="1" si="82"/>
        <v/>
      </c>
      <c r="AJ105" s="295" t="str">
        <f t="shared" ca="1" si="83"/>
        <v/>
      </c>
      <c r="AK105" s="295" t="str">
        <f t="shared" ca="1" si="84"/>
        <v/>
      </c>
      <c r="AL105" s="294">
        <f>IF(dummy1!B112=dummy1!B111,IF(dummy1!C112&gt;1,AL104,AL104+1),1)</f>
        <v>3</v>
      </c>
      <c r="AP105" s="295" t="str">
        <f t="shared" si="85"/>
        <v>3Court 7</v>
      </c>
      <c r="AQ105" s="295" t="str">
        <f t="shared" si="96"/>
        <v>Court 13</v>
      </c>
      <c r="AR105" s="295">
        <f t="shared" si="95"/>
        <v>5</v>
      </c>
      <c r="AS105" s="295">
        <f t="shared" ca="1" si="87"/>
        <v>26</v>
      </c>
      <c r="AT105" s="295">
        <f t="shared" ca="1" si="88"/>
        <v>0</v>
      </c>
      <c r="AU105" s="295">
        <f t="shared" ca="1" si="89"/>
        <v>0</v>
      </c>
      <c r="AV105" s="295">
        <f t="shared" ca="1" si="90"/>
        <v>0</v>
      </c>
      <c r="AW105" s="295">
        <f t="shared" ca="1" si="91"/>
        <v>0</v>
      </c>
      <c r="AX105" s="295">
        <f t="shared" ca="1" si="92"/>
        <v>0</v>
      </c>
      <c r="AY105" s="295">
        <f t="shared" ca="1" si="93"/>
        <v>0</v>
      </c>
      <c r="AZ105" s="297" t="str">
        <f t="array" aca="1" ref="AZ105" ca="1">IFERROR(INDEX($K$3:$K$18,MATCH(1,($AM$3:$AM$18=$AR105&amp;$AQ105)*($J$3:$J$18=AZ$3),0),0),"")</f>
        <v/>
      </c>
      <c r="BA105" s="299" t="str">
        <f t="array" aca="1" ref="BA105" ca="1">IFERROR(INDEX($I$3:$I$18,MATCH(1,($AM$3:$AM$18=$AR105&amp;$AQ105)*($J$3:$J$18=BA$3),0),0),"")</f>
        <v/>
      </c>
      <c r="BB105" s="297" t="str">
        <f t="array" aca="1" ref="BB105" ca="1">IFERROR(INDEX($L$3:$L$18,MATCH(1,($AM$3:$AM$18=$AR105&amp;$AQ105)*($J$3:$J$18=BB$3),0),0),"")</f>
        <v/>
      </c>
      <c r="BC105" s="297" t="str">
        <f t="array" aca="1" ref="BC105" ca="1">IFERROR(INDEX($M$3:$M$18,MATCH(1,($AM$3:$AM$18=$AR105&amp;$AQ105)*($J$3:$J$18=BC$3),0),0),"")</f>
        <v/>
      </c>
      <c r="BD105" s="297" t="str">
        <f t="array" aca="1" ref="BD105" ca="1">IFERROR(INDEX($K$3:$K$18,MATCH(1,($AM$3:$AM$18=$AR105&amp;$AQ105)*($J$3:$J$18=BD$3),0),0),"")</f>
        <v/>
      </c>
      <c r="BE105" s="299" t="str">
        <f t="array" aca="1" ref="BE105" ca="1">IFERROR(INDEX($I$3:$I$18,MATCH(1,($AM$3:$AM$18=$AR105&amp;$AQ105)*($J$3:$J$18=BE$3),0),0),"")</f>
        <v/>
      </c>
      <c r="BF105" s="297" t="str">
        <f t="array" aca="1" ref="BF105" ca="1">IFERROR(INDEX($L$3:$L$18,MATCH(1,($AM$3:$AM$18=$AR105&amp;$AQ105)*($J$3:$J$18=BF$3),0),0),"")</f>
        <v/>
      </c>
      <c r="BG105" s="297" t="str">
        <f t="array" aca="1" ref="BG105" ca="1">IFERROR(INDEX($M$3:$M$18,MATCH(1,($AM$3:$AM$18=$AR105&amp;$AQ105)*($J$3:$J$18=BG$3),0),0),"")</f>
        <v/>
      </c>
      <c r="BH105" s="297" t="str">
        <f t="array" aca="1" ref="BH105" ca="1">IFERROR(INDEX($K$3:$K$18,MATCH(1,($AM$3:$AM$18=$AR105&amp;$AQ105)*($J$3:$J$18=BH$3),0),0),"")</f>
        <v/>
      </c>
      <c r="BI105" s="299" t="str">
        <f t="array" aca="1" ref="BI105" ca="1">IFERROR(INDEX($I$3:$I$18,MATCH(1,($AM$3:$AM$18=$AR105&amp;$AQ105)*($J$3:$J$18=BI$3),0),0),"")</f>
        <v/>
      </c>
      <c r="BJ105" s="297" t="str">
        <f t="array" aca="1" ref="BJ105" ca="1">IFERROR(INDEX($L$3:$L$18,MATCH(1,($AM$3:$AM$18=$AR105&amp;$AQ105)*($J$3:$J$18=BJ$3),0),0),"")</f>
        <v/>
      </c>
      <c r="BK105" s="297" t="str">
        <f t="array" aca="1" ref="BK105" ca="1">IFERROR(INDEX($M$3:$M$18,MATCH(1,($AM$3:$AM$18=$AR105&amp;$AQ105)*($J$3:$J$18=BK$3),0),0),"")</f>
        <v/>
      </c>
      <c r="BL105" s="297" t="str">
        <f t="array" aca="1" ref="BL105" ca="1">IFERROR(INDEX($K$3:$K$18,MATCH(1,($AM$3:$AM$18=$AR105&amp;$AQ105)*($J$3:$J$18=BL$3),0),0),"")</f>
        <v/>
      </c>
      <c r="BM105" s="299" t="str">
        <f t="array" aca="1" ref="BM105" ca="1">IFERROR(INDEX($I$3:$I$18,MATCH(1,($AM$3:$AM$18=$AR105&amp;$AQ105)*($J$3:$J$18=BM$3),0),0),"")</f>
        <v/>
      </c>
      <c r="BN105" s="297" t="str">
        <f t="array" aca="1" ref="BN105" ca="1">IFERROR(INDEX($L$3:$L$18,MATCH(1,($AM$3:$AM$18=$AR105&amp;$AQ105)*($J$3:$J$18=BN$3),0),0),"")</f>
        <v/>
      </c>
      <c r="BO105" s="297" t="str">
        <f t="array" aca="1" ref="BO105" ca="1">IFERROR(INDEX($M$3:$M$18,MATCH(1,($AM$3:$AM$18=$AR105&amp;$AQ105)*($J$3:$J$18=BO$3),0),0),"")</f>
        <v/>
      </c>
      <c r="BP105" s="297" t="str">
        <f t="array" aca="1" ref="BP105" ca="1">IFERROR(INDEX($K$3:$K$18,MATCH(1,($AM$3:$AM$18=$AR105&amp;$AQ105)*($J$3:$J$18=BP$3),0),0),"")</f>
        <v/>
      </c>
      <c r="BQ105" s="299" t="str">
        <f t="array" aca="1" ref="BQ105" ca="1">IFERROR(INDEX($I$3:$I$18,MATCH(1,($AM$3:$AM$18=$AR105&amp;$AQ105)*($J$3:$J$18=BQ$3),0),0),"")</f>
        <v/>
      </c>
      <c r="BR105" s="297" t="str">
        <f t="array" aca="1" ref="BR105" ca="1">IFERROR(INDEX($L$3:$L$18,MATCH(1,($AM$3:$AM$18=$AR105&amp;$AQ105)*($J$3:$J$18=BR$3),0),0),"")</f>
        <v/>
      </c>
      <c r="BS105" s="297" t="str">
        <f t="array" aca="1" ref="BS105" ca="1">IFERROR(INDEX($M$3:$M$18,MATCH(1,($AM$3:$AM$18=$AR105&amp;$AQ105)*($J$3:$J$18=BS$3),0),0),"")</f>
        <v/>
      </c>
      <c r="BT105" s="297" t="str">
        <f t="array" aca="1" ref="BT105" ca="1">IFERROR(INDEX($K$3:$K$18,MATCH(1,($AM$3:$AM$18=$AR105&amp;$AQ105)*($J$3:$J$18=BT$3),0),0),"")</f>
        <v/>
      </c>
      <c r="BU105" s="299" t="str">
        <f t="array" aca="1" ref="BU105" ca="1">IFERROR(INDEX($I$3:$I$18,MATCH(1,($AM$3:$AM$18=$AR105&amp;$AQ105)*($J$3:$J$18=BU$3),0),0),"")</f>
        <v/>
      </c>
      <c r="BV105" s="297" t="str">
        <f t="array" aca="1" ref="BV105" ca="1">IFERROR(INDEX($L$3:$L$18,MATCH(1,($AM$3:$AM$18=$AR105&amp;$AQ105)*($J$3:$J$18=BV$3),0),0),"")</f>
        <v/>
      </c>
      <c r="BW105" s="297" t="str">
        <f t="array" aca="1" ref="BW105" ca="1">IFERROR(INDEX($M$3:$M$18,MATCH(1,($AM$3:$AM$18=$AR105&amp;$AQ105)*($J$3:$J$18=BW$3),0),0),"")</f>
        <v/>
      </c>
      <c r="BX105" s="297" t="str">
        <f t="array" aca="1" ref="BX105" ca="1">IFERROR(INDEX($K$3:$K$18,MATCH(1,($AM$3:$AM$18=$AR105&amp;$AQ105)*($J$3:$J$18=BX$3),0),0),"")</f>
        <v/>
      </c>
      <c r="BY105" s="299" t="str">
        <f t="array" aca="1" ref="BY105" ca="1">IFERROR(INDEX($I$3:$I$18,MATCH(1,($AM$3:$AM$18=$AR105&amp;$AQ105)*($J$3:$J$18=BY$3),0),0),"")</f>
        <v/>
      </c>
      <c r="BZ105" s="297" t="str">
        <f t="array" aca="1" ref="BZ105" ca="1">IFERROR(INDEX($L$3:$L$18,MATCH(1,($AM$3:$AM$18=$AR105&amp;$AQ105)*($J$3:$J$18=BZ$3),0),0),"")</f>
        <v/>
      </c>
      <c r="CA105" s="297" t="str">
        <f t="array" aca="1" ref="CA105" ca="1">IFERROR(INDEX($M$3:$M$18,MATCH(1,($AM$3:$AM$18=$AR105&amp;$AQ105)*($J$3:$J$18=CA$3),0),0),"")</f>
        <v/>
      </c>
      <c r="CB105" s="297" t="str">
        <f t="array" aca="1" ref="CB105" ca="1">IFERROR(INDEX($S$3:$S$33,MATCH(1,($AN$3:$AN$33=$AR105&amp;$AQ105)*($R$3:$R$33=CB$3),0),0),"")</f>
        <v/>
      </c>
      <c r="CC105" s="299" t="str">
        <f t="array" aca="1" ref="CC105" ca="1">IFERROR(INDEX($Q$3:$Q$33,MATCH(1,($AN$3:$AN$33=$AR105&amp;$AQ105)*($R$3:$R$33=CC$3),0),0),"")</f>
        <v/>
      </c>
      <c r="CD105" s="297" t="str">
        <f t="array" aca="1" ref="CD105" ca="1">IFERROR(INDEX($T$3:$T$33,MATCH(1,($AN$3:$AN$33=$AR105&amp;$AQ105)*($R$3:$R$33=CD$3),0),0),"")</f>
        <v/>
      </c>
      <c r="CE105" s="297" t="str">
        <f t="array" aca="1" ref="CE105" ca="1">IFERROR(INDEX($U$3:$U$33,MATCH(1,($AN$3:$AN$33=$AR105&amp;$AQ105)*($R$3:$R$33=CE$3),0),0),"")</f>
        <v/>
      </c>
      <c r="CF105" s="297" t="str">
        <f t="array" aca="1" ref="CF105" ca="1">IFERROR(INDEX($S$3:$S$33,MATCH(1,($AN$3:$AN$33=$AR105&amp;$AQ105)*($R$3:$R$33=CF$3),0),0),"")</f>
        <v/>
      </c>
      <c r="CG105" s="299" t="str">
        <f t="array" aca="1" ref="CG105" ca="1">IFERROR(INDEX($Q$3:$Q$33,MATCH(1,($AN$3:$AN$33=$AR105&amp;$AQ105)*($R$3:$R$33=CG$3),0),0),"")</f>
        <v/>
      </c>
      <c r="CH105" s="297" t="str">
        <f t="array" aca="1" ref="CH105" ca="1">IFERROR(INDEX($T$3:$T$33,MATCH(1,($AN$3:$AN$33=$AR105&amp;$AQ105)*($R$3:$R$33=CH$3),0),0),"")</f>
        <v/>
      </c>
      <c r="CI105" s="297" t="str">
        <f t="array" aca="1" ref="CI105" ca="1">IFERROR(INDEX($U$3:$U$33,MATCH(1,($AN$3:$AN$33=$AR105&amp;$AQ105)*($R$3:$R$33=CI$3),0),0),"")</f>
        <v/>
      </c>
      <c r="CJ105" s="297" t="str">
        <f t="array" aca="1" ref="CJ105" ca="1">IFERROR(INDEX($S$3:$S$33,MATCH(1,($AN$3:$AN$33=$AR105&amp;$AQ105)*($R$3:$R$33=CJ$3),0),0),"")</f>
        <v/>
      </c>
      <c r="CK105" s="299" t="str">
        <f t="array" aca="1" ref="CK105" ca="1">IFERROR(INDEX($Q$3:$Q$33,MATCH(1,($AN$3:$AN$33=$AR105&amp;$AQ105)*($R$3:$R$33=CK$3),0),0),"")</f>
        <v/>
      </c>
      <c r="CL105" s="297" t="str">
        <f t="array" aca="1" ref="CL105" ca="1">IFERROR(INDEX($T$3:$T$33,MATCH(1,($AN$3:$AN$33=$AR105&amp;$AQ105)*($R$3:$R$33=CL$3),0),0),"")</f>
        <v/>
      </c>
      <c r="CM105" s="297" t="str">
        <f t="array" aca="1" ref="CM105" ca="1">IFERROR(INDEX($U$3:$U$33,MATCH(1,($AN$3:$AN$33=$AR105&amp;$AQ105)*($R$3:$R$33=CM$3),0),0),"")</f>
        <v/>
      </c>
      <c r="CN105" s="297" t="str">
        <f t="array" aca="1" ref="CN105" ca="1">IFERROR(INDEX($S$3:$S$33,MATCH(1,($AN$3:$AN$33=$AR105&amp;$AQ105)*($R$3:$R$33=CN$3),0),0),"")</f>
        <v/>
      </c>
      <c r="CO105" s="299" t="str">
        <f t="array" aca="1" ref="CO105" ca="1">IFERROR(INDEX($Q$3:$Q$33,MATCH(1,($AN$3:$AN$33=$AR105&amp;$AQ105)*($R$3:$R$33=CO$3),0),0),"")</f>
        <v/>
      </c>
      <c r="CP105" s="297" t="str">
        <f t="array" aca="1" ref="CP105" ca="1">IFERROR(INDEX($T$3:$T$33,MATCH(1,($AN$3:$AN$33=$AR105&amp;$AQ105)*($R$3:$R$33=CP$3),0),0),"")</f>
        <v/>
      </c>
      <c r="CQ105" s="297" t="str">
        <f t="array" aca="1" ref="CQ105" ca="1">IFERROR(INDEX($U$3:$U$33,MATCH(1,($AN$3:$AN$33=$AR105&amp;$AQ105)*($R$3:$R$33=CQ$3),0),0),"")</f>
        <v/>
      </c>
      <c r="CR105" s="297" t="str">
        <f t="array" aca="1" ref="CR105" ca="1">IFERROR(INDEX($S$3:$S$33,MATCH(1,($AN$3:$AN$33=$AR105&amp;$AQ105)*($R$3:$R$33=CR$3),0),0),"")</f>
        <v/>
      </c>
      <c r="CS105" s="299" t="str">
        <f t="array" aca="1" ref="CS105" ca="1">IFERROR(INDEX($Q$3:$Q$33,MATCH(1,($AN$3:$AN$33=$AR105&amp;$AQ105)*($R$3:$R$33=CS$3),0),0),"")</f>
        <v/>
      </c>
      <c r="CT105" s="297" t="str">
        <f t="array" aca="1" ref="CT105" ca="1">IFERROR(INDEX($T$3:$T$33,MATCH(1,($AN$3:$AN$33=$AR105&amp;$AQ105)*($R$3:$R$33=CT$3),0),0),"")</f>
        <v/>
      </c>
      <c r="CU105" s="297" t="str">
        <f t="array" aca="1" ref="CU105" ca="1">IFERROR(INDEX($U$3:$U$33,MATCH(1,($AN$3:$AN$33=$AR105&amp;$AQ105)*($R$3:$R$33=CU$3),0),0),"")</f>
        <v/>
      </c>
      <c r="CV105" s="297" t="str">
        <f t="array" aca="1" ref="CV105" ca="1">IFERROR(INDEX($S$3:$S$33,MATCH(1,($AN$3:$AN$33=$AR105&amp;$AQ105)*($R$3:$R$33=CV$3),0),0),"")</f>
        <v/>
      </c>
      <c r="CW105" s="299" t="str">
        <f t="array" aca="1" ref="CW105" ca="1">IFERROR(INDEX($Q$3:$Q$33,MATCH(1,($AN$3:$AN$33=$AR105&amp;$AQ105)*($R$3:$R$33=CW$3),0),0),"")</f>
        <v/>
      </c>
      <c r="CX105" s="297" t="str">
        <f t="array" aca="1" ref="CX105" ca="1">IFERROR(INDEX($T$3:$T$33,MATCH(1,($AN$3:$AN$33=$AR105&amp;$AQ105)*($R$3:$R$33=CX$3),0),0),"")</f>
        <v/>
      </c>
      <c r="CY105" s="297" t="str">
        <f t="array" aca="1" ref="CY105" ca="1">IFERROR(INDEX($U$3:$U$33,MATCH(1,($AN$3:$AN$33=$AR105&amp;$AQ105)*($R$3:$R$33=CY$3),0),0),"")</f>
        <v/>
      </c>
      <c r="CZ105" s="297" t="str">
        <f t="array" aca="1" ref="CZ105" ca="1">IFERROR(INDEX($S$3:$S$33,MATCH(1,($AN$3:$AN$33=$AR105&amp;$AQ105)*($R$3:$R$33=CZ$3),0),0),"")</f>
        <v/>
      </c>
      <c r="DA105" s="299" t="str">
        <f t="array" aca="1" ref="DA105" ca="1">IFERROR(INDEX($Q$3:$Q$33,MATCH(1,($AN$3:$AN$33=$AR105&amp;$AQ105)*($R$3:$R$33=DA$3),0),0),"")</f>
        <v/>
      </c>
      <c r="DB105" s="297" t="str">
        <f t="array" aca="1" ref="DB105" ca="1">IFERROR(INDEX($T$3:$T$33,MATCH(1,($AN$3:$AN$33=$AR105&amp;$AQ105)*($R$3:$R$33=DB$3),0),0),"")</f>
        <v/>
      </c>
      <c r="DC105" s="297" t="str">
        <f t="array" aca="1" ref="DC105" ca="1">IFERROR(INDEX($U$3:$U$33,MATCH(1,($AN$3:$AN$33=$AR105&amp;$AQ105)*($R$3:$R$33=DC$3),0),0),"")</f>
        <v/>
      </c>
      <c r="DD105" s="297" t="str">
        <f t="array" aca="1" ref="DD105" ca="1">IFERROR(INDEX($AA$3:$AA$65,MATCH(1,($AO$3:$AO$65=$AR105&amp;$AQ105)*($Z$3:$Z$65=DD$3),0),0),"")</f>
        <v/>
      </c>
      <c r="DE105" s="299" t="str">
        <f t="array" aca="1" ref="DE105" ca="1">IFERROR(INDEX($Y$3:$Y$65,MATCH(1,($AO$3:$AO$65=$AR105&amp;$AQ105)*($Z$3:$Z$65=DE$3),0),0),"")</f>
        <v/>
      </c>
      <c r="DF105" s="297" t="str">
        <f t="array" aca="1" ref="DF105" ca="1">IFERROR(INDEX($AB$3:$AB$65,MATCH(1,($AO$3:$AO$65=$AR105&amp;$AQ105)*($Z$3:$Z$65=DF$3),0),0),"")</f>
        <v/>
      </c>
      <c r="DG105" s="297" t="str">
        <f t="array" aca="1" ref="DG105" ca="1">IFERROR(INDEX($AC$3:$AC$65,MATCH(1,($AO$3:$AO$65=$AR105&amp;$AQ105)*($Z$3:$Z$65=DG$3),0),0),"")</f>
        <v/>
      </c>
      <c r="DH105" s="297" t="str">
        <f t="array" aca="1" ref="DH105" ca="1">IFERROR(INDEX($AA$3:$AA$65,MATCH(1,($AO$3:$AO$65=$AR105&amp;$AQ105)*($Z$3:$Z$65=DH$3),0),0),"")</f>
        <v/>
      </c>
      <c r="DI105" s="299" t="str">
        <f t="array" aca="1" ref="DI105" ca="1">IFERROR(INDEX($Y$3:$Y$65,MATCH(1,($AO$3:$AO$65=$AR105&amp;$AQ105)*($Z$3:$Z$65=DI$3),0),0),"")</f>
        <v/>
      </c>
      <c r="DJ105" s="297" t="str">
        <f t="array" aca="1" ref="DJ105" ca="1">IFERROR(INDEX($AB$3:$AB$65,MATCH(1,($AO$3:$AO$65=$AR105&amp;$AQ105)*($Z$3:$Z$65=DJ$3),0),0),"")</f>
        <v/>
      </c>
      <c r="DK105" s="297" t="str">
        <f t="array" aca="1" ref="DK105" ca="1">IFERROR(INDEX($AC$3:$AC$65,MATCH(1,($AO$3:$AO$65=$AR105&amp;$AQ105)*($Z$3:$Z$65=DK$3),0),0),"")</f>
        <v/>
      </c>
      <c r="DL105" s="297" t="str">
        <f t="array" aca="1" ref="DL105" ca="1">IFERROR(INDEX($AA$3:$AA$65,MATCH(1,($AO$3:$AO$65=$AR105&amp;$AQ105)*($Z$3:$Z$65=DL$3),0),0),"")</f>
        <v/>
      </c>
      <c r="DM105" s="299" t="str">
        <f t="array" aca="1" ref="DM105" ca="1">IFERROR(INDEX($Y$3:$Y$65,MATCH(1,($AO$3:$AO$65=$AR105&amp;$AQ105)*($Z$3:$Z$65=DM$3),0),0),"")</f>
        <v/>
      </c>
      <c r="DN105" s="297" t="str">
        <f t="array" aca="1" ref="DN105" ca="1">IFERROR(INDEX($AB$3:$AB$65,MATCH(1,($AO$3:$AO$65=$AR105&amp;$AQ105)*($Z$3:$Z$65=DN$3),0),0),"")</f>
        <v/>
      </c>
      <c r="DO105" s="297" t="str">
        <f t="array" aca="1" ref="DO105" ca="1">IFERROR(INDEX($AC$3:$AC$65,MATCH(1,($AO$3:$AO$65=$AR105&amp;$AQ105)*($Z$3:$Z$65=DO$3),0),0),"")</f>
        <v/>
      </c>
      <c r="DP105" s="297" t="str">
        <f t="array" aca="1" ref="DP105" ca="1">IFERROR(INDEX($AA$3:$AA$65,MATCH(1,($AO$3:$AO$65=$AR105&amp;$AQ105)*($Z$3:$Z$65=DP$3),0),0),"")</f>
        <v/>
      </c>
      <c r="DQ105" s="299" t="str">
        <f t="array" aca="1" ref="DQ105" ca="1">IFERROR(INDEX($Y$3:$Y$65,MATCH(1,($AO$3:$AO$65=$AR105&amp;$AQ105)*($Z$3:$Z$65=DQ$3),0),0),"")</f>
        <v/>
      </c>
      <c r="DR105" s="297" t="str">
        <f t="array" aca="1" ref="DR105" ca="1">IFERROR(INDEX($AB$3:$AB$65,MATCH(1,($AO$3:$AO$65=$AR105&amp;$AQ105)*($Z$3:$Z$65=DR$3),0),0),"")</f>
        <v/>
      </c>
      <c r="DS105" s="297" t="str">
        <f t="array" aca="1" ref="DS105" ca="1">IFERROR(INDEX($AC$3:$AC$65,MATCH(1,($AO$3:$AO$65=$AR105&amp;$AQ105)*($Z$3:$Z$65=DS$3),0),0),"")</f>
        <v/>
      </c>
      <c r="DT105" s="297" t="str">
        <f t="array" aca="1" ref="DT105" ca="1">IFERROR(INDEX($AA$3:$AA$65,MATCH(1,($AO$3:$AO$65=$AR105&amp;$AQ105)*($Z$3:$Z$65=DT$3),0),0),"")</f>
        <v/>
      </c>
      <c r="DU105" s="299" t="str">
        <f t="array" aca="1" ref="DU105" ca="1">IFERROR(INDEX($Y$3:$Y$65,MATCH(1,($AO$3:$AO$65=$AR105&amp;$AQ105)*($Z$3:$Z$65=DU$3),0),0),"")</f>
        <v/>
      </c>
      <c r="DV105" s="297" t="str">
        <f t="array" aca="1" ref="DV105" ca="1">IFERROR(INDEX($AB$3:$AB$65,MATCH(1,($AO$3:$AO$65=$AR105&amp;$AQ105)*($Z$3:$Z$65=DV$3),0),0),"")</f>
        <v/>
      </c>
      <c r="DW105" s="297" t="str">
        <f t="array" aca="1" ref="DW105" ca="1">IFERROR(INDEX($AC$3:$AC$65,MATCH(1,($AO$3:$AO$65=$AR105&amp;$AQ105)*($Z$3:$Z$65=DW$3),0),0),"")</f>
        <v/>
      </c>
      <c r="DX105" s="297" t="str">
        <f t="array" aca="1" ref="DX105" ca="1">IFERROR(INDEX($AA$3:$AA$65,MATCH(1,($AO$3:$AO$65=$AR105&amp;$AQ105)*($Z$3:$Z$65=DX$3),0),0),"")</f>
        <v/>
      </c>
      <c r="DY105" s="299" t="str">
        <f t="array" aca="1" ref="DY105" ca="1">IFERROR(INDEX($Y$3:$Y$65,MATCH(1,($AO$3:$AO$65=$AR105&amp;$AQ105)*($Z$3:$Z$65=DY$3),0),0),"")</f>
        <v/>
      </c>
      <c r="DZ105" s="297" t="str">
        <f t="array" aca="1" ref="DZ105" ca="1">IFERROR(INDEX($AB$3:$AB$65,MATCH(1,($AO$3:$AO$65=$AR105&amp;$AQ105)*($Z$3:$Z$65=DZ$3),0),0),"")</f>
        <v/>
      </c>
      <c r="EA105" s="297" t="str">
        <f t="array" aca="1" ref="EA105" ca="1">IFERROR(INDEX($AC$3:$AC$65,MATCH(1,($AO$3:$AO$65=$AR105&amp;$AQ105)*($Z$3:$Z$65=EA$3),0),0),"")</f>
        <v/>
      </c>
      <c r="EB105" s="297" t="str">
        <f t="array" aca="1" ref="EB105" ca="1">IFERROR(INDEX($AA$3:$AA$65,MATCH(1,($AO$3:$AO$65=$AR105&amp;$AQ105)*($Z$3:$Z$65=EB$3),0),0),"")</f>
        <v/>
      </c>
      <c r="EC105" s="299" t="str">
        <f t="array" aca="1" ref="EC105" ca="1">IFERROR(INDEX($Y$3:$Y$65,MATCH(1,($AO$3:$AO$65=$AR105&amp;$AQ105)*($Z$3:$Z$65=EC$3),0),0),"")</f>
        <v/>
      </c>
      <c r="ED105" s="297" t="str">
        <f t="array" aca="1" ref="ED105" ca="1">IFERROR(INDEX($AB$3:$AB$65,MATCH(1,($AO$3:$AO$65=$AR105&amp;$AQ105)*($Z$3:$Z$65=ED$3),0),0),"")</f>
        <v/>
      </c>
      <c r="EE105" s="297" t="str">
        <f t="array" aca="1" ref="EE105" ca="1">IFERROR(INDEX($AC$3:$AC$65,MATCH(1,($AO$3:$AO$65=$AR105&amp;$AQ105)*($Z$3:$Z$65=EE$3),0),0),"")</f>
        <v/>
      </c>
      <c r="EF105" s="297" t="str">
        <f t="array" aca="1" ref="EF105" ca="1">IFERROR(INDEX($AI$3:$AI$129,MATCH(1,($AP$3:$AP$129=$AR105&amp;$AQ105)*($AH$3:$AH$129=EF$3),0),0),"")</f>
        <v/>
      </c>
      <c r="EG105" s="299" t="str">
        <f t="array" aca="1" ref="EG105" ca="1">IFERROR(INDEX($AG$3:$AG$129,MATCH(1,($AP$3:$AP$129=$AR105&amp;$AQ105)*($AH$3:$AH$129=EG$3),0),0),"")</f>
        <v/>
      </c>
      <c r="EH105" s="297" t="str">
        <f t="array" aca="1" ref="EH105" ca="1">IFERROR(INDEX($AJ$3:$AJ$129,MATCH(1,($AP$3:$AP$129=$AR105&amp;$AQ105)*($AH$3:$AH$129=EH$3),0),0),"")</f>
        <v/>
      </c>
      <c r="EI105" s="297" t="str">
        <f t="array" aca="1" ref="EI105" ca="1">IFERROR(INDEX($AK$3:$AK$129,MATCH(1,($AP$3:$AP$129=$AR105&amp;$AQ105)*($AH$3:$AH$129=EI$3),0),0),"")</f>
        <v/>
      </c>
      <c r="EJ105" s="297" t="str">
        <f t="array" aca="1" ref="EJ105" ca="1">IFERROR(INDEX($AI$3:$AI$129,MATCH(1,($AP$3:$AP$129=$AR105&amp;$AQ105)*($AH$3:$AH$129=EJ$3),0),0),"")</f>
        <v/>
      </c>
      <c r="EK105" s="299" t="str">
        <f t="array" aca="1" ref="EK105" ca="1">IFERROR(INDEX($AG$3:$AG$129,MATCH(1,($AP$3:$AP$129=$AR105&amp;$AQ105)*($AH$3:$AH$129=EK$3),0),0),"")</f>
        <v/>
      </c>
      <c r="EL105" s="297" t="str">
        <f t="array" aca="1" ref="EL105" ca="1">IFERROR(INDEX($AJ$3:$AJ$129,MATCH(1,($AP$3:$AP$129=$AR105&amp;$AQ105)*($AH$3:$AH$129=EL$3),0),0),"")</f>
        <v/>
      </c>
      <c r="EM105" s="297" t="str">
        <f t="array" aca="1" ref="EM105" ca="1">IFERROR(INDEX($AK$3:$AK$129,MATCH(1,($AP$3:$AP$129=$AR105&amp;$AQ105)*($AH$3:$AH$129=EM$3),0),0),"")</f>
        <v/>
      </c>
      <c r="EN105" s="297" t="str">
        <f t="array" aca="1" ref="EN105" ca="1">IFERROR(INDEX($AI$3:$AI$129,MATCH(1,($AP$3:$AP$129=$AR105&amp;$AQ105)*($AH$3:$AH$129=EN$3),0),0),"")</f>
        <v/>
      </c>
      <c r="EO105" s="299" t="str">
        <f t="array" aca="1" ref="EO105" ca="1">IFERROR(INDEX($AG$3:$AG$129,MATCH(1,($AP$3:$AP$129=$AR105&amp;$AQ105)*($AH$3:$AH$129=EO$3),0),0),"")</f>
        <v/>
      </c>
      <c r="EP105" s="297" t="str">
        <f t="array" aca="1" ref="EP105" ca="1">IFERROR(INDEX($AJ$3:$AJ$129,MATCH(1,($AP$3:$AP$129=$AR105&amp;$AQ105)*($AH$3:$AH$129=EP$3),0),0),"")</f>
        <v/>
      </c>
      <c r="EQ105" s="297" t="str">
        <f t="array" aca="1" ref="EQ105" ca="1">IFERROR(INDEX($AK$3:$AK$129,MATCH(1,($AP$3:$AP$129=$AR105&amp;$AQ105)*($AH$3:$AH$129=EQ$3),0),0),"")</f>
        <v/>
      </c>
      <c r="ER105" s="297" t="str">
        <f t="array" aca="1" ref="ER105" ca="1">IFERROR(INDEX($AI$3:$AI$129,MATCH(1,($AP$3:$AP$129=$AR105&amp;$AQ105)*($AH$3:$AH$129=ER$3),0),0),"")</f>
        <v/>
      </c>
      <c r="ES105" s="299" t="str">
        <f t="array" aca="1" ref="ES105" ca="1">IFERROR(INDEX($AG$3:$AG$129,MATCH(1,($AP$3:$AP$129=$AR105&amp;$AQ105)*($AH$3:$AH$129=ES$3),0),0),"")</f>
        <v/>
      </c>
      <c r="ET105" s="297" t="str">
        <f t="array" aca="1" ref="ET105" ca="1">IFERROR(INDEX($AJ$3:$AJ$129,MATCH(1,($AP$3:$AP$129=$AR105&amp;$AQ105)*($AH$3:$AH$129=ET$3),0),0),"")</f>
        <v/>
      </c>
      <c r="EU105" s="297" t="str">
        <f t="array" aca="1" ref="EU105" ca="1">IFERROR(INDEX($AK$3:$AK$129,MATCH(1,($AP$3:$AP$129=$AR105&amp;$AQ105)*($AH$3:$AH$129=EU$3),0),0),"")</f>
        <v/>
      </c>
      <c r="EV105" s="297" t="str">
        <f t="array" aca="1" ref="EV105" ca="1">IFERROR(INDEX($AI$3:$AI$129,MATCH(1,($AP$3:$AP$129=$AR105&amp;$AQ105)*($AH$3:$AH$129=EV$3),0),0),"")</f>
        <v/>
      </c>
      <c r="EW105" s="299" t="str">
        <f t="array" aca="1" ref="EW105" ca="1">IFERROR(INDEX($AG$3:$AG$129,MATCH(1,($AP$3:$AP$129=$AR105&amp;$AQ105)*($AH$3:$AH$129=EW$3),0),0),"")</f>
        <v/>
      </c>
      <c r="EX105" s="297" t="str">
        <f t="array" aca="1" ref="EX105" ca="1">IFERROR(INDEX($AJ$3:$AJ$129,MATCH(1,($AP$3:$AP$129=$AR105&amp;$AQ105)*($AH$3:$AH$129=EX$3),0),0),"")</f>
        <v/>
      </c>
      <c r="EY105" s="297" t="str">
        <f t="array" aca="1" ref="EY105" ca="1">IFERROR(INDEX($AK$3:$AK$129,MATCH(1,($AP$3:$AP$129=$AR105&amp;$AQ105)*($AH$3:$AH$129=EY$3),0),0),"")</f>
        <v/>
      </c>
      <c r="EZ105" s="297" t="str">
        <f t="array" aca="1" ref="EZ105" ca="1">IFERROR(INDEX($AI$3:$AI$129,MATCH(1,($AP$3:$AP$129=$AR105&amp;$AQ105)*($AH$3:$AH$129=EZ$3),0),0),"")</f>
        <v/>
      </c>
      <c r="FA105" s="299" t="str">
        <f t="array" aca="1" ref="FA105" ca="1">IFERROR(INDEX($AG$3:$AG$129,MATCH(1,($AP$3:$AP$129=$AR105&amp;$AQ105)*($AH$3:$AH$129=FA$3),0),0),"")</f>
        <v/>
      </c>
      <c r="FB105" s="297" t="str">
        <f t="array" aca="1" ref="FB105" ca="1">IFERROR(INDEX($AJ$3:$AJ$129,MATCH(1,($AP$3:$AP$129=$AR105&amp;$AQ105)*($AH$3:$AH$129=FB$3),0),0),"")</f>
        <v/>
      </c>
      <c r="FC105" s="297" t="str">
        <f t="array" aca="1" ref="FC105" ca="1">IFERROR(INDEX($AK$3:$AK$129,MATCH(1,($AP$3:$AP$129=$AR105&amp;$AQ105)*($AH$3:$AH$129=FC$3),0),0),"")</f>
        <v/>
      </c>
      <c r="FD105" s="297" t="str">
        <f t="array" aca="1" ref="FD105" ca="1">IFERROR(INDEX($AI$3:$AI$129,MATCH(1,($AP$3:$AP$129=$AR105&amp;$AQ105)*($AH$3:$AH$129=FD$3),0),0),"")</f>
        <v/>
      </c>
      <c r="FE105" s="299" t="str">
        <f t="array" aca="1" ref="FE105" ca="1">IFERROR(INDEX($AG$3:$AG$129,MATCH(1,($AP$3:$AP$129=$AR105&amp;$AQ105)*($AH$3:$AH$129=FE$3),0),0),"")</f>
        <v/>
      </c>
      <c r="FF105" s="297" t="str">
        <f t="array" aca="1" ref="FF105" ca="1">IFERROR(INDEX($AJ$3:$AJ$129,MATCH(1,($AP$3:$AP$129=$AR105&amp;$AQ105)*($AH$3:$AH$129=FF$3),0),0),"")</f>
        <v/>
      </c>
      <c r="FG105" s="297" t="str">
        <f t="array" aca="1" ref="FG105" ca="1">IFERROR(INDEX($AK$3:$AK$129,MATCH(1,($AP$3:$AP$129=$AR105&amp;$AQ105)*($AH$3:$AH$129=FG$3),0),0),"")</f>
        <v/>
      </c>
    </row>
    <row r="106" spans="2:163" ht="13.8" x14ac:dyDescent="0.25">
      <c r="B106" s="295">
        <f>dummy1!O112</f>
        <v>104</v>
      </c>
      <c r="C106" s="296">
        <f>dummy1!P112</f>
        <v>42041</v>
      </c>
      <c r="D106" s="297">
        <f>dummy1!Q112</f>
        <v>0.79166666666666674</v>
      </c>
      <c r="E106" s="295" t="str">
        <f>dummy1!R112</f>
        <v>Court 8</v>
      </c>
      <c r="AD106" s="295">
        <f ca="1">'Bracket 33 - 64'!AY291</f>
        <v>56</v>
      </c>
      <c r="AE106" s="295" t="str">
        <f ca="1">'Bracket 33 - 64'!AZ288</f>
        <v>Loser Match 33</v>
      </c>
      <c r="AF106" s="295" t="str">
        <f ca="1">'Bracket 33 - 64'!AZ289</f>
        <v>Winner Match 44</v>
      </c>
      <c r="AG106" s="295" t="str">
        <f t="shared" ca="1" si="80"/>
        <v/>
      </c>
      <c r="AH106" s="295" t="str">
        <f t="shared" ca="1" si="81"/>
        <v/>
      </c>
      <c r="AI106" s="295" t="str">
        <f t="shared" ca="1" si="82"/>
        <v/>
      </c>
      <c r="AJ106" s="295" t="str">
        <f t="shared" ca="1" si="83"/>
        <v/>
      </c>
      <c r="AK106" s="295" t="str">
        <f t="shared" ca="1" si="84"/>
        <v/>
      </c>
      <c r="AL106" s="294">
        <f>IF(dummy1!B113=dummy1!B112,IF(dummy1!C113&gt;1,AL105,AL105+1),1)</f>
        <v>3</v>
      </c>
      <c r="AP106" s="295" t="str">
        <f t="shared" si="85"/>
        <v>3Court 8</v>
      </c>
      <c r="AQ106" s="295" t="str">
        <f t="shared" si="96"/>
        <v>Court 13</v>
      </c>
      <c r="AR106" s="295">
        <f t="shared" si="95"/>
        <v>6</v>
      </c>
      <c r="AS106" s="295">
        <f t="shared" ca="1" si="87"/>
        <v>26</v>
      </c>
      <c r="AT106" s="295">
        <f t="shared" ca="1" si="88"/>
        <v>0</v>
      </c>
      <c r="AU106" s="295">
        <f t="shared" ca="1" si="89"/>
        <v>0</v>
      </c>
      <c r="AV106" s="295">
        <f t="shared" ca="1" si="90"/>
        <v>0</v>
      </c>
      <c r="AW106" s="295">
        <f t="shared" ca="1" si="91"/>
        <v>0</v>
      </c>
      <c r="AX106" s="295">
        <f t="shared" ca="1" si="92"/>
        <v>0</v>
      </c>
      <c r="AY106" s="295">
        <f t="shared" ca="1" si="93"/>
        <v>0</v>
      </c>
      <c r="AZ106" s="297" t="str">
        <f t="array" aca="1" ref="AZ106" ca="1">IFERROR(INDEX($K$3:$K$18,MATCH(1,($AM$3:$AM$18=$AR106&amp;$AQ106)*($J$3:$J$18=AZ$3),0),0),"")</f>
        <v/>
      </c>
      <c r="BA106" s="299" t="str">
        <f t="array" aca="1" ref="BA106" ca="1">IFERROR(INDEX($I$3:$I$18,MATCH(1,($AM$3:$AM$18=$AR106&amp;$AQ106)*($J$3:$J$18=BA$3),0),0),"")</f>
        <v/>
      </c>
      <c r="BB106" s="297" t="str">
        <f t="array" aca="1" ref="BB106" ca="1">IFERROR(INDEX($L$3:$L$18,MATCH(1,($AM$3:$AM$18=$AR106&amp;$AQ106)*($J$3:$J$18=BB$3),0),0),"")</f>
        <v/>
      </c>
      <c r="BC106" s="297" t="str">
        <f t="array" aca="1" ref="BC106" ca="1">IFERROR(INDEX($M$3:$M$18,MATCH(1,($AM$3:$AM$18=$AR106&amp;$AQ106)*($J$3:$J$18=BC$3),0),0),"")</f>
        <v/>
      </c>
      <c r="BD106" s="297" t="str">
        <f t="array" aca="1" ref="BD106" ca="1">IFERROR(INDEX($K$3:$K$18,MATCH(1,($AM$3:$AM$18=$AR106&amp;$AQ106)*($J$3:$J$18=BD$3),0),0),"")</f>
        <v/>
      </c>
      <c r="BE106" s="299" t="str">
        <f t="array" aca="1" ref="BE106" ca="1">IFERROR(INDEX($I$3:$I$18,MATCH(1,($AM$3:$AM$18=$AR106&amp;$AQ106)*($J$3:$J$18=BE$3),0),0),"")</f>
        <v/>
      </c>
      <c r="BF106" s="297" t="str">
        <f t="array" aca="1" ref="BF106" ca="1">IFERROR(INDEX($L$3:$L$18,MATCH(1,($AM$3:$AM$18=$AR106&amp;$AQ106)*($J$3:$J$18=BF$3),0),0),"")</f>
        <v/>
      </c>
      <c r="BG106" s="297" t="str">
        <f t="array" aca="1" ref="BG106" ca="1">IFERROR(INDEX($M$3:$M$18,MATCH(1,($AM$3:$AM$18=$AR106&amp;$AQ106)*($J$3:$J$18=BG$3),0),0),"")</f>
        <v/>
      </c>
      <c r="BH106" s="297" t="str">
        <f t="array" aca="1" ref="BH106" ca="1">IFERROR(INDEX($K$3:$K$18,MATCH(1,($AM$3:$AM$18=$AR106&amp;$AQ106)*($J$3:$J$18=BH$3),0),0),"")</f>
        <v/>
      </c>
      <c r="BI106" s="299" t="str">
        <f t="array" aca="1" ref="BI106" ca="1">IFERROR(INDEX($I$3:$I$18,MATCH(1,($AM$3:$AM$18=$AR106&amp;$AQ106)*($J$3:$J$18=BI$3),0),0),"")</f>
        <v/>
      </c>
      <c r="BJ106" s="297" t="str">
        <f t="array" aca="1" ref="BJ106" ca="1">IFERROR(INDEX($L$3:$L$18,MATCH(1,($AM$3:$AM$18=$AR106&amp;$AQ106)*($J$3:$J$18=BJ$3),0),0),"")</f>
        <v/>
      </c>
      <c r="BK106" s="297" t="str">
        <f t="array" aca="1" ref="BK106" ca="1">IFERROR(INDEX($M$3:$M$18,MATCH(1,($AM$3:$AM$18=$AR106&amp;$AQ106)*($J$3:$J$18=BK$3),0),0),"")</f>
        <v/>
      </c>
      <c r="BL106" s="297" t="str">
        <f t="array" aca="1" ref="BL106" ca="1">IFERROR(INDEX($K$3:$K$18,MATCH(1,($AM$3:$AM$18=$AR106&amp;$AQ106)*($J$3:$J$18=BL$3),0),0),"")</f>
        <v/>
      </c>
      <c r="BM106" s="299" t="str">
        <f t="array" aca="1" ref="BM106" ca="1">IFERROR(INDEX($I$3:$I$18,MATCH(1,($AM$3:$AM$18=$AR106&amp;$AQ106)*($J$3:$J$18=BM$3),0),0),"")</f>
        <v/>
      </c>
      <c r="BN106" s="297" t="str">
        <f t="array" aca="1" ref="BN106" ca="1">IFERROR(INDEX($L$3:$L$18,MATCH(1,($AM$3:$AM$18=$AR106&amp;$AQ106)*($J$3:$J$18=BN$3),0),0),"")</f>
        <v/>
      </c>
      <c r="BO106" s="297" t="str">
        <f t="array" aca="1" ref="BO106" ca="1">IFERROR(INDEX($M$3:$M$18,MATCH(1,($AM$3:$AM$18=$AR106&amp;$AQ106)*($J$3:$J$18=BO$3),0),0),"")</f>
        <v/>
      </c>
      <c r="BP106" s="297" t="str">
        <f t="array" aca="1" ref="BP106" ca="1">IFERROR(INDEX($K$3:$K$18,MATCH(1,($AM$3:$AM$18=$AR106&amp;$AQ106)*($J$3:$J$18=BP$3),0),0),"")</f>
        <v/>
      </c>
      <c r="BQ106" s="299" t="str">
        <f t="array" aca="1" ref="BQ106" ca="1">IFERROR(INDEX($I$3:$I$18,MATCH(1,($AM$3:$AM$18=$AR106&amp;$AQ106)*($J$3:$J$18=BQ$3),0),0),"")</f>
        <v/>
      </c>
      <c r="BR106" s="297" t="str">
        <f t="array" aca="1" ref="BR106" ca="1">IFERROR(INDEX($L$3:$L$18,MATCH(1,($AM$3:$AM$18=$AR106&amp;$AQ106)*($J$3:$J$18=BR$3),0),0),"")</f>
        <v/>
      </c>
      <c r="BS106" s="297" t="str">
        <f t="array" aca="1" ref="BS106" ca="1">IFERROR(INDEX($M$3:$M$18,MATCH(1,($AM$3:$AM$18=$AR106&amp;$AQ106)*($J$3:$J$18=BS$3),0),0),"")</f>
        <v/>
      </c>
      <c r="BT106" s="297" t="str">
        <f t="array" aca="1" ref="BT106" ca="1">IFERROR(INDEX($K$3:$K$18,MATCH(1,($AM$3:$AM$18=$AR106&amp;$AQ106)*($J$3:$J$18=BT$3),0),0),"")</f>
        <v/>
      </c>
      <c r="BU106" s="299" t="str">
        <f t="array" aca="1" ref="BU106" ca="1">IFERROR(INDEX($I$3:$I$18,MATCH(1,($AM$3:$AM$18=$AR106&amp;$AQ106)*($J$3:$J$18=BU$3),0),0),"")</f>
        <v/>
      </c>
      <c r="BV106" s="297" t="str">
        <f t="array" aca="1" ref="BV106" ca="1">IFERROR(INDEX($L$3:$L$18,MATCH(1,($AM$3:$AM$18=$AR106&amp;$AQ106)*($J$3:$J$18=BV$3),0),0),"")</f>
        <v/>
      </c>
      <c r="BW106" s="297" t="str">
        <f t="array" aca="1" ref="BW106" ca="1">IFERROR(INDEX($M$3:$M$18,MATCH(1,($AM$3:$AM$18=$AR106&amp;$AQ106)*($J$3:$J$18=BW$3),0),0),"")</f>
        <v/>
      </c>
      <c r="BX106" s="297" t="str">
        <f t="array" aca="1" ref="BX106" ca="1">IFERROR(INDEX($K$3:$K$18,MATCH(1,($AM$3:$AM$18=$AR106&amp;$AQ106)*($J$3:$J$18=BX$3),0),0),"")</f>
        <v/>
      </c>
      <c r="BY106" s="299" t="str">
        <f t="array" aca="1" ref="BY106" ca="1">IFERROR(INDEX($I$3:$I$18,MATCH(1,($AM$3:$AM$18=$AR106&amp;$AQ106)*($J$3:$J$18=BY$3),0),0),"")</f>
        <v/>
      </c>
      <c r="BZ106" s="297" t="str">
        <f t="array" aca="1" ref="BZ106" ca="1">IFERROR(INDEX($L$3:$L$18,MATCH(1,($AM$3:$AM$18=$AR106&amp;$AQ106)*($J$3:$J$18=BZ$3),0),0),"")</f>
        <v/>
      </c>
      <c r="CA106" s="297" t="str">
        <f t="array" aca="1" ref="CA106" ca="1">IFERROR(INDEX($M$3:$M$18,MATCH(1,($AM$3:$AM$18=$AR106&amp;$AQ106)*($J$3:$J$18=CA$3),0),0),"")</f>
        <v/>
      </c>
      <c r="CB106" s="297" t="str">
        <f t="array" aca="1" ref="CB106" ca="1">IFERROR(INDEX($S$3:$S$33,MATCH(1,($AN$3:$AN$33=$AR106&amp;$AQ106)*($R$3:$R$33=CB$3),0),0),"")</f>
        <v/>
      </c>
      <c r="CC106" s="299" t="str">
        <f t="array" aca="1" ref="CC106" ca="1">IFERROR(INDEX($Q$3:$Q$33,MATCH(1,($AN$3:$AN$33=$AR106&amp;$AQ106)*($R$3:$R$33=CC$3),0),0),"")</f>
        <v/>
      </c>
      <c r="CD106" s="297" t="str">
        <f t="array" aca="1" ref="CD106" ca="1">IFERROR(INDEX($T$3:$T$33,MATCH(1,($AN$3:$AN$33=$AR106&amp;$AQ106)*($R$3:$R$33=CD$3),0),0),"")</f>
        <v/>
      </c>
      <c r="CE106" s="297" t="str">
        <f t="array" aca="1" ref="CE106" ca="1">IFERROR(INDEX($U$3:$U$33,MATCH(1,($AN$3:$AN$33=$AR106&amp;$AQ106)*($R$3:$R$33=CE$3),0),0),"")</f>
        <v/>
      </c>
      <c r="CF106" s="297" t="str">
        <f t="array" aca="1" ref="CF106" ca="1">IFERROR(INDEX($S$3:$S$33,MATCH(1,($AN$3:$AN$33=$AR106&amp;$AQ106)*($R$3:$R$33=CF$3),0),0),"")</f>
        <v/>
      </c>
      <c r="CG106" s="299" t="str">
        <f t="array" aca="1" ref="CG106" ca="1">IFERROR(INDEX($Q$3:$Q$33,MATCH(1,($AN$3:$AN$33=$AR106&amp;$AQ106)*($R$3:$R$33=CG$3),0),0),"")</f>
        <v/>
      </c>
      <c r="CH106" s="297" t="str">
        <f t="array" aca="1" ref="CH106" ca="1">IFERROR(INDEX($T$3:$T$33,MATCH(1,($AN$3:$AN$33=$AR106&amp;$AQ106)*($R$3:$R$33=CH$3),0),0),"")</f>
        <v/>
      </c>
      <c r="CI106" s="297" t="str">
        <f t="array" aca="1" ref="CI106" ca="1">IFERROR(INDEX($U$3:$U$33,MATCH(1,($AN$3:$AN$33=$AR106&amp;$AQ106)*($R$3:$R$33=CI$3),0),0),"")</f>
        <v/>
      </c>
      <c r="CJ106" s="297" t="str">
        <f t="array" aca="1" ref="CJ106" ca="1">IFERROR(INDEX($S$3:$S$33,MATCH(1,($AN$3:$AN$33=$AR106&amp;$AQ106)*($R$3:$R$33=CJ$3),0),0),"")</f>
        <v/>
      </c>
      <c r="CK106" s="299" t="str">
        <f t="array" aca="1" ref="CK106" ca="1">IFERROR(INDEX($Q$3:$Q$33,MATCH(1,($AN$3:$AN$33=$AR106&amp;$AQ106)*($R$3:$R$33=CK$3),0),0),"")</f>
        <v/>
      </c>
      <c r="CL106" s="297" t="str">
        <f t="array" aca="1" ref="CL106" ca="1">IFERROR(INDEX($T$3:$T$33,MATCH(1,($AN$3:$AN$33=$AR106&amp;$AQ106)*($R$3:$R$33=CL$3),0),0),"")</f>
        <v/>
      </c>
      <c r="CM106" s="297" t="str">
        <f t="array" aca="1" ref="CM106" ca="1">IFERROR(INDEX($U$3:$U$33,MATCH(1,($AN$3:$AN$33=$AR106&amp;$AQ106)*($R$3:$R$33=CM$3),0),0),"")</f>
        <v/>
      </c>
      <c r="CN106" s="297" t="str">
        <f t="array" aca="1" ref="CN106" ca="1">IFERROR(INDEX($S$3:$S$33,MATCH(1,($AN$3:$AN$33=$AR106&amp;$AQ106)*($R$3:$R$33=CN$3),0),0),"")</f>
        <v/>
      </c>
      <c r="CO106" s="299" t="str">
        <f t="array" aca="1" ref="CO106" ca="1">IFERROR(INDEX($Q$3:$Q$33,MATCH(1,($AN$3:$AN$33=$AR106&amp;$AQ106)*($R$3:$R$33=CO$3),0),0),"")</f>
        <v/>
      </c>
      <c r="CP106" s="297" t="str">
        <f t="array" aca="1" ref="CP106" ca="1">IFERROR(INDEX($T$3:$T$33,MATCH(1,($AN$3:$AN$33=$AR106&amp;$AQ106)*($R$3:$R$33=CP$3),0),0),"")</f>
        <v/>
      </c>
      <c r="CQ106" s="297" t="str">
        <f t="array" aca="1" ref="CQ106" ca="1">IFERROR(INDEX($U$3:$U$33,MATCH(1,($AN$3:$AN$33=$AR106&amp;$AQ106)*($R$3:$R$33=CQ$3),0),0),"")</f>
        <v/>
      </c>
      <c r="CR106" s="297" t="str">
        <f t="array" aca="1" ref="CR106" ca="1">IFERROR(INDEX($S$3:$S$33,MATCH(1,($AN$3:$AN$33=$AR106&amp;$AQ106)*($R$3:$R$33=CR$3),0),0),"")</f>
        <v/>
      </c>
      <c r="CS106" s="299" t="str">
        <f t="array" aca="1" ref="CS106" ca="1">IFERROR(INDEX($Q$3:$Q$33,MATCH(1,($AN$3:$AN$33=$AR106&amp;$AQ106)*($R$3:$R$33=CS$3),0),0),"")</f>
        <v/>
      </c>
      <c r="CT106" s="297" t="str">
        <f t="array" aca="1" ref="CT106" ca="1">IFERROR(INDEX($T$3:$T$33,MATCH(1,($AN$3:$AN$33=$AR106&amp;$AQ106)*($R$3:$R$33=CT$3),0),0),"")</f>
        <v/>
      </c>
      <c r="CU106" s="297" t="str">
        <f t="array" aca="1" ref="CU106" ca="1">IFERROR(INDEX($U$3:$U$33,MATCH(1,($AN$3:$AN$33=$AR106&amp;$AQ106)*($R$3:$R$33=CU$3),0),0),"")</f>
        <v/>
      </c>
      <c r="CV106" s="297" t="str">
        <f t="array" aca="1" ref="CV106" ca="1">IFERROR(INDEX($S$3:$S$33,MATCH(1,($AN$3:$AN$33=$AR106&amp;$AQ106)*($R$3:$R$33=CV$3),0),0),"")</f>
        <v/>
      </c>
      <c r="CW106" s="299" t="str">
        <f t="array" aca="1" ref="CW106" ca="1">IFERROR(INDEX($Q$3:$Q$33,MATCH(1,($AN$3:$AN$33=$AR106&amp;$AQ106)*($R$3:$R$33=CW$3),0),0),"")</f>
        <v/>
      </c>
      <c r="CX106" s="297" t="str">
        <f t="array" aca="1" ref="CX106" ca="1">IFERROR(INDEX($T$3:$T$33,MATCH(1,($AN$3:$AN$33=$AR106&amp;$AQ106)*($R$3:$R$33=CX$3),0),0),"")</f>
        <v/>
      </c>
      <c r="CY106" s="297" t="str">
        <f t="array" aca="1" ref="CY106" ca="1">IFERROR(INDEX($U$3:$U$33,MATCH(1,($AN$3:$AN$33=$AR106&amp;$AQ106)*($R$3:$R$33=CY$3),0),0),"")</f>
        <v/>
      </c>
      <c r="CZ106" s="297" t="str">
        <f t="array" aca="1" ref="CZ106" ca="1">IFERROR(INDEX($S$3:$S$33,MATCH(1,($AN$3:$AN$33=$AR106&amp;$AQ106)*($R$3:$R$33=CZ$3),0),0),"")</f>
        <v/>
      </c>
      <c r="DA106" s="299" t="str">
        <f t="array" aca="1" ref="DA106" ca="1">IFERROR(INDEX($Q$3:$Q$33,MATCH(1,($AN$3:$AN$33=$AR106&amp;$AQ106)*($R$3:$R$33=DA$3),0),0),"")</f>
        <v/>
      </c>
      <c r="DB106" s="297" t="str">
        <f t="array" aca="1" ref="DB106" ca="1">IFERROR(INDEX($T$3:$T$33,MATCH(1,($AN$3:$AN$33=$AR106&amp;$AQ106)*($R$3:$R$33=DB$3),0),0),"")</f>
        <v/>
      </c>
      <c r="DC106" s="297" t="str">
        <f t="array" aca="1" ref="DC106" ca="1">IFERROR(INDEX($U$3:$U$33,MATCH(1,($AN$3:$AN$33=$AR106&amp;$AQ106)*($R$3:$R$33=DC$3),0),0),"")</f>
        <v/>
      </c>
      <c r="DD106" s="297" t="str">
        <f t="array" aca="1" ref="DD106" ca="1">IFERROR(INDEX($AA$3:$AA$65,MATCH(1,($AO$3:$AO$65=$AR106&amp;$AQ106)*($Z$3:$Z$65=DD$3),0),0),"")</f>
        <v/>
      </c>
      <c r="DE106" s="299" t="str">
        <f t="array" aca="1" ref="DE106" ca="1">IFERROR(INDEX($Y$3:$Y$65,MATCH(1,($AO$3:$AO$65=$AR106&amp;$AQ106)*($Z$3:$Z$65=DE$3),0),0),"")</f>
        <v/>
      </c>
      <c r="DF106" s="297" t="str">
        <f t="array" aca="1" ref="DF106" ca="1">IFERROR(INDEX($AB$3:$AB$65,MATCH(1,($AO$3:$AO$65=$AR106&amp;$AQ106)*($Z$3:$Z$65=DF$3),0),0),"")</f>
        <v/>
      </c>
      <c r="DG106" s="297" t="str">
        <f t="array" aca="1" ref="DG106" ca="1">IFERROR(INDEX($AC$3:$AC$65,MATCH(1,($AO$3:$AO$65=$AR106&amp;$AQ106)*($Z$3:$Z$65=DG$3),0),0),"")</f>
        <v/>
      </c>
      <c r="DH106" s="297" t="str">
        <f t="array" aca="1" ref="DH106" ca="1">IFERROR(INDEX($AA$3:$AA$65,MATCH(1,($AO$3:$AO$65=$AR106&amp;$AQ106)*($Z$3:$Z$65=DH$3),0),0),"")</f>
        <v/>
      </c>
      <c r="DI106" s="299" t="str">
        <f t="array" aca="1" ref="DI106" ca="1">IFERROR(INDEX($Y$3:$Y$65,MATCH(1,($AO$3:$AO$65=$AR106&amp;$AQ106)*($Z$3:$Z$65=DI$3),0),0),"")</f>
        <v/>
      </c>
      <c r="DJ106" s="297" t="str">
        <f t="array" aca="1" ref="DJ106" ca="1">IFERROR(INDEX($AB$3:$AB$65,MATCH(1,($AO$3:$AO$65=$AR106&amp;$AQ106)*($Z$3:$Z$65=DJ$3),0),0),"")</f>
        <v/>
      </c>
      <c r="DK106" s="297" t="str">
        <f t="array" aca="1" ref="DK106" ca="1">IFERROR(INDEX($AC$3:$AC$65,MATCH(1,($AO$3:$AO$65=$AR106&amp;$AQ106)*($Z$3:$Z$65=DK$3),0),0),"")</f>
        <v/>
      </c>
      <c r="DL106" s="297" t="str">
        <f t="array" aca="1" ref="DL106" ca="1">IFERROR(INDEX($AA$3:$AA$65,MATCH(1,($AO$3:$AO$65=$AR106&amp;$AQ106)*($Z$3:$Z$65=DL$3),0),0),"")</f>
        <v/>
      </c>
      <c r="DM106" s="299" t="str">
        <f t="array" aca="1" ref="DM106" ca="1">IFERROR(INDEX($Y$3:$Y$65,MATCH(1,($AO$3:$AO$65=$AR106&amp;$AQ106)*($Z$3:$Z$65=DM$3),0),0),"")</f>
        <v/>
      </c>
      <c r="DN106" s="297" t="str">
        <f t="array" aca="1" ref="DN106" ca="1">IFERROR(INDEX($AB$3:$AB$65,MATCH(1,($AO$3:$AO$65=$AR106&amp;$AQ106)*($Z$3:$Z$65=DN$3),0),0),"")</f>
        <v/>
      </c>
      <c r="DO106" s="297" t="str">
        <f t="array" aca="1" ref="DO106" ca="1">IFERROR(INDEX($AC$3:$AC$65,MATCH(1,($AO$3:$AO$65=$AR106&amp;$AQ106)*($Z$3:$Z$65=DO$3),0),0),"")</f>
        <v/>
      </c>
      <c r="DP106" s="297" t="str">
        <f t="array" aca="1" ref="DP106" ca="1">IFERROR(INDEX($AA$3:$AA$65,MATCH(1,($AO$3:$AO$65=$AR106&amp;$AQ106)*($Z$3:$Z$65=DP$3),0),0),"")</f>
        <v/>
      </c>
      <c r="DQ106" s="299" t="str">
        <f t="array" aca="1" ref="DQ106" ca="1">IFERROR(INDEX($Y$3:$Y$65,MATCH(1,($AO$3:$AO$65=$AR106&amp;$AQ106)*($Z$3:$Z$65=DQ$3),0),0),"")</f>
        <v/>
      </c>
      <c r="DR106" s="297" t="str">
        <f t="array" aca="1" ref="DR106" ca="1">IFERROR(INDEX($AB$3:$AB$65,MATCH(1,($AO$3:$AO$65=$AR106&amp;$AQ106)*($Z$3:$Z$65=DR$3),0),0),"")</f>
        <v/>
      </c>
      <c r="DS106" s="297" t="str">
        <f t="array" aca="1" ref="DS106" ca="1">IFERROR(INDEX($AC$3:$AC$65,MATCH(1,($AO$3:$AO$65=$AR106&amp;$AQ106)*($Z$3:$Z$65=DS$3),0),0),"")</f>
        <v/>
      </c>
      <c r="DT106" s="297" t="str">
        <f t="array" aca="1" ref="DT106" ca="1">IFERROR(INDEX($AA$3:$AA$65,MATCH(1,($AO$3:$AO$65=$AR106&amp;$AQ106)*($Z$3:$Z$65=DT$3),0),0),"")</f>
        <v/>
      </c>
      <c r="DU106" s="299" t="str">
        <f t="array" aca="1" ref="DU106" ca="1">IFERROR(INDEX($Y$3:$Y$65,MATCH(1,($AO$3:$AO$65=$AR106&amp;$AQ106)*($Z$3:$Z$65=DU$3),0),0),"")</f>
        <v/>
      </c>
      <c r="DV106" s="297" t="str">
        <f t="array" aca="1" ref="DV106" ca="1">IFERROR(INDEX($AB$3:$AB$65,MATCH(1,($AO$3:$AO$65=$AR106&amp;$AQ106)*($Z$3:$Z$65=DV$3),0),0),"")</f>
        <v/>
      </c>
      <c r="DW106" s="297" t="str">
        <f t="array" aca="1" ref="DW106" ca="1">IFERROR(INDEX($AC$3:$AC$65,MATCH(1,($AO$3:$AO$65=$AR106&amp;$AQ106)*($Z$3:$Z$65=DW$3),0),0),"")</f>
        <v/>
      </c>
      <c r="DX106" s="297" t="str">
        <f t="array" aca="1" ref="DX106" ca="1">IFERROR(INDEX($AA$3:$AA$65,MATCH(1,($AO$3:$AO$65=$AR106&amp;$AQ106)*($Z$3:$Z$65=DX$3),0),0),"")</f>
        <v/>
      </c>
      <c r="DY106" s="299" t="str">
        <f t="array" aca="1" ref="DY106" ca="1">IFERROR(INDEX($Y$3:$Y$65,MATCH(1,($AO$3:$AO$65=$AR106&amp;$AQ106)*($Z$3:$Z$65=DY$3),0),0),"")</f>
        <v/>
      </c>
      <c r="DZ106" s="297" t="str">
        <f t="array" aca="1" ref="DZ106" ca="1">IFERROR(INDEX($AB$3:$AB$65,MATCH(1,($AO$3:$AO$65=$AR106&amp;$AQ106)*($Z$3:$Z$65=DZ$3),0),0),"")</f>
        <v/>
      </c>
      <c r="EA106" s="297" t="str">
        <f t="array" aca="1" ref="EA106" ca="1">IFERROR(INDEX($AC$3:$AC$65,MATCH(1,($AO$3:$AO$65=$AR106&amp;$AQ106)*($Z$3:$Z$65=EA$3),0),0),"")</f>
        <v/>
      </c>
      <c r="EB106" s="297" t="str">
        <f t="array" aca="1" ref="EB106" ca="1">IFERROR(INDEX($AA$3:$AA$65,MATCH(1,($AO$3:$AO$65=$AR106&amp;$AQ106)*($Z$3:$Z$65=EB$3),0),0),"")</f>
        <v/>
      </c>
      <c r="EC106" s="299" t="str">
        <f t="array" aca="1" ref="EC106" ca="1">IFERROR(INDEX($Y$3:$Y$65,MATCH(1,($AO$3:$AO$65=$AR106&amp;$AQ106)*($Z$3:$Z$65=EC$3),0),0),"")</f>
        <v/>
      </c>
      <c r="ED106" s="297" t="str">
        <f t="array" aca="1" ref="ED106" ca="1">IFERROR(INDEX($AB$3:$AB$65,MATCH(1,($AO$3:$AO$65=$AR106&amp;$AQ106)*($Z$3:$Z$65=ED$3),0),0),"")</f>
        <v/>
      </c>
      <c r="EE106" s="297" t="str">
        <f t="array" aca="1" ref="EE106" ca="1">IFERROR(INDEX($AC$3:$AC$65,MATCH(1,($AO$3:$AO$65=$AR106&amp;$AQ106)*($Z$3:$Z$65=EE$3),0),0),"")</f>
        <v/>
      </c>
      <c r="EF106" s="297" t="str">
        <f t="array" aca="1" ref="EF106" ca="1">IFERROR(INDEX($AI$3:$AI$129,MATCH(1,($AP$3:$AP$129=$AR106&amp;$AQ106)*($AH$3:$AH$129=EF$3),0),0),"")</f>
        <v/>
      </c>
      <c r="EG106" s="299" t="str">
        <f t="array" aca="1" ref="EG106" ca="1">IFERROR(INDEX($AG$3:$AG$129,MATCH(1,($AP$3:$AP$129=$AR106&amp;$AQ106)*($AH$3:$AH$129=EG$3),0),0),"")</f>
        <v/>
      </c>
      <c r="EH106" s="297" t="str">
        <f t="array" aca="1" ref="EH106" ca="1">IFERROR(INDEX($AJ$3:$AJ$129,MATCH(1,($AP$3:$AP$129=$AR106&amp;$AQ106)*($AH$3:$AH$129=EH$3),0),0),"")</f>
        <v/>
      </c>
      <c r="EI106" s="297" t="str">
        <f t="array" aca="1" ref="EI106" ca="1">IFERROR(INDEX($AK$3:$AK$129,MATCH(1,($AP$3:$AP$129=$AR106&amp;$AQ106)*($AH$3:$AH$129=EI$3),0),0),"")</f>
        <v/>
      </c>
      <c r="EJ106" s="297" t="str">
        <f t="array" aca="1" ref="EJ106" ca="1">IFERROR(INDEX($AI$3:$AI$129,MATCH(1,($AP$3:$AP$129=$AR106&amp;$AQ106)*($AH$3:$AH$129=EJ$3),0),0),"")</f>
        <v/>
      </c>
      <c r="EK106" s="299" t="str">
        <f t="array" aca="1" ref="EK106" ca="1">IFERROR(INDEX($AG$3:$AG$129,MATCH(1,($AP$3:$AP$129=$AR106&amp;$AQ106)*($AH$3:$AH$129=EK$3),0),0),"")</f>
        <v/>
      </c>
      <c r="EL106" s="297" t="str">
        <f t="array" aca="1" ref="EL106" ca="1">IFERROR(INDEX($AJ$3:$AJ$129,MATCH(1,($AP$3:$AP$129=$AR106&amp;$AQ106)*($AH$3:$AH$129=EL$3),0),0),"")</f>
        <v/>
      </c>
      <c r="EM106" s="297" t="str">
        <f t="array" aca="1" ref="EM106" ca="1">IFERROR(INDEX($AK$3:$AK$129,MATCH(1,($AP$3:$AP$129=$AR106&amp;$AQ106)*($AH$3:$AH$129=EM$3),0),0),"")</f>
        <v/>
      </c>
      <c r="EN106" s="297" t="str">
        <f t="array" aca="1" ref="EN106" ca="1">IFERROR(INDEX($AI$3:$AI$129,MATCH(1,($AP$3:$AP$129=$AR106&amp;$AQ106)*($AH$3:$AH$129=EN$3),0),0),"")</f>
        <v/>
      </c>
      <c r="EO106" s="299" t="str">
        <f t="array" aca="1" ref="EO106" ca="1">IFERROR(INDEX($AG$3:$AG$129,MATCH(1,($AP$3:$AP$129=$AR106&amp;$AQ106)*($AH$3:$AH$129=EO$3),0),0),"")</f>
        <v/>
      </c>
      <c r="EP106" s="297" t="str">
        <f t="array" aca="1" ref="EP106" ca="1">IFERROR(INDEX($AJ$3:$AJ$129,MATCH(1,($AP$3:$AP$129=$AR106&amp;$AQ106)*($AH$3:$AH$129=EP$3),0),0),"")</f>
        <v/>
      </c>
      <c r="EQ106" s="297" t="str">
        <f t="array" aca="1" ref="EQ106" ca="1">IFERROR(INDEX($AK$3:$AK$129,MATCH(1,($AP$3:$AP$129=$AR106&amp;$AQ106)*($AH$3:$AH$129=EQ$3),0),0),"")</f>
        <v/>
      </c>
      <c r="ER106" s="297" t="str">
        <f t="array" aca="1" ref="ER106" ca="1">IFERROR(INDEX($AI$3:$AI$129,MATCH(1,($AP$3:$AP$129=$AR106&amp;$AQ106)*($AH$3:$AH$129=ER$3),0),0),"")</f>
        <v/>
      </c>
      <c r="ES106" s="299" t="str">
        <f t="array" aca="1" ref="ES106" ca="1">IFERROR(INDEX($AG$3:$AG$129,MATCH(1,($AP$3:$AP$129=$AR106&amp;$AQ106)*($AH$3:$AH$129=ES$3),0),0),"")</f>
        <v/>
      </c>
      <c r="ET106" s="297" t="str">
        <f t="array" aca="1" ref="ET106" ca="1">IFERROR(INDEX($AJ$3:$AJ$129,MATCH(1,($AP$3:$AP$129=$AR106&amp;$AQ106)*($AH$3:$AH$129=ET$3),0),0),"")</f>
        <v/>
      </c>
      <c r="EU106" s="297" t="str">
        <f t="array" aca="1" ref="EU106" ca="1">IFERROR(INDEX($AK$3:$AK$129,MATCH(1,($AP$3:$AP$129=$AR106&amp;$AQ106)*($AH$3:$AH$129=EU$3),0),0),"")</f>
        <v/>
      </c>
      <c r="EV106" s="297" t="str">
        <f t="array" aca="1" ref="EV106" ca="1">IFERROR(INDEX($AI$3:$AI$129,MATCH(1,($AP$3:$AP$129=$AR106&amp;$AQ106)*($AH$3:$AH$129=EV$3),0),0),"")</f>
        <v/>
      </c>
      <c r="EW106" s="299" t="str">
        <f t="array" aca="1" ref="EW106" ca="1">IFERROR(INDEX($AG$3:$AG$129,MATCH(1,($AP$3:$AP$129=$AR106&amp;$AQ106)*($AH$3:$AH$129=EW$3),0),0),"")</f>
        <v/>
      </c>
      <c r="EX106" s="297" t="str">
        <f t="array" aca="1" ref="EX106" ca="1">IFERROR(INDEX($AJ$3:$AJ$129,MATCH(1,($AP$3:$AP$129=$AR106&amp;$AQ106)*($AH$3:$AH$129=EX$3),0),0),"")</f>
        <v/>
      </c>
      <c r="EY106" s="297" t="str">
        <f t="array" aca="1" ref="EY106" ca="1">IFERROR(INDEX($AK$3:$AK$129,MATCH(1,($AP$3:$AP$129=$AR106&amp;$AQ106)*($AH$3:$AH$129=EY$3),0),0),"")</f>
        <v/>
      </c>
      <c r="EZ106" s="297" t="str">
        <f t="array" aca="1" ref="EZ106" ca="1">IFERROR(INDEX($AI$3:$AI$129,MATCH(1,($AP$3:$AP$129=$AR106&amp;$AQ106)*($AH$3:$AH$129=EZ$3),0),0),"")</f>
        <v/>
      </c>
      <c r="FA106" s="299" t="str">
        <f t="array" aca="1" ref="FA106" ca="1">IFERROR(INDEX($AG$3:$AG$129,MATCH(1,($AP$3:$AP$129=$AR106&amp;$AQ106)*($AH$3:$AH$129=FA$3),0),0),"")</f>
        <v/>
      </c>
      <c r="FB106" s="297" t="str">
        <f t="array" aca="1" ref="FB106" ca="1">IFERROR(INDEX($AJ$3:$AJ$129,MATCH(1,($AP$3:$AP$129=$AR106&amp;$AQ106)*($AH$3:$AH$129=FB$3),0),0),"")</f>
        <v/>
      </c>
      <c r="FC106" s="297" t="str">
        <f t="array" aca="1" ref="FC106" ca="1">IFERROR(INDEX($AK$3:$AK$129,MATCH(1,($AP$3:$AP$129=$AR106&amp;$AQ106)*($AH$3:$AH$129=FC$3),0),0),"")</f>
        <v/>
      </c>
      <c r="FD106" s="297" t="str">
        <f t="array" aca="1" ref="FD106" ca="1">IFERROR(INDEX($AI$3:$AI$129,MATCH(1,($AP$3:$AP$129=$AR106&amp;$AQ106)*($AH$3:$AH$129=FD$3),0),0),"")</f>
        <v/>
      </c>
      <c r="FE106" s="299" t="str">
        <f t="array" aca="1" ref="FE106" ca="1">IFERROR(INDEX($AG$3:$AG$129,MATCH(1,($AP$3:$AP$129=$AR106&amp;$AQ106)*($AH$3:$AH$129=FE$3),0),0),"")</f>
        <v/>
      </c>
      <c r="FF106" s="297" t="str">
        <f t="array" aca="1" ref="FF106" ca="1">IFERROR(INDEX($AJ$3:$AJ$129,MATCH(1,($AP$3:$AP$129=$AR106&amp;$AQ106)*($AH$3:$AH$129=FF$3),0),0),"")</f>
        <v/>
      </c>
      <c r="FG106" s="297" t="str">
        <f t="array" aca="1" ref="FG106" ca="1">IFERROR(INDEX($AK$3:$AK$129,MATCH(1,($AP$3:$AP$129=$AR106&amp;$AQ106)*($AH$3:$AH$129=FG$3),0),0),"")</f>
        <v/>
      </c>
    </row>
    <row r="107" spans="2:163" ht="13.8" x14ac:dyDescent="0.25">
      <c r="B107" s="295">
        <f>dummy1!O113</f>
        <v>105</v>
      </c>
      <c r="C107" s="296">
        <f>dummy1!P113</f>
        <v>42041</v>
      </c>
      <c r="D107" s="297">
        <f>dummy1!Q113</f>
        <v>0.79166666666666674</v>
      </c>
      <c r="E107" s="295" t="str">
        <f>dummy1!R113</f>
        <v>Court 9</v>
      </c>
      <c r="AD107" s="295">
        <f ca="1">'Bracket 33 - 64'!AY319</f>
        <v>57</v>
      </c>
      <c r="AE107" s="295" t="str">
        <f ca="1">'Bracket 33 - 64'!AZ316</f>
        <v>Loser Match 40</v>
      </c>
      <c r="AF107" s="295" t="str">
        <f ca="1">'Bracket 33 - 64'!AZ317</f>
        <v>Winner Match 45</v>
      </c>
      <c r="AG107" s="295" t="str">
        <f t="shared" ca="1" si="80"/>
        <v/>
      </c>
      <c r="AH107" s="295" t="str">
        <f t="shared" ca="1" si="81"/>
        <v/>
      </c>
      <c r="AI107" s="295" t="str">
        <f t="shared" ca="1" si="82"/>
        <v/>
      </c>
      <c r="AJ107" s="295" t="str">
        <f t="shared" ca="1" si="83"/>
        <v/>
      </c>
      <c r="AK107" s="295" t="str">
        <f t="shared" ca="1" si="84"/>
        <v/>
      </c>
      <c r="AL107" s="294">
        <f>IF(dummy1!B114=dummy1!B113,IF(dummy1!C114&gt;1,AL106,AL106+1),1)</f>
        <v>3</v>
      </c>
      <c r="AP107" s="295" t="str">
        <f t="shared" si="85"/>
        <v>3Court 9</v>
      </c>
      <c r="AQ107" s="295" t="str">
        <f t="shared" si="96"/>
        <v>Court 13</v>
      </c>
      <c r="AR107" s="295">
        <f t="shared" si="95"/>
        <v>7</v>
      </c>
      <c r="AS107" s="295">
        <f t="shared" ca="1" si="87"/>
        <v>26</v>
      </c>
      <c r="AT107" s="295">
        <f t="shared" ca="1" si="88"/>
        <v>0</v>
      </c>
      <c r="AU107" s="295">
        <f t="shared" ca="1" si="89"/>
        <v>0</v>
      </c>
      <c r="AV107" s="295">
        <f t="shared" ca="1" si="90"/>
        <v>0</v>
      </c>
      <c r="AW107" s="295">
        <f t="shared" ca="1" si="91"/>
        <v>0</v>
      </c>
      <c r="AX107" s="295">
        <f t="shared" ca="1" si="92"/>
        <v>0</v>
      </c>
      <c r="AY107" s="295">
        <f t="shared" ca="1" si="93"/>
        <v>0</v>
      </c>
      <c r="AZ107" s="297" t="str">
        <f t="array" aca="1" ref="AZ107" ca="1">IFERROR(INDEX($K$3:$K$18,MATCH(1,($AM$3:$AM$18=$AR107&amp;$AQ107)*($J$3:$J$18=AZ$3),0),0),"")</f>
        <v/>
      </c>
      <c r="BA107" s="299" t="str">
        <f t="array" aca="1" ref="BA107" ca="1">IFERROR(INDEX($I$3:$I$18,MATCH(1,($AM$3:$AM$18=$AR107&amp;$AQ107)*($J$3:$J$18=BA$3),0),0),"")</f>
        <v/>
      </c>
      <c r="BB107" s="297" t="str">
        <f t="array" aca="1" ref="BB107" ca="1">IFERROR(INDEX($L$3:$L$18,MATCH(1,($AM$3:$AM$18=$AR107&amp;$AQ107)*($J$3:$J$18=BB$3),0),0),"")</f>
        <v/>
      </c>
      <c r="BC107" s="297" t="str">
        <f t="array" aca="1" ref="BC107" ca="1">IFERROR(INDEX($M$3:$M$18,MATCH(1,($AM$3:$AM$18=$AR107&amp;$AQ107)*($J$3:$J$18=BC$3),0),0),"")</f>
        <v/>
      </c>
      <c r="BD107" s="297" t="str">
        <f t="array" aca="1" ref="BD107" ca="1">IFERROR(INDEX($K$3:$K$18,MATCH(1,($AM$3:$AM$18=$AR107&amp;$AQ107)*($J$3:$J$18=BD$3),0),0),"")</f>
        <v/>
      </c>
      <c r="BE107" s="299" t="str">
        <f t="array" aca="1" ref="BE107" ca="1">IFERROR(INDEX($I$3:$I$18,MATCH(1,($AM$3:$AM$18=$AR107&amp;$AQ107)*($J$3:$J$18=BE$3),0),0),"")</f>
        <v/>
      </c>
      <c r="BF107" s="297" t="str">
        <f t="array" aca="1" ref="BF107" ca="1">IFERROR(INDEX($L$3:$L$18,MATCH(1,($AM$3:$AM$18=$AR107&amp;$AQ107)*($J$3:$J$18=BF$3),0),0),"")</f>
        <v/>
      </c>
      <c r="BG107" s="297" t="str">
        <f t="array" aca="1" ref="BG107" ca="1">IFERROR(INDEX($M$3:$M$18,MATCH(1,($AM$3:$AM$18=$AR107&amp;$AQ107)*($J$3:$J$18=BG$3),0),0),"")</f>
        <v/>
      </c>
      <c r="BH107" s="297" t="str">
        <f t="array" aca="1" ref="BH107" ca="1">IFERROR(INDEX($K$3:$K$18,MATCH(1,($AM$3:$AM$18=$AR107&amp;$AQ107)*($J$3:$J$18=BH$3),0),0),"")</f>
        <v/>
      </c>
      <c r="BI107" s="299" t="str">
        <f t="array" aca="1" ref="BI107" ca="1">IFERROR(INDEX($I$3:$I$18,MATCH(1,($AM$3:$AM$18=$AR107&amp;$AQ107)*($J$3:$J$18=BI$3),0),0),"")</f>
        <v/>
      </c>
      <c r="BJ107" s="297" t="str">
        <f t="array" aca="1" ref="BJ107" ca="1">IFERROR(INDEX($L$3:$L$18,MATCH(1,($AM$3:$AM$18=$AR107&amp;$AQ107)*($J$3:$J$18=BJ$3),0),0),"")</f>
        <v/>
      </c>
      <c r="BK107" s="297" t="str">
        <f t="array" aca="1" ref="BK107" ca="1">IFERROR(INDEX($M$3:$M$18,MATCH(1,($AM$3:$AM$18=$AR107&amp;$AQ107)*($J$3:$J$18=BK$3),0),0),"")</f>
        <v/>
      </c>
      <c r="BL107" s="297" t="str">
        <f t="array" aca="1" ref="BL107" ca="1">IFERROR(INDEX($K$3:$K$18,MATCH(1,($AM$3:$AM$18=$AR107&amp;$AQ107)*($J$3:$J$18=BL$3),0),0),"")</f>
        <v/>
      </c>
      <c r="BM107" s="299" t="str">
        <f t="array" aca="1" ref="BM107" ca="1">IFERROR(INDEX($I$3:$I$18,MATCH(1,($AM$3:$AM$18=$AR107&amp;$AQ107)*($J$3:$J$18=BM$3),0),0),"")</f>
        <v/>
      </c>
      <c r="BN107" s="297" t="str">
        <f t="array" aca="1" ref="BN107" ca="1">IFERROR(INDEX($L$3:$L$18,MATCH(1,($AM$3:$AM$18=$AR107&amp;$AQ107)*($J$3:$J$18=BN$3),0),0),"")</f>
        <v/>
      </c>
      <c r="BO107" s="297" t="str">
        <f t="array" aca="1" ref="BO107" ca="1">IFERROR(INDEX($M$3:$M$18,MATCH(1,($AM$3:$AM$18=$AR107&amp;$AQ107)*($J$3:$J$18=BO$3),0),0),"")</f>
        <v/>
      </c>
      <c r="BP107" s="297" t="str">
        <f t="array" aca="1" ref="BP107" ca="1">IFERROR(INDEX($K$3:$K$18,MATCH(1,($AM$3:$AM$18=$AR107&amp;$AQ107)*($J$3:$J$18=BP$3),0),0),"")</f>
        <v/>
      </c>
      <c r="BQ107" s="299" t="str">
        <f t="array" aca="1" ref="BQ107" ca="1">IFERROR(INDEX($I$3:$I$18,MATCH(1,($AM$3:$AM$18=$AR107&amp;$AQ107)*($J$3:$J$18=BQ$3),0),0),"")</f>
        <v/>
      </c>
      <c r="BR107" s="297" t="str">
        <f t="array" aca="1" ref="BR107" ca="1">IFERROR(INDEX($L$3:$L$18,MATCH(1,($AM$3:$AM$18=$AR107&amp;$AQ107)*($J$3:$J$18=BR$3),0),0),"")</f>
        <v/>
      </c>
      <c r="BS107" s="297" t="str">
        <f t="array" aca="1" ref="BS107" ca="1">IFERROR(INDEX($M$3:$M$18,MATCH(1,($AM$3:$AM$18=$AR107&amp;$AQ107)*($J$3:$J$18=BS$3),0),0),"")</f>
        <v/>
      </c>
      <c r="BT107" s="297" t="str">
        <f t="array" aca="1" ref="BT107" ca="1">IFERROR(INDEX($K$3:$K$18,MATCH(1,($AM$3:$AM$18=$AR107&amp;$AQ107)*($J$3:$J$18=BT$3),0),0),"")</f>
        <v/>
      </c>
      <c r="BU107" s="299" t="str">
        <f t="array" aca="1" ref="BU107" ca="1">IFERROR(INDEX($I$3:$I$18,MATCH(1,($AM$3:$AM$18=$AR107&amp;$AQ107)*($J$3:$J$18=BU$3),0),0),"")</f>
        <v/>
      </c>
      <c r="BV107" s="297" t="str">
        <f t="array" aca="1" ref="BV107" ca="1">IFERROR(INDEX($L$3:$L$18,MATCH(1,($AM$3:$AM$18=$AR107&amp;$AQ107)*($J$3:$J$18=BV$3),0),0),"")</f>
        <v/>
      </c>
      <c r="BW107" s="297" t="str">
        <f t="array" aca="1" ref="BW107" ca="1">IFERROR(INDEX($M$3:$M$18,MATCH(1,($AM$3:$AM$18=$AR107&amp;$AQ107)*($J$3:$J$18=BW$3),0),0),"")</f>
        <v/>
      </c>
      <c r="BX107" s="297" t="str">
        <f t="array" aca="1" ref="BX107" ca="1">IFERROR(INDEX($K$3:$K$18,MATCH(1,($AM$3:$AM$18=$AR107&amp;$AQ107)*($J$3:$J$18=BX$3),0),0),"")</f>
        <v/>
      </c>
      <c r="BY107" s="299" t="str">
        <f t="array" aca="1" ref="BY107" ca="1">IFERROR(INDEX($I$3:$I$18,MATCH(1,($AM$3:$AM$18=$AR107&amp;$AQ107)*($J$3:$J$18=BY$3),0),0),"")</f>
        <v/>
      </c>
      <c r="BZ107" s="297" t="str">
        <f t="array" aca="1" ref="BZ107" ca="1">IFERROR(INDEX($L$3:$L$18,MATCH(1,($AM$3:$AM$18=$AR107&amp;$AQ107)*($J$3:$J$18=BZ$3),0),0),"")</f>
        <v/>
      </c>
      <c r="CA107" s="297" t="str">
        <f t="array" aca="1" ref="CA107" ca="1">IFERROR(INDEX($M$3:$M$18,MATCH(1,($AM$3:$AM$18=$AR107&amp;$AQ107)*($J$3:$J$18=CA$3),0),0),"")</f>
        <v/>
      </c>
      <c r="CB107" s="297" t="str">
        <f t="array" aca="1" ref="CB107" ca="1">IFERROR(INDEX($S$3:$S$33,MATCH(1,($AN$3:$AN$33=$AR107&amp;$AQ107)*($R$3:$R$33=CB$3),0),0),"")</f>
        <v/>
      </c>
      <c r="CC107" s="299" t="str">
        <f t="array" aca="1" ref="CC107" ca="1">IFERROR(INDEX($Q$3:$Q$33,MATCH(1,($AN$3:$AN$33=$AR107&amp;$AQ107)*($R$3:$R$33=CC$3),0),0),"")</f>
        <v/>
      </c>
      <c r="CD107" s="297" t="str">
        <f t="array" aca="1" ref="CD107" ca="1">IFERROR(INDEX($T$3:$T$33,MATCH(1,($AN$3:$AN$33=$AR107&amp;$AQ107)*($R$3:$R$33=CD$3),0),0),"")</f>
        <v/>
      </c>
      <c r="CE107" s="297" t="str">
        <f t="array" aca="1" ref="CE107" ca="1">IFERROR(INDEX($U$3:$U$33,MATCH(1,($AN$3:$AN$33=$AR107&amp;$AQ107)*($R$3:$R$33=CE$3),0),0),"")</f>
        <v/>
      </c>
      <c r="CF107" s="297" t="str">
        <f t="array" aca="1" ref="CF107" ca="1">IFERROR(INDEX($S$3:$S$33,MATCH(1,($AN$3:$AN$33=$AR107&amp;$AQ107)*($R$3:$R$33=CF$3),0),0),"")</f>
        <v/>
      </c>
      <c r="CG107" s="299" t="str">
        <f t="array" aca="1" ref="CG107" ca="1">IFERROR(INDEX($Q$3:$Q$33,MATCH(1,($AN$3:$AN$33=$AR107&amp;$AQ107)*($R$3:$R$33=CG$3),0),0),"")</f>
        <v/>
      </c>
      <c r="CH107" s="297" t="str">
        <f t="array" aca="1" ref="CH107" ca="1">IFERROR(INDEX($T$3:$T$33,MATCH(1,($AN$3:$AN$33=$AR107&amp;$AQ107)*($R$3:$R$33=CH$3),0),0),"")</f>
        <v/>
      </c>
      <c r="CI107" s="297" t="str">
        <f t="array" aca="1" ref="CI107" ca="1">IFERROR(INDEX($U$3:$U$33,MATCH(1,($AN$3:$AN$33=$AR107&amp;$AQ107)*($R$3:$R$33=CI$3),0),0),"")</f>
        <v/>
      </c>
      <c r="CJ107" s="297" t="str">
        <f t="array" aca="1" ref="CJ107" ca="1">IFERROR(INDEX($S$3:$S$33,MATCH(1,($AN$3:$AN$33=$AR107&amp;$AQ107)*($R$3:$R$33=CJ$3),0),0),"")</f>
        <v/>
      </c>
      <c r="CK107" s="299" t="str">
        <f t="array" aca="1" ref="CK107" ca="1">IFERROR(INDEX($Q$3:$Q$33,MATCH(1,($AN$3:$AN$33=$AR107&amp;$AQ107)*($R$3:$R$33=CK$3),0),0),"")</f>
        <v/>
      </c>
      <c r="CL107" s="297" t="str">
        <f t="array" aca="1" ref="CL107" ca="1">IFERROR(INDEX($T$3:$T$33,MATCH(1,($AN$3:$AN$33=$AR107&amp;$AQ107)*($R$3:$R$33=CL$3),0),0),"")</f>
        <v/>
      </c>
      <c r="CM107" s="297" t="str">
        <f t="array" aca="1" ref="CM107" ca="1">IFERROR(INDEX($U$3:$U$33,MATCH(1,($AN$3:$AN$33=$AR107&amp;$AQ107)*($R$3:$R$33=CM$3),0),0),"")</f>
        <v/>
      </c>
      <c r="CN107" s="297" t="str">
        <f t="array" aca="1" ref="CN107" ca="1">IFERROR(INDEX($S$3:$S$33,MATCH(1,($AN$3:$AN$33=$AR107&amp;$AQ107)*($R$3:$R$33=CN$3),0),0),"")</f>
        <v/>
      </c>
      <c r="CO107" s="299" t="str">
        <f t="array" aca="1" ref="CO107" ca="1">IFERROR(INDEX($Q$3:$Q$33,MATCH(1,($AN$3:$AN$33=$AR107&amp;$AQ107)*($R$3:$R$33=CO$3),0),0),"")</f>
        <v/>
      </c>
      <c r="CP107" s="297" t="str">
        <f t="array" aca="1" ref="CP107" ca="1">IFERROR(INDEX($T$3:$T$33,MATCH(1,($AN$3:$AN$33=$AR107&amp;$AQ107)*($R$3:$R$33=CP$3),0),0),"")</f>
        <v/>
      </c>
      <c r="CQ107" s="297" t="str">
        <f t="array" aca="1" ref="CQ107" ca="1">IFERROR(INDEX($U$3:$U$33,MATCH(1,($AN$3:$AN$33=$AR107&amp;$AQ107)*($R$3:$R$33=CQ$3),0),0),"")</f>
        <v/>
      </c>
      <c r="CR107" s="297" t="str">
        <f t="array" aca="1" ref="CR107" ca="1">IFERROR(INDEX($S$3:$S$33,MATCH(1,($AN$3:$AN$33=$AR107&amp;$AQ107)*($R$3:$R$33=CR$3),0),0),"")</f>
        <v/>
      </c>
      <c r="CS107" s="299" t="str">
        <f t="array" aca="1" ref="CS107" ca="1">IFERROR(INDEX($Q$3:$Q$33,MATCH(1,($AN$3:$AN$33=$AR107&amp;$AQ107)*($R$3:$R$33=CS$3),0),0),"")</f>
        <v/>
      </c>
      <c r="CT107" s="297" t="str">
        <f t="array" aca="1" ref="CT107" ca="1">IFERROR(INDEX($T$3:$T$33,MATCH(1,($AN$3:$AN$33=$AR107&amp;$AQ107)*($R$3:$R$33=CT$3),0),0),"")</f>
        <v/>
      </c>
      <c r="CU107" s="297" t="str">
        <f t="array" aca="1" ref="CU107" ca="1">IFERROR(INDEX($U$3:$U$33,MATCH(1,($AN$3:$AN$33=$AR107&amp;$AQ107)*($R$3:$R$33=CU$3),0),0),"")</f>
        <v/>
      </c>
      <c r="CV107" s="297" t="str">
        <f t="array" aca="1" ref="CV107" ca="1">IFERROR(INDEX($S$3:$S$33,MATCH(1,($AN$3:$AN$33=$AR107&amp;$AQ107)*($R$3:$R$33=CV$3),0),0),"")</f>
        <v/>
      </c>
      <c r="CW107" s="299" t="str">
        <f t="array" aca="1" ref="CW107" ca="1">IFERROR(INDEX($Q$3:$Q$33,MATCH(1,($AN$3:$AN$33=$AR107&amp;$AQ107)*($R$3:$R$33=CW$3),0),0),"")</f>
        <v/>
      </c>
      <c r="CX107" s="297" t="str">
        <f t="array" aca="1" ref="CX107" ca="1">IFERROR(INDEX($T$3:$T$33,MATCH(1,($AN$3:$AN$33=$AR107&amp;$AQ107)*($R$3:$R$33=CX$3),0),0),"")</f>
        <v/>
      </c>
      <c r="CY107" s="297" t="str">
        <f t="array" aca="1" ref="CY107" ca="1">IFERROR(INDEX($U$3:$U$33,MATCH(1,($AN$3:$AN$33=$AR107&amp;$AQ107)*($R$3:$R$33=CY$3),0),0),"")</f>
        <v/>
      </c>
      <c r="CZ107" s="297" t="str">
        <f t="array" aca="1" ref="CZ107" ca="1">IFERROR(INDEX($S$3:$S$33,MATCH(1,($AN$3:$AN$33=$AR107&amp;$AQ107)*($R$3:$R$33=CZ$3),0),0),"")</f>
        <v/>
      </c>
      <c r="DA107" s="299" t="str">
        <f t="array" aca="1" ref="DA107" ca="1">IFERROR(INDEX($Q$3:$Q$33,MATCH(1,($AN$3:$AN$33=$AR107&amp;$AQ107)*($R$3:$R$33=DA$3),0),0),"")</f>
        <v/>
      </c>
      <c r="DB107" s="297" t="str">
        <f t="array" aca="1" ref="DB107" ca="1">IFERROR(INDEX($T$3:$T$33,MATCH(1,($AN$3:$AN$33=$AR107&amp;$AQ107)*($R$3:$R$33=DB$3),0),0),"")</f>
        <v/>
      </c>
      <c r="DC107" s="297" t="str">
        <f t="array" aca="1" ref="DC107" ca="1">IFERROR(INDEX($U$3:$U$33,MATCH(1,($AN$3:$AN$33=$AR107&amp;$AQ107)*($R$3:$R$33=DC$3),0),0),"")</f>
        <v/>
      </c>
      <c r="DD107" s="297" t="str">
        <f t="array" aca="1" ref="DD107" ca="1">IFERROR(INDEX($AA$3:$AA$65,MATCH(1,($AO$3:$AO$65=$AR107&amp;$AQ107)*($Z$3:$Z$65=DD$3),0),0),"")</f>
        <v/>
      </c>
      <c r="DE107" s="299" t="str">
        <f t="array" aca="1" ref="DE107" ca="1">IFERROR(INDEX($Y$3:$Y$65,MATCH(1,($AO$3:$AO$65=$AR107&amp;$AQ107)*($Z$3:$Z$65=DE$3),0),0),"")</f>
        <v/>
      </c>
      <c r="DF107" s="297" t="str">
        <f t="array" aca="1" ref="DF107" ca="1">IFERROR(INDEX($AB$3:$AB$65,MATCH(1,($AO$3:$AO$65=$AR107&amp;$AQ107)*($Z$3:$Z$65=DF$3),0),0),"")</f>
        <v/>
      </c>
      <c r="DG107" s="297" t="str">
        <f t="array" aca="1" ref="DG107" ca="1">IFERROR(INDEX($AC$3:$AC$65,MATCH(1,($AO$3:$AO$65=$AR107&amp;$AQ107)*($Z$3:$Z$65=DG$3),0),0),"")</f>
        <v/>
      </c>
      <c r="DH107" s="297" t="str">
        <f t="array" aca="1" ref="DH107" ca="1">IFERROR(INDEX($AA$3:$AA$65,MATCH(1,($AO$3:$AO$65=$AR107&amp;$AQ107)*($Z$3:$Z$65=DH$3),0),0),"")</f>
        <v/>
      </c>
      <c r="DI107" s="299" t="str">
        <f t="array" aca="1" ref="DI107" ca="1">IFERROR(INDEX($Y$3:$Y$65,MATCH(1,($AO$3:$AO$65=$AR107&amp;$AQ107)*($Z$3:$Z$65=DI$3),0),0),"")</f>
        <v/>
      </c>
      <c r="DJ107" s="297" t="str">
        <f t="array" aca="1" ref="DJ107" ca="1">IFERROR(INDEX($AB$3:$AB$65,MATCH(1,($AO$3:$AO$65=$AR107&amp;$AQ107)*($Z$3:$Z$65=DJ$3),0),0),"")</f>
        <v/>
      </c>
      <c r="DK107" s="297" t="str">
        <f t="array" aca="1" ref="DK107" ca="1">IFERROR(INDEX($AC$3:$AC$65,MATCH(1,($AO$3:$AO$65=$AR107&amp;$AQ107)*($Z$3:$Z$65=DK$3),0),0),"")</f>
        <v/>
      </c>
      <c r="DL107" s="297" t="str">
        <f t="array" aca="1" ref="DL107" ca="1">IFERROR(INDEX($AA$3:$AA$65,MATCH(1,($AO$3:$AO$65=$AR107&amp;$AQ107)*($Z$3:$Z$65=DL$3),0),0),"")</f>
        <v/>
      </c>
      <c r="DM107" s="299" t="str">
        <f t="array" aca="1" ref="DM107" ca="1">IFERROR(INDEX($Y$3:$Y$65,MATCH(1,($AO$3:$AO$65=$AR107&amp;$AQ107)*($Z$3:$Z$65=DM$3),0),0),"")</f>
        <v/>
      </c>
      <c r="DN107" s="297" t="str">
        <f t="array" aca="1" ref="DN107" ca="1">IFERROR(INDEX($AB$3:$AB$65,MATCH(1,($AO$3:$AO$65=$AR107&amp;$AQ107)*($Z$3:$Z$65=DN$3),0),0),"")</f>
        <v/>
      </c>
      <c r="DO107" s="297" t="str">
        <f t="array" aca="1" ref="DO107" ca="1">IFERROR(INDEX($AC$3:$AC$65,MATCH(1,($AO$3:$AO$65=$AR107&amp;$AQ107)*($Z$3:$Z$65=DO$3),0),0),"")</f>
        <v/>
      </c>
      <c r="DP107" s="297" t="str">
        <f t="array" aca="1" ref="DP107" ca="1">IFERROR(INDEX($AA$3:$AA$65,MATCH(1,($AO$3:$AO$65=$AR107&amp;$AQ107)*($Z$3:$Z$65=DP$3),0),0),"")</f>
        <v/>
      </c>
      <c r="DQ107" s="299" t="str">
        <f t="array" aca="1" ref="DQ107" ca="1">IFERROR(INDEX($Y$3:$Y$65,MATCH(1,($AO$3:$AO$65=$AR107&amp;$AQ107)*($Z$3:$Z$65=DQ$3),0),0),"")</f>
        <v/>
      </c>
      <c r="DR107" s="297" t="str">
        <f t="array" aca="1" ref="DR107" ca="1">IFERROR(INDEX($AB$3:$AB$65,MATCH(1,($AO$3:$AO$65=$AR107&amp;$AQ107)*($Z$3:$Z$65=DR$3),0),0),"")</f>
        <v/>
      </c>
      <c r="DS107" s="297" t="str">
        <f t="array" aca="1" ref="DS107" ca="1">IFERROR(INDEX($AC$3:$AC$65,MATCH(1,($AO$3:$AO$65=$AR107&amp;$AQ107)*($Z$3:$Z$65=DS$3),0),0),"")</f>
        <v/>
      </c>
      <c r="DT107" s="297" t="str">
        <f t="array" aca="1" ref="DT107" ca="1">IFERROR(INDEX($AA$3:$AA$65,MATCH(1,($AO$3:$AO$65=$AR107&amp;$AQ107)*($Z$3:$Z$65=DT$3),0),0),"")</f>
        <v/>
      </c>
      <c r="DU107" s="299" t="str">
        <f t="array" aca="1" ref="DU107" ca="1">IFERROR(INDEX($Y$3:$Y$65,MATCH(1,($AO$3:$AO$65=$AR107&amp;$AQ107)*($Z$3:$Z$65=DU$3),0),0),"")</f>
        <v/>
      </c>
      <c r="DV107" s="297" t="str">
        <f t="array" aca="1" ref="DV107" ca="1">IFERROR(INDEX($AB$3:$AB$65,MATCH(1,($AO$3:$AO$65=$AR107&amp;$AQ107)*($Z$3:$Z$65=DV$3),0),0),"")</f>
        <v/>
      </c>
      <c r="DW107" s="297" t="str">
        <f t="array" aca="1" ref="DW107" ca="1">IFERROR(INDEX($AC$3:$AC$65,MATCH(1,($AO$3:$AO$65=$AR107&amp;$AQ107)*($Z$3:$Z$65=DW$3),0),0),"")</f>
        <v/>
      </c>
      <c r="DX107" s="297" t="str">
        <f t="array" aca="1" ref="DX107" ca="1">IFERROR(INDEX($AA$3:$AA$65,MATCH(1,($AO$3:$AO$65=$AR107&amp;$AQ107)*($Z$3:$Z$65=DX$3),0),0),"")</f>
        <v/>
      </c>
      <c r="DY107" s="299" t="str">
        <f t="array" aca="1" ref="DY107" ca="1">IFERROR(INDEX($Y$3:$Y$65,MATCH(1,($AO$3:$AO$65=$AR107&amp;$AQ107)*($Z$3:$Z$65=DY$3),0),0),"")</f>
        <v/>
      </c>
      <c r="DZ107" s="297" t="str">
        <f t="array" aca="1" ref="DZ107" ca="1">IFERROR(INDEX($AB$3:$AB$65,MATCH(1,($AO$3:$AO$65=$AR107&amp;$AQ107)*($Z$3:$Z$65=DZ$3),0),0),"")</f>
        <v/>
      </c>
      <c r="EA107" s="297" t="str">
        <f t="array" aca="1" ref="EA107" ca="1">IFERROR(INDEX($AC$3:$AC$65,MATCH(1,($AO$3:$AO$65=$AR107&amp;$AQ107)*($Z$3:$Z$65=EA$3),0),0),"")</f>
        <v/>
      </c>
      <c r="EB107" s="297" t="str">
        <f t="array" aca="1" ref="EB107" ca="1">IFERROR(INDEX($AA$3:$AA$65,MATCH(1,($AO$3:$AO$65=$AR107&amp;$AQ107)*($Z$3:$Z$65=EB$3),0),0),"")</f>
        <v/>
      </c>
      <c r="EC107" s="299" t="str">
        <f t="array" aca="1" ref="EC107" ca="1">IFERROR(INDEX($Y$3:$Y$65,MATCH(1,($AO$3:$AO$65=$AR107&amp;$AQ107)*($Z$3:$Z$65=EC$3),0),0),"")</f>
        <v/>
      </c>
      <c r="ED107" s="297" t="str">
        <f t="array" aca="1" ref="ED107" ca="1">IFERROR(INDEX($AB$3:$AB$65,MATCH(1,($AO$3:$AO$65=$AR107&amp;$AQ107)*($Z$3:$Z$65=ED$3),0),0),"")</f>
        <v/>
      </c>
      <c r="EE107" s="297" t="str">
        <f t="array" aca="1" ref="EE107" ca="1">IFERROR(INDEX($AC$3:$AC$65,MATCH(1,($AO$3:$AO$65=$AR107&amp;$AQ107)*($Z$3:$Z$65=EE$3),0),0),"")</f>
        <v/>
      </c>
      <c r="EF107" s="297" t="str">
        <f t="array" aca="1" ref="EF107" ca="1">IFERROR(INDEX($AI$3:$AI$129,MATCH(1,($AP$3:$AP$129=$AR107&amp;$AQ107)*($AH$3:$AH$129=EF$3),0),0),"")</f>
        <v/>
      </c>
      <c r="EG107" s="299" t="str">
        <f t="array" aca="1" ref="EG107" ca="1">IFERROR(INDEX($AG$3:$AG$129,MATCH(1,($AP$3:$AP$129=$AR107&amp;$AQ107)*($AH$3:$AH$129=EG$3),0),0),"")</f>
        <v/>
      </c>
      <c r="EH107" s="297" t="str">
        <f t="array" aca="1" ref="EH107" ca="1">IFERROR(INDEX($AJ$3:$AJ$129,MATCH(1,($AP$3:$AP$129=$AR107&amp;$AQ107)*($AH$3:$AH$129=EH$3),0),0),"")</f>
        <v/>
      </c>
      <c r="EI107" s="297" t="str">
        <f t="array" aca="1" ref="EI107" ca="1">IFERROR(INDEX($AK$3:$AK$129,MATCH(1,($AP$3:$AP$129=$AR107&amp;$AQ107)*($AH$3:$AH$129=EI$3),0),0),"")</f>
        <v/>
      </c>
      <c r="EJ107" s="297" t="str">
        <f t="array" aca="1" ref="EJ107" ca="1">IFERROR(INDEX($AI$3:$AI$129,MATCH(1,($AP$3:$AP$129=$AR107&amp;$AQ107)*($AH$3:$AH$129=EJ$3),0),0),"")</f>
        <v/>
      </c>
      <c r="EK107" s="299" t="str">
        <f t="array" aca="1" ref="EK107" ca="1">IFERROR(INDEX($AG$3:$AG$129,MATCH(1,($AP$3:$AP$129=$AR107&amp;$AQ107)*($AH$3:$AH$129=EK$3),0),0),"")</f>
        <v/>
      </c>
      <c r="EL107" s="297" t="str">
        <f t="array" aca="1" ref="EL107" ca="1">IFERROR(INDEX($AJ$3:$AJ$129,MATCH(1,($AP$3:$AP$129=$AR107&amp;$AQ107)*($AH$3:$AH$129=EL$3),0),0),"")</f>
        <v/>
      </c>
      <c r="EM107" s="297" t="str">
        <f t="array" aca="1" ref="EM107" ca="1">IFERROR(INDEX($AK$3:$AK$129,MATCH(1,($AP$3:$AP$129=$AR107&amp;$AQ107)*($AH$3:$AH$129=EM$3),0),0),"")</f>
        <v/>
      </c>
      <c r="EN107" s="297" t="str">
        <f t="array" aca="1" ref="EN107" ca="1">IFERROR(INDEX($AI$3:$AI$129,MATCH(1,($AP$3:$AP$129=$AR107&amp;$AQ107)*($AH$3:$AH$129=EN$3),0),0),"")</f>
        <v/>
      </c>
      <c r="EO107" s="299" t="str">
        <f t="array" aca="1" ref="EO107" ca="1">IFERROR(INDEX($AG$3:$AG$129,MATCH(1,($AP$3:$AP$129=$AR107&amp;$AQ107)*($AH$3:$AH$129=EO$3),0),0),"")</f>
        <v/>
      </c>
      <c r="EP107" s="297" t="str">
        <f t="array" aca="1" ref="EP107" ca="1">IFERROR(INDEX($AJ$3:$AJ$129,MATCH(1,($AP$3:$AP$129=$AR107&amp;$AQ107)*($AH$3:$AH$129=EP$3),0),0),"")</f>
        <v/>
      </c>
      <c r="EQ107" s="297" t="str">
        <f t="array" aca="1" ref="EQ107" ca="1">IFERROR(INDEX($AK$3:$AK$129,MATCH(1,($AP$3:$AP$129=$AR107&amp;$AQ107)*($AH$3:$AH$129=EQ$3),0),0),"")</f>
        <v/>
      </c>
      <c r="ER107" s="297" t="str">
        <f t="array" aca="1" ref="ER107" ca="1">IFERROR(INDEX($AI$3:$AI$129,MATCH(1,($AP$3:$AP$129=$AR107&amp;$AQ107)*($AH$3:$AH$129=ER$3),0),0),"")</f>
        <v/>
      </c>
      <c r="ES107" s="299" t="str">
        <f t="array" aca="1" ref="ES107" ca="1">IFERROR(INDEX($AG$3:$AG$129,MATCH(1,($AP$3:$AP$129=$AR107&amp;$AQ107)*($AH$3:$AH$129=ES$3),0),0),"")</f>
        <v/>
      </c>
      <c r="ET107" s="297" t="str">
        <f t="array" aca="1" ref="ET107" ca="1">IFERROR(INDEX($AJ$3:$AJ$129,MATCH(1,($AP$3:$AP$129=$AR107&amp;$AQ107)*($AH$3:$AH$129=ET$3),0),0),"")</f>
        <v/>
      </c>
      <c r="EU107" s="297" t="str">
        <f t="array" aca="1" ref="EU107" ca="1">IFERROR(INDEX($AK$3:$AK$129,MATCH(1,($AP$3:$AP$129=$AR107&amp;$AQ107)*($AH$3:$AH$129=EU$3),0),0),"")</f>
        <v/>
      </c>
      <c r="EV107" s="297" t="str">
        <f t="array" aca="1" ref="EV107" ca="1">IFERROR(INDEX($AI$3:$AI$129,MATCH(1,($AP$3:$AP$129=$AR107&amp;$AQ107)*($AH$3:$AH$129=EV$3),0),0),"")</f>
        <v/>
      </c>
      <c r="EW107" s="299" t="str">
        <f t="array" aca="1" ref="EW107" ca="1">IFERROR(INDEX($AG$3:$AG$129,MATCH(1,($AP$3:$AP$129=$AR107&amp;$AQ107)*($AH$3:$AH$129=EW$3),0),0),"")</f>
        <v/>
      </c>
      <c r="EX107" s="297" t="str">
        <f t="array" aca="1" ref="EX107" ca="1">IFERROR(INDEX($AJ$3:$AJ$129,MATCH(1,($AP$3:$AP$129=$AR107&amp;$AQ107)*($AH$3:$AH$129=EX$3),0),0),"")</f>
        <v/>
      </c>
      <c r="EY107" s="297" t="str">
        <f t="array" aca="1" ref="EY107" ca="1">IFERROR(INDEX($AK$3:$AK$129,MATCH(1,($AP$3:$AP$129=$AR107&amp;$AQ107)*($AH$3:$AH$129=EY$3),0),0),"")</f>
        <v/>
      </c>
      <c r="EZ107" s="297" t="str">
        <f t="array" aca="1" ref="EZ107" ca="1">IFERROR(INDEX($AI$3:$AI$129,MATCH(1,($AP$3:$AP$129=$AR107&amp;$AQ107)*($AH$3:$AH$129=EZ$3),0),0),"")</f>
        <v/>
      </c>
      <c r="FA107" s="299" t="str">
        <f t="array" aca="1" ref="FA107" ca="1">IFERROR(INDEX($AG$3:$AG$129,MATCH(1,($AP$3:$AP$129=$AR107&amp;$AQ107)*($AH$3:$AH$129=FA$3),0),0),"")</f>
        <v/>
      </c>
      <c r="FB107" s="297" t="str">
        <f t="array" aca="1" ref="FB107" ca="1">IFERROR(INDEX($AJ$3:$AJ$129,MATCH(1,($AP$3:$AP$129=$AR107&amp;$AQ107)*($AH$3:$AH$129=FB$3),0),0),"")</f>
        <v/>
      </c>
      <c r="FC107" s="297" t="str">
        <f t="array" aca="1" ref="FC107" ca="1">IFERROR(INDEX($AK$3:$AK$129,MATCH(1,($AP$3:$AP$129=$AR107&amp;$AQ107)*($AH$3:$AH$129=FC$3),0),0),"")</f>
        <v/>
      </c>
      <c r="FD107" s="297" t="str">
        <f t="array" aca="1" ref="FD107" ca="1">IFERROR(INDEX($AI$3:$AI$129,MATCH(1,($AP$3:$AP$129=$AR107&amp;$AQ107)*($AH$3:$AH$129=FD$3),0),0),"")</f>
        <v/>
      </c>
      <c r="FE107" s="299" t="str">
        <f t="array" aca="1" ref="FE107" ca="1">IFERROR(INDEX($AG$3:$AG$129,MATCH(1,($AP$3:$AP$129=$AR107&amp;$AQ107)*($AH$3:$AH$129=FE$3),0),0),"")</f>
        <v/>
      </c>
      <c r="FF107" s="297" t="str">
        <f t="array" aca="1" ref="FF107" ca="1">IFERROR(INDEX($AJ$3:$AJ$129,MATCH(1,($AP$3:$AP$129=$AR107&amp;$AQ107)*($AH$3:$AH$129=FF$3),0),0),"")</f>
        <v/>
      </c>
      <c r="FG107" s="297" t="str">
        <f t="array" aca="1" ref="FG107" ca="1">IFERROR(INDEX($AK$3:$AK$129,MATCH(1,($AP$3:$AP$129=$AR107&amp;$AQ107)*($AH$3:$AH$129=FG$3),0),0),"")</f>
        <v/>
      </c>
    </row>
    <row r="108" spans="2:163" ht="13.8" x14ac:dyDescent="0.25">
      <c r="B108" s="295">
        <f>dummy1!O114</f>
        <v>106</v>
      </c>
      <c r="C108" s="296">
        <f>dummy1!P114</f>
        <v>42041</v>
      </c>
      <c r="D108" s="297">
        <f>dummy1!Q114</f>
        <v>0.79166666666666674</v>
      </c>
      <c r="E108" s="295" t="str">
        <f>dummy1!R114</f>
        <v>Court 10</v>
      </c>
      <c r="AD108" s="295">
        <f ca="1">'Bracket 33 - 64'!AY347</f>
        <v>58</v>
      </c>
      <c r="AE108" s="295" t="str">
        <f ca="1">'Bracket 33 - 64'!AZ344</f>
        <v>Loser Match 39</v>
      </c>
      <c r="AF108" s="295" t="str">
        <f ca="1">'Bracket 33 - 64'!AZ345</f>
        <v>Winner Match 46</v>
      </c>
      <c r="AG108" s="295" t="str">
        <f t="shared" ca="1" si="80"/>
        <v/>
      </c>
      <c r="AH108" s="295" t="str">
        <f t="shared" ca="1" si="81"/>
        <v/>
      </c>
      <c r="AI108" s="295" t="str">
        <f t="shared" ca="1" si="82"/>
        <v/>
      </c>
      <c r="AJ108" s="295" t="str">
        <f t="shared" ca="1" si="83"/>
        <v/>
      </c>
      <c r="AK108" s="295" t="str">
        <f t="shared" ca="1" si="84"/>
        <v/>
      </c>
      <c r="AL108" s="294">
        <f>IF(dummy1!B115=dummy1!B114,IF(dummy1!C115&gt;1,AL107,AL107+1),1)</f>
        <v>3</v>
      </c>
      <c r="AP108" s="295" t="str">
        <f t="shared" si="85"/>
        <v>3Court 10</v>
      </c>
      <c r="AQ108" s="295" t="str">
        <f t="shared" si="96"/>
        <v>Court 13</v>
      </c>
      <c r="AR108" s="295">
        <f t="shared" si="95"/>
        <v>8</v>
      </c>
      <c r="AS108" s="295">
        <f t="shared" ca="1" si="87"/>
        <v>26</v>
      </c>
      <c r="AT108" s="295">
        <f t="shared" ca="1" si="88"/>
        <v>0</v>
      </c>
      <c r="AU108" s="295">
        <f t="shared" ca="1" si="89"/>
        <v>0</v>
      </c>
      <c r="AV108" s="295">
        <f t="shared" ca="1" si="90"/>
        <v>0</v>
      </c>
      <c r="AW108" s="295">
        <f t="shared" ca="1" si="91"/>
        <v>0</v>
      </c>
      <c r="AX108" s="295">
        <f t="shared" ca="1" si="92"/>
        <v>0</v>
      </c>
      <c r="AY108" s="295">
        <f t="shared" ca="1" si="93"/>
        <v>0</v>
      </c>
      <c r="AZ108" s="297" t="str">
        <f t="array" aca="1" ref="AZ108" ca="1">IFERROR(INDEX($K$3:$K$18,MATCH(1,($AM$3:$AM$18=$AR108&amp;$AQ108)*($J$3:$J$18=AZ$3),0),0),"")</f>
        <v/>
      </c>
      <c r="BA108" s="299" t="str">
        <f t="array" aca="1" ref="BA108" ca="1">IFERROR(INDEX($I$3:$I$18,MATCH(1,($AM$3:$AM$18=$AR108&amp;$AQ108)*($J$3:$J$18=BA$3),0),0),"")</f>
        <v/>
      </c>
      <c r="BB108" s="297" t="str">
        <f t="array" aca="1" ref="BB108" ca="1">IFERROR(INDEX($L$3:$L$18,MATCH(1,($AM$3:$AM$18=$AR108&amp;$AQ108)*($J$3:$J$18=BB$3),0),0),"")</f>
        <v/>
      </c>
      <c r="BC108" s="297" t="str">
        <f t="array" aca="1" ref="BC108" ca="1">IFERROR(INDEX($M$3:$M$18,MATCH(1,($AM$3:$AM$18=$AR108&amp;$AQ108)*($J$3:$J$18=BC$3),0),0),"")</f>
        <v/>
      </c>
      <c r="BD108" s="297" t="str">
        <f t="array" aca="1" ref="BD108" ca="1">IFERROR(INDEX($K$3:$K$18,MATCH(1,($AM$3:$AM$18=$AR108&amp;$AQ108)*($J$3:$J$18=BD$3),0),0),"")</f>
        <v/>
      </c>
      <c r="BE108" s="299" t="str">
        <f t="array" aca="1" ref="BE108" ca="1">IFERROR(INDEX($I$3:$I$18,MATCH(1,($AM$3:$AM$18=$AR108&amp;$AQ108)*($J$3:$J$18=BE$3),0),0),"")</f>
        <v/>
      </c>
      <c r="BF108" s="297" t="str">
        <f t="array" aca="1" ref="BF108" ca="1">IFERROR(INDEX($L$3:$L$18,MATCH(1,($AM$3:$AM$18=$AR108&amp;$AQ108)*($J$3:$J$18=BF$3),0),0),"")</f>
        <v/>
      </c>
      <c r="BG108" s="297" t="str">
        <f t="array" aca="1" ref="BG108" ca="1">IFERROR(INDEX($M$3:$M$18,MATCH(1,($AM$3:$AM$18=$AR108&amp;$AQ108)*($J$3:$J$18=BG$3),0),0),"")</f>
        <v/>
      </c>
      <c r="BH108" s="297" t="str">
        <f t="array" aca="1" ref="BH108" ca="1">IFERROR(INDEX($K$3:$K$18,MATCH(1,($AM$3:$AM$18=$AR108&amp;$AQ108)*($J$3:$J$18=BH$3),0),0),"")</f>
        <v/>
      </c>
      <c r="BI108" s="299" t="str">
        <f t="array" aca="1" ref="BI108" ca="1">IFERROR(INDEX($I$3:$I$18,MATCH(1,($AM$3:$AM$18=$AR108&amp;$AQ108)*($J$3:$J$18=BI$3),0),0),"")</f>
        <v/>
      </c>
      <c r="BJ108" s="297" t="str">
        <f t="array" aca="1" ref="BJ108" ca="1">IFERROR(INDEX($L$3:$L$18,MATCH(1,($AM$3:$AM$18=$AR108&amp;$AQ108)*($J$3:$J$18=BJ$3),0),0),"")</f>
        <v/>
      </c>
      <c r="BK108" s="297" t="str">
        <f t="array" aca="1" ref="BK108" ca="1">IFERROR(INDEX($M$3:$M$18,MATCH(1,($AM$3:$AM$18=$AR108&amp;$AQ108)*($J$3:$J$18=BK$3),0),0),"")</f>
        <v/>
      </c>
      <c r="BL108" s="297" t="str">
        <f t="array" aca="1" ref="BL108" ca="1">IFERROR(INDEX($K$3:$K$18,MATCH(1,($AM$3:$AM$18=$AR108&amp;$AQ108)*($J$3:$J$18=BL$3),0),0),"")</f>
        <v/>
      </c>
      <c r="BM108" s="299" t="str">
        <f t="array" aca="1" ref="BM108" ca="1">IFERROR(INDEX($I$3:$I$18,MATCH(1,($AM$3:$AM$18=$AR108&amp;$AQ108)*($J$3:$J$18=BM$3),0),0),"")</f>
        <v/>
      </c>
      <c r="BN108" s="297" t="str">
        <f t="array" aca="1" ref="BN108" ca="1">IFERROR(INDEX($L$3:$L$18,MATCH(1,($AM$3:$AM$18=$AR108&amp;$AQ108)*($J$3:$J$18=BN$3),0),0),"")</f>
        <v/>
      </c>
      <c r="BO108" s="297" t="str">
        <f t="array" aca="1" ref="BO108" ca="1">IFERROR(INDEX($M$3:$M$18,MATCH(1,($AM$3:$AM$18=$AR108&amp;$AQ108)*($J$3:$J$18=BO$3),0),0),"")</f>
        <v/>
      </c>
      <c r="BP108" s="297" t="str">
        <f t="array" aca="1" ref="BP108" ca="1">IFERROR(INDEX($K$3:$K$18,MATCH(1,($AM$3:$AM$18=$AR108&amp;$AQ108)*($J$3:$J$18=BP$3),0),0),"")</f>
        <v/>
      </c>
      <c r="BQ108" s="299" t="str">
        <f t="array" aca="1" ref="BQ108" ca="1">IFERROR(INDEX($I$3:$I$18,MATCH(1,($AM$3:$AM$18=$AR108&amp;$AQ108)*($J$3:$J$18=BQ$3),0),0),"")</f>
        <v/>
      </c>
      <c r="BR108" s="297" t="str">
        <f t="array" aca="1" ref="BR108" ca="1">IFERROR(INDEX($L$3:$L$18,MATCH(1,($AM$3:$AM$18=$AR108&amp;$AQ108)*($J$3:$J$18=BR$3),0),0),"")</f>
        <v/>
      </c>
      <c r="BS108" s="297" t="str">
        <f t="array" aca="1" ref="BS108" ca="1">IFERROR(INDEX($M$3:$M$18,MATCH(1,($AM$3:$AM$18=$AR108&amp;$AQ108)*($J$3:$J$18=BS$3),0),0),"")</f>
        <v/>
      </c>
      <c r="BT108" s="297" t="str">
        <f t="array" aca="1" ref="BT108" ca="1">IFERROR(INDEX($K$3:$K$18,MATCH(1,($AM$3:$AM$18=$AR108&amp;$AQ108)*($J$3:$J$18=BT$3),0),0),"")</f>
        <v/>
      </c>
      <c r="BU108" s="299" t="str">
        <f t="array" aca="1" ref="BU108" ca="1">IFERROR(INDEX($I$3:$I$18,MATCH(1,($AM$3:$AM$18=$AR108&amp;$AQ108)*($J$3:$J$18=BU$3),0),0),"")</f>
        <v/>
      </c>
      <c r="BV108" s="297" t="str">
        <f t="array" aca="1" ref="BV108" ca="1">IFERROR(INDEX($L$3:$L$18,MATCH(1,($AM$3:$AM$18=$AR108&amp;$AQ108)*($J$3:$J$18=BV$3),0),0),"")</f>
        <v/>
      </c>
      <c r="BW108" s="297" t="str">
        <f t="array" aca="1" ref="BW108" ca="1">IFERROR(INDEX($M$3:$M$18,MATCH(1,($AM$3:$AM$18=$AR108&amp;$AQ108)*($J$3:$J$18=BW$3),0),0),"")</f>
        <v/>
      </c>
      <c r="BX108" s="297" t="str">
        <f t="array" aca="1" ref="BX108" ca="1">IFERROR(INDEX($K$3:$K$18,MATCH(1,($AM$3:$AM$18=$AR108&amp;$AQ108)*($J$3:$J$18=BX$3),0),0),"")</f>
        <v/>
      </c>
      <c r="BY108" s="299" t="str">
        <f t="array" aca="1" ref="BY108" ca="1">IFERROR(INDEX($I$3:$I$18,MATCH(1,($AM$3:$AM$18=$AR108&amp;$AQ108)*($J$3:$J$18=BY$3),0),0),"")</f>
        <v/>
      </c>
      <c r="BZ108" s="297" t="str">
        <f t="array" aca="1" ref="BZ108" ca="1">IFERROR(INDEX($L$3:$L$18,MATCH(1,($AM$3:$AM$18=$AR108&amp;$AQ108)*($J$3:$J$18=BZ$3),0),0),"")</f>
        <v/>
      </c>
      <c r="CA108" s="297" t="str">
        <f t="array" aca="1" ref="CA108" ca="1">IFERROR(INDEX($M$3:$M$18,MATCH(1,($AM$3:$AM$18=$AR108&amp;$AQ108)*($J$3:$J$18=CA$3),0),0),"")</f>
        <v/>
      </c>
      <c r="CB108" s="297" t="str">
        <f t="array" aca="1" ref="CB108" ca="1">IFERROR(INDEX($S$3:$S$33,MATCH(1,($AN$3:$AN$33=$AR108&amp;$AQ108)*($R$3:$R$33=CB$3),0),0),"")</f>
        <v/>
      </c>
      <c r="CC108" s="299" t="str">
        <f t="array" aca="1" ref="CC108" ca="1">IFERROR(INDEX($Q$3:$Q$33,MATCH(1,($AN$3:$AN$33=$AR108&amp;$AQ108)*($R$3:$R$33=CC$3),0),0),"")</f>
        <v/>
      </c>
      <c r="CD108" s="297" t="str">
        <f t="array" aca="1" ref="CD108" ca="1">IFERROR(INDEX($T$3:$T$33,MATCH(1,($AN$3:$AN$33=$AR108&amp;$AQ108)*($R$3:$R$33=CD$3),0),0),"")</f>
        <v/>
      </c>
      <c r="CE108" s="297" t="str">
        <f t="array" aca="1" ref="CE108" ca="1">IFERROR(INDEX($U$3:$U$33,MATCH(1,($AN$3:$AN$33=$AR108&amp;$AQ108)*($R$3:$R$33=CE$3),0),0),"")</f>
        <v/>
      </c>
      <c r="CF108" s="297" t="str">
        <f t="array" aca="1" ref="CF108" ca="1">IFERROR(INDEX($S$3:$S$33,MATCH(1,($AN$3:$AN$33=$AR108&amp;$AQ108)*($R$3:$R$33=CF$3),0),0),"")</f>
        <v/>
      </c>
      <c r="CG108" s="299" t="str">
        <f t="array" aca="1" ref="CG108" ca="1">IFERROR(INDEX($Q$3:$Q$33,MATCH(1,($AN$3:$AN$33=$AR108&amp;$AQ108)*($R$3:$R$33=CG$3),0),0),"")</f>
        <v/>
      </c>
      <c r="CH108" s="297" t="str">
        <f t="array" aca="1" ref="CH108" ca="1">IFERROR(INDEX($T$3:$T$33,MATCH(1,($AN$3:$AN$33=$AR108&amp;$AQ108)*($R$3:$R$33=CH$3),0),0),"")</f>
        <v/>
      </c>
      <c r="CI108" s="297" t="str">
        <f t="array" aca="1" ref="CI108" ca="1">IFERROR(INDEX($U$3:$U$33,MATCH(1,($AN$3:$AN$33=$AR108&amp;$AQ108)*($R$3:$R$33=CI$3),0),0),"")</f>
        <v/>
      </c>
      <c r="CJ108" s="297" t="str">
        <f t="array" aca="1" ref="CJ108" ca="1">IFERROR(INDEX($S$3:$S$33,MATCH(1,($AN$3:$AN$33=$AR108&amp;$AQ108)*($R$3:$R$33=CJ$3),0),0),"")</f>
        <v/>
      </c>
      <c r="CK108" s="299" t="str">
        <f t="array" aca="1" ref="CK108" ca="1">IFERROR(INDEX($Q$3:$Q$33,MATCH(1,($AN$3:$AN$33=$AR108&amp;$AQ108)*($R$3:$R$33=CK$3),0),0),"")</f>
        <v/>
      </c>
      <c r="CL108" s="297" t="str">
        <f t="array" aca="1" ref="CL108" ca="1">IFERROR(INDEX($T$3:$T$33,MATCH(1,($AN$3:$AN$33=$AR108&amp;$AQ108)*($R$3:$R$33=CL$3),0),0),"")</f>
        <v/>
      </c>
      <c r="CM108" s="297" t="str">
        <f t="array" aca="1" ref="CM108" ca="1">IFERROR(INDEX($U$3:$U$33,MATCH(1,($AN$3:$AN$33=$AR108&amp;$AQ108)*($R$3:$R$33=CM$3),0),0),"")</f>
        <v/>
      </c>
      <c r="CN108" s="297" t="str">
        <f t="array" aca="1" ref="CN108" ca="1">IFERROR(INDEX($S$3:$S$33,MATCH(1,($AN$3:$AN$33=$AR108&amp;$AQ108)*($R$3:$R$33=CN$3),0),0),"")</f>
        <v/>
      </c>
      <c r="CO108" s="299" t="str">
        <f t="array" aca="1" ref="CO108" ca="1">IFERROR(INDEX($Q$3:$Q$33,MATCH(1,($AN$3:$AN$33=$AR108&amp;$AQ108)*($R$3:$R$33=CO$3),0),0),"")</f>
        <v/>
      </c>
      <c r="CP108" s="297" t="str">
        <f t="array" aca="1" ref="CP108" ca="1">IFERROR(INDEX($T$3:$T$33,MATCH(1,($AN$3:$AN$33=$AR108&amp;$AQ108)*($R$3:$R$33=CP$3),0),0),"")</f>
        <v/>
      </c>
      <c r="CQ108" s="297" t="str">
        <f t="array" aca="1" ref="CQ108" ca="1">IFERROR(INDEX($U$3:$U$33,MATCH(1,($AN$3:$AN$33=$AR108&amp;$AQ108)*($R$3:$R$33=CQ$3),0),0),"")</f>
        <v/>
      </c>
      <c r="CR108" s="297" t="str">
        <f t="array" aca="1" ref="CR108" ca="1">IFERROR(INDEX($S$3:$S$33,MATCH(1,($AN$3:$AN$33=$AR108&amp;$AQ108)*($R$3:$R$33=CR$3),0),0),"")</f>
        <v/>
      </c>
      <c r="CS108" s="299" t="str">
        <f t="array" aca="1" ref="CS108" ca="1">IFERROR(INDEX($Q$3:$Q$33,MATCH(1,($AN$3:$AN$33=$AR108&amp;$AQ108)*($R$3:$R$33=CS$3),0),0),"")</f>
        <v/>
      </c>
      <c r="CT108" s="297" t="str">
        <f t="array" aca="1" ref="CT108" ca="1">IFERROR(INDEX($T$3:$T$33,MATCH(1,($AN$3:$AN$33=$AR108&amp;$AQ108)*($R$3:$R$33=CT$3),0),0),"")</f>
        <v/>
      </c>
      <c r="CU108" s="297" t="str">
        <f t="array" aca="1" ref="CU108" ca="1">IFERROR(INDEX($U$3:$U$33,MATCH(1,($AN$3:$AN$33=$AR108&amp;$AQ108)*($R$3:$R$33=CU$3),0),0),"")</f>
        <v/>
      </c>
      <c r="CV108" s="297" t="str">
        <f t="array" aca="1" ref="CV108" ca="1">IFERROR(INDEX($S$3:$S$33,MATCH(1,($AN$3:$AN$33=$AR108&amp;$AQ108)*($R$3:$R$33=CV$3),0),0),"")</f>
        <v/>
      </c>
      <c r="CW108" s="299" t="str">
        <f t="array" aca="1" ref="CW108" ca="1">IFERROR(INDEX($Q$3:$Q$33,MATCH(1,($AN$3:$AN$33=$AR108&amp;$AQ108)*($R$3:$R$33=CW$3),0),0),"")</f>
        <v/>
      </c>
      <c r="CX108" s="297" t="str">
        <f t="array" aca="1" ref="CX108" ca="1">IFERROR(INDEX($T$3:$T$33,MATCH(1,($AN$3:$AN$33=$AR108&amp;$AQ108)*($R$3:$R$33=CX$3),0),0),"")</f>
        <v/>
      </c>
      <c r="CY108" s="297" t="str">
        <f t="array" aca="1" ref="CY108" ca="1">IFERROR(INDEX($U$3:$U$33,MATCH(1,($AN$3:$AN$33=$AR108&amp;$AQ108)*($R$3:$R$33=CY$3),0),0),"")</f>
        <v/>
      </c>
      <c r="CZ108" s="297" t="str">
        <f t="array" aca="1" ref="CZ108" ca="1">IFERROR(INDEX($S$3:$S$33,MATCH(1,($AN$3:$AN$33=$AR108&amp;$AQ108)*($R$3:$R$33=CZ$3),0),0),"")</f>
        <v/>
      </c>
      <c r="DA108" s="299" t="str">
        <f t="array" aca="1" ref="DA108" ca="1">IFERROR(INDEX($Q$3:$Q$33,MATCH(1,($AN$3:$AN$33=$AR108&amp;$AQ108)*($R$3:$R$33=DA$3),0),0),"")</f>
        <v/>
      </c>
      <c r="DB108" s="297" t="str">
        <f t="array" aca="1" ref="DB108" ca="1">IFERROR(INDEX($T$3:$T$33,MATCH(1,($AN$3:$AN$33=$AR108&amp;$AQ108)*($R$3:$R$33=DB$3),0),0),"")</f>
        <v/>
      </c>
      <c r="DC108" s="297" t="str">
        <f t="array" aca="1" ref="DC108" ca="1">IFERROR(INDEX($U$3:$U$33,MATCH(1,($AN$3:$AN$33=$AR108&amp;$AQ108)*($R$3:$R$33=DC$3),0),0),"")</f>
        <v/>
      </c>
      <c r="DD108" s="297" t="str">
        <f t="array" aca="1" ref="DD108" ca="1">IFERROR(INDEX($AA$3:$AA$65,MATCH(1,($AO$3:$AO$65=$AR108&amp;$AQ108)*($Z$3:$Z$65=DD$3),0),0),"")</f>
        <v/>
      </c>
      <c r="DE108" s="299" t="str">
        <f t="array" aca="1" ref="DE108" ca="1">IFERROR(INDEX($Y$3:$Y$65,MATCH(1,($AO$3:$AO$65=$AR108&amp;$AQ108)*($Z$3:$Z$65=DE$3),0),0),"")</f>
        <v/>
      </c>
      <c r="DF108" s="297" t="str">
        <f t="array" aca="1" ref="DF108" ca="1">IFERROR(INDEX($AB$3:$AB$65,MATCH(1,($AO$3:$AO$65=$AR108&amp;$AQ108)*($Z$3:$Z$65=DF$3),0),0),"")</f>
        <v/>
      </c>
      <c r="DG108" s="297" t="str">
        <f t="array" aca="1" ref="DG108" ca="1">IFERROR(INDEX($AC$3:$AC$65,MATCH(1,($AO$3:$AO$65=$AR108&amp;$AQ108)*($Z$3:$Z$65=DG$3),0),0),"")</f>
        <v/>
      </c>
      <c r="DH108" s="297" t="str">
        <f t="array" aca="1" ref="DH108" ca="1">IFERROR(INDEX($AA$3:$AA$65,MATCH(1,($AO$3:$AO$65=$AR108&amp;$AQ108)*($Z$3:$Z$65=DH$3),0),0),"")</f>
        <v/>
      </c>
      <c r="DI108" s="299" t="str">
        <f t="array" aca="1" ref="DI108" ca="1">IFERROR(INDEX($Y$3:$Y$65,MATCH(1,($AO$3:$AO$65=$AR108&amp;$AQ108)*($Z$3:$Z$65=DI$3),0),0),"")</f>
        <v/>
      </c>
      <c r="DJ108" s="297" t="str">
        <f t="array" aca="1" ref="DJ108" ca="1">IFERROR(INDEX($AB$3:$AB$65,MATCH(1,($AO$3:$AO$65=$AR108&amp;$AQ108)*($Z$3:$Z$65=DJ$3),0),0),"")</f>
        <v/>
      </c>
      <c r="DK108" s="297" t="str">
        <f t="array" aca="1" ref="DK108" ca="1">IFERROR(INDEX($AC$3:$AC$65,MATCH(1,($AO$3:$AO$65=$AR108&amp;$AQ108)*($Z$3:$Z$65=DK$3),0),0),"")</f>
        <v/>
      </c>
      <c r="DL108" s="297" t="str">
        <f t="array" aca="1" ref="DL108" ca="1">IFERROR(INDEX($AA$3:$AA$65,MATCH(1,($AO$3:$AO$65=$AR108&amp;$AQ108)*($Z$3:$Z$65=DL$3),0),0),"")</f>
        <v/>
      </c>
      <c r="DM108" s="299" t="str">
        <f t="array" aca="1" ref="DM108" ca="1">IFERROR(INDEX($Y$3:$Y$65,MATCH(1,($AO$3:$AO$65=$AR108&amp;$AQ108)*($Z$3:$Z$65=DM$3),0),0),"")</f>
        <v/>
      </c>
      <c r="DN108" s="297" t="str">
        <f t="array" aca="1" ref="DN108" ca="1">IFERROR(INDEX($AB$3:$AB$65,MATCH(1,($AO$3:$AO$65=$AR108&amp;$AQ108)*($Z$3:$Z$65=DN$3),0),0),"")</f>
        <v/>
      </c>
      <c r="DO108" s="297" t="str">
        <f t="array" aca="1" ref="DO108" ca="1">IFERROR(INDEX($AC$3:$AC$65,MATCH(1,($AO$3:$AO$65=$AR108&amp;$AQ108)*($Z$3:$Z$65=DO$3),0),0),"")</f>
        <v/>
      </c>
      <c r="DP108" s="297" t="str">
        <f t="array" aca="1" ref="DP108" ca="1">IFERROR(INDEX($AA$3:$AA$65,MATCH(1,($AO$3:$AO$65=$AR108&amp;$AQ108)*($Z$3:$Z$65=DP$3),0),0),"")</f>
        <v/>
      </c>
      <c r="DQ108" s="299" t="str">
        <f t="array" aca="1" ref="DQ108" ca="1">IFERROR(INDEX($Y$3:$Y$65,MATCH(1,($AO$3:$AO$65=$AR108&amp;$AQ108)*($Z$3:$Z$65=DQ$3),0),0),"")</f>
        <v/>
      </c>
      <c r="DR108" s="297" t="str">
        <f t="array" aca="1" ref="DR108" ca="1">IFERROR(INDEX($AB$3:$AB$65,MATCH(1,($AO$3:$AO$65=$AR108&amp;$AQ108)*($Z$3:$Z$65=DR$3),0),0),"")</f>
        <v/>
      </c>
      <c r="DS108" s="297" t="str">
        <f t="array" aca="1" ref="DS108" ca="1">IFERROR(INDEX($AC$3:$AC$65,MATCH(1,($AO$3:$AO$65=$AR108&amp;$AQ108)*($Z$3:$Z$65=DS$3),0),0),"")</f>
        <v/>
      </c>
      <c r="DT108" s="297" t="str">
        <f t="array" aca="1" ref="DT108" ca="1">IFERROR(INDEX($AA$3:$AA$65,MATCH(1,($AO$3:$AO$65=$AR108&amp;$AQ108)*($Z$3:$Z$65=DT$3),0),0),"")</f>
        <v/>
      </c>
      <c r="DU108" s="299" t="str">
        <f t="array" aca="1" ref="DU108" ca="1">IFERROR(INDEX($Y$3:$Y$65,MATCH(1,($AO$3:$AO$65=$AR108&amp;$AQ108)*($Z$3:$Z$65=DU$3),0),0),"")</f>
        <v/>
      </c>
      <c r="DV108" s="297" t="str">
        <f t="array" aca="1" ref="DV108" ca="1">IFERROR(INDEX($AB$3:$AB$65,MATCH(1,($AO$3:$AO$65=$AR108&amp;$AQ108)*($Z$3:$Z$65=DV$3),0),0),"")</f>
        <v/>
      </c>
      <c r="DW108" s="297" t="str">
        <f t="array" aca="1" ref="DW108" ca="1">IFERROR(INDEX($AC$3:$AC$65,MATCH(1,($AO$3:$AO$65=$AR108&amp;$AQ108)*($Z$3:$Z$65=DW$3),0),0),"")</f>
        <v/>
      </c>
      <c r="DX108" s="297" t="str">
        <f t="array" aca="1" ref="DX108" ca="1">IFERROR(INDEX($AA$3:$AA$65,MATCH(1,($AO$3:$AO$65=$AR108&amp;$AQ108)*($Z$3:$Z$65=DX$3),0),0),"")</f>
        <v/>
      </c>
      <c r="DY108" s="299" t="str">
        <f t="array" aca="1" ref="DY108" ca="1">IFERROR(INDEX($Y$3:$Y$65,MATCH(1,($AO$3:$AO$65=$AR108&amp;$AQ108)*($Z$3:$Z$65=DY$3),0),0),"")</f>
        <v/>
      </c>
      <c r="DZ108" s="297" t="str">
        <f t="array" aca="1" ref="DZ108" ca="1">IFERROR(INDEX($AB$3:$AB$65,MATCH(1,($AO$3:$AO$65=$AR108&amp;$AQ108)*($Z$3:$Z$65=DZ$3),0),0),"")</f>
        <v/>
      </c>
      <c r="EA108" s="297" t="str">
        <f t="array" aca="1" ref="EA108" ca="1">IFERROR(INDEX($AC$3:$AC$65,MATCH(1,($AO$3:$AO$65=$AR108&amp;$AQ108)*($Z$3:$Z$65=EA$3),0),0),"")</f>
        <v/>
      </c>
      <c r="EB108" s="297" t="str">
        <f t="array" aca="1" ref="EB108" ca="1">IFERROR(INDEX($AA$3:$AA$65,MATCH(1,($AO$3:$AO$65=$AR108&amp;$AQ108)*($Z$3:$Z$65=EB$3),0),0),"")</f>
        <v/>
      </c>
      <c r="EC108" s="299" t="str">
        <f t="array" aca="1" ref="EC108" ca="1">IFERROR(INDEX($Y$3:$Y$65,MATCH(1,($AO$3:$AO$65=$AR108&amp;$AQ108)*($Z$3:$Z$65=EC$3),0),0),"")</f>
        <v/>
      </c>
      <c r="ED108" s="297" t="str">
        <f t="array" aca="1" ref="ED108" ca="1">IFERROR(INDEX($AB$3:$AB$65,MATCH(1,($AO$3:$AO$65=$AR108&amp;$AQ108)*($Z$3:$Z$65=ED$3),0),0),"")</f>
        <v/>
      </c>
      <c r="EE108" s="297" t="str">
        <f t="array" aca="1" ref="EE108" ca="1">IFERROR(INDEX($AC$3:$AC$65,MATCH(1,($AO$3:$AO$65=$AR108&amp;$AQ108)*($Z$3:$Z$65=EE$3),0),0),"")</f>
        <v/>
      </c>
      <c r="EF108" s="297" t="str">
        <f t="array" aca="1" ref="EF108" ca="1">IFERROR(INDEX($AI$3:$AI$129,MATCH(1,($AP$3:$AP$129=$AR108&amp;$AQ108)*($AH$3:$AH$129=EF$3),0),0),"")</f>
        <v/>
      </c>
      <c r="EG108" s="299" t="str">
        <f t="array" aca="1" ref="EG108" ca="1">IFERROR(INDEX($AG$3:$AG$129,MATCH(1,($AP$3:$AP$129=$AR108&amp;$AQ108)*($AH$3:$AH$129=EG$3),0),0),"")</f>
        <v/>
      </c>
      <c r="EH108" s="297" t="str">
        <f t="array" aca="1" ref="EH108" ca="1">IFERROR(INDEX($AJ$3:$AJ$129,MATCH(1,($AP$3:$AP$129=$AR108&amp;$AQ108)*($AH$3:$AH$129=EH$3),0),0),"")</f>
        <v/>
      </c>
      <c r="EI108" s="297" t="str">
        <f t="array" aca="1" ref="EI108" ca="1">IFERROR(INDEX($AK$3:$AK$129,MATCH(1,($AP$3:$AP$129=$AR108&amp;$AQ108)*($AH$3:$AH$129=EI$3),0),0),"")</f>
        <v/>
      </c>
      <c r="EJ108" s="297" t="str">
        <f t="array" aca="1" ref="EJ108" ca="1">IFERROR(INDEX($AI$3:$AI$129,MATCH(1,($AP$3:$AP$129=$AR108&amp;$AQ108)*($AH$3:$AH$129=EJ$3),0),0),"")</f>
        <v/>
      </c>
      <c r="EK108" s="299" t="str">
        <f t="array" aca="1" ref="EK108" ca="1">IFERROR(INDEX($AG$3:$AG$129,MATCH(1,($AP$3:$AP$129=$AR108&amp;$AQ108)*($AH$3:$AH$129=EK$3),0),0),"")</f>
        <v/>
      </c>
      <c r="EL108" s="297" t="str">
        <f t="array" aca="1" ref="EL108" ca="1">IFERROR(INDEX($AJ$3:$AJ$129,MATCH(1,($AP$3:$AP$129=$AR108&amp;$AQ108)*($AH$3:$AH$129=EL$3),0),0),"")</f>
        <v/>
      </c>
      <c r="EM108" s="297" t="str">
        <f t="array" aca="1" ref="EM108" ca="1">IFERROR(INDEX($AK$3:$AK$129,MATCH(1,($AP$3:$AP$129=$AR108&amp;$AQ108)*($AH$3:$AH$129=EM$3),0),0),"")</f>
        <v/>
      </c>
      <c r="EN108" s="297" t="str">
        <f t="array" aca="1" ref="EN108" ca="1">IFERROR(INDEX($AI$3:$AI$129,MATCH(1,($AP$3:$AP$129=$AR108&amp;$AQ108)*($AH$3:$AH$129=EN$3),0),0),"")</f>
        <v/>
      </c>
      <c r="EO108" s="299" t="str">
        <f t="array" aca="1" ref="EO108" ca="1">IFERROR(INDEX($AG$3:$AG$129,MATCH(1,($AP$3:$AP$129=$AR108&amp;$AQ108)*($AH$3:$AH$129=EO$3),0),0),"")</f>
        <v/>
      </c>
      <c r="EP108" s="297" t="str">
        <f t="array" aca="1" ref="EP108" ca="1">IFERROR(INDEX($AJ$3:$AJ$129,MATCH(1,($AP$3:$AP$129=$AR108&amp;$AQ108)*($AH$3:$AH$129=EP$3),0),0),"")</f>
        <v/>
      </c>
      <c r="EQ108" s="297" t="str">
        <f t="array" aca="1" ref="EQ108" ca="1">IFERROR(INDEX($AK$3:$AK$129,MATCH(1,($AP$3:$AP$129=$AR108&amp;$AQ108)*($AH$3:$AH$129=EQ$3),0),0),"")</f>
        <v/>
      </c>
      <c r="ER108" s="297" t="str">
        <f t="array" aca="1" ref="ER108" ca="1">IFERROR(INDEX($AI$3:$AI$129,MATCH(1,($AP$3:$AP$129=$AR108&amp;$AQ108)*($AH$3:$AH$129=ER$3),0),0),"")</f>
        <v/>
      </c>
      <c r="ES108" s="299" t="str">
        <f t="array" aca="1" ref="ES108" ca="1">IFERROR(INDEX($AG$3:$AG$129,MATCH(1,($AP$3:$AP$129=$AR108&amp;$AQ108)*($AH$3:$AH$129=ES$3),0),0),"")</f>
        <v/>
      </c>
      <c r="ET108" s="297" t="str">
        <f t="array" aca="1" ref="ET108" ca="1">IFERROR(INDEX($AJ$3:$AJ$129,MATCH(1,($AP$3:$AP$129=$AR108&amp;$AQ108)*($AH$3:$AH$129=ET$3),0),0),"")</f>
        <v/>
      </c>
      <c r="EU108" s="297" t="str">
        <f t="array" aca="1" ref="EU108" ca="1">IFERROR(INDEX($AK$3:$AK$129,MATCH(1,($AP$3:$AP$129=$AR108&amp;$AQ108)*($AH$3:$AH$129=EU$3),0),0),"")</f>
        <v/>
      </c>
      <c r="EV108" s="297" t="str">
        <f t="array" aca="1" ref="EV108" ca="1">IFERROR(INDEX($AI$3:$AI$129,MATCH(1,($AP$3:$AP$129=$AR108&amp;$AQ108)*($AH$3:$AH$129=EV$3),0),0),"")</f>
        <v/>
      </c>
      <c r="EW108" s="299" t="str">
        <f t="array" aca="1" ref="EW108" ca="1">IFERROR(INDEX($AG$3:$AG$129,MATCH(1,($AP$3:$AP$129=$AR108&amp;$AQ108)*($AH$3:$AH$129=EW$3),0),0),"")</f>
        <v/>
      </c>
      <c r="EX108" s="297" t="str">
        <f t="array" aca="1" ref="EX108" ca="1">IFERROR(INDEX($AJ$3:$AJ$129,MATCH(1,($AP$3:$AP$129=$AR108&amp;$AQ108)*($AH$3:$AH$129=EX$3),0),0),"")</f>
        <v/>
      </c>
      <c r="EY108" s="297" t="str">
        <f t="array" aca="1" ref="EY108" ca="1">IFERROR(INDEX($AK$3:$AK$129,MATCH(1,($AP$3:$AP$129=$AR108&amp;$AQ108)*($AH$3:$AH$129=EY$3),0),0),"")</f>
        <v/>
      </c>
      <c r="EZ108" s="297" t="str">
        <f t="array" aca="1" ref="EZ108" ca="1">IFERROR(INDEX($AI$3:$AI$129,MATCH(1,($AP$3:$AP$129=$AR108&amp;$AQ108)*($AH$3:$AH$129=EZ$3),0),0),"")</f>
        <v/>
      </c>
      <c r="FA108" s="299" t="str">
        <f t="array" aca="1" ref="FA108" ca="1">IFERROR(INDEX($AG$3:$AG$129,MATCH(1,($AP$3:$AP$129=$AR108&amp;$AQ108)*($AH$3:$AH$129=FA$3),0),0),"")</f>
        <v/>
      </c>
      <c r="FB108" s="297" t="str">
        <f t="array" aca="1" ref="FB108" ca="1">IFERROR(INDEX($AJ$3:$AJ$129,MATCH(1,($AP$3:$AP$129=$AR108&amp;$AQ108)*($AH$3:$AH$129=FB$3),0),0),"")</f>
        <v/>
      </c>
      <c r="FC108" s="297" t="str">
        <f t="array" aca="1" ref="FC108" ca="1">IFERROR(INDEX($AK$3:$AK$129,MATCH(1,($AP$3:$AP$129=$AR108&amp;$AQ108)*($AH$3:$AH$129=FC$3),0),0),"")</f>
        <v/>
      </c>
      <c r="FD108" s="297" t="str">
        <f t="array" aca="1" ref="FD108" ca="1">IFERROR(INDEX($AI$3:$AI$129,MATCH(1,($AP$3:$AP$129=$AR108&amp;$AQ108)*($AH$3:$AH$129=FD$3),0),0),"")</f>
        <v/>
      </c>
      <c r="FE108" s="299" t="str">
        <f t="array" aca="1" ref="FE108" ca="1">IFERROR(INDEX($AG$3:$AG$129,MATCH(1,($AP$3:$AP$129=$AR108&amp;$AQ108)*($AH$3:$AH$129=FE$3),0),0),"")</f>
        <v/>
      </c>
      <c r="FF108" s="297" t="str">
        <f t="array" aca="1" ref="FF108" ca="1">IFERROR(INDEX($AJ$3:$AJ$129,MATCH(1,($AP$3:$AP$129=$AR108&amp;$AQ108)*($AH$3:$AH$129=FF$3),0),0),"")</f>
        <v/>
      </c>
      <c r="FG108" s="297" t="str">
        <f t="array" aca="1" ref="FG108" ca="1">IFERROR(INDEX($AK$3:$AK$129,MATCH(1,($AP$3:$AP$129=$AR108&amp;$AQ108)*($AH$3:$AH$129=FG$3),0),0),"")</f>
        <v/>
      </c>
    </row>
    <row r="109" spans="2:163" ht="13.8" x14ac:dyDescent="0.25">
      <c r="B109" s="295">
        <f>dummy1!O115</f>
        <v>107</v>
      </c>
      <c r="C109" s="296">
        <f>dummy1!P115</f>
        <v>42041</v>
      </c>
      <c r="D109" s="297">
        <f>dummy1!Q115</f>
        <v>0.79166666666666674</v>
      </c>
      <c r="E109" s="295" t="str">
        <f>dummy1!R115</f>
        <v>Court 11</v>
      </c>
      <c r="AD109" s="295">
        <f ca="1">'Bracket 33 - 64'!AY375</f>
        <v>59</v>
      </c>
      <c r="AE109" s="295" t="str">
        <f ca="1">'Bracket 33 - 64'!AZ372</f>
        <v>Loser Match 38</v>
      </c>
      <c r="AF109" s="295" t="str">
        <f ca="1">'Bracket 33 - 64'!AZ373</f>
        <v>Winner Match 47</v>
      </c>
      <c r="AG109" s="295" t="str">
        <f t="shared" ca="1" si="80"/>
        <v/>
      </c>
      <c r="AH109" s="295" t="str">
        <f t="shared" ca="1" si="81"/>
        <v/>
      </c>
      <c r="AI109" s="295" t="str">
        <f t="shared" ca="1" si="82"/>
        <v/>
      </c>
      <c r="AJ109" s="295" t="str">
        <f t="shared" ca="1" si="83"/>
        <v/>
      </c>
      <c r="AK109" s="295" t="str">
        <f t="shared" ca="1" si="84"/>
        <v/>
      </c>
      <c r="AL109" s="294">
        <f>IF(dummy1!B116=dummy1!B115,IF(dummy1!C116&gt;1,AL108,AL108+1),1)</f>
        <v>3</v>
      </c>
      <c r="AP109" s="295" t="str">
        <f t="shared" si="85"/>
        <v>3Court 11</v>
      </c>
      <c r="AQ109" s="295" t="str">
        <f>dummy1!L28</f>
        <v>Court 14</v>
      </c>
      <c r="AR109" s="295">
        <f t="shared" si="95"/>
        <v>1</v>
      </c>
      <c r="AS109" s="295">
        <f t="shared" ca="1" si="87"/>
        <v>27</v>
      </c>
      <c r="AT109" s="295">
        <f t="shared" ca="1" si="88"/>
        <v>0</v>
      </c>
      <c r="AU109" s="295">
        <f t="shared" ca="1" si="89"/>
        <v>0</v>
      </c>
      <c r="AV109" s="295">
        <f t="shared" ca="1" si="90"/>
        <v>0</v>
      </c>
      <c r="AW109" s="295">
        <f t="shared" ca="1" si="91"/>
        <v>0</v>
      </c>
      <c r="AX109" s="295">
        <f t="shared" ca="1" si="92"/>
        <v>0</v>
      </c>
      <c r="AY109" s="295">
        <f t="shared" ca="1" si="93"/>
        <v>0</v>
      </c>
      <c r="AZ109" s="297">
        <f t="array" aca="1" ref="AZ109" ca="1">IFERROR(INDEX($K$3:$K$18,MATCH(1,($AM$3:$AM$18=$AR109&amp;$AQ109)*($J$3:$J$18=AZ$3),0),0),"")</f>
        <v>0.625</v>
      </c>
      <c r="BA109" s="299">
        <f t="array" aca="1" ref="BA109" ca="1">IFERROR(INDEX($I$3:$I$18,MATCH(1,($AM$3:$AM$18=$AR109&amp;$AQ109)*($J$3:$J$18=BA$3),0),0),"")</f>
        <v>14</v>
      </c>
      <c r="BB109" s="297" t="str">
        <f t="array" aca="1" ref="BB109" ca="1">IFERROR(INDEX($L$3:$L$18,MATCH(1,($AM$3:$AM$18=$AR109&amp;$AQ109)*($J$3:$J$18=BB$3),0),0),"")</f>
        <v>Winner Match 11</v>
      </c>
      <c r="BC109" s="297" t="str">
        <f t="array" aca="1" ref="BC109" ca="1">IFERROR(INDEX($M$3:$M$18,MATCH(1,($AM$3:$AM$18=$AR109&amp;$AQ109)*($J$3:$J$18=BC$3),0),0),"")</f>
        <v>Winner Match 13</v>
      </c>
      <c r="BD109" s="297" t="str">
        <f t="array" aca="1" ref="BD109" ca="1">IFERROR(INDEX($K$3:$K$18,MATCH(1,($AM$3:$AM$18=$AR109&amp;$AQ109)*($J$3:$J$18=BD$3),0),0),"")</f>
        <v/>
      </c>
      <c r="BE109" s="299" t="str">
        <f t="array" aca="1" ref="BE109" ca="1">IFERROR(INDEX($I$3:$I$18,MATCH(1,($AM$3:$AM$18=$AR109&amp;$AQ109)*($J$3:$J$18=BE$3),0),0),"")</f>
        <v/>
      </c>
      <c r="BF109" s="297" t="str">
        <f t="array" aca="1" ref="BF109" ca="1">IFERROR(INDEX($L$3:$L$18,MATCH(1,($AM$3:$AM$18=$AR109&amp;$AQ109)*($J$3:$J$18=BF$3),0),0),"")</f>
        <v/>
      </c>
      <c r="BG109" s="297" t="str">
        <f t="array" aca="1" ref="BG109" ca="1">IFERROR(INDEX($M$3:$M$18,MATCH(1,($AM$3:$AM$18=$AR109&amp;$AQ109)*($J$3:$J$18=BG$3),0),0),"")</f>
        <v/>
      </c>
      <c r="BH109" s="297" t="str">
        <f t="array" aca="1" ref="BH109" ca="1">IFERROR(INDEX($K$3:$K$18,MATCH(1,($AM$3:$AM$18=$AR109&amp;$AQ109)*($J$3:$J$18=BH$3),0),0),"")</f>
        <v/>
      </c>
      <c r="BI109" s="299" t="str">
        <f t="array" aca="1" ref="BI109" ca="1">IFERROR(INDEX($I$3:$I$18,MATCH(1,($AM$3:$AM$18=$AR109&amp;$AQ109)*($J$3:$J$18=BI$3),0),0),"")</f>
        <v/>
      </c>
      <c r="BJ109" s="297" t="str">
        <f t="array" aca="1" ref="BJ109" ca="1">IFERROR(INDEX($L$3:$L$18,MATCH(1,($AM$3:$AM$18=$AR109&amp;$AQ109)*($J$3:$J$18=BJ$3),0),0),"")</f>
        <v/>
      </c>
      <c r="BK109" s="297" t="str">
        <f t="array" aca="1" ref="BK109" ca="1">IFERROR(INDEX($M$3:$M$18,MATCH(1,($AM$3:$AM$18=$AR109&amp;$AQ109)*($J$3:$J$18=BK$3),0),0),"")</f>
        <v/>
      </c>
      <c r="BL109" s="297" t="str">
        <f t="array" aca="1" ref="BL109" ca="1">IFERROR(INDEX($K$3:$K$18,MATCH(1,($AM$3:$AM$18=$AR109&amp;$AQ109)*($J$3:$J$18=BL$3),0),0),"")</f>
        <v/>
      </c>
      <c r="BM109" s="299" t="str">
        <f t="array" aca="1" ref="BM109" ca="1">IFERROR(INDEX($I$3:$I$18,MATCH(1,($AM$3:$AM$18=$AR109&amp;$AQ109)*($J$3:$J$18=BM$3),0),0),"")</f>
        <v/>
      </c>
      <c r="BN109" s="297" t="str">
        <f t="array" aca="1" ref="BN109" ca="1">IFERROR(INDEX($L$3:$L$18,MATCH(1,($AM$3:$AM$18=$AR109&amp;$AQ109)*($J$3:$J$18=BN$3),0),0),"")</f>
        <v/>
      </c>
      <c r="BO109" s="297" t="str">
        <f t="array" aca="1" ref="BO109" ca="1">IFERROR(INDEX($M$3:$M$18,MATCH(1,($AM$3:$AM$18=$AR109&amp;$AQ109)*($J$3:$J$18=BO$3),0),0),"")</f>
        <v/>
      </c>
      <c r="BP109" s="297" t="str">
        <f t="array" aca="1" ref="BP109" ca="1">IFERROR(INDEX($K$3:$K$18,MATCH(1,($AM$3:$AM$18=$AR109&amp;$AQ109)*($J$3:$J$18=BP$3),0),0),"")</f>
        <v/>
      </c>
      <c r="BQ109" s="299" t="str">
        <f t="array" aca="1" ref="BQ109" ca="1">IFERROR(INDEX($I$3:$I$18,MATCH(1,($AM$3:$AM$18=$AR109&amp;$AQ109)*($J$3:$J$18=BQ$3),0),0),"")</f>
        <v/>
      </c>
      <c r="BR109" s="297" t="str">
        <f t="array" aca="1" ref="BR109" ca="1">IFERROR(INDEX($L$3:$L$18,MATCH(1,($AM$3:$AM$18=$AR109&amp;$AQ109)*($J$3:$J$18=BR$3),0),0),"")</f>
        <v/>
      </c>
      <c r="BS109" s="297" t="str">
        <f t="array" aca="1" ref="BS109" ca="1">IFERROR(INDEX($M$3:$M$18,MATCH(1,($AM$3:$AM$18=$AR109&amp;$AQ109)*($J$3:$J$18=BS$3),0),0),"")</f>
        <v/>
      </c>
      <c r="BT109" s="297" t="str">
        <f t="array" aca="1" ref="BT109" ca="1">IFERROR(INDEX($K$3:$K$18,MATCH(1,($AM$3:$AM$18=$AR109&amp;$AQ109)*($J$3:$J$18=BT$3),0),0),"")</f>
        <v/>
      </c>
      <c r="BU109" s="299" t="str">
        <f t="array" aca="1" ref="BU109" ca="1">IFERROR(INDEX($I$3:$I$18,MATCH(1,($AM$3:$AM$18=$AR109&amp;$AQ109)*($J$3:$J$18=BU$3),0),0),"")</f>
        <v/>
      </c>
      <c r="BV109" s="297" t="str">
        <f t="array" aca="1" ref="BV109" ca="1">IFERROR(INDEX($L$3:$L$18,MATCH(1,($AM$3:$AM$18=$AR109&amp;$AQ109)*($J$3:$J$18=BV$3),0),0),"")</f>
        <v/>
      </c>
      <c r="BW109" s="297" t="str">
        <f t="array" aca="1" ref="BW109" ca="1">IFERROR(INDEX($M$3:$M$18,MATCH(1,($AM$3:$AM$18=$AR109&amp;$AQ109)*($J$3:$J$18=BW$3),0),0),"")</f>
        <v/>
      </c>
      <c r="BX109" s="297" t="str">
        <f t="array" aca="1" ref="BX109" ca="1">IFERROR(INDEX($K$3:$K$18,MATCH(1,($AM$3:$AM$18=$AR109&amp;$AQ109)*($J$3:$J$18=BX$3),0),0),"")</f>
        <v/>
      </c>
      <c r="BY109" s="299" t="str">
        <f t="array" aca="1" ref="BY109" ca="1">IFERROR(INDEX($I$3:$I$18,MATCH(1,($AM$3:$AM$18=$AR109&amp;$AQ109)*($J$3:$J$18=BY$3),0),0),"")</f>
        <v/>
      </c>
      <c r="BZ109" s="297" t="str">
        <f t="array" aca="1" ref="BZ109" ca="1">IFERROR(INDEX($L$3:$L$18,MATCH(1,($AM$3:$AM$18=$AR109&amp;$AQ109)*($J$3:$J$18=BZ$3),0),0),"")</f>
        <v/>
      </c>
      <c r="CA109" s="297" t="str">
        <f t="array" aca="1" ref="CA109" ca="1">IFERROR(INDEX($M$3:$M$18,MATCH(1,($AM$3:$AM$18=$AR109&amp;$AQ109)*($J$3:$J$18=CA$3),0),0),"")</f>
        <v/>
      </c>
      <c r="CB109" s="297">
        <f t="array" aca="1" ref="CB109" ca="1">IFERROR(INDEX($S$3:$S$33,MATCH(1,($AN$3:$AN$33=$AR109&amp;$AQ109)*($R$3:$R$33=CB$3),0),0),"")</f>
        <v>0.625</v>
      </c>
      <c r="CC109" s="299">
        <f t="array" aca="1" ref="CC109" ca="1">IFERROR(INDEX($Q$3:$Q$33,MATCH(1,($AN$3:$AN$33=$AR109&amp;$AQ109)*($R$3:$R$33=CC$3),0),0),"")</f>
        <v>14</v>
      </c>
      <c r="CD109" s="297" t="str">
        <f t="array" aca="1" ref="CD109" ca="1">IFERROR(INDEX($T$3:$T$33,MATCH(1,($AN$3:$AN$33=$AR109&amp;$AQ109)*($R$3:$R$33=CD$3),0),0),"")</f>
        <v>Winner Match 3</v>
      </c>
      <c r="CE109" s="297" t="str">
        <f t="array" aca="1" ref="CE109" ca="1">IFERROR(INDEX($U$3:$U$33,MATCH(1,($AN$3:$AN$33=$AR109&amp;$AQ109)*($R$3:$R$33=CE$3),0),0),"")</f>
        <v>Winner Match 4</v>
      </c>
      <c r="CF109" s="297" t="str">
        <f t="array" aca="1" ref="CF109" ca="1">IFERROR(INDEX($S$3:$S$33,MATCH(1,($AN$3:$AN$33=$AR109&amp;$AQ109)*($R$3:$R$33=CF$3),0),0),"")</f>
        <v/>
      </c>
      <c r="CG109" s="299" t="str">
        <f t="array" aca="1" ref="CG109" ca="1">IFERROR(INDEX($Q$3:$Q$33,MATCH(1,($AN$3:$AN$33=$AR109&amp;$AQ109)*($R$3:$R$33=CG$3),0),0),"")</f>
        <v/>
      </c>
      <c r="CH109" s="297" t="str">
        <f t="array" aca="1" ref="CH109" ca="1">IFERROR(INDEX($T$3:$T$33,MATCH(1,($AN$3:$AN$33=$AR109&amp;$AQ109)*($R$3:$R$33=CH$3),0),0),"")</f>
        <v/>
      </c>
      <c r="CI109" s="297" t="str">
        <f t="array" aca="1" ref="CI109" ca="1">IFERROR(INDEX($U$3:$U$33,MATCH(1,($AN$3:$AN$33=$AR109&amp;$AQ109)*($R$3:$R$33=CI$3),0),0),"")</f>
        <v/>
      </c>
      <c r="CJ109" s="297" t="str">
        <f t="array" aca="1" ref="CJ109" ca="1">IFERROR(INDEX($S$3:$S$33,MATCH(1,($AN$3:$AN$33=$AR109&amp;$AQ109)*($R$3:$R$33=CJ$3),0),0),"")</f>
        <v/>
      </c>
      <c r="CK109" s="299" t="str">
        <f t="array" aca="1" ref="CK109" ca="1">IFERROR(INDEX($Q$3:$Q$33,MATCH(1,($AN$3:$AN$33=$AR109&amp;$AQ109)*($R$3:$R$33=CK$3),0),0),"")</f>
        <v/>
      </c>
      <c r="CL109" s="297" t="str">
        <f t="array" aca="1" ref="CL109" ca="1">IFERROR(INDEX($T$3:$T$33,MATCH(1,($AN$3:$AN$33=$AR109&amp;$AQ109)*($R$3:$R$33=CL$3),0),0),"")</f>
        <v/>
      </c>
      <c r="CM109" s="297" t="str">
        <f t="array" aca="1" ref="CM109" ca="1">IFERROR(INDEX($U$3:$U$33,MATCH(1,($AN$3:$AN$33=$AR109&amp;$AQ109)*($R$3:$R$33=CM$3),0),0),"")</f>
        <v/>
      </c>
      <c r="CN109" s="297" t="str">
        <f t="array" aca="1" ref="CN109" ca="1">IFERROR(INDEX($S$3:$S$33,MATCH(1,($AN$3:$AN$33=$AR109&amp;$AQ109)*($R$3:$R$33=CN$3),0),0),"")</f>
        <v/>
      </c>
      <c r="CO109" s="299" t="str">
        <f t="array" aca="1" ref="CO109" ca="1">IFERROR(INDEX($Q$3:$Q$33,MATCH(1,($AN$3:$AN$33=$AR109&amp;$AQ109)*($R$3:$R$33=CO$3),0),0),"")</f>
        <v/>
      </c>
      <c r="CP109" s="297" t="str">
        <f t="array" aca="1" ref="CP109" ca="1">IFERROR(INDEX($T$3:$T$33,MATCH(1,($AN$3:$AN$33=$AR109&amp;$AQ109)*($R$3:$R$33=CP$3),0),0),"")</f>
        <v/>
      </c>
      <c r="CQ109" s="297" t="str">
        <f t="array" aca="1" ref="CQ109" ca="1">IFERROR(INDEX($U$3:$U$33,MATCH(1,($AN$3:$AN$33=$AR109&amp;$AQ109)*($R$3:$R$33=CQ$3),0),0),"")</f>
        <v/>
      </c>
      <c r="CR109" s="297" t="str">
        <f t="array" aca="1" ref="CR109" ca="1">IFERROR(INDEX($S$3:$S$33,MATCH(1,($AN$3:$AN$33=$AR109&amp;$AQ109)*($R$3:$R$33=CR$3),0),0),"")</f>
        <v/>
      </c>
      <c r="CS109" s="299" t="str">
        <f t="array" aca="1" ref="CS109" ca="1">IFERROR(INDEX($Q$3:$Q$33,MATCH(1,($AN$3:$AN$33=$AR109&amp;$AQ109)*($R$3:$R$33=CS$3),0),0),"")</f>
        <v/>
      </c>
      <c r="CT109" s="297" t="str">
        <f t="array" aca="1" ref="CT109" ca="1">IFERROR(INDEX($T$3:$T$33,MATCH(1,($AN$3:$AN$33=$AR109&amp;$AQ109)*($R$3:$R$33=CT$3),0),0),"")</f>
        <v/>
      </c>
      <c r="CU109" s="297" t="str">
        <f t="array" aca="1" ref="CU109" ca="1">IFERROR(INDEX($U$3:$U$33,MATCH(1,($AN$3:$AN$33=$AR109&amp;$AQ109)*($R$3:$R$33=CU$3),0),0),"")</f>
        <v/>
      </c>
      <c r="CV109" s="297" t="str">
        <f t="array" aca="1" ref="CV109" ca="1">IFERROR(INDEX($S$3:$S$33,MATCH(1,($AN$3:$AN$33=$AR109&amp;$AQ109)*($R$3:$R$33=CV$3),0),0),"")</f>
        <v/>
      </c>
      <c r="CW109" s="299" t="str">
        <f t="array" aca="1" ref="CW109" ca="1">IFERROR(INDEX($Q$3:$Q$33,MATCH(1,($AN$3:$AN$33=$AR109&amp;$AQ109)*($R$3:$R$33=CW$3),0),0),"")</f>
        <v/>
      </c>
      <c r="CX109" s="297" t="str">
        <f t="array" aca="1" ref="CX109" ca="1">IFERROR(INDEX($T$3:$T$33,MATCH(1,($AN$3:$AN$33=$AR109&amp;$AQ109)*($R$3:$R$33=CX$3),0),0),"")</f>
        <v/>
      </c>
      <c r="CY109" s="297" t="str">
        <f t="array" aca="1" ref="CY109" ca="1">IFERROR(INDEX($U$3:$U$33,MATCH(1,($AN$3:$AN$33=$AR109&amp;$AQ109)*($R$3:$R$33=CY$3),0),0),"")</f>
        <v/>
      </c>
      <c r="CZ109" s="297" t="str">
        <f t="array" aca="1" ref="CZ109" ca="1">IFERROR(INDEX($S$3:$S$33,MATCH(1,($AN$3:$AN$33=$AR109&amp;$AQ109)*($R$3:$R$33=CZ$3),0),0),"")</f>
        <v/>
      </c>
      <c r="DA109" s="299" t="str">
        <f t="array" aca="1" ref="DA109" ca="1">IFERROR(INDEX($Q$3:$Q$33,MATCH(1,($AN$3:$AN$33=$AR109&amp;$AQ109)*($R$3:$R$33=DA$3),0),0),"")</f>
        <v/>
      </c>
      <c r="DB109" s="297" t="str">
        <f t="array" aca="1" ref="DB109" ca="1">IFERROR(INDEX($T$3:$T$33,MATCH(1,($AN$3:$AN$33=$AR109&amp;$AQ109)*($R$3:$R$33=DB$3),0),0),"")</f>
        <v/>
      </c>
      <c r="DC109" s="297" t="str">
        <f t="array" aca="1" ref="DC109" ca="1">IFERROR(INDEX($U$3:$U$33,MATCH(1,($AN$3:$AN$33=$AR109&amp;$AQ109)*($R$3:$R$33=DC$3),0),0),"")</f>
        <v/>
      </c>
      <c r="DD109" s="297">
        <f t="array" aca="1" ref="DD109" ca="1">IFERROR(INDEX($AA$3:$AA$65,MATCH(1,($AO$3:$AO$65=$AR109&amp;$AQ109)*($Z$3:$Z$65=DD$3),0),0),"")</f>
        <v>0.625</v>
      </c>
      <c r="DE109" s="299">
        <f t="array" aca="1" ref="DE109" ca="1">IFERROR(INDEX($Y$3:$Y$65,MATCH(1,($AO$3:$AO$65=$AR109&amp;$AQ109)*($Z$3:$Z$65=DE$3),0),0),"")</f>
        <v>14</v>
      </c>
      <c r="DF109" s="297" t="str">
        <f t="array" aca="1" ref="DF109" ca="1">IFERROR(INDEX($AB$3:$AB$65,MATCH(1,($AO$3:$AO$65=$AR109&amp;$AQ109)*($Z$3:$Z$65=DF$3),0),0),"")</f>
        <v>Winner Match 3</v>
      </c>
      <c r="DG109" s="297" t="str">
        <f t="array" aca="1" ref="DG109" ca="1">IFERROR(INDEX($AC$3:$AC$65,MATCH(1,($AO$3:$AO$65=$AR109&amp;$AQ109)*($Z$3:$Z$65=DG$3),0),0),"")</f>
        <v>Winner Match 4</v>
      </c>
      <c r="DH109" s="297" t="str">
        <f t="array" aca="1" ref="DH109" ca="1">IFERROR(INDEX($AA$3:$AA$65,MATCH(1,($AO$3:$AO$65=$AR109&amp;$AQ109)*($Z$3:$Z$65=DH$3),0),0),"")</f>
        <v/>
      </c>
      <c r="DI109" s="299" t="str">
        <f t="array" aca="1" ref="DI109" ca="1">IFERROR(INDEX($Y$3:$Y$65,MATCH(1,($AO$3:$AO$65=$AR109&amp;$AQ109)*($Z$3:$Z$65=DI$3),0),0),"")</f>
        <v/>
      </c>
      <c r="DJ109" s="297" t="str">
        <f t="array" aca="1" ref="DJ109" ca="1">IFERROR(INDEX($AB$3:$AB$65,MATCH(1,($AO$3:$AO$65=$AR109&amp;$AQ109)*($Z$3:$Z$65=DJ$3),0),0),"")</f>
        <v/>
      </c>
      <c r="DK109" s="297" t="str">
        <f t="array" aca="1" ref="DK109" ca="1">IFERROR(INDEX($AC$3:$AC$65,MATCH(1,($AO$3:$AO$65=$AR109&amp;$AQ109)*($Z$3:$Z$65=DK$3),0),0),"")</f>
        <v/>
      </c>
      <c r="DL109" s="297" t="str">
        <f t="array" aca="1" ref="DL109" ca="1">IFERROR(INDEX($AA$3:$AA$65,MATCH(1,($AO$3:$AO$65=$AR109&amp;$AQ109)*($Z$3:$Z$65=DL$3),0),0),"")</f>
        <v/>
      </c>
      <c r="DM109" s="299" t="str">
        <f t="array" aca="1" ref="DM109" ca="1">IFERROR(INDEX($Y$3:$Y$65,MATCH(1,($AO$3:$AO$65=$AR109&amp;$AQ109)*($Z$3:$Z$65=DM$3),0),0),"")</f>
        <v/>
      </c>
      <c r="DN109" s="297" t="str">
        <f t="array" aca="1" ref="DN109" ca="1">IFERROR(INDEX($AB$3:$AB$65,MATCH(1,($AO$3:$AO$65=$AR109&amp;$AQ109)*($Z$3:$Z$65=DN$3),0),0),"")</f>
        <v/>
      </c>
      <c r="DO109" s="297" t="str">
        <f t="array" aca="1" ref="DO109" ca="1">IFERROR(INDEX($AC$3:$AC$65,MATCH(1,($AO$3:$AO$65=$AR109&amp;$AQ109)*($Z$3:$Z$65=DO$3),0),0),"")</f>
        <v/>
      </c>
      <c r="DP109" s="297" t="str">
        <f t="array" aca="1" ref="DP109" ca="1">IFERROR(INDEX($AA$3:$AA$65,MATCH(1,($AO$3:$AO$65=$AR109&amp;$AQ109)*($Z$3:$Z$65=DP$3),0),0),"")</f>
        <v/>
      </c>
      <c r="DQ109" s="299" t="str">
        <f t="array" aca="1" ref="DQ109" ca="1">IFERROR(INDEX($Y$3:$Y$65,MATCH(1,($AO$3:$AO$65=$AR109&amp;$AQ109)*($Z$3:$Z$65=DQ$3),0),0),"")</f>
        <v/>
      </c>
      <c r="DR109" s="297" t="str">
        <f t="array" aca="1" ref="DR109" ca="1">IFERROR(INDEX($AB$3:$AB$65,MATCH(1,($AO$3:$AO$65=$AR109&amp;$AQ109)*($Z$3:$Z$65=DR$3),0),0),"")</f>
        <v/>
      </c>
      <c r="DS109" s="297" t="str">
        <f t="array" aca="1" ref="DS109" ca="1">IFERROR(INDEX($AC$3:$AC$65,MATCH(1,($AO$3:$AO$65=$AR109&amp;$AQ109)*($Z$3:$Z$65=DS$3),0),0),"")</f>
        <v/>
      </c>
      <c r="DT109" s="297" t="str">
        <f t="array" aca="1" ref="DT109" ca="1">IFERROR(INDEX($AA$3:$AA$65,MATCH(1,($AO$3:$AO$65=$AR109&amp;$AQ109)*($Z$3:$Z$65=DT$3),0),0),"")</f>
        <v/>
      </c>
      <c r="DU109" s="299" t="str">
        <f t="array" aca="1" ref="DU109" ca="1">IFERROR(INDEX($Y$3:$Y$65,MATCH(1,($AO$3:$AO$65=$AR109&amp;$AQ109)*($Z$3:$Z$65=DU$3),0),0),"")</f>
        <v/>
      </c>
      <c r="DV109" s="297" t="str">
        <f t="array" aca="1" ref="DV109" ca="1">IFERROR(INDEX($AB$3:$AB$65,MATCH(1,($AO$3:$AO$65=$AR109&amp;$AQ109)*($Z$3:$Z$65=DV$3),0),0),"")</f>
        <v/>
      </c>
      <c r="DW109" s="297" t="str">
        <f t="array" aca="1" ref="DW109" ca="1">IFERROR(INDEX($AC$3:$AC$65,MATCH(1,($AO$3:$AO$65=$AR109&amp;$AQ109)*($Z$3:$Z$65=DW$3),0),0),"")</f>
        <v/>
      </c>
      <c r="DX109" s="297" t="str">
        <f t="array" aca="1" ref="DX109" ca="1">IFERROR(INDEX($AA$3:$AA$65,MATCH(1,($AO$3:$AO$65=$AR109&amp;$AQ109)*($Z$3:$Z$65=DX$3),0),0),"")</f>
        <v/>
      </c>
      <c r="DY109" s="299" t="str">
        <f t="array" aca="1" ref="DY109" ca="1">IFERROR(INDEX($Y$3:$Y$65,MATCH(1,($AO$3:$AO$65=$AR109&amp;$AQ109)*($Z$3:$Z$65=DY$3),0),0),"")</f>
        <v/>
      </c>
      <c r="DZ109" s="297" t="str">
        <f t="array" aca="1" ref="DZ109" ca="1">IFERROR(INDEX($AB$3:$AB$65,MATCH(1,($AO$3:$AO$65=$AR109&amp;$AQ109)*($Z$3:$Z$65=DZ$3),0),0),"")</f>
        <v/>
      </c>
      <c r="EA109" s="297" t="str">
        <f t="array" aca="1" ref="EA109" ca="1">IFERROR(INDEX($AC$3:$AC$65,MATCH(1,($AO$3:$AO$65=$AR109&amp;$AQ109)*($Z$3:$Z$65=EA$3),0),0),"")</f>
        <v/>
      </c>
      <c r="EB109" s="297" t="str">
        <f t="array" aca="1" ref="EB109" ca="1">IFERROR(INDEX($AA$3:$AA$65,MATCH(1,($AO$3:$AO$65=$AR109&amp;$AQ109)*($Z$3:$Z$65=EB$3),0),0),"")</f>
        <v/>
      </c>
      <c r="EC109" s="299" t="str">
        <f t="array" aca="1" ref="EC109" ca="1">IFERROR(INDEX($Y$3:$Y$65,MATCH(1,($AO$3:$AO$65=$AR109&amp;$AQ109)*($Z$3:$Z$65=EC$3),0),0),"")</f>
        <v/>
      </c>
      <c r="ED109" s="297" t="str">
        <f t="array" aca="1" ref="ED109" ca="1">IFERROR(INDEX($AB$3:$AB$65,MATCH(1,($AO$3:$AO$65=$AR109&amp;$AQ109)*($Z$3:$Z$65=ED$3),0),0),"")</f>
        <v/>
      </c>
      <c r="EE109" s="297" t="str">
        <f t="array" aca="1" ref="EE109" ca="1">IFERROR(INDEX($AC$3:$AC$65,MATCH(1,($AO$3:$AO$65=$AR109&amp;$AQ109)*($Z$3:$Z$65=EE$3),0),0),"")</f>
        <v/>
      </c>
      <c r="EF109" s="297">
        <f t="array" aca="1" ref="EF109" ca="1">IFERROR(INDEX($AI$3:$AI$129,MATCH(1,($AP$3:$AP$129=$AR109&amp;$AQ109)*($AH$3:$AH$129=EF$3),0),0),"")</f>
        <v>0.625</v>
      </c>
      <c r="EG109" s="299">
        <f t="array" aca="1" ref="EG109" ca="1">IFERROR(INDEX($AG$3:$AG$129,MATCH(1,($AP$3:$AP$129=$AR109&amp;$AQ109)*($AH$3:$AH$129=EG$3),0),0),"")</f>
        <v>14</v>
      </c>
      <c r="EH109" s="297" t="str">
        <f t="array" aca="1" ref="EH109" ca="1">IFERROR(INDEX($AJ$3:$AJ$129,MATCH(1,($AP$3:$AP$129=$AR109&amp;$AQ109)*($AH$3:$AH$129=EH$3),0),0),"")</f>
        <v>Winner Match 3</v>
      </c>
      <c r="EI109" s="297" t="str">
        <f t="array" aca="1" ref="EI109" ca="1">IFERROR(INDEX($AK$3:$AK$129,MATCH(1,($AP$3:$AP$129=$AR109&amp;$AQ109)*($AH$3:$AH$129=EI$3),0),0),"")</f>
        <v>Winner Match 4</v>
      </c>
      <c r="EJ109" s="297">
        <f t="array" aca="1" ref="EJ109" ca="1">IFERROR(INDEX($AI$3:$AI$129,MATCH(1,($AP$3:$AP$129=$AR109&amp;$AQ109)*($AH$3:$AH$129=EJ$3),0),0),"")</f>
        <v>0.625</v>
      </c>
      <c r="EK109" s="299">
        <f t="array" aca="1" ref="EK109" ca="1">IFERROR(INDEX($AG$3:$AG$129,MATCH(1,($AP$3:$AP$129=$AR109&amp;$AQ109)*($AH$3:$AH$129=EK$3),0),0),"")</f>
        <v>78</v>
      </c>
      <c r="EL109" s="297" t="str">
        <f t="array" aca="1" ref="EL109" ca="1">IFERROR(INDEX($AJ$3:$AJ$129,MATCH(1,($AP$3:$AP$129=$AR109&amp;$AQ109)*($AH$3:$AH$129=EL$3),0),0),"")</f>
        <v>Winner Match 67</v>
      </c>
      <c r="EM109" s="297" t="str">
        <f t="array" aca="1" ref="EM109" ca="1">IFERROR(INDEX($AK$3:$AK$129,MATCH(1,($AP$3:$AP$129=$AR109&amp;$AQ109)*($AH$3:$AH$129=EM$3),0),0),"")</f>
        <v>Winner Match 77</v>
      </c>
      <c r="EN109" s="297" t="str">
        <f t="array" aca="1" ref="EN109" ca="1">IFERROR(INDEX($AI$3:$AI$129,MATCH(1,($AP$3:$AP$129=$AR109&amp;$AQ109)*($AH$3:$AH$129=EN$3),0),0),"")</f>
        <v/>
      </c>
      <c r="EO109" s="299" t="str">
        <f t="array" aca="1" ref="EO109" ca="1">IFERROR(INDEX($AG$3:$AG$129,MATCH(1,($AP$3:$AP$129=$AR109&amp;$AQ109)*($AH$3:$AH$129=EO$3),0),0),"")</f>
        <v/>
      </c>
      <c r="EP109" s="297" t="str">
        <f t="array" aca="1" ref="EP109" ca="1">IFERROR(INDEX($AJ$3:$AJ$129,MATCH(1,($AP$3:$AP$129=$AR109&amp;$AQ109)*($AH$3:$AH$129=EP$3),0),0),"")</f>
        <v/>
      </c>
      <c r="EQ109" s="297" t="str">
        <f t="array" aca="1" ref="EQ109" ca="1">IFERROR(INDEX($AK$3:$AK$129,MATCH(1,($AP$3:$AP$129=$AR109&amp;$AQ109)*($AH$3:$AH$129=EQ$3),0),0),"")</f>
        <v/>
      </c>
      <c r="ER109" s="297" t="str">
        <f t="array" aca="1" ref="ER109" ca="1">IFERROR(INDEX($AI$3:$AI$129,MATCH(1,($AP$3:$AP$129=$AR109&amp;$AQ109)*($AH$3:$AH$129=ER$3),0),0),"")</f>
        <v/>
      </c>
      <c r="ES109" s="299" t="str">
        <f t="array" aca="1" ref="ES109" ca="1">IFERROR(INDEX($AG$3:$AG$129,MATCH(1,($AP$3:$AP$129=$AR109&amp;$AQ109)*($AH$3:$AH$129=ES$3),0),0),"")</f>
        <v/>
      </c>
      <c r="ET109" s="297" t="str">
        <f t="array" aca="1" ref="ET109" ca="1">IFERROR(INDEX($AJ$3:$AJ$129,MATCH(1,($AP$3:$AP$129=$AR109&amp;$AQ109)*($AH$3:$AH$129=ET$3),0),0),"")</f>
        <v/>
      </c>
      <c r="EU109" s="297" t="str">
        <f t="array" aca="1" ref="EU109" ca="1">IFERROR(INDEX($AK$3:$AK$129,MATCH(1,($AP$3:$AP$129=$AR109&amp;$AQ109)*($AH$3:$AH$129=EU$3),0),0),"")</f>
        <v/>
      </c>
      <c r="EV109" s="297" t="str">
        <f t="array" aca="1" ref="EV109" ca="1">IFERROR(INDEX($AI$3:$AI$129,MATCH(1,($AP$3:$AP$129=$AR109&amp;$AQ109)*($AH$3:$AH$129=EV$3),0),0),"")</f>
        <v/>
      </c>
      <c r="EW109" s="299" t="str">
        <f t="array" aca="1" ref="EW109" ca="1">IFERROR(INDEX($AG$3:$AG$129,MATCH(1,($AP$3:$AP$129=$AR109&amp;$AQ109)*($AH$3:$AH$129=EW$3),0),0),"")</f>
        <v/>
      </c>
      <c r="EX109" s="297" t="str">
        <f t="array" aca="1" ref="EX109" ca="1">IFERROR(INDEX($AJ$3:$AJ$129,MATCH(1,($AP$3:$AP$129=$AR109&amp;$AQ109)*($AH$3:$AH$129=EX$3),0),0),"")</f>
        <v/>
      </c>
      <c r="EY109" s="297" t="str">
        <f t="array" aca="1" ref="EY109" ca="1">IFERROR(INDEX($AK$3:$AK$129,MATCH(1,($AP$3:$AP$129=$AR109&amp;$AQ109)*($AH$3:$AH$129=EY$3),0),0),"")</f>
        <v/>
      </c>
      <c r="EZ109" s="297" t="str">
        <f t="array" aca="1" ref="EZ109" ca="1">IFERROR(INDEX($AI$3:$AI$129,MATCH(1,($AP$3:$AP$129=$AR109&amp;$AQ109)*($AH$3:$AH$129=EZ$3),0),0),"")</f>
        <v/>
      </c>
      <c r="FA109" s="299" t="str">
        <f t="array" aca="1" ref="FA109" ca="1">IFERROR(INDEX($AG$3:$AG$129,MATCH(1,($AP$3:$AP$129=$AR109&amp;$AQ109)*($AH$3:$AH$129=FA$3),0),0),"")</f>
        <v/>
      </c>
      <c r="FB109" s="297" t="str">
        <f t="array" aca="1" ref="FB109" ca="1">IFERROR(INDEX($AJ$3:$AJ$129,MATCH(1,($AP$3:$AP$129=$AR109&amp;$AQ109)*($AH$3:$AH$129=FB$3),0),0),"")</f>
        <v/>
      </c>
      <c r="FC109" s="297" t="str">
        <f t="array" aca="1" ref="FC109" ca="1">IFERROR(INDEX($AK$3:$AK$129,MATCH(1,($AP$3:$AP$129=$AR109&amp;$AQ109)*($AH$3:$AH$129=FC$3),0),0),"")</f>
        <v/>
      </c>
      <c r="FD109" s="297" t="str">
        <f t="array" aca="1" ref="FD109" ca="1">IFERROR(INDEX($AI$3:$AI$129,MATCH(1,($AP$3:$AP$129=$AR109&amp;$AQ109)*($AH$3:$AH$129=FD$3),0),0),"")</f>
        <v/>
      </c>
      <c r="FE109" s="299" t="str">
        <f t="array" aca="1" ref="FE109" ca="1">IFERROR(INDEX($AG$3:$AG$129,MATCH(1,($AP$3:$AP$129=$AR109&amp;$AQ109)*($AH$3:$AH$129=FE$3),0),0),"")</f>
        <v/>
      </c>
      <c r="FF109" s="297" t="str">
        <f t="array" aca="1" ref="FF109" ca="1">IFERROR(INDEX($AJ$3:$AJ$129,MATCH(1,($AP$3:$AP$129=$AR109&amp;$AQ109)*($AH$3:$AH$129=FF$3),0),0),"")</f>
        <v/>
      </c>
      <c r="FG109" s="297" t="str">
        <f t="array" aca="1" ref="FG109" ca="1">IFERROR(INDEX($AK$3:$AK$129,MATCH(1,($AP$3:$AP$129=$AR109&amp;$AQ109)*($AH$3:$AH$129=FG$3),0),0),"")</f>
        <v/>
      </c>
    </row>
    <row r="110" spans="2:163" ht="13.8" x14ac:dyDescent="0.25">
      <c r="B110" s="295">
        <f>dummy1!O116</f>
        <v>108</v>
      </c>
      <c r="C110" s="296">
        <f>dummy1!P116</f>
        <v>42041</v>
      </c>
      <c r="D110" s="297">
        <f>dummy1!Q116</f>
        <v>0.79166666666666674</v>
      </c>
      <c r="E110" s="295" t="str">
        <f>dummy1!R116</f>
        <v>Court 12</v>
      </c>
      <c r="AD110" s="295">
        <f ca="1">'Bracket 33 - 64'!AY403</f>
        <v>60</v>
      </c>
      <c r="AE110" s="295" t="str">
        <f ca="1">'Bracket 33 - 64'!AZ400</f>
        <v>Loser Match 37</v>
      </c>
      <c r="AF110" s="295" t="str">
        <f ca="1">'Bracket 33 - 64'!AZ401</f>
        <v>Winner Match 48</v>
      </c>
      <c r="AG110" s="295" t="str">
        <f t="shared" ca="1" si="80"/>
        <v/>
      </c>
      <c r="AH110" s="295" t="str">
        <f t="shared" ca="1" si="81"/>
        <v/>
      </c>
      <c r="AI110" s="295" t="str">
        <f t="shared" ca="1" si="82"/>
        <v/>
      </c>
      <c r="AJ110" s="295" t="str">
        <f t="shared" ca="1" si="83"/>
        <v/>
      </c>
      <c r="AK110" s="295" t="str">
        <f t="shared" ca="1" si="84"/>
        <v/>
      </c>
      <c r="AL110" s="294">
        <f>IF(dummy1!B117=dummy1!B116,IF(dummy1!C117&gt;1,AL109,AL109+1),1)</f>
        <v>3</v>
      </c>
      <c r="AP110" s="295" t="str">
        <f t="shared" si="85"/>
        <v>3Court 12</v>
      </c>
      <c r="AQ110" s="295" t="str">
        <f t="shared" ref="AQ110" si="99">AQ109</f>
        <v>Court 14</v>
      </c>
      <c r="AR110" s="295">
        <f t="shared" ref="AR110:AR132" si="100">AR102</f>
        <v>2</v>
      </c>
      <c r="AS110" s="295">
        <f t="shared" ca="1" si="87"/>
        <v>28</v>
      </c>
      <c r="AT110" s="295">
        <f t="shared" ca="1" si="88"/>
        <v>0</v>
      </c>
      <c r="AU110" s="295">
        <f t="shared" ca="1" si="89"/>
        <v>0</v>
      </c>
      <c r="AV110" s="295">
        <f t="shared" ca="1" si="90"/>
        <v>0</v>
      </c>
      <c r="AW110" s="295">
        <f t="shared" ca="1" si="91"/>
        <v>0</v>
      </c>
      <c r="AX110" s="295">
        <f t="shared" ca="1" si="92"/>
        <v>0</v>
      </c>
      <c r="AY110" s="295">
        <f t="shared" ca="1" si="93"/>
        <v>0</v>
      </c>
      <c r="AZ110" s="297" t="str">
        <f t="array" aca="1" ref="AZ110" ca="1">IFERROR(INDEX($K$3:$K$18,MATCH(1,($AM$3:$AM$18=$AR110&amp;$AQ110)*($J$3:$J$18=AZ$3),0),0),"")</f>
        <v/>
      </c>
      <c r="BA110" s="299" t="str">
        <f t="array" aca="1" ref="BA110" ca="1">IFERROR(INDEX($I$3:$I$18,MATCH(1,($AM$3:$AM$18=$AR110&amp;$AQ110)*($J$3:$J$18=BA$3),0),0),"")</f>
        <v/>
      </c>
      <c r="BB110" s="297" t="str">
        <f t="array" aca="1" ref="BB110" ca="1">IFERROR(INDEX($L$3:$L$18,MATCH(1,($AM$3:$AM$18=$AR110&amp;$AQ110)*($J$3:$J$18=BB$3),0),0),"")</f>
        <v/>
      </c>
      <c r="BC110" s="297" t="str">
        <f t="array" aca="1" ref="BC110" ca="1">IFERROR(INDEX($M$3:$M$18,MATCH(1,($AM$3:$AM$18=$AR110&amp;$AQ110)*($J$3:$J$18=BC$3),0),0),"")</f>
        <v/>
      </c>
      <c r="BD110" s="297" t="str">
        <f t="array" aca="1" ref="BD110" ca="1">IFERROR(INDEX($K$3:$K$18,MATCH(1,($AM$3:$AM$18=$AR110&amp;$AQ110)*($J$3:$J$18=BD$3),0),0),"")</f>
        <v/>
      </c>
      <c r="BE110" s="299" t="str">
        <f t="array" aca="1" ref="BE110" ca="1">IFERROR(INDEX($I$3:$I$18,MATCH(1,($AM$3:$AM$18=$AR110&amp;$AQ110)*($J$3:$J$18=BE$3),0),0),"")</f>
        <v/>
      </c>
      <c r="BF110" s="297" t="str">
        <f t="array" aca="1" ref="BF110" ca="1">IFERROR(INDEX($L$3:$L$18,MATCH(1,($AM$3:$AM$18=$AR110&amp;$AQ110)*($J$3:$J$18=BF$3),0),0),"")</f>
        <v/>
      </c>
      <c r="BG110" s="297" t="str">
        <f t="array" aca="1" ref="BG110" ca="1">IFERROR(INDEX($M$3:$M$18,MATCH(1,($AM$3:$AM$18=$AR110&amp;$AQ110)*($J$3:$J$18=BG$3),0),0),"")</f>
        <v/>
      </c>
      <c r="BH110" s="297" t="str">
        <f t="array" aca="1" ref="BH110" ca="1">IFERROR(INDEX($K$3:$K$18,MATCH(1,($AM$3:$AM$18=$AR110&amp;$AQ110)*($J$3:$J$18=BH$3),0),0),"")</f>
        <v/>
      </c>
      <c r="BI110" s="299" t="str">
        <f t="array" aca="1" ref="BI110" ca="1">IFERROR(INDEX($I$3:$I$18,MATCH(1,($AM$3:$AM$18=$AR110&amp;$AQ110)*($J$3:$J$18=BI$3),0),0),"")</f>
        <v/>
      </c>
      <c r="BJ110" s="297" t="str">
        <f t="array" aca="1" ref="BJ110" ca="1">IFERROR(INDEX($L$3:$L$18,MATCH(1,($AM$3:$AM$18=$AR110&amp;$AQ110)*($J$3:$J$18=BJ$3),0),0),"")</f>
        <v/>
      </c>
      <c r="BK110" s="297" t="str">
        <f t="array" aca="1" ref="BK110" ca="1">IFERROR(INDEX($M$3:$M$18,MATCH(1,($AM$3:$AM$18=$AR110&amp;$AQ110)*($J$3:$J$18=BK$3),0),0),"")</f>
        <v/>
      </c>
      <c r="BL110" s="297" t="str">
        <f t="array" aca="1" ref="BL110" ca="1">IFERROR(INDEX($K$3:$K$18,MATCH(1,($AM$3:$AM$18=$AR110&amp;$AQ110)*($J$3:$J$18=BL$3),0),0),"")</f>
        <v/>
      </c>
      <c r="BM110" s="299" t="str">
        <f t="array" aca="1" ref="BM110" ca="1">IFERROR(INDEX($I$3:$I$18,MATCH(1,($AM$3:$AM$18=$AR110&amp;$AQ110)*($J$3:$J$18=BM$3),0),0),"")</f>
        <v/>
      </c>
      <c r="BN110" s="297" t="str">
        <f t="array" aca="1" ref="BN110" ca="1">IFERROR(INDEX($L$3:$L$18,MATCH(1,($AM$3:$AM$18=$AR110&amp;$AQ110)*($J$3:$J$18=BN$3),0),0),"")</f>
        <v/>
      </c>
      <c r="BO110" s="297" t="str">
        <f t="array" aca="1" ref="BO110" ca="1">IFERROR(INDEX($M$3:$M$18,MATCH(1,($AM$3:$AM$18=$AR110&amp;$AQ110)*($J$3:$J$18=BO$3),0),0),"")</f>
        <v/>
      </c>
      <c r="BP110" s="297" t="str">
        <f t="array" aca="1" ref="BP110" ca="1">IFERROR(INDEX($K$3:$K$18,MATCH(1,($AM$3:$AM$18=$AR110&amp;$AQ110)*($J$3:$J$18=BP$3),0),0),"")</f>
        <v/>
      </c>
      <c r="BQ110" s="299" t="str">
        <f t="array" aca="1" ref="BQ110" ca="1">IFERROR(INDEX($I$3:$I$18,MATCH(1,($AM$3:$AM$18=$AR110&amp;$AQ110)*($J$3:$J$18=BQ$3),0),0),"")</f>
        <v/>
      </c>
      <c r="BR110" s="297" t="str">
        <f t="array" aca="1" ref="BR110" ca="1">IFERROR(INDEX($L$3:$L$18,MATCH(1,($AM$3:$AM$18=$AR110&amp;$AQ110)*($J$3:$J$18=BR$3),0),0),"")</f>
        <v/>
      </c>
      <c r="BS110" s="297" t="str">
        <f t="array" aca="1" ref="BS110" ca="1">IFERROR(INDEX($M$3:$M$18,MATCH(1,($AM$3:$AM$18=$AR110&amp;$AQ110)*($J$3:$J$18=BS$3),0),0),"")</f>
        <v/>
      </c>
      <c r="BT110" s="297" t="str">
        <f t="array" aca="1" ref="BT110" ca="1">IFERROR(INDEX($K$3:$K$18,MATCH(1,($AM$3:$AM$18=$AR110&amp;$AQ110)*($J$3:$J$18=BT$3),0),0),"")</f>
        <v/>
      </c>
      <c r="BU110" s="299" t="str">
        <f t="array" aca="1" ref="BU110" ca="1">IFERROR(INDEX($I$3:$I$18,MATCH(1,($AM$3:$AM$18=$AR110&amp;$AQ110)*($J$3:$J$18=BU$3),0),0),"")</f>
        <v/>
      </c>
      <c r="BV110" s="297" t="str">
        <f t="array" aca="1" ref="BV110" ca="1">IFERROR(INDEX($L$3:$L$18,MATCH(1,($AM$3:$AM$18=$AR110&amp;$AQ110)*($J$3:$J$18=BV$3),0),0),"")</f>
        <v/>
      </c>
      <c r="BW110" s="297" t="str">
        <f t="array" aca="1" ref="BW110" ca="1">IFERROR(INDEX($M$3:$M$18,MATCH(1,($AM$3:$AM$18=$AR110&amp;$AQ110)*($J$3:$J$18=BW$3),0),0),"")</f>
        <v/>
      </c>
      <c r="BX110" s="297" t="str">
        <f t="array" aca="1" ref="BX110" ca="1">IFERROR(INDEX($K$3:$K$18,MATCH(1,($AM$3:$AM$18=$AR110&amp;$AQ110)*($J$3:$J$18=BX$3),0),0),"")</f>
        <v/>
      </c>
      <c r="BY110" s="299" t="str">
        <f t="array" aca="1" ref="BY110" ca="1">IFERROR(INDEX($I$3:$I$18,MATCH(1,($AM$3:$AM$18=$AR110&amp;$AQ110)*($J$3:$J$18=BY$3),0),0),"")</f>
        <v/>
      </c>
      <c r="BZ110" s="297" t="str">
        <f t="array" aca="1" ref="BZ110" ca="1">IFERROR(INDEX($L$3:$L$18,MATCH(1,($AM$3:$AM$18=$AR110&amp;$AQ110)*($J$3:$J$18=BZ$3),0),0),"")</f>
        <v/>
      </c>
      <c r="CA110" s="297" t="str">
        <f t="array" aca="1" ref="CA110" ca="1">IFERROR(INDEX($M$3:$M$18,MATCH(1,($AM$3:$AM$18=$AR110&amp;$AQ110)*($J$3:$J$18=CA$3),0),0),"")</f>
        <v/>
      </c>
      <c r="CB110" s="297">
        <f t="array" aca="1" ref="CB110" ca="1">IFERROR(INDEX($S$3:$S$33,MATCH(1,($AN$3:$AN$33=$AR110&amp;$AQ110)*($R$3:$R$33=CB$3),0),0),"")</f>
        <v>0.70833333333333337</v>
      </c>
      <c r="CC110" s="299">
        <f t="array" aca="1" ref="CC110" ca="1">IFERROR(INDEX($Q$3:$Q$33,MATCH(1,($AN$3:$AN$33=$AR110&amp;$AQ110)*($R$3:$R$33=CC$3),0),0),"")</f>
        <v>30</v>
      </c>
      <c r="CD110" s="297" t="str">
        <f t="array" aca="1" ref="CD110" ca="1">IFERROR(INDEX($T$3:$T$33,MATCH(1,($AN$3:$AN$33=$AR110&amp;$AQ110)*($R$3:$R$33=CD$3),0),0),"")</f>
        <v>Winner Match 25</v>
      </c>
      <c r="CE110" s="297" t="str">
        <f t="array" aca="1" ref="CE110" ca="1">IFERROR(INDEX($U$3:$U$33,MATCH(1,($AN$3:$AN$33=$AR110&amp;$AQ110)*($R$3:$R$33=CE$3),0),0),"")</f>
        <v>Winner Match 29</v>
      </c>
      <c r="CF110" s="297" t="str">
        <f t="array" aca="1" ref="CF110" ca="1">IFERROR(INDEX($S$3:$S$33,MATCH(1,($AN$3:$AN$33=$AR110&amp;$AQ110)*($R$3:$R$33=CF$3),0),0),"")</f>
        <v/>
      </c>
      <c r="CG110" s="299" t="str">
        <f t="array" aca="1" ref="CG110" ca="1">IFERROR(INDEX($Q$3:$Q$33,MATCH(1,($AN$3:$AN$33=$AR110&amp;$AQ110)*($R$3:$R$33=CG$3),0),0),"")</f>
        <v/>
      </c>
      <c r="CH110" s="297" t="str">
        <f t="array" aca="1" ref="CH110" ca="1">IFERROR(INDEX($T$3:$T$33,MATCH(1,($AN$3:$AN$33=$AR110&amp;$AQ110)*($R$3:$R$33=CH$3),0),0),"")</f>
        <v/>
      </c>
      <c r="CI110" s="297" t="str">
        <f t="array" aca="1" ref="CI110" ca="1">IFERROR(INDEX($U$3:$U$33,MATCH(1,($AN$3:$AN$33=$AR110&amp;$AQ110)*($R$3:$R$33=CI$3),0),0),"")</f>
        <v/>
      </c>
      <c r="CJ110" s="297" t="str">
        <f t="array" aca="1" ref="CJ110" ca="1">IFERROR(INDEX($S$3:$S$33,MATCH(1,($AN$3:$AN$33=$AR110&amp;$AQ110)*($R$3:$R$33=CJ$3),0),0),"")</f>
        <v/>
      </c>
      <c r="CK110" s="299" t="str">
        <f t="array" aca="1" ref="CK110" ca="1">IFERROR(INDEX($Q$3:$Q$33,MATCH(1,($AN$3:$AN$33=$AR110&amp;$AQ110)*($R$3:$R$33=CK$3),0),0),"")</f>
        <v/>
      </c>
      <c r="CL110" s="297" t="str">
        <f t="array" aca="1" ref="CL110" ca="1">IFERROR(INDEX($T$3:$T$33,MATCH(1,($AN$3:$AN$33=$AR110&amp;$AQ110)*($R$3:$R$33=CL$3),0),0),"")</f>
        <v/>
      </c>
      <c r="CM110" s="297" t="str">
        <f t="array" aca="1" ref="CM110" ca="1">IFERROR(INDEX($U$3:$U$33,MATCH(1,($AN$3:$AN$33=$AR110&amp;$AQ110)*($R$3:$R$33=CM$3),0),0),"")</f>
        <v/>
      </c>
      <c r="CN110" s="297" t="str">
        <f t="array" aca="1" ref="CN110" ca="1">IFERROR(INDEX($S$3:$S$33,MATCH(1,($AN$3:$AN$33=$AR110&amp;$AQ110)*($R$3:$R$33=CN$3),0),0),"")</f>
        <v/>
      </c>
      <c r="CO110" s="299" t="str">
        <f t="array" aca="1" ref="CO110" ca="1">IFERROR(INDEX($Q$3:$Q$33,MATCH(1,($AN$3:$AN$33=$AR110&amp;$AQ110)*($R$3:$R$33=CO$3),0),0),"")</f>
        <v/>
      </c>
      <c r="CP110" s="297" t="str">
        <f t="array" aca="1" ref="CP110" ca="1">IFERROR(INDEX($T$3:$T$33,MATCH(1,($AN$3:$AN$33=$AR110&amp;$AQ110)*($R$3:$R$33=CP$3),0),0),"")</f>
        <v/>
      </c>
      <c r="CQ110" s="297" t="str">
        <f t="array" aca="1" ref="CQ110" ca="1">IFERROR(INDEX($U$3:$U$33,MATCH(1,($AN$3:$AN$33=$AR110&amp;$AQ110)*($R$3:$R$33=CQ$3),0),0),"")</f>
        <v/>
      </c>
      <c r="CR110" s="297" t="str">
        <f t="array" aca="1" ref="CR110" ca="1">IFERROR(INDEX($S$3:$S$33,MATCH(1,($AN$3:$AN$33=$AR110&amp;$AQ110)*($R$3:$R$33=CR$3),0),0),"")</f>
        <v/>
      </c>
      <c r="CS110" s="299" t="str">
        <f t="array" aca="1" ref="CS110" ca="1">IFERROR(INDEX($Q$3:$Q$33,MATCH(1,($AN$3:$AN$33=$AR110&amp;$AQ110)*($R$3:$R$33=CS$3),0),0),"")</f>
        <v/>
      </c>
      <c r="CT110" s="297" t="str">
        <f t="array" aca="1" ref="CT110" ca="1">IFERROR(INDEX($T$3:$T$33,MATCH(1,($AN$3:$AN$33=$AR110&amp;$AQ110)*($R$3:$R$33=CT$3),0),0),"")</f>
        <v/>
      </c>
      <c r="CU110" s="297" t="str">
        <f t="array" aca="1" ref="CU110" ca="1">IFERROR(INDEX($U$3:$U$33,MATCH(1,($AN$3:$AN$33=$AR110&amp;$AQ110)*($R$3:$R$33=CU$3),0),0),"")</f>
        <v/>
      </c>
      <c r="CV110" s="297" t="str">
        <f t="array" aca="1" ref="CV110" ca="1">IFERROR(INDEX($S$3:$S$33,MATCH(1,($AN$3:$AN$33=$AR110&amp;$AQ110)*($R$3:$R$33=CV$3),0),0),"")</f>
        <v/>
      </c>
      <c r="CW110" s="299" t="str">
        <f t="array" aca="1" ref="CW110" ca="1">IFERROR(INDEX($Q$3:$Q$33,MATCH(1,($AN$3:$AN$33=$AR110&amp;$AQ110)*($R$3:$R$33=CW$3),0),0),"")</f>
        <v/>
      </c>
      <c r="CX110" s="297" t="str">
        <f t="array" aca="1" ref="CX110" ca="1">IFERROR(INDEX($T$3:$T$33,MATCH(1,($AN$3:$AN$33=$AR110&amp;$AQ110)*($R$3:$R$33=CX$3),0),0),"")</f>
        <v/>
      </c>
      <c r="CY110" s="297" t="str">
        <f t="array" aca="1" ref="CY110" ca="1">IFERROR(INDEX($U$3:$U$33,MATCH(1,($AN$3:$AN$33=$AR110&amp;$AQ110)*($R$3:$R$33=CY$3),0),0),"")</f>
        <v/>
      </c>
      <c r="CZ110" s="297" t="str">
        <f t="array" aca="1" ref="CZ110" ca="1">IFERROR(INDEX($S$3:$S$33,MATCH(1,($AN$3:$AN$33=$AR110&amp;$AQ110)*($R$3:$R$33=CZ$3),0),0),"")</f>
        <v/>
      </c>
      <c r="DA110" s="299" t="str">
        <f t="array" aca="1" ref="DA110" ca="1">IFERROR(INDEX($Q$3:$Q$33,MATCH(1,($AN$3:$AN$33=$AR110&amp;$AQ110)*($R$3:$R$33=DA$3),0),0),"")</f>
        <v/>
      </c>
      <c r="DB110" s="297" t="str">
        <f t="array" aca="1" ref="DB110" ca="1">IFERROR(INDEX($T$3:$T$33,MATCH(1,($AN$3:$AN$33=$AR110&amp;$AQ110)*($R$3:$R$33=DB$3),0),0),"")</f>
        <v/>
      </c>
      <c r="DC110" s="297" t="str">
        <f t="array" aca="1" ref="DC110" ca="1">IFERROR(INDEX($U$3:$U$33,MATCH(1,($AN$3:$AN$33=$AR110&amp;$AQ110)*($R$3:$R$33=DC$3),0),0),"")</f>
        <v/>
      </c>
      <c r="DD110" s="297">
        <f t="array" aca="1" ref="DD110" ca="1">IFERROR(INDEX($AA$3:$AA$65,MATCH(1,($AO$3:$AO$65=$AR110&amp;$AQ110)*($Z$3:$Z$65=DD$3),0),0),"")</f>
        <v>0.70833333333333337</v>
      </c>
      <c r="DE110" s="299">
        <f t="array" aca="1" ref="DE110" ca="1">IFERROR(INDEX($Y$3:$Y$65,MATCH(1,($AO$3:$AO$65=$AR110&amp;$AQ110)*($Z$3:$Z$65=DE$3),0),0),"")</f>
        <v>30</v>
      </c>
      <c r="DF110" s="297" t="str">
        <f t="array" aca="1" ref="DF110" ca="1">IFERROR(INDEX($AB$3:$AB$65,MATCH(1,($AO$3:$AO$65=$AR110&amp;$AQ110)*($Z$3:$Z$65=DF$3),0),0),"")</f>
        <v>Winner Match 23</v>
      </c>
      <c r="DG110" s="297" t="str">
        <f t="array" aca="1" ref="DG110" ca="1">IFERROR(INDEX($AC$3:$AC$65,MATCH(1,($AO$3:$AO$65=$AR110&amp;$AQ110)*($Z$3:$Z$65=DG$3),0),0),"")</f>
        <v>Winner Match 24</v>
      </c>
      <c r="DH110" s="297" t="str">
        <f t="array" aca="1" ref="DH110" ca="1">IFERROR(INDEX($AA$3:$AA$65,MATCH(1,($AO$3:$AO$65=$AR110&amp;$AQ110)*($Z$3:$Z$65=DH$3),0),0),"")</f>
        <v/>
      </c>
      <c r="DI110" s="299" t="str">
        <f t="array" aca="1" ref="DI110" ca="1">IFERROR(INDEX($Y$3:$Y$65,MATCH(1,($AO$3:$AO$65=$AR110&amp;$AQ110)*($Z$3:$Z$65=DI$3),0),0),"")</f>
        <v/>
      </c>
      <c r="DJ110" s="297" t="str">
        <f t="array" aca="1" ref="DJ110" ca="1">IFERROR(INDEX($AB$3:$AB$65,MATCH(1,($AO$3:$AO$65=$AR110&amp;$AQ110)*($Z$3:$Z$65=DJ$3),0),0),"")</f>
        <v/>
      </c>
      <c r="DK110" s="297" t="str">
        <f t="array" aca="1" ref="DK110" ca="1">IFERROR(INDEX($AC$3:$AC$65,MATCH(1,($AO$3:$AO$65=$AR110&amp;$AQ110)*($Z$3:$Z$65=DK$3),0),0),"")</f>
        <v/>
      </c>
      <c r="DL110" s="297" t="str">
        <f t="array" aca="1" ref="DL110" ca="1">IFERROR(INDEX($AA$3:$AA$65,MATCH(1,($AO$3:$AO$65=$AR110&amp;$AQ110)*($Z$3:$Z$65=DL$3),0),0),"")</f>
        <v/>
      </c>
      <c r="DM110" s="299" t="str">
        <f t="array" aca="1" ref="DM110" ca="1">IFERROR(INDEX($Y$3:$Y$65,MATCH(1,($AO$3:$AO$65=$AR110&amp;$AQ110)*($Z$3:$Z$65=DM$3),0),0),"")</f>
        <v/>
      </c>
      <c r="DN110" s="297" t="str">
        <f t="array" aca="1" ref="DN110" ca="1">IFERROR(INDEX($AB$3:$AB$65,MATCH(1,($AO$3:$AO$65=$AR110&amp;$AQ110)*($Z$3:$Z$65=DN$3),0),0),"")</f>
        <v/>
      </c>
      <c r="DO110" s="297" t="str">
        <f t="array" aca="1" ref="DO110" ca="1">IFERROR(INDEX($AC$3:$AC$65,MATCH(1,($AO$3:$AO$65=$AR110&amp;$AQ110)*($Z$3:$Z$65=DO$3),0),0),"")</f>
        <v/>
      </c>
      <c r="DP110" s="297" t="str">
        <f t="array" aca="1" ref="DP110" ca="1">IFERROR(INDEX($AA$3:$AA$65,MATCH(1,($AO$3:$AO$65=$AR110&amp;$AQ110)*($Z$3:$Z$65=DP$3),0),0),"")</f>
        <v/>
      </c>
      <c r="DQ110" s="299" t="str">
        <f t="array" aca="1" ref="DQ110" ca="1">IFERROR(INDEX($Y$3:$Y$65,MATCH(1,($AO$3:$AO$65=$AR110&amp;$AQ110)*($Z$3:$Z$65=DQ$3),0),0),"")</f>
        <v/>
      </c>
      <c r="DR110" s="297" t="str">
        <f t="array" aca="1" ref="DR110" ca="1">IFERROR(INDEX($AB$3:$AB$65,MATCH(1,($AO$3:$AO$65=$AR110&amp;$AQ110)*($Z$3:$Z$65=DR$3),0),0),"")</f>
        <v/>
      </c>
      <c r="DS110" s="297" t="str">
        <f t="array" aca="1" ref="DS110" ca="1">IFERROR(INDEX($AC$3:$AC$65,MATCH(1,($AO$3:$AO$65=$AR110&amp;$AQ110)*($Z$3:$Z$65=DS$3),0),0),"")</f>
        <v/>
      </c>
      <c r="DT110" s="297" t="str">
        <f t="array" aca="1" ref="DT110" ca="1">IFERROR(INDEX($AA$3:$AA$65,MATCH(1,($AO$3:$AO$65=$AR110&amp;$AQ110)*($Z$3:$Z$65=DT$3),0),0),"")</f>
        <v/>
      </c>
      <c r="DU110" s="299" t="str">
        <f t="array" aca="1" ref="DU110" ca="1">IFERROR(INDEX($Y$3:$Y$65,MATCH(1,($AO$3:$AO$65=$AR110&amp;$AQ110)*($Z$3:$Z$65=DU$3),0),0),"")</f>
        <v/>
      </c>
      <c r="DV110" s="297" t="str">
        <f t="array" aca="1" ref="DV110" ca="1">IFERROR(INDEX($AB$3:$AB$65,MATCH(1,($AO$3:$AO$65=$AR110&amp;$AQ110)*($Z$3:$Z$65=DV$3),0),0),"")</f>
        <v/>
      </c>
      <c r="DW110" s="297" t="str">
        <f t="array" aca="1" ref="DW110" ca="1">IFERROR(INDEX($AC$3:$AC$65,MATCH(1,($AO$3:$AO$65=$AR110&amp;$AQ110)*($Z$3:$Z$65=DW$3),0),0),"")</f>
        <v/>
      </c>
      <c r="DX110" s="297" t="str">
        <f t="array" aca="1" ref="DX110" ca="1">IFERROR(INDEX($AA$3:$AA$65,MATCH(1,($AO$3:$AO$65=$AR110&amp;$AQ110)*($Z$3:$Z$65=DX$3),0),0),"")</f>
        <v/>
      </c>
      <c r="DY110" s="299" t="str">
        <f t="array" aca="1" ref="DY110" ca="1">IFERROR(INDEX($Y$3:$Y$65,MATCH(1,($AO$3:$AO$65=$AR110&amp;$AQ110)*($Z$3:$Z$65=DY$3),0),0),"")</f>
        <v/>
      </c>
      <c r="DZ110" s="297" t="str">
        <f t="array" aca="1" ref="DZ110" ca="1">IFERROR(INDEX($AB$3:$AB$65,MATCH(1,($AO$3:$AO$65=$AR110&amp;$AQ110)*($Z$3:$Z$65=DZ$3),0),0),"")</f>
        <v/>
      </c>
      <c r="EA110" s="297" t="str">
        <f t="array" aca="1" ref="EA110" ca="1">IFERROR(INDEX($AC$3:$AC$65,MATCH(1,($AO$3:$AO$65=$AR110&amp;$AQ110)*($Z$3:$Z$65=EA$3),0),0),"")</f>
        <v/>
      </c>
      <c r="EB110" s="297" t="str">
        <f t="array" aca="1" ref="EB110" ca="1">IFERROR(INDEX($AA$3:$AA$65,MATCH(1,($AO$3:$AO$65=$AR110&amp;$AQ110)*($Z$3:$Z$65=EB$3),0),0),"")</f>
        <v/>
      </c>
      <c r="EC110" s="299" t="str">
        <f t="array" aca="1" ref="EC110" ca="1">IFERROR(INDEX($Y$3:$Y$65,MATCH(1,($AO$3:$AO$65=$AR110&amp;$AQ110)*($Z$3:$Z$65=EC$3),0),0),"")</f>
        <v/>
      </c>
      <c r="ED110" s="297" t="str">
        <f t="array" aca="1" ref="ED110" ca="1">IFERROR(INDEX($AB$3:$AB$65,MATCH(1,($AO$3:$AO$65=$AR110&amp;$AQ110)*($Z$3:$Z$65=ED$3),0),0),"")</f>
        <v/>
      </c>
      <c r="EE110" s="297" t="str">
        <f t="array" aca="1" ref="EE110" ca="1">IFERROR(INDEX($AC$3:$AC$65,MATCH(1,($AO$3:$AO$65=$AR110&amp;$AQ110)*($Z$3:$Z$65=EE$3),0),0),"")</f>
        <v/>
      </c>
      <c r="EF110" s="297">
        <f t="array" aca="1" ref="EF110" ca="1">IFERROR(INDEX($AI$3:$AI$129,MATCH(1,($AP$3:$AP$129=$AR110&amp;$AQ110)*($AH$3:$AH$129=EF$3),0),0),"")</f>
        <v>0.70833333333333337</v>
      </c>
      <c r="EG110" s="299">
        <f t="array" aca="1" ref="EG110" ca="1">IFERROR(INDEX($AG$3:$AG$129,MATCH(1,($AP$3:$AP$129=$AR110&amp;$AQ110)*($AH$3:$AH$129=EG$3),0),0),"")</f>
        <v>30</v>
      </c>
      <c r="EH110" s="297" t="str">
        <f t="array" aca="1" ref="EH110" ca="1">IFERROR(INDEX($AJ$3:$AJ$129,MATCH(1,($AP$3:$AP$129=$AR110&amp;$AQ110)*($AH$3:$AH$129=EH$3),0),0),"")</f>
        <v>Loser Match 15</v>
      </c>
      <c r="EI110" s="297" t="str">
        <f t="array" aca="1" ref="EI110" ca="1">IFERROR(INDEX($AK$3:$AK$129,MATCH(1,($AP$3:$AP$129=$AR110&amp;$AQ110)*($AH$3:$AH$129=EI$3),0),0),"")</f>
        <v>Winner Match 10</v>
      </c>
      <c r="EJ110" s="297" t="str">
        <f t="array" aca="1" ref="EJ110" ca="1">IFERROR(INDEX($AI$3:$AI$129,MATCH(1,($AP$3:$AP$129=$AR110&amp;$AQ110)*($AH$3:$AH$129=EJ$3),0),0),"")</f>
        <v/>
      </c>
      <c r="EK110" s="299" t="str">
        <f t="array" aca="1" ref="EK110" ca="1">IFERROR(INDEX($AG$3:$AG$129,MATCH(1,($AP$3:$AP$129=$AR110&amp;$AQ110)*($AH$3:$AH$129=EK$3),0),0),"")</f>
        <v/>
      </c>
      <c r="EL110" s="297" t="str">
        <f t="array" aca="1" ref="EL110" ca="1">IFERROR(INDEX($AJ$3:$AJ$129,MATCH(1,($AP$3:$AP$129=$AR110&amp;$AQ110)*($AH$3:$AH$129=EL$3),0),0),"")</f>
        <v/>
      </c>
      <c r="EM110" s="297" t="str">
        <f t="array" aca="1" ref="EM110" ca="1">IFERROR(INDEX($AK$3:$AK$129,MATCH(1,($AP$3:$AP$129=$AR110&amp;$AQ110)*($AH$3:$AH$129=EM$3),0),0),"")</f>
        <v/>
      </c>
      <c r="EN110" s="297" t="str">
        <f t="array" aca="1" ref="EN110" ca="1">IFERROR(INDEX($AI$3:$AI$129,MATCH(1,($AP$3:$AP$129=$AR110&amp;$AQ110)*($AH$3:$AH$129=EN$3),0),0),"")</f>
        <v/>
      </c>
      <c r="EO110" s="299" t="str">
        <f t="array" aca="1" ref="EO110" ca="1">IFERROR(INDEX($AG$3:$AG$129,MATCH(1,($AP$3:$AP$129=$AR110&amp;$AQ110)*($AH$3:$AH$129=EO$3),0),0),"")</f>
        <v/>
      </c>
      <c r="EP110" s="297" t="str">
        <f t="array" aca="1" ref="EP110" ca="1">IFERROR(INDEX($AJ$3:$AJ$129,MATCH(1,($AP$3:$AP$129=$AR110&amp;$AQ110)*($AH$3:$AH$129=EP$3),0),0),"")</f>
        <v/>
      </c>
      <c r="EQ110" s="297" t="str">
        <f t="array" aca="1" ref="EQ110" ca="1">IFERROR(INDEX($AK$3:$AK$129,MATCH(1,($AP$3:$AP$129=$AR110&amp;$AQ110)*($AH$3:$AH$129=EQ$3),0),0),"")</f>
        <v/>
      </c>
      <c r="ER110" s="297" t="str">
        <f t="array" aca="1" ref="ER110" ca="1">IFERROR(INDEX($AI$3:$AI$129,MATCH(1,($AP$3:$AP$129=$AR110&amp;$AQ110)*($AH$3:$AH$129=ER$3),0),0),"")</f>
        <v/>
      </c>
      <c r="ES110" s="299" t="str">
        <f t="array" aca="1" ref="ES110" ca="1">IFERROR(INDEX($AG$3:$AG$129,MATCH(1,($AP$3:$AP$129=$AR110&amp;$AQ110)*($AH$3:$AH$129=ES$3),0),0),"")</f>
        <v/>
      </c>
      <c r="ET110" s="297" t="str">
        <f t="array" aca="1" ref="ET110" ca="1">IFERROR(INDEX($AJ$3:$AJ$129,MATCH(1,($AP$3:$AP$129=$AR110&amp;$AQ110)*($AH$3:$AH$129=ET$3),0),0),"")</f>
        <v/>
      </c>
      <c r="EU110" s="297" t="str">
        <f t="array" aca="1" ref="EU110" ca="1">IFERROR(INDEX($AK$3:$AK$129,MATCH(1,($AP$3:$AP$129=$AR110&amp;$AQ110)*($AH$3:$AH$129=EU$3),0),0),"")</f>
        <v/>
      </c>
      <c r="EV110" s="297" t="str">
        <f t="array" aca="1" ref="EV110" ca="1">IFERROR(INDEX($AI$3:$AI$129,MATCH(1,($AP$3:$AP$129=$AR110&amp;$AQ110)*($AH$3:$AH$129=EV$3),0),0),"")</f>
        <v/>
      </c>
      <c r="EW110" s="299" t="str">
        <f t="array" aca="1" ref="EW110" ca="1">IFERROR(INDEX($AG$3:$AG$129,MATCH(1,($AP$3:$AP$129=$AR110&amp;$AQ110)*($AH$3:$AH$129=EW$3),0),0),"")</f>
        <v/>
      </c>
      <c r="EX110" s="297" t="str">
        <f t="array" aca="1" ref="EX110" ca="1">IFERROR(INDEX($AJ$3:$AJ$129,MATCH(1,($AP$3:$AP$129=$AR110&amp;$AQ110)*($AH$3:$AH$129=EX$3),0),0),"")</f>
        <v/>
      </c>
      <c r="EY110" s="297" t="str">
        <f t="array" aca="1" ref="EY110" ca="1">IFERROR(INDEX($AK$3:$AK$129,MATCH(1,($AP$3:$AP$129=$AR110&amp;$AQ110)*($AH$3:$AH$129=EY$3),0),0),"")</f>
        <v/>
      </c>
      <c r="EZ110" s="297" t="str">
        <f t="array" aca="1" ref="EZ110" ca="1">IFERROR(INDEX($AI$3:$AI$129,MATCH(1,($AP$3:$AP$129=$AR110&amp;$AQ110)*($AH$3:$AH$129=EZ$3),0),0),"")</f>
        <v/>
      </c>
      <c r="FA110" s="299" t="str">
        <f t="array" aca="1" ref="FA110" ca="1">IFERROR(INDEX($AG$3:$AG$129,MATCH(1,($AP$3:$AP$129=$AR110&amp;$AQ110)*($AH$3:$AH$129=FA$3),0),0),"")</f>
        <v/>
      </c>
      <c r="FB110" s="297" t="str">
        <f t="array" aca="1" ref="FB110" ca="1">IFERROR(INDEX($AJ$3:$AJ$129,MATCH(1,($AP$3:$AP$129=$AR110&amp;$AQ110)*($AH$3:$AH$129=FB$3),0),0),"")</f>
        <v/>
      </c>
      <c r="FC110" s="297" t="str">
        <f t="array" aca="1" ref="FC110" ca="1">IFERROR(INDEX($AK$3:$AK$129,MATCH(1,($AP$3:$AP$129=$AR110&amp;$AQ110)*($AH$3:$AH$129=FC$3),0),0),"")</f>
        <v/>
      </c>
      <c r="FD110" s="297" t="str">
        <f t="array" aca="1" ref="FD110" ca="1">IFERROR(INDEX($AI$3:$AI$129,MATCH(1,($AP$3:$AP$129=$AR110&amp;$AQ110)*($AH$3:$AH$129=FD$3),0),0),"")</f>
        <v/>
      </c>
      <c r="FE110" s="299" t="str">
        <f t="array" aca="1" ref="FE110" ca="1">IFERROR(INDEX($AG$3:$AG$129,MATCH(1,($AP$3:$AP$129=$AR110&amp;$AQ110)*($AH$3:$AH$129=FE$3),0),0),"")</f>
        <v/>
      </c>
      <c r="FF110" s="297" t="str">
        <f t="array" aca="1" ref="FF110" ca="1">IFERROR(INDEX($AJ$3:$AJ$129,MATCH(1,($AP$3:$AP$129=$AR110&amp;$AQ110)*($AH$3:$AH$129=FF$3),0),0),"")</f>
        <v/>
      </c>
      <c r="FG110" s="297" t="str">
        <f t="array" aca="1" ref="FG110" ca="1">IFERROR(INDEX($AK$3:$AK$129,MATCH(1,($AP$3:$AP$129=$AR110&amp;$AQ110)*($AH$3:$AH$129=FG$3),0),0),"")</f>
        <v/>
      </c>
    </row>
    <row r="111" spans="2:163" ht="13.8" x14ac:dyDescent="0.25">
      <c r="B111" s="295">
        <f>dummy1!O117</f>
        <v>109</v>
      </c>
      <c r="C111" s="296">
        <f>dummy1!P117</f>
        <v>42041</v>
      </c>
      <c r="D111" s="297">
        <f>dummy1!Q117</f>
        <v>0.79166666666666674</v>
      </c>
      <c r="E111" s="295" t="str">
        <f>dummy1!R117</f>
        <v>Court 13</v>
      </c>
      <c r="AD111" s="295">
        <f ca="1">'Bracket 33 - 64'!BO56</f>
        <v>61</v>
      </c>
      <c r="AE111" s="295" t="str">
        <f ca="1">'Bracket 33 - 64'!BP53</f>
        <v>Winner Match 49</v>
      </c>
      <c r="AF111" s="295" t="str">
        <f ca="1">'Bracket 33 - 64'!BP54</f>
        <v>Winner Match 50</v>
      </c>
      <c r="AG111" s="295" t="str">
        <f t="shared" ca="1" si="80"/>
        <v/>
      </c>
      <c r="AH111" s="295" t="str">
        <f t="shared" ca="1" si="81"/>
        <v/>
      </c>
      <c r="AI111" s="295" t="str">
        <f t="shared" ca="1" si="82"/>
        <v/>
      </c>
      <c r="AJ111" s="295" t="str">
        <f t="shared" ca="1" si="83"/>
        <v/>
      </c>
      <c r="AK111" s="295" t="str">
        <f t="shared" ca="1" si="84"/>
        <v/>
      </c>
      <c r="AL111" s="294">
        <f>IF(dummy1!B118=dummy1!B117,IF(dummy1!C118&gt;1,AL110,AL110+1),1)</f>
        <v>3</v>
      </c>
      <c r="AP111" s="295" t="str">
        <f t="shared" si="85"/>
        <v>3Court 13</v>
      </c>
      <c r="AQ111" s="295" t="str">
        <f t="shared" si="96"/>
        <v>Court 14</v>
      </c>
      <c r="AR111" s="295">
        <f t="shared" si="100"/>
        <v>3</v>
      </c>
      <c r="AS111" s="295">
        <f t="shared" ca="1" si="87"/>
        <v>28</v>
      </c>
      <c r="AT111" s="295">
        <f t="shared" ca="1" si="88"/>
        <v>0</v>
      </c>
      <c r="AU111" s="295">
        <f t="shared" ca="1" si="89"/>
        <v>0</v>
      </c>
      <c r="AV111" s="295">
        <f t="shared" ca="1" si="90"/>
        <v>0</v>
      </c>
      <c r="AW111" s="295">
        <f t="shared" ca="1" si="91"/>
        <v>0</v>
      </c>
      <c r="AX111" s="295">
        <f t="shared" ca="1" si="92"/>
        <v>0</v>
      </c>
      <c r="AY111" s="295">
        <f t="shared" ca="1" si="93"/>
        <v>0</v>
      </c>
      <c r="AZ111" s="297" t="str">
        <f t="array" aca="1" ref="AZ111" ca="1">IFERROR(INDEX($K$3:$K$18,MATCH(1,($AM$3:$AM$18=$AR111&amp;$AQ111)*($J$3:$J$18=AZ$3),0),0),"")</f>
        <v/>
      </c>
      <c r="BA111" s="299" t="str">
        <f t="array" aca="1" ref="BA111" ca="1">IFERROR(INDEX($I$3:$I$18,MATCH(1,($AM$3:$AM$18=$AR111&amp;$AQ111)*($J$3:$J$18=BA$3),0),0),"")</f>
        <v/>
      </c>
      <c r="BB111" s="297" t="str">
        <f t="array" aca="1" ref="BB111" ca="1">IFERROR(INDEX($L$3:$L$18,MATCH(1,($AM$3:$AM$18=$AR111&amp;$AQ111)*($J$3:$J$18=BB$3),0),0),"")</f>
        <v/>
      </c>
      <c r="BC111" s="297" t="str">
        <f t="array" aca="1" ref="BC111" ca="1">IFERROR(INDEX($M$3:$M$18,MATCH(1,($AM$3:$AM$18=$AR111&amp;$AQ111)*($J$3:$J$18=BC$3),0),0),"")</f>
        <v/>
      </c>
      <c r="BD111" s="297" t="str">
        <f t="array" aca="1" ref="BD111" ca="1">IFERROR(INDEX($K$3:$K$18,MATCH(1,($AM$3:$AM$18=$AR111&amp;$AQ111)*($J$3:$J$18=BD$3),0),0),"")</f>
        <v/>
      </c>
      <c r="BE111" s="299" t="str">
        <f t="array" aca="1" ref="BE111" ca="1">IFERROR(INDEX($I$3:$I$18,MATCH(1,($AM$3:$AM$18=$AR111&amp;$AQ111)*($J$3:$J$18=BE$3),0),0),"")</f>
        <v/>
      </c>
      <c r="BF111" s="297" t="str">
        <f t="array" aca="1" ref="BF111" ca="1">IFERROR(INDEX($L$3:$L$18,MATCH(1,($AM$3:$AM$18=$AR111&amp;$AQ111)*($J$3:$J$18=BF$3),0),0),"")</f>
        <v/>
      </c>
      <c r="BG111" s="297" t="str">
        <f t="array" aca="1" ref="BG111" ca="1">IFERROR(INDEX($M$3:$M$18,MATCH(1,($AM$3:$AM$18=$AR111&amp;$AQ111)*($J$3:$J$18=BG$3),0),0),"")</f>
        <v/>
      </c>
      <c r="BH111" s="297" t="str">
        <f t="array" aca="1" ref="BH111" ca="1">IFERROR(INDEX($K$3:$K$18,MATCH(1,($AM$3:$AM$18=$AR111&amp;$AQ111)*($J$3:$J$18=BH$3),0),0),"")</f>
        <v/>
      </c>
      <c r="BI111" s="299" t="str">
        <f t="array" aca="1" ref="BI111" ca="1">IFERROR(INDEX($I$3:$I$18,MATCH(1,($AM$3:$AM$18=$AR111&amp;$AQ111)*($J$3:$J$18=BI$3),0),0),"")</f>
        <v/>
      </c>
      <c r="BJ111" s="297" t="str">
        <f t="array" aca="1" ref="BJ111" ca="1">IFERROR(INDEX($L$3:$L$18,MATCH(1,($AM$3:$AM$18=$AR111&amp;$AQ111)*($J$3:$J$18=BJ$3),0),0),"")</f>
        <v/>
      </c>
      <c r="BK111" s="297" t="str">
        <f t="array" aca="1" ref="BK111" ca="1">IFERROR(INDEX($M$3:$M$18,MATCH(1,($AM$3:$AM$18=$AR111&amp;$AQ111)*($J$3:$J$18=BK$3),0),0),"")</f>
        <v/>
      </c>
      <c r="BL111" s="297" t="str">
        <f t="array" aca="1" ref="BL111" ca="1">IFERROR(INDEX($K$3:$K$18,MATCH(1,($AM$3:$AM$18=$AR111&amp;$AQ111)*($J$3:$J$18=BL$3),0),0),"")</f>
        <v/>
      </c>
      <c r="BM111" s="299" t="str">
        <f t="array" aca="1" ref="BM111" ca="1">IFERROR(INDEX($I$3:$I$18,MATCH(1,($AM$3:$AM$18=$AR111&amp;$AQ111)*($J$3:$J$18=BM$3),0),0),"")</f>
        <v/>
      </c>
      <c r="BN111" s="297" t="str">
        <f t="array" aca="1" ref="BN111" ca="1">IFERROR(INDEX($L$3:$L$18,MATCH(1,($AM$3:$AM$18=$AR111&amp;$AQ111)*($J$3:$J$18=BN$3),0),0),"")</f>
        <v/>
      </c>
      <c r="BO111" s="297" t="str">
        <f t="array" aca="1" ref="BO111" ca="1">IFERROR(INDEX($M$3:$M$18,MATCH(1,($AM$3:$AM$18=$AR111&amp;$AQ111)*($J$3:$J$18=BO$3),0),0),"")</f>
        <v/>
      </c>
      <c r="BP111" s="297" t="str">
        <f t="array" aca="1" ref="BP111" ca="1">IFERROR(INDEX($K$3:$K$18,MATCH(1,($AM$3:$AM$18=$AR111&amp;$AQ111)*($J$3:$J$18=BP$3),0),0),"")</f>
        <v/>
      </c>
      <c r="BQ111" s="299" t="str">
        <f t="array" aca="1" ref="BQ111" ca="1">IFERROR(INDEX($I$3:$I$18,MATCH(1,($AM$3:$AM$18=$AR111&amp;$AQ111)*($J$3:$J$18=BQ$3),0),0),"")</f>
        <v/>
      </c>
      <c r="BR111" s="297" t="str">
        <f t="array" aca="1" ref="BR111" ca="1">IFERROR(INDEX($L$3:$L$18,MATCH(1,($AM$3:$AM$18=$AR111&amp;$AQ111)*($J$3:$J$18=BR$3),0),0),"")</f>
        <v/>
      </c>
      <c r="BS111" s="297" t="str">
        <f t="array" aca="1" ref="BS111" ca="1">IFERROR(INDEX($M$3:$M$18,MATCH(1,($AM$3:$AM$18=$AR111&amp;$AQ111)*($J$3:$J$18=BS$3),0),0),"")</f>
        <v/>
      </c>
      <c r="BT111" s="297" t="str">
        <f t="array" aca="1" ref="BT111" ca="1">IFERROR(INDEX($K$3:$K$18,MATCH(1,($AM$3:$AM$18=$AR111&amp;$AQ111)*($J$3:$J$18=BT$3),0),0),"")</f>
        <v/>
      </c>
      <c r="BU111" s="299" t="str">
        <f t="array" aca="1" ref="BU111" ca="1">IFERROR(INDEX($I$3:$I$18,MATCH(1,($AM$3:$AM$18=$AR111&amp;$AQ111)*($J$3:$J$18=BU$3),0),0),"")</f>
        <v/>
      </c>
      <c r="BV111" s="297" t="str">
        <f t="array" aca="1" ref="BV111" ca="1">IFERROR(INDEX($L$3:$L$18,MATCH(1,($AM$3:$AM$18=$AR111&amp;$AQ111)*($J$3:$J$18=BV$3),0),0),"")</f>
        <v/>
      </c>
      <c r="BW111" s="297" t="str">
        <f t="array" aca="1" ref="BW111" ca="1">IFERROR(INDEX($M$3:$M$18,MATCH(1,($AM$3:$AM$18=$AR111&amp;$AQ111)*($J$3:$J$18=BW$3),0),0),"")</f>
        <v/>
      </c>
      <c r="BX111" s="297" t="str">
        <f t="array" aca="1" ref="BX111" ca="1">IFERROR(INDEX($K$3:$K$18,MATCH(1,($AM$3:$AM$18=$AR111&amp;$AQ111)*($J$3:$J$18=BX$3),0),0),"")</f>
        <v/>
      </c>
      <c r="BY111" s="299" t="str">
        <f t="array" aca="1" ref="BY111" ca="1">IFERROR(INDEX($I$3:$I$18,MATCH(1,($AM$3:$AM$18=$AR111&amp;$AQ111)*($J$3:$J$18=BY$3),0),0),"")</f>
        <v/>
      </c>
      <c r="BZ111" s="297" t="str">
        <f t="array" aca="1" ref="BZ111" ca="1">IFERROR(INDEX($L$3:$L$18,MATCH(1,($AM$3:$AM$18=$AR111&amp;$AQ111)*($J$3:$J$18=BZ$3),0),0),"")</f>
        <v/>
      </c>
      <c r="CA111" s="297" t="str">
        <f t="array" aca="1" ref="CA111" ca="1">IFERROR(INDEX($M$3:$M$18,MATCH(1,($AM$3:$AM$18=$AR111&amp;$AQ111)*($J$3:$J$18=CA$3),0),0),"")</f>
        <v/>
      </c>
      <c r="CB111" s="297" t="str">
        <f t="array" aca="1" ref="CB111" ca="1">IFERROR(INDEX($S$3:$S$33,MATCH(1,($AN$3:$AN$33=$AR111&amp;$AQ111)*($R$3:$R$33=CB$3),0),0),"")</f>
        <v/>
      </c>
      <c r="CC111" s="299" t="str">
        <f t="array" aca="1" ref="CC111" ca="1">IFERROR(INDEX($Q$3:$Q$33,MATCH(1,($AN$3:$AN$33=$AR111&amp;$AQ111)*($R$3:$R$33=CC$3),0),0),"")</f>
        <v/>
      </c>
      <c r="CD111" s="297" t="str">
        <f t="array" aca="1" ref="CD111" ca="1">IFERROR(INDEX($T$3:$T$33,MATCH(1,($AN$3:$AN$33=$AR111&amp;$AQ111)*($R$3:$R$33=CD$3),0),0),"")</f>
        <v/>
      </c>
      <c r="CE111" s="297" t="str">
        <f t="array" aca="1" ref="CE111" ca="1">IFERROR(INDEX($U$3:$U$33,MATCH(1,($AN$3:$AN$33=$AR111&amp;$AQ111)*($R$3:$R$33=CE$3),0),0),"")</f>
        <v/>
      </c>
      <c r="CF111" s="297" t="str">
        <f t="array" aca="1" ref="CF111" ca="1">IFERROR(INDEX($S$3:$S$33,MATCH(1,($AN$3:$AN$33=$AR111&amp;$AQ111)*($R$3:$R$33=CF$3),0),0),"")</f>
        <v/>
      </c>
      <c r="CG111" s="299" t="str">
        <f t="array" aca="1" ref="CG111" ca="1">IFERROR(INDEX($Q$3:$Q$33,MATCH(1,($AN$3:$AN$33=$AR111&amp;$AQ111)*($R$3:$R$33=CG$3),0),0),"")</f>
        <v/>
      </c>
      <c r="CH111" s="297" t="str">
        <f t="array" aca="1" ref="CH111" ca="1">IFERROR(INDEX($T$3:$T$33,MATCH(1,($AN$3:$AN$33=$AR111&amp;$AQ111)*($R$3:$R$33=CH$3),0),0),"")</f>
        <v/>
      </c>
      <c r="CI111" s="297" t="str">
        <f t="array" aca="1" ref="CI111" ca="1">IFERROR(INDEX($U$3:$U$33,MATCH(1,($AN$3:$AN$33=$AR111&amp;$AQ111)*($R$3:$R$33=CI$3),0),0),"")</f>
        <v/>
      </c>
      <c r="CJ111" s="297" t="str">
        <f t="array" aca="1" ref="CJ111" ca="1">IFERROR(INDEX($S$3:$S$33,MATCH(1,($AN$3:$AN$33=$AR111&amp;$AQ111)*($R$3:$R$33=CJ$3),0),0),"")</f>
        <v/>
      </c>
      <c r="CK111" s="299" t="str">
        <f t="array" aca="1" ref="CK111" ca="1">IFERROR(INDEX($Q$3:$Q$33,MATCH(1,($AN$3:$AN$33=$AR111&amp;$AQ111)*($R$3:$R$33=CK$3),0),0),"")</f>
        <v/>
      </c>
      <c r="CL111" s="297" t="str">
        <f t="array" aca="1" ref="CL111" ca="1">IFERROR(INDEX($T$3:$T$33,MATCH(1,($AN$3:$AN$33=$AR111&amp;$AQ111)*($R$3:$R$33=CL$3),0),0),"")</f>
        <v/>
      </c>
      <c r="CM111" s="297" t="str">
        <f t="array" aca="1" ref="CM111" ca="1">IFERROR(INDEX($U$3:$U$33,MATCH(1,($AN$3:$AN$33=$AR111&amp;$AQ111)*($R$3:$R$33=CM$3),0),0),"")</f>
        <v/>
      </c>
      <c r="CN111" s="297" t="str">
        <f t="array" aca="1" ref="CN111" ca="1">IFERROR(INDEX($S$3:$S$33,MATCH(1,($AN$3:$AN$33=$AR111&amp;$AQ111)*($R$3:$R$33=CN$3),0),0),"")</f>
        <v/>
      </c>
      <c r="CO111" s="299" t="str">
        <f t="array" aca="1" ref="CO111" ca="1">IFERROR(INDEX($Q$3:$Q$33,MATCH(1,($AN$3:$AN$33=$AR111&amp;$AQ111)*($R$3:$R$33=CO$3),0),0),"")</f>
        <v/>
      </c>
      <c r="CP111" s="297" t="str">
        <f t="array" aca="1" ref="CP111" ca="1">IFERROR(INDEX($T$3:$T$33,MATCH(1,($AN$3:$AN$33=$AR111&amp;$AQ111)*($R$3:$R$33=CP$3),0),0),"")</f>
        <v/>
      </c>
      <c r="CQ111" s="297" t="str">
        <f t="array" aca="1" ref="CQ111" ca="1">IFERROR(INDEX($U$3:$U$33,MATCH(1,($AN$3:$AN$33=$AR111&amp;$AQ111)*($R$3:$R$33=CQ$3),0),0),"")</f>
        <v/>
      </c>
      <c r="CR111" s="297" t="str">
        <f t="array" aca="1" ref="CR111" ca="1">IFERROR(INDEX($S$3:$S$33,MATCH(1,($AN$3:$AN$33=$AR111&amp;$AQ111)*($R$3:$R$33=CR$3),0),0),"")</f>
        <v/>
      </c>
      <c r="CS111" s="299" t="str">
        <f t="array" aca="1" ref="CS111" ca="1">IFERROR(INDEX($Q$3:$Q$33,MATCH(1,($AN$3:$AN$33=$AR111&amp;$AQ111)*($R$3:$R$33=CS$3),0),0),"")</f>
        <v/>
      </c>
      <c r="CT111" s="297" t="str">
        <f t="array" aca="1" ref="CT111" ca="1">IFERROR(INDEX($T$3:$T$33,MATCH(1,($AN$3:$AN$33=$AR111&amp;$AQ111)*($R$3:$R$33=CT$3),0),0),"")</f>
        <v/>
      </c>
      <c r="CU111" s="297" t="str">
        <f t="array" aca="1" ref="CU111" ca="1">IFERROR(INDEX($U$3:$U$33,MATCH(1,($AN$3:$AN$33=$AR111&amp;$AQ111)*($R$3:$R$33=CU$3),0),0),"")</f>
        <v/>
      </c>
      <c r="CV111" s="297" t="str">
        <f t="array" aca="1" ref="CV111" ca="1">IFERROR(INDEX($S$3:$S$33,MATCH(1,($AN$3:$AN$33=$AR111&amp;$AQ111)*($R$3:$R$33=CV$3),0),0),"")</f>
        <v/>
      </c>
      <c r="CW111" s="299" t="str">
        <f t="array" aca="1" ref="CW111" ca="1">IFERROR(INDEX($Q$3:$Q$33,MATCH(1,($AN$3:$AN$33=$AR111&amp;$AQ111)*($R$3:$R$33=CW$3),0),0),"")</f>
        <v/>
      </c>
      <c r="CX111" s="297" t="str">
        <f t="array" aca="1" ref="CX111" ca="1">IFERROR(INDEX($T$3:$T$33,MATCH(1,($AN$3:$AN$33=$AR111&amp;$AQ111)*($R$3:$R$33=CX$3),0),0),"")</f>
        <v/>
      </c>
      <c r="CY111" s="297" t="str">
        <f t="array" aca="1" ref="CY111" ca="1">IFERROR(INDEX($U$3:$U$33,MATCH(1,($AN$3:$AN$33=$AR111&amp;$AQ111)*($R$3:$R$33=CY$3),0),0),"")</f>
        <v/>
      </c>
      <c r="CZ111" s="297" t="str">
        <f t="array" aca="1" ref="CZ111" ca="1">IFERROR(INDEX($S$3:$S$33,MATCH(1,($AN$3:$AN$33=$AR111&amp;$AQ111)*($R$3:$R$33=CZ$3),0),0),"")</f>
        <v/>
      </c>
      <c r="DA111" s="299" t="str">
        <f t="array" aca="1" ref="DA111" ca="1">IFERROR(INDEX($Q$3:$Q$33,MATCH(1,($AN$3:$AN$33=$AR111&amp;$AQ111)*($R$3:$R$33=DA$3),0),0),"")</f>
        <v/>
      </c>
      <c r="DB111" s="297" t="str">
        <f t="array" aca="1" ref="DB111" ca="1">IFERROR(INDEX($T$3:$T$33,MATCH(1,($AN$3:$AN$33=$AR111&amp;$AQ111)*($R$3:$R$33=DB$3),0),0),"")</f>
        <v/>
      </c>
      <c r="DC111" s="297" t="str">
        <f t="array" aca="1" ref="DC111" ca="1">IFERROR(INDEX($U$3:$U$33,MATCH(1,($AN$3:$AN$33=$AR111&amp;$AQ111)*($R$3:$R$33=DC$3),0),0),"")</f>
        <v/>
      </c>
      <c r="DD111" s="297">
        <f t="array" aca="1" ref="DD111" ca="1">IFERROR(INDEX($AA$3:$AA$65,MATCH(1,($AO$3:$AO$65=$AR111&amp;$AQ111)*($Z$3:$Z$65=DD$3),0),0),"")</f>
        <v>0.79166666666666674</v>
      </c>
      <c r="DE111" s="299">
        <f t="array" aca="1" ref="DE111" ca="1">IFERROR(INDEX($Y$3:$Y$65,MATCH(1,($AO$3:$AO$65=$AR111&amp;$AQ111)*($Z$3:$Z$65=DE$3),0),0),"")</f>
        <v>46</v>
      </c>
      <c r="DF111" s="297" t="str">
        <f t="array" aca="1" ref="DF111" ca="1">IFERROR(INDEX($AB$3:$AB$65,MATCH(1,($AO$3:$AO$65=$AR111&amp;$AQ111)*($Z$3:$Z$65=DF$3),0),0),"")</f>
        <v>Winner Match 39</v>
      </c>
      <c r="DG111" s="297" t="str">
        <f t="array" aca="1" ref="DG111" ca="1">IFERROR(INDEX($AC$3:$AC$65,MATCH(1,($AO$3:$AO$65=$AR111&amp;$AQ111)*($Z$3:$Z$65=DG$3),0),0),"")</f>
        <v>Winner Match 45</v>
      </c>
      <c r="DH111" s="297" t="str">
        <f t="array" aca="1" ref="DH111" ca="1">IFERROR(INDEX($AA$3:$AA$65,MATCH(1,($AO$3:$AO$65=$AR111&amp;$AQ111)*($Z$3:$Z$65=DH$3),0),0),"")</f>
        <v/>
      </c>
      <c r="DI111" s="299" t="str">
        <f t="array" aca="1" ref="DI111" ca="1">IFERROR(INDEX($Y$3:$Y$65,MATCH(1,($AO$3:$AO$65=$AR111&amp;$AQ111)*($Z$3:$Z$65=DI$3),0),0),"")</f>
        <v/>
      </c>
      <c r="DJ111" s="297" t="str">
        <f t="array" aca="1" ref="DJ111" ca="1">IFERROR(INDEX($AB$3:$AB$65,MATCH(1,($AO$3:$AO$65=$AR111&amp;$AQ111)*($Z$3:$Z$65=DJ$3),0),0),"")</f>
        <v/>
      </c>
      <c r="DK111" s="297" t="str">
        <f t="array" aca="1" ref="DK111" ca="1">IFERROR(INDEX($AC$3:$AC$65,MATCH(1,($AO$3:$AO$65=$AR111&amp;$AQ111)*($Z$3:$Z$65=DK$3),0),0),"")</f>
        <v/>
      </c>
      <c r="DL111" s="297" t="str">
        <f t="array" aca="1" ref="DL111" ca="1">IFERROR(INDEX($AA$3:$AA$65,MATCH(1,($AO$3:$AO$65=$AR111&amp;$AQ111)*($Z$3:$Z$65=DL$3),0),0),"")</f>
        <v/>
      </c>
      <c r="DM111" s="299" t="str">
        <f t="array" aca="1" ref="DM111" ca="1">IFERROR(INDEX($Y$3:$Y$65,MATCH(1,($AO$3:$AO$65=$AR111&amp;$AQ111)*($Z$3:$Z$65=DM$3),0),0),"")</f>
        <v/>
      </c>
      <c r="DN111" s="297" t="str">
        <f t="array" aca="1" ref="DN111" ca="1">IFERROR(INDEX($AB$3:$AB$65,MATCH(1,($AO$3:$AO$65=$AR111&amp;$AQ111)*($Z$3:$Z$65=DN$3),0),0),"")</f>
        <v/>
      </c>
      <c r="DO111" s="297" t="str">
        <f t="array" aca="1" ref="DO111" ca="1">IFERROR(INDEX($AC$3:$AC$65,MATCH(1,($AO$3:$AO$65=$AR111&amp;$AQ111)*($Z$3:$Z$65=DO$3),0),0),"")</f>
        <v/>
      </c>
      <c r="DP111" s="297" t="str">
        <f t="array" aca="1" ref="DP111" ca="1">IFERROR(INDEX($AA$3:$AA$65,MATCH(1,($AO$3:$AO$65=$AR111&amp;$AQ111)*($Z$3:$Z$65=DP$3),0),0),"")</f>
        <v/>
      </c>
      <c r="DQ111" s="299" t="str">
        <f t="array" aca="1" ref="DQ111" ca="1">IFERROR(INDEX($Y$3:$Y$65,MATCH(1,($AO$3:$AO$65=$AR111&amp;$AQ111)*($Z$3:$Z$65=DQ$3),0),0),"")</f>
        <v/>
      </c>
      <c r="DR111" s="297" t="str">
        <f t="array" aca="1" ref="DR111" ca="1">IFERROR(INDEX($AB$3:$AB$65,MATCH(1,($AO$3:$AO$65=$AR111&amp;$AQ111)*($Z$3:$Z$65=DR$3),0),0),"")</f>
        <v/>
      </c>
      <c r="DS111" s="297" t="str">
        <f t="array" aca="1" ref="DS111" ca="1">IFERROR(INDEX($AC$3:$AC$65,MATCH(1,($AO$3:$AO$65=$AR111&amp;$AQ111)*($Z$3:$Z$65=DS$3),0),0),"")</f>
        <v/>
      </c>
      <c r="DT111" s="297" t="str">
        <f t="array" aca="1" ref="DT111" ca="1">IFERROR(INDEX($AA$3:$AA$65,MATCH(1,($AO$3:$AO$65=$AR111&amp;$AQ111)*($Z$3:$Z$65=DT$3),0),0),"")</f>
        <v/>
      </c>
      <c r="DU111" s="299" t="str">
        <f t="array" aca="1" ref="DU111" ca="1">IFERROR(INDEX($Y$3:$Y$65,MATCH(1,($AO$3:$AO$65=$AR111&amp;$AQ111)*($Z$3:$Z$65=DU$3),0),0),"")</f>
        <v/>
      </c>
      <c r="DV111" s="297" t="str">
        <f t="array" aca="1" ref="DV111" ca="1">IFERROR(INDEX($AB$3:$AB$65,MATCH(1,($AO$3:$AO$65=$AR111&amp;$AQ111)*($Z$3:$Z$65=DV$3),0),0),"")</f>
        <v/>
      </c>
      <c r="DW111" s="297" t="str">
        <f t="array" aca="1" ref="DW111" ca="1">IFERROR(INDEX($AC$3:$AC$65,MATCH(1,($AO$3:$AO$65=$AR111&amp;$AQ111)*($Z$3:$Z$65=DW$3),0),0),"")</f>
        <v/>
      </c>
      <c r="DX111" s="297" t="str">
        <f t="array" aca="1" ref="DX111" ca="1">IFERROR(INDEX($AA$3:$AA$65,MATCH(1,($AO$3:$AO$65=$AR111&amp;$AQ111)*($Z$3:$Z$65=DX$3),0),0),"")</f>
        <v/>
      </c>
      <c r="DY111" s="299" t="str">
        <f t="array" aca="1" ref="DY111" ca="1">IFERROR(INDEX($Y$3:$Y$65,MATCH(1,($AO$3:$AO$65=$AR111&amp;$AQ111)*($Z$3:$Z$65=DY$3),0),0),"")</f>
        <v/>
      </c>
      <c r="DZ111" s="297" t="str">
        <f t="array" aca="1" ref="DZ111" ca="1">IFERROR(INDEX($AB$3:$AB$65,MATCH(1,($AO$3:$AO$65=$AR111&amp;$AQ111)*($Z$3:$Z$65=DZ$3),0),0),"")</f>
        <v/>
      </c>
      <c r="EA111" s="297" t="str">
        <f t="array" aca="1" ref="EA111" ca="1">IFERROR(INDEX($AC$3:$AC$65,MATCH(1,($AO$3:$AO$65=$AR111&amp;$AQ111)*($Z$3:$Z$65=EA$3),0),0),"")</f>
        <v/>
      </c>
      <c r="EB111" s="297" t="str">
        <f t="array" aca="1" ref="EB111" ca="1">IFERROR(INDEX($AA$3:$AA$65,MATCH(1,($AO$3:$AO$65=$AR111&amp;$AQ111)*($Z$3:$Z$65=EB$3),0),0),"")</f>
        <v/>
      </c>
      <c r="EC111" s="299" t="str">
        <f t="array" aca="1" ref="EC111" ca="1">IFERROR(INDEX($Y$3:$Y$65,MATCH(1,($AO$3:$AO$65=$AR111&amp;$AQ111)*($Z$3:$Z$65=EC$3),0),0),"")</f>
        <v/>
      </c>
      <c r="ED111" s="297" t="str">
        <f t="array" aca="1" ref="ED111" ca="1">IFERROR(INDEX($AB$3:$AB$65,MATCH(1,($AO$3:$AO$65=$AR111&amp;$AQ111)*($Z$3:$Z$65=ED$3),0),0),"")</f>
        <v/>
      </c>
      <c r="EE111" s="297" t="str">
        <f t="array" aca="1" ref="EE111" ca="1">IFERROR(INDEX($AC$3:$AC$65,MATCH(1,($AO$3:$AO$65=$AR111&amp;$AQ111)*($Z$3:$Z$65=EE$3),0),0),"")</f>
        <v/>
      </c>
      <c r="EF111" s="297">
        <f t="array" aca="1" ref="EF111" ca="1">IFERROR(INDEX($AI$3:$AI$129,MATCH(1,($AP$3:$AP$129=$AR111&amp;$AQ111)*($AH$3:$AH$129=EF$3),0),0),"")</f>
        <v>0.79166666666666674</v>
      </c>
      <c r="EG111" s="299">
        <f t="array" aca="1" ref="EG111" ca="1">IFERROR(INDEX($AG$3:$AG$129,MATCH(1,($AP$3:$AP$129=$AR111&amp;$AQ111)*($AH$3:$AH$129=EG$3),0),0),"")</f>
        <v>46</v>
      </c>
      <c r="EH111" s="297" t="str">
        <f t="array" aca="1" ref="EH111" ca="1">IFERROR(INDEX($AJ$3:$AJ$129,MATCH(1,($AP$3:$AP$129=$AR111&amp;$AQ111)*($AH$3:$AH$129=EH$3),0),0),"")</f>
        <v>Loser Match 22</v>
      </c>
      <c r="EI111" s="297" t="str">
        <f t="array" aca="1" ref="EI111" ca="1">IFERROR(INDEX($AK$3:$AK$129,MATCH(1,($AP$3:$AP$129=$AR111&amp;$AQ111)*($AH$3:$AH$129=EI$3),0),0),"")</f>
        <v>Loser Match 21</v>
      </c>
      <c r="EJ111" s="297" t="str">
        <f t="array" aca="1" ref="EJ111" ca="1">IFERROR(INDEX($AI$3:$AI$129,MATCH(1,($AP$3:$AP$129=$AR111&amp;$AQ111)*($AH$3:$AH$129=EJ$3),0),0),"")</f>
        <v/>
      </c>
      <c r="EK111" s="299" t="str">
        <f t="array" aca="1" ref="EK111" ca="1">IFERROR(INDEX($AG$3:$AG$129,MATCH(1,($AP$3:$AP$129=$AR111&amp;$AQ111)*($AH$3:$AH$129=EK$3),0),0),"")</f>
        <v/>
      </c>
      <c r="EL111" s="297" t="str">
        <f t="array" aca="1" ref="EL111" ca="1">IFERROR(INDEX($AJ$3:$AJ$129,MATCH(1,($AP$3:$AP$129=$AR111&amp;$AQ111)*($AH$3:$AH$129=EL$3),0),0),"")</f>
        <v/>
      </c>
      <c r="EM111" s="297" t="str">
        <f t="array" aca="1" ref="EM111" ca="1">IFERROR(INDEX($AK$3:$AK$129,MATCH(1,($AP$3:$AP$129=$AR111&amp;$AQ111)*($AH$3:$AH$129=EM$3),0),0),"")</f>
        <v/>
      </c>
      <c r="EN111" s="297" t="str">
        <f t="array" aca="1" ref="EN111" ca="1">IFERROR(INDEX($AI$3:$AI$129,MATCH(1,($AP$3:$AP$129=$AR111&amp;$AQ111)*($AH$3:$AH$129=EN$3),0),0),"")</f>
        <v/>
      </c>
      <c r="EO111" s="299" t="str">
        <f t="array" aca="1" ref="EO111" ca="1">IFERROR(INDEX($AG$3:$AG$129,MATCH(1,($AP$3:$AP$129=$AR111&amp;$AQ111)*($AH$3:$AH$129=EO$3),0),0),"")</f>
        <v/>
      </c>
      <c r="EP111" s="297" t="str">
        <f t="array" aca="1" ref="EP111" ca="1">IFERROR(INDEX($AJ$3:$AJ$129,MATCH(1,($AP$3:$AP$129=$AR111&amp;$AQ111)*($AH$3:$AH$129=EP$3),0),0),"")</f>
        <v/>
      </c>
      <c r="EQ111" s="297" t="str">
        <f t="array" aca="1" ref="EQ111" ca="1">IFERROR(INDEX($AK$3:$AK$129,MATCH(1,($AP$3:$AP$129=$AR111&amp;$AQ111)*($AH$3:$AH$129=EQ$3),0),0),"")</f>
        <v/>
      </c>
      <c r="ER111" s="297" t="str">
        <f t="array" aca="1" ref="ER111" ca="1">IFERROR(INDEX($AI$3:$AI$129,MATCH(1,($AP$3:$AP$129=$AR111&amp;$AQ111)*($AH$3:$AH$129=ER$3),0),0),"")</f>
        <v/>
      </c>
      <c r="ES111" s="299" t="str">
        <f t="array" aca="1" ref="ES111" ca="1">IFERROR(INDEX($AG$3:$AG$129,MATCH(1,($AP$3:$AP$129=$AR111&amp;$AQ111)*($AH$3:$AH$129=ES$3),0),0),"")</f>
        <v/>
      </c>
      <c r="ET111" s="297" t="str">
        <f t="array" aca="1" ref="ET111" ca="1">IFERROR(INDEX($AJ$3:$AJ$129,MATCH(1,($AP$3:$AP$129=$AR111&amp;$AQ111)*($AH$3:$AH$129=ET$3),0),0),"")</f>
        <v/>
      </c>
      <c r="EU111" s="297" t="str">
        <f t="array" aca="1" ref="EU111" ca="1">IFERROR(INDEX($AK$3:$AK$129,MATCH(1,($AP$3:$AP$129=$AR111&amp;$AQ111)*($AH$3:$AH$129=EU$3),0),0),"")</f>
        <v/>
      </c>
      <c r="EV111" s="297" t="str">
        <f t="array" aca="1" ref="EV111" ca="1">IFERROR(INDEX($AI$3:$AI$129,MATCH(1,($AP$3:$AP$129=$AR111&amp;$AQ111)*($AH$3:$AH$129=EV$3),0),0),"")</f>
        <v/>
      </c>
      <c r="EW111" s="299" t="str">
        <f t="array" aca="1" ref="EW111" ca="1">IFERROR(INDEX($AG$3:$AG$129,MATCH(1,($AP$3:$AP$129=$AR111&amp;$AQ111)*($AH$3:$AH$129=EW$3),0),0),"")</f>
        <v/>
      </c>
      <c r="EX111" s="297" t="str">
        <f t="array" aca="1" ref="EX111" ca="1">IFERROR(INDEX($AJ$3:$AJ$129,MATCH(1,($AP$3:$AP$129=$AR111&amp;$AQ111)*($AH$3:$AH$129=EX$3),0),0),"")</f>
        <v/>
      </c>
      <c r="EY111" s="297" t="str">
        <f t="array" aca="1" ref="EY111" ca="1">IFERROR(INDEX($AK$3:$AK$129,MATCH(1,($AP$3:$AP$129=$AR111&amp;$AQ111)*($AH$3:$AH$129=EY$3),0),0),"")</f>
        <v/>
      </c>
      <c r="EZ111" s="297" t="str">
        <f t="array" aca="1" ref="EZ111" ca="1">IFERROR(INDEX($AI$3:$AI$129,MATCH(1,($AP$3:$AP$129=$AR111&amp;$AQ111)*($AH$3:$AH$129=EZ$3),0),0),"")</f>
        <v/>
      </c>
      <c r="FA111" s="299" t="str">
        <f t="array" aca="1" ref="FA111" ca="1">IFERROR(INDEX($AG$3:$AG$129,MATCH(1,($AP$3:$AP$129=$AR111&amp;$AQ111)*($AH$3:$AH$129=FA$3),0),0),"")</f>
        <v/>
      </c>
      <c r="FB111" s="297" t="str">
        <f t="array" aca="1" ref="FB111" ca="1">IFERROR(INDEX($AJ$3:$AJ$129,MATCH(1,($AP$3:$AP$129=$AR111&amp;$AQ111)*($AH$3:$AH$129=FB$3),0),0),"")</f>
        <v/>
      </c>
      <c r="FC111" s="297" t="str">
        <f t="array" aca="1" ref="FC111" ca="1">IFERROR(INDEX($AK$3:$AK$129,MATCH(1,($AP$3:$AP$129=$AR111&amp;$AQ111)*($AH$3:$AH$129=FC$3),0),0),"")</f>
        <v/>
      </c>
      <c r="FD111" s="297" t="str">
        <f t="array" aca="1" ref="FD111" ca="1">IFERROR(INDEX($AI$3:$AI$129,MATCH(1,($AP$3:$AP$129=$AR111&amp;$AQ111)*($AH$3:$AH$129=FD$3),0),0),"")</f>
        <v/>
      </c>
      <c r="FE111" s="299" t="str">
        <f t="array" aca="1" ref="FE111" ca="1">IFERROR(INDEX($AG$3:$AG$129,MATCH(1,($AP$3:$AP$129=$AR111&amp;$AQ111)*($AH$3:$AH$129=FE$3),0),0),"")</f>
        <v/>
      </c>
      <c r="FF111" s="297" t="str">
        <f t="array" aca="1" ref="FF111" ca="1">IFERROR(INDEX($AJ$3:$AJ$129,MATCH(1,($AP$3:$AP$129=$AR111&amp;$AQ111)*($AH$3:$AH$129=FF$3),0),0),"")</f>
        <v/>
      </c>
      <c r="FG111" s="297" t="str">
        <f t="array" aca="1" ref="FG111" ca="1">IFERROR(INDEX($AK$3:$AK$129,MATCH(1,($AP$3:$AP$129=$AR111&amp;$AQ111)*($AH$3:$AH$129=FG$3),0),0),"")</f>
        <v/>
      </c>
    </row>
    <row r="112" spans="2:163" ht="13.8" x14ac:dyDescent="0.25">
      <c r="B112" s="295">
        <f>dummy1!O118</f>
        <v>110</v>
      </c>
      <c r="C112" s="296">
        <f>dummy1!P118</f>
        <v>42041</v>
      </c>
      <c r="D112" s="297">
        <f>dummy1!Q118</f>
        <v>0.79166666666666674</v>
      </c>
      <c r="E112" s="295" t="str">
        <f>dummy1!R118</f>
        <v>Court 14</v>
      </c>
      <c r="AD112" s="295">
        <f ca="1">'Bracket 33 - 64'!BO152</f>
        <v>62</v>
      </c>
      <c r="AE112" s="295" t="str">
        <f ca="1">'Bracket 33 - 64'!BP149</f>
        <v>Winner Match 51</v>
      </c>
      <c r="AF112" s="295" t="str">
        <f ca="1">'Bracket 33 - 64'!BP150</f>
        <v>Winner Match 52</v>
      </c>
      <c r="AG112" s="295" t="str">
        <f t="shared" ca="1" si="80"/>
        <v/>
      </c>
      <c r="AH112" s="295" t="str">
        <f t="shared" ca="1" si="81"/>
        <v/>
      </c>
      <c r="AI112" s="295" t="str">
        <f t="shared" ca="1" si="82"/>
        <v/>
      </c>
      <c r="AJ112" s="295" t="str">
        <f t="shared" ca="1" si="83"/>
        <v/>
      </c>
      <c r="AK112" s="295" t="str">
        <f t="shared" ca="1" si="84"/>
        <v/>
      </c>
      <c r="AL112" s="294">
        <f>IF(dummy1!B119=dummy1!B118,IF(dummy1!C119&gt;1,AL111,AL111+1),1)</f>
        <v>3</v>
      </c>
      <c r="AP112" s="295" t="str">
        <f t="shared" si="85"/>
        <v>3Court 14</v>
      </c>
      <c r="AQ112" s="295" t="str">
        <f t="shared" si="96"/>
        <v>Court 14</v>
      </c>
      <c r="AR112" s="295">
        <f t="shared" si="100"/>
        <v>4</v>
      </c>
      <c r="AS112" s="295">
        <f t="shared" ca="1" si="87"/>
        <v>28</v>
      </c>
      <c r="AT112" s="295">
        <f t="shared" ca="1" si="88"/>
        <v>0</v>
      </c>
      <c r="AU112" s="295">
        <f t="shared" ca="1" si="89"/>
        <v>0</v>
      </c>
      <c r="AV112" s="295">
        <f t="shared" ca="1" si="90"/>
        <v>0</v>
      </c>
      <c r="AW112" s="295">
        <f t="shared" ca="1" si="91"/>
        <v>0</v>
      </c>
      <c r="AX112" s="295">
        <f t="shared" ca="1" si="92"/>
        <v>0</v>
      </c>
      <c r="AY112" s="295">
        <f t="shared" ca="1" si="93"/>
        <v>0</v>
      </c>
      <c r="AZ112" s="297" t="str">
        <f t="array" aca="1" ref="AZ112" ca="1">IFERROR(INDEX($K$3:$K$18,MATCH(1,($AM$3:$AM$18=$AR112&amp;$AQ112)*($J$3:$J$18=AZ$3),0),0),"")</f>
        <v/>
      </c>
      <c r="BA112" s="299" t="str">
        <f t="array" aca="1" ref="BA112" ca="1">IFERROR(INDEX($I$3:$I$18,MATCH(1,($AM$3:$AM$18=$AR112&amp;$AQ112)*($J$3:$J$18=BA$3),0),0),"")</f>
        <v/>
      </c>
      <c r="BB112" s="297" t="str">
        <f t="array" aca="1" ref="BB112" ca="1">IFERROR(INDEX($L$3:$L$18,MATCH(1,($AM$3:$AM$18=$AR112&amp;$AQ112)*($J$3:$J$18=BB$3),0),0),"")</f>
        <v/>
      </c>
      <c r="BC112" s="297" t="str">
        <f t="array" aca="1" ref="BC112" ca="1">IFERROR(INDEX($M$3:$M$18,MATCH(1,($AM$3:$AM$18=$AR112&amp;$AQ112)*($J$3:$J$18=BC$3),0),0),"")</f>
        <v/>
      </c>
      <c r="BD112" s="297" t="str">
        <f t="array" aca="1" ref="BD112" ca="1">IFERROR(INDEX($K$3:$K$18,MATCH(1,($AM$3:$AM$18=$AR112&amp;$AQ112)*($J$3:$J$18=BD$3),0),0),"")</f>
        <v/>
      </c>
      <c r="BE112" s="299" t="str">
        <f t="array" aca="1" ref="BE112" ca="1">IFERROR(INDEX($I$3:$I$18,MATCH(1,($AM$3:$AM$18=$AR112&amp;$AQ112)*($J$3:$J$18=BE$3),0),0),"")</f>
        <v/>
      </c>
      <c r="BF112" s="297" t="str">
        <f t="array" aca="1" ref="BF112" ca="1">IFERROR(INDEX($L$3:$L$18,MATCH(1,($AM$3:$AM$18=$AR112&amp;$AQ112)*($J$3:$J$18=BF$3),0),0),"")</f>
        <v/>
      </c>
      <c r="BG112" s="297" t="str">
        <f t="array" aca="1" ref="BG112" ca="1">IFERROR(INDEX($M$3:$M$18,MATCH(1,($AM$3:$AM$18=$AR112&amp;$AQ112)*($J$3:$J$18=BG$3),0),0),"")</f>
        <v/>
      </c>
      <c r="BH112" s="297" t="str">
        <f t="array" aca="1" ref="BH112" ca="1">IFERROR(INDEX($K$3:$K$18,MATCH(1,($AM$3:$AM$18=$AR112&amp;$AQ112)*($J$3:$J$18=BH$3),0),0),"")</f>
        <v/>
      </c>
      <c r="BI112" s="299" t="str">
        <f t="array" aca="1" ref="BI112" ca="1">IFERROR(INDEX($I$3:$I$18,MATCH(1,($AM$3:$AM$18=$AR112&amp;$AQ112)*($J$3:$J$18=BI$3),0),0),"")</f>
        <v/>
      </c>
      <c r="BJ112" s="297" t="str">
        <f t="array" aca="1" ref="BJ112" ca="1">IFERROR(INDEX($L$3:$L$18,MATCH(1,($AM$3:$AM$18=$AR112&amp;$AQ112)*($J$3:$J$18=BJ$3),0),0),"")</f>
        <v/>
      </c>
      <c r="BK112" s="297" t="str">
        <f t="array" aca="1" ref="BK112" ca="1">IFERROR(INDEX($M$3:$M$18,MATCH(1,($AM$3:$AM$18=$AR112&amp;$AQ112)*($J$3:$J$18=BK$3),0),0),"")</f>
        <v/>
      </c>
      <c r="BL112" s="297" t="str">
        <f t="array" aca="1" ref="BL112" ca="1">IFERROR(INDEX($K$3:$K$18,MATCH(1,($AM$3:$AM$18=$AR112&amp;$AQ112)*($J$3:$J$18=BL$3),0),0),"")</f>
        <v/>
      </c>
      <c r="BM112" s="299" t="str">
        <f t="array" aca="1" ref="BM112" ca="1">IFERROR(INDEX($I$3:$I$18,MATCH(1,($AM$3:$AM$18=$AR112&amp;$AQ112)*($J$3:$J$18=BM$3),0),0),"")</f>
        <v/>
      </c>
      <c r="BN112" s="297" t="str">
        <f t="array" aca="1" ref="BN112" ca="1">IFERROR(INDEX($L$3:$L$18,MATCH(1,($AM$3:$AM$18=$AR112&amp;$AQ112)*($J$3:$J$18=BN$3),0),0),"")</f>
        <v/>
      </c>
      <c r="BO112" s="297" t="str">
        <f t="array" aca="1" ref="BO112" ca="1">IFERROR(INDEX($M$3:$M$18,MATCH(1,($AM$3:$AM$18=$AR112&amp;$AQ112)*($J$3:$J$18=BO$3),0),0),"")</f>
        <v/>
      </c>
      <c r="BP112" s="297" t="str">
        <f t="array" aca="1" ref="BP112" ca="1">IFERROR(INDEX($K$3:$K$18,MATCH(1,($AM$3:$AM$18=$AR112&amp;$AQ112)*($J$3:$J$18=BP$3),0),0),"")</f>
        <v/>
      </c>
      <c r="BQ112" s="299" t="str">
        <f t="array" aca="1" ref="BQ112" ca="1">IFERROR(INDEX($I$3:$I$18,MATCH(1,($AM$3:$AM$18=$AR112&amp;$AQ112)*($J$3:$J$18=BQ$3),0),0),"")</f>
        <v/>
      </c>
      <c r="BR112" s="297" t="str">
        <f t="array" aca="1" ref="BR112" ca="1">IFERROR(INDEX($L$3:$L$18,MATCH(1,($AM$3:$AM$18=$AR112&amp;$AQ112)*($J$3:$J$18=BR$3),0),0),"")</f>
        <v/>
      </c>
      <c r="BS112" s="297" t="str">
        <f t="array" aca="1" ref="BS112" ca="1">IFERROR(INDEX($M$3:$M$18,MATCH(1,($AM$3:$AM$18=$AR112&amp;$AQ112)*($J$3:$J$18=BS$3),0),0),"")</f>
        <v/>
      </c>
      <c r="BT112" s="297" t="str">
        <f t="array" aca="1" ref="BT112" ca="1">IFERROR(INDEX($K$3:$K$18,MATCH(1,($AM$3:$AM$18=$AR112&amp;$AQ112)*($J$3:$J$18=BT$3),0),0),"")</f>
        <v/>
      </c>
      <c r="BU112" s="299" t="str">
        <f t="array" aca="1" ref="BU112" ca="1">IFERROR(INDEX($I$3:$I$18,MATCH(1,($AM$3:$AM$18=$AR112&amp;$AQ112)*($J$3:$J$18=BU$3),0),0),"")</f>
        <v/>
      </c>
      <c r="BV112" s="297" t="str">
        <f t="array" aca="1" ref="BV112" ca="1">IFERROR(INDEX($L$3:$L$18,MATCH(1,($AM$3:$AM$18=$AR112&amp;$AQ112)*($J$3:$J$18=BV$3),0),0),"")</f>
        <v/>
      </c>
      <c r="BW112" s="297" t="str">
        <f t="array" aca="1" ref="BW112" ca="1">IFERROR(INDEX($M$3:$M$18,MATCH(1,($AM$3:$AM$18=$AR112&amp;$AQ112)*($J$3:$J$18=BW$3),0),0),"")</f>
        <v/>
      </c>
      <c r="BX112" s="297" t="str">
        <f t="array" aca="1" ref="BX112" ca="1">IFERROR(INDEX($K$3:$K$18,MATCH(1,($AM$3:$AM$18=$AR112&amp;$AQ112)*($J$3:$J$18=BX$3),0),0),"")</f>
        <v/>
      </c>
      <c r="BY112" s="299" t="str">
        <f t="array" aca="1" ref="BY112" ca="1">IFERROR(INDEX($I$3:$I$18,MATCH(1,($AM$3:$AM$18=$AR112&amp;$AQ112)*($J$3:$J$18=BY$3),0),0),"")</f>
        <v/>
      </c>
      <c r="BZ112" s="297" t="str">
        <f t="array" aca="1" ref="BZ112" ca="1">IFERROR(INDEX($L$3:$L$18,MATCH(1,($AM$3:$AM$18=$AR112&amp;$AQ112)*($J$3:$J$18=BZ$3),0),0),"")</f>
        <v/>
      </c>
      <c r="CA112" s="297" t="str">
        <f t="array" aca="1" ref="CA112" ca="1">IFERROR(INDEX($M$3:$M$18,MATCH(1,($AM$3:$AM$18=$AR112&amp;$AQ112)*($J$3:$J$18=CA$3),0),0),"")</f>
        <v/>
      </c>
      <c r="CB112" s="297" t="str">
        <f t="array" aca="1" ref="CB112" ca="1">IFERROR(INDEX($S$3:$S$33,MATCH(1,($AN$3:$AN$33=$AR112&amp;$AQ112)*($R$3:$R$33=CB$3),0),0),"")</f>
        <v/>
      </c>
      <c r="CC112" s="299" t="str">
        <f t="array" aca="1" ref="CC112" ca="1">IFERROR(INDEX($Q$3:$Q$33,MATCH(1,($AN$3:$AN$33=$AR112&amp;$AQ112)*($R$3:$R$33=CC$3),0),0),"")</f>
        <v/>
      </c>
      <c r="CD112" s="297" t="str">
        <f t="array" aca="1" ref="CD112" ca="1">IFERROR(INDEX($T$3:$T$33,MATCH(1,($AN$3:$AN$33=$AR112&amp;$AQ112)*($R$3:$R$33=CD$3),0),0),"")</f>
        <v/>
      </c>
      <c r="CE112" s="297" t="str">
        <f t="array" aca="1" ref="CE112" ca="1">IFERROR(INDEX($U$3:$U$33,MATCH(1,($AN$3:$AN$33=$AR112&amp;$AQ112)*($R$3:$R$33=CE$3),0),0),"")</f>
        <v/>
      </c>
      <c r="CF112" s="297" t="str">
        <f t="array" aca="1" ref="CF112" ca="1">IFERROR(INDEX($S$3:$S$33,MATCH(1,($AN$3:$AN$33=$AR112&amp;$AQ112)*($R$3:$R$33=CF$3),0),0),"")</f>
        <v/>
      </c>
      <c r="CG112" s="299" t="str">
        <f t="array" aca="1" ref="CG112" ca="1">IFERROR(INDEX($Q$3:$Q$33,MATCH(1,($AN$3:$AN$33=$AR112&amp;$AQ112)*($R$3:$R$33=CG$3),0),0),"")</f>
        <v/>
      </c>
      <c r="CH112" s="297" t="str">
        <f t="array" aca="1" ref="CH112" ca="1">IFERROR(INDEX($T$3:$T$33,MATCH(1,($AN$3:$AN$33=$AR112&amp;$AQ112)*($R$3:$R$33=CH$3),0),0),"")</f>
        <v/>
      </c>
      <c r="CI112" s="297" t="str">
        <f t="array" aca="1" ref="CI112" ca="1">IFERROR(INDEX($U$3:$U$33,MATCH(1,($AN$3:$AN$33=$AR112&amp;$AQ112)*($R$3:$R$33=CI$3),0),0),"")</f>
        <v/>
      </c>
      <c r="CJ112" s="297" t="str">
        <f t="array" aca="1" ref="CJ112" ca="1">IFERROR(INDEX($S$3:$S$33,MATCH(1,($AN$3:$AN$33=$AR112&amp;$AQ112)*($R$3:$R$33=CJ$3),0),0),"")</f>
        <v/>
      </c>
      <c r="CK112" s="299" t="str">
        <f t="array" aca="1" ref="CK112" ca="1">IFERROR(INDEX($Q$3:$Q$33,MATCH(1,($AN$3:$AN$33=$AR112&amp;$AQ112)*($R$3:$R$33=CK$3),0),0),"")</f>
        <v/>
      </c>
      <c r="CL112" s="297" t="str">
        <f t="array" aca="1" ref="CL112" ca="1">IFERROR(INDEX($T$3:$T$33,MATCH(1,($AN$3:$AN$33=$AR112&amp;$AQ112)*($R$3:$R$33=CL$3),0),0),"")</f>
        <v/>
      </c>
      <c r="CM112" s="297" t="str">
        <f t="array" aca="1" ref="CM112" ca="1">IFERROR(INDEX($U$3:$U$33,MATCH(1,($AN$3:$AN$33=$AR112&amp;$AQ112)*($R$3:$R$33=CM$3),0),0),"")</f>
        <v/>
      </c>
      <c r="CN112" s="297" t="str">
        <f t="array" aca="1" ref="CN112" ca="1">IFERROR(INDEX($S$3:$S$33,MATCH(1,($AN$3:$AN$33=$AR112&amp;$AQ112)*($R$3:$R$33=CN$3),0),0),"")</f>
        <v/>
      </c>
      <c r="CO112" s="299" t="str">
        <f t="array" aca="1" ref="CO112" ca="1">IFERROR(INDEX($Q$3:$Q$33,MATCH(1,($AN$3:$AN$33=$AR112&amp;$AQ112)*($R$3:$R$33=CO$3),0),0),"")</f>
        <v/>
      </c>
      <c r="CP112" s="297" t="str">
        <f t="array" aca="1" ref="CP112" ca="1">IFERROR(INDEX($T$3:$T$33,MATCH(1,($AN$3:$AN$33=$AR112&amp;$AQ112)*($R$3:$R$33=CP$3),0),0),"")</f>
        <v/>
      </c>
      <c r="CQ112" s="297" t="str">
        <f t="array" aca="1" ref="CQ112" ca="1">IFERROR(INDEX($U$3:$U$33,MATCH(1,($AN$3:$AN$33=$AR112&amp;$AQ112)*($R$3:$R$33=CQ$3),0),0),"")</f>
        <v/>
      </c>
      <c r="CR112" s="297" t="str">
        <f t="array" aca="1" ref="CR112" ca="1">IFERROR(INDEX($S$3:$S$33,MATCH(1,($AN$3:$AN$33=$AR112&amp;$AQ112)*($R$3:$R$33=CR$3),0),0),"")</f>
        <v/>
      </c>
      <c r="CS112" s="299" t="str">
        <f t="array" aca="1" ref="CS112" ca="1">IFERROR(INDEX($Q$3:$Q$33,MATCH(1,($AN$3:$AN$33=$AR112&amp;$AQ112)*($R$3:$R$33=CS$3),0),0),"")</f>
        <v/>
      </c>
      <c r="CT112" s="297" t="str">
        <f t="array" aca="1" ref="CT112" ca="1">IFERROR(INDEX($T$3:$T$33,MATCH(1,($AN$3:$AN$33=$AR112&amp;$AQ112)*($R$3:$R$33=CT$3),0),0),"")</f>
        <v/>
      </c>
      <c r="CU112" s="297" t="str">
        <f t="array" aca="1" ref="CU112" ca="1">IFERROR(INDEX($U$3:$U$33,MATCH(1,($AN$3:$AN$33=$AR112&amp;$AQ112)*($R$3:$R$33=CU$3),0),0),"")</f>
        <v/>
      </c>
      <c r="CV112" s="297" t="str">
        <f t="array" aca="1" ref="CV112" ca="1">IFERROR(INDEX($S$3:$S$33,MATCH(1,($AN$3:$AN$33=$AR112&amp;$AQ112)*($R$3:$R$33=CV$3),0),0),"")</f>
        <v/>
      </c>
      <c r="CW112" s="299" t="str">
        <f t="array" aca="1" ref="CW112" ca="1">IFERROR(INDEX($Q$3:$Q$33,MATCH(1,($AN$3:$AN$33=$AR112&amp;$AQ112)*($R$3:$R$33=CW$3),0),0),"")</f>
        <v/>
      </c>
      <c r="CX112" s="297" t="str">
        <f t="array" aca="1" ref="CX112" ca="1">IFERROR(INDEX($T$3:$T$33,MATCH(1,($AN$3:$AN$33=$AR112&amp;$AQ112)*($R$3:$R$33=CX$3),0),0),"")</f>
        <v/>
      </c>
      <c r="CY112" s="297" t="str">
        <f t="array" aca="1" ref="CY112" ca="1">IFERROR(INDEX($U$3:$U$33,MATCH(1,($AN$3:$AN$33=$AR112&amp;$AQ112)*($R$3:$R$33=CY$3),0),0),"")</f>
        <v/>
      </c>
      <c r="CZ112" s="297" t="str">
        <f t="array" aca="1" ref="CZ112" ca="1">IFERROR(INDEX($S$3:$S$33,MATCH(1,($AN$3:$AN$33=$AR112&amp;$AQ112)*($R$3:$R$33=CZ$3),0),0),"")</f>
        <v/>
      </c>
      <c r="DA112" s="299" t="str">
        <f t="array" aca="1" ref="DA112" ca="1">IFERROR(INDEX($Q$3:$Q$33,MATCH(1,($AN$3:$AN$33=$AR112&amp;$AQ112)*($R$3:$R$33=DA$3),0),0),"")</f>
        <v/>
      </c>
      <c r="DB112" s="297" t="str">
        <f t="array" aca="1" ref="DB112" ca="1">IFERROR(INDEX($T$3:$T$33,MATCH(1,($AN$3:$AN$33=$AR112&amp;$AQ112)*($R$3:$R$33=DB$3),0),0),"")</f>
        <v/>
      </c>
      <c r="DC112" s="297" t="str">
        <f t="array" aca="1" ref="DC112" ca="1">IFERROR(INDEX($U$3:$U$33,MATCH(1,($AN$3:$AN$33=$AR112&amp;$AQ112)*($R$3:$R$33=DC$3),0),0),"")</f>
        <v/>
      </c>
      <c r="DD112" s="297" t="str">
        <f t="array" aca="1" ref="DD112" ca="1">IFERROR(INDEX($AA$3:$AA$65,MATCH(1,($AO$3:$AO$65=$AR112&amp;$AQ112)*($Z$3:$Z$65=DD$3),0),0),"")</f>
        <v/>
      </c>
      <c r="DE112" s="299" t="str">
        <f t="array" aca="1" ref="DE112" ca="1">IFERROR(INDEX($Y$3:$Y$65,MATCH(1,($AO$3:$AO$65=$AR112&amp;$AQ112)*($Z$3:$Z$65=DE$3),0),0),"")</f>
        <v/>
      </c>
      <c r="DF112" s="297" t="str">
        <f t="array" aca="1" ref="DF112" ca="1">IFERROR(INDEX($AB$3:$AB$65,MATCH(1,($AO$3:$AO$65=$AR112&amp;$AQ112)*($Z$3:$Z$65=DF$3),0),0),"")</f>
        <v/>
      </c>
      <c r="DG112" s="297" t="str">
        <f t="array" aca="1" ref="DG112" ca="1">IFERROR(INDEX($AC$3:$AC$65,MATCH(1,($AO$3:$AO$65=$AR112&amp;$AQ112)*($Z$3:$Z$65=DG$3),0),0),"")</f>
        <v/>
      </c>
      <c r="DH112" s="297" t="str">
        <f t="array" aca="1" ref="DH112" ca="1">IFERROR(INDEX($AA$3:$AA$65,MATCH(1,($AO$3:$AO$65=$AR112&amp;$AQ112)*($Z$3:$Z$65=DH$3),0),0),"")</f>
        <v/>
      </c>
      <c r="DI112" s="299" t="str">
        <f t="array" aca="1" ref="DI112" ca="1">IFERROR(INDEX($Y$3:$Y$65,MATCH(1,($AO$3:$AO$65=$AR112&amp;$AQ112)*($Z$3:$Z$65=DI$3),0),0),"")</f>
        <v/>
      </c>
      <c r="DJ112" s="297" t="str">
        <f t="array" aca="1" ref="DJ112" ca="1">IFERROR(INDEX($AB$3:$AB$65,MATCH(1,($AO$3:$AO$65=$AR112&amp;$AQ112)*($Z$3:$Z$65=DJ$3),0),0),"")</f>
        <v/>
      </c>
      <c r="DK112" s="297" t="str">
        <f t="array" aca="1" ref="DK112" ca="1">IFERROR(INDEX($AC$3:$AC$65,MATCH(1,($AO$3:$AO$65=$AR112&amp;$AQ112)*($Z$3:$Z$65=DK$3),0),0),"")</f>
        <v/>
      </c>
      <c r="DL112" s="297" t="str">
        <f t="array" aca="1" ref="DL112" ca="1">IFERROR(INDEX($AA$3:$AA$65,MATCH(1,($AO$3:$AO$65=$AR112&amp;$AQ112)*($Z$3:$Z$65=DL$3),0),0),"")</f>
        <v/>
      </c>
      <c r="DM112" s="299" t="str">
        <f t="array" aca="1" ref="DM112" ca="1">IFERROR(INDEX($Y$3:$Y$65,MATCH(1,($AO$3:$AO$65=$AR112&amp;$AQ112)*($Z$3:$Z$65=DM$3),0),0),"")</f>
        <v/>
      </c>
      <c r="DN112" s="297" t="str">
        <f t="array" aca="1" ref="DN112" ca="1">IFERROR(INDEX($AB$3:$AB$65,MATCH(1,($AO$3:$AO$65=$AR112&amp;$AQ112)*($Z$3:$Z$65=DN$3),0),0),"")</f>
        <v/>
      </c>
      <c r="DO112" s="297" t="str">
        <f t="array" aca="1" ref="DO112" ca="1">IFERROR(INDEX($AC$3:$AC$65,MATCH(1,($AO$3:$AO$65=$AR112&amp;$AQ112)*($Z$3:$Z$65=DO$3),0),0),"")</f>
        <v/>
      </c>
      <c r="DP112" s="297" t="str">
        <f t="array" aca="1" ref="DP112" ca="1">IFERROR(INDEX($AA$3:$AA$65,MATCH(1,($AO$3:$AO$65=$AR112&amp;$AQ112)*($Z$3:$Z$65=DP$3),0),0),"")</f>
        <v/>
      </c>
      <c r="DQ112" s="299" t="str">
        <f t="array" aca="1" ref="DQ112" ca="1">IFERROR(INDEX($Y$3:$Y$65,MATCH(1,($AO$3:$AO$65=$AR112&amp;$AQ112)*($Z$3:$Z$65=DQ$3),0),0),"")</f>
        <v/>
      </c>
      <c r="DR112" s="297" t="str">
        <f t="array" aca="1" ref="DR112" ca="1">IFERROR(INDEX($AB$3:$AB$65,MATCH(1,($AO$3:$AO$65=$AR112&amp;$AQ112)*($Z$3:$Z$65=DR$3),0),0),"")</f>
        <v/>
      </c>
      <c r="DS112" s="297" t="str">
        <f t="array" aca="1" ref="DS112" ca="1">IFERROR(INDEX($AC$3:$AC$65,MATCH(1,($AO$3:$AO$65=$AR112&amp;$AQ112)*($Z$3:$Z$65=DS$3),0),0),"")</f>
        <v/>
      </c>
      <c r="DT112" s="297" t="str">
        <f t="array" aca="1" ref="DT112" ca="1">IFERROR(INDEX($AA$3:$AA$65,MATCH(1,($AO$3:$AO$65=$AR112&amp;$AQ112)*($Z$3:$Z$65=DT$3),0),0),"")</f>
        <v/>
      </c>
      <c r="DU112" s="299" t="str">
        <f t="array" aca="1" ref="DU112" ca="1">IFERROR(INDEX($Y$3:$Y$65,MATCH(1,($AO$3:$AO$65=$AR112&amp;$AQ112)*($Z$3:$Z$65=DU$3),0),0),"")</f>
        <v/>
      </c>
      <c r="DV112" s="297" t="str">
        <f t="array" aca="1" ref="DV112" ca="1">IFERROR(INDEX($AB$3:$AB$65,MATCH(1,($AO$3:$AO$65=$AR112&amp;$AQ112)*($Z$3:$Z$65=DV$3),0),0),"")</f>
        <v/>
      </c>
      <c r="DW112" s="297" t="str">
        <f t="array" aca="1" ref="DW112" ca="1">IFERROR(INDEX($AC$3:$AC$65,MATCH(1,($AO$3:$AO$65=$AR112&amp;$AQ112)*($Z$3:$Z$65=DW$3),0),0),"")</f>
        <v/>
      </c>
      <c r="DX112" s="297" t="str">
        <f t="array" aca="1" ref="DX112" ca="1">IFERROR(INDEX($AA$3:$AA$65,MATCH(1,($AO$3:$AO$65=$AR112&amp;$AQ112)*($Z$3:$Z$65=DX$3),0),0),"")</f>
        <v/>
      </c>
      <c r="DY112" s="299" t="str">
        <f t="array" aca="1" ref="DY112" ca="1">IFERROR(INDEX($Y$3:$Y$65,MATCH(1,($AO$3:$AO$65=$AR112&amp;$AQ112)*($Z$3:$Z$65=DY$3),0),0),"")</f>
        <v/>
      </c>
      <c r="DZ112" s="297" t="str">
        <f t="array" aca="1" ref="DZ112" ca="1">IFERROR(INDEX($AB$3:$AB$65,MATCH(1,($AO$3:$AO$65=$AR112&amp;$AQ112)*($Z$3:$Z$65=DZ$3),0),0),"")</f>
        <v/>
      </c>
      <c r="EA112" s="297" t="str">
        <f t="array" aca="1" ref="EA112" ca="1">IFERROR(INDEX($AC$3:$AC$65,MATCH(1,($AO$3:$AO$65=$AR112&amp;$AQ112)*($Z$3:$Z$65=EA$3),0),0),"")</f>
        <v/>
      </c>
      <c r="EB112" s="297" t="str">
        <f t="array" aca="1" ref="EB112" ca="1">IFERROR(INDEX($AA$3:$AA$65,MATCH(1,($AO$3:$AO$65=$AR112&amp;$AQ112)*($Z$3:$Z$65=EB$3),0),0),"")</f>
        <v/>
      </c>
      <c r="EC112" s="299" t="str">
        <f t="array" aca="1" ref="EC112" ca="1">IFERROR(INDEX($Y$3:$Y$65,MATCH(1,($AO$3:$AO$65=$AR112&amp;$AQ112)*($Z$3:$Z$65=EC$3),0),0),"")</f>
        <v/>
      </c>
      <c r="ED112" s="297" t="str">
        <f t="array" aca="1" ref="ED112" ca="1">IFERROR(INDEX($AB$3:$AB$65,MATCH(1,($AO$3:$AO$65=$AR112&amp;$AQ112)*($Z$3:$Z$65=ED$3),0),0),"")</f>
        <v/>
      </c>
      <c r="EE112" s="297" t="str">
        <f t="array" aca="1" ref="EE112" ca="1">IFERROR(INDEX($AC$3:$AC$65,MATCH(1,($AO$3:$AO$65=$AR112&amp;$AQ112)*($Z$3:$Z$65=EE$3),0),0),"")</f>
        <v/>
      </c>
      <c r="EF112" s="297">
        <f t="array" aca="1" ref="EF112" ca="1">IFERROR(INDEX($AI$3:$AI$129,MATCH(1,($AP$3:$AP$129=$AR112&amp;$AQ112)*($AH$3:$AH$129=EF$3),0),0),"")</f>
        <v>0.87500000000000011</v>
      </c>
      <c r="EG112" s="299">
        <f t="array" aca="1" ref="EG112" ca="1">IFERROR(INDEX($AG$3:$AG$129,MATCH(1,($AP$3:$AP$129=$AR112&amp;$AQ112)*($AH$3:$AH$129=EG$3),0),0),"")</f>
        <v>62</v>
      </c>
      <c r="EH112" s="297" t="str">
        <f t="array" aca="1" ref="EH112" ca="1">IFERROR(INDEX($AJ$3:$AJ$129,MATCH(1,($AP$3:$AP$129=$AR112&amp;$AQ112)*($AH$3:$AH$129=EH$3),0),0),"")</f>
        <v>Winner Match 51</v>
      </c>
      <c r="EI112" s="297" t="str">
        <f t="array" aca="1" ref="EI112" ca="1">IFERROR(INDEX($AK$3:$AK$129,MATCH(1,($AP$3:$AP$129=$AR112&amp;$AQ112)*($AH$3:$AH$129=EI$3),0),0),"")</f>
        <v>Winner Match 52</v>
      </c>
      <c r="EJ112" s="297" t="str">
        <f t="array" aca="1" ref="EJ112" ca="1">IFERROR(INDEX($AI$3:$AI$129,MATCH(1,($AP$3:$AP$129=$AR112&amp;$AQ112)*($AH$3:$AH$129=EJ$3),0),0),"")</f>
        <v/>
      </c>
      <c r="EK112" s="299" t="str">
        <f t="array" aca="1" ref="EK112" ca="1">IFERROR(INDEX($AG$3:$AG$129,MATCH(1,($AP$3:$AP$129=$AR112&amp;$AQ112)*($AH$3:$AH$129=EK$3),0),0),"")</f>
        <v/>
      </c>
      <c r="EL112" s="297" t="str">
        <f t="array" aca="1" ref="EL112" ca="1">IFERROR(INDEX($AJ$3:$AJ$129,MATCH(1,($AP$3:$AP$129=$AR112&amp;$AQ112)*($AH$3:$AH$129=EL$3),0),0),"")</f>
        <v/>
      </c>
      <c r="EM112" s="297" t="str">
        <f t="array" aca="1" ref="EM112" ca="1">IFERROR(INDEX($AK$3:$AK$129,MATCH(1,($AP$3:$AP$129=$AR112&amp;$AQ112)*($AH$3:$AH$129=EM$3),0),0),"")</f>
        <v/>
      </c>
      <c r="EN112" s="297" t="str">
        <f t="array" aca="1" ref="EN112" ca="1">IFERROR(INDEX($AI$3:$AI$129,MATCH(1,($AP$3:$AP$129=$AR112&amp;$AQ112)*($AH$3:$AH$129=EN$3),0),0),"")</f>
        <v/>
      </c>
      <c r="EO112" s="299" t="str">
        <f t="array" aca="1" ref="EO112" ca="1">IFERROR(INDEX($AG$3:$AG$129,MATCH(1,($AP$3:$AP$129=$AR112&amp;$AQ112)*($AH$3:$AH$129=EO$3),0),0),"")</f>
        <v/>
      </c>
      <c r="EP112" s="297" t="str">
        <f t="array" aca="1" ref="EP112" ca="1">IFERROR(INDEX($AJ$3:$AJ$129,MATCH(1,($AP$3:$AP$129=$AR112&amp;$AQ112)*($AH$3:$AH$129=EP$3),0),0),"")</f>
        <v/>
      </c>
      <c r="EQ112" s="297" t="str">
        <f t="array" aca="1" ref="EQ112" ca="1">IFERROR(INDEX($AK$3:$AK$129,MATCH(1,($AP$3:$AP$129=$AR112&amp;$AQ112)*($AH$3:$AH$129=EQ$3),0),0),"")</f>
        <v/>
      </c>
      <c r="ER112" s="297" t="str">
        <f t="array" aca="1" ref="ER112" ca="1">IFERROR(INDEX($AI$3:$AI$129,MATCH(1,($AP$3:$AP$129=$AR112&amp;$AQ112)*($AH$3:$AH$129=ER$3),0),0),"")</f>
        <v/>
      </c>
      <c r="ES112" s="299" t="str">
        <f t="array" aca="1" ref="ES112" ca="1">IFERROR(INDEX($AG$3:$AG$129,MATCH(1,($AP$3:$AP$129=$AR112&amp;$AQ112)*($AH$3:$AH$129=ES$3),0),0),"")</f>
        <v/>
      </c>
      <c r="ET112" s="297" t="str">
        <f t="array" aca="1" ref="ET112" ca="1">IFERROR(INDEX($AJ$3:$AJ$129,MATCH(1,($AP$3:$AP$129=$AR112&amp;$AQ112)*($AH$3:$AH$129=ET$3),0),0),"")</f>
        <v/>
      </c>
      <c r="EU112" s="297" t="str">
        <f t="array" aca="1" ref="EU112" ca="1">IFERROR(INDEX($AK$3:$AK$129,MATCH(1,($AP$3:$AP$129=$AR112&amp;$AQ112)*($AH$3:$AH$129=EU$3),0),0),"")</f>
        <v/>
      </c>
      <c r="EV112" s="297" t="str">
        <f t="array" aca="1" ref="EV112" ca="1">IFERROR(INDEX($AI$3:$AI$129,MATCH(1,($AP$3:$AP$129=$AR112&amp;$AQ112)*($AH$3:$AH$129=EV$3),0),0),"")</f>
        <v/>
      </c>
      <c r="EW112" s="299" t="str">
        <f t="array" aca="1" ref="EW112" ca="1">IFERROR(INDEX($AG$3:$AG$129,MATCH(1,($AP$3:$AP$129=$AR112&amp;$AQ112)*($AH$3:$AH$129=EW$3),0),0),"")</f>
        <v/>
      </c>
      <c r="EX112" s="297" t="str">
        <f t="array" aca="1" ref="EX112" ca="1">IFERROR(INDEX($AJ$3:$AJ$129,MATCH(1,($AP$3:$AP$129=$AR112&amp;$AQ112)*($AH$3:$AH$129=EX$3),0),0),"")</f>
        <v/>
      </c>
      <c r="EY112" s="297" t="str">
        <f t="array" aca="1" ref="EY112" ca="1">IFERROR(INDEX($AK$3:$AK$129,MATCH(1,($AP$3:$AP$129=$AR112&amp;$AQ112)*($AH$3:$AH$129=EY$3),0),0),"")</f>
        <v/>
      </c>
      <c r="EZ112" s="297" t="str">
        <f t="array" aca="1" ref="EZ112" ca="1">IFERROR(INDEX($AI$3:$AI$129,MATCH(1,($AP$3:$AP$129=$AR112&amp;$AQ112)*($AH$3:$AH$129=EZ$3),0),0),"")</f>
        <v/>
      </c>
      <c r="FA112" s="299" t="str">
        <f t="array" aca="1" ref="FA112" ca="1">IFERROR(INDEX($AG$3:$AG$129,MATCH(1,($AP$3:$AP$129=$AR112&amp;$AQ112)*($AH$3:$AH$129=FA$3),0),0),"")</f>
        <v/>
      </c>
      <c r="FB112" s="297" t="str">
        <f t="array" aca="1" ref="FB112" ca="1">IFERROR(INDEX($AJ$3:$AJ$129,MATCH(1,($AP$3:$AP$129=$AR112&amp;$AQ112)*($AH$3:$AH$129=FB$3),0),0),"")</f>
        <v/>
      </c>
      <c r="FC112" s="297" t="str">
        <f t="array" aca="1" ref="FC112" ca="1">IFERROR(INDEX($AK$3:$AK$129,MATCH(1,($AP$3:$AP$129=$AR112&amp;$AQ112)*($AH$3:$AH$129=FC$3),0),0),"")</f>
        <v/>
      </c>
      <c r="FD112" s="297" t="str">
        <f t="array" aca="1" ref="FD112" ca="1">IFERROR(INDEX($AI$3:$AI$129,MATCH(1,($AP$3:$AP$129=$AR112&amp;$AQ112)*($AH$3:$AH$129=FD$3),0),0),"")</f>
        <v/>
      </c>
      <c r="FE112" s="299" t="str">
        <f t="array" aca="1" ref="FE112" ca="1">IFERROR(INDEX($AG$3:$AG$129,MATCH(1,($AP$3:$AP$129=$AR112&amp;$AQ112)*($AH$3:$AH$129=FE$3),0),0),"")</f>
        <v/>
      </c>
      <c r="FF112" s="297" t="str">
        <f t="array" aca="1" ref="FF112" ca="1">IFERROR(INDEX($AJ$3:$AJ$129,MATCH(1,($AP$3:$AP$129=$AR112&amp;$AQ112)*($AH$3:$AH$129=FF$3),0),0),"")</f>
        <v/>
      </c>
      <c r="FG112" s="297" t="str">
        <f t="array" aca="1" ref="FG112" ca="1">IFERROR(INDEX($AK$3:$AK$129,MATCH(1,($AP$3:$AP$129=$AR112&amp;$AQ112)*($AH$3:$AH$129=FG$3),0),0),"")</f>
        <v/>
      </c>
    </row>
    <row r="113" spans="2:163" ht="13.8" x14ac:dyDescent="0.25">
      <c r="B113" s="295">
        <f>dummy1!O119</f>
        <v>111</v>
      </c>
      <c r="C113" s="296">
        <f>dummy1!P119</f>
        <v>42041</v>
      </c>
      <c r="D113" s="297">
        <f>dummy1!Q119</f>
        <v>0.79166666666666674</v>
      </c>
      <c r="E113" s="295" t="str">
        <f>dummy1!R119</f>
        <v>Court 15</v>
      </c>
      <c r="AD113" s="295">
        <f ca="1">'Bracket 33 - 64'!BO221</f>
        <v>63</v>
      </c>
      <c r="AE113" s="295" t="str">
        <f ca="1">'Bracket 33 - 64'!BP218</f>
        <v>Winner Match 53</v>
      </c>
      <c r="AF113" s="295" t="str">
        <f ca="1">'Bracket 33 - 64'!BP219</f>
        <v>Winner Match 54</v>
      </c>
      <c r="AG113" s="295" t="str">
        <f t="shared" ca="1" si="80"/>
        <v/>
      </c>
      <c r="AH113" s="295" t="str">
        <f t="shared" ca="1" si="81"/>
        <v/>
      </c>
      <c r="AI113" s="295" t="str">
        <f t="shared" ca="1" si="82"/>
        <v/>
      </c>
      <c r="AJ113" s="295" t="str">
        <f t="shared" ca="1" si="83"/>
        <v/>
      </c>
      <c r="AK113" s="295" t="str">
        <f t="shared" ca="1" si="84"/>
        <v/>
      </c>
      <c r="AL113" s="294">
        <f>IF(dummy1!B120=dummy1!B119,IF(dummy1!C120&gt;1,AL112,AL112+1),1)</f>
        <v>3</v>
      </c>
      <c r="AP113" s="295" t="str">
        <f t="shared" si="85"/>
        <v>3Court 15</v>
      </c>
      <c r="AQ113" s="295" t="str">
        <f t="shared" si="96"/>
        <v>Court 14</v>
      </c>
      <c r="AR113" s="295">
        <f t="shared" si="100"/>
        <v>5</v>
      </c>
      <c r="AS113" s="295">
        <f t="shared" ca="1" si="87"/>
        <v>28</v>
      </c>
      <c r="AT113" s="295">
        <f t="shared" ca="1" si="88"/>
        <v>0</v>
      </c>
      <c r="AU113" s="295">
        <f t="shared" ca="1" si="89"/>
        <v>0</v>
      </c>
      <c r="AV113" s="295">
        <f t="shared" ca="1" si="90"/>
        <v>0</v>
      </c>
      <c r="AW113" s="295">
        <f t="shared" ca="1" si="91"/>
        <v>0</v>
      </c>
      <c r="AX113" s="295">
        <f t="shared" ca="1" si="92"/>
        <v>0</v>
      </c>
      <c r="AY113" s="295">
        <f t="shared" ca="1" si="93"/>
        <v>0</v>
      </c>
      <c r="AZ113" s="297" t="str">
        <f t="array" aca="1" ref="AZ113" ca="1">IFERROR(INDEX($K$3:$K$18,MATCH(1,($AM$3:$AM$18=$AR113&amp;$AQ113)*($J$3:$J$18=AZ$3),0),0),"")</f>
        <v/>
      </c>
      <c r="BA113" s="299" t="str">
        <f t="array" aca="1" ref="BA113" ca="1">IFERROR(INDEX($I$3:$I$18,MATCH(1,($AM$3:$AM$18=$AR113&amp;$AQ113)*($J$3:$J$18=BA$3),0),0),"")</f>
        <v/>
      </c>
      <c r="BB113" s="297" t="str">
        <f t="array" aca="1" ref="BB113" ca="1">IFERROR(INDEX($L$3:$L$18,MATCH(1,($AM$3:$AM$18=$AR113&amp;$AQ113)*($J$3:$J$18=BB$3),0),0),"")</f>
        <v/>
      </c>
      <c r="BC113" s="297" t="str">
        <f t="array" aca="1" ref="BC113" ca="1">IFERROR(INDEX($M$3:$M$18,MATCH(1,($AM$3:$AM$18=$AR113&amp;$AQ113)*($J$3:$J$18=BC$3),0),0),"")</f>
        <v/>
      </c>
      <c r="BD113" s="297" t="str">
        <f t="array" aca="1" ref="BD113" ca="1">IFERROR(INDEX($K$3:$K$18,MATCH(1,($AM$3:$AM$18=$AR113&amp;$AQ113)*($J$3:$J$18=BD$3),0),0),"")</f>
        <v/>
      </c>
      <c r="BE113" s="299" t="str">
        <f t="array" aca="1" ref="BE113" ca="1">IFERROR(INDEX($I$3:$I$18,MATCH(1,($AM$3:$AM$18=$AR113&amp;$AQ113)*($J$3:$J$18=BE$3),0),0),"")</f>
        <v/>
      </c>
      <c r="BF113" s="297" t="str">
        <f t="array" aca="1" ref="BF113" ca="1">IFERROR(INDEX($L$3:$L$18,MATCH(1,($AM$3:$AM$18=$AR113&amp;$AQ113)*($J$3:$J$18=BF$3),0),0),"")</f>
        <v/>
      </c>
      <c r="BG113" s="297" t="str">
        <f t="array" aca="1" ref="BG113" ca="1">IFERROR(INDEX($M$3:$M$18,MATCH(1,($AM$3:$AM$18=$AR113&amp;$AQ113)*($J$3:$J$18=BG$3),0),0),"")</f>
        <v/>
      </c>
      <c r="BH113" s="297" t="str">
        <f t="array" aca="1" ref="BH113" ca="1">IFERROR(INDEX($K$3:$K$18,MATCH(1,($AM$3:$AM$18=$AR113&amp;$AQ113)*($J$3:$J$18=BH$3),0),0),"")</f>
        <v/>
      </c>
      <c r="BI113" s="299" t="str">
        <f t="array" aca="1" ref="BI113" ca="1">IFERROR(INDEX($I$3:$I$18,MATCH(1,($AM$3:$AM$18=$AR113&amp;$AQ113)*($J$3:$J$18=BI$3),0),0),"")</f>
        <v/>
      </c>
      <c r="BJ113" s="297" t="str">
        <f t="array" aca="1" ref="BJ113" ca="1">IFERROR(INDEX($L$3:$L$18,MATCH(1,($AM$3:$AM$18=$AR113&amp;$AQ113)*($J$3:$J$18=BJ$3),0),0),"")</f>
        <v/>
      </c>
      <c r="BK113" s="297" t="str">
        <f t="array" aca="1" ref="BK113" ca="1">IFERROR(INDEX($M$3:$M$18,MATCH(1,($AM$3:$AM$18=$AR113&amp;$AQ113)*($J$3:$J$18=BK$3),0),0),"")</f>
        <v/>
      </c>
      <c r="BL113" s="297" t="str">
        <f t="array" aca="1" ref="BL113" ca="1">IFERROR(INDEX($K$3:$K$18,MATCH(1,($AM$3:$AM$18=$AR113&amp;$AQ113)*($J$3:$J$18=BL$3),0),0),"")</f>
        <v/>
      </c>
      <c r="BM113" s="299" t="str">
        <f t="array" aca="1" ref="BM113" ca="1">IFERROR(INDEX($I$3:$I$18,MATCH(1,($AM$3:$AM$18=$AR113&amp;$AQ113)*($J$3:$J$18=BM$3),0),0),"")</f>
        <v/>
      </c>
      <c r="BN113" s="297" t="str">
        <f t="array" aca="1" ref="BN113" ca="1">IFERROR(INDEX($L$3:$L$18,MATCH(1,($AM$3:$AM$18=$AR113&amp;$AQ113)*($J$3:$J$18=BN$3),0),0),"")</f>
        <v/>
      </c>
      <c r="BO113" s="297" t="str">
        <f t="array" aca="1" ref="BO113" ca="1">IFERROR(INDEX($M$3:$M$18,MATCH(1,($AM$3:$AM$18=$AR113&amp;$AQ113)*($J$3:$J$18=BO$3),0),0),"")</f>
        <v/>
      </c>
      <c r="BP113" s="297" t="str">
        <f t="array" aca="1" ref="BP113" ca="1">IFERROR(INDEX($K$3:$K$18,MATCH(1,($AM$3:$AM$18=$AR113&amp;$AQ113)*($J$3:$J$18=BP$3),0),0),"")</f>
        <v/>
      </c>
      <c r="BQ113" s="299" t="str">
        <f t="array" aca="1" ref="BQ113" ca="1">IFERROR(INDEX($I$3:$I$18,MATCH(1,($AM$3:$AM$18=$AR113&amp;$AQ113)*($J$3:$J$18=BQ$3),0),0),"")</f>
        <v/>
      </c>
      <c r="BR113" s="297" t="str">
        <f t="array" aca="1" ref="BR113" ca="1">IFERROR(INDEX($L$3:$L$18,MATCH(1,($AM$3:$AM$18=$AR113&amp;$AQ113)*($J$3:$J$18=BR$3),0),0),"")</f>
        <v/>
      </c>
      <c r="BS113" s="297" t="str">
        <f t="array" aca="1" ref="BS113" ca="1">IFERROR(INDEX($M$3:$M$18,MATCH(1,($AM$3:$AM$18=$AR113&amp;$AQ113)*($J$3:$J$18=BS$3),0),0),"")</f>
        <v/>
      </c>
      <c r="BT113" s="297" t="str">
        <f t="array" aca="1" ref="BT113" ca="1">IFERROR(INDEX($K$3:$K$18,MATCH(1,($AM$3:$AM$18=$AR113&amp;$AQ113)*($J$3:$J$18=BT$3),0),0),"")</f>
        <v/>
      </c>
      <c r="BU113" s="299" t="str">
        <f t="array" aca="1" ref="BU113" ca="1">IFERROR(INDEX($I$3:$I$18,MATCH(1,($AM$3:$AM$18=$AR113&amp;$AQ113)*($J$3:$J$18=BU$3),0),0),"")</f>
        <v/>
      </c>
      <c r="BV113" s="297" t="str">
        <f t="array" aca="1" ref="BV113" ca="1">IFERROR(INDEX($L$3:$L$18,MATCH(1,($AM$3:$AM$18=$AR113&amp;$AQ113)*($J$3:$J$18=BV$3),0),0),"")</f>
        <v/>
      </c>
      <c r="BW113" s="297" t="str">
        <f t="array" aca="1" ref="BW113" ca="1">IFERROR(INDEX($M$3:$M$18,MATCH(1,($AM$3:$AM$18=$AR113&amp;$AQ113)*($J$3:$J$18=BW$3),0),0),"")</f>
        <v/>
      </c>
      <c r="BX113" s="297" t="str">
        <f t="array" aca="1" ref="BX113" ca="1">IFERROR(INDEX($K$3:$K$18,MATCH(1,($AM$3:$AM$18=$AR113&amp;$AQ113)*($J$3:$J$18=BX$3),0),0),"")</f>
        <v/>
      </c>
      <c r="BY113" s="299" t="str">
        <f t="array" aca="1" ref="BY113" ca="1">IFERROR(INDEX($I$3:$I$18,MATCH(1,($AM$3:$AM$18=$AR113&amp;$AQ113)*($J$3:$J$18=BY$3),0),0),"")</f>
        <v/>
      </c>
      <c r="BZ113" s="297" t="str">
        <f t="array" aca="1" ref="BZ113" ca="1">IFERROR(INDEX($L$3:$L$18,MATCH(1,($AM$3:$AM$18=$AR113&amp;$AQ113)*($J$3:$J$18=BZ$3),0),0),"")</f>
        <v/>
      </c>
      <c r="CA113" s="297" t="str">
        <f t="array" aca="1" ref="CA113" ca="1">IFERROR(INDEX($M$3:$M$18,MATCH(1,($AM$3:$AM$18=$AR113&amp;$AQ113)*($J$3:$J$18=CA$3),0),0),"")</f>
        <v/>
      </c>
      <c r="CB113" s="297" t="str">
        <f t="array" aca="1" ref="CB113" ca="1">IFERROR(INDEX($S$3:$S$33,MATCH(1,($AN$3:$AN$33=$AR113&amp;$AQ113)*($R$3:$R$33=CB$3),0),0),"")</f>
        <v/>
      </c>
      <c r="CC113" s="299" t="str">
        <f t="array" aca="1" ref="CC113" ca="1">IFERROR(INDEX($Q$3:$Q$33,MATCH(1,($AN$3:$AN$33=$AR113&amp;$AQ113)*($R$3:$R$33=CC$3),0),0),"")</f>
        <v/>
      </c>
      <c r="CD113" s="297" t="str">
        <f t="array" aca="1" ref="CD113" ca="1">IFERROR(INDEX($T$3:$T$33,MATCH(1,($AN$3:$AN$33=$AR113&amp;$AQ113)*($R$3:$R$33=CD$3),0),0),"")</f>
        <v/>
      </c>
      <c r="CE113" s="297" t="str">
        <f t="array" aca="1" ref="CE113" ca="1">IFERROR(INDEX($U$3:$U$33,MATCH(1,($AN$3:$AN$33=$AR113&amp;$AQ113)*($R$3:$R$33=CE$3),0),0),"")</f>
        <v/>
      </c>
      <c r="CF113" s="297" t="str">
        <f t="array" aca="1" ref="CF113" ca="1">IFERROR(INDEX($S$3:$S$33,MATCH(1,($AN$3:$AN$33=$AR113&amp;$AQ113)*($R$3:$R$33=CF$3),0),0),"")</f>
        <v/>
      </c>
      <c r="CG113" s="299" t="str">
        <f t="array" aca="1" ref="CG113" ca="1">IFERROR(INDEX($Q$3:$Q$33,MATCH(1,($AN$3:$AN$33=$AR113&amp;$AQ113)*($R$3:$R$33=CG$3),0),0),"")</f>
        <v/>
      </c>
      <c r="CH113" s="297" t="str">
        <f t="array" aca="1" ref="CH113" ca="1">IFERROR(INDEX($T$3:$T$33,MATCH(1,($AN$3:$AN$33=$AR113&amp;$AQ113)*($R$3:$R$33=CH$3),0),0),"")</f>
        <v/>
      </c>
      <c r="CI113" s="297" t="str">
        <f t="array" aca="1" ref="CI113" ca="1">IFERROR(INDEX($U$3:$U$33,MATCH(1,($AN$3:$AN$33=$AR113&amp;$AQ113)*($R$3:$R$33=CI$3),0),0),"")</f>
        <v/>
      </c>
      <c r="CJ113" s="297" t="str">
        <f t="array" aca="1" ref="CJ113" ca="1">IFERROR(INDEX($S$3:$S$33,MATCH(1,($AN$3:$AN$33=$AR113&amp;$AQ113)*($R$3:$R$33=CJ$3),0),0),"")</f>
        <v/>
      </c>
      <c r="CK113" s="299" t="str">
        <f t="array" aca="1" ref="CK113" ca="1">IFERROR(INDEX($Q$3:$Q$33,MATCH(1,($AN$3:$AN$33=$AR113&amp;$AQ113)*($R$3:$R$33=CK$3),0),0),"")</f>
        <v/>
      </c>
      <c r="CL113" s="297" t="str">
        <f t="array" aca="1" ref="CL113" ca="1">IFERROR(INDEX($T$3:$T$33,MATCH(1,($AN$3:$AN$33=$AR113&amp;$AQ113)*($R$3:$R$33=CL$3),0),0),"")</f>
        <v/>
      </c>
      <c r="CM113" s="297" t="str">
        <f t="array" aca="1" ref="CM113" ca="1">IFERROR(INDEX($U$3:$U$33,MATCH(1,($AN$3:$AN$33=$AR113&amp;$AQ113)*($R$3:$R$33=CM$3),0),0),"")</f>
        <v/>
      </c>
      <c r="CN113" s="297" t="str">
        <f t="array" aca="1" ref="CN113" ca="1">IFERROR(INDEX($S$3:$S$33,MATCH(1,($AN$3:$AN$33=$AR113&amp;$AQ113)*($R$3:$R$33=CN$3),0),0),"")</f>
        <v/>
      </c>
      <c r="CO113" s="299" t="str">
        <f t="array" aca="1" ref="CO113" ca="1">IFERROR(INDEX($Q$3:$Q$33,MATCH(1,($AN$3:$AN$33=$AR113&amp;$AQ113)*($R$3:$R$33=CO$3),0),0),"")</f>
        <v/>
      </c>
      <c r="CP113" s="297" t="str">
        <f t="array" aca="1" ref="CP113" ca="1">IFERROR(INDEX($T$3:$T$33,MATCH(1,($AN$3:$AN$33=$AR113&amp;$AQ113)*($R$3:$R$33=CP$3),0),0),"")</f>
        <v/>
      </c>
      <c r="CQ113" s="297" t="str">
        <f t="array" aca="1" ref="CQ113" ca="1">IFERROR(INDEX($U$3:$U$33,MATCH(1,($AN$3:$AN$33=$AR113&amp;$AQ113)*($R$3:$R$33=CQ$3),0),0),"")</f>
        <v/>
      </c>
      <c r="CR113" s="297" t="str">
        <f t="array" aca="1" ref="CR113" ca="1">IFERROR(INDEX($S$3:$S$33,MATCH(1,($AN$3:$AN$33=$AR113&amp;$AQ113)*($R$3:$R$33=CR$3),0),0),"")</f>
        <v/>
      </c>
      <c r="CS113" s="299" t="str">
        <f t="array" aca="1" ref="CS113" ca="1">IFERROR(INDEX($Q$3:$Q$33,MATCH(1,($AN$3:$AN$33=$AR113&amp;$AQ113)*($R$3:$R$33=CS$3),0),0),"")</f>
        <v/>
      </c>
      <c r="CT113" s="297" t="str">
        <f t="array" aca="1" ref="CT113" ca="1">IFERROR(INDEX($T$3:$T$33,MATCH(1,($AN$3:$AN$33=$AR113&amp;$AQ113)*($R$3:$R$33=CT$3),0),0),"")</f>
        <v/>
      </c>
      <c r="CU113" s="297" t="str">
        <f t="array" aca="1" ref="CU113" ca="1">IFERROR(INDEX($U$3:$U$33,MATCH(1,($AN$3:$AN$33=$AR113&amp;$AQ113)*($R$3:$R$33=CU$3),0),0),"")</f>
        <v/>
      </c>
      <c r="CV113" s="297" t="str">
        <f t="array" aca="1" ref="CV113" ca="1">IFERROR(INDEX($S$3:$S$33,MATCH(1,($AN$3:$AN$33=$AR113&amp;$AQ113)*($R$3:$R$33=CV$3),0),0),"")</f>
        <v/>
      </c>
      <c r="CW113" s="299" t="str">
        <f t="array" aca="1" ref="CW113" ca="1">IFERROR(INDEX($Q$3:$Q$33,MATCH(1,($AN$3:$AN$33=$AR113&amp;$AQ113)*($R$3:$R$33=CW$3),0),0),"")</f>
        <v/>
      </c>
      <c r="CX113" s="297" t="str">
        <f t="array" aca="1" ref="CX113" ca="1">IFERROR(INDEX($T$3:$T$33,MATCH(1,($AN$3:$AN$33=$AR113&amp;$AQ113)*($R$3:$R$33=CX$3),0),0),"")</f>
        <v/>
      </c>
      <c r="CY113" s="297" t="str">
        <f t="array" aca="1" ref="CY113" ca="1">IFERROR(INDEX($U$3:$U$33,MATCH(1,($AN$3:$AN$33=$AR113&amp;$AQ113)*($R$3:$R$33=CY$3),0),0),"")</f>
        <v/>
      </c>
      <c r="CZ113" s="297" t="str">
        <f t="array" aca="1" ref="CZ113" ca="1">IFERROR(INDEX($S$3:$S$33,MATCH(1,($AN$3:$AN$33=$AR113&amp;$AQ113)*($R$3:$R$33=CZ$3),0),0),"")</f>
        <v/>
      </c>
      <c r="DA113" s="299" t="str">
        <f t="array" aca="1" ref="DA113" ca="1">IFERROR(INDEX($Q$3:$Q$33,MATCH(1,($AN$3:$AN$33=$AR113&amp;$AQ113)*($R$3:$R$33=DA$3),0),0),"")</f>
        <v/>
      </c>
      <c r="DB113" s="297" t="str">
        <f t="array" aca="1" ref="DB113" ca="1">IFERROR(INDEX($T$3:$T$33,MATCH(1,($AN$3:$AN$33=$AR113&amp;$AQ113)*($R$3:$R$33=DB$3),0),0),"")</f>
        <v/>
      </c>
      <c r="DC113" s="297" t="str">
        <f t="array" aca="1" ref="DC113" ca="1">IFERROR(INDEX($U$3:$U$33,MATCH(1,($AN$3:$AN$33=$AR113&amp;$AQ113)*($R$3:$R$33=DC$3),0),0),"")</f>
        <v/>
      </c>
      <c r="DD113" s="297" t="str">
        <f t="array" aca="1" ref="DD113" ca="1">IFERROR(INDEX($AA$3:$AA$65,MATCH(1,($AO$3:$AO$65=$AR113&amp;$AQ113)*($Z$3:$Z$65=DD$3),0),0),"")</f>
        <v/>
      </c>
      <c r="DE113" s="299" t="str">
        <f t="array" aca="1" ref="DE113" ca="1">IFERROR(INDEX($Y$3:$Y$65,MATCH(1,($AO$3:$AO$65=$AR113&amp;$AQ113)*($Z$3:$Z$65=DE$3),0),0),"")</f>
        <v/>
      </c>
      <c r="DF113" s="297" t="str">
        <f t="array" aca="1" ref="DF113" ca="1">IFERROR(INDEX($AB$3:$AB$65,MATCH(1,($AO$3:$AO$65=$AR113&amp;$AQ113)*($Z$3:$Z$65=DF$3),0),0),"")</f>
        <v/>
      </c>
      <c r="DG113" s="297" t="str">
        <f t="array" aca="1" ref="DG113" ca="1">IFERROR(INDEX($AC$3:$AC$65,MATCH(1,($AO$3:$AO$65=$AR113&amp;$AQ113)*($Z$3:$Z$65=DG$3),0),0),"")</f>
        <v/>
      </c>
      <c r="DH113" s="297" t="str">
        <f t="array" aca="1" ref="DH113" ca="1">IFERROR(INDEX($AA$3:$AA$65,MATCH(1,($AO$3:$AO$65=$AR113&amp;$AQ113)*($Z$3:$Z$65=DH$3),0),0),"")</f>
        <v/>
      </c>
      <c r="DI113" s="299" t="str">
        <f t="array" aca="1" ref="DI113" ca="1">IFERROR(INDEX($Y$3:$Y$65,MATCH(1,($AO$3:$AO$65=$AR113&amp;$AQ113)*($Z$3:$Z$65=DI$3),0),0),"")</f>
        <v/>
      </c>
      <c r="DJ113" s="297" t="str">
        <f t="array" aca="1" ref="DJ113" ca="1">IFERROR(INDEX($AB$3:$AB$65,MATCH(1,($AO$3:$AO$65=$AR113&amp;$AQ113)*($Z$3:$Z$65=DJ$3),0),0),"")</f>
        <v/>
      </c>
      <c r="DK113" s="297" t="str">
        <f t="array" aca="1" ref="DK113" ca="1">IFERROR(INDEX($AC$3:$AC$65,MATCH(1,($AO$3:$AO$65=$AR113&amp;$AQ113)*($Z$3:$Z$65=DK$3),0),0),"")</f>
        <v/>
      </c>
      <c r="DL113" s="297" t="str">
        <f t="array" aca="1" ref="DL113" ca="1">IFERROR(INDEX($AA$3:$AA$65,MATCH(1,($AO$3:$AO$65=$AR113&amp;$AQ113)*($Z$3:$Z$65=DL$3),0),0),"")</f>
        <v/>
      </c>
      <c r="DM113" s="299" t="str">
        <f t="array" aca="1" ref="DM113" ca="1">IFERROR(INDEX($Y$3:$Y$65,MATCH(1,($AO$3:$AO$65=$AR113&amp;$AQ113)*($Z$3:$Z$65=DM$3),0),0),"")</f>
        <v/>
      </c>
      <c r="DN113" s="297" t="str">
        <f t="array" aca="1" ref="DN113" ca="1">IFERROR(INDEX($AB$3:$AB$65,MATCH(1,($AO$3:$AO$65=$AR113&amp;$AQ113)*($Z$3:$Z$65=DN$3),0),0),"")</f>
        <v/>
      </c>
      <c r="DO113" s="297" t="str">
        <f t="array" aca="1" ref="DO113" ca="1">IFERROR(INDEX($AC$3:$AC$65,MATCH(1,($AO$3:$AO$65=$AR113&amp;$AQ113)*($Z$3:$Z$65=DO$3),0),0),"")</f>
        <v/>
      </c>
      <c r="DP113" s="297" t="str">
        <f t="array" aca="1" ref="DP113" ca="1">IFERROR(INDEX($AA$3:$AA$65,MATCH(1,($AO$3:$AO$65=$AR113&amp;$AQ113)*($Z$3:$Z$65=DP$3),0),0),"")</f>
        <v/>
      </c>
      <c r="DQ113" s="299" t="str">
        <f t="array" aca="1" ref="DQ113" ca="1">IFERROR(INDEX($Y$3:$Y$65,MATCH(1,($AO$3:$AO$65=$AR113&amp;$AQ113)*($Z$3:$Z$65=DQ$3),0),0),"")</f>
        <v/>
      </c>
      <c r="DR113" s="297" t="str">
        <f t="array" aca="1" ref="DR113" ca="1">IFERROR(INDEX($AB$3:$AB$65,MATCH(1,($AO$3:$AO$65=$AR113&amp;$AQ113)*($Z$3:$Z$65=DR$3),0),0),"")</f>
        <v/>
      </c>
      <c r="DS113" s="297" t="str">
        <f t="array" aca="1" ref="DS113" ca="1">IFERROR(INDEX($AC$3:$AC$65,MATCH(1,($AO$3:$AO$65=$AR113&amp;$AQ113)*($Z$3:$Z$65=DS$3),0),0),"")</f>
        <v/>
      </c>
      <c r="DT113" s="297" t="str">
        <f t="array" aca="1" ref="DT113" ca="1">IFERROR(INDEX($AA$3:$AA$65,MATCH(1,($AO$3:$AO$65=$AR113&amp;$AQ113)*($Z$3:$Z$65=DT$3),0),0),"")</f>
        <v/>
      </c>
      <c r="DU113" s="299" t="str">
        <f t="array" aca="1" ref="DU113" ca="1">IFERROR(INDEX($Y$3:$Y$65,MATCH(1,($AO$3:$AO$65=$AR113&amp;$AQ113)*($Z$3:$Z$65=DU$3),0),0),"")</f>
        <v/>
      </c>
      <c r="DV113" s="297" t="str">
        <f t="array" aca="1" ref="DV113" ca="1">IFERROR(INDEX($AB$3:$AB$65,MATCH(1,($AO$3:$AO$65=$AR113&amp;$AQ113)*($Z$3:$Z$65=DV$3),0),0),"")</f>
        <v/>
      </c>
      <c r="DW113" s="297" t="str">
        <f t="array" aca="1" ref="DW113" ca="1">IFERROR(INDEX($AC$3:$AC$65,MATCH(1,($AO$3:$AO$65=$AR113&amp;$AQ113)*($Z$3:$Z$65=DW$3),0),0),"")</f>
        <v/>
      </c>
      <c r="DX113" s="297" t="str">
        <f t="array" aca="1" ref="DX113" ca="1">IFERROR(INDEX($AA$3:$AA$65,MATCH(1,($AO$3:$AO$65=$AR113&amp;$AQ113)*($Z$3:$Z$65=DX$3),0),0),"")</f>
        <v/>
      </c>
      <c r="DY113" s="299" t="str">
        <f t="array" aca="1" ref="DY113" ca="1">IFERROR(INDEX($Y$3:$Y$65,MATCH(1,($AO$3:$AO$65=$AR113&amp;$AQ113)*($Z$3:$Z$65=DY$3),0),0),"")</f>
        <v/>
      </c>
      <c r="DZ113" s="297" t="str">
        <f t="array" aca="1" ref="DZ113" ca="1">IFERROR(INDEX($AB$3:$AB$65,MATCH(1,($AO$3:$AO$65=$AR113&amp;$AQ113)*($Z$3:$Z$65=DZ$3),0),0),"")</f>
        <v/>
      </c>
      <c r="EA113" s="297" t="str">
        <f t="array" aca="1" ref="EA113" ca="1">IFERROR(INDEX($AC$3:$AC$65,MATCH(1,($AO$3:$AO$65=$AR113&amp;$AQ113)*($Z$3:$Z$65=EA$3),0),0),"")</f>
        <v/>
      </c>
      <c r="EB113" s="297" t="str">
        <f t="array" aca="1" ref="EB113" ca="1">IFERROR(INDEX($AA$3:$AA$65,MATCH(1,($AO$3:$AO$65=$AR113&amp;$AQ113)*($Z$3:$Z$65=EB$3),0),0),"")</f>
        <v/>
      </c>
      <c r="EC113" s="299" t="str">
        <f t="array" aca="1" ref="EC113" ca="1">IFERROR(INDEX($Y$3:$Y$65,MATCH(1,($AO$3:$AO$65=$AR113&amp;$AQ113)*($Z$3:$Z$65=EC$3),0),0),"")</f>
        <v/>
      </c>
      <c r="ED113" s="297" t="str">
        <f t="array" aca="1" ref="ED113" ca="1">IFERROR(INDEX($AB$3:$AB$65,MATCH(1,($AO$3:$AO$65=$AR113&amp;$AQ113)*($Z$3:$Z$65=ED$3),0),0),"")</f>
        <v/>
      </c>
      <c r="EE113" s="297" t="str">
        <f t="array" aca="1" ref="EE113" ca="1">IFERROR(INDEX($AC$3:$AC$65,MATCH(1,($AO$3:$AO$65=$AR113&amp;$AQ113)*($Z$3:$Z$65=EE$3),0),0),"")</f>
        <v/>
      </c>
      <c r="EF113" s="297" t="str">
        <f t="array" aca="1" ref="EF113" ca="1">IFERROR(INDEX($AI$3:$AI$129,MATCH(1,($AP$3:$AP$129=$AR113&amp;$AQ113)*($AH$3:$AH$129=EF$3),0),0),"")</f>
        <v/>
      </c>
      <c r="EG113" s="299" t="str">
        <f t="array" aca="1" ref="EG113" ca="1">IFERROR(INDEX($AG$3:$AG$129,MATCH(1,($AP$3:$AP$129=$AR113&amp;$AQ113)*($AH$3:$AH$129=EG$3),0),0),"")</f>
        <v/>
      </c>
      <c r="EH113" s="297" t="str">
        <f t="array" aca="1" ref="EH113" ca="1">IFERROR(INDEX($AJ$3:$AJ$129,MATCH(1,($AP$3:$AP$129=$AR113&amp;$AQ113)*($AH$3:$AH$129=EH$3),0),0),"")</f>
        <v/>
      </c>
      <c r="EI113" s="297" t="str">
        <f t="array" aca="1" ref="EI113" ca="1">IFERROR(INDEX($AK$3:$AK$129,MATCH(1,($AP$3:$AP$129=$AR113&amp;$AQ113)*($AH$3:$AH$129=EI$3),0),0),"")</f>
        <v/>
      </c>
      <c r="EJ113" s="297" t="str">
        <f t="array" aca="1" ref="EJ113" ca="1">IFERROR(INDEX($AI$3:$AI$129,MATCH(1,($AP$3:$AP$129=$AR113&amp;$AQ113)*($AH$3:$AH$129=EJ$3),0),0),"")</f>
        <v/>
      </c>
      <c r="EK113" s="299" t="str">
        <f t="array" aca="1" ref="EK113" ca="1">IFERROR(INDEX($AG$3:$AG$129,MATCH(1,($AP$3:$AP$129=$AR113&amp;$AQ113)*($AH$3:$AH$129=EK$3),0),0),"")</f>
        <v/>
      </c>
      <c r="EL113" s="297" t="str">
        <f t="array" aca="1" ref="EL113" ca="1">IFERROR(INDEX($AJ$3:$AJ$129,MATCH(1,($AP$3:$AP$129=$AR113&amp;$AQ113)*($AH$3:$AH$129=EL$3),0),0),"")</f>
        <v/>
      </c>
      <c r="EM113" s="297" t="str">
        <f t="array" aca="1" ref="EM113" ca="1">IFERROR(INDEX($AK$3:$AK$129,MATCH(1,($AP$3:$AP$129=$AR113&amp;$AQ113)*($AH$3:$AH$129=EM$3),0),0),"")</f>
        <v/>
      </c>
      <c r="EN113" s="297" t="str">
        <f t="array" aca="1" ref="EN113" ca="1">IFERROR(INDEX($AI$3:$AI$129,MATCH(1,($AP$3:$AP$129=$AR113&amp;$AQ113)*($AH$3:$AH$129=EN$3),0),0),"")</f>
        <v/>
      </c>
      <c r="EO113" s="299" t="str">
        <f t="array" aca="1" ref="EO113" ca="1">IFERROR(INDEX($AG$3:$AG$129,MATCH(1,($AP$3:$AP$129=$AR113&amp;$AQ113)*($AH$3:$AH$129=EO$3),0),0),"")</f>
        <v/>
      </c>
      <c r="EP113" s="297" t="str">
        <f t="array" aca="1" ref="EP113" ca="1">IFERROR(INDEX($AJ$3:$AJ$129,MATCH(1,($AP$3:$AP$129=$AR113&amp;$AQ113)*($AH$3:$AH$129=EP$3),0),0),"")</f>
        <v/>
      </c>
      <c r="EQ113" s="297" t="str">
        <f t="array" aca="1" ref="EQ113" ca="1">IFERROR(INDEX($AK$3:$AK$129,MATCH(1,($AP$3:$AP$129=$AR113&amp;$AQ113)*($AH$3:$AH$129=EQ$3),0),0),"")</f>
        <v/>
      </c>
      <c r="ER113" s="297" t="str">
        <f t="array" aca="1" ref="ER113" ca="1">IFERROR(INDEX($AI$3:$AI$129,MATCH(1,($AP$3:$AP$129=$AR113&amp;$AQ113)*($AH$3:$AH$129=ER$3),0),0),"")</f>
        <v/>
      </c>
      <c r="ES113" s="299" t="str">
        <f t="array" aca="1" ref="ES113" ca="1">IFERROR(INDEX($AG$3:$AG$129,MATCH(1,($AP$3:$AP$129=$AR113&amp;$AQ113)*($AH$3:$AH$129=ES$3),0),0),"")</f>
        <v/>
      </c>
      <c r="ET113" s="297" t="str">
        <f t="array" aca="1" ref="ET113" ca="1">IFERROR(INDEX($AJ$3:$AJ$129,MATCH(1,($AP$3:$AP$129=$AR113&amp;$AQ113)*($AH$3:$AH$129=ET$3),0),0),"")</f>
        <v/>
      </c>
      <c r="EU113" s="297" t="str">
        <f t="array" aca="1" ref="EU113" ca="1">IFERROR(INDEX($AK$3:$AK$129,MATCH(1,($AP$3:$AP$129=$AR113&amp;$AQ113)*($AH$3:$AH$129=EU$3),0),0),"")</f>
        <v/>
      </c>
      <c r="EV113" s="297" t="str">
        <f t="array" aca="1" ref="EV113" ca="1">IFERROR(INDEX($AI$3:$AI$129,MATCH(1,($AP$3:$AP$129=$AR113&amp;$AQ113)*($AH$3:$AH$129=EV$3),0),0),"")</f>
        <v/>
      </c>
      <c r="EW113" s="299" t="str">
        <f t="array" aca="1" ref="EW113" ca="1">IFERROR(INDEX($AG$3:$AG$129,MATCH(1,($AP$3:$AP$129=$AR113&amp;$AQ113)*($AH$3:$AH$129=EW$3),0),0),"")</f>
        <v/>
      </c>
      <c r="EX113" s="297" t="str">
        <f t="array" aca="1" ref="EX113" ca="1">IFERROR(INDEX($AJ$3:$AJ$129,MATCH(1,($AP$3:$AP$129=$AR113&amp;$AQ113)*($AH$3:$AH$129=EX$3),0),0),"")</f>
        <v/>
      </c>
      <c r="EY113" s="297" t="str">
        <f t="array" aca="1" ref="EY113" ca="1">IFERROR(INDEX($AK$3:$AK$129,MATCH(1,($AP$3:$AP$129=$AR113&amp;$AQ113)*($AH$3:$AH$129=EY$3),0),0),"")</f>
        <v/>
      </c>
      <c r="EZ113" s="297" t="str">
        <f t="array" aca="1" ref="EZ113" ca="1">IFERROR(INDEX($AI$3:$AI$129,MATCH(1,($AP$3:$AP$129=$AR113&amp;$AQ113)*($AH$3:$AH$129=EZ$3),0),0),"")</f>
        <v/>
      </c>
      <c r="FA113" s="299" t="str">
        <f t="array" aca="1" ref="FA113" ca="1">IFERROR(INDEX($AG$3:$AG$129,MATCH(1,($AP$3:$AP$129=$AR113&amp;$AQ113)*($AH$3:$AH$129=FA$3),0),0),"")</f>
        <v/>
      </c>
      <c r="FB113" s="297" t="str">
        <f t="array" aca="1" ref="FB113" ca="1">IFERROR(INDEX($AJ$3:$AJ$129,MATCH(1,($AP$3:$AP$129=$AR113&amp;$AQ113)*($AH$3:$AH$129=FB$3),0),0),"")</f>
        <v/>
      </c>
      <c r="FC113" s="297" t="str">
        <f t="array" aca="1" ref="FC113" ca="1">IFERROR(INDEX($AK$3:$AK$129,MATCH(1,($AP$3:$AP$129=$AR113&amp;$AQ113)*($AH$3:$AH$129=FC$3),0),0),"")</f>
        <v/>
      </c>
      <c r="FD113" s="297" t="str">
        <f t="array" aca="1" ref="FD113" ca="1">IFERROR(INDEX($AI$3:$AI$129,MATCH(1,($AP$3:$AP$129=$AR113&amp;$AQ113)*($AH$3:$AH$129=FD$3),0),0),"")</f>
        <v/>
      </c>
      <c r="FE113" s="299" t="str">
        <f t="array" aca="1" ref="FE113" ca="1">IFERROR(INDEX($AG$3:$AG$129,MATCH(1,($AP$3:$AP$129=$AR113&amp;$AQ113)*($AH$3:$AH$129=FE$3),0),0),"")</f>
        <v/>
      </c>
      <c r="FF113" s="297" t="str">
        <f t="array" aca="1" ref="FF113" ca="1">IFERROR(INDEX($AJ$3:$AJ$129,MATCH(1,($AP$3:$AP$129=$AR113&amp;$AQ113)*($AH$3:$AH$129=FF$3),0),0),"")</f>
        <v/>
      </c>
      <c r="FG113" s="297" t="str">
        <f t="array" aca="1" ref="FG113" ca="1">IFERROR(INDEX($AK$3:$AK$129,MATCH(1,($AP$3:$AP$129=$AR113&amp;$AQ113)*($AH$3:$AH$129=FG$3),0),0),"")</f>
        <v/>
      </c>
    </row>
    <row r="114" spans="2:163" ht="13.8" x14ac:dyDescent="0.25">
      <c r="B114" s="295">
        <f>dummy1!O120</f>
        <v>112</v>
      </c>
      <c r="C114" s="296">
        <f>dummy1!P120</f>
        <v>42041</v>
      </c>
      <c r="D114" s="297">
        <f>dummy1!Q120</f>
        <v>0.79166666666666674</v>
      </c>
      <c r="E114" s="295" t="str">
        <f>dummy1!R120</f>
        <v>Court 16</v>
      </c>
      <c r="AD114" s="295">
        <f ca="1">'Bracket 33 - 64'!BO277</f>
        <v>64</v>
      </c>
      <c r="AE114" s="295" t="str">
        <f ca="1">'Bracket 33 - 64'!BP274</f>
        <v>Winner Match 55</v>
      </c>
      <c r="AF114" s="295" t="str">
        <f ca="1">'Bracket 33 - 64'!BP275</f>
        <v>Winner Match 56</v>
      </c>
      <c r="AG114" s="295" t="str">
        <f t="shared" ca="1" si="80"/>
        <v/>
      </c>
      <c r="AH114" s="295" t="str">
        <f t="shared" ca="1" si="81"/>
        <v/>
      </c>
      <c r="AI114" s="295" t="str">
        <f t="shared" ca="1" si="82"/>
        <v/>
      </c>
      <c r="AJ114" s="295" t="str">
        <f t="shared" ca="1" si="83"/>
        <v/>
      </c>
      <c r="AK114" s="295" t="str">
        <f t="shared" ca="1" si="84"/>
        <v/>
      </c>
      <c r="AL114" s="294">
        <f>IF(dummy1!B121=dummy1!B120,IF(dummy1!C121&gt;1,AL113,AL113+1),1)</f>
        <v>3</v>
      </c>
      <c r="AP114" s="295" t="str">
        <f t="shared" si="85"/>
        <v>3Court 16</v>
      </c>
      <c r="AQ114" s="295" t="str">
        <f t="shared" si="96"/>
        <v>Court 14</v>
      </c>
      <c r="AR114" s="295">
        <f t="shared" si="100"/>
        <v>6</v>
      </c>
      <c r="AS114" s="295">
        <f t="shared" ca="1" si="87"/>
        <v>28</v>
      </c>
      <c r="AT114" s="295">
        <f t="shared" ca="1" si="88"/>
        <v>0</v>
      </c>
      <c r="AU114" s="295">
        <f t="shared" ca="1" si="89"/>
        <v>0</v>
      </c>
      <c r="AV114" s="295">
        <f t="shared" ca="1" si="90"/>
        <v>0</v>
      </c>
      <c r="AW114" s="295">
        <f t="shared" ca="1" si="91"/>
        <v>0</v>
      </c>
      <c r="AX114" s="295">
        <f t="shared" ca="1" si="92"/>
        <v>0</v>
      </c>
      <c r="AY114" s="295">
        <f t="shared" ca="1" si="93"/>
        <v>0</v>
      </c>
      <c r="AZ114" s="297" t="str">
        <f t="array" aca="1" ref="AZ114" ca="1">IFERROR(INDEX($K$3:$K$18,MATCH(1,($AM$3:$AM$18=$AR114&amp;$AQ114)*($J$3:$J$18=AZ$3),0),0),"")</f>
        <v/>
      </c>
      <c r="BA114" s="299" t="str">
        <f t="array" aca="1" ref="BA114" ca="1">IFERROR(INDEX($I$3:$I$18,MATCH(1,($AM$3:$AM$18=$AR114&amp;$AQ114)*($J$3:$J$18=BA$3),0),0),"")</f>
        <v/>
      </c>
      <c r="BB114" s="297" t="str">
        <f t="array" aca="1" ref="BB114" ca="1">IFERROR(INDEX($L$3:$L$18,MATCH(1,($AM$3:$AM$18=$AR114&amp;$AQ114)*($J$3:$J$18=BB$3),0),0),"")</f>
        <v/>
      </c>
      <c r="BC114" s="297" t="str">
        <f t="array" aca="1" ref="BC114" ca="1">IFERROR(INDEX($M$3:$M$18,MATCH(1,($AM$3:$AM$18=$AR114&amp;$AQ114)*($J$3:$J$18=BC$3),0),0),"")</f>
        <v/>
      </c>
      <c r="BD114" s="297" t="str">
        <f t="array" aca="1" ref="BD114" ca="1">IFERROR(INDEX($K$3:$K$18,MATCH(1,($AM$3:$AM$18=$AR114&amp;$AQ114)*($J$3:$J$18=BD$3),0),0),"")</f>
        <v/>
      </c>
      <c r="BE114" s="299" t="str">
        <f t="array" aca="1" ref="BE114" ca="1">IFERROR(INDEX($I$3:$I$18,MATCH(1,($AM$3:$AM$18=$AR114&amp;$AQ114)*($J$3:$J$18=BE$3),0),0),"")</f>
        <v/>
      </c>
      <c r="BF114" s="297" t="str">
        <f t="array" aca="1" ref="BF114" ca="1">IFERROR(INDEX($L$3:$L$18,MATCH(1,($AM$3:$AM$18=$AR114&amp;$AQ114)*($J$3:$J$18=BF$3),0),0),"")</f>
        <v/>
      </c>
      <c r="BG114" s="297" t="str">
        <f t="array" aca="1" ref="BG114" ca="1">IFERROR(INDEX($M$3:$M$18,MATCH(1,($AM$3:$AM$18=$AR114&amp;$AQ114)*($J$3:$J$18=BG$3),0),0),"")</f>
        <v/>
      </c>
      <c r="BH114" s="297" t="str">
        <f t="array" aca="1" ref="BH114" ca="1">IFERROR(INDEX($K$3:$K$18,MATCH(1,($AM$3:$AM$18=$AR114&amp;$AQ114)*($J$3:$J$18=BH$3),0),0),"")</f>
        <v/>
      </c>
      <c r="BI114" s="299" t="str">
        <f t="array" aca="1" ref="BI114" ca="1">IFERROR(INDEX($I$3:$I$18,MATCH(1,($AM$3:$AM$18=$AR114&amp;$AQ114)*($J$3:$J$18=BI$3),0),0),"")</f>
        <v/>
      </c>
      <c r="BJ114" s="297" t="str">
        <f t="array" aca="1" ref="BJ114" ca="1">IFERROR(INDEX($L$3:$L$18,MATCH(1,($AM$3:$AM$18=$AR114&amp;$AQ114)*($J$3:$J$18=BJ$3),0),0),"")</f>
        <v/>
      </c>
      <c r="BK114" s="297" t="str">
        <f t="array" aca="1" ref="BK114" ca="1">IFERROR(INDEX($M$3:$M$18,MATCH(1,($AM$3:$AM$18=$AR114&amp;$AQ114)*($J$3:$J$18=BK$3),0),0),"")</f>
        <v/>
      </c>
      <c r="BL114" s="297" t="str">
        <f t="array" aca="1" ref="BL114" ca="1">IFERROR(INDEX($K$3:$K$18,MATCH(1,($AM$3:$AM$18=$AR114&amp;$AQ114)*($J$3:$J$18=BL$3),0),0),"")</f>
        <v/>
      </c>
      <c r="BM114" s="299" t="str">
        <f t="array" aca="1" ref="BM114" ca="1">IFERROR(INDEX($I$3:$I$18,MATCH(1,($AM$3:$AM$18=$AR114&amp;$AQ114)*($J$3:$J$18=BM$3),0),0),"")</f>
        <v/>
      </c>
      <c r="BN114" s="297" t="str">
        <f t="array" aca="1" ref="BN114" ca="1">IFERROR(INDEX($L$3:$L$18,MATCH(1,($AM$3:$AM$18=$AR114&amp;$AQ114)*($J$3:$J$18=BN$3),0),0),"")</f>
        <v/>
      </c>
      <c r="BO114" s="297" t="str">
        <f t="array" aca="1" ref="BO114" ca="1">IFERROR(INDEX($M$3:$M$18,MATCH(1,($AM$3:$AM$18=$AR114&amp;$AQ114)*($J$3:$J$18=BO$3),0),0),"")</f>
        <v/>
      </c>
      <c r="BP114" s="297" t="str">
        <f t="array" aca="1" ref="BP114" ca="1">IFERROR(INDEX($K$3:$K$18,MATCH(1,($AM$3:$AM$18=$AR114&amp;$AQ114)*($J$3:$J$18=BP$3),0),0),"")</f>
        <v/>
      </c>
      <c r="BQ114" s="299" t="str">
        <f t="array" aca="1" ref="BQ114" ca="1">IFERROR(INDEX($I$3:$I$18,MATCH(1,($AM$3:$AM$18=$AR114&amp;$AQ114)*($J$3:$J$18=BQ$3),0),0),"")</f>
        <v/>
      </c>
      <c r="BR114" s="297" t="str">
        <f t="array" aca="1" ref="BR114" ca="1">IFERROR(INDEX($L$3:$L$18,MATCH(1,($AM$3:$AM$18=$AR114&amp;$AQ114)*($J$3:$J$18=BR$3),0),0),"")</f>
        <v/>
      </c>
      <c r="BS114" s="297" t="str">
        <f t="array" aca="1" ref="BS114" ca="1">IFERROR(INDEX($M$3:$M$18,MATCH(1,($AM$3:$AM$18=$AR114&amp;$AQ114)*($J$3:$J$18=BS$3),0),0),"")</f>
        <v/>
      </c>
      <c r="BT114" s="297" t="str">
        <f t="array" aca="1" ref="BT114" ca="1">IFERROR(INDEX($K$3:$K$18,MATCH(1,($AM$3:$AM$18=$AR114&amp;$AQ114)*($J$3:$J$18=BT$3),0),0),"")</f>
        <v/>
      </c>
      <c r="BU114" s="299" t="str">
        <f t="array" aca="1" ref="BU114" ca="1">IFERROR(INDEX($I$3:$I$18,MATCH(1,($AM$3:$AM$18=$AR114&amp;$AQ114)*($J$3:$J$18=BU$3),0),0),"")</f>
        <v/>
      </c>
      <c r="BV114" s="297" t="str">
        <f t="array" aca="1" ref="BV114" ca="1">IFERROR(INDEX($L$3:$L$18,MATCH(1,($AM$3:$AM$18=$AR114&amp;$AQ114)*($J$3:$J$18=BV$3),0),0),"")</f>
        <v/>
      </c>
      <c r="BW114" s="297" t="str">
        <f t="array" aca="1" ref="BW114" ca="1">IFERROR(INDEX($M$3:$M$18,MATCH(1,($AM$3:$AM$18=$AR114&amp;$AQ114)*($J$3:$J$18=BW$3),0),0),"")</f>
        <v/>
      </c>
      <c r="BX114" s="297" t="str">
        <f t="array" aca="1" ref="BX114" ca="1">IFERROR(INDEX($K$3:$K$18,MATCH(1,($AM$3:$AM$18=$AR114&amp;$AQ114)*($J$3:$J$18=BX$3),0),0),"")</f>
        <v/>
      </c>
      <c r="BY114" s="299" t="str">
        <f t="array" aca="1" ref="BY114" ca="1">IFERROR(INDEX($I$3:$I$18,MATCH(1,($AM$3:$AM$18=$AR114&amp;$AQ114)*($J$3:$J$18=BY$3),0),0),"")</f>
        <v/>
      </c>
      <c r="BZ114" s="297" t="str">
        <f t="array" aca="1" ref="BZ114" ca="1">IFERROR(INDEX($L$3:$L$18,MATCH(1,($AM$3:$AM$18=$AR114&amp;$AQ114)*($J$3:$J$18=BZ$3),0),0),"")</f>
        <v/>
      </c>
      <c r="CA114" s="297" t="str">
        <f t="array" aca="1" ref="CA114" ca="1">IFERROR(INDEX($M$3:$M$18,MATCH(1,($AM$3:$AM$18=$AR114&amp;$AQ114)*($J$3:$J$18=CA$3),0),0),"")</f>
        <v/>
      </c>
      <c r="CB114" s="297" t="str">
        <f t="array" aca="1" ref="CB114" ca="1">IFERROR(INDEX($S$3:$S$33,MATCH(1,($AN$3:$AN$33=$AR114&amp;$AQ114)*($R$3:$R$33=CB$3),0),0),"")</f>
        <v/>
      </c>
      <c r="CC114" s="299" t="str">
        <f t="array" aca="1" ref="CC114" ca="1">IFERROR(INDEX($Q$3:$Q$33,MATCH(1,($AN$3:$AN$33=$AR114&amp;$AQ114)*($R$3:$R$33=CC$3),0),0),"")</f>
        <v/>
      </c>
      <c r="CD114" s="297" t="str">
        <f t="array" aca="1" ref="CD114" ca="1">IFERROR(INDEX($T$3:$T$33,MATCH(1,($AN$3:$AN$33=$AR114&amp;$AQ114)*($R$3:$R$33=CD$3),0),0),"")</f>
        <v/>
      </c>
      <c r="CE114" s="297" t="str">
        <f t="array" aca="1" ref="CE114" ca="1">IFERROR(INDEX($U$3:$U$33,MATCH(1,($AN$3:$AN$33=$AR114&amp;$AQ114)*($R$3:$R$33=CE$3),0),0),"")</f>
        <v/>
      </c>
      <c r="CF114" s="297" t="str">
        <f t="array" aca="1" ref="CF114" ca="1">IFERROR(INDEX($S$3:$S$33,MATCH(1,($AN$3:$AN$33=$AR114&amp;$AQ114)*($R$3:$R$33=CF$3),0),0),"")</f>
        <v/>
      </c>
      <c r="CG114" s="299" t="str">
        <f t="array" aca="1" ref="CG114" ca="1">IFERROR(INDEX($Q$3:$Q$33,MATCH(1,($AN$3:$AN$33=$AR114&amp;$AQ114)*($R$3:$R$33=CG$3),0),0),"")</f>
        <v/>
      </c>
      <c r="CH114" s="297" t="str">
        <f t="array" aca="1" ref="CH114" ca="1">IFERROR(INDEX($T$3:$T$33,MATCH(1,($AN$3:$AN$33=$AR114&amp;$AQ114)*($R$3:$R$33=CH$3),0),0),"")</f>
        <v/>
      </c>
      <c r="CI114" s="297" t="str">
        <f t="array" aca="1" ref="CI114" ca="1">IFERROR(INDEX($U$3:$U$33,MATCH(1,($AN$3:$AN$33=$AR114&amp;$AQ114)*($R$3:$R$33=CI$3),0),0),"")</f>
        <v/>
      </c>
      <c r="CJ114" s="297" t="str">
        <f t="array" aca="1" ref="CJ114" ca="1">IFERROR(INDEX($S$3:$S$33,MATCH(1,($AN$3:$AN$33=$AR114&amp;$AQ114)*($R$3:$R$33=CJ$3),0),0),"")</f>
        <v/>
      </c>
      <c r="CK114" s="299" t="str">
        <f t="array" aca="1" ref="CK114" ca="1">IFERROR(INDEX($Q$3:$Q$33,MATCH(1,($AN$3:$AN$33=$AR114&amp;$AQ114)*($R$3:$R$33=CK$3),0),0),"")</f>
        <v/>
      </c>
      <c r="CL114" s="297" t="str">
        <f t="array" aca="1" ref="CL114" ca="1">IFERROR(INDEX($T$3:$T$33,MATCH(1,($AN$3:$AN$33=$AR114&amp;$AQ114)*($R$3:$R$33=CL$3),0),0),"")</f>
        <v/>
      </c>
      <c r="CM114" s="297" t="str">
        <f t="array" aca="1" ref="CM114" ca="1">IFERROR(INDEX($U$3:$U$33,MATCH(1,($AN$3:$AN$33=$AR114&amp;$AQ114)*($R$3:$R$33=CM$3),0),0),"")</f>
        <v/>
      </c>
      <c r="CN114" s="297" t="str">
        <f t="array" aca="1" ref="CN114" ca="1">IFERROR(INDEX($S$3:$S$33,MATCH(1,($AN$3:$AN$33=$AR114&amp;$AQ114)*($R$3:$R$33=CN$3),0),0),"")</f>
        <v/>
      </c>
      <c r="CO114" s="299" t="str">
        <f t="array" aca="1" ref="CO114" ca="1">IFERROR(INDEX($Q$3:$Q$33,MATCH(1,($AN$3:$AN$33=$AR114&amp;$AQ114)*($R$3:$R$33=CO$3),0),0),"")</f>
        <v/>
      </c>
      <c r="CP114" s="297" t="str">
        <f t="array" aca="1" ref="CP114" ca="1">IFERROR(INDEX($T$3:$T$33,MATCH(1,($AN$3:$AN$33=$AR114&amp;$AQ114)*($R$3:$R$33=CP$3),0),0),"")</f>
        <v/>
      </c>
      <c r="CQ114" s="297" t="str">
        <f t="array" aca="1" ref="CQ114" ca="1">IFERROR(INDEX($U$3:$U$33,MATCH(1,($AN$3:$AN$33=$AR114&amp;$AQ114)*($R$3:$R$33=CQ$3),0),0),"")</f>
        <v/>
      </c>
      <c r="CR114" s="297" t="str">
        <f t="array" aca="1" ref="CR114" ca="1">IFERROR(INDEX($S$3:$S$33,MATCH(1,($AN$3:$AN$33=$AR114&amp;$AQ114)*($R$3:$R$33=CR$3),0),0),"")</f>
        <v/>
      </c>
      <c r="CS114" s="299" t="str">
        <f t="array" aca="1" ref="CS114" ca="1">IFERROR(INDEX($Q$3:$Q$33,MATCH(1,($AN$3:$AN$33=$AR114&amp;$AQ114)*($R$3:$R$33=CS$3),0),0),"")</f>
        <v/>
      </c>
      <c r="CT114" s="297" t="str">
        <f t="array" aca="1" ref="CT114" ca="1">IFERROR(INDEX($T$3:$T$33,MATCH(1,($AN$3:$AN$33=$AR114&amp;$AQ114)*($R$3:$R$33=CT$3),0),0),"")</f>
        <v/>
      </c>
      <c r="CU114" s="297" t="str">
        <f t="array" aca="1" ref="CU114" ca="1">IFERROR(INDEX($U$3:$U$33,MATCH(1,($AN$3:$AN$33=$AR114&amp;$AQ114)*($R$3:$R$33=CU$3),0),0),"")</f>
        <v/>
      </c>
      <c r="CV114" s="297" t="str">
        <f t="array" aca="1" ref="CV114" ca="1">IFERROR(INDEX($S$3:$S$33,MATCH(1,($AN$3:$AN$33=$AR114&amp;$AQ114)*($R$3:$R$33=CV$3),0),0),"")</f>
        <v/>
      </c>
      <c r="CW114" s="299" t="str">
        <f t="array" aca="1" ref="CW114" ca="1">IFERROR(INDEX($Q$3:$Q$33,MATCH(1,($AN$3:$AN$33=$AR114&amp;$AQ114)*($R$3:$R$33=CW$3),0),0),"")</f>
        <v/>
      </c>
      <c r="CX114" s="297" t="str">
        <f t="array" aca="1" ref="CX114" ca="1">IFERROR(INDEX($T$3:$T$33,MATCH(1,($AN$3:$AN$33=$AR114&amp;$AQ114)*($R$3:$R$33=CX$3),0),0),"")</f>
        <v/>
      </c>
      <c r="CY114" s="297" t="str">
        <f t="array" aca="1" ref="CY114" ca="1">IFERROR(INDEX($U$3:$U$33,MATCH(1,($AN$3:$AN$33=$AR114&amp;$AQ114)*($R$3:$R$33=CY$3),0),0),"")</f>
        <v/>
      </c>
      <c r="CZ114" s="297" t="str">
        <f t="array" aca="1" ref="CZ114" ca="1">IFERROR(INDEX($S$3:$S$33,MATCH(1,($AN$3:$AN$33=$AR114&amp;$AQ114)*($R$3:$R$33=CZ$3),0),0),"")</f>
        <v/>
      </c>
      <c r="DA114" s="299" t="str">
        <f t="array" aca="1" ref="DA114" ca="1">IFERROR(INDEX($Q$3:$Q$33,MATCH(1,($AN$3:$AN$33=$AR114&amp;$AQ114)*($R$3:$R$33=DA$3),0),0),"")</f>
        <v/>
      </c>
      <c r="DB114" s="297" t="str">
        <f t="array" aca="1" ref="DB114" ca="1">IFERROR(INDEX($T$3:$T$33,MATCH(1,($AN$3:$AN$33=$AR114&amp;$AQ114)*($R$3:$R$33=DB$3),0),0),"")</f>
        <v/>
      </c>
      <c r="DC114" s="297" t="str">
        <f t="array" aca="1" ref="DC114" ca="1">IFERROR(INDEX($U$3:$U$33,MATCH(1,($AN$3:$AN$33=$AR114&amp;$AQ114)*($R$3:$R$33=DC$3),0),0),"")</f>
        <v/>
      </c>
      <c r="DD114" s="297" t="str">
        <f t="array" aca="1" ref="DD114" ca="1">IFERROR(INDEX($AA$3:$AA$65,MATCH(1,($AO$3:$AO$65=$AR114&amp;$AQ114)*($Z$3:$Z$65=DD$3),0),0),"")</f>
        <v/>
      </c>
      <c r="DE114" s="299" t="str">
        <f t="array" aca="1" ref="DE114" ca="1">IFERROR(INDEX($Y$3:$Y$65,MATCH(1,($AO$3:$AO$65=$AR114&amp;$AQ114)*($Z$3:$Z$65=DE$3),0),0),"")</f>
        <v/>
      </c>
      <c r="DF114" s="297" t="str">
        <f t="array" aca="1" ref="DF114" ca="1">IFERROR(INDEX($AB$3:$AB$65,MATCH(1,($AO$3:$AO$65=$AR114&amp;$AQ114)*($Z$3:$Z$65=DF$3),0),0),"")</f>
        <v/>
      </c>
      <c r="DG114" s="297" t="str">
        <f t="array" aca="1" ref="DG114" ca="1">IFERROR(INDEX($AC$3:$AC$65,MATCH(1,($AO$3:$AO$65=$AR114&amp;$AQ114)*($Z$3:$Z$65=DG$3),0),0),"")</f>
        <v/>
      </c>
      <c r="DH114" s="297" t="str">
        <f t="array" aca="1" ref="DH114" ca="1">IFERROR(INDEX($AA$3:$AA$65,MATCH(1,($AO$3:$AO$65=$AR114&amp;$AQ114)*($Z$3:$Z$65=DH$3),0),0),"")</f>
        <v/>
      </c>
      <c r="DI114" s="299" t="str">
        <f t="array" aca="1" ref="DI114" ca="1">IFERROR(INDEX($Y$3:$Y$65,MATCH(1,($AO$3:$AO$65=$AR114&amp;$AQ114)*($Z$3:$Z$65=DI$3),0),0),"")</f>
        <v/>
      </c>
      <c r="DJ114" s="297" t="str">
        <f t="array" aca="1" ref="DJ114" ca="1">IFERROR(INDEX($AB$3:$AB$65,MATCH(1,($AO$3:$AO$65=$AR114&amp;$AQ114)*($Z$3:$Z$65=DJ$3),0),0),"")</f>
        <v/>
      </c>
      <c r="DK114" s="297" t="str">
        <f t="array" aca="1" ref="DK114" ca="1">IFERROR(INDEX($AC$3:$AC$65,MATCH(1,($AO$3:$AO$65=$AR114&amp;$AQ114)*($Z$3:$Z$65=DK$3),0),0),"")</f>
        <v/>
      </c>
      <c r="DL114" s="297" t="str">
        <f t="array" aca="1" ref="DL114" ca="1">IFERROR(INDEX($AA$3:$AA$65,MATCH(1,($AO$3:$AO$65=$AR114&amp;$AQ114)*($Z$3:$Z$65=DL$3),0),0),"")</f>
        <v/>
      </c>
      <c r="DM114" s="299" t="str">
        <f t="array" aca="1" ref="DM114" ca="1">IFERROR(INDEX($Y$3:$Y$65,MATCH(1,($AO$3:$AO$65=$AR114&amp;$AQ114)*($Z$3:$Z$65=DM$3),0),0),"")</f>
        <v/>
      </c>
      <c r="DN114" s="297" t="str">
        <f t="array" aca="1" ref="DN114" ca="1">IFERROR(INDEX($AB$3:$AB$65,MATCH(1,($AO$3:$AO$65=$AR114&amp;$AQ114)*($Z$3:$Z$65=DN$3),0),0),"")</f>
        <v/>
      </c>
      <c r="DO114" s="297" t="str">
        <f t="array" aca="1" ref="DO114" ca="1">IFERROR(INDEX($AC$3:$AC$65,MATCH(1,($AO$3:$AO$65=$AR114&amp;$AQ114)*($Z$3:$Z$65=DO$3),0),0),"")</f>
        <v/>
      </c>
      <c r="DP114" s="297" t="str">
        <f t="array" aca="1" ref="DP114" ca="1">IFERROR(INDEX($AA$3:$AA$65,MATCH(1,($AO$3:$AO$65=$AR114&amp;$AQ114)*($Z$3:$Z$65=DP$3),0),0),"")</f>
        <v/>
      </c>
      <c r="DQ114" s="299" t="str">
        <f t="array" aca="1" ref="DQ114" ca="1">IFERROR(INDEX($Y$3:$Y$65,MATCH(1,($AO$3:$AO$65=$AR114&amp;$AQ114)*($Z$3:$Z$65=DQ$3),0),0),"")</f>
        <v/>
      </c>
      <c r="DR114" s="297" t="str">
        <f t="array" aca="1" ref="DR114" ca="1">IFERROR(INDEX($AB$3:$AB$65,MATCH(1,($AO$3:$AO$65=$AR114&amp;$AQ114)*($Z$3:$Z$65=DR$3),0),0),"")</f>
        <v/>
      </c>
      <c r="DS114" s="297" t="str">
        <f t="array" aca="1" ref="DS114" ca="1">IFERROR(INDEX($AC$3:$AC$65,MATCH(1,($AO$3:$AO$65=$AR114&amp;$AQ114)*($Z$3:$Z$65=DS$3),0),0),"")</f>
        <v/>
      </c>
      <c r="DT114" s="297" t="str">
        <f t="array" aca="1" ref="DT114" ca="1">IFERROR(INDEX($AA$3:$AA$65,MATCH(1,($AO$3:$AO$65=$AR114&amp;$AQ114)*($Z$3:$Z$65=DT$3),0),0),"")</f>
        <v/>
      </c>
      <c r="DU114" s="299" t="str">
        <f t="array" aca="1" ref="DU114" ca="1">IFERROR(INDEX($Y$3:$Y$65,MATCH(1,($AO$3:$AO$65=$AR114&amp;$AQ114)*($Z$3:$Z$65=DU$3),0),0),"")</f>
        <v/>
      </c>
      <c r="DV114" s="297" t="str">
        <f t="array" aca="1" ref="DV114" ca="1">IFERROR(INDEX($AB$3:$AB$65,MATCH(1,($AO$3:$AO$65=$AR114&amp;$AQ114)*($Z$3:$Z$65=DV$3),0),0),"")</f>
        <v/>
      </c>
      <c r="DW114" s="297" t="str">
        <f t="array" aca="1" ref="DW114" ca="1">IFERROR(INDEX($AC$3:$AC$65,MATCH(1,($AO$3:$AO$65=$AR114&amp;$AQ114)*($Z$3:$Z$65=DW$3),0),0),"")</f>
        <v/>
      </c>
      <c r="DX114" s="297" t="str">
        <f t="array" aca="1" ref="DX114" ca="1">IFERROR(INDEX($AA$3:$AA$65,MATCH(1,($AO$3:$AO$65=$AR114&amp;$AQ114)*($Z$3:$Z$65=DX$3),0),0),"")</f>
        <v/>
      </c>
      <c r="DY114" s="299" t="str">
        <f t="array" aca="1" ref="DY114" ca="1">IFERROR(INDEX($Y$3:$Y$65,MATCH(1,($AO$3:$AO$65=$AR114&amp;$AQ114)*($Z$3:$Z$65=DY$3),0),0),"")</f>
        <v/>
      </c>
      <c r="DZ114" s="297" t="str">
        <f t="array" aca="1" ref="DZ114" ca="1">IFERROR(INDEX($AB$3:$AB$65,MATCH(1,($AO$3:$AO$65=$AR114&amp;$AQ114)*($Z$3:$Z$65=DZ$3),0),0),"")</f>
        <v/>
      </c>
      <c r="EA114" s="297" t="str">
        <f t="array" aca="1" ref="EA114" ca="1">IFERROR(INDEX($AC$3:$AC$65,MATCH(1,($AO$3:$AO$65=$AR114&amp;$AQ114)*($Z$3:$Z$65=EA$3),0),0),"")</f>
        <v/>
      </c>
      <c r="EB114" s="297" t="str">
        <f t="array" aca="1" ref="EB114" ca="1">IFERROR(INDEX($AA$3:$AA$65,MATCH(1,($AO$3:$AO$65=$AR114&amp;$AQ114)*($Z$3:$Z$65=EB$3),0),0),"")</f>
        <v/>
      </c>
      <c r="EC114" s="299" t="str">
        <f t="array" aca="1" ref="EC114" ca="1">IFERROR(INDEX($Y$3:$Y$65,MATCH(1,($AO$3:$AO$65=$AR114&amp;$AQ114)*($Z$3:$Z$65=EC$3),0),0),"")</f>
        <v/>
      </c>
      <c r="ED114" s="297" t="str">
        <f t="array" aca="1" ref="ED114" ca="1">IFERROR(INDEX($AB$3:$AB$65,MATCH(1,($AO$3:$AO$65=$AR114&amp;$AQ114)*($Z$3:$Z$65=ED$3),0),0),"")</f>
        <v/>
      </c>
      <c r="EE114" s="297" t="str">
        <f t="array" aca="1" ref="EE114" ca="1">IFERROR(INDEX($AC$3:$AC$65,MATCH(1,($AO$3:$AO$65=$AR114&amp;$AQ114)*($Z$3:$Z$65=EE$3),0),0),"")</f>
        <v/>
      </c>
      <c r="EF114" s="297" t="str">
        <f t="array" aca="1" ref="EF114" ca="1">IFERROR(INDEX($AI$3:$AI$129,MATCH(1,($AP$3:$AP$129=$AR114&amp;$AQ114)*($AH$3:$AH$129=EF$3),0),0),"")</f>
        <v/>
      </c>
      <c r="EG114" s="299" t="str">
        <f t="array" aca="1" ref="EG114" ca="1">IFERROR(INDEX($AG$3:$AG$129,MATCH(1,($AP$3:$AP$129=$AR114&amp;$AQ114)*($AH$3:$AH$129=EG$3),0),0),"")</f>
        <v/>
      </c>
      <c r="EH114" s="297" t="str">
        <f t="array" aca="1" ref="EH114" ca="1">IFERROR(INDEX($AJ$3:$AJ$129,MATCH(1,($AP$3:$AP$129=$AR114&amp;$AQ114)*($AH$3:$AH$129=EH$3),0),0),"")</f>
        <v/>
      </c>
      <c r="EI114" s="297" t="str">
        <f t="array" aca="1" ref="EI114" ca="1">IFERROR(INDEX($AK$3:$AK$129,MATCH(1,($AP$3:$AP$129=$AR114&amp;$AQ114)*($AH$3:$AH$129=EI$3),0),0),"")</f>
        <v/>
      </c>
      <c r="EJ114" s="297" t="str">
        <f t="array" aca="1" ref="EJ114" ca="1">IFERROR(INDEX($AI$3:$AI$129,MATCH(1,($AP$3:$AP$129=$AR114&amp;$AQ114)*($AH$3:$AH$129=EJ$3),0),0),"")</f>
        <v/>
      </c>
      <c r="EK114" s="299" t="str">
        <f t="array" aca="1" ref="EK114" ca="1">IFERROR(INDEX($AG$3:$AG$129,MATCH(1,($AP$3:$AP$129=$AR114&amp;$AQ114)*($AH$3:$AH$129=EK$3),0),0),"")</f>
        <v/>
      </c>
      <c r="EL114" s="297" t="str">
        <f t="array" aca="1" ref="EL114" ca="1">IFERROR(INDEX($AJ$3:$AJ$129,MATCH(1,($AP$3:$AP$129=$AR114&amp;$AQ114)*($AH$3:$AH$129=EL$3),0),0),"")</f>
        <v/>
      </c>
      <c r="EM114" s="297" t="str">
        <f t="array" aca="1" ref="EM114" ca="1">IFERROR(INDEX($AK$3:$AK$129,MATCH(1,($AP$3:$AP$129=$AR114&amp;$AQ114)*($AH$3:$AH$129=EM$3),0),0),"")</f>
        <v/>
      </c>
      <c r="EN114" s="297" t="str">
        <f t="array" aca="1" ref="EN114" ca="1">IFERROR(INDEX($AI$3:$AI$129,MATCH(1,($AP$3:$AP$129=$AR114&amp;$AQ114)*($AH$3:$AH$129=EN$3),0),0),"")</f>
        <v/>
      </c>
      <c r="EO114" s="299" t="str">
        <f t="array" aca="1" ref="EO114" ca="1">IFERROR(INDEX($AG$3:$AG$129,MATCH(1,($AP$3:$AP$129=$AR114&amp;$AQ114)*($AH$3:$AH$129=EO$3),0),0),"")</f>
        <v/>
      </c>
      <c r="EP114" s="297" t="str">
        <f t="array" aca="1" ref="EP114" ca="1">IFERROR(INDEX($AJ$3:$AJ$129,MATCH(1,($AP$3:$AP$129=$AR114&amp;$AQ114)*($AH$3:$AH$129=EP$3),0),0),"")</f>
        <v/>
      </c>
      <c r="EQ114" s="297" t="str">
        <f t="array" aca="1" ref="EQ114" ca="1">IFERROR(INDEX($AK$3:$AK$129,MATCH(1,($AP$3:$AP$129=$AR114&amp;$AQ114)*($AH$3:$AH$129=EQ$3),0),0),"")</f>
        <v/>
      </c>
      <c r="ER114" s="297" t="str">
        <f t="array" aca="1" ref="ER114" ca="1">IFERROR(INDEX($AI$3:$AI$129,MATCH(1,($AP$3:$AP$129=$AR114&amp;$AQ114)*($AH$3:$AH$129=ER$3),0),0),"")</f>
        <v/>
      </c>
      <c r="ES114" s="299" t="str">
        <f t="array" aca="1" ref="ES114" ca="1">IFERROR(INDEX($AG$3:$AG$129,MATCH(1,($AP$3:$AP$129=$AR114&amp;$AQ114)*($AH$3:$AH$129=ES$3),0),0),"")</f>
        <v/>
      </c>
      <c r="ET114" s="297" t="str">
        <f t="array" aca="1" ref="ET114" ca="1">IFERROR(INDEX($AJ$3:$AJ$129,MATCH(1,($AP$3:$AP$129=$AR114&amp;$AQ114)*($AH$3:$AH$129=ET$3),0),0),"")</f>
        <v/>
      </c>
      <c r="EU114" s="297" t="str">
        <f t="array" aca="1" ref="EU114" ca="1">IFERROR(INDEX($AK$3:$AK$129,MATCH(1,($AP$3:$AP$129=$AR114&amp;$AQ114)*($AH$3:$AH$129=EU$3),0),0),"")</f>
        <v/>
      </c>
      <c r="EV114" s="297" t="str">
        <f t="array" aca="1" ref="EV114" ca="1">IFERROR(INDEX($AI$3:$AI$129,MATCH(1,($AP$3:$AP$129=$AR114&amp;$AQ114)*($AH$3:$AH$129=EV$3),0),0),"")</f>
        <v/>
      </c>
      <c r="EW114" s="299" t="str">
        <f t="array" aca="1" ref="EW114" ca="1">IFERROR(INDEX($AG$3:$AG$129,MATCH(1,($AP$3:$AP$129=$AR114&amp;$AQ114)*($AH$3:$AH$129=EW$3),0),0),"")</f>
        <v/>
      </c>
      <c r="EX114" s="297" t="str">
        <f t="array" aca="1" ref="EX114" ca="1">IFERROR(INDEX($AJ$3:$AJ$129,MATCH(1,($AP$3:$AP$129=$AR114&amp;$AQ114)*($AH$3:$AH$129=EX$3),0),0),"")</f>
        <v/>
      </c>
      <c r="EY114" s="297" t="str">
        <f t="array" aca="1" ref="EY114" ca="1">IFERROR(INDEX($AK$3:$AK$129,MATCH(1,($AP$3:$AP$129=$AR114&amp;$AQ114)*($AH$3:$AH$129=EY$3),0),0),"")</f>
        <v/>
      </c>
      <c r="EZ114" s="297" t="str">
        <f t="array" aca="1" ref="EZ114" ca="1">IFERROR(INDEX($AI$3:$AI$129,MATCH(1,($AP$3:$AP$129=$AR114&amp;$AQ114)*($AH$3:$AH$129=EZ$3),0),0),"")</f>
        <v/>
      </c>
      <c r="FA114" s="299" t="str">
        <f t="array" aca="1" ref="FA114" ca="1">IFERROR(INDEX($AG$3:$AG$129,MATCH(1,($AP$3:$AP$129=$AR114&amp;$AQ114)*($AH$3:$AH$129=FA$3),0),0),"")</f>
        <v/>
      </c>
      <c r="FB114" s="297" t="str">
        <f t="array" aca="1" ref="FB114" ca="1">IFERROR(INDEX($AJ$3:$AJ$129,MATCH(1,($AP$3:$AP$129=$AR114&amp;$AQ114)*($AH$3:$AH$129=FB$3),0),0),"")</f>
        <v/>
      </c>
      <c r="FC114" s="297" t="str">
        <f t="array" aca="1" ref="FC114" ca="1">IFERROR(INDEX($AK$3:$AK$129,MATCH(1,($AP$3:$AP$129=$AR114&amp;$AQ114)*($AH$3:$AH$129=FC$3),0),0),"")</f>
        <v/>
      </c>
      <c r="FD114" s="297" t="str">
        <f t="array" aca="1" ref="FD114" ca="1">IFERROR(INDEX($AI$3:$AI$129,MATCH(1,($AP$3:$AP$129=$AR114&amp;$AQ114)*($AH$3:$AH$129=FD$3),0),0),"")</f>
        <v/>
      </c>
      <c r="FE114" s="299" t="str">
        <f t="array" aca="1" ref="FE114" ca="1">IFERROR(INDEX($AG$3:$AG$129,MATCH(1,($AP$3:$AP$129=$AR114&amp;$AQ114)*($AH$3:$AH$129=FE$3),0),0),"")</f>
        <v/>
      </c>
      <c r="FF114" s="297" t="str">
        <f t="array" aca="1" ref="FF114" ca="1">IFERROR(INDEX($AJ$3:$AJ$129,MATCH(1,($AP$3:$AP$129=$AR114&amp;$AQ114)*($AH$3:$AH$129=FF$3),0),0),"")</f>
        <v/>
      </c>
      <c r="FG114" s="297" t="str">
        <f t="array" aca="1" ref="FG114" ca="1">IFERROR(INDEX($AK$3:$AK$129,MATCH(1,($AP$3:$AP$129=$AR114&amp;$AQ114)*($AH$3:$AH$129=FG$3),0),0),"")</f>
        <v/>
      </c>
    </row>
    <row r="115" spans="2:163" ht="13.8" x14ac:dyDescent="0.25">
      <c r="B115" s="295">
        <f>dummy1!O121</f>
        <v>113</v>
      </c>
      <c r="C115" s="296">
        <f>dummy1!P121</f>
        <v>42041</v>
      </c>
      <c r="D115" s="297">
        <f>dummy1!Q121</f>
        <v>0.87500000000000011</v>
      </c>
      <c r="E115" s="295" t="str">
        <f>dummy1!R121</f>
        <v>Court 1</v>
      </c>
      <c r="AD115" s="295">
        <f ca="1">'Bracket 33 - 64'!BO333</f>
        <v>65</v>
      </c>
      <c r="AE115" s="295" t="str">
        <f ca="1">'Bracket 33 - 64'!BP330</f>
        <v>Winner Match 57</v>
      </c>
      <c r="AF115" s="295" t="str">
        <f ca="1">'Bracket 33 - 64'!BP331</f>
        <v>Winner Match 58</v>
      </c>
      <c r="AG115" s="295" t="str">
        <f t="shared" ca="1" si="80"/>
        <v/>
      </c>
      <c r="AH115" s="295" t="str">
        <f t="shared" ca="1" si="81"/>
        <v/>
      </c>
      <c r="AI115" s="295" t="str">
        <f t="shared" ca="1" si="82"/>
        <v/>
      </c>
      <c r="AJ115" s="295" t="str">
        <f t="shared" ca="1" si="83"/>
        <v/>
      </c>
      <c r="AK115" s="295" t="str">
        <f t="shared" ca="1" si="84"/>
        <v/>
      </c>
      <c r="AL115" s="294">
        <f>IF(dummy1!B122=dummy1!B121,IF(dummy1!C122&gt;1,AL114,AL114+1),1)</f>
        <v>4</v>
      </c>
      <c r="AP115" s="295" t="str">
        <f t="shared" si="85"/>
        <v>4Court 1</v>
      </c>
      <c r="AQ115" s="295" t="str">
        <f t="shared" si="96"/>
        <v>Court 14</v>
      </c>
      <c r="AR115" s="295">
        <f t="shared" si="100"/>
        <v>7</v>
      </c>
      <c r="AS115" s="295">
        <f t="shared" ca="1" si="87"/>
        <v>28</v>
      </c>
      <c r="AT115" s="295">
        <f t="shared" ca="1" si="88"/>
        <v>0</v>
      </c>
      <c r="AU115" s="295">
        <f t="shared" ca="1" si="89"/>
        <v>0</v>
      </c>
      <c r="AV115" s="295">
        <f t="shared" ca="1" si="90"/>
        <v>0</v>
      </c>
      <c r="AW115" s="295">
        <f t="shared" ca="1" si="91"/>
        <v>0</v>
      </c>
      <c r="AX115" s="295">
        <f t="shared" ca="1" si="92"/>
        <v>0</v>
      </c>
      <c r="AY115" s="295">
        <f t="shared" ca="1" si="93"/>
        <v>0</v>
      </c>
      <c r="AZ115" s="297" t="str">
        <f t="array" aca="1" ref="AZ115" ca="1">IFERROR(INDEX($K$3:$K$18,MATCH(1,($AM$3:$AM$18=$AR115&amp;$AQ115)*($J$3:$J$18=AZ$3),0),0),"")</f>
        <v/>
      </c>
      <c r="BA115" s="299" t="str">
        <f t="array" aca="1" ref="BA115" ca="1">IFERROR(INDEX($I$3:$I$18,MATCH(1,($AM$3:$AM$18=$AR115&amp;$AQ115)*($J$3:$J$18=BA$3),0),0),"")</f>
        <v/>
      </c>
      <c r="BB115" s="297" t="str">
        <f t="array" aca="1" ref="BB115" ca="1">IFERROR(INDEX($L$3:$L$18,MATCH(1,($AM$3:$AM$18=$AR115&amp;$AQ115)*($J$3:$J$18=BB$3),0),0),"")</f>
        <v/>
      </c>
      <c r="BC115" s="297" t="str">
        <f t="array" aca="1" ref="BC115" ca="1">IFERROR(INDEX($M$3:$M$18,MATCH(1,($AM$3:$AM$18=$AR115&amp;$AQ115)*($J$3:$J$18=BC$3),0),0),"")</f>
        <v/>
      </c>
      <c r="BD115" s="297" t="str">
        <f t="array" aca="1" ref="BD115" ca="1">IFERROR(INDEX($K$3:$K$18,MATCH(1,($AM$3:$AM$18=$AR115&amp;$AQ115)*($J$3:$J$18=BD$3),0),0),"")</f>
        <v/>
      </c>
      <c r="BE115" s="299" t="str">
        <f t="array" aca="1" ref="BE115" ca="1">IFERROR(INDEX($I$3:$I$18,MATCH(1,($AM$3:$AM$18=$AR115&amp;$AQ115)*($J$3:$J$18=BE$3),0),0),"")</f>
        <v/>
      </c>
      <c r="BF115" s="297" t="str">
        <f t="array" aca="1" ref="BF115" ca="1">IFERROR(INDEX($L$3:$L$18,MATCH(1,($AM$3:$AM$18=$AR115&amp;$AQ115)*($J$3:$J$18=BF$3),0),0),"")</f>
        <v/>
      </c>
      <c r="BG115" s="297" t="str">
        <f t="array" aca="1" ref="BG115" ca="1">IFERROR(INDEX($M$3:$M$18,MATCH(1,($AM$3:$AM$18=$AR115&amp;$AQ115)*($J$3:$J$18=BG$3),0),0),"")</f>
        <v/>
      </c>
      <c r="BH115" s="297" t="str">
        <f t="array" aca="1" ref="BH115" ca="1">IFERROR(INDEX($K$3:$K$18,MATCH(1,($AM$3:$AM$18=$AR115&amp;$AQ115)*($J$3:$J$18=BH$3),0),0),"")</f>
        <v/>
      </c>
      <c r="BI115" s="299" t="str">
        <f t="array" aca="1" ref="BI115" ca="1">IFERROR(INDEX($I$3:$I$18,MATCH(1,($AM$3:$AM$18=$AR115&amp;$AQ115)*($J$3:$J$18=BI$3),0),0),"")</f>
        <v/>
      </c>
      <c r="BJ115" s="297" t="str">
        <f t="array" aca="1" ref="BJ115" ca="1">IFERROR(INDEX($L$3:$L$18,MATCH(1,($AM$3:$AM$18=$AR115&amp;$AQ115)*($J$3:$J$18=BJ$3),0),0),"")</f>
        <v/>
      </c>
      <c r="BK115" s="297" t="str">
        <f t="array" aca="1" ref="BK115" ca="1">IFERROR(INDEX($M$3:$M$18,MATCH(1,($AM$3:$AM$18=$AR115&amp;$AQ115)*($J$3:$J$18=BK$3),0),0),"")</f>
        <v/>
      </c>
      <c r="BL115" s="297" t="str">
        <f t="array" aca="1" ref="BL115" ca="1">IFERROR(INDEX($K$3:$K$18,MATCH(1,($AM$3:$AM$18=$AR115&amp;$AQ115)*($J$3:$J$18=BL$3),0),0),"")</f>
        <v/>
      </c>
      <c r="BM115" s="299" t="str">
        <f t="array" aca="1" ref="BM115" ca="1">IFERROR(INDEX($I$3:$I$18,MATCH(1,($AM$3:$AM$18=$AR115&amp;$AQ115)*($J$3:$J$18=BM$3),0),0),"")</f>
        <v/>
      </c>
      <c r="BN115" s="297" t="str">
        <f t="array" aca="1" ref="BN115" ca="1">IFERROR(INDEX($L$3:$L$18,MATCH(1,($AM$3:$AM$18=$AR115&amp;$AQ115)*($J$3:$J$18=BN$3),0),0),"")</f>
        <v/>
      </c>
      <c r="BO115" s="297" t="str">
        <f t="array" aca="1" ref="BO115" ca="1">IFERROR(INDEX($M$3:$M$18,MATCH(1,($AM$3:$AM$18=$AR115&amp;$AQ115)*($J$3:$J$18=BO$3),0),0),"")</f>
        <v/>
      </c>
      <c r="BP115" s="297" t="str">
        <f t="array" aca="1" ref="BP115" ca="1">IFERROR(INDEX($K$3:$K$18,MATCH(1,($AM$3:$AM$18=$AR115&amp;$AQ115)*($J$3:$J$18=BP$3),0),0),"")</f>
        <v/>
      </c>
      <c r="BQ115" s="299" t="str">
        <f t="array" aca="1" ref="BQ115" ca="1">IFERROR(INDEX($I$3:$I$18,MATCH(1,($AM$3:$AM$18=$AR115&amp;$AQ115)*($J$3:$J$18=BQ$3),0),0),"")</f>
        <v/>
      </c>
      <c r="BR115" s="297" t="str">
        <f t="array" aca="1" ref="BR115" ca="1">IFERROR(INDEX($L$3:$L$18,MATCH(1,($AM$3:$AM$18=$AR115&amp;$AQ115)*($J$3:$J$18=BR$3),0),0),"")</f>
        <v/>
      </c>
      <c r="BS115" s="297" t="str">
        <f t="array" aca="1" ref="BS115" ca="1">IFERROR(INDEX($M$3:$M$18,MATCH(1,($AM$3:$AM$18=$AR115&amp;$AQ115)*($J$3:$J$18=BS$3),0),0),"")</f>
        <v/>
      </c>
      <c r="BT115" s="297" t="str">
        <f t="array" aca="1" ref="BT115" ca="1">IFERROR(INDEX($K$3:$K$18,MATCH(1,($AM$3:$AM$18=$AR115&amp;$AQ115)*($J$3:$J$18=BT$3),0),0),"")</f>
        <v/>
      </c>
      <c r="BU115" s="299" t="str">
        <f t="array" aca="1" ref="BU115" ca="1">IFERROR(INDEX($I$3:$I$18,MATCH(1,($AM$3:$AM$18=$AR115&amp;$AQ115)*($J$3:$J$18=BU$3),0),0),"")</f>
        <v/>
      </c>
      <c r="BV115" s="297" t="str">
        <f t="array" aca="1" ref="BV115" ca="1">IFERROR(INDEX($L$3:$L$18,MATCH(1,($AM$3:$AM$18=$AR115&amp;$AQ115)*($J$3:$J$18=BV$3),0),0),"")</f>
        <v/>
      </c>
      <c r="BW115" s="297" t="str">
        <f t="array" aca="1" ref="BW115" ca="1">IFERROR(INDEX($M$3:$M$18,MATCH(1,($AM$3:$AM$18=$AR115&amp;$AQ115)*($J$3:$J$18=BW$3),0),0),"")</f>
        <v/>
      </c>
      <c r="BX115" s="297" t="str">
        <f t="array" aca="1" ref="BX115" ca="1">IFERROR(INDEX($K$3:$K$18,MATCH(1,($AM$3:$AM$18=$AR115&amp;$AQ115)*($J$3:$J$18=BX$3),0),0),"")</f>
        <v/>
      </c>
      <c r="BY115" s="299" t="str">
        <f t="array" aca="1" ref="BY115" ca="1">IFERROR(INDEX($I$3:$I$18,MATCH(1,($AM$3:$AM$18=$AR115&amp;$AQ115)*($J$3:$J$18=BY$3),0),0),"")</f>
        <v/>
      </c>
      <c r="BZ115" s="297" t="str">
        <f t="array" aca="1" ref="BZ115" ca="1">IFERROR(INDEX($L$3:$L$18,MATCH(1,($AM$3:$AM$18=$AR115&amp;$AQ115)*($J$3:$J$18=BZ$3),0),0),"")</f>
        <v/>
      </c>
      <c r="CA115" s="297" t="str">
        <f t="array" aca="1" ref="CA115" ca="1">IFERROR(INDEX($M$3:$M$18,MATCH(1,($AM$3:$AM$18=$AR115&amp;$AQ115)*($J$3:$J$18=CA$3),0),0),"")</f>
        <v/>
      </c>
      <c r="CB115" s="297" t="str">
        <f t="array" aca="1" ref="CB115" ca="1">IFERROR(INDEX($S$3:$S$33,MATCH(1,($AN$3:$AN$33=$AR115&amp;$AQ115)*($R$3:$R$33=CB$3),0),0),"")</f>
        <v/>
      </c>
      <c r="CC115" s="299" t="str">
        <f t="array" aca="1" ref="CC115" ca="1">IFERROR(INDEX($Q$3:$Q$33,MATCH(1,($AN$3:$AN$33=$AR115&amp;$AQ115)*($R$3:$R$33=CC$3),0),0),"")</f>
        <v/>
      </c>
      <c r="CD115" s="297" t="str">
        <f t="array" aca="1" ref="CD115" ca="1">IFERROR(INDEX($T$3:$T$33,MATCH(1,($AN$3:$AN$33=$AR115&amp;$AQ115)*($R$3:$R$33=CD$3),0),0),"")</f>
        <v/>
      </c>
      <c r="CE115" s="297" t="str">
        <f t="array" aca="1" ref="CE115" ca="1">IFERROR(INDEX($U$3:$U$33,MATCH(1,($AN$3:$AN$33=$AR115&amp;$AQ115)*($R$3:$R$33=CE$3),0),0),"")</f>
        <v/>
      </c>
      <c r="CF115" s="297" t="str">
        <f t="array" aca="1" ref="CF115" ca="1">IFERROR(INDEX($S$3:$S$33,MATCH(1,($AN$3:$AN$33=$AR115&amp;$AQ115)*($R$3:$R$33=CF$3),0),0),"")</f>
        <v/>
      </c>
      <c r="CG115" s="299" t="str">
        <f t="array" aca="1" ref="CG115" ca="1">IFERROR(INDEX($Q$3:$Q$33,MATCH(1,($AN$3:$AN$33=$AR115&amp;$AQ115)*($R$3:$R$33=CG$3),0),0),"")</f>
        <v/>
      </c>
      <c r="CH115" s="297" t="str">
        <f t="array" aca="1" ref="CH115" ca="1">IFERROR(INDEX($T$3:$T$33,MATCH(1,($AN$3:$AN$33=$AR115&amp;$AQ115)*($R$3:$R$33=CH$3),0),0),"")</f>
        <v/>
      </c>
      <c r="CI115" s="297" t="str">
        <f t="array" aca="1" ref="CI115" ca="1">IFERROR(INDEX($U$3:$U$33,MATCH(1,($AN$3:$AN$33=$AR115&amp;$AQ115)*($R$3:$R$33=CI$3),0),0),"")</f>
        <v/>
      </c>
      <c r="CJ115" s="297" t="str">
        <f t="array" aca="1" ref="CJ115" ca="1">IFERROR(INDEX($S$3:$S$33,MATCH(1,($AN$3:$AN$33=$AR115&amp;$AQ115)*($R$3:$R$33=CJ$3),0),0),"")</f>
        <v/>
      </c>
      <c r="CK115" s="299" t="str">
        <f t="array" aca="1" ref="CK115" ca="1">IFERROR(INDEX($Q$3:$Q$33,MATCH(1,($AN$3:$AN$33=$AR115&amp;$AQ115)*($R$3:$R$33=CK$3),0),0),"")</f>
        <v/>
      </c>
      <c r="CL115" s="297" t="str">
        <f t="array" aca="1" ref="CL115" ca="1">IFERROR(INDEX($T$3:$T$33,MATCH(1,($AN$3:$AN$33=$AR115&amp;$AQ115)*($R$3:$R$33=CL$3),0),0),"")</f>
        <v/>
      </c>
      <c r="CM115" s="297" t="str">
        <f t="array" aca="1" ref="CM115" ca="1">IFERROR(INDEX($U$3:$U$33,MATCH(1,($AN$3:$AN$33=$AR115&amp;$AQ115)*($R$3:$R$33=CM$3),0),0),"")</f>
        <v/>
      </c>
      <c r="CN115" s="297" t="str">
        <f t="array" aca="1" ref="CN115" ca="1">IFERROR(INDEX($S$3:$S$33,MATCH(1,($AN$3:$AN$33=$AR115&amp;$AQ115)*($R$3:$R$33=CN$3),0),0),"")</f>
        <v/>
      </c>
      <c r="CO115" s="299" t="str">
        <f t="array" aca="1" ref="CO115" ca="1">IFERROR(INDEX($Q$3:$Q$33,MATCH(1,($AN$3:$AN$33=$AR115&amp;$AQ115)*($R$3:$R$33=CO$3),0),0),"")</f>
        <v/>
      </c>
      <c r="CP115" s="297" t="str">
        <f t="array" aca="1" ref="CP115" ca="1">IFERROR(INDEX($T$3:$T$33,MATCH(1,($AN$3:$AN$33=$AR115&amp;$AQ115)*($R$3:$R$33=CP$3),0),0),"")</f>
        <v/>
      </c>
      <c r="CQ115" s="297" t="str">
        <f t="array" aca="1" ref="CQ115" ca="1">IFERROR(INDEX($U$3:$U$33,MATCH(1,($AN$3:$AN$33=$AR115&amp;$AQ115)*($R$3:$R$33=CQ$3),0),0),"")</f>
        <v/>
      </c>
      <c r="CR115" s="297" t="str">
        <f t="array" aca="1" ref="CR115" ca="1">IFERROR(INDEX($S$3:$S$33,MATCH(1,($AN$3:$AN$33=$AR115&amp;$AQ115)*($R$3:$R$33=CR$3),0),0),"")</f>
        <v/>
      </c>
      <c r="CS115" s="299" t="str">
        <f t="array" aca="1" ref="CS115" ca="1">IFERROR(INDEX($Q$3:$Q$33,MATCH(1,($AN$3:$AN$33=$AR115&amp;$AQ115)*($R$3:$R$33=CS$3),0),0),"")</f>
        <v/>
      </c>
      <c r="CT115" s="297" t="str">
        <f t="array" aca="1" ref="CT115" ca="1">IFERROR(INDEX($T$3:$T$33,MATCH(1,($AN$3:$AN$33=$AR115&amp;$AQ115)*($R$3:$R$33=CT$3),0),0),"")</f>
        <v/>
      </c>
      <c r="CU115" s="297" t="str">
        <f t="array" aca="1" ref="CU115" ca="1">IFERROR(INDEX($U$3:$U$33,MATCH(1,($AN$3:$AN$33=$AR115&amp;$AQ115)*($R$3:$R$33=CU$3),0),0),"")</f>
        <v/>
      </c>
      <c r="CV115" s="297" t="str">
        <f t="array" aca="1" ref="CV115" ca="1">IFERROR(INDEX($S$3:$S$33,MATCH(1,($AN$3:$AN$33=$AR115&amp;$AQ115)*($R$3:$R$33=CV$3),0),0),"")</f>
        <v/>
      </c>
      <c r="CW115" s="299" t="str">
        <f t="array" aca="1" ref="CW115" ca="1">IFERROR(INDEX($Q$3:$Q$33,MATCH(1,($AN$3:$AN$33=$AR115&amp;$AQ115)*($R$3:$R$33=CW$3),0),0),"")</f>
        <v/>
      </c>
      <c r="CX115" s="297" t="str">
        <f t="array" aca="1" ref="CX115" ca="1">IFERROR(INDEX($T$3:$T$33,MATCH(1,($AN$3:$AN$33=$AR115&amp;$AQ115)*($R$3:$R$33=CX$3),0),0),"")</f>
        <v/>
      </c>
      <c r="CY115" s="297" t="str">
        <f t="array" aca="1" ref="CY115" ca="1">IFERROR(INDEX($U$3:$U$33,MATCH(1,($AN$3:$AN$33=$AR115&amp;$AQ115)*($R$3:$R$33=CY$3),0),0),"")</f>
        <v/>
      </c>
      <c r="CZ115" s="297" t="str">
        <f t="array" aca="1" ref="CZ115" ca="1">IFERROR(INDEX($S$3:$S$33,MATCH(1,($AN$3:$AN$33=$AR115&amp;$AQ115)*($R$3:$R$33=CZ$3),0),0),"")</f>
        <v/>
      </c>
      <c r="DA115" s="299" t="str">
        <f t="array" aca="1" ref="DA115" ca="1">IFERROR(INDEX($Q$3:$Q$33,MATCH(1,($AN$3:$AN$33=$AR115&amp;$AQ115)*($R$3:$R$33=DA$3),0),0),"")</f>
        <v/>
      </c>
      <c r="DB115" s="297" t="str">
        <f t="array" aca="1" ref="DB115" ca="1">IFERROR(INDEX($T$3:$T$33,MATCH(1,($AN$3:$AN$33=$AR115&amp;$AQ115)*($R$3:$R$33=DB$3),0),0),"")</f>
        <v/>
      </c>
      <c r="DC115" s="297" t="str">
        <f t="array" aca="1" ref="DC115" ca="1">IFERROR(INDEX($U$3:$U$33,MATCH(1,($AN$3:$AN$33=$AR115&amp;$AQ115)*($R$3:$R$33=DC$3),0),0),"")</f>
        <v/>
      </c>
      <c r="DD115" s="297" t="str">
        <f t="array" aca="1" ref="DD115" ca="1">IFERROR(INDEX($AA$3:$AA$65,MATCH(1,($AO$3:$AO$65=$AR115&amp;$AQ115)*($Z$3:$Z$65=DD$3),0),0),"")</f>
        <v/>
      </c>
      <c r="DE115" s="299" t="str">
        <f t="array" aca="1" ref="DE115" ca="1">IFERROR(INDEX($Y$3:$Y$65,MATCH(1,($AO$3:$AO$65=$AR115&amp;$AQ115)*($Z$3:$Z$65=DE$3),0),0),"")</f>
        <v/>
      </c>
      <c r="DF115" s="297" t="str">
        <f t="array" aca="1" ref="DF115" ca="1">IFERROR(INDEX($AB$3:$AB$65,MATCH(1,($AO$3:$AO$65=$AR115&amp;$AQ115)*($Z$3:$Z$65=DF$3),0),0),"")</f>
        <v/>
      </c>
      <c r="DG115" s="297" t="str">
        <f t="array" aca="1" ref="DG115" ca="1">IFERROR(INDEX($AC$3:$AC$65,MATCH(1,($AO$3:$AO$65=$AR115&amp;$AQ115)*($Z$3:$Z$65=DG$3),0),0),"")</f>
        <v/>
      </c>
      <c r="DH115" s="297" t="str">
        <f t="array" aca="1" ref="DH115" ca="1">IFERROR(INDEX($AA$3:$AA$65,MATCH(1,($AO$3:$AO$65=$AR115&amp;$AQ115)*($Z$3:$Z$65=DH$3),0),0),"")</f>
        <v/>
      </c>
      <c r="DI115" s="299" t="str">
        <f t="array" aca="1" ref="DI115" ca="1">IFERROR(INDEX($Y$3:$Y$65,MATCH(1,($AO$3:$AO$65=$AR115&amp;$AQ115)*($Z$3:$Z$65=DI$3),0),0),"")</f>
        <v/>
      </c>
      <c r="DJ115" s="297" t="str">
        <f t="array" aca="1" ref="DJ115" ca="1">IFERROR(INDEX($AB$3:$AB$65,MATCH(1,($AO$3:$AO$65=$AR115&amp;$AQ115)*($Z$3:$Z$65=DJ$3),0),0),"")</f>
        <v/>
      </c>
      <c r="DK115" s="297" t="str">
        <f t="array" aca="1" ref="DK115" ca="1">IFERROR(INDEX($AC$3:$AC$65,MATCH(1,($AO$3:$AO$65=$AR115&amp;$AQ115)*($Z$3:$Z$65=DK$3),0),0),"")</f>
        <v/>
      </c>
      <c r="DL115" s="297" t="str">
        <f t="array" aca="1" ref="DL115" ca="1">IFERROR(INDEX($AA$3:$AA$65,MATCH(1,($AO$3:$AO$65=$AR115&amp;$AQ115)*($Z$3:$Z$65=DL$3),0),0),"")</f>
        <v/>
      </c>
      <c r="DM115" s="299" t="str">
        <f t="array" aca="1" ref="DM115" ca="1">IFERROR(INDEX($Y$3:$Y$65,MATCH(1,($AO$3:$AO$65=$AR115&amp;$AQ115)*($Z$3:$Z$65=DM$3),0),0),"")</f>
        <v/>
      </c>
      <c r="DN115" s="297" t="str">
        <f t="array" aca="1" ref="DN115" ca="1">IFERROR(INDEX($AB$3:$AB$65,MATCH(1,($AO$3:$AO$65=$AR115&amp;$AQ115)*($Z$3:$Z$65=DN$3),0),0),"")</f>
        <v/>
      </c>
      <c r="DO115" s="297" t="str">
        <f t="array" aca="1" ref="DO115" ca="1">IFERROR(INDEX($AC$3:$AC$65,MATCH(1,($AO$3:$AO$65=$AR115&amp;$AQ115)*($Z$3:$Z$65=DO$3),0),0),"")</f>
        <v/>
      </c>
      <c r="DP115" s="297" t="str">
        <f t="array" aca="1" ref="DP115" ca="1">IFERROR(INDEX($AA$3:$AA$65,MATCH(1,($AO$3:$AO$65=$AR115&amp;$AQ115)*($Z$3:$Z$65=DP$3),0),0),"")</f>
        <v/>
      </c>
      <c r="DQ115" s="299" t="str">
        <f t="array" aca="1" ref="DQ115" ca="1">IFERROR(INDEX($Y$3:$Y$65,MATCH(1,($AO$3:$AO$65=$AR115&amp;$AQ115)*($Z$3:$Z$65=DQ$3),0),0),"")</f>
        <v/>
      </c>
      <c r="DR115" s="297" t="str">
        <f t="array" aca="1" ref="DR115" ca="1">IFERROR(INDEX($AB$3:$AB$65,MATCH(1,($AO$3:$AO$65=$AR115&amp;$AQ115)*($Z$3:$Z$65=DR$3),0),0),"")</f>
        <v/>
      </c>
      <c r="DS115" s="297" t="str">
        <f t="array" aca="1" ref="DS115" ca="1">IFERROR(INDEX($AC$3:$AC$65,MATCH(1,($AO$3:$AO$65=$AR115&amp;$AQ115)*($Z$3:$Z$65=DS$3),0),0),"")</f>
        <v/>
      </c>
      <c r="DT115" s="297" t="str">
        <f t="array" aca="1" ref="DT115" ca="1">IFERROR(INDEX($AA$3:$AA$65,MATCH(1,($AO$3:$AO$65=$AR115&amp;$AQ115)*($Z$3:$Z$65=DT$3),0),0),"")</f>
        <v/>
      </c>
      <c r="DU115" s="299" t="str">
        <f t="array" aca="1" ref="DU115" ca="1">IFERROR(INDEX($Y$3:$Y$65,MATCH(1,($AO$3:$AO$65=$AR115&amp;$AQ115)*($Z$3:$Z$65=DU$3),0),0),"")</f>
        <v/>
      </c>
      <c r="DV115" s="297" t="str">
        <f t="array" aca="1" ref="DV115" ca="1">IFERROR(INDEX($AB$3:$AB$65,MATCH(1,($AO$3:$AO$65=$AR115&amp;$AQ115)*($Z$3:$Z$65=DV$3),0),0),"")</f>
        <v/>
      </c>
      <c r="DW115" s="297" t="str">
        <f t="array" aca="1" ref="DW115" ca="1">IFERROR(INDEX($AC$3:$AC$65,MATCH(1,($AO$3:$AO$65=$AR115&amp;$AQ115)*($Z$3:$Z$65=DW$3),0),0),"")</f>
        <v/>
      </c>
      <c r="DX115" s="297" t="str">
        <f t="array" aca="1" ref="DX115" ca="1">IFERROR(INDEX($AA$3:$AA$65,MATCH(1,($AO$3:$AO$65=$AR115&amp;$AQ115)*($Z$3:$Z$65=DX$3),0),0),"")</f>
        <v/>
      </c>
      <c r="DY115" s="299" t="str">
        <f t="array" aca="1" ref="DY115" ca="1">IFERROR(INDEX($Y$3:$Y$65,MATCH(1,($AO$3:$AO$65=$AR115&amp;$AQ115)*($Z$3:$Z$65=DY$3),0),0),"")</f>
        <v/>
      </c>
      <c r="DZ115" s="297" t="str">
        <f t="array" aca="1" ref="DZ115" ca="1">IFERROR(INDEX($AB$3:$AB$65,MATCH(1,($AO$3:$AO$65=$AR115&amp;$AQ115)*($Z$3:$Z$65=DZ$3),0),0),"")</f>
        <v/>
      </c>
      <c r="EA115" s="297" t="str">
        <f t="array" aca="1" ref="EA115" ca="1">IFERROR(INDEX($AC$3:$AC$65,MATCH(1,($AO$3:$AO$65=$AR115&amp;$AQ115)*($Z$3:$Z$65=EA$3),0),0),"")</f>
        <v/>
      </c>
      <c r="EB115" s="297" t="str">
        <f t="array" aca="1" ref="EB115" ca="1">IFERROR(INDEX($AA$3:$AA$65,MATCH(1,($AO$3:$AO$65=$AR115&amp;$AQ115)*($Z$3:$Z$65=EB$3),0),0),"")</f>
        <v/>
      </c>
      <c r="EC115" s="299" t="str">
        <f t="array" aca="1" ref="EC115" ca="1">IFERROR(INDEX($Y$3:$Y$65,MATCH(1,($AO$3:$AO$65=$AR115&amp;$AQ115)*($Z$3:$Z$65=EC$3),0),0),"")</f>
        <v/>
      </c>
      <c r="ED115" s="297" t="str">
        <f t="array" aca="1" ref="ED115" ca="1">IFERROR(INDEX($AB$3:$AB$65,MATCH(1,($AO$3:$AO$65=$AR115&amp;$AQ115)*($Z$3:$Z$65=ED$3),0),0),"")</f>
        <v/>
      </c>
      <c r="EE115" s="297" t="str">
        <f t="array" aca="1" ref="EE115" ca="1">IFERROR(INDEX($AC$3:$AC$65,MATCH(1,($AO$3:$AO$65=$AR115&amp;$AQ115)*($Z$3:$Z$65=EE$3),0),0),"")</f>
        <v/>
      </c>
      <c r="EF115" s="297" t="str">
        <f t="array" aca="1" ref="EF115" ca="1">IFERROR(INDEX($AI$3:$AI$129,MATCH(1,($AP$3:$AP$129=$AR115&amp;$AQ115)*($AH$3:$AH$129=EF$3),0),0),"")</f>
        <v/>
      </c>
      <c r="EG115" s="299" t="str">
        <f t="array" aca="1" ref="EG115" ca="1">IFERROR(INDEX($AG$3:$AG$129,MATCH(1,($AP$3:$AP$129=$AR115&amp;$AQ115)*($AH$3:$AH$129=EG$3),0),0),"")</f>
        <v/>
      </c>
      <c r="EH115" s="297" t="str">
        <f t="array" aca="1" ref="EH115" ca="1">IFERROR(INDEX($AJ$3:$AJ$129,MATCH(1,($AP$3:$AP$129=$AR115&amp;$AQ115)*($AH$3:$AH$129=EH$3),0),0),"")</f>
        <v/>
      </c>
      <c r="EI115" s="297" t="str">
        <f t="array" aca="1" ref="EI115" ca="1">IFERROR(INDEX($AK$3:$AK$129,MATCH(1,($AP$3:$AP$129=$AR115&amp;$AQ115)*($AH$3:$AH$129=EI$3),0),0),"")</f>
        <v/>
      </c>
      <c r="EJ115" s="297" t="str">
        <f t="array" aca="1" ref="EJ115" ca="1">IFERROR(INDEX($AI$3:$AI$129,MATCH(1,($AP$3:$AP$129=$AR115&amp;$AQ115)*($AH$3:$AH$129=EJ$3),0),0),"")</f>
        <v/>
      </c>
      <c r="EK115" s="299" t="str">
        <f t="array" aca="1" ref="EK115" ca="1">IFERROR(INDEX($AG$3:$AG$129,MATCH(1,($AP$3:$AP$129=$AR115&amp;$AQ115)*($AH$3:$AH$129=EK$3),0),0),"")</f>
        <v/>
      </c>
      <c r="EL115" s="297" t="str">
        <f t="array" aca="1" ref="EL115" ca="1">IFERROR(INDEX($AJ$3:$AJ$129,MATCH(1,($AP$3:$AP$129=$AR115&amp;$AQ115)*($AH$3:$AH$129=EL$3),0),0),"")</f>
        <v/>
      </c>
      <c r="EM115" s="297" t="str">
        <f t="array" aca="1" ref="EM115" ca="1">IFERROR(INDEX($AK$3:$AK$129,MATCH(1,($AP$3:$AP$129=$AR115&amp;$AQ115)*($AH$3:$AH$129=EM$3),0),0),"")</f>
        <v/>
      </c>
      <c r="EN115" s="297" t="str">
        <f t="array" aca="1" ref="EN115" ca="1">IFERROR(INDEX($AI$3:$AI$129,MATCH(1,($AP$3:$AP$129=$AR115&amp;$AQ115)*($AH$3:$AH$129=EN$3),0),0),"")</f>
        <v/>
      </c>
      <c r="EO115" s="299" t="str">
        <f t="array" aca="1" ref="EO115" ca="1">IFERROR(INDEX($AG$3:$AG$129,MATCH(1,($AP$3:$AP$129=$AR115&amp;$AQ115)*($AH$3:$AH$129=EO$3),0),0),"")</f>
        <v/>
      </c>
      <c r="EP115" s="297" t="str">
        <f t="array" aca="1" ref="EP115" ca="1">IFERROR(INDEX($AJ$3:$AJ$129,MATCH(1,($AP$3:$AP$129=$AR115&amp;$AQ115)*($AH$3:$AH$129=EP$3),0),0),"")</f>
        <v/>
      </c>
      <c r="EQ115" s="297" t="str">
        <f t="array" aca="1" ref="EQ115" ca="1">IFERROR(INDEX($AK$3:$AK$129,MATCH(1,($AP$3:$AP$129=$AR115&amp;$AQ115)*($AH$3:$AH$129=EQ$3),0),0),"")</f>
        <v/>
      </c>
      <c r="ER115" s="297" t="str">
        <f t="array" aca="1" ref="ER115" ca="1">IFERROR(INDEX($AI$3:$AI$129,MATCH(1,($AP$3:$AP$129=$AR115&amp;$AQ115)*($AH$3:$AH$129=ER$3),0),0),"")</f>
        <v/>
      </c>
      <c r="ES115" s="299" t="str">
        <f t="array" aca="1" ref="ES115" ca="1">IFERROR(INDEX($AG$3:$AG$129,MATCH(1,($AP$3:$AP$129=$AR115&amp;$AQ115)*($AH$3:$AH$129=ES$3),0),0),"")</f>
        <v/>
      </c>
      <c r="ET115" s="297" t="str">
        <f t="array" aca="1" ref="ET115" ca="1">IFERROR(INDEX($AJ$3:$AJ$129,MATCH(1,($AP$3:$AP$129=$AR115&amp;$AQ115)*($AH$3:$AH$129=ET$3),0),0),"")</f>
        <v/>
      </c>
      <c r="EU115" s="297" t="str">
        <f t="array" aca="1" ref="EU115" ca="1">IFERROR(INDEX($AK$3:$AK$129,MATCH(1,($AP$3:$AP$129=$AR115&amp;$AQ115)*($AH$3:$AH$129=EU$3),0),0),"")</f>
        <v/>
      </c>
      <c r="EV115" s="297" t="str">
        <f t="array" aca="1" ref="EV115" ca="1">IFERROR(INDEX($AI$3:$AI$129,MATCH(1,($AP$3:$AP$129=$AR115&amp;$AQ115)*($AH$3:$AH$129=EV$3),0),0),"")</f>
        <v/>
      </c>
      <c r="EW115" s="299" t="str">
        <f t="array" aca="1" ref="EW115" ca="1">IFERROR(INDEX($AG$3:$AG$129,MATCH(1,($AP$3:$AP$129=$AR115&amp;$AQ115)*($AH$3:$AH$129=EW$3),0),0),"")</f>
        <v/>
      </c>
      <c r="EX115" s="297" t="str">
        <f t="array" aca="1" ref="EX115" ca="1">IFERROR(INDEX($AJ$3:$AJ$129,MATCH(1,($AP$3:$AP$129=$AR115&amp;$AQ115)*($AH$3:$AH$129=EX$3),0),0),"")</f>
        <v/>
      </c>
      <c r="EY115" s="297" t="str">
        <f t="array" aca="1" ref="EY115" ca="1">IFERROR(INDEX($AK$3:$AK$129,MATCH(1,($AP$3:$AP$129=$AR115&amp;$AQ115)*($AH$3:$AH$129=EY$3),0),0),"")</f>
        <v/>
      </c>
      <c r="EZ115" s="297" t="str">
        <f t="array" aca="1" ref="EZ115" ca="1">IFERROR(INDEX($AI$3:$AI$129,MATCH(1,($AP$3:$AP$129=$AR115&amp;$AQ115)*($AH$3:$AH$129=EZ$3),0),0),"")</f>
        <v/>
      </c>
      <c r="FA115" s="299" t="str">
        <f t="array" aca="1" ref="FA115" ca="1">IFERROR(INDEX($AG$3:$AG$129,MATCH(1,($AP$3:$AP$129=$AR115&amp;$AQ115)*($AH$3:$AH$129=FA$3),0),0),"")</f>
        <v/>
      </c>
      <c r="FB115" s="297" t="str">
        <f t="array" aca="1" ref="FB115" ca="1">IFERROR(INDEX($AJ$3:$AJ$129,MATCH(1,($AP$3:$AP$129=$AR115&amp;$AQ115)*($AH$3:$AH$129=FB$3),0),0),"")</f>
        <v/>
      </c>
      <c r="FC115" s="297" t="str">
        <f t="array" aca="1" ref="FC115" ca="1">IFERROR(INDEX($AK$3:$AK$129,MATCH(1,($AP$3:$AP$129=$AR115&amp;$AQ115)*($AH$3:$AH$129=FC$3),0),0),"")</f>
        <v/>
      </c>
      <c r="FD115" s="297" t="str">
        <f t="array" aca="1" ref="FD115" ca="1">IFERROR(INDEX($AI$3:$AI$129,MATCH(1,($AP$3:$AP$129=$AR115&amp;$AQ115)*($AH$3:$AH$129=FD$3),0),0),"")</f>
        <v/>
      </c>
      <c r="FE115" s="299" t="str">
        <f t="array" aca="1" ref="FE115" ca="1">IFERROR(INDEX($AG$3:$AG$129,MATCH(1,($AP$3:$AP$129=$AR115&amp;$AQ115)*($AH$3:$AH$129=FE$3),0),0),"")</f>
        <v/>
      </c>
      <c r="FF115" s="297" t="str">
        <f t="array" aca="1" ref="FF115" ca="1">IFERROR(INDEX($AJ$3:$AJ$129,MATCH(1,($AP$3:$AP$129=$AR115&amp;$AQ115)*($AH$3:$AH$129=FF$3),0),0),"")</f>
        <v/>
      </c>
      <c r="FG115" s="297" t="str">
        <f t="array" aca="1" ref="FG115" ca="1">IFERROR(INDEX($AK$3:$AK$129,MATCH(1,($AP$3:$AP$129=$AR115&amp;$AQ115)*($AH$3:$AH$129=FG$3),0),0),"")</f>
        <v/>
      </c>
    </row>
    <row r="116" spans="2:163" ht="13.8" x14ac:dyDescent="0.25">
      <c r="B116" s="295">
        <f>dummy1!O122</f>
        <v>114</v>
      </c>
      <c r="C116" s="296">
        <f>dummy1!P122</f>
        <v>42041</v>
      </c>
      <c r="D116" s="297">
        <f>dummy1!Q122</f>
        <v>0.87500000000000011</v>
      </c>
      <c r="E116" s="295" t="str">
        <f>dummy1!R122</f>
        <v>Court 2</v>
      </c>
      <c r="AD116" s="295">
        <f ca="1">'Bracket 33 - 64'!BO389</f>
        <v>66</v>
      </c>
      <c r="AE116" s="295" t="str">
        <f ca="1">'Bracket 33 - 64'!BP386</f>
        <v>Winner Match 59</v>
      </c>
      <c r="AF116" s="295" t="str">
        <f ca="1">'Bracket 33 - 64'!BP387</f>
        <v>Winner Match 60</v>
      </c>
      <c r="AG116" s="295" t="str">
        <f t="shared" ca="1" si="80"/>
        <v/>
      </c>
      <c r="AH116" s="295" t="str">
        <f t="shared" ca="1" si="81"/>
        <v/>
      </c>
      <c r="AI116" s="295" t="str">
        <f t="shared" ca="1" si="82"/>
        <v/>
      </c>
      <c r="AJ116" s="295" t="str">
        <f t="shared" ca="1" si="83"/>
        <v/>
      </c>
      <c r="AK116" s="295" t="str">
        <f t="shared" ca="1" si="84"/>
        <v/>
      </c>
      <c r="AL116" s="294">
        <f>IF(dummy1!B123=dummy1!B122,IF(dummy1!C123&gt;1,AL115,AL115+1),1)</f>
        <v>4</v>
      </c>
      <c r="AP116" s="295" t="str">
        <f t="shared" si="85"/>
        <v>4Court 2</v>
      </c>
      <c r="AQ116" s="295" t="str">
        <f t="shared" si="96"/>
        <v>Court 14</v>
      </c>
      <c r="AR116" s="295">
        <f t="shared" si="100"/>
        <v>8</v>
      </c>
      <c r="AS116" s="295">
        <f t="shared" ca="1" si="87"/>
        <v>28</v>
      </c>
      <c r="AT116" s="295">
        <f t="shared" ca="1" si="88"/>
        <v>0</v>
      </c>
      <c r="AU116" s="295">
        <f t="shared" ca="1" si="89"/>
        <v>0</v>
      </c>
      <c r="AV116" s="295">
        <f t="shared" ca="1" si="90"/>
        <v>0</v>
      </c>
      <c r="AW116" s="295">
        <f t="shared" ca="1" si="91"/>
        <v>0</v>
      </c>
      <c r="AX116" s="295">
        <f t="shared" ca="1" si="92"/>
        <v>0</v>
      </c>
      <c r="AY116" s="295">
        <f t="shared" ca="1" si="93"/>
        <v>0</v>
      </c>
      <c r="AZ116" s="297" t="str">
        <f t="array" aca="1" ref="AZ116" ca="1">IFERROR(INDEX($K$3:$K$18,MATCH(1,($AM$3:$AM$18=$AR116&amp;$AQ116)*($J$3:$J$18=AZ$3),0),0),"")</f>
        <v/>
      </c>
      <c r="BA116" s="299" t="str">
        <f t="array" aca="1" ref="BA116" ca="1">IFERROR(INDEX($I$3:$I$18,MATCH(1,($AM$3:$AM$18=$AR116&amp;$AQ116)*($J$3:$J$18=BA$3),0),0),"")</f>
        <v/>
      </c>
      <c r="BB116" s="297" t="str">
        <f t="array" aca="1" ref="BB116" ca="1">IFERROR(INDEX($L$3:$L$18,MATCH(1,($AM$3:$AM$18=$AR116&amp;$AQ116)*($J$3:$J$18=BB$3),0),0),"")</f>
        <v/>
      </c>
      <c r="BC116" s="297" t="str">
        <f t="array" aca="1" ref="BC116" ca="1">IFERROR(INDEX($M$3:$M$18,MATCH(1,($AM$3:$AM$18=$AR116&amp;$AQ116)*($J$3:$J$18=BC$3),0),0),"")</f>
        <v/>
      </c>
      <c r="BD116" s="297" t="str">
        <f t="array" aca="1" ref="BD116" ca="1">IFERROR(INDEX($K$3:$K$18,MATCH(1,($AM$3:$AM$18=$AR116&amp;$AQ116)*($J$3:$J$18=BD$3),0),0),"")</f>
        <v/>
      </c>
      <c r="BE116" s="299" t="str">
        <f t="array" aca="1" ref="BE116" ca="1">IFERROR(INDEX($I$3:$I$18,MATCH(1,($AM$3:$AM$18=$AR116&amp;$AQ116)*($J$3:$J$18=BE$3),0),0),"")</f>
        <v/>
      </c>
      <c r="BF116" s="297" t="str">
        <f t="array" aca="1" ref="BF116" ca="1">IFERROR(INDEX($L$3:$L$18,MATCH(1,($AM$3:$AM$18=$AR116&amp;$AQ116)*($J$3:$J$18=BF$3),0),0),"")</f>
        <v/>
      </c>
      <c r="BG116" s="297" t="str">
        <f t="array" aca="1" ref="BG116" ca="1">IFERROR(INDEX($M$3:$M$18,MATCH(1,($AM$3:$AM$18=$AR116&amp;$AQ116)*($J$3:$J$18=BG$3),0),0),"")</f>
        <v/>
      </c>
      <c r="BH116" s="297" t="str">
        <f t="array" aca="1" ref="BH116" ca="1">IFERROR(INDEX($K$3:$K$18,MATCH(1,($AM$3:$AM$18=$AR116&amp;$AQ116)*($J$3:$J$18=BH$3),0),0),"")</f>
        <v/>
      </c>
      <c r="BI116" s="299" t="str">
        <f t="array" aca="1" ref="BI116" ca="1">IFERROR(INDEX($I$3:$I$18,MATCH(1,($AM$3:$AM$18=$AR116&amp;$AQ116)*($J$3:$J$18=BI$3),0),0),"")</f>
        <v/>
      </c>
      <c r="BJ116" s="297" t="str">
        <f t="array" aca="1" ref="BJ116" ca="1">IFERROR(INDEX($L$3:$L$18,MATCH(1,($AM$3:$AM$18=$AR116&amp;$AQ116)*($J$3:$J$18=BJ$3),0),0),"")</f>
        <v/>
      </c>
      <c r="BK116" s="297" t="str">
        <f t="array" aca="1" ref="BK116" ca="1">IFERROR(INDEX($M$3:$M$18,MATCH(1,($AM$3:$AM$18=$AR116&amp;$AQ116)*($J$3:$J$18=BK$3),0),0),"")</f>
        <v/>
      </c>
      <c r="BL116" s="297" t="str">
        <f t="array" aca="1" ref="BL116" ca="1">IFERROR(INDEX($K$3:$K$18,MATCH(1,($AM$3:$AM$18=$AR116&amp;$AQ116)*($J$3:$J$18=BL$3),0),0),"")</f>
        <v/>
      </c>
      <c r="BM116" s="299" t="str">
        <f t="array" aca="1" ref="BM116" ca="1">IFERROR(INDEX($I$3:$I$18,MATCH(1,($AM$3:$AM$18=$AR116&amp;$AQ116)*($J$3:$J$18=BM$3),0),0),"")</f>
        <v/>
      </c>
      <c r="BN116" s="297" t="str">
        <f t="array" aca="1" ref="BN116" ca="1">IFERROR(INDEX($L$3:$L$18,MATCH(1,($AM$3:$AM$18=$AR116&amp;$AQ116)*($J$3:$J$18=BN$3),0),0),"")</f>
        <v/>
      </c>
      <c r="BO116" s="297" t="str">
        <f t="array" aca="1" ref="BO116" ca="1">IFERROR(INDEX($M$3:$M$18,MATCH(1,($AM$3:$AM$18=$AR116&amp;$AQ116)*($J$3:$J$18=BO$3),0),0),"")</f>
        <v/>
      </c>
      <c r="BP116" s="297" t="str">
        <f t="array" aca="1" ref="BP116" ca="1">IFERROR(INDEX($K$3:$K$18,MATCH(1,($AM$3:$AM$18=$AR116&amp;$AQ116)*($J$3:$J$18=BP$3),0),0),"")</f>
        <v/>
      </c>
      <c r="BQ116" s="299" t="str">
        <f t="array" aca="1" ref="BQ116" ca="1">IFERROR(INDEX($I$3:$I$18,MATCH(1,($AM$3:$AM$18=$AR116&amp;$AQ116)*($J$3:$J$18=BQ$3),0),0),"")</f>
        <v/>
      </c>
      <c r="BR116" s="297" t="str">
        <f t="array" aca="1" ref="BR116" ca="1">IFERROR(INDEX($L$3:$L$18,MATCH(1,($AM$3:$AM$18=$AR116&amp;$AQ116)*($J$3:$J$18=BR$3),0),0),"")</f>
        <v/>
      </c>
      <c r="BS116" s="297" t="str">
        <f t="array" aca="1" ref="BS116" ca="1">IFERROR(INDEX($M$3:$M$18,MATCH(1,($AM$3:$AM$18=$AR116&amp;$AQ116)*($J$3:$J$18=BS$3),0),0),"")</f>
        <v/>
      </c>
      <c r="BT116" s="297" t="str">
        <f t="array" aca="1" ref="BT116" ca="1">IFERROR(INDEX($K$3:$K$18,MATCH(1,($AM$3:$AM$18=$AR116&amp;$AQ116)*($J$3:$J$18=BT$3),0),0),"")</f>
        <v/>
      </c>
      <c r="BU116" s="299" t="str">
        <f t="array" aca="1" ref="BU116" ca="1">IFERROR(INDEX($I$3:$I$18,MATCH(1,($AM$3:$AM$18=$AR116&amp;$AQ116)*($J$3:$J$18=BU$3),0),0),"")</f>
        <v/>
      </c>
      <c r="BV116" s="297" t="str">
        <f t="array" aca="1" ref="BV116" ca="1">IFERROR(INDEX($L$3:$L$18,MATCH(1,($AM$3:$AM$18=$AR116&amp;$AQ116)*($J$3:$J$18=BV$3),0),0),"")</f>
        <v/>
      </c>
      <c r="BW116" s="297" t="str">
        <f t="array" aca="1" ref="BW116" ca="1">IFERROR(INDEX($M$3:$M$18,MATCH(1,($AM$3:$AM$18=$AR116&amp;$AQ116)*($J$3:$J$18=BW$3),0),0),"")</f>
        <v/>
      </c>
      <c r="BX116" s="297" t="str">
        <f t="array" aca="1" ref="BX116" ca="1">IFERROR(INDEX($K$3:$K$18,MATCH(1,($AM$3:$AM$18=$AR116&amp;$AQ116)*($J$3:$J$18=BX$3),0),0),"")</f>
        <v/>
      </c>
      <c r="BY116" s="299" t="str">
        <f t="array" aca="1" ref="BY116" ca="1">IFERROR(INDEX($I$3:$I$18,MATCH(1,($AM$3:$AM$18=$AR116&amp;$AQ116)*($J$3:$J$18=BY$3),0),0),"")</f>
        <v/>
      </c>
      <c r="BZ116" s="297" t="str">
        <f t="array" aca="1" ref="BZ116" ca="1">IFERROR(INDEX($L$3:$L$18,MATCH(1,($AM$3:$AM$18=$AR116&amp;$AQ116)*($J$3:$J$18=BZ$3),0),0),"")</f>
        <v/>
      </c>
      <c r="CA116" s="297" t="str">
        <f t="array" aca="1" ref="CA116" ca="1">IFERROR(INDEX($M$3:$M$18,MATCH(1,($AM$3:$AM$18=$AR116&amp;$AQ116)*($J$3:$J$18=CA$3),0),0),"")</f>
        <v/>
      </c>
      <c r="CB116" s="297" t="str">
        <f t="array" aca="1" ref="CB116" ca="1">IFERROR(INDEX($S$3:$S$33,MATCH(1,($AN$3:$AN$33=$AR116&amp;$AQ116)*($R$3:$R$33=CB$3),0),0),"")</f>
        <v/>
      </c>
      <c r="CC116" s="299" t="str">
        <f t="array" aca="1" ref="CC116" ca="1">IFERROR(INDEX($Q$3:$Q$33,MATCH(1,($AN$3:$AN$33=$AR116&amp;$AQ116)*($R$3:$R$33=CC$3),0),0),"")</f>
        <v/>
      </c>
      <c r="CD116" s="297" t="str">
        <f t="array" aca="1" ref="CD116" ca="1">IFERROR(INDEX($T$3:$T$33,MATCH(1,($AN$3:$AN$33=$AR116&amp;$AQ116)*($R$3:$R$33=CD$3),0),0),"")</f>
        <v/>
      </c>
      <c r="CE116" s="297" t="str">
        <f t="array" aca="1" ref="CE116" ca="1">IFERROR(INDEX($U$3:$U$33,MATCH(1,($AN$3:$AN$33=$AR116&amp;$AQ116)*($R$3:$R$33=CE$3),0),0),"")</f>
        <v/>
      </c>
      <c r="CF116" s="297" t="str">
        <f t="array" aca="1" ref="CF116" ca="1">IFERROR(INDEX($S$3:$S$33,MATCH(1,($AN$3:$AN$33=$AR116&amp;$AQ116)*($R$3:$R$33=CF$3),0),0),"")</f>
        <v/>
      </c>
      <c r="CG116" s="299" t="str">
        <f t="array" aca="1" ref="CG116" ca="1">IFERROR(INDEX($Q$3:$Q$33,MATCH(1,($AN$3:$AN$33=$AR116&amp;$AQ116)*($R$3:$R$33=CG$3),0),0),"")</f>
        <v/>
      </c>
      <c r="CH116" s="297" t="str">
        <f t="array" aca="1" ref="CH116" ca="1">IFERROR(INDEX($T$3:$T$33,MATCH(1,($AN$3:$AN$33=$AR116&amp;$AQ116)*($R$3:$R$33=CH$3),0),0),"")</f>
        <v/>
      </c>
      <c r="CI116" s="297" t="str">
        <f t="array" aca="1" ref="CI116" ca="1">IFERROR(INDEX($U$3:$U$33,MATCH(1,($AN$3:$AN$33=$AR116&amp;$AQ116)*($R$3:$R$33=CI$3),0),0),"")</f>
        <v/>
      </c>
      <c r="CJ116" s="297" t="str">
        <f t="array" aca="1" ref="CJ116" ca="1">IFERROR(INDEX($S$3:$S$33,MATCH(1,($AN$3:$AN$33=$AR116&amp;$AQ116)*($R$3:$R$33=CJ$3),0),0),"")</f>
        <v/>
      </c>
      <c r="CK116" s="299" t="str">
        <f t="array" aca="1" ref="CK116" ca="1">IFERROR(INDEX($Q$3:$Q$33,MATCH(1,($AN$3:$AN$33=$AR116&amp;$AQ116)*($R$3:$R$33=CK$3),0),0),"")</f>
        <v/>
      </c>
      <c r="CL116" s="297" t="str">
        <f t="array" aca="1" ref="CL116" ca="1">IFERROR(INDEX($T$3:$T$33,MATCH(1,($AN$3:$AN$33=$AR116&amp;$AQ116)*($R$3:$R$33=CL$3),0),0),"")</f>
        <v/>
      </c>
      <c r="CM116" s="297" t="str">
        <f t="array" aca="1" ref="CM116" ca="1">IFERROR(INDEX($U$3:$U$33,MATCH(1,($AN$3:$AN$33=$AR116&amp;$AQ116)*($R$3:$R$33=CM$3),0),0),"")</f>
        <v/>
      </c>
      <c r="CN116" s="297" t="str">
        <f t="array" aca="1" ref="CN116" ca="1">IFERROR(INDEX($S$3:$S$33,MATCH(1,($AN$3:$AN$33=$AR116&amp;$AQ116)*($R$3:$R$33=CN$3),0),0),"")</f>
        <v/>
      </c>
      <c r="CO116" s="299" t="str">
        <f t="array" aca="1" ref="CO116" ca="1">IFERROR(INDEX($Q$3:$Q$33,MATCH(1,($AN$3:$AN$33=$AR116&amp;$AQ116)*($R$3:$R$33=CO$3),0),0),"")</f>
        <v/>
      </c>
      <c r="CP116" s="297" t="str">
        <f t="array" aca="1" ref="CP116" ca="1">IFERROR(INDEX($T$3:$T$33,MATCH(1,($AN$3:$AN$33=$AR116&amp;$AQ116)*($R$3:$R$33=CP$3),0),0),"")</f>
        <v/>
      </c>
      <c r="CQ116" s="297" t="str">
        <f t="array" aca="1" ref="CQ116" ca="1">IFERROR(INDEX($U$3:$U$33,MATCH(1,($AN$3:$AN$33=$AR116&amp;$AQ116)*($R$3:$R$33=CQ$3),0),0),"")</f>
        <v/>
      </c>
      <c r="CR116" s="297" t="str">
        <f t="array" aca="1" ref="CR116" ca="1">IFERROR(INDEX($S$3:$S$33,MATCH(1,($AN$3:$AN$33=$AR116&amp;$AQ116)*($R$3:$R$33=CR$3),0),0),"")</f>
        <v/>
      </c>
      <c r="CS116" s="299" t="str">
        <f t="array" aca="1" ref="CS116" ca="1">IFERROR(INDEX($Q$3:$Q$33,MATCH(1,($AN$3:$AN$33=$AR116&amp;$AQ116)*($R$3:$R$33=CS$3),0),0),"")</f>
        <v/>
      </c>
      <c r="CT116" s="297" t="str">
        <f t="array" aca="1" ref="CT116" ca="1">IFERROR(INDEX($T$3:$T$33,MATCH(1,($AN$3:$AN$33=$AR116&amp;$AQ116)*($R$3:$R$33=CT$3),0),0),"")</f>
        <v/>
      </c>
      <c r="CU116" s="297" t="str">
        <f t="array" aca="1" ref="CU116" ca="1">IFERROR(INDEX($U$3:$U$33,MATCH(1,($AN$3:$AN$33=$AR116&amp;$AQ116)*($R$3:$R$33=CU$3),0),0),"")</f>
        <v/>
      </c>
      <c r="CV116" s="297" t="str">
        <f t="array" aca="1" ref="CV116" ca="1">IFERROR(INDEX($S$3:$S$33,MATCH(1,($AN$3:$AN$33=$AR116&amp;$AQ116)*($R$3:$R$33=CV$3),0),0),"")</f>
        <v/>
      </c>
      <c r="CW116" s="299" t="str">
        <f t="array" aca="1" ref="CW116" ca="1">IFERROR(INDEX($Q$3:$Q$33,MATCH(1,($AN$3:$AN$33=$AR116&amp;$AQ116)*($R$3:$R$33=CW$3),0),0),"")</f>
        <v/>
      </c>
      <c r="CX116" s="297" t="str">
        <f t="array" aca="1" ref="CX116" ca="1">IFERROR(INDEX($T$3:$T$33,MATCH(1,($AN$3:$AN$33=$AR116&amp;$AQ116)*($R$3:$R$33=CX$3),0),0),"")</f>
        <v/>
      </c>
      <c r="CY116" s="297" t="str">
        <f t="array" aca="1" ref="CY116" ca="1">IFERROR(INDEX($U$3:$U$33,MATCH(1,($AN$3:$AN$33=$AR116&amp;$AQ116)*($R$3:$R$33=CY$3),0),0),"")</f>
        <v/>
      </c>
      <c r="CZ116" s="297" t="str">
        <f t="array" aca="1" ref="CZ116" ca="1">IFERROR(INDEX($S$3:$S$33,MATCH(1,($AN$3:$AN$33=$AR116&amp;$AQ116)*($R$3:$R$33=CZ$3),0),0),"")</f>
        <v/>
      </c>
      <c r="DA116" s="299" t="str">
        <f t="array" aca="1" ref="DA116" ca="1">IFERROR(INDEX($Q$3:$Q$33,MATCH(1,($AN$3:$AN$33=$AR116&amp;$AQ116)*($R$3:$R$33=DA$3),0),0),"")</f>
        <v/>
      </c>
      <c r="DB116" s="297" t="str">
        <f t="array" aca="1" ref="DB116" ca="1">IFERROR(INDEX($T$3:$T$33,MATCH(1,($AN$3:$AN$33=$AR116&amp;$AQ116)*($R$3:$R$33=DB$3),0),0),"")</f>
        <v/>
      </c>
      <c r="DC116" s="297" t="str">
        <f t="array" aca="1" ref="DC116" ca="1">IFERROR(INDEX($U$3:$U$33,MATCH(1,($AN$3:$AN$33=$AR116&amp;$AQ116)*($R$3:$R$33=DC$3),0),0),"")</f>
        <v/>
      </c>
      <c r="DD116" s="297" t="str">
        <f t="array" aca="1" ref="DD116" ca="1">IFERROR(INDEX($AA$3:$AA$65,MATCH(1,($AO$3:$AO$65=$AR116&amp;$AQ116)*($Z$3:$Z$65=DD$3),0),0),"")</f>
        <v/>
      </c>
      <c r="DE116" s="299" t="str">
        <f t="array" aca="1" ref="DE116" ca="1">IFERROR(INDEX($Y$3:$Y$65,MATCH(1,($AO$3:$AO$65=$AR116&amp;$AQ116)*($Z$3:$Z$65=DE$3),0),0),"")</f>
        <v/>
      </c>
      <c r="DF116" s="297" t="str">
        <f t="array" aca="1" ref="DF116" ca="1">IFERROR(INDEX($AB$3:$AB$65,MATCH(1,($AO$3:$AO$65=$AR116&amp;$AQ116)*($Z$3:$Z$65=DF$3),0),0),"")</f>
        <v/>
      </c>
      <c r="DG116" s="297" t="str">
        <f t="array" aca="1" ref="DG116" ca="1">IFERROR(INDEX($AC$3:$AC$65,MATCH(1,($AO$3:$AO$65=$AR116&amp;$AQ116)*($Z$3:$Z$65=DG$3),0),0),"")</f>
        <v/>
      </c>
      <c r="DH116" s="297" t="str">
        <f t="array" aca="1" ref="DH116" ca="1">IFERROR(INDEX($AA$3:$AA$65,MATCH(1,($AO$3:$AO$65=$AR116&amp;$AQ116)*($Z$3:$Z$65=DH$3),0),0),"")</f>
        <v/>
      </c>
      <c r="DI116" s="299" t="str">
        <f t="array" aca="1" ref="DI116" ca="1">IFERROR(INDEX($Y$3:$Y$65,MATCH(1,($AO$3:$AO$65=$AR116&amp;$AQ116)*($Z$3:$Z$65=DI$3),0),0),"")</f>
        <v/>
      </c>
      <c r="DJ116" s="297" t="str">
        <f t="array" aca="1" ref="DJ116" ca="1">IFERROR(INDEX($AB$3:$AB$65,MATCH(1,($AO$3:$AO$65=$AR116&amp;$AQ116)*($Z$3:$Z$65=DJ$3),0),0),"")</f>
        <v/>
      </c>
      <c r="DK116" s="297" t="str">
        <f t="array" aca="1" ref="DK116" ca="1">IFERROR(INDEX($AC$3:$AC$65,MATCH(1,($AO$3:$AO$65=$AR116&amp;$AQ116)*($Z$3:$Z$65=DK$3),0),0),"")</f>
        <v/>
      </c>
      <c r="DL116" s="297" t="str">
        <f t="array" aca="1" ref="DL116" ca="1">IFERROR(INDEX($AA$3:$AA$65,MATCH(1,($AO$3:$AO$65=$AR116&amp;$AQ116)*($Z$3:$Z$65=DL$3),0),0),"")</f>
        <v/>
      </c>
      <c r="DM116" s="299" t="str">
        <f t="array" aca="1" ref="DM116" ca="1">IFERROR(INDEX($Y$3:$Y$65,MATCH(1,($AO$3:$AO$65=$AR116&amp;$AQ116)*($Z$3:$Z$65=DM$3),0),0),"")</f>
        <v/>
      </c>
      <c r="DN116" s="297" t="str">
        <f t="array" aca="1" ref="DN116" ca="1">IFERROR(INDEX($AB$3:$AB$65,MATCH(1,($AO$3:$AO$65=$AR116&amp;$AQ116)*($Z$3:$Z$65=DN$3),0),0),"")</f>
        <v/>
      </c>
      <c r="DO116" s="297" t="str">
        <f t="array" aca="1" ref="DO116" ca="1">IFERROR(INDEX($AC$3:$AC$65,MATCH(1,($AO$3:$AO$65=$AR116&amp;$AQ116)*($Z$3:$Z$65=DO$3),0),0),"")</f>
        <v/>
      </c>
      <c r="DP116" s="297" t="str">
        <f t="array" aca="1" ref="DP116" ca="1">IFERROR(INDEX($AA$3:$AA$65,MATCH(1,($AO$3:$AO$65=$AR116&amp;$AQ116)*($Z$3:$Z$65=DP$3),0),0),"")</f>
        <v/>
      </c>
      <c r="DQ116" s="299" t="str">
        <f t="array" aca="1" ref="DQ116" ca="1">IFERROR(INDEX($Y$3:$Y$65,MATCH(1,($AO$3:$AO$65=$AR116&amp;$AQ116)*($Z$3:$Z$65=DQ$3),0),0),"")</f>
        <v/>
      </c>
      <c r="DR116" s="297" t="str">
        <f t="array" aca="1" ref="DR116" ca="1">IFERROR(INDEX($AB$3:$AB$65,MATCH(1,($AO$3:$AO$65=$AR116&amp;$AQ116)*($Z$3:$Z$65=DR$3),0),0),"")</f>
        <v/>
      </c>
      <c r="DS116" s="297" t="str">
        <f t="array" aca="1" ref="DS116" ca="1">IFERROR(INDEX($AC$3:$AC$65,MATCH(1,($AO$3:$AO$65=$AR116&amp;$AQ116)*($Z$3:$Z$65=DS$3),0),0),"")</f>
        <v/>
      </c>
      <c r="DT116" s="297" t="str">
        <f t="array" aca="1" ref="DT116" ca="1">IFERROR(INDEX($AA$3:$AA$65,MATCH(1,($AO$3:$AO$65=$AR116&amp;$AQ116)*($Z$3:$Z$65=DT$3),0),0),"")</f>
        <v/>
      </c>
      <c r="DU116" s="299" t="str">
        <f t="array" aca="1" ref="DU116" ca="1">IFERROR(INDEX($Y$3:$Y$65,MATCH(1,($AO$3:$AO$65=$AR116&amp;$AQ116)*($Z$3:$Z$65=DU$3),0),0),"")</f>
        <v/>
      </c>
      <c r="DV116" s="297" t="str">
        <f t="array" aca="1" ref="DV116" ca="1">IFERROR(INDEX($AB$3:$AB$65,MATCH(1,($AO$3:$AO$65=$AR116&amp;$AQ116)*($Z$3:$Z$65=DV$3),0),0),"")</f>
        <v/>
      </c>
      <c r="DW116" s="297" t="str">
        <f t="array" aca="1" ref="DW116" ca="1">IFERROR(INDEX($AC$3:$AC$65,MATCH(1,($AO$3:$AO$65=$AR116&amp;$AQ116)*($Z$3:$Z$65=DW$3),0),0),"")</f>
        <v/>
      </c>
      <c r="DX116" s="297" t="str">
        <f t="array" aca="1" ref="DX116" ca="1">IFERROR(INDEX($AA$3:$AA$65,MATCH(1,($AO$3:$AO$65=$AR116&amp;$AQ116)*($Z$3:$Z$65=DX$3),0),0),"")</f>
        <v/>
      </c>
      <c r="DY116" s="299" t="str">
        <f t="array" aca="1" ref="DY116" ca="1">IFERROR(INDEX($Y$3:$Y$65,MATCH(1,($AO$3:$AO$65=$AR116&amp;$AQ116)*($Z$3:$Z$65=DY$3),0),0),"")</f>
        <v/>
      </c>
      <c r="DZ116" s="297" t="str">
        <f t="array" aca="1" ref="DZ116" ca="1">IFERROR(INDEX($AB$3:$AB$65,MATCH(1,($AO$3:$AO$65=$AR116&amp;$AQ116)*($Z$3:$Z$65=DZ$3),0),0),"")</f>
        <v/>
      </c>
      <c r="EA116" s="297" t="str">
        <f t="array" aca="1" ref="EA116" ca="1">IFERROR(INDEX($AC$3:$AC$65,MATCH(1,($AO$3:$AO$65=$AR116&amp;$AQ116)*($Z$3:$Z$65=EA$3),0),0),"")</f>
        <v/>
      </c>
      <c r="EB116" s="297" t="str">
        <f t="array" aca="1" ref="EB116" ca="1">IFERROR(INDEX($AA$3:$AA$65,MATCH(1,($AO$3:$AO$65=$AR116&amp;$AQ116)*($Z$3:$Z$65=EB$3),0),0),"")</f>
        <v/>
      </c>
      <c r="EC116" s="299" t="str">
        <f t="array" aca="1" ref="EC116" ca="1">IFERROR(INDEX($Y$3:$Y$65,MATCH(1,($AO$3:$AO$65=$AR116&amp;$AQ116)*($Z$3:$Z$65=EC$3),0),0),"")</f>
        <v/>
      </c>
      <c r="ED116" s="297" t="str">
        <f t="array" aca="1" ref="ED116" ca="1">IFERROR(INDEX($AB$3:$AB$65,MATCH(1,($AO$3:$AO$65=$AR116&amp;$AQ116)*($Z$3:$Z$65=ED$3),0),0),"")</f>
        <v/>
      </c>
      <c r="EE116" s="297" t="str">
        <f t="array" aca="1" ref="EE116" ca="1">IFERROR(INDEX($AC$3:$AC$65,MATCH(1,($AO$3:$AO$65=$AR116&amp;$AQ116)*($Z$3:$Z$65=EE$3),0),0),"")</f>
        <v/>
      </c>
      <c r="EF116" s="297" t="str">
        <f t="array" aca="1" ref="EF116" ca="1">IFERROR(INDEX($AI$3:$AI$129,MATCH(1,($AP$3:$AP$129=$AR116&amp;$AQ116)*($AH$3:$AH$129=EF$3),0),0),"")</f>
        <v/>
      </c>
      <c r="EG116" s="299" t="str">
        <f t="array" aca="1" ref="EG116" ca="1">IFERROR(INDEX($AG$3:$AG$129,MATCH(1,($AP$3:$AP$129=$AR116&amp;$AQ116)*($AH$3:$AH$129=EG$3),0),0),"")</f>
        <v/>
      </c>
      <c r="EH116" s="297" t="str">
        <f t="array" aca="1" ref="EH116" ca="1">IFERROR(INDEX($AJ$3:$AJ$129,MATCH(1,($AP$3:$AP$129=$AR116&amp;$AQ116)*($AH$3:$AH$129=EH$3),0),0),"")</f>
        <v/>
      </c>
      <c r="EI116" s="297" t="str">
        <f t="array" aca="1" ref="EI116" ca="1">IFERROR(INDEX($AK$3:$AK$129,MATCH(1,($AP$3:$AP$129=$AR116&amp;$AQ116)*($AH$3:$AH$129=EI$3),0),0),"")</f>
        <v/>
      </c>
      <c r="EJ116" s="297" t="str">
        <f t="array" aca="1" ref="EJ116" ca="1">IFERROR(INDEX($AI$3:$AI$129,MATCH(1,($AP$3:$AP$129=$AR116&amp;$AQ116)*($AH$3:$AH$129=EJ$3),0),0),"")</f>
        <v/>
      </c>
      <c r="EK116" s="299" t="str">
        <f t="array" aca="1" ref="EK116" ca="1">IFERROR(INDEX($AG$3:$AG$129,MATCH(1,($AP$3:$AP$129=$AR116&amp;$AQ116)*($AH$3:$AH$129=EK$3),0),0),"")</f>
        <v/>
      </c>
      <c r="EL116" s="297" t="str">
        <f t="array" aca="1" ref="EL116" ca="1">IFERROR(INDEX($AJ$3:$AJ$129,MATCH(1,($AP$3:$AP$129=$AR116&amp;$AQ116)*($AH$3:$AH$129=EL$3),0),0),"")</f>
        <v/>
      </c>
      <c r="EM116" s="297" t="str">
        <f t="array" aca="1" ref="EM116" ca="1">IFERROR(INDEX($AK$3:$AK$129,MATCH(1,($AP$3:$AP$129=$AR116&amp;$AQ116)*($AH$3:$AH$129=EM$3),0),0),"")</f>
        <v/>
      </c>
      <c r="EN116" s="297" t="str">
        <f t="array" aca="1" ref="EN116" ca="1">IFERROR(INDEX($AI$3:$AI$129,MATCH(1,($AP$3:$AP$129=$AR116&amp;$AQ116)*($AH$3:$AH$129=EN$3),0),0),"")</f>
        <v/>
      </c>
      <c r="EO116" s="299" t="str">
        <f t="array" aca="1" ref="EO116" ca="1">IFERROR(INDEX($AG$3:$AG$129,MATCH(1,($AP$3:$AP$129=$AR116&amp;$AQ116)*($AH$3:$AH$129=EO$3),0),0),"")</f>
        <v/>
      </c>
      <c r="EP116" s="297" t="str">
        <f t="array" aca="1" ref="EP116" ca="1">IFERROR(INDEX($AJ$3:$AJ$129,MATCH(1,($AP$3:$AP$129=$AR116&amp;$AQ116)*($AH$3:$AH$129=EP$3),0),0),"")</f>
        <v/>
      </c>
      <c r="EQ116" s="297" t="str">
        <f t="array" aca="1" ref="EQ116" ca="1">IFERROR(INDEX($AK$3:$AK$129,MATCH(1,($AP$3:$AP$129=$AR116&amp;$AQ116)*($AH$3:$AH$129=EQ$3),0),0),"")</f>
        <v/>
      </c>
      <c r="ER116" s="297" t="str">
        <f t="array" aca="1" ref="ER116" ca="1">IFERROR(INDEX($AI$3:$AI$129,MATCH(1,($AP$3:$AP$129=$AR116&amp;$AQ116)*($AH$3:$AH$129=ER$3),0),0),"")</f>
        <v/>
      </c>
      <c r="ES116" s="299" t="str">
        <f t="array" aca="1" ref="ES116" ca="1">IFERROR(INDEX($AG$3:$AG$129,MATCH(1,($AP$3:$AP$129=$AR116&amp;$AQ116)*($AH$3:$AH$129=ES$3),0),0),"")</f>
        <v/>
      </c>
      <c r="ET116" s="297" t="str">
        <f t="array" aca="1" ref="ET116" ca="1">IFERROR(INDEX($AJ$3:$AJ$129,MATCH(1,($AP$3:$AP$129=$AR116&amp;$AQ116)*($AH$3:$AH$129=ET$3),0),0),"")</f>
        <v/>
      </c>
      <c r="EU116" s="297" t="str">
        <f t="array" aca="1" ref="EU116" ca="1">IFERROR(INDEX($AK$3:$AK$129,MATCH(1,($AP$3:$AP$129=$AR116&amp;$AQ116)*($AH$3:$AH$129=EU$3),0),0),"")</f>
        <v/>
      </c>
      <c r="EV116" s="297" t="str">
        <f t="array" aca="1" ref="EV116" ca="1">IFERROR(INDEX($AI$3:$AI$129,MATCH(1,($AP$3:$AP$129=$AR116&amp;$AQ116)*($AH$3:$AH$129=EV$3),0),0),"")</f>
        <v/>
      </c>
      <c r="EW116" s="299" t="str">
        <f t="array" aca="1" ref="EW116" ca="1">IFERROR(INDEX($AG$3:$AG$129,MATCH(1,($AP$3:$AP$129=$AR116&amp;$AQ116)*($AH$3:$AH$129=EW$3),0),0),"")</f>
        <v/>
      </c>
      <c r="EX116" s="297" t="str">
        <f t="array" aca="1" ref="EX116" ca="1">IFERROR(INDEX($AJ$3:$AJ$129,MATCH(1,($AP$3:$AP$129=$AR116&amp;$AQ116)*($AH$3:$AH$129=EX$3),0),0),"")</f>
        <v/>
      </c>
      <c r="EY116" s="297" t="str">
        <f t="array" aca="1" ref="EY116" ca="1">IFERROR(INDEX($AK$3:$AK$129,MATCH(1,($AP$3:$AP$129=$AR116&amp;$AQ116)*($AH$3:$AH$129=EY$3),0),0),"")</f>
        <v/>
      </c>
      <c r="EZ116" s="297" t="str">
        <f t="array" aca="1" ref="EZ116" ca="1">IFERROR(INDEX($AI$3:$AI$129,MATCH(1,($AP$3:$AP$129=$AR116&amp;$AQ116)*($AH$3:$AH$129=EZ$3),0),0),"")</f>
        <v/>
      </c>
      <c r="FA116" s="299" t="str">
        <f t="array" aca="1" ref="FA116" ca="1">IFERROR(INDEX($AG$3:$AG$129,MATCH(1,($AP$3:$AP$129=$AR116&amp;$AQ116)*($AH$3:$AH$129=FA$3),0),0),"")</f>
        <v/>
      </c>
      <c r="FB116" s="297" t="str">
        <f t="array" aca="1" ref="FB116" ca="1">IFERROR(INDEX($AJ$3:$AJ$129,MATCH(1,($AP$3:$AP$129=$AR116&amp;$AQ116)*($AH$3:$AH$129=FB$3),0),0),"")</f>
        <v/>
      </c>
      <c r="FC116" s="297" t="str">
        <f t="array" aca="1" ref="FC116" ca="1">IFERROR(INDEX($AK$3:$AK$129,MATCH(1,($AP$3:$AP$129=$AR116&amp;$AQ116)*($AH$3:$AH$129=FC$3),0),0),"")</f>
        <v/>
      </c>
      <c r="FD116" s="297" t="str">
        <f t="array" aca="1" ref="FD116" ca="1">IFERROR(INDEX($AI$3:$AI$129,MATCH(1,($AP$3:$AP$129=$AR116&amp;$AQ116)*($AH$3:$AH$129=FD$3),0),0),"")</f>
        <v/>
      </c>
      <c r="FE116" s="299" t="str">
        <f t="array" aca="1" ref="FE116" ca="1">IFERROR(INDEX($AG$3:$AG$129,MATCH(1,($AP$3:$AP$129=$AR116&amp;$AQ116)*($AH$3:$AH$129=FE$3),0),0),"")</f>
        <v/>
      </c>
      <c r="FF116" s="297" t="str">
        <f t="array" aca="1" ref="FF116" ca="1">IFERROR(INDEX($AJ$3:$AJ$129,MATCH(1,($AP$3:$AP$129=$AR116&amp;$AQ116)*($AH$3:$AH$129=FF$3),0),0),"")</f>
        <v/>
      </c>
      <c r="FG116" s="297" t="str">
        <f t="array" aca="1" ref="FG116" ca="1">IFERROR(INDEX($AK$3:$AK$129,MATCH(1,($AP$3:$AP$129=$AR116&amp;$AQ116)*($AH$3:$AH$129=FG$3),0),0),"")</f>
        <v/>
      </c>
    </row>
    <row r="117" spans="2:163" ht="13.8" x14ac:dyDescent="0.25">
      <c r="B117" s="295">
        <f>dummy1!O123</f>
        <v>115</v>
      </c>
      <c r="C117" s="296">
        <f>dummy1!P123</f>
        <v>42041</v>
      </c>
      <c r="D117" s="297">
        <f>dummy1!Q123</f>
        <v>0.87500000000000011</v>
      </c>
      <c r="E117" s="295" t="str">
        <f>dummy1!R123</f>
        <v>Court 3</v>
      </c>
      <c r="AD117" s="295">
        <f ca="1">'Bracket 33 - 64'!CE105</f>
        <v>67</v>
      </c>
      <c r="AE117" s="295" t="str">
        <f ca="1">'Bracket 33 - 64'!CF102</f>
        <v>Winner Match 61</v>
      </c>
      <c r="AF117" s="295" t="str">
        <f ca="1">'Bracket 33 - 64'!CF103</f>
        <v>Winner Match 62</v>
      </c>
      <c r="AG117" s="295" t="str">
        <f t="shared" ca="1" si="80"/>
        <v/>
      </c>
      <c r="AH117" s="295" t="str">
        <f t="shared" ca="1" si="81"/>
        <v/>
      </c>
      <c r="AI117" s="295" t="str">
        <f t="shared" ca="1" si="82"/>
        <v/>
      </c>
      <c r="AJ117" s="295" t="str">
        <f t="shared" ca="1" si="83"/>
        <v/>
      </c>
      <c r="AK117" s="295" t="str">
        <f t="shared" ca="1" si="84"/>
        <v/>
      </c>
      <c r="AL117" s="294">
        <f>IF(dummy1!B124=dummy1!B123,IF(dummy1!C124&gt;1,AL116,AL116+1),1)</f>
        <v>4</v>
      </c>
      <c r="AP117" s="295" t="str">
        <f t="shared" si="85"/>
        <v>4Court 3</v>
      </c>
      <c r="AQ117" s="295" t="str">
        <f>dummy1!L29</f>
        <v>Court 15</v>
      </c>
      <c r="AR117" s="295">
        <f t="shared" si="100"/>
        <v>1</v>
      </c>
      <c r="AS117" s="295">
        <f t="shared" ca="1" si="87"/>
        <v>29</v>
      </c>
      <c r="AT117" s="295">
        <f t="shared" ca="1" si="88"/>
        <v>0</v>
      </c>
      <c r="AU117" s="295">
        <f t="shared" ca="1" si="89"/>
        <v>0</v>
      </c>
      <c r="AV117" s="295">
        <f t="shared" ca="1" si="90"/>
        <v>0</v>
      </c>
      <c r="AW117" s="295">
        <f t="shared" ca="1" si="91"/>
        <v>0</v>
      </c>
      <c r="AX117" s="295">
        <f t="shared" ca="1" si="92"/>
        <v>0</v>
      </c>
      <c r="AY117" s="295">
        <f t="shared" ca="1" si="93"/>
        <v>0</v>
      </c>
      <c r="AZ117" s="297">
        <f t="array" aca="1" ref="AZ117" ca="1">IFERROR(INDEX($K$3:$K$18,MATCH(1,($AM$3:$AM$18=$AR117&amp;$AQ117)*($J$3:$J$18=AZ$3),0),0),"")</f>
        <v>0.625</v>
      </c>
      <c r="BA117" s="299">
        <f t="array" aca="1" ref="BA117" ca="1">IFERROR(INDEX($I$3:$I$18,MATCH(1,($AM$3:$AM$18=$AR117&amp;$AQ117)*($J$3:$J$18=BA$3),0),0),"")</f>
        <v>15</v>
      </c>
      <c r="BB117" s="297" t="str">
        <f t="array" aca="1" ref="BB117" ca="1">IFERROR(INDEX($L$3:$L$18,MATCH(1,($AM$3:$AM$18=$AR117&amp;$AQ117)*($J$3:$J$18=BB$3),0),0),"")</f>
        <v>Loser Match 14 - First Lose</v>
      </c>
      <c r="BC117" s="297" t="str">
        <f t="array" aca="1" ref="BC117" ca="1">IFERROR(INDEX($M$3:$M$18,MATCH(1,($AM$3:$AM$18=$AR117&amp;$AQ117)*($J$3:$J$18=BC$3),0),0),"")</f>
        <v>Winner Match 14</v>
      </c>
      <c r="BD117" s="297" t="str">
        <f t="array" aca="1" ref="BD117" ca="1">IFERROR(INDEX($K$3:$K$18,MATCH(1,($AM$3:$AM$18=$AR117&amp;$AQ117)*($J$3:$J$18=BD$3),0),0),"")</f>
        <v/>
      </c>
      <c r="BE117" s="299" t="str">
        <f t="array" aca="1" ref="BE117" ca="1">IFERROR(INDEX($I$3:$I$18,MATCH(1,($AM$3:$AM$18=$AR117&amp;$AQ117)*($J$3:$J$18=BE$3),0),0),"")</f>
        <v/>
      </c>
      <c r="BF117" s="297" t="str">
        <f t="array" aca="1" ref="BF117" ca="1">IFERROR(INDEX($L$3:$L$18,MATCH(1,($AM$3:$AM$18=$AR117&amp;$AQ117)*($J$3:$J$18=BF$3),0),0),"")</f>
        <v/>
      </c>
      <c r="BG117" s="297" t="str">
        <f t="array" aca="1" ref="BG117" ca="1">IFERROR(INDEX($M$3:$M$18,MATCH(1,($AM$3:$AM$18=$AR117&amp;$AQ117)*($J$3:$J$18=BG$3),0),0),"")</f>
        <v/>
      </c>
      <c r="BH117" s="297" t="str">
        <f t="array" aca="1" ref="BH117" ca="1">IFERROR(INDEX($K$3:$K$18,MATCH(1,($AM$3:$AM$18=$AR117&amp;$AQ117)*($J$3:$J$18=BH$3),0),0),"")</f>
        <v/>
      </c>
      <c r="BI117" s="299" t="str">
        <f t="array" aca="1" ref="BI117" ca="1">IFERROR(INDEX($I$3:$I$18,MATCH(1,($AM$3:$AM$18=$AR117&amp;$AQ117)*($J$3:$J$18=BI$3),0),0),"")</f>
        <v/>
      </c>
      <c r="BJ117" s="297" t="str">
        <f t="array" aca="1" ref="BJ117" ca="1">IFERROR(INDEX($L$3:$L$18,MATCH(1,($AM$3:$AM$18=$AR117&amp;$AQ117)*($J$3:$J$18=BJ$3),0),0),"")</f>
        <v/>
      </c>
      <c r="BK117" s="297" t="str">
        <f t="array" aca="1" ref="BK117" ca="1">IFERROR(INDEX($M$3:$M$18,MATCH(1,($AM$3:$AM$18=$AR117&amp;$AQ117)*($J$3:$J$18=BK$3),0),0),"")</f>
        <v/>
      </c>
      <c r="BL117" s="297" t="str">
        <f t="array" aca="1" ref="BL117" ca="1">IFERROR(INDEX($K$3:$K$18,MATCH(1,($AM$3:$AM$18=$AR117&amp;$AQ117)*($J$3:$J$18=BL$3),0),0),"")</f>
        <v/>
      </c>
      <c r="BM117" s="299" t="str">
        <f t="array" aca="1" ref="BM117" ca="1">IFERROR(INDEX($I$3:$I$18,MATCH(1,($AM$3:$AM$18=$AR117&amp;$AQ117)*($J$3:$J$18=BM$3),0),0),"")</f>
        <v/>
      </c>
      <c r="BN117" s="297" t="str">
        <f t="array" aca="1" ref="BN117" ca="1">IFERROR(INDEX($L$3:$L$18,MATCH(1,($AM$3:$AM$18=$AR117&amp;$AQ117)*($J$3:$J$18=BN$3),0),0),"")</f>
        <v/>
      </c>
      <c r="BO117" s="297" t="str">
        <f t="array" aca="1" ref="BO117" ca="1">IFERROR(INDEX($M$3:$M$18,MATCH(1,($AM$3:$AM$18=$AR117&amp;$AQ117)*($J$3:$J$18=BO$3),0),0),"")</f>
        <v/>
      </c>
      <c r="BP117" s="297" t="str">
        <f t="array" aca="1" ref="BP117" ca="1">IFERROR(INDEX($K$3:$K$18,MATCH(1,($AM$3:$AM$18=$AR117&amp;$AQ117)*($J$3:$J$18=BP$3),0),0),"")</f>
        <v/>
      </c>
      <c r="BQ117" s="299" t="str">
        <f t="array" aca="1" ref="BQ117" ca="1">IFERROR(INDEX($I$3:$I$18,MATCH(1,($AM$3:$AM$18=$AR117&amp;$AQ117)*($J$3:$J$18=BQ$3),0),0),"")</f>
        <v/>
      </c>
      <c r="BR117" s="297" t="str">
        <f t="array" aca="1" ref="BR117" ca="1">IFERROR(INDEX($L$3:$L$18,MATCH(1,($AM$3:$AM$18=$AR117&amp;$AQ117)*($J$3:$J$18=BR$3),0),0),"")</f>
        <v/>
      </c>
      <c r="BS117" s="297" t="str">
        <f t="array" aca="1" ref="BS117" ca="1">IFERROR(INDEX($M$3:$M$18,MATCH(1,($AM$3:$AM$18=$AR117&amp;$AQ117)*($J$3:$J$18=BS$3),0),0),"")</f>
        <v/>
      </c>
      <c r="BT117" s="297" t="str">
        <f t="array" aca="1" ref="BT117" ca="1">IFERROR(INDEX($K$3:$K$18,MATCH(1,($AM$3:$AM$18=$AR117&amp;$AQ117)*($J$3:$J$18=BT$3),0),0),"")</f>
        <v/>
      </c>
      <c r="BU117" s="299" t="str">
        <f t="array" aca="1" ref="BU117" ca="1">IFERROR(INDEX($I$3:$I$18,MATCH(1,($AM$3:$AM$18=$AR117&amp;$AQ117)*($J$3:$J$18=BU$3),0),0),"")</f>
        <v/>
      </c>
      <c r="BV117" s="297" t="str">
        <f t="array" aca="1" ref="BV117" ca="1">IFERROR(INDEX($L$3:$L$18,MATCH(1,($AM$3:$AM$18=$AR117&amp;$AQ117)*($J$3:$J$18=BV$3),0),0),"")</f>
        <v/>
      </c>
      <c r="BW117" s="297" t="str">
        <f t="array" aca="1" ref="BW117" ca="1">IFERROR(INDEX($M$3:$M$18,MATCH(1,($AM$3:$AM$18=$AR117&amp;$AQ117)*($J$3:$J$18=BW$3),0),0),"")</f>
        <v/>
      </c>
      <c r="BX117" s="297" t="str">
        <f t="array" aca="1" ref="BX117" ca="1">IFERROR(INDEX($K$3:$K$18,MATCH(1,($AM$3:$AM$18=$AR117&amp;$AQ117)*($J$3:$J$18=BX$3),0),0),"")</f>
        <v/>
      </c>
      <c r="BY117" s="299" t="str">
        <f t="array" aca="1" ref="BY117" ca="1">IFERROR(INDEX($I$3:$I$18,MATCH(1,($AM$3:$AM$18=$AR117&amp;$AQ117)*($J$3:$J$18=BY$3),0),0),"")</f>
        <v/>
      </c>
      <c r="BZ117" s="297" t="str">
        <f t="array" aca="1" ref="BZ117" ca="1">IFERROR(INDEX($L$3:$L$18,MATCH(1,($AM$3:$AM$18=$AR117&amp;$AQ117)*($J$3:$J$18=BZ$3),0),0),"")</f>
        <v/>
      </c>
      <c r="CA117" s="297" t="str">
        <f t="array" aca="1" ref="CA117" ca="1">IFERROR(INDEX($M$3:$M$18,MATCH(1,($AM$3:$AM$18=$AR117&amp;$AQ117)*($J$3:$J$18=CA$3),0),0),"")</f>
        <v/>
      </c>
      <c r="CB117" s="297">
        <f t="array" aca="1" ref="CB117" ca="1">IFERROR(INDEX($S$3:$S$33,MATCH(1,($AN$3:$AN$33=$AR117&amp;$AQ117)*($R$3:$R$33=CB$3),0),0),"")</f>
        <v>0.625</v>
      </c>
      <c r="CC117" s="299">
        <f t="array" aca="1" ref="CC117" ca="1">IFERROR(INDEX($Q$3:$Q$33,MATCH(1,($AN$3:$AN$33=$AR117&amp;$AQ117)*($R$3:$R$33=CC$3),0),0),"")</f>
        <v>15</v>
      </c>
      <c r="CD117" s="297" t="str">
        <f t="array" aca="1" ref="CD117" ca="1">IFERROR(INDEX($T$3:$T$33,MATCH(1,($AN$3:$AN$33=$AR117&amp;$AQ117)*($R$3:$R$33=CD$3),0),0),"")</f>
        <v>Winner Match 5</v>
      </c>
      <c r="CE117" s="297" t="str">
        <f t="array" aca="1" ref="CE117" ca="1">IFERROR(INDEX($U$3:$U$33,MATCH(1,($AN$3:$AN$33=$AR117&amp;$AQ117)*($R$3:$R$33=CE$3),0),0),"")</f>
        <v>Winner Match 6</v>
      </c>
      <c r="CF117" s="297" t="str">
        <f t="array" aca="1" ref="CF117" ca="1">IFERROR(INDEX($S$3:$S$33,MATCH(1,($AN$3:$AN$33=$AR117&amp;$AQ117)*($R$3:$R$33=CF$3),0),0),"")</f>
        <v/>
      </c>
      <c r="CG117" s="299" t="str">
        <f t="array" aca="1" ref="CG117" ca="1">IFERROR(INDEX($Q$3:$Q$33,MATCH(1,($AN$3:$AN$33=$AR117&amp;$AQ117)*($R$3:$R$33=CG$3),0),0),"")</f>
        <v/>
      </c>
      <c r="CH117" s="297" t="str">
        <f t="array" aca="1" ref="CH117" ca="1">IFERROR(INDEX($T$3:$T$33,MATCH(1,($AN$3:$AN$33=$AR117&amp;$AQ117)*($R$3:$R$33=CH$3),0),0),"")</f>
        <v/>
      </c>
      <c r="CI117" s="297" t="str">
        <f t="array" aca="1" ref="CI117" ca="1">IFERROR(INDEX($U$3:$U$33,MATCH(1,($AN$3:$AN$33=$AR117&amp;$AQ117)*($R$3:$R$33=CI$3),0),0),"")</f>
        <v/>
      </c>
      <c r="CJ117" s="297" t="str">
        <f t="array" aca="1" ref="CJ117" ca="1">IFERROR(INDEX($S$3:$S$33,MATCH(1,($AN$3:$AN$33=$AR117&amp;$AQ117)*($R$3:$R$33=CJ$3),0),0),"")</f>
        <v/>
      </c>
      <c r="CK117" s="299" t="str">
        <f t="array" aca="1" ref="CK117" ca="1">IFERROR(INDEX($Q$3:$Q$33,MATCH(1,($AN$3:$AN$33=$AR117&amp;$AQ117)*($R$3:$R$33=CK$3),0),0),"")</f>
        <v/>
      </c>
      <c r="CL117" s="297" t="str">
        <f t="array" aca="1" ref="CL117" ca="1">IFERROR(INDEX($T$3:$T$33,MATCH(1,($AN$3:$AN$33=$AR117&amp;$AQ117)*($R$3:$R$33=CL$3),0),0),"")</f>
        <v/>
      </c>
      <c r="CM117" s="297" t="str">
        <f t="array" aca="1" ref="CM117" ca="1">IFERROR(INDEX($U$3:$U$33,MATCH(1,($AN$3:$AN$33=$AR117&amp;$AQ117)*($R$3:$R$33=CM$3),0),0),"")</f>
        <v/>
      </c>
      <c r="CN117" s="297" t="str">
        <f t="array" aca="1" ref="CN117" ca="1">IFERROR(INDEX($S$3:$S$33,MATCH(1,($AN$3:$AN$33=$AR117&amp;$AQ117)*($R$3:$R$33=CN$3),0),0),"")</f>
        <v/>
      </c>
      <c r="CO117" s="299" t="str">
        <f t="array" aca="1" ref="CO117" ca="1">IFERROR(INDEX($Q$3:$Q$33,MATCH(1,($AN$3:$AN$33=$AR117&amp;$AQ117)*($R$3:$R$33=CO$3),0),0),"")</f>
        <v/>
      </c>
      <c r="CP117" s="297" t="str">
        <f t="array" aca="1" ref="CP117" ca="1">IFERROR(INDEX($T$3:$T$33,MATCH(1,($AN$3:$AN$33=$AR117&amp;$AQ117)*($R$3:$R$33=CP$3),0),0),"")</f>
        <v/>
      </c>
      <c r="CQ117" s="297" t="str">
        <f t="array" aca="1" ref="CQ117" ca="1">IFERROR(INDEX($U$3:$U$33,MATCH(1,($AN$3:$AN$33=$AR117&amp;$AQ117)*($R$3:$R$33=CQ$3),0),0),"")</f>
        <v/>
      </c>
      <c r="CR117" s="297" t="str">
        <f t="array" aca="1" ref="CR117" ca="1">IFERROR(INDEX($S$3:$S$33,MATCH(1,($AN$3:$AN$33=$AR117&amp;$AQ117)*($R$3:$R$33=CR$3),0),0),"")</f>
        <v/>
      </c>
      <c r="CS117" s="299" t="str">
        <f t="array" aca="1" ref="CS117" ca="1">IFERROR(INDEX($Q$3:$Q$33,MATCH(1,($AN$3:$AN$33=$AR117&amp;$AQ117)*($R$3:$R$33=CS$3),0),0),"")</f>
        <v/>
      </c>
      <c r="CT117" s="297" t="str">
        <f t="array" aca="1" ref="CT117" ca="1">IFERROR(INDEX($T$3:$T$33,MATCH(1,($AN$3:$AN$33=$AR117&amp;$AQ117)*($R$3:$R$33=CT$3),0),0),"")</f>
        <v/>
      </c>
      <c r="CU117" s="297" t="str">
        <f t="array" aca="1" ref="CU117" ca="1">IFERROR(INDEX($U$3:$U$33,MATCH(1,($AN$3:$AN$33=$AR117&amp;$AQ117)*($R$3:$R$33=CU$3),0),0),"")</f>
        <v/>
      </c>
      <c r="CV117" s="297" t="str">
        <f t="array" aca="1" ref="CV117" ca="1">IFERROR(INDEX($S$3:$S$33,MATCH(1,($AN$3:$AN$33=$AR117&amp;$AQ117)*($R$3:$R$33=CV$3),0),0),"")</f>
        <v/>
      </c>
      <c r="CW117" s="299" t="str">
        <f t="array" aca="1" ref="CW117" ca="1">IFERROR(INDEX($Q$3:$Q$33,MATCH(1,($AN$3:$AN$33=$AR117&amp;$AQ117)*($R$3:$R$33=CW$3),0),0),"")</f>
        <v/>
      </c>
      <c r="CX117" s="297" t="str">
        <f t="array" aca="1" ref="CX117" ca="1">IFERROR(INDEX($T$3:$T$33,MATCH(1,($AN$3:$AN$33=$AR117&amp;$AQ117)*($R$3:$R$33=CX$3),0),0),"")</f>
        <v/>
      </c>
      <c r="CY117" s="297" t="str">
        <f t="array" aca="1" ref="CY117" ca="1">IFERROR(INDEX($U$3:$U$33,MATCH(1,($AN$3:$AN$33=$AR117&amp;$AQ117)*($R$3:$R$33=CY$3),0),0),"")</f>
        <v/>
      </c>
      <c r="CZ117" s="297" t="str">
        <f t="array" aca="1" ref="CZ117" ca="1">IFERROR(INDEX($S$3:$S$33,MATCH(1,($AN$3:$AN$33=$AR117&amp;$AQ117)*($R$3:$R$33=CZ$3),0),0),"")</f>
        <v/>
      </c>
      <c r="DA117" s="299" t="str">
        <f t="array" aca="1" ref="DA117" ca="1">IFERROR(INDEX($Q$3:$Q$33,MATCH(1,($AN$3:$AN$33=$AR117&amp;$AQ117)*($R$3:$R$33=DA$3),0),0),"")</f>
        <v/>
      </c>
      <c r="DB117" s="297" t="str">
        <f t="array" aca="1" ref="DB117" ca="1">IFERROR(INDEX($T$3:$T$33,MATCH(1,($AN$3:$AN$33=$AR117&amp;$AQ117)*($R$3:$R$33=DB$3),0),0),"")</f>
        <v/>
      </c>
      <c r="DC117" s="297" t="str">
        <f t="array" aca="1" ref="DC117" ca="1">IFERROR(INDEX($U$3:$U$33,MATCH(1,($AN$3:$AN$33=$AR117&amp;$AQ117)*($R$3:$R$33=DC$3),0),0),"")</f>
        <v/>
      </c>
      <c r="DD117" s="297">
        <f t="array" aca="1" ref="DD117" ca="1">IFERROR(INDEX($AA$3:$AA$65,MATCH(1,($AO$3:$AO$65=$AR117&amp;$AQ117)*($Z$3:$Z$65=DD$3),0),0),"")</f>
        <v>0.625</v>
      </c>
      <c r="DE117" s="299">
        <f t="array" aca="1" ref="DE117" ca="1">IFERROR(INDEX($Y$3:$Y$65,MATCH(1,($AO$3:$AO$65=$AR117&amp;$AQ117)*($Z$3:$Z$65=DE$3),0),0),"")</f>
        <v>15</v>
      </c>
      <c r="DF117" s="297" t="str">
        <f t="array" aca="1" ref="DF117" ca="1">IFERROR(INDEX($AB$3:$AB$65,MATCH(1,($AO$3:$AO$65=$AR117&amp;$AQ117)*($Z$3:$Z$65=DF$3),0),0),"")</f>
        <v>Winner Match 5</v>
      </c>
      <c r="DG117" s="297" t="str">
        <f t="array" aca="1" ref="DG117" ca="1">IFERROR(INDEX($AC$3:$AC$65,MATCH(1,($AO$3:$AO$65=$AR117&amp;$AQ117)*($Z$3:$Z$65=DG$3),0),0),"")</f>
        <v>Winner Match 6</v>
      </c>
      <c r="DH117" s="297" t="str">
        <f t="array" aca="1" ref="DH117" ca="1">IFERROR(INDEX($AA$3:$AA$65,MATCH(1,($AO$3:$AO$65=$AR117&amp;$AQ117)*($Z$3:$Z$65=DH$3),0),0),"")</f>
        <v/>
      </c>
      <c r="DI117" s="299" t="str">
        <f t="array" aca="1" ref="DI117" ca="1">IFERROR(INDEX($Y$3:$Y$65,MATCH(1,($AO$3:$AO$65=$AR117&amp;$AQ117)*($Z$3:$Z$65=DI$3),0),0),"")</f>
        <v/>
      </c>
      <c r="DJ117" s="297" t="str">
        <f t="array" aca="1" ref="DJ117" ca="1">IFERROR(INDEX($AB$3:$AB$65,MATCH(1,($AO$3:$AO$65=$AR117&amp;$AQ117)*($Z$3:$Z$65=DJ$3),0),0),"")</f>
        <v/>
      </c>
      <c r="DK117" s="297" t="str">
        <f t="array" aca="1" ref="DK117" ca="1">IFERROR(INDEX($AC$3:$AC$65,MATCH(1,($AO$3:$AO$65=$AR117&amp;$AQ117)*($Z$3:$Z$65=DK$3),0),0),"")</f>
        <v/>
      </c>
      <c r="DL117" s="297" t="str">
        <f t="array" aca="1" ref="DL117" ca="1">IFERROR(INDEX($AA$3:$AA$65,MATCH(1,($AO$3:$AO$65=$AR117&amp;$AQ117)*($Z$3:$Z$65=DL$3),0),0),"")</f>
        <v/>
      </c>
      <c r="DM117" s="299" t="str">
        <f t="array" aca="1" ref="DM117" ca="1">IFERROR(INDEX($Y$3:$Y$65,MATCH(1,($AO$3:$AO$65=$AR117&amp;$AQ117)*($Z$3:$Z$65=DM$3),0),0),"")</f>
        <v/>
      </c>
      <c r="DN117" s="297" t="str">
        <f t="array" aca="1" ref="DN117" ca="1">IFERROR(INDEX($AB$3:$AB$65,MATCH(1,($AO$3:$AO$65=$AR117&amp;$AQ117)*($Z$3:$Z$65=DN$3),0),0),"")</f>
        <v/>
      </c>
      <c r="DO117" s="297" t="str">
        <f t="array" aca="1" ref="DO117" ca="1">IFERROR(INDEX($AC$3:$AC$65,MATCH(1,($AO$3:$AO$65=$AR117&amp;$AQ117)*($Z$3:$Z$65=DO$3),0),0),"")</f>
        <v/>
      </c>
      <c r="DP117" s="297" t="str">
        <f t="array" aca="1" ref="DP117" ca="1">IFERROR(INDEX($AA$3:$AA$65,MATCH(1,($AO$3:$AO$65=$AR117&amp;$AQ117)*($Z$3:$Z$65=DP$3),0),0),"")</f>
        <v/>
      </c>
      <c r="DQ117" s="299" t="str">
        <f t="array" aca="1" ref="DQ117" ca="1">IFERROR(INDEX($Y$3:$Y$65,MATCH(1,($AO$3:$AO$65=$AR117&amp;$AQ117)*($Z$3:$Z$65=DQ$3),0),0),"")</f>
        <v/>
      </c>
      <c r="DR117" s="297" t="str">
        <f t="array" aca="1" ref="DR117" ca="1">IFERROR(INDEX($AB$3:$AB$65,MATCH(1,($AO$3:$AO$65=$AR117&amp;$AQ117)*($Z$3:$Z$65=DR$3),0),0),"")</f>
        <v/>
      </c>
      <c r="DS117" s="297" t="str">
        <f t="array" aca="1" ref="DS117" ca="1">IFERROR(INDEX($AC$3:$AC$65,MATCH(1,($AO$3:$AO$65=$AR117&amp;$AQ117)*($Z$3:$Z$65=DS$3),0),0),"")</f>
        <v/>
      </c>
      <c r="DT117" s="297" t="str">
        <f t="array" aca="1" ref="DT117" ca="1">IFERROR(INDEX($AA$3:$AA$65,MATCH(1,($AO$3:$AO$65=$AR117&amp;$AQ117)*($Z$3:$Z$65=DT$3),0),0),"")</f>
        <v/>
      </c>
      <c r="DU117" s="299" t="str">
        <f t="array" aca="1" ref="DU117" ca="1">IFERROR(INDEX($Y$3:$Y$65,MATCH(1,($AO$3:$AO$65=$AR117&amp;$AQ117)*($Z$3:$Z$65=DU$3),0),0),"")</f>
        <v/>
      </c>
      <c r="DV117" s="297" t="str">
        <f t="array" aca="1" ref="DV117" ca="1">IFERROR(INDEX($AB$3:$AB$65,MATCH(1,($AO$3:$AO$65=$AR117&amp;$AQ117)*($Z$3:$Z$65=DV$3),0),0),"")</f>
        <v/>
      </c>
      <c r="DW117" s="297" t="str">
        <f t="array" aca="1" ref="DW117" ca="1">IFERROR(INDEX($AC$3:$AC$65,MATCH(1,($AO$3:$AO$65=$AR117&amp;$AQ117)*($Z$3:$Z$65=DW$3),0),0),"")</f>
        <v/>
      </c>
      <c r="DX117" s="297" t="str">
        <f t="array" aca="1" ref="DX117" ca="1">IFERROR(INDEX($AA$3:$AA$65,MATCH(1,($AO$3:$AO$65=$AR117&amp;$AQ117)*($Z$3:$Z$65=DX$3),0),0),"")</f>
        <v/>
      </c>
      <c r="DY117" s="299" t="str">
        <f t="array" aca="1" ref="DY117" ca="1">IFERROR(INDEX($Y$3:$Y$65,MATCH(1,($AO$3:$AO$65=$AR117&amp;$AQ117)*($Z$3:$Z$65=DY$3),0),0),"")</f>
        <v/>
      </c>
      <c r="DZ117" s="297" t="str">
        <f t="array" aca="1" ref="DZ117" ca="1">IFERROR(INDEX($AB$3:$AB$65,MATCH(1,($AO$3:$AO$65=$AR117&amp;$AQ117)*($Z$3:$Z$65=DZ$3),0),0),"")</f>
        <v/>
      </c>
      <c r="EA117" s="297" t="str">
        <f t="array" aca="1" ref="EA117" ca="1">IFERROR(INDEX($AC$3:$AC$65,MATCH(1,($AO$3:$AO$65=$AR117&amp;$AQ117)*($Z$3:$Z$65=EA$3),0),0),"")</f>
        <v/>
      </c>
      <c r="EB117" s="297" t="str">
        <f t="array" aca="1" ref="EB117" ca="1">IFERROR(INDEX($AA$3:$AA$65,MATCH(1,($AO$3:$AO$65=$AR117&amp;$AQ117)*($Z$3:$Z$65=EB$3),0),0),"")</f>
        <v/>
      </c>
      <c r="EC117" s="299" t="str">
        <f t="array" aca="1" ref="EC117" ca="1">IFERROR(INDEX($Y$3:$Y$65,MATCH(1,($AO$3:$AO$65=$AR117&amp;$AQ117)*($Z$3:$Z$65=EC$3),0),0),"")</f>
        <v/>
      </c>
      <c r="ED117" s="297" t="str">
        <f t="array" aca="1" ref="ED117" ca="1">IFERROR(INDEX($AB$3:$AB$65,MATCH(1,($AO$3:$AO$65=$AR117&amp;$AQ117)*($Z$3:$Z$65=ED$3),0),0),"")</f>
        <v/>
      </c>
      <c r="EE117" s="297" t="str">
        <f t="array" aca="1" ref="EE117" ca="1">IFERROR(INDEX($AC$3:$AC$65,MATCH(1,($AO$3:$AO$65=$AR117&amp;$AQ117)*($Z$3:$Z$65=EE$3),0),0),"")</f>
        <v/>
      </c>
      <c r="EF117" s="297">
        <f t="array" aca="1" ref="EF117" ca="1">IFERROR(INDEX($AI$3:$AI$129,MATCH(1,($AP$3:$AP$129=$AR117&amp;$AQ117)*($AH$3:$AH$129=EF$3),0),0),"")</f>
        <v>0.625</v>
      </c>
      <c r="EG117" s="299">
        <f t="array" aca="1" ref="EG117" ca="1">IFERROR(INDEX($AG$3:$AG$129,MATCH(1,($AP$3:$AP$129=$AR117&amp;$AQ117)*($AH$3:$AH$129=EG$3),0),0),"")</f>
        <v>15</v>
      </c>
      <c r="EH117" s="297" t="str">
        <f t="array" aca="1" ref="EH117" ca="1">IFERROR(INDEX($AJ$3:$AJ$129,MATCH(1,($AP$3:$AP$129=$AR117&amp;$AQ117)*($AH$3:$AH$129=EH$3),0),0),"")</f>
        <v>Winner Match 5</v>
      </c>
      <c r="EI117" s="297" t="str">
        <f t="array" aca="1" ref="EI117" ca="1">IFERROR(INDEX($AK$3:$AK$129,MATCH(1,($AP$3:$AP$129=$AR117&amp;$AQ117)*($AH$3:$AH$129=EI$3),0),0),"")</f>
        <v>Winner Match 6</v>
      </c>
      <c r="EJ117" s="297" t="str">
        <f t="array" aca="1" ref="EJ117" ca="1">IFERROR(INDEX($AI$3:$AI$129,MATCH(1,($AP$3:$AP$129=$AR117&amp;$AQ117)*($AH$3:$AH$129=EJ$3),0),0),"")</f>
        <v/>
      </c>
      <c r="EK117" s="299" t="str">
        <f t="array" aca="1" ref="EK117" ca="1">IFERROR(INDEX($AG$3:$AG$129,MATCH(1,($AP$3:$AP$129=$AR117&amp;$AQ117)*($AH$3:$AH$129=EK$3),0),0),"")</f>
        <v/>
      </c>
      <c r="EL117" s="297" t="str">
        <f t="array" aca="1" ref="EL117" ca="1">IFERROR(INDEX($AJ$3:$AJ$129,MATCH(1,($AP$3:$AP$129=$AR117&amp;$AQ117)*($AH$3:$AH$129=EL$3),0),0),"")</f>
        <v/>
      </c>
      <c r="EM117" s="297" t="str">
        <f t="array" aca="1" ref="EM117" ca="1">IFERROR(INDEX($AK$3:$AK$129,MATCH(1,($AP$3:$AP$129=$AR117&amp;$AQ117)*($AH$3:$AH$129=EM$3),0),0),"")</f>
        <v/>
      </c>
      <c r="EN117" s="297" t="str">
        <f t="array" aca="1" ref="EN117" ca="1">IFERROR(INDEX($AI$3:$AI$129,MATCH(1,($AP$3:$AP$129=$AR117&amp;$AQ117)*($AH$3:$AH$129=EN$3),0),0),"")</f>
        <v/>
      </c>
      <c r="EO117" s="299" t="str">
        <f t="array" aca="1" ref="EO117" ca="1">IFERROR(INDEX($AG$3:$AG$129,MATCH(1,($AP$3:$AP$129=$AR117&amp;$AQ117)*($AH$3:$AH$129=EO$3),0),0),"")</f>
        <v/>
      </c>
      <c r="EP117" s="297" t="str">
        <f t="array" aca="1" ref="EP117" ca="1">IFERROR(INDEX($AJ$3:$AJ$129,MATCH(1,($AP$3:$AP$129=$AR117&amp;$AQ117)*($AH$3:$AH$129=EP$3),0),0),"")</f>
        <v/>
      </c>
      <c r="EQ117" s="297" t="str">
        <f t="array" aca="1" ref="EQ117" ca="1">IFERROR(INDEX($AK$3:$AK$129,MATCH(1,($AP$3:$AP$129=$AR117&amp;$AQ117)*($AH$3:$AH$129=EQ$3),0),0),"")</f>
        <v/>
      </c>
      <c r="ER117" s="297" t="str">
        <f t="array" aca="1" ref="ER117" ca="1">IFERROR(INDEX($AI$3:$AI$129,MATCH(1,($AP$3:$AP$129=$AR117&amp;$AQ117)*($AH$3:$AH$129=ER$3),0),0),"")</f>
        <v/>
      </c>
      <c r="ES117" s="299" t="str">
        <f t="array" aca="1" ref="ES117" ca="1">IFERROR(INDEX($AG$3:$AG$129,MATCH(1,($AP$3:$AP$129=$AR117&amp;$AQ117)*($AH$3:$AH$129=ES$3),0),0),"")</f>
        <v/>
      </c>
      <c r="ET117" s="297" t="str">
        <f t="array" aca="1" ref="ET117" ca="1">IFERROR(INDEX($AJ$3:$AJ$129,MATCH(1,($AP$3:$AP$129=$AR117&amp;$AQ117)*($AH$3:$AH$129=ET$3),0),0),"")</f>
        <v/>
      </c>
      <c r="EU117" s="297" t="str">
        <f t="array" aca="1" ref="EU117" ca="1">IFERROR(INDEX($AK$3:$AK$129,MATCH(1,($AP$3:$AP$129=$AR117&amp;$AQ117)*($AH$3:$AH$129=EU$3),0),0),"")</f>
        <v/>
      </c>
      <c r="EV117" s="297" t="str">
        <f t="array" aca="1" ref="EV117" ca="1">IFERROR(INDEX($AI$3:$AI$129,MATCH(1,($AP$3:$AP$129=$AR117&amp;$AQ117)*($AH$3:$AH$129=EV$3),0),0),"")</f>
        <v/>
      </c>
      <c r="EW117" s="299" t="str">
        <f t="array" aca="1" ref="EW117" ca="1">IFERROR(INDEX($AG$3:$AG$129,MATCH(1,($AP$3:$AP$129=$AR117&amp;$AQ117)*($AH$3:$AH$129=EW$3),0),0),"")</f>
        <v/>
      </c>
      <c r="EX117" s="297" t="str">
        <f t="array" aca="1" ref="EX117" ca="1">IFERROR(INDEX($AJ$3:$AJ$129,MATCH(1,($AP$3:$AP$129=$AR117&amp;$AQ117)*($AH$3:$AH$129=EX$3),0),0),"")</f>
        <v/>
      </c>
      <c r="EY117" s="297" t="str">
        <f t="array" aca="1" ref="EY117" ca="1">IFERROR(INDEX($AK$3:$AK$129,MATCH(1,($AP$3:$AP$129=$AR117&amp;$AQ117)*($AH$3:$AH$129=EY$3),0),0),"")</f>
        <v/>
      </c>
      <c r="EZ117" s="297" t="str">
        <f t="array" aca="1" ref="EZ117" ca="1">IFERROR(INDEX($AI$3:$AI$129,MATCH(1,($AP$3:$AP$129=$AR117&amp;$AQ117)*($AH$3:$AH$129=EZ$3),0),0),"")</f>
        <v/>
      </c>
      <c r="FA117" s="299" t="str">
        <f t="array" aca="1" ref="FA117" ca="1">IFERROR(INDEX($AG$3:$AG$129,MATCH(1,($AP$3:$AP$129=$AR117&amp;$AQ117)*($AH$3:$AH$129=FA$3),0),0),"")</f>
        <v/>
      </c>
      <c r="FB117" s="297" t="str">
        <f t="array" aca="1" ref="FB117" ca="1">IFERROR(INDEX($AJ$3:$AJ$129,MATCH(1,($AP$3:$AP$129=$AR117&amp;$AQ117)*($AH$3:$AH$129=FB$3),0),0),"")</f>
        <v/>
      </c>
      <c r="FC117" s="297" t="str">
        <f t="array" aca="1" ref="FC117" ca="1">IFERROR(INDEX($AK$3:$AK$129,MATCH(1,($AP$3:$AP$129=$AR117&amp;$AQ117)*($AH$3:$AH$129=FC$3),0),0),"")</f>
        <v/>
      </c>
      <c r="FD117" s="297" t="str">
        <f t="array" aca="1" ref="FD117" ca="1">IFERROR(INDEX($AI$3:$AI$129,MATCH(1,($AP$3:$AP$129=$AR117&amp;$AQ117)*($AH$3:$AH$129=FD$3),0),0),"")</f>
        <v/>
      </c>
      <c r="FE117" s="299" t="str">
        <f t="array" aca="1" ref="FE117" ca="1">IFERROR(INDEX($AG$3:$AG$129,MATCH(1,($AP$3:$AP$129=$AR117&amp;$AQ117)*($AH$3:$AH$129=FE$3),0),0),"")</f>
        <v/>
      </c>
      <c r="FF117" s="297" t="str">
        <f t="array" aca="1" ref="FF117" ca="1">IFERROR(INDEX($AJ$3:$AJ$129,MATCH(1,($AP$3:$AP$129=$AR117&amp;$AQ117)*($AH$3:$AH$129=FF$3),0),0),"")</f>
        <v/>
      </c>
      <c r="FG117" s="297" t="str">
        <f t="array" aca="1" ref="FG117" ca="1">IFERROR(INDEX($AK$3:$AK$129,MATCH(1,($AP$3:$AP$129=$AR117&amp;$AQ117)*($AH$3:$AH$129=FG$3),0),0),"")</f>
        <v/>
      </c>
    </row>
    <row r="118" spans="2:163" ht="13.8" x14ac:dyDescent="0.25">
      <c r="B118" s="295">
        <f>dummy1!O124</f>
        <v>116</v>
      </c>
      <c r="C118" s="296">
        <f>dummy1!P124</f>
        <v>42041</v>
      </c>
      <c r="D118" s="297">
        <f>dummy1!Q124</f>
        <v>0.87500000000000011</v>
      </c>
      <c r="E118" s="295" t="str">
        <f>dummy1!R124</f>
        <v>Court 4</v>
      </c>
      <c r="AD118" s="295">
        <f ca="1">'Bracket 33 - 64'!CE214</f>
        <v>68</v>
      </c>
      <c r="AE118" s="295" t="str">
        <f ca="1">'Bracket 33 - 64'!CF211</f>
        <v>Loser Match 51</v>
      </c>
      <c r="AF118" s="295" t="str">
        <f ca="1">'Bracket 33 - 64'!CF212</f>
        <v>Winner Match 63</v>
      </c>
      <c r="AG118" s="295" t="str">
        <f t="shared" ca="1" si="80"/>
        <v/>
      </c>
      <c r="AH118" s="295" t="str">
        <f t="shared" ca="1" si="81"/>
        <v/>
      </c>
      <c r="AI118" s="295" t="str">
        <f t="shared" ca="1" si="82"/>
        <v/>
      </c>
      <c r="AJ118" s="295" t="str">
        <f t="shared" ca="1" si="83"/>
        <v/>
      </c>
      <c r="AK118" s="295" t="str">
        <f t="shared" ca="1" si="84"/>
        <v/>
      </c>
      <c r="AL118" s="294">
        <f>IF(dummy1!B125=dummy1!B124,IF(dummy1!C125&gt;1,AL117,AL117+1),1)</f>
        <v>4</v>
      </c>
      <c r="AP118" s="295" t="str">
        <f t="shared" si="85"/>
        <v>4Court 4</v>
      </c>
      <c r="AQ118" s="295" t="str">
        <f t="shared" ref="AQ118:AQ132" si="101">AQ117</f>
        <v>Court 15</v>
      </c>
      <c r="AR118" s="295">
        <f t="shared" si="100"/>
        <v>2</v>
      </c>
      <c r="AS118" s="295">
        <f t="shared" ca="1" si="87"/>
        <v>30</v>
      </c>
      <c r="AT118" s="295">
        <f t="shared" ca="1" si="88"/>
        <v>0</v>
      </c>
      <c r="AU118" s="295">
        <f t="shared" ca="1" si="89"/>
        <v>0</v>
      </c>
      <c r="AV118" s="295">
        <f t="shared" ca="1" si="90"/>
        <v>0</v>
      </c>
      <c r="AW118" s="295">
        <f t="shared" ca="1" si="91"/>
        <v>0</v>
      </c>
      <c r="AX118" s="295">
        <f t="shared" ca="1" si="92"/>
        <v>0</v>
      </c>
      <c r="AY118" s="295">
        <f t="shared" ca="1" si="93"/>
        <v>0</v>
      </c>
      <c r="AZ118" s="297" t="str">
        <f t="array" aca="1" ref="AZ118" ca="1">IFERROR(INDEX($K$3:$K$18,MATCH(1,($AM$3:$AM$18=$AR118&amp;$AQ118)*($J$3:$J$18=AZ$3),0),0),"")</f>
        <v/>
      </c>
      <c r="BA118" s="299" t="str">
        <f t="array" aca="1" ref="BA118" ca="1">IFERROR(INDEX($I$3:$I$18,MATCH(1,($AM$3:$AM$18=$AR118&amp;$AQ118)*($J$3:$J$18=BA$3),0),0),"")</f>
        <v/>
      </c>
      <c r="BB118" s="297" t="str">
        <f t="array" aca="1" ref="BB118" ca="1">IFERROR(INDEX($L$3:$L$18,MATCH(1,($AM$3:$AM$18=$AR118&amp;$AQ118)*($J$3:$J$18=BB$3),0),0),"")</f>
        <v/>
      </c>
      <c r="BC118" s="297" t="str">
        <f t="array" aca="1" ref="BC118" ca="1">IFERROR(INDEX($M$3:$M$18,MATCH(1,($AM$3:$AM$18=$AR118&amp;$AQ118)*($J$3:$J$18=BC$3),0),0),"")</f>
        <v/>
      </c>
      <c r="BD118" s="297" t="str">
        <f t="array" aca="1" ref="BD118" ca="1">IFERROR(INDEX($K$3:$K$18,MATCH(1,($AM$3:$AM$18=$AR118&amp;$AQ118)*($J$3:$J$18=BD$3),0),0),"")</f>
        <v/>
      </c>
      <c r="BE118" s="299" t="str">
        <f t="array" aca="1" ref="BE118" ca="1">IFERROR(INDEX($I$3:$I$18,MATCH(1,($AM$3:$AM$18=$AR118&amp;$AQ118)*($J$3:$J$18=BE$3),0),0),"")</f>
        <v/>
      </c>
      <c r="BF118" s="297" t="str">
        <f t="array" aca="1" ref="BF118" ca="1">IFERROR(INDEX($L$3:$L$18,MATCH(1,($AM$3:$AM$18=$AR118&amp;$AQ118)*($J$3:$J$18=BF$3),0),0),"")</f>
        <v/>
      </c>
      <c r="BG118" s="297" t="str">
        <f t="array" aca="1" ref="BG118" ca="1">IFERROR(INDEX($M$3:$M$18,MATCH(1,($AM$3:$AM$18=$AR118&amp;$AQ118)*($J$3:$J$18=BG$3),0),0),"")</f>
        <v/>
      </c>
      <c r="BH118" s="297" t="str">
        <f t="array" aca="1" ref="BH118" ca="1">IFERROR(INDEX($K$3:$K$18,MATCH(1,($AM$3:$AM$18=$AR118&amp;$AQ118)*($J$3:$J$18=BH$3),0),0),"")</f>
        <v/>
      </c>
      <c r="BI118" s="299" t="str">
        <f t="array" aca="1" ref="BI118" ca="1">IFERROR(INDEX($I$3:$I$18,MATCH(1,($AM$3:$AM$18=$AR118&amp;$AQ118)*($J$3:$J$18=BI$3),0),0),"")</f>
        <v/>
      </c>
      <c r="BJ118" s="297" t="str">
        <f t="array" aca="1" ref="BJ118" ca="1">IFERROR(INDEX($L$3:$L$18,MATCH(1,($AM$3:$AM$18=$AR118&amp;$AQ118)*($J$3:$J$18=BJ$3),0),0),"")</f>
        <v/>
      </c>
      <c r="BK118" s="297" t="str">
        <f t="array" aca="1" ref="BK118" ca="1">IFERROR(INDEX($M$3:$M$18,MATCH(1,($AM$3:$AM$18=$AR118&amp;$AQ118)*($J$3:$J$18=BK$3),0),0),"")</f>
        <v/>
      </c>
      <c r="BL118" s="297" t="str">
        <f t="array" aca="1" ref="BL118" ca="1">IFERROR(INDEX($K$3:$K$18,MATCH(1,($AM$3:$AM$18=$AR118&amp;$AQ118)*($J$3:$J$18=BL$3),0),0),"")</f>
        <v/>
      </c>
      <c r="BM118" s="299" t="str">
        <f t="array" aca="1" ref="BM118" ca="1">IFERROR(INDEX($I$3:$I$18,MATCH(1,($AM$3:$AM$18=$AR118&amp;$AQ118)*($J$3:$J$18=BM$3),0),0),"")</f>
        <v/>
      </c>
      <c r="BN118" s="297" t="str">
        <f t="array" aca="1" ref="BN118" ca="1">IFERROR(INDEX($L$3:$L$18,MATCH(1,($AM$3:$AM$18=$AR118&amp;$AQ118)*($J$3:$J$18=BN$3),0),0),"")</f>
        <v/>
      </c>
      <c r="BO118" s="297" t="str">
        <f t="array" aca="1" ref="BO118" ca="1">IFERROR(INDEX($M$3:$M$18,MATCH(1,($AM$3:$AM$18=$AR118&amp;$AQ118)*($J$3:$J$18=BO$3),0),0),"")</f>
        <v/>
      </c>
      <c r="BP118" s="297" t="str">
        <f t="array" aca="1" ref="BP118" ca="1">IFERROR(INDEX($K$3:$K$18,MATCH(1,($AM$3:$AM$18=$AR118&amp;$AQ118)*($J$3:$J$18=BP$3),0),0),"")</f>
        <v/>
      </c>
      <c r="BQ118" s="299" t="str">
        <f t="array" aca="1" ref="BQ118" ca="1">IFERROR(INDEX($I$3:$I$18,MATCH(1,($AM$3:$AM$18=$AR118&amp;$AQ118)*($J$3:$J$18=BQ$3),0),0),"")</f>
        <v/>
      </c>
      <c r="BR118" s="297" t="str">
        <f t="array" aca="1" ref="BR118" ca="1">IFERROR(INDEX($L$3:$L$18,MATCH(1,($AM$3:$AM$18=$AR118&amp;$AQ118)*($J$3:$J$18=BR$3),0),0),"")</f>
        <v/>
      </c>
      <c r="BS118" s="297" t="str">
        <f t="array" aca="1" ref="BS118" ca="1">IFERROR(INDEX($M$3:$M$18,MATCH(1,($AM$3:$AM$18=$AR118&amp;$AQ118)*($J$3:$J$18=BS$3),0),0),"")</f>
        <v/>
      </c>
      <c r="BT118" s="297" t="str">
        <f t="array" aca="1" ref="BT118" ca="1">IFERROR(INDEX($K$3:$K$18,MATCH(1,($AM$3:$AM$18=$AR118&amp;$AQ118)*($J$3:$J$18=BT$3),0),0),"")</f>
        <v/>
      </c>
      <c r="BU118" s="299" t="str">
        <f t="array" aca="1" ref="BU118" ca="1">IFERROR(INDEX($I$3:$I$18,MATCH(1,($AM$3:$AM$18=$AR118&amp;$AQ118)*($J$3:$J$18=BU$3),0),0),"")</f>
        <v/>
      </c>
      <c r="BV118" s="297" t="str">
        <f t="array" aca="1" ref="BV118" ca="1">IFERROR(INDEX($L$3:$L$18,MATCH(1,($AM$3:$AM$18=$AR118&amp;$AQ118)*($J$3:$J$18=BV$3),0),0),"")</f>
        <v/>
      </c>
      <c r="BW118" s="297" t="str">
        <f t="array" aca="1" ref="BW118" ca="1">IFERROR(INDEX($M$3:$M$18,MATCH(1,($AM$3:$AM$18=$AR118&amp;$AQ118)*($J$3:$J$18=BW$3),0),0),"")</f>
        <v/>
      </c>
      <c r="BX118" s="297" t="str">
        <f t="array" aca="1" ref="BX118" ca="1">IFERROR(INDEX($K$3:$K$18,MATCH(1,($AM$3:$AM$18=$AR118&amp;$AQ118)*($J$3:$J$18=BX$3),0),0),"")</f>
        <v/>
      </c>
      <c r="BY118" s="299" t="str">
        <f t="array" aca="1" ref="BY118" ca="1">IFERROR(INDEX($I$3:$I$18,MATCH(1,($AM$3:$AM$18=$AR118&amp;$AQ118)*($J$3:$J$18=BY$3),0),0),"")</f>
        <v/>
      </c>
      <c r="BZ118" s="297" t="str">
        <f t="array" aca="1" ref="BZ118" ca="1">IFERROR(INDEX($L$3:$L$18,MATCH(1,($AM$3:$AM$18=$AR118&amp;$AQ118)*($J$3:$J$18=BZ$3),0),0),"")</f>
        <v/>
      </c>
      <c r="CA118" s="297" t="str">
        <f t="array" aca="1" ref="CA118" ca="1">IFERROR(INDEX($M$3:$M$18,MATCH(1,($AM$3:$AM$18=$AR118&amp;$AQ118)*($J$3:$J$18=CA$3),0),0),"")</f>
        <v/>
      </c>
      <c r="CB118" s="297">
        <f t="array" aca="1" ref="CB118" ca="1">IFERROR(INDEX($S$3:$S$33,MATCH(1,($AN$3:$AN$33=$AR118&amp;$AQ118)*($R$3:$R$33=CB$3),0),0),"")</f>
        <v>0.70833333333333337</v>
      </c>
      <c r="CC118" s="299">
        <f t="array" aca="1" ref="CC118" ca="1">IFERROR(INDEX($Q$3:$Q$33,MATCH(1,($AN$3:$AN$33=$AR118&amp;$AQ118)*($R$3:$R$33=CC$3),0),0),"")</f>
        <v>31</v>
      </c>
      <c r="CD118" s="297" t="str">
        <f t="array" aca="1" ref="CD118" ca="1">IFERROR(INDEX($T$3:$T$33,MATCH(1,($AN$3:$AN$33=$AR118&amp;$AQ118)*($R$3:$R$33=CD$3),0),0),"")</f>
        <v>Loser Match 30 - First Lose</v>
      </c>
      <c r="CE118" s="297" t="str">
        <f t="array" aca="1" ref="CE118" ca="1">IFERROR(INDEX($U$3:$U$33,MATCH(1,($AN$3:$AN$33=$AR118&amp;$AQ118)*($R$3:$R$33=CE$3),0),0),"")</f>
        <v>Winner Match 30</v>
      </c>
      <c r="CF118" s="297" t="str">
        <f t="array" aca="1" ref="CF118" ca="1">IFERROR(INDEX($S$3:$S$33,MATCH(1,($AN$3:$AN$33=$AR118&amp;$AQ118)*($R$3:$R$33=CF$3),0),0),"")</f>
        <v/>
      </c>
      <c r="CG118" s="299" t="str">
        <f t="array" aca="1" ref="CG118" ca="1">IFERROR(INDEX($Q$3:$Q$33,MATCH(1,($AN$3:$AN$33=$AR118&amp;$AQ118)*($R$3:$R$33=CG$3),0),0),"")</f>
        <v/>
      </c>
      <c r="CH118" s="297" t="str">
        <f t="array" aca="1" ref="CH118" ca="1">IFERROR(INDEX($T$3:$T$33,MATCH(1,($AN$3:$AN$33=$AR118&amp;$AQ118)*($R$3:$R$33=CH$3),0),0),"")</f>
        <v/>
      </c>
      <c r="CI118" s="297" t="str">
        <f t="array" aca="1" ref="CI118" ca="1">IFERROR(INDEX($U$3:$U$33,MATCH(1,($AN$3:$AN$33=$AR118&amp;$AQ118)*($R$3:$R$33=CI$3),0),0),"")</f>
        <v/>
      </c>
      <c r="CJ118" s="297" t="str">
        <f t="array" aca="1" ref="CJ118" ca="1">IFERROR(INDEX($S$3:$S$33,MATCH(1,($AN$3:$AN$33=$AR118&amp;$AQ118)*($R$3:$R$33=CJ$3),0),0),"")</f>
        <v/>
      </c>
      <c r="CK118" s="299" t="str">
        <f t="array" aca="1" ref="CK118" ca="1">IFERROR(INDEX($Q$3:$Q$33,MATCH(1,($AN$3:$AN$33=$AR118&amp;$AQ118)*($R$3:$R$33=CK$3),0),0),"")</f>
        <v/>
      </c>
      <c r="CL118" s="297" t="str">
        <f t="array" aca="1" ref="CL118" ca="1">IFERROR(INDEX($T$3:$T$33,MATCH(1,($AN$3:$AN$33=$AR118&amp;$AQ118)*($R$3:$R$33=CL$3),0),0),"")</f>
        <v/>
      </c>
      <c r="CM118" s="297" t="str">
        <f t="array" aca="1" ref="CM118" ca="1">IFERROR(INDEX($U$3:$U$33,MATCH(1,($AN$3:$AN$33=$AR118&amp;$AQ118)*($R$3:$R$33=CM$3),0),0),"")</f>
        <v/>
      </c>
      <c r="CN118" s="297" t="str">
        <f t="array" aca="1" ref="CN118" ca="1">IFERROR(INDEX($S$3:$S$33,MATCH(1,($AN$3:$AN$33=$AR118&amp;$AQ118)*($R$3:$R$33=CN$3),0),0),"")</f>
        <v/>
      </c>
      <c r="CO118" s="299" t="str">
        <f t="array" aca="1" ref="CO118" ca="1">IFERROR(INDEX($Q$3:$Q$33,MATCH(1,($AN$3:$AN$33=$AR118&amp;$AQ118)*($R$3:$R$33=CO$3),0),0),"")</f>
        <v/>
      </c>
      <c r="CP118" s="297" t="str">
        <f t="array" aca="1" ref="CP118" ca="1">IFERROR(INDEX($T$3:$T$33,MATCH(1,($AN$3:$AN$33=$AR118&amp;$AQ118)*($R$3:$R$33=CP$3),0),0),"")</f>
        <v/>
      </c>
      <c r="CQ118" s="297" t="str">
        <f t="array" aca="1" ref="CQ118" ca="1">IFERROR(INDEX($U$3:$U$33,MATCH(1,($AN$3:$AN$33=$AR118&amp;$AQ118)*($R$3:$R$33=CQ$3),0),0),"")</f>
        <v/>
      </c>
      <c r="CR118" s="297" t="str">
        <f t="array" aca="1" ref="CR118" ca="1">IFERROR(INDEX($S$3:$S$33,MATCH(1,($AN$3:$AN$33=$AR118&amp;$AQ118)*($R$3:$R$33=CR$3),0),0),"")</f>
        <v/>
      </c>
      <c r="CS118" s="299" t="str">
        <f t="array" aca="1" ref="CS118" ca="1">IFERROR(INDEX($Q$3:$Q$33,MATCH(1,($AN$3:$AN$33=$AR118&amp;$AQ118)*($R$3:$R$33=CS$3),0),0),"")</f>
        <v/>
      </c>
      <c r="CT118" s="297" t="str">
        <f t="array" aca="1" ref="CT118" ca="1">IFERROR(INDEX($T$3:$T$33,MATCH(1,($AN$3:$AN$33=$AR118&amp;$AQ118)*($R$3:$R$33=CT$3),0),0),"")</f>
        <v/>
      </c>
      <c r="CU118" s="297" t="str">
        <f t="array" aca="1" ref="CU118" ca="1">IFERROR(INDEX($U$3:$U$33,MATCH(1,($AN$3:$AN$33=$AR118&amp;$AQ118)*($R$3:$R$33=CU$3),0),0),"")</f>
        <v/>
      </c>
      <c r="CV118" s="297" t="str">
        <f t="array" aca="1" ref="CV118" ca="1">IFERROR(INDEX($S$3:$S$33,MATCH(1,($AN$3:$AN$33=$AR118&amp;$AQ118)*($R$3:$R$33=CV$3),0),0),"")</f>
        <v/>
      </c>
      <c r="CW118" s="299" t="str">
        <f t="array" aca="1" ref="CW118" ca="1">IFERROR(INDEX($Q$3:$Q$33,MATCH(1,($AN$3:$AN$33=$AR118&amp;$AQ118)*($R$3:$R$33=CW$3),0),0),"")</f>
        <v/>
      </c>
      <c r="CX118" s="297" t="str">
        <f t="array" aca="1" ref="CX118" ca="1">IFERROR(INDEX($T$3:$T$33,MATCH(1,($AN$3:$AN$33=$AR118&amp;$AQ118)*($R$3:$R$33=CX$3),0),0),"")</f>
        <v/>
      </c>
      <c r="CY118" s="297" t="str">
        <f t="array" aca="1" ref="CY118" ca="1">IFERROR(INDEX($U$3:$U$33,MATCH(1,($AN$3:$AN$33=$AR118&amp;$AQ118)*($R$3:$R$33=CY$3),0),0),"")</f>
        <v/>
      </c>
      <c r="CZ118" s="297" t="str">
        <f t="array" aca="1" ref="CZ118" ca="1">IFERROR(INDEX($S$3:$S$33,MATCH(1,($AN$3:$AN$33=$AR118&amp;$AQ118)*($R$3:$R$33=CZ$3),0),0),"")</f>
        <v/>
      </c>
      <c r="DA118" s="299" t="str">
        <f t="array" aca="1" ref="DA118" ca="1">IFERROR(INDEX($Q$3:$Q$33,MATCH(1,($AN$3:$AN$33=$AR118&amp;$AQ118)*($R$3:$R$33=DA$3),0),0),"")</f>
        <v/>
      </c>
      <c r="DB118" s="297" t="str">
        <f t="array" aca="1" ref="DB118" ca="1">IFERROR(INDEX($T$3:$T$33,MATCH(1,($AN$3:$AN$33=$AR118&amp;$AQ118)*($R$3:$R$33=DB$3),0),0),"")</f>
        <v/>
      </c>
      <c r="DC118" s="297" t="str">
        <f t="array" aca="1" ref="DC118" ca="1">IFERROR(INDEX($U$3:$U$33,MATCH(1,($AN$3:$AN$33=$AR118&amp;$AQ118)*($R$3:$R$33=DC$3),0),0),"")</f>
        <v/>
      </c>
      <c r="DD118" s="297">
        <f t="array" aca="1" ref="DD118" ca="1">IFERROR(INDEX($AA$3:$AA$65,MATCH(1,($AO$3:$AO$65=$AR118&amp;$AQ118)*($Z$3:$Z$65=DD$3),0),0),"")</f>
        <v>0.70833333333333337</v>
      </c>
      <c r="DE118" s="299">
        <f t="array" aca="1" ref="DE118" ca="1">IFERROR(INDEX($Y$3:$Y$65,MATCH(1,($AO$3:$AO$65=$AR118&amp;$AQ118)*($Z$3:$Z$65=DE$3),0),0),"")</f>
        <v>31</v>
      </c>
      <c r="DF118" s="297" t="str">
        <f t="array" aca="1" ref="DF118" ca="1">IFERROR(INDEX($AB$3:$AB$65,MATCH(1,($AO$3:$AO$65=$AR118&amp;$AQ118)*($Z$3:$Z$65=DF$3),0),0),"")</f>
        <v>Loser Match 20</v>
      </c>
      <c r="DG118" s="297" t="str">
        <f t="array" aca="1" ref="DG118" ca="1">IFERROR(INDEX($AC$3:$AC$65,MATCH(1,($AO$3:$AO$65=$AR118&amp;$AQ118)*($Z$3:$Z$65=DG$3),0),0),"")</f>
        <v>Loser Match 19</v>
      </c>
      <c r="DH118" s="297" t="str">
        <f t="array" aca="1" ref="DH118" ca="1">IFERROR(INDEX($AA$3:$AA$65,MATCH(1,($AO$3:$AO$65=$AR118&amp;$AQ118)*($Z$3:$Z$65=DH$3),0),0),"")</f>
        <v/>
      </c>
      <c r="DI118" s="299" t="str">
        <f t="array" aca="1" ref="DI118" ca="1">IFERROR(INDEX($Y$3:$Y$65,MATCH(1,($AO$3:$AO$65=$AR118&amp;$AQ118)*($Z$3:$Z$65=DI$3),0),0),"")</f>
        <v/>
      </c>
      <c r="DJ118" s="297" t="str">
        <f t="array" aca="1" ref="DJ118" ca="1">IFERROR(INDEX($AB$3:$AB$65,MATCH(1,($AO$3:$AO$65=$AR118&amp;$AQ118)*($Z$3:$Z$65=DJ$3),0),0),"")</f>
        <v/>
      </c>
      <c r="DK118" s="297" t="str">
        <f t="array" aca="1" ref="DK118" ca="1">IFERROR(INDEX($AC$3:$AC$65,MATCH(1,($AO$3:$AO$65=$AR118&amp;$AQ118)*($Z$3:$Z$65=DK$3),0),0),"")</f>
        <v/>
      </c>
      <c r="DL118" s="297" t="str">
        <f t="array" aca="1" ref="DL118" ca="1">IFERROR(INDEX($AA$3:$AA$65,MATCH(1,($AO$3:$AO$65=$AR118&amp;$AQ118)*($Z$3:$Z$65=DL$3),0),0),"")</f>
        <v/>
      </c>
      <c r="DM118" s="299" t="str">
        <f t="array" aca="1" ref="DM118" ca="1">IFERROR(INDEX($Y$3:$Y$65,MATCH(1,($AO$3:$AO$65=$AR118&amp;$AQ118)*($Z$3:$Z$65=DM$3),0),0),"")</f>
        <v/>
      </c>
      <c r="DN118" s="297" t="str">
        <f t="array" aca="1" ref="DN118" ca="1">IFERROR(INDEX($AB$3:$AB$65,MATCH(1,($AO$3:$AO$65=$AR118&amp;$AQ118)*($Z$3:$Z$65=DN$3),0),0),"")</f>
        <v/>
      </c>
      <c r="DO118" s="297" t="str">
        <f t="array" aca="1" ref="DO118" ca="1">IFERROR(INDEX($AC$3:$AC$65,MATCH(1,($AO$3:$AO$65=$AR118&amp;$AQ118)*($Z$3:$Z$65=DO$3),0),0),"")</f>
        <v/>
      </c>
      <c r="DP118" s="297" t="str">
        <f t="array" aca="1" ref="DP118" ca="1">IFERROR(INDEX($AA$3:$AA$65,MATCH(1,($AO$3:$AO$65=$AR118&amp;$AQ118)*($Z$3:$Z$65=DP$3),0),0),"")</f>
        <v/>
      </c>
      <c r="DQ118" s="299" t="str">
        <f t="array" aca="1" ref="DQ118" ca="1">IFERROR(INDEX($Y$3:$Y$65,MATCH(1,($AO$3:$AO$65=$AR118&amp;$AQ118)*($Z$3:$Z$65=DQ$3),0),0),"")</f>
        <v/>
      </c>
      <c r="DR118" s="297" t="str">
        <f t="array" aca="1" ref="DR118" ca="1">IFERROR(INDEX($AB$3:$AB$65,MATCH(1,($AO$3:$AO$65=$AR118&amp;$AQ118)*($Z$3:$Z$65=DR$3),0),0),"")</f>
        <v/>
      </c>
      <c r="DS118" s="297" t="str">
        <f t="array" aca="1" ref="DS118" ca="1">IFERROR(INDEX($AC$3:$AC$65,MATCH(1,($AO$3:$AO$65=$AR118&amp;$AQ118)*($Z$3:$Z$65=DS$3),0),0),"")</f>
        <v/>
      </c>
      <c r="DT118" s="297" t="str">
        <f t="array" aca="1" ref="DT118" ca="1">IFERROR(INDEX($AA$3:$AA$65,MATCH(1,($AO$3:$AO$65=$AR118&amp;$AQ118)*($Z$3:$Z$65=DT$3),0),0),"")</f>
        <v/>
      </c>
      <c r="DU118" s="299" t="str">
        <f t="array" aca="1" ref="DU118" ca="1">IFERROR(INDEX($Y$3:$Y$65,MATCH(1,($AO$3:$AO$65=$AR118&amp;$AQ118)*($Z$3:$Z$65=DU$3),0),0),"")</f>
        <v/>
      </c>
      <c r="DV118" s="297" t="str">
        <f t="array" aca="1" ref="DV118" ca="1">IFERROR(INDEX($AB$3:$AB$65,MATCH(1,($AO$3:$AO$65=$AR118&amp;$AQ118)*($Z$3:$Z$65=DV$3),0),0),"")</f>
        <v/>
      </c>
      <c r="DW118" s="297" t="str">
        <f t="array" aca="1" ref="DW118" ca="1">IFERROR(INDEX($AC$3:$AC$65,MATCH(1,($AO$3:$AO$65=$AR118&amp;$AQ118)*($Z$3:$Z$65=DW$3),0),0),"")</f>
        <v/>
      </c>
      <c r="DX118" s="297" t="str">
        <f t="array" aca="1" ref="DX118" ca="1">IFERROR(INDEX($AA$3:$AA$65,MATCH(1,($AO$3:$AO$65=$AR118&amp;$AQ118)*($Z$3:$Z$65=DX$3),0),0),"")</f>
        <v/>
      </c>
      <c r="DY118" s="299" t="str">
        <f t="array" aca="1" ref="DY118" ca="1">IFERROR(INDEX($Y$3:$Y$65,MATCH(1,($AO$3:$AO$65=$AR118&amp;$AQ118)*($Z$3:$Z$65=DY$3),0),0),"")</f>
        <v/>
      </c>
      <c r="DZ118" s="297" t="str">
        <f t="array" aca="1" ref="DZ118" ca="1">IFERROR(INDEX($AB$3:$AB$65,MATCH(1,($AO$3:$AO$65=$AR118&amp;$AQ118)*($Z$3:$Z$65=DZ$3),0),0),"")</f>
        <v/>
      </c>
      <c r="EA118" s="297" t="str">
        <f t="array" aca="1" ref="EA118" ca="1">IFERROR(INDEX($AC$3:$AC$65,MATCH(1,($AO$3:$AO$65=$AR118&amp;$AQ118)*($Z$3:$Z$65=EA$3),0),0),"")</f>
        <v/>
      </c>
      <c r="EB118" s="297" t="str">
        <f t="array" aca="1" ref="EB118" ca="1">IFERROR(INDEX($AA$3:$AA$65,MATCH(1,($AO$3:$AO$65=$AR118&amp;$AQ118)*($Z$3:$Z$65=EB$3),0),0),"")</f>
        <v/>
      </c>
      <c r="EC118" s="299" t="str">
        <f t="array" aca="1" ref="EC118" ca="1">IFERROR(INDEX($Y$3:$Y$65,MATCH(1,($AO$3:$AO$65=$AR118&amp;$AQ118)*($Z$3:$Z$65=EC$3),0),0),"")</f>
        <v/>
      </c>
      <c r="ED118" s="297" t="str">
        <f t="array" aca="1" ref="ED118" ca="1">IFERROR(INDEX($AB$3:$AB$65,MATCH(1,($AO$3:$AO$65=$AR118&amp;$AQ118)*($Z$3:$Z$65=ED$3),0),0),"")</f>
        <v/>
      </c>
      <c r="EE118" s="297" t="str">
        <f t="array" aca="1" ref="EE118" ca="1">IFERROR(INDEX($AC$3:$AC$65,MATCH(1,($AO$3:$AO$65=$AR118&amp;$AQ118)*($Z$3:$Z$65=EE$3),0),0),"")</f>
        <v/>
      </c>
      <c r="EF118" s="297">
        <f t="array" aca="1" ref="EF118" ca="1">IFERROR(INDEX($AI$3:$AI$129,MATCH(1,($AP$3:$AP$129=$AR118&amp;$AQ118)*($AH$3:$AH$129=EF$3),0),0),"")</f>
        <v>0.70833333333333337</v>
      </c>
      <c r="EG118" s="299">
        <f t="array" aca="1" ref="EG118" ca="1">IFERROR(INDEX($AG$3:$AG$129,MATCH(1,($AP$3:$AP$129=$AR118&amp;$AQ118)*($AH$3:$AH$129=EG$3),0),0),"")</f>
        <v>31</v>
      </c>
      <c r="EH118" s="297" t="str">
        <f t="array" aca="1" ref="EH118" ca="1">IFERROR(INDEX($AJ$3:$AJ$129,MATCH(1,($AP$3:$AP$129=$AR118&amp;$AQ118)*($AH$3:$AH$129=EH$3),0),0),"")</f>
        <v>Loser Match 14</v>
      </c>
      <c r="EI118" s="297" t="str">
        <f t="array" aca="1" ref="EI118" ca="1">IFERROR(INDEX($AK$3:$AK$129,MATCH(1,($AP$3:$AP$129=$AR118&amp;$AQ118)*($AH$3:$AH$129=EI$3),0),0),"")</f>
        <v>Winner Match 11</v>
      </c>
      <c r="EJ118" s="297" t="str">
        <f t="array" aca="1" ref="EJ118" ca="1">IFERROR(INDEX($AI$3:$AI$129,MATCH(1,($AP$3:$AP$129=$AR118&amp;$AQ118)*($AH$3:$AH$129=EJ$3),0),0),"")</f>
        <v/>
      </c>
      <c r="EK118" s="299" t="str">
        <f t="array" aca="1" ref="EK118" ca="1">IFERROR(INDEX($AG$3:$AG$129,MATCH(1,($AP$3:$AP$129=$AR118&amp;$AQ118)*($AH$3:$AH$129=EK$3),0),0),"")</f>
        <v/>
      </c>
      <c r="EL118" s="297" t="str">
        <f t="array" aca="1" ref="EL118" ca="1">IFERROR(INDEX($AJ$3:$AJ$129,MATCH(1,($AP$3:$AP$129=$AR118&amp;$AQ118)*($AH$3:$AH$129=EL$3),0),0),"")</f>
        <v/>
      </c>
      <c r="EM118" s="297" t="str">
        <f t="array" aca="1" ref="EM118" ca="1">IFERROR(INDEX($AK$3:$AK$129,MATCH(1,($AP$3:$AP$129=$AR118&amp;$AQ118)*($AH$3:$AH$129=EM$3),0),0),"")</f>
        <v/>
      </c>
      <c r="EN118" s="297" t="str">
        <f t="array" aca="1" ref="EN118" ca="1">IFERROR(INDEX($AI$3:$AI$129,MATCH(1,($AP$3:$AP$129=$AR118&amp;$AQ118)*($AH$3:$AH$129=EN$3),0),0),"")</f>
        <v/>
      </c>
      <c r="EO118" s="299" t="str">
        <f t="array" aca="1" ref="EO118" ca="1">IFERROR(INDEX($AG$3:$AG$129,MATCH(1,($AP$3:$AP$129=$AR118&amp;$AQ118)*($AH$3:$AH$129=EO$3),0),0),"")</f>
        <v/>
      </c>
      <c r="EP118" s="297" t="str">
        <f t="array" aca="1" ref="EP118" ca="1">IFERROR(INDEX($AJ$3:$AJ$129,MATCH(1,($AP$3:$AP$129=$AR118&amp;$AQ118)*($AH$3:$AH$129=EP$3),0),0),"")</f>
        <v/>
      </c>
      <c r="EQ118" s="297" t="str">
        <f t="array" aca="1" ref="EQ118" ca="1">IFERROR(INDEX($AK$3:$AK$129,MATCH(1,($AP$3:$AP$129=$AR118&amp;$AQ118)*($AH$3:$AH$129=EQ$3),0),0),"")</f>
        <v/>
      </c>
      <c r="ER118" s="297" t="str">
        <f t="array" aca="1" ref="ER118" ca="1">IFERROR(INDEX($AI$3:$AI$129,MATCH(1,($AP$3:$AP$129=$AR118&amp;$AQ118)*($AH$3:$AH$129=ER$3),0),0),"")</f>
        <v/>
      </c>
      <c r="ES118" s="299" t="str">
        <f t="array" aca="1" ref="ES118" ca="1">IFERROR(INDEX($AG$3:$AG$129,MATCH(1,($AP$3:$AP$129=$AR118&amp;$AQ118)*($AH$3:$AH$129=ES$3),0),0),"")</f>
        <v/>
      </c>
      <c r="ET118" s="297" t="str">
        <f t="array" aca="1" ref="ET118" ca="1">IFERROR(INDEX($AJ$3:$AJ$129,MATCH(1,($AP$3:$AP$129=$AR118&amp;$AQ118)*($AH$3:$AH$129=ET$3),0),0),"")</f>
        <v/>
      </c>
      <c r="EU118" s="297" t="str">
        <f t="array" aca="1" ref="EU118" ca="1">IFERROR(INDEX($AK$3:$AK$129,MATCH(1,($AP$3:$AP$129=$AR118&amp;$AQ118)*($AH$3:$AH$129=EU$3),0),0),"")</f>
        <v/>
      </c>
      <c r="EV118" s="297" t="str">
        <f t="array" aca="1" ref="EV118" ca="1">IFERROR(INDEX($AI$3:$AI$129,MATCH(1,($AP$3:$AP$129=$AR118&amp;$AQ118)*($AH$3:$AH$129=EV$3),0),0),"")</f>
        <v/>
      </c>
      <c r="EW118" s="299" t="str">
        <f t="array" aca="1" ref="EW118" ca="1">IFERROR(INDEX($AG$3:$AG$129,MATCH(1,($AP$3:$AP$129=$AR118&amp;$AQ118)*($AH$3:$AH$129=EW$3),0),0),"")</f>
        <v/>
      </c>
      <c r="EX118" s="297" t="str">
        <f t="array" aca="1" ref="EX118" ca="1">IFERROR(INDEX($AJ$3:$AJ$129,MATCH(1,($AP$3:$AP$129=$AR118&amp;$AQ118)*($AH$3:$AH$129=EX$3),0),0),"")</f>
        <v/>
      </c>
      <c r="EY118" s="297" t="str">
        <f t="array" aca="1" ref="EY118" ca="1">IFERROR(INDEX($AK$3:$AK$129,MATCH(1,($AP$3:$AP$129=$AR118&amp;$AQ118)*($AH$3:$AH$129=EY$3),0),0),"")</f>
        <v/>
      </c>
      <c r="EZ118" s="297" t="str">
        <f t="array" aca="1" ref="EZ118" ca="1">IFERROR(INDEX($AI$3:$AI$129,MATCH(1,($AP$3:$AP$129=$AR118&amp;$AQ118)*($AH$3:$AH$129=EZ$3),0),0),"")</f>
        <v/>
      </c>
      <c r="FA118" s="299" t="str">
        <f t="array" aca="1" ref="FA118" ca="1">IFERROR(INDEX($AG$3:$AG$129,MATCH(1,($AP$3:$AP$129=$AR118&amp;$AQ118)*($AH$3:$AH$129=FA$3),0),0),"")</f>
        <v/>
      </c>
      <c r="FB118" s="297" t="str">
        <f t="array" aca="1" ref="FB118" ca="1">IFERROR(INDEX($AJ$3:$AJ$129,MATCH(1,($AP$3:$AP$129=$AR118&amp;$AQ118)*($AH$3:$AH$129=FB$3),0),0),"")</f>
        <v/>
      </c>
      <c r="FC118" s="297" t="str">
        <f t="array" aca="1" ref="FC118" ca="1">IFERROR(INDEX($AK$3:$AK$129,MATCH(1,($AP$3:$AP$129=$AR118&amp;$AQ118)*($AH$3:$AH$129=FC$3),0),0),"")</f>
        <v/>
      </c>
      <c r="FD118" s="297" t="str">
        <f t="array" aca="1" ref="FD118" ca="1">IFERROR(INDEX($AI$3:$AI$129,MATCH(1,($AP$3:$AP$129=$AR118&amp;$AQ118)*($AH$3:$AH$129=FD$3),0),0),"")</f>
        <v/>
      </c>
      <c r="FE118" s="299" t="str">
        <f t="array" aca="1" ref="FE118" ca="1">IFERROR(INDEX($AG$3:$AG$129,MATCH(1,($AP$3:$AP$129=$AR118&amp;$AQ118)*($AH$3:$AH$129=FE$3),0),0),"")</f>
        <v/>
      </c>
      <c r="FF118" s="297" t="str">
        <f t="array" aca="1" ref="FF118" ca="1">IFERROR(INDEX($AJ$3:$AJ$129,MATCH(1,($AP$3:$AP$129=$AR118&amp;$AQ118)*($AH$3:$AH$129=FF$3),0),0),"")</f>
        <v/>
      </c>
      <c r="FG118" s="297" t="str">
        <f t="array" aca="1" ref="FG118" ca="1">IFERROR(INDEX($AK$3:$AK$129,MATCH(1,($AP$3:$AP$129=$AR118&amp;$AQ118)*($AH$3:$AH$129=FG$3),0),0),"")</f>
        <v/>
      </c>
    </row>
    <row r="119" spans="2:163" ht="13.8" x14ac:dyDescent="0.25">
      <c r="B119" s="295">
        <f>dummy1!O125</f>
        <v>117</v>
      </c>
      <c r="C119" s="296">
        <f>dummy1!P125</f>
        <v>42041</v>
      </c>
      <c r="D119" s="297">
        <f>dummy1!Q125</f>
        <v>0.87500000000000011</v>
      </c>
      <c r="E119" s="295" t="str">
        <f>dummy1!R125</f>
        <v>Court 5</v>
      </c>
      <c r="AD119" s="295">
        <f ca="1">'Bracket 33 - 64'!CE270</f>
        <v>69</v>
      </c>
      <c r="AE119" s="295" t="str">
        <f ca="1">'Bracket 33 - 64'!CF267</f>
        <v>Loser Match 52</v>
      </c>
      <c r="AF119" s="295" t="str">
        <f ca="1">'Bracket 33 - 64'!CF268</f>
        <v>Winner Match 64</v>
      </c>
      <c r="AG119" s="295" t="str">
        <f t="shared" ca="1" si="80"/>
        <v/>
      </c>
      <c r="AH119" s="295" t="str">
        <f t="shared" ca="1" si="81"/>
        <v/>
      </c>
      <c r="AI119" s="295" t="str">
        <f t="shared" ca="1" si="82"/>
        <v/>
      </c>
      <c r="AJ119" s="295" t="str">
        <f t="shared" ca="1" si="83"/>
        <v/>
      </c>
      <c r="AK119" s="295" t="str">
        <f t="shared" ca="1" si="84"/>
        <v/>
      </c>
      <c r="AL119" s="294">
        <f>IF(dummy1!B126=dummy1!B125,IF(dummy1!C126&gt;1,AL118,AL118+1),1)</f>
        <v>4</v>
      </c>
      <c r="AP119" s="295" t="str">
        <f t="shared" si="85"/>
        <v>4Court 5</v>
      </c>
      <c r="AQ119" s="295" t="str">
        <f t="shared" si="101"/>
        <v>Court 15</v>
      </c>
      <c r="AR119" s="295">
        <f t="shared" si="100"/>
        <v>3</v>
      </c>
      <c r="AS119" s="295">
        <f t="shared" ca="1" si="87"/>
        <v>30</v>
      </c>
      <c r="AT119" s="295">
        <f t="shared" ca="1" si="88"/>
        <v>0</v>
      </c>
      <c r="AU119" s="295">
        <f t="shared" ca="1" si="89"/>
        <v>0</v>
      </c>
      <c r="AV119" s="295">
        <f t="shared" ca="1" si="90"/>
        <v>0</v>
      </c>
      <c r="AW119" s="295">
        <f t="shared" ca="1" si="91"/>
        <v>0</v>
      </c>
      <c r="AX119" s="295">
        <f t="shared" ca="1" si="92"/>
        <v>0</v>
      </c>
      <c r="AY119" s="295">
        <f t="shared" ca="1" si="93"/>
        <v>0</v>
      </c>
      <c r="AZ119" s="297" t="str">
        <f t="array" aca="1" ref="AZ119" ca="1">IFERROR(INDEX($K$3:$K$18,MATCH(1,($AM$3:$AM$18=$AR119&amp;$AQ119)*($J$3:$J$18=AZ$3),0),0),"")</f>
        <v/>
      </c>
      <c r="BA119" s="299" t="str">
        <f t="array" aca="1" ref="BA119" ca="1">IFERROR(INDEX($I$3:$I$18,MATCH(1,($AM$3:$AM$18=$AR119&amp;$AQ119)*($J$3:$J$18=BA$3),0),0),"")</f>
        <v/>
      </c>
      <c r="BB119" s="297" t="str">
        <f t="array" aca="1" ref="BB119" ca="1">IFERROR(INDEX($L$3:$L$18,MATCH(1,($AM$3:$AM$18=$AR119&amp;$AQ119)*($J$3:$J$18=BB$3),0),0),"")</f>
        <v/>
      </c>
      <c r="BC119" s="297" t="str">
        <f t="array" aca="1" ref="BC119" ca="1">IFERROR(INDEX($M$3:$M$18,MATCH(1,($AM$3:$AM$18=$AR119&amp;$AQ119)*($J$3:$J$18=BC$3),0),0),"")</f>
        <v/>
      </c>
      <c r="BD119" s="297" t="str">
        <f t="array" aca="1" ref="BD119" ca="1">IFERROR(INDEX($K$3:$K$18,MATCH(1,($AM$3:$AM$18=$AR119&amp;$AQ119)*($J$3:$J$18=BD$3),0),0),"")</f>
        <v/>
      </c>
      <c r="BE119" s="299" t="str">
        <f t="array" aca="1" ref="BE119" ca="1">IFERROR(INDEX($I$3:$I$18,MATCH(1,($AM$3:$AM$18=$AR119&amp;$AQ119)*($J$3:$J$18=BE$3),0),0),"")</f>
        <v/>
      </c>
      <c r="BF119" s="297" t="str">
        <f t="array" aca="1" ref="BF119" ca="1">IFERROR(INDEX($L$3:$L$18,MATCH(1,($AM$3:$AM$18=$AR119&amp;$AQ119)*($J$3:$J$18=BF$3),0),0),"")</f>
        <v/>
      </c>
      <c r="BG119" s="297" t="str">
        <f t="array" aca="1" ref="BG119" ca="1">IFERROR(INDEX($M$3:$M$18,MATCH(1,($AM$3:$AM$18=$AR119&amp;$AQ119)*($J$3:$J$18=BG$3),0),0),"")</f>
        <v/>
      </c>
      <c r="BH119" s="297" t="str">
        <f t="array" aca="1" ref="BH119" ca="1">IFERROR(INDEX($K$3:$K$18,MATCH(1,($AM$3:$AM$18=$AR119&amp;$AQ119)*($J$3:$J$18=BH$3),0),0),"")</f>
        <v/>
      </c>
      <c r="BI119" s="299" t="str">
        <f t="array" aca="1" ref="BI119" ca="1">IFERROR(INDEX($I$3:$I$18,MATCH(1,($AM$3:$AM$18=$AR119&amp;$AQ119)*($J$3:$J$18=BI$3),0),0),"")</f>
        <v/>
      </c>
      <c r="BJ119" s="297" t="str">
        <f t="array" aca="1" ref="BJ119" ca="1">IFERROR(INDEX($L$3:$L$18,MATCH(1,($AM$3:$AM$18=$AR119&amp;$AQ119)*($J$3:$J$18=BJ$3),0),0),"")</f>
        <v/>
      </c>
      <c r="BK119" s="297" t="str">
        <f t="array" aca="1" ref="BK119" ca="1">IFERROR(INDEX($M$3:$M$18,MATCH(1,($AM$3:$AM$18=$AR119&amp;$AQ119)*($J$3:$J$18=BK$3),0),0),"")</f>
        <v/>
      </c>
      <c r="BL119" s="297" t="str">
        <f t="array" aca="1" ref="BL119" ca="1">IFERROR(INDEX($K$3:$K$18,MATCH(1,($AM$3:$AM$18=$AR119&amp;$AQ119)*($J$3:$J$18=BL$3),0),0),"")</f>
        <v/>
      </c>
      <c r="BM119" s="299" t="str">
        <f t="array" aca="1" ref="BM119" ca="1">IFERROR(INDEX($I$3:$I$18,MATCH(1,($AM$3:$AM$18=$AR119&amp;$AQ119)*($J$3:$J$18=BM$3),0),0),"")</f>
        <v/>
      </c>
      <c r="BN119" s="297" t="str">
        <f t="array" aca="1" ref="BN119" ca="1">IFERROR(INDEX($L$3:$L$18,MATCH(1,($AM$3:$AM$18=$AR119&amp;$AQ119)*($J$3:$J$18=BN$3),0),0),"")</f>
        <v/>
      </c>
      <c r="BO119" s="297" t="str">
        <f t="array" aca="1" ref="BO119" ca="1">IFERROR(INDEX($M$3:$M$18,MATCH(1,($AM$3:$AM$18=$AR119&amp;$AQ119)*($J$3:$J$18=BO$3),0),0),"")</f>
        <v/>
      </c>
      <c r="BP119" s="297" t="str">
        <f t="array" aca="1" ref="BP119" ca="1">IFERROR(INDEX($K$3:$K$18,MATCH(1,($AM$3:$AM$18=$AR119&amp;$AQ119)*($J$3:$J$18=BP$3),0),0),"")</f>
        <v/>
      </c>
      <c r="BQ119" s="299" t="str">
        <f t="array" aca="1" ref="BQ119" ca="1">IFERROR(INDEX($I$3:$I$18,MATCH(1,($AM$3:$AM$18=$AR119&amp;$AQ119)*($J$3:$J$18=BQ$3),0),0),"")</f>
        <v/>
      </c>
      <c r="BR119" s="297" t="str">
        <f t="array" aca="1" ref="BR119" ca="1">IFERROR(INDEX($L$3:$L$18,MATCH(1,($AM$3:$AM$18=$AR119&amp;$AQ119)*($J$3:$J$18=BR$3),0),0),"")</f>
        <v/>
      </c>
      <c r="BS119" s="297" t="str">
        <f t="array" aca="1" ref="BS119" ca="1">IFERROR(INDEX($M$3:$M$18,MATCH(1,($AM$3:$AM$18=$AR119&amp;$AQ119)*($J$3:$J$18=BS$3),0),0),"")</f>
        <v/>
      </c>
      <c r="BT119" s="297" t="str">
        <f t="array" aca="1" ref="BT119" ca="1">IFERROR(INDEX($K$3:$K$18,MATCH(1,($AM$3:$AM$18=$AR119&amp;$AQ119)*($J$3:$J$18=BT$3),0),0),"")</f>
        <v/>
      </c>
      <c r="BU119" s="299" t="str">
        <f t="array" aca="1" ref="BU119" ca="1">IFERROR(INDEX($I$3:$I$18,MATCH(1,($AM$3:$AM$18=$AR119&amp;$AQ119)*($J$3:$J$18=BU$3),0),0),"")</f>
        <v/>
      </c>
      <c r="BV119" s="297" t="str">
        <f t="array" aca="1" ref="BV119" ca="1">IFERROR(INDEX($L$3:$L$18,MATCH(1,($AM$3:$AM$18=$AR119&amp;$AQ119)*($J$3:$J$18=BV$3),0),0),"")</f>
        <v/>
      </c>
      <c r="BW119" s="297" t="str">
        <f t="array" aca="1" ref="BW119" ca="1">IFERROR(INDEX($M$3:$M$18,MATCH(1,($AM$3:$AM$18=$AR119&amp;$AQ119)*($J$3:$J$18=BW$3),0),0),"")</f>
        <v/>
      </c>
      <c r="BX119" s="297" t="str">
        <f t="array" aca="1" ref="BX119" ca="1">IFERROR(INDEX($K$3:$K$18,MATCH(1,($AM$3:$AM$18=$AR119&amp;$AQ119)*($J$3:$J$18=BX$3),0),0),"")</f>
        <v/>
      </c>
      <c r="BY119" s="299" t="str">
        <f t="array" aca="1" ref="BY119" ca="1">IFERROR(INDEX($I$3:$I$18,MATCH(1,($AM$3:$AM$18=$AR119&amp;$AQ119)*($J$3:$J$18=BY$3),0),0),"")</f>
        <v/>
      </c>
      <c r="BZ119" s="297" t="str">
        <f t="array" aca="1" ref="BZ119" ca="1">IFERROR(INDEX($L$3:$L$18,MATCH(1,($AM$3:$AM$18=$AR119&amp;$AQ119)*($J$3:$J$18=BZ$3),0),0),"")</f>
        <v/>
      </c>
      <c r="CA119" s="297" t="str">
        <f t="array" aca="1" ref="CA119" ca="1">IFERROR(INDEX($M$3:$M$18,MATCH(1,($AM$3:$AM$18=$AR119&amp;$AQ119)*($J$3:$J$18=CA$3),0),0),"")</f>
        <v/>
      </c>
      <c r="CB119" s="297" t="str">
        <f t="array" aca="1" ref="CB119" ca="1">IFERROR(INDEX($S$3:$S$33,MATCH(1,($AN$3:$AN$33=$AR119&amp;$AQ119)*($R$3:$R$33=CB$3),0),0),"")</f>
        <v/>
      </c>
      <c r="CC119" s="299" t="str">
        <f t="array" aca="1" ref="CC119" ca="1">IFERROR(INDEX($Q$3:$Q$33,MATCH(1,($AN$3:$AN$33=$AR119&amp;$AQ119)*($R$3:$R$33=CC$3),0),0),"")</f>
        <v/>
      </c>
      <c r="CD119" s="297" t="str">
        <f t="array" aca="1" ref="CD119" ca="1">IFERROR(INDEX($T$3:$T$33,MATCH(1,($AN$3:$AN$33=$AR119&amp;$AQ119)*($R$3:$R$33=CD$3),0),0),"")</f>
        <v/>
      </c>
      <c r="CE119" s="297" t="str">
        <f t="array" aca="1" ref="CE119" ca="1">IFERROR(INDEX($U$3:$U$33,MATCH(1,($AN$3:$AN$33=$AR119&amp;$AQ119)*($R$3:$R$33=CE$3),0),0),"")</f>
        <v/>
      </c>
      <c r="CF119" s="297" t="str">
        <f t="array" aca="1" ref="CF119" ca="1">IFERROR(INDEX($S$3:$S$33,MATCH(1,($AN$3:$AN$33=$AR119&amp;$AQ119)*($R$3:$R$33=CF$3),0),0),"")</f>
        <v/>
      </c>
      <c r="CG119" s="299" t="str">
        <f t="array" aca="1" ref="CG119" ca="1">IFERROR(INDEX($Q$3:$Q$33,MATCH(1,($AN$3:$AN$33=$AR119&amp;$AQ119)*($R$3:$R$33=CG$3),0),0),"")</f>
        <v/>
      </c>
      <c r="CH119" s="297" t="str">
        <f t="array" aca="1" ref="CH119" ca="1">IFERROR(INDEX($T$3:$T$33,MATCH(1,($AN$3:$AN$33=$AR119&amp;$AQ119)*($R$3:$R$33=CH$3),0),0),"")</f>
        <v/>
      </c>
      <c r="CI119" s="297" t="str">
        <f t="array" aca="1" ref="CI119" ca="1">IFERROR(INDEX($U$3:$U$33,MATCH(1,($AN$3:$AN$33=$AR119&amp;$AQ119)*($R$3:$R$33=CI$3),0),0),"")</f>
        <v/>
      </c>
      <c r="CJ119" s="297" t="str">
        <f t="array" aca="1" ref="CJ119" ca="1">IFERROR(INDEX($S$3:$S$33,MATCH(1,($AN$3:$AN$33=$AR119&amp;$AQ119)*($R$3:$R$33=CJ$3),0),0),"")</f>
        <v/>
      </c>
      <c r="CK119" s="299" t="str">
        <f t="array" aca="1" ref="CK119" ca="1">IFERROR(INDEX($Q$3:$Q$33,MATCH(1,($AN$3:$AN$33=$AR119&amp;$AQ119)*($R$3:$R$33=CK$3),0),0),"")</f>
        <v/>
      </c>
      <c r="CL119" s="297" t="str">
        <f t="array" aca="1" ref="CL119" ca="1">IFERROR(INDEX($T$3:$T$33,MATCH(1,($AN$3:$AN$33=$AR119&amp;$AQ119)*($R$3:$R$33=CL$3),0),0),"")</f>
        <v/>
      </c>
      <c r="CM119" s="297" t="str">
        <f t="array" aca="1" ref="CM119" ca="1">IFERROR(INDEX($U$3:$U$33,MATCH(1,($AN$3:$AN$33=$AR119&amp;$AQ119)*($R$3:$R$33=CM$3),0),0),"")</f>
        <v/>
      </c>
      <c r="CN119" s="297" t="str">
        <f t="array" aca="1" ref="CN119" ca="1">IFERROR(INDEX($S$3:$S$33,MATCH(1,($AN$3:$AN$33=$AR119&amp;$AQ119)*($R$3:$R$33=CN$3),0),0),"")</f>
        <v/>
      </c>
      <c r="CO119" s="299" t="str">
        <f t="array" aca="1" ref="CO119" ca="1">IFERROR(INDEX($Q$3:$Q$33,MATCH(1,($AN$3:$AN$33=$AR119&amp;$AQ119)*($R$3:$R$33=CO$3),0),0),"")</f>
        <v/>
      </c>
      <c r="CP119" s="297" t="str">
        <f t="array" aca="1" ref="CP119" ca="1">IFERROR(INDEX($T$3:$T$33,MATCH(1,($AN$3:$AN$33=$AR119&amp;$AQ119)*($R$3:$R$33=CP$3),0),0),"")</f>
        <v/>
      </c>
      <c r="CQ119" s="297" t="str">
        <f t="array" aca="1" ref="CQ119" ca="1">IFERROR(INDEX($U$3:$U$33,MATCH(1,($AN$3:$AN$33=$AR119&amp;$AQ119)*($R$3:$R$33=CQ$3),0),0),"")</f>
        <v/>
      </c>
      <c r="CR119" s="297" t="str">
        <f t="array" aca="1" ref="CR119" ca="1">IFERROR(INDEX($S$3:$S$33,MATCH(1,($AN$3:$AN$33=$AR119&amp;$AQ119)*($R$3:$R$33=CR$3),0),0),"")</f>
        <v/>
      </c>
      <c r="CS119" s="299" t="str">
        <f t="array" aca="1" ref="CS119" ca="1">IFERROR(INDEX($Q$3:$Q$33,MATCH(1,($AN$3:$AN$33=$AR119&amp;$AQ119)*($R$3:$R$33=CS$3),0),0),"")</f>
        <v/>
      </c>
      <c r="CT119" s="297" t="str">
        <f t="array" aca="1" ref="CT119" ca="1">IFERROR(INDEX($T$3:$T$33,MATCH(1,($AN$3:$AN$33=$AR119&amp;$AQ119)*($R$3:$R$33=CT$3),0),0),"")</f>
        <v/>
      </c>
      <c r="CU119" s="297" t="str">
        <f t="array" aca="1" ref="CU119" ca="1">IFERROR(INDEX($U$3:$U$33,MATCH(1,($AN$3:$AN$33=$AR119&amp;$AQ119)*($R$3:$R$33=CU$3),0),0),"")</f>
        <v/>
      </c>
      <c r="CV119" s="297" t="str">
        <f t="array" aca="1" ref="CV119" ca="1">IFERROR(INDEX($S$3:$S$33,MATCH(1,($AN$3:$AN$33=$AR119&amp;$AQ119)*($R$3:$R$33=CV$3),0),0),"")</f>
        <v/>
      </c>
      <c r="CW119" s="299" t="str">
        <f t="array" aca="1" ref="CW119" ca="1">IFERROR(INDEX($Q$3:$Q$33,MATCH(1,($AN$3:$AN$33=$AR119&amp;$AQ119)*($R$3:$R$33=CW$3),0),0),"")</f>
        <v/>
      </c>
      <c r="CX119" s="297" t="str">
        <f t="array" aca="1" ref="CX119" ca="1">IFERROR(INDEX($T$3:$T$33,MATCH(1,($AN$3:$AN$33=$AR119&amp;$AQ119)*($R$3:$R$33=CX$3),0),0),"")</f>
        <v/>
      </c>
      <c r="CY119" s="297" t="str">
        <f t="array" aca="1" ref="CY119" ca="1">IFERROR(INDEX($U$3:$U$33,MATCH(1,($AN$3:$AN$33=$AR119&amp;$AQ119)*($R$3:$R$33=CY$3),0),0),"")</f>
        <v/>
      </c>
      <c r="CZ119" s="297" t="str">
        <f t="array" aca="1" ref="CZ119" ca="1">IFERROR(INDEX($S$3:$S$33,MATCH(1,($AN$3:$AN$33=$AR119&amp;$AQ119)*($R$3:$R$33=CZ$3),0),0),"")</f>
        <v/>
      </c>
      <c r="DA119" s="299" t="str">
        <f t="array" aca="1" ref="DA119" ca="1">IFERROR(INDEX($Q$3:$Q$33,MATCH(1,($AN$3:$AN$33=$AR119&amp;$AQ119)*($R$3:$R$33=DA$3),0),0),"")</f>
        <v/>
      </c>
      <c r="DB119" s="297" t="str">
        <f t="array" aca="1" ref="DB119" ca="1">IFERROR(INDEX($T$3:$T$33,MATCH(1,($AN$3:$AN$33=$AR119&amp;$AQ119)*($R$3:$R$33=DB$3),0),0),"")</f>
        <v/>
      </c>
      <c r="DC119" s="297" t="str">
        <f t="array" aca="1" ref="DC119" ca="1">IFERROR(INDEX($U$3:$U$33,MATCH(1,($AN$3:$AN$33=$AR119&amp;$AQ119)*($R$3:$R$33=DC$3),0),0),"")</f>
        <v/>
      </c>
      <c r="DD119" s="297">
        <f t="array" aca="1" ref="DD119" ca="1">IFERROR(INDEX($AA$3:$AA$65,MATCH(1,($AO$3:$AO$65=$AR119&amp;$AQ119)*($Z$3:$Z$65=DD$3),0),0),"")</f>
        <v>0.79166666666666674</v>
      </c>
      <c r="DE119" s="299">
        <f t="array" aca="1" ref="DE119" ca="1">IFERROR(INDEX($Y$3:$Y$65,MATCH(1,($AO$3:$AO$65=$AR119&amp;$AQ119)*($Z$3:$Z$65=DE$3),0),0),"")</f>
        <v>47</v>
      </c>
      <c r="DF119" s="297" t="str">
        <f t="array" aca="1" ref="DF119" ca="1">IFERROR(INDEX($AB$3:$AB$65,MATCH(1,($AO$3:$AO$65=$AR119&amp;$AQ119)*($Z$3:$Z$65=DF$3),0),0),"")</f>
        <v>Loser Match 46 - First Lose</v>
      </c>
      <c r="DG119" s="297" t="str">
        <f t="array" aca="1" ref="DG119" ca="1">IFERROR(INDEX($AC$3:$AC$65,MATCH(1,($AO$3:$AO$65=$AR119&amp;$AQ119)*($Z$3:$Z$65=DG$3),0),0),"")</f>
        <v>Winner Match 46</v>
      </c>
      <c r="DH119" s="297" t="str">
        <f t="array" aca="1" ref="DH119" ca="1">IFERROR(INDEX($AA$3:$AA$65,MATCH(1,($AO$3:$AO$65=$AR119&amp;$AQ119)*($Z$3:$Z$65=DH$3),0),0),"")</f>
        <v/>
      </c>
      <c r="DI119" s="299" t="str">
        <f t="array" aca="1" ref="DI119" ca="1">IFERROR(INDEX($Y$3:$Y$65,MATCH(1,($AO$3:$AO$65=$AR119&amp;$AQ119)*($Z$3:$Z$65=DI$3),0),0),"")</f>
        <v/>
      </c>
      <c r="DJ119" s="297" t="str">
        <f t="array" aca="1" ref="DJ119" ca="1">IFERROR(INDEX($AB$3:$AB$65,MATCH(1,($AO$3:$AO$65=$AR119&amp;$AQ119)*($Z$3:$Z$65=DJ$3),0),0),"")</f>
        <v/>
      </c>
      <c r="DK119" s="297" t="str">
        <f t="array" aca="1" ref="DK119" ca="1">IFERROR(INDEX($AC$3:$AC$65,MATCH(1,($AO$3:$AO$65=$AR119&amp;$AQ119)*($Z$3:$Z$65=DK$3),0),0),"")</f>
        <v/>
      </c>
      <c r="DL119" s="297" t="str">
        <f t="array" aca="1" ref="DL119" ca="1">IFERROR(INDEX($AA$3:$AA$65,MATCH(1,($AO$3:$AO$65=$AR119&amp;$AQ119)*($Z$3:$Z$65=DL$3),0),0),"")</f>
        <v/>
      </c>
      <c r="DM119" s="299" t="str">
        <f t="array" aca="1" ref="DM119" ca="1">IFERROR(INDEX($Y$3:$Y$65,MATCH(1,($AO$3:$AO$65=$AR119&amp;$AQ119)*($Z$3:$Z$65=DM$3),0),0),"")</f>
        <v/>
      </c>
      <c r="DN119" s="297" t="str">
        <f t="array" aca="1" ref="DN119" ca="1">IFERROR(INDEX($AB$3:$AB$65,MATCH(1,($AO$3:$AO$65=$AR119&amp;$AQ119)*($Z$3:$Z$65=DN$3),0),0),"")</f>
        <v/>
      </c>
      <c r="DO119" s="297" t="str">
        <f t="array" aca="1" ref="DO119" ca="1">IFERROR(INDEX($AC$3:$AC$65,MATCH(1,($AO$3:$AO$65=$AR119&amp;$AQ119)*($Z$3:$Z$65=DO$3),0),0),"")</f>
        <v/>
      </c>
      <c r="DP119" s="297" t="str">
        <f t="array" aca="1" ref="DP119" ca="1">IFERROR(INDEX($AA$3:$AA$65,MATCH(1,($AO$3:$AO$65=$AR119&amp;$AQ119)*($Z$3:$Z$65=DP$3),0),0),"")</f>
        <v/>
      </c>
      <c r="DQ119" s="299" t="str">
        <f t="array" aca="1" ref="DQ119" ca="1">IFERROR(INDEX($Y$3:$Y$65,MATCH(1,($AO$3:$AO$65=$AR119&amp;$AQ119)*($Z$3:$Z$65=DQ$3),0),0),"")</f>
        <v/>
      </c>
      <c r="DR119" s="297" t="str">
        <f t="array" aca="1" ref="DR119" ca="1">IFERROR(INDEX($AB$3:$AB$65,MATCH(1,($AO$3:$AO$65=$AR119&amp;$AQ119)*($Z$3:$Z$65=DR$3),0),0),"")</f>
        <v/>
      </c>
      <c r="DS119" s="297" t="str">
        <f t="array" aca="1" ref="DS119" ca="1">IFERROR(INDEX($AC$3:$AC$65,MATCH(1,($AO$3:$AO$65=$AR119&amp;$AQ119)*($Z$3:$Z$65=DS$3),0),0),"")</f>
        <v/>
      </c>
      <c r="DT119" s="297" t="str">
        <f t="array" aca="1" ref="DT119" ca="1">IFERROR(INDEX($AA$3:$AA$65,MATCH(1,($AO$3:$AO$65=$AR119&amp;$AQ119)*($Z$3:$Z$65=DT$3),0),0),"")</f>
        <v/>
      </c>
      <c r="DU119" s="299" t="str">
        <f t="array" aca="1" ref="DU119" ca="1">IFERROR(INDEX($Y$3:$Y$65,MATCH(1,($AO$3:$AO$65=$AR119&amp;$AQ119)*($Z$3:$Z$65=DU$3),0),0),"")</f>
        <v/>
      </c>
      <c r="DV119" s="297" t="str">
        <f t="array" aca="1" ref="DV119" ca="1">IFERROR(INDEX($AB$3:$AB$65,MATCH(1,($AO$3:$AO$65=$AR119&amp;$AQ119)*($Z$3:$Z$65=DV$3),0),0),"")</f>
        <v/>
      </c>
      <c r="DW119" s="297" t="str">
        <f t="array" aca="1" ref="DW119" ca="1">IFERROR(INDEX($AC$3:$AC$65,MATCH(1,($AO$3:$AO$65=$AR119&amp;$AQ119)*($Z$3:$Z$65=DW$3),0),0),"")</f>
        <v/>
      </c>
      <c r="DX119" s="297" t="str">
        <f t="array" aca="1" ref="DX119" ca="1">IFERROR(INDEX($AA$3:$AA$65,MATCH(1,($AO$3:$AO$65=$AR119&amp;$AQ119)*($Z$3:$Z$65=DX$3),0),0),"")</f>
        <v/>
      </c>
      <c r="DY119" s="299" t="str">
        <f t="array" aca="1" ref="DY119" ca="1">IFERROR(INDEX($Y$3:$Y$65,MATCH(1,($AO$3:$AO$65=$AR119&amp;$AQ119)*($Z$3:$Z$65=DY$3),0),0),"")</f>
        <v/>
      </c>
      <c r="DZ119" s="297" t="str">
        <f t="array" aca="1" ref="DZ119" ca="1">IFERROR(INDEX($AB$3:$AB$65,MATCH(1,($AO$3:$AO$65=$AR119&amp;$AQ119)*($Z$3:$Z$65=DZ$3),0),0),"")</f>
        <v/>
      </c>
      <c r="EA119" s="297" t="str">
        <f t="array" aca="1" ref="EA119" ca="1">IFERROR(INDEX($AC$3:$AC$65,MATCH(1,($AO$3:$AO$65=$AR119&amp;$AQ119)*($Z$3:$Z$65=EA$3),0),0),"")</f>
        <v/>
      </c>
      <c r="EB119" s="297" t="str">
        <f t="array" aca="1" ref="EB119" ca="1">IFERROR(INDEX($AA$3:$AA$65,MATCH(1,($AO$3:$AO$65=$AR119&amp;$AQ119)*($Z$3:$Z$65=EB$3),0),0),"")</f>
        <v/>
      </c>
      <c r="EC119" s="299" t="str">
        <f t="array" aca="1" ref="EC119" ca="1">IFERROR(INDEX($Y$3:$Y$65,MATCH(1,($AO$3:$AO$65=$AR119&amp;$AQ119)*($Z$3:$Z$65=EC$3),0),0),"")</f>
        <v/>
      </c>
      <c r="ED119" s="297" t="str">
        <f t="array" aca="1" ref="ED119" ca="1">IFERROR(INDEX($AB$3:$AB$65,MATCH(1,($AO$3:$AO$65=$AR119&amp;$AQ119)*($Z$3:$Z$65=ED$3),0),0),"")</f>
        <v/>
      </c>
      <c r="EE119" s="297" t="str">
        <f t="array" aca="1" ref="EE119" ca="1">IFERROR(INDEX($AC$3:$AC$65,MATCH(1,($AO$3:$AO$65=$AR119&amp;$AQ119)*($Z$3:$Z$65=EE$3),0),0),"")</f>
        <v/>
      </c>
      <c r="EF119" s="297">
        <f t="array" aca="1" ref="EF119" ca="1">IFERROR(INDEX($AI$3:$AI$129,MATCH(1,($AP$3:$AP$129=$AR119&amp;$AQ119)*($AH$3:$AH$129=EF$3),0),0),"")</f>
        <v>0.79166666666666674</v>
      </c>
      <c r="EG119" s="299">
        <f t="array" aca="1" ref="EG119" ca="1">IFERROR(INDEX($AG$3:$AG$129,MATCH(1,($AP$3:$AP$129=$AR119&amp;$AQ119)*($AH$3:$AH$129=EG$3),0),0),"")</f>
        <v>47</v>
      </c>
      <c r="EH119" s="297" t="str">
        <f t="array" aca="1" ref="EH119" ca="1">IFERROR(INDEX($AJ$3:$AJ$129,MATCH(1,($AP$3:$AP$129=$AR119&amp;$AQ119)*($AH$3:$AH$129=EH$3),0),0),"")</f>
        <v>Loser Match 28</v>
      </c>
      <c r="EI119" s="297" t="str">
        <f t="array" aca="1" ref="EI119" ca="1">IFERROR(INDEX($AK$3:$AK$129,MATCH(1,($AP$3:$AP$129=$AR119&amp;$AQ119)*($AH$3:$AH$129=EI$3),0),0),"")</f>
        <v>Loser Match 27</v>
      </c>
      <c r="EJ119" s="297" t="str">
        <f t="array" aca="1" ref="EJ119" ca="1">IFERROR(INDEX($AI$3:$AI$129,MATCH(1,($AP$3:$AP$129=$AR119&amp;$AQ119)*($AH$3:$AH$129=EJ$3),0),0),"")</f>
        <v/>
      </c>
      <c r="EK119" s="299" t="str">
        <f t="array" aca="1" ref="EK119" ca="1">IFERROR(INDEX($AG$3:$AG$129,MATCH(1,($AP$3:$AP$129=$AR119&amp;$AQ119)*($AH$3:$AH$129=EK$3),0),0),"")</f>
        <v/>
      </c>
      <c r="EL119" s="297" t="str">
        <f t="array" aca="1" ref="EL119" ca="1">IFERROR(INDEX($AJ$3:$AJ$129,MATCH(1,($AP$3:$AP$129=$AR119&amp;$AQ119)*($AH$3:$AH$129=EL$3),0),0),"")</f>
        <v/>
      </c>
      <c r="EM119" s="297" t="str">
        <f t="array" aca="1" ref="EM119" ca="1">IFERROR(INDEX($AK$3:$AK$129,MATCH(1,($AP$3:$AP$129=$AR119&amp;$AQ119)*($AH$3:$AH$129=EM$3),0),0),"")</f>
        <v/>
      </c>
      <c r="EN119" s="297" t="str">
        <f t="array" aca="1" ref="EN119" ca="1">IFERROR(INDEX($AI$3:$AI$129,MATCH(1,($AP$3:$AP$129=$AR119&amp;$AQ119)*($AH$3:$AH$129=EN$3),0),0),"")</f>
        <v/>
      </c>
      <c r="EO119" s="299" t="str">
        <f t="array" aca="1" ref="EO119" ca="1">IFERROR(INDEX($AG$3:$AG$129,MATCH(1,($AP$3:$AP$129=$AR119&amp;$AQ119)*($AH$3:$AH$129=EO$3),0),0),"")</f>
        <v/>
      </c>
      <c r="EP119" s="297" t="str">
        <f t="array" aca="1" ref="EP119" ca="1">IFERROR(INDEX($AJ$3:$AJ$129,MATCH(1,($AP$3:$AP$129=$AR119&amp;$AQ119)*($AH$3:$AH$129=EP$3),0),0),"")</f>
        <v/>
      </c>
      <c r="EQ119" s="297" t="str">
        <f t="array" aca="1" ref="EQ119" ca="1">IFERROR(INDEX($AK$3:$AK$129,MATCH(1,($AP$3:$AP$129=$AR119&amp;$AQ119)*($AH$3:$AH$129=EQ$3),0),0),"")</f>
        <v/>
      </c>
      <c r="ER119" s="297" t="str">
        <f t="array" aca="1" ref="ER119" ca="1">IFERROR(INDEX($AI$3:$AI$129,MATCH(1,($AP$3:$AP$129=$AR119&amp;$AQ119)*($AH$3:$AH$129=ER$3),0),0),"")</f>
        <v/>
      </c>
      <c r="ES119" s="299" t="str">
        <f t="array" aca="1" ref="ES119" ca="1">IFERROR(INDEX($AG$3:$AG$129,MATCH(1,($AP$3:$AP$129=$AR119&amp;$AQ119)*($AH$3:$AH$129=ES$3),0),0),"")</f>
        <v/>
      </c>
      <c r="ET119" s="297" t="str">
        <f t="array" aca="1" ref="ET119" ca="1">IFERROR(INDEX($AJ$3:$AJ$129,MATCH(1,($AP$3:$AP$129=$AR119&amp;$AQ119)*($AH$3:$AH$129=ET$3),0),0),"")</f>
        <v/>
      </c>
      <c r="EU119" s="297" t="str">
        <f t="array" aca="1" ref="EU119" ca="1">IFERROR(INDEX($AK$3:$AK$129,MATCH(1,($AP$3:$AP$129=$AR119&amp;$AQ119)*($AH$3:$AH$129=EU$3),0),0),"")</f>
        <v/>
      </c>
      <c r="EV119" s="297" t="str">
        <f t="array" aca="1" ref="EV119" ca="1">IFERROR(INDEX($AI$3:$AI$129,MATCH(1,($AP$3:$AP$129=$AR119&amp;$AQ119)*($AH$3:$AH$129=EV$3),0),0),"")</f>
        <v/>
      </c>
      <c r="EW119" s="299" t="str">
        <f t="array" aca="1" ref="EW119" ca="1">IFERROR(INDEX($AG$3:$AG$129,MATCH(1,($AP$3:$AP$129=$AR119&amp;$AQ119)*($AH$3:$AH$129=EW$3),0),0),"")</f>
        <v/>
      </c>
      <c r="EX119" s="297" t="str">
        <f t="array" aca="1" ref="EX119" ca="1">IFERROR(INDEX($AJ$3:$AJ$129,MATCH(1,($AP$3:$AP$129=$AR119&amp;$AQ119)*($AH$3:$AH$129=EX$3),0),0),"")</f>
        <v/>
      </c>
      <c r="EY119" s="297" t="str">
        <f t="array" aca="1" ref="EY119" ca="1">IFERROR(INDEX($AK$3:$AK$129,MATCH(1,($AP$3:$AP$129=$AR119&amp;$AQ119)*($AH$3:$AH$129=EY$3),0),0),"")</f>
        <v/>
      </c>
      <c r="EZ119" s="297" t="str">
        <f t="array" aca="1" ref="EZ119" ca="1">IFERROR(INDEX($AI$3:$AI$129,MATCH(1,($AP$3:$AP$129=$AR119&amp;$AQ119)*($AH$3:$AH$129=EZ$3),0),0),"")</f>
        <v/>
      </c>
      <c r="FA119" s="299" t="str">
        <f t="array" aca="1" ref="FA119" ca="1">IFERROR(INDEX($AG$3:$AG$129,MATCH(1,($AP$3:$AP$129=$AR119&amp;$AQ119)*($AH$3:$AH$129=FA$3),0),0),"")</f>
        <v/>
      </c>
      <c r="FB119" s="297" t="str">
        <f t="array" aca="1" ref="FB119" ca="1">IFERROR(INDEX($AJ$3:$AJ$129,MATCH(1,($AP$3:$AP$129=$AR119&amp;$AQ119)*($AH$3:$AH$129=FB$3),0),0),"")</f>
        <v/>
      </c>
      <c r="FC119" s="297" t="str">
        <f t="array" aca="1" ref="FC119" ca="1">IFERROR(INDEX($AK$3:$AK$129,MATCH(1,($AP$3:$AP$129=$AR119&amp;$AQ119)*($AH$3:$AH$129=FC$3),0),0),"")</f>
        <v/>
      </c>
      <c r="FD119" s="297" t="str">
        <f t="array" aca="1" ref="FD119" ca="1">IFERROR(INDEX($AI$3:$AI$129,MATCH(1,($AP$3:$AP$129=$AR119&amp;$AQ119)*($AH$3:$AH$129=FD$3),0),0),"")</f>
        <v/>
      </c>
      <c r="FE119" s="299" t="str">
        <f t="array" aca="1" ref="FE119" ca="1">IFERROR(INDEX($AG$3:$AG$129,MATCH(1,($AP$3:$AP$129=$AR119&amp;$AQ119)*($AH$3:$AH$129=FE$3),0),0),"")</f>
        <v/>
      </c>
      <c r="FF119" s="297" t="str">
        <f t="array" aca="1" ref="FF119" ca="1">IFERROR(INDEX($AJ$3:$AJ$129,MATCH(1,($AP$3:$AP$129=$AR119&amp;$AQ119)*($AH$3:$AH$129=FF$3),0),0),"")</f>
        <v/>
      </c>
      <c r="FG119" s="297" t="str">
        <f t="array" aca="1" ref="FG119" ca="1">IFERROR(INDEX($AK$3:$AK$129,MATCH(1,($AP$3:$AP$129=$AR119&amp;$AQ119)*($AH$3:$AH$129=FG$3),0),0),"")</f>
        <v/>
      </c>
    </row>
    <row r="120" spans="2:163" ht="13.8" x14ac:dyDescent="0.25">
      <c r="B120" s="295">
        <f>dummy1!O126</f>
        <v>118</v>
      </c>
      <c r="C120" s="296">
        <f>dummy1!P126</f>
        <v>42041</v>
      </c>
      <c r="D120" s="297">
        <f>dummy1!Q126</f>
        <v>0.87500000000000011</v>
      </c>
      <c r="E120" s="295" t="str">
        <f>dummy1!R126</f>
        <v>Court 6</v>
      </c>
      <c r="AD120" s="295">
        <f ca="1">'Bracket 33 - 64'!CE326</f>
        <v>70</v>
      </c>
      <c r="AE120" s="295" t="str">
        <f ca="1">'Bracket 33 - 64'!CF323</f>
        <v>Loser Match 49</v>
      </c>
      <c r="AF120" s="295" t="str">
        <f ca="1">'Bracket 33 - 64'!CF324</f>
        <v>Winner Match 65</v>
      </c>
      <c r="AG120" s="295" t="str">
        <f t="shared" ca="1" si="80"/>
        <v/>
      </c>
      <c r="AH120" s="295" t="str">
        <f t="shared" ca="1" si="81"/>
        <v/>
      </c>
      <c r="AI120" s="295" t="str">
        <f t="shared" ca="1" si="82"/>
        <v/>
      </c>
      <c r="AJ120" s="295" t="str">
        <f t="shared" ca="1" si="83"/>
        <v/>
      </c>
      <c r="AK120" s="295" t="str">
        <f t="shared" ca="1" si="84"/>
        <v/>
      </c>
      <c r="AL120" s="294">
        <f>IF(dummy1!B127=dummy1!B126,IF(dummy1!C127&gt;1,AL119,AL119+1),1)</f>
        <v>4</v>
      </c>
      <c r="AP120" s="295" t="str">
        <f t="shared" si="85"/>
        <v>4Court 6</v>
      </c>
      <c r="AQ120" s="295" t="str">
        <f t="shared" si="101"/>
        <v>Court 15</v>
      </c>
      <c r="AR120" s="295">
        <f t="shared" si="100"/>
        <v>4</v>
      </c>
      <c r="AS120" s="295">
        <f t="shared" ca="1" si="87"/>
        <v>30</v>
      </c>
      <c r="AT120" s="295">
        <f t="shared" ca="1" si="88"/>
        <v>0</v>
      </c>
      <c r="AU120" s="295">
        <f t="shared" ca="1" si="89"/>
        <v>0</v>
      </c>
      <c r="AV120" s="295">
        <f t="shared" ca="1" si="90"/>
        <v>0</v>
      </c>
      <c r="AW120" s="295">
        <f t="shared" ca="1" si="91"/>
        <v>0</v>
      </c>
      <c r="AX120" s="295">
        <f t="shared" ca="1" si="92"/>
        <v>0</v>
      </c>
      <c r="AY120" s="295">
        <f t="shared" ca="1" si="93"/>
        <v>0</v>
      </c>
      <c r="AZ120" s="297" t="str">
        <f t="array" aca="1" ref="AZ120" ca="1">IFERROR(INDEX($K$3:$K$18,MATCH(1,($AM$3:$AM$18=$AR120&amp;$AQ120)*($J$3:$J$18=AZ$3),0),0),"")</f>
        <v/>
      </c>
      <c r="BA120" s="299" t="str">
        <f t="array" aca="1" ref="BA120" ca="1">IFERROR(INDEX($I$3:$I$18,MATCH(1,($AM$3:$AM$18=$AR120&amp;$AQ120)*($J$3:$J$18=BA$3),0),0),"")</f>
        <v/>
      </c>
      <c r="BB120" s="297" t="str">
        <f t="array" aca="1" ref="BB120" ca="1">IFERROR(INDEX($L$3:$L$18,MATCH(1,($AM$3:$AM$18=$AR120&amp;$AQ120)*($J$3:$J$18=BB$3),0),0),"")</f>
        <v/>
      </c>
      <c r="BC120" s="297" t="str">
        <f t="array" aca="1" ref="BC120" ca="1">IFERROR(INDEX($M$3:$M$18,MATCH(1,($AM$3:$AM$18=$AR120&amp;$AQ120)*($J$3:$J$18=BC$3),0),0),"")</f>
        <v/>
      </c>
      <c r="BD120" s="297" t="str">
        <f t="array" aca="1" ref="BD120" ca="1">IFERROR(INDEX($K$3:$K$18,MATCH(1,($AM$3:$AM$18=$AR120&amp;$AQ120)*($J$3:$J$18=BD$3),0),0),"")</f>
        <v/>
      </c>
      <c r="BE120" s="299" t="str">
        <f t="array" aca="1" ref="BE120" ca="1">IFERROR(INDEX($I$3:$I$18,MATCH(1,($AM$3:$AM$18=$AR120&amp;$AQ120)*($J$3:$J$18=BE$3),0),0),"")</f>
        <v/>
      </c>
      <c r="BF120" s="297" t="str">
        <f t="array" aca="1" ref="BF120" ca="1">IFERROR(INDEX($L$3:$L$18,MATCH(1,($AM$3:$AM$18=$AR120&amp;$AQ120)*($J$3:$J$18=BF$3),0),0),"")</f>
        <v/>
      </c>
      <c r="BG120" s="297" t="str">
        <f t="array" aca="1" ref="BG120" ca="1">IFERROR(INDEX($M$3:$M$18,MATCH(1,($AM$3:$AM$18=$AR120&amp;$AQ120)*($J$3:$J$18=BG$3),0),0),"")</f>
        <v/>
      </c>
      <c r="BH120" s="297" t="str">
        <f t="array" aca="1" ref="BH120" ca="1">IFERROR(INDEX($K$3:$K$18,MATCH(1,($AM$3:$AM$18=$AR120&amp;$AQ120)*($J$3:$J$18=BH$3),0),0),"")</f>
        <v/>
      </c>
      <c r="BI120" s="299" t="str">
        <f t="array" aca="1" ref="BI120" ca="1">IFERROR(INDEX($I$3:$I$18,MATCH(1,($AM$3:$AM$18=$AR120&amp;$AQ120)*($J$3:$J$18=BI$3),0),0),"")</f>
        <v/>
      </c>
      <c r="BJ120" s="297" t="str">
        <f t="array" aca="1" ref="BJ120" ca="1">IFERROR(INDEX($L$3:$L$18,MATCH(1,($AM$3:$AM$18=$AR120&amp;$AQ120)*($J$3:$J$18=BJ$3),0),0),"")</f>
        <v/>
      </c>
      <c r="BK120" s="297" t="str">
        <f t="array" aca="1" ref="BK120" ca="1">IFERROR(INDEX($M$3:$M$18,MATCH(1,($AM$3:$AM$18=$AR120&amp;$AQ120)*($J$3:$J$18=BK$3),0),0),"")</f>
        <v/>
      </c>
      <c r="BL120" s="297" t="str">
        <f t="array" aca="1" ref="BL120" ca="1">IFERROR(INDEX($K$3:$K$18,MATCH(1,($AM$3:$AM$18=$AR120&amp;$AQ120)*($J$3:$J$18=BL$3),0),0),"")</f>
        <v/>
      </c>
      <c r="BM120" s="299" t="str">
        <f t="array" aca="1" ref="BM120" ca="1">IFERROR(INDEX($I$3:$I$18,MATCH(1,($AM$3:$AM$18=$AR120&amp;$AQ120)*($J$3:$J$18=BM$3),0),0),"")</f>
        <v/>
      </c>
      <c r="BN120" s="297" t="str">
        <f t="array" aca="1" ref="BN120" ca="1">IFERROR(INDEX($L$3:$L$18,MATCH(1,($AM$3:$AM$18=$AR120&amp;$AQ120)*($J$3:$J$18=BN$3),0),0),"")</f>
        <v/>
      </c>
      <c r="BO120" s="297" t="str">
        <f t="array" aca="1" ref="BO120" ca="1">IFERROR(INDEX($M$3:$M$18,MATCH(1,($AM$3:$AM$18=$AR120&amp;$AQ120)*($J$3:$J$18=BO$3),0),0),"")</f>
        <v/>
      </c>
      <c r="BP120" s="297" t="str">
        <f t="array" aca="1" ref="BP120" ca="1">IFERROR(INDEX($K$3:$K$18,MATCH(1,($AM$3:$AM$18=$AR120&amp;$AQ120)*($J$3:$J$18=BP$3),0),0),"")</f>
        <v/>
      </c>
      <c r="BQ120" s="299" t="str">
        <f t="array" aca="1" ref="BQ120" ca="1">IFERROR(INDEX($I$3:$I$18,MATCH(1,($AM$3:$AM$18=$AR120&amp;$AQ120)*($J$3:$J$18=BQ$3),0),0),"")</f>
        <v/>
      </c>
      <c r="BR120" s="297" t="str">
        <f t="array" aca="1" ref="BR120" ca="1">IFERROR(INDEX($L$3:$L$18,MATCH(1,($AM$3:$AM$18=$AR120&amp;$AQ120)*($J$3:$J$18=BR$3),0),0),"")</f>
        <v/>
      </c>
      <c r="BS120" s="297" t="str">
        <f t="array" aca="1" ref="BS120" ca="1">IFERROR(INDEX($M$3:$M$18,MATCH(1,($AM$3:$AM$18=$AR120&amp;$AQ120)*($J$3:$J$18=BS$3),0),0),"")</f>
        <v/>
      </c>
      <c r="BT120" s="297" t="str">
        <f t="array" aca="1" ref="BT120" ca="1">IFERROR(INDEX($K$3:$K$18,MATCH(1,($AM$3:$AM$18=$AR120&amp;$AQ120)*($J$3:$J$18=BT$3),0),0),"")</f>
        <v/>
      </c>
      <c r="BU120" s="299" t="str">
        <f t="array" aca="1" ref="BU120" ca="1">IFERROR(INDEX($I$3:$I$18,MATCH(1,($AM$3:$AM$18=$AR120&amp;$AQ120)*($J$3:$J$18=BU$3),0),0),"")</f>
        <v/>
      </c>
      <c r="BV120" s="297" t="str">
        <f t="array" aca="1" ref="BV120" ca="1">IFERROR(INDEX($L$3:$L$18,MATCH(1,($AM$3:$AM$18=$AR120&amp;$AQ120)*($J$3:$J$18=BV$3),0),0),"")</f>
        <v/>
      </c>
      <c r="BW120" s="297" t="str">
        <f t="array" aca="1" ref="BW120" ca="1">IFERROR(INDEX($M$3:$M$18,MATCH(1,($AM$3:$AM$18=$AR120&amp;$AQ120)*($J$3:$J$18=BW$3),0),0),"")</f>
        <v/>
      </c>
      <c r="BX120" s="297" t="str">
        <f t="array" aca="1" ref="BX120" ca="1">IFERROR(INDEX($K$3:$K$18,MATCH(1,($AM$3:$AM$18=$AR120&amp;$AQ120)*($J$3:$J$18=BX$3),0),0),"")</f>
        <v/>
      </c>
      <c r="BY120" s="299" t="str">
        <f t="array" aca="1" ref="BY120" ca="1">IFERROR(INDEX($I$3:$I$18,MATCH(1,($AM$3:$AM$18=$AR120&amp;$AQ120)*($J$3:$J$18=BY$3),0),0),"")</f>
        <v/>
      </c>
      <c r="BZ120" s="297" t="str">
        <f t="array" aca="1" ref="BZ120" ca="1">IFERROR(INDEX($L$3:$L$18,MATCH(1,($AM$3:$AM$18=$AR120&amp;$AQ120)*($J$3:$J$18=BZ$3),0),0),"")</f>
        <v/>
      </c>
      <c r="CA120" s="297" t="str">
        <f t="array" aca="1" ref="CA120" ca="1">IFERROR(INDEX($M$3:$M$18,MATCH(1,($AM$3:$AM$18=$AR120&amp;$AQ120)*($J$3:$J$18=CA$3),0),0),"")</f>
        <v/>
      </c>
      <c r="CB120" s="297" t="str">
        <f t="array" aca="1" ref="CB120" ca="1">IFERROR(INDEX($S$3:$S$33,MATCH(1,($AN$3:$AN$33=$AR120&amp;$AQ120)*($R$3:$R$33=CB$3),0),0),"")</f>
        <v/>
      </c>
      <c r="CC120" s="299" t="str">
        <f t="array" aca="1" ref="CC120" ca="1">IFERROR(INDEX($Q$3:$Q$33,MATCH(1,($AN$3:$AN$33=$AR120&amp;$AQ120)*($R$3:$R$33=CC$3),0),0),"")</f>
        <v/>
      </c>
      <c r="CD120" s="297" t="str">
        <f t="array" aca="1" ref="CD120" ca="1">IFERROR(INDEX($T$3:$T$33,MATCH(1,($AN$3:$AN$33=$AR120&amp;$AQ120)*($R$3:$R$33=CD$3),0),0),"")</f>
        <v/>
      </c>
      <c r="CE120" s="297" t="str">
        <f t="array" aca="1" ref="CE120" ca="1">IFERROR(INDEX($U$3:$U$33,MATCH(1,($AN$3:$AN$33=$AR120&amp;$AQ120)*($R$3:$R$33=CE$3),0),0),"")</f>
        <v/>
      </c>
      <c r="CF120" s="297" t="str">
        <f t="array" aca="1" ref="CF120" ca="1">IFERROR(INDEX($S$3:$S$33,MATCH(1,($AN$3:$AN$33=$AR120&amp;$AQ120)*($R$3:$R$33=CF$3),0),0),"")</f>
        <v/>
      </c>
      <c r="CG120" s="299" t="str">
        <f t="array" aca="1" ref="CG120" ca="1">IFERROR(INDEX($Q$3:$Q$33,MATCH(1,($AN$3:$AN$33=$AR120&amp;$AQ120)*($R$3:$R$33=CG$3),0),0),"")</f>
        <v/>
      </c>
      <c r="CH120" s="297" t="str">
        <f t="array" aca="1" ref="CH120" ca="1">IFERROR(INDEX($T$3:$T$33,MATCH(1,($AN$3:$AN$33=$AR120&amp;$AQ120)*($R$3:$R$33=CH$3),0),0),"")</f>
        <v/>
      </c>
      <c r="CI120" s="297" t="str">
        <f t="array" aca="1" ref="CI120" ca="1">IFERROR(INDEX($U$3:$U$33,MATCH(1,($AN$3:$AN$33=$AR120&amp;$AQ120)*($R$3:$R$33=CI$3),0),0),"")</f>
        <v/>
      </c>
      <c r="CJ120" s="297" t="str">
        <f t="array" aca="1" ref="CJ120" ca="1">IFERROR(INDEX($S$3:$S$33,MATCH(1,($AN$3:$AN$33=$AR120&amp;$AQ120)*($R$3:$R$33=CJ$3),0),0),"")</f>
        <v/>
      </c>
      <c r="CK120" s="299" t="str">
        <f t="array" aca="1" ref="CK120" ca="1">IFERROR(INDEX($Q$3:$Q$33,MATCH(1,($AN$3:$AN$33=$AR120&amp;$AQ120)*($R$3:$R$33=CK$3),0),0),"")</f>
        <v/>
      </c>
      <c r="CL120" s="297" t="str">
        <f t="array" aca="1" ref="CL120" ca="1">IFERROR(INDEX($T$3:$T$33,MATCH(1,($AN$3:$AN$33=$AR120&amp;$AQ120)*($R$3:$R$33=CL$3),0),0),"")</f>
        <v/>
      </c>
      <c r="CM120" s="297" t="str">
        <f t="array" aca="1" ref="CM120" ca="1">IFERROR(INDEX($U$3:$U$33,MATCH(1,($AN$3:$AN$33=$AR120&amp;$AQ120)*($R$3:$R$33=CM$3),0),0),"")</f>
        <v/>
      </c>
      <c r="CN120" s="297" t="str">
        <f t="array" aca="1" ref="CN120" ca="1">IFERROR(INDEX($S$3:$S$33,MATCH(1,($AN$3:$AN$33=$AR120&amp;$AQ120)*($R$3:$R$33=CN$3),0),0),"")</f>
        <v/>
      </c>
      <c r="CO120" s="299" t="str">
        <f t="array" aca="1" ref="CO120" ca="1">IFERROR(INDEX($Q$3:$Q$33,MATCH(1,($AN$3:$AN$33=$AR120&amp;$AQ120)*($R$3:$R$33=CO$3),0),0),"")</f>
        <v/>
      </c>
      <c r="CP120" s="297" t="str">
        <f t="array" aca="1" ref="CP120" ca="1">IFERROR(INDEX($T$3:$T$33,MATCH(1,($AN$3:$AN$33=$AR120&amp;$AQ120)*($R$3:$R$33=CP$3),0),0),"")</f>
        <v/>
      </c>
      <c r="CQ120" s="297" t="str">
        <f t="array" aca="1" ref="CQ120" ca="1">IFERROR(INDEX($U$3:$U$33,MATCH(1,($AN$3:$AN$33=$AR120&amp;$AQ120)*($R$3:$R$33=CQ$3),0),0),"")</f>
        <v/>
      </c>
      <c r="CR120" s="297" t="str">
        <f t="array" aca="1" ref="CR120" ca="1">IFERROR(INDEX($S$3:$S$33,MATCH(1,($AN$3:$AN$33=$AR120&amp;$AQ120)*($R$3:$R$33=CR$3),0),0),"")</f>
        <v/>
      </c>
      <c r="CS120" s="299" t="str">
        <f t="array" aca="1" ref="CS120" ca="1">IFERROR(INDEX($Q$3:$Q$33,MATCH(1,($AN$3:$AN$33=$AR120&amp;$AQ120)*($R$3:$R$33=CS$3),0),0),"")</f>
        <v/>
      </c>
      <c r="CT120" s="297" t="str">
        <f t="array" aca="1" ref="CT120" ca="1">IFERROR(INDEX($T$3:$T$33,MATCH(1,($AN$3:$AN$33=$AR120&amp;$AQ120)*($R$3:$R$33=CT$3),0),0),"")</f>
        <v/>
      </c>
      <c r="CU120" s="297" t="str">
        <f t="array" aca="1" ref="CU120" ca="1">IFERROR(INDEX($U$3:$U$33,MATCH(1,($AN$3:$AN$33=$AR120&amp;$AQ120)*($R$3:$R$33=CU$3),0),0),"")</f>
        <v/>
      </c>
      <c r="CV120" s="297" t="str">
        <f t="array" aca="1" ref="CV120" ca="1">IFERROR(INDEX($S$3:$S$33,MATCH(1,($AN$3:$AN$33=$AR120&amp;$AQ120)*($R$3:$R$33=CV$3),0),0),"")</f>
        <v/>
      </c>
      <c r="CW120" s="299" t="str">
        <f t="array" aca="1" ref="CW120" ca="1">IFERROR(INDEX($Q$3:$Q$33,MATCH(1,($AN$3:$AN$33=$AR120&amp;$AQ120)*($R$3:$R$33=CW$3),0),0),"")</f>
        <v/>
      </c>
      <c r="CX120" s="297" t="str">
        <f t="array" aca="1" ref="CX120" ca="1">IFERROR(INDEX($T$3:$T$33,MATCH(1,($AN$3:$AN$33=$AR120&amp;$AQ120)*($R$3:$R$33=CX$3),0),0),"")</f>
        <v/>
      </c>
      <c r="CY120" s="297" t="str">
        <f t="array" aca="1" ref="CY120" ca="1">IFERROR(INDEX($U$3:$U$33,MATCH(1,($AN$3:$AN$33=$AR120&amp;$AQ120)*($R$3:$R$33=CY$3),0),0),"")</f>
        <v/>
      </c>
      <c r="CZ120" s="297" t="str">
        <f t="array" aca="1" ref="CZ120" ca="1">IFERROR(INDEX($S$3:$S$33,MATCH(1,($AN$3:$AN$33=$AR120&amp;$AQ120)*($R$3:$R$33=CZ$3),0),0),"")</f>
        <v/>
      </c>
      <c r="DA120" s="299" t="str">
        <f t="array" aca="1" ref="DA120" ca="1">IFERROR(INDEX($Q$3:$Q$33,MATCH(1,($AN$3:$AN$33=$AR120&amp;$AQ120)*($R$3:$R$33=DA$3),0),0),"")</f>
        <v/>
      </c>
      <c r="DB120" s="297" t="str">
        <f t="array" aca="1" ref="DB120" ca="1">IFERROR(INDEX($T$3:$T$33,MATCH(1,($AN$3:$AN$33=$AR120&amp;$AQ120)*($R$3:$R$33=DB$3),0),0),"")</f>
        <v/>
      </c>
      <c r="DC120" s="297" t="str">
        <f t="array" aca="1" ref="DC120" ca="1">IFERROR(INDEX($U$3:$U$33,MATCH(1,($AN$3:$AN$33=$AR120&amp;$AQ120)*($R$3:$R$33=DC$3),0),0),"")</f>
        <v/>
      </c>
      <c r="DD120" s="297" t="str">
        <f t="array" aca="1" ref="DD120" ca="1">IFERROR(INDEX($AA$3:$AA$65,MATCH(1,($AO$3:$AO$65=$AR120&amp;$AQ120)*($Z$3:$Z$65=DD$3),0),0),"")</f>
        <v/>
      </c>
      <c r="DE120" s="299" t="str">
        <f t="array" aca="1" ref="DE120" ca="1">IFERROR(INDEX($Y$3:$Y$65,MATCH(1,($AO$3:$AO$65=$AR120&amp;$AQ120)*($Z$3:$Z$65=DE$3),0),0),"")</f>
        <v/>
      </c>
      <c r="DF120" s="297" t="str">
        <f t="array" aca="1" ref="DF120" ca="1">IFERROR(INDEX($AB$3:$AB$65,MATCH(1,($AO$3:$AO$65=$AR120&amp;$AQ120)*($Z$3:$Z$65=DF$3),0),0),"")</f>
        <v/>
      </c>
      <c r="DG120" s="297" t="str">
        <f t="array" aca="1" ref="DG120" ca="1">IFERROR(INDEX($AC$3:$AC$65,MATCH(1,($AO$3:$AO$65=$AR120&amp;$AQ120)*($Z$3:$Z$65=DG$3),0),0),"")</f>
        <v/>
      </c>
      <c r="DH120" s="297" t="str">
        <f t="array" aca="1" ref="DH120" ca="1">IFERROR(INDEX($AA$3:$AA$65,MATCH(1,($AO$3:$AO$65=$AR120&amp;$AQ120)*($Z$3:$Z$65=DH$3),0),0),"")</f>
        <v/>
      </c>
      <c r="DI120" s="299" t="str">
        <f t="array" aca="1" ref="DI120" ca="1">IFERROR(INDEX($Y$3:$Y$65,MATCH(1,($AO$3:$AO$65=$AR120&amp;$AQ120)*($Z$3:$Z$65=DI$3),0),0),"")</f>
        <v/>
      </c>
      <c r="DJ120" s="297" t="str">
        <f t="array" aca="1" ref="DJ120" ca="1">IFERROR(INDEX($AB$3:$AB$65,MATCH(1,($AO$3:$AO$65=$AR120&amp;$AQ120)*($Z$3:$Z$65=DJ$3),0),0),"")</f>
        <v/>
      </c>
      <c r="DK120" s="297" t="str">
        <f t="array" aca="1" ref="DK120" ca="1">IFERROR(INDEX($AC$3:$AC$65,MATCH(1,($AO$3:$AO$65=$AR120&amp;$AQ120)*($Z$3:$Z$65=DK$3),0),0),"")</f>
        <v/>
      </c>
      <c r="DL120" s="297" t="str">
        <f t="array" aca="1" ref="DL120" ca="1">IFERROR(INDEX($AA$3:$AA$65,MATCH(1,($AO$3:$AO$65=$AR120&amp;$AQ120)*($Z$3:$Z$65=DL$3),0),0),"")</f>
        <v/>
      </c>
      <c r="DM120" s="299" t="str">
        <f t="array" aca="1" ref="DM120" ca="1">IFERROR(INDEX($Y$3:$Y$65,MATCH(1,($AO$3:$AO$65=$AR120&amp;$AQ120)*($Z$3:$Z$65=DM$3),0),0),"")</f>
        <v/>
      </c>
      <c r="DN120" s="297" t="str">
        <f t="array" aca="1" ref="DN120" ca="1">IFERROR(INDEX($AB$3:$AB$65,MATCH(1,($AO$3:$AO$65=$AR120&amp;$AQ120)*($Z$3:$Z$65=DN$3),0),0),"")</f>
        <v/>
      </c>
      <c r="DO120" s="297" t="str">
        <f t="array" aca="1" ref="DO120" ca="1">IFERROR(INDEX($AC$3:$AC$65,MATCH(1,($AO$3:$AO$65=$AR120&amp;$AQ120)*($Z$3:$Z$65=DO$3),0),0),"")</f>
        <v/>
      </c>
      <c r="DP120" s="297" t="str">
        <f t="array" aca="1" ref="DP120" ca="1">IFERROR(INDEX($AA$3:$AA$65,MATCH(1,($AO$3:$AO$65=$AR120&amp;$AQ120)*($Z$3:$Z$65=DP$3),0),0),"")</f>
        <v/>
      </c>
      <c r="DQ120" s="299" t="str">
        <f t="array" aca="1" ref="DQ120" ca="1">IFERROR(INDEX($Y$3:$Y$65,MATCH(1,($AO$3:$AO$65=$AR120&amp;$AQ120)*($Z$3:$Z$65=DQ$3),0),0),"")</f>
        <v/>
      </c>
      <c r="DR120" s="297" t="str">
        <f t="array" aca="1" ref="DR120" ca="1">IFERROR(INDEX($AB$3:$AB$65,MATCH(1,($AO$3:$AO$65=$AR120&amp;$AQ120)*($Z$3:$Z$65=DR$3),0),0),"")</f>
        <v/>
      </c>
      <c r="DS120" s="297" t="str">
        <f t="array" aca="1" ref="DS120" ca="1">IFERROR(INDEX($AC$3:$AC$65,MATCH(1,($AO$3:$AO$65=$AR120&amp;$AQ120)*($Z$3:$Z$65=DS$3),0),0),"")</f>
        <v/>
      </c>
      <c r="DT120" s="297" t="str">
        <f t="array" aca="1" ref="DT120" ca="1">IFERROR(INDEX($AA$3:$AA$65,MATCH(1,($AO$3:$AO$65=$AR120&amp;$AQ120)*($Z$3:$Z$65=DT$3),0),0),"")</f>
        <v/>
      </c>
      <c r="DU120" s="299" t="str">
        <f t="array" aca="1" ref="DU120" ca="1">IFERROR(INDEX($Y$3:$Y$65,MATCH(1,($AO$3:$AO$65=$AR120&amp;$AQ120)*($Z$3:$Z$65=DU$3),0),0),"")</f>
        <v/>
      </c>
      <c r="DV120" s="297" t="str">
        <f t="array" aca="1" ref="DV120" ca="1">IFERROR(INDEX($AB$3:$AB$65,MATCH(1,($AO$3:$AO$65=$AR120&amp;$AQ120)*($Z$3:$Z$65=DV$3),0),0),"")</f>
        <v/>
      </c>
      <c r="DW120" s="297" t="str">
        <f t="array" aca="1" ref="DW120" ca="1">IFERROR(INDEX($AC$3:$AC$65,MATCH(1,($AO$3:$AO$65=$AR120&amp;$AQ120)*($Z$3:$Z$65=DW$3),0),0),"")</f>
        <v/>
      </c>
      <c r="DX120" s="297" t="str">
        <f t="array" aca="1" ref="DX120" ca="1">IFERROR(INDEX($AA$3:$AA$65,MATCH(1,($AO$3:$AO$65=$AR120&amp;$AQ120)*($Z$3:$Z$65=DX$3),0),0),"")</f>
        <v/>
      </c>
      <c r="DY120" s="299" t="str">
        <f t="array" aca="1" ref="DY120" ca="1">IFERROR(INDEX($Y$3:$Y$65,MATCH(1,($AO$3:$AO$65=$AR120&amp;$AQ120)*($Z$3:$Z$65=DY$3),0),0),"")</f>
        <v/>
      </c>
      <c r="DZ120" s="297" t="str">
        <f t="array" aca="1" ref="DZ120" ca="1">IFERROR(INDEX($AB$3:$AB$65,MATCH(1,($AO$3:$AO$65=$AR120&amp;$AQ120)*($Z$3:$Z$65=DZ$3),0),0),"")</f>
        <v/>
      </c>
      <c r="EA120" s="297" t="str">
        <f t="array" aca="1" ref="EA120" ca="1">IFERROR(INDEX($AC$3:$AC$65,MATCH(1,($AO$3:$AO$65=$AR120&amp;$AQ120)*($Z$3:$Z$65=EA$3),0),0),"")</f>
        <v/>
      </c>
      <c r="EB120" s="297" t="str">
        <f t="array" aca="1" ref="EB120" ca="1">IFERROR(INDEX($AA$3:$AA$65,MATCH(1,($AO$3:$AO$65=$AR120&amp;$AQ120)*($Z$3:$Z$65=EB$3),0),0),"")</f>
        <v/>
      </c>
      <c r="EC120" s="299" t="str">
        <f t="array" aca="1" ref="EC120" ca="1">IFERROR(INDEX($Y$3:$Y$65,MATCH(1,($AO$3:$AO$65=$AR120&amp;$AQ120)*($Z$3:$Z$65=EC$3),0),0),"")</f>
        <v/>
      </c>
      <c r="ED120" s="297" t="str">
        <f t="array" aca="1" ref="ED120" ca="1">IFERROR(INDEX($AB$3:$AB$65,MATCH(1,($AO$3:$AO$65=$AR120&amp;$AQ120)*($Z$3:$Z$65=ED$3),0),0),"")</f>
        <v/>
      </c>
      <c r="EE120" s="297" t="str">
        <f t="array" aca="1" ref="EE120" ca="1">IFERROR(INDEX($AC$3:$AC$65,MATCH(1,($AO$3:$AO$65=$AR120&amp;$AQ120)*($Z$3:$Z$65=EE$3),0),0),"")</f>
        <v/>
      </c>
      <c r="EF120" s="297">
        <f t="array" aca="1" ref="EF120" ca="1">IFERROR(INDEX($AI$3:$AI$129,MATCH(1,($AP$3:$AP$129=$AR120&amp;$AQ120)*($AH$3:$AH$129=EF$3),0),0),"")</f>
        <v>0.87500000000000011</v>
      </c>
      <c r="EG120" s="299">
        <f t="array" aca="1" ref="EG120" ca="1">IFERROR(INDEX($AG$3:$AG$129,MATCH(1,($AP$3:$AP$129=$AR120&amp;$AQ120)*($AH$3:$AH$129=EG$3),0),0),"")</f>
        <v>63</v>
      </c>
      <c r="EH120" s="297" t="str">
        <f t="array" aca="1" ref="EH120" ca="1">IFERROR(INDEX($AJ$3:$AJ$129,MATCH(1,($AP$3:$AP$129=$AR120&amp;$AQ120)*($AH$3:$AH$129=EH$3),0),0),"")</f>
        <v>Winner Match 53</v>
      </c>
      <c r="EI120" s="297" t="str">
        <f t="array" aca="1" ref="EI120" ca="1">IFERROR(INDEX($AK$3:$AK$129,MATCH(1,($AP$3:$AP$129=$AR120&amp;$AQ120)*($AH$3:$AH$129=EI$3),0),0),"")</f>
        <v>Winner Match 54</v>
      </c>
      <c r="EJ120" s="297" t="str">
        <f t="array" aca="1" ref="EJ120" ca="1">IFERROR(INDEX($AI$3:$AI$129,MATCH(1,($AP$3:$AP$129=$AR120&amp;$AQ120)*($AH$3:$AH$129=EJ$3),0),0),"")</f>
        <v/>
      </c>
      <c r="EK120" s="299" t="str">
        <f t="array" aca="1" ref="EK120" ca="1">IFERROR(INDEX($AG$3:$AG$129,MATCH(1,($AP$3:$AP$129=$AR120&amp;$AQ120)*($AH$3:$AH$129=EK$3),0),0),"")</f>
        <v/>
      </c>
      <c r="EL120" s="297" t="str">
        <f t="array" aca="1" ref="EL120" ca="1">IFERROR(INDEX($AJ$3:$AJ$129,MATCH(1,($AP$3:$AP$129=$AR120&amp;$AQ120)*($AH$3:$AH$129=EL$3),0),0),"")</f>
        <v/>
      </c>
      <c r="EM120" s="297" t="str">
        <f t="array" aca="1" ref="EM120" ca="1">IFERROR(INDEX($AK$3:$AK$129,MATCH(1,($AP$3:$AP$129=$AR120&amp;$AQ120)*($AH$3:$AH$129=EM$3),0),0),"")</f>
        <v/>
      </c>
      <c r="EN120" s="297" t="str">
        <f t="array" aca="1" ref="EN120" ca="1">IFERROR(INDEX($AI$3:$AI$129,MATCH(1,($AP$3:$AP$129=$AR120&amp;$AQ120)*($AH$3:$AH$129=EN$3),0),0),"")</f>
        <v/>
      </c>
      <c r="EO120" s="299" t="str">
        <f t="array" aca="1" ref="EO120" ca="1">IFERROR(INDEX($AG$3:$AG$129,MATCH(1,($AP$3:$AP$129=$AR120&amp;$AQ120)*($AH$3:$AH$129=EO$3),0),0),"")</f>
        <v/>
      </c>
      <c r="EP120" s="297" t="str">
        <f t="array" aca="1" ref="EP120" ca="1">IFERROR(INDEX($AJ$3:$AJ$129,MATCH(1,($AP$3:$AP$129=$AR120&amp;$AQ120)*($AH$3:$AH$129=EP$3),0),0),"")</f>
        <v/>
      </c>
      <c r="EQ120" s="297" t="str">
        <f t="array" aca="1" ref="EQ120" ca="1">IFERROR(INDEX($AK$3:$AK$129,MATCH(1,($AP$3:$AP$129=$AR120&amp;$AQ120)*($AH$3:$AH$129=EQ$3),0),0),"")</f>
        <v/>
      </c>
      <c r="ER120" s="297" t="str">
        <f t="array" aca="1" ref="ER120" ca="1">IFERROR(INDEX($AI$3:$AI$129,MATCH(1,($AP$3:$AP$129=$AR120&amp;$AQ120)*($AH$3:$AH$129=ER$3),0),0),"")</f>
        <v/>
      </c>
      <c r="ES120" s="299" t="str">
        <f t="array" aca="1" ref="ES120" ca="1">IFERROR(INDEX($AG$3:$AG$129,MATCH(1,($AP$3:$AP$129=$AR120&amp;$AQ120)*($AH$3:$AH$129=ES$3),0),0),"")</f>
        <v/>
      </c>
      <c r="ET120" s="297" t="str">
        <f t="array" aca="1" ref="ET120" ca="1">IFERROR(INDEX($AJ$3:$AJ$129,MATCH(1,($AP$3:$AP$129=$AR120&amp;$AQ120)*($AH$3:$AH$129=ET$3),0),0),"")</f>
        <v/>
      </c>
      <c r="EU120" s="297" t="str">
        <f t="array" aca="1" ref="EU120" ca="1">IFERROR(INDEX($AK$3:$AK$129,MATCH(1,($AP$3:$AP$129=$AR120&amp;$AQ120)*($AH$3:$AH$129=EU$3),0),0),"")</f>
        <v/>
      </c>
      <c r="EV120" s="297" t="str">
        <f t="array" aca="1" ref="EV120" ca="1">IFERROR(INDEX($AI$3:$AI$129,MATCH(1,($AP$3:$AP$129=$AR120&amp;$AQ120)*($AH$3:$AH$129=EV$3),0),0),"")</f>
        <v/>
      </c>
      <c r="EW120" s="299" t="str">
        <f t="array" aca="1" ref="EW120" ca="1">IFERROR(INDEX($AG$3:$AG$129,MATCH(1,($AP$3:$AP$129=$AR120&amp;$AQ120)*($AH$3:$AH$129=EW$3),0),0),"")</f>
        <v/>
      </c>
      <c r="EX120" s="297" t="str">
        <f t="array" aca="1" ref="EX120" ca="1">IFERROR(INDEX($AJ$3:$AJ$129,MATCH(1,($AP$3:$AP$129=$AR120&amp;$AQ120)*($AH$3:$AH$129=EX$3),0),0),"")</f>
        <v/>
      </c>
      <c r="EY120" s="297" t="str">
        <f t="array" aca="1" ref="EY120" ca="1">IFERROR(INDEX($AK$3:$AK$129,MATCH(1,($AP$3:$AP$129=$AR120&amp;$AQ120)*($AH$3:$AH$129=EY$3),0),0),"")</f>
        <v/>
      </c>
      <c r="EZ120" s="297" t="str">
        <f t="array" aca="1" ref="EZ120" ca="1">IFERROR(INDEX($AI$3:$AI$129,MATCH(1,($AP$3:$AP$129=$AR120&amp;$AQ120)*($AH$3:$AH$129=EZ$3),0),0),"")</f>
        <v/>
      </c>
      <c r="FA120" s="299" t="str">
        <f t="array" aca="1" ref="FA120" ca="1">IFERROR(INDEX($AG$3:$AG$129,MATCH(1,($AP$3:$AP$129=$AR120&amp;$AQ120)*($AH$3:$AH$129=FA$3),0),0),"")</f>
        <v/>
      </c>
      <c r="FB120" s="297" t="str">
        <f t="array" aca="1" ref="FB120" ca="1">IFERROR(INDEX($AJ$3:$AJ$129,MATCH(1,($AP$3:$AP$129=$AR120&amp;$AQ120)*($AH$3:$AH$129=FB$3),0),0),"")</f>
        <v/>
      </c>
      <c r="FC120" s="297" t="str">
        <f t="array" aca="1" ref="FC120" ca="1">IFERROR(INDEX($AK$3:$AK$129,MATCH(1,($AP$3:$AP$129=$AR120&amp;$AQ120)*($AH$3:$AH$129=FC$3),0),0),"")</f>
        <v/>
      </c>
      <c r="FD120" s="297" t="str">
        <f t="array" aca="1" ref="FD120" ca="1">IFERROR(INDEX($AI$3:$AI$129,MATCH(1,($AP$3:$AP$129=$AR120&amp;$AQ120)*($AH$3:$AH$129=FD$3),0),0),"")</f>
        <v/>
      </c>
      <c r="FE120" s="299" t="str">
        <f t="array" aca="1" ref="FE120" ca="1">IFERROR(INDEX($AG$3:$AG$129,MATCH(1,($AP$3:$AP$129=$AR120&amp;$AQ120)*($AH$3:$AH$129=FE$3),0),0),"")</f>
        <v/>
      </c>
      <c r="FF120" s="297" t="str">
        <f t="array" aca="1" ref="FF120" ca="1">IFERROR(INDEX($AJ$3:$AJ$129,MATCH(1,($AP$3:$AP$129=$AR120&amp;$AQ120)*($AH$3:$AH$129=FF$3),0),0),"")</f>
        <v/>
      </c>
      <c r="FG120" s="297" t="str">
        <f t="array" aca="1" ref="FG120" ca="1">IFERROR(INDEX($AK$3:$AK$129,MATCH(1,($AP$3:$AP$129=$AR120&amp;$AQ120)*($AH$3:$AH$129=FG$3),0),0),"")</f>
        <v/>
      </c>
    </row>
    <row r="121" spans="2:163" ht="13.8" x14ac:dyDescent="0.25">
      <c r="B121" s="295">
        <f>dummy1!O127</f>
        <v>119</v>
      </c>
      <c r="C121" s="296">
        <f>dummy1!P127</f>
        <v>42041</v>
      </c>
      <c r="D121" s="297">
        <f>dummy1!Q127</f>
        <v>0.87500000000000011</v>
      </c>
      <c r="E121" s="295" t="str">
        <f>dummy1!R127</f>
        <v>Court 7</v>
      </c>
      <c r="AD121" s="295">
        <f ca="1">'Bracket 33 - 64'!CE382</f>
        <v>71</v>
      </c>
      <c r="AE121" s="295" t="str">
        <f ca="1">'Bracket 33 - 64'!CF379</f>
        <v>Loser Match 50</v>
      </c>
      <c r="AF121" s="295" t="str">
        <f ca="1">'Bracket 33 - 64'!CF380</f>
        <v>Winner Match 66</v>
      </c>
      <c r="AG121" s="295" t="str">
        <f t="shared" ca="1" si="80"/>
        <v/>
      </c>
      <c r="AH121" s="295" t="str">
        <f t="shared" ca="1" si="81"/>
        <v/>
      </c>
      <c r="AI121" s="295" t="str">
        <f t="shared" ca="1" si="82"/>
        <v/>
      </c>
      <c r="AJ121" s="295" t="str">
        <f t="shared" ca="1" si="83"/>
        <v/>
      </c>
      <c r="AK121" s="295" t="str">
        <f t="shared" ca="1" si="84"/>
        <v/>
      </c>
      <c r="AL121" s="294">
        <f>IF(dummy1!B128=dummy1!B127,IF(dummy1!C128&gt;1,AL120,AL120+1),1)</f>
        <v>4</v>
      </c>
      <c r="AP121" s="295" t="str">
        <f t="shared" si="85"/>
        <v>4Court 7</v>
      </c>
      <c r="AQ121" s="295" t="str">
        <f t="shared" si="101"/>
        <v>Court 15</v>
      </c>
      <c r="AR121" s="295">
        <f t="shared" si="100"/>
        <v>5</v>
      </c>
      <c r="AS121" s="295">
        <f t="shared" ca="1" si="87"/>
        <v>30</v>
      </c>
      <c r="AT121" s="295">
        <f t="shared" ca="1" si="88"/>
        <v>0</v>
      </c>
      <c r="AU121" s="295">
        <f t="shared" ca="1" si="89"/>
        <v>0</v>
      </c>
      <c r="AV121" s="295">
        <f t="shared" ca="1" si="90"/>
        <v>0</v>
      </c>
      <c r="AW121" s="295">
        <f t="shared" ca="1" si="91"/>
        <v>0</v>
      </c>
      <c r="AX121" s="295">
        <f t="shared" ca="1" si="92"/>
        <v>0</v>
      </c>
      <c r="AY121" s="295">
        <f t="shared" ca="1" si="93"/>
        <v>0</v>
      </c>
      <c r="AZ121" s="297" t="str">
        <f t="array" aca="1" ref="AZ121" ca="1">IFERROR(INDEX($K$3:$K$18,MATCH(1,($AM$3:$AM$18=$AR121&amp;$AQ121)*($J$3:$J$18=AZ$3),0),0),"")</f>
        <v/>
      </c>
      <c r="BA121" s="299" t="str">
        <f t="array" aca="1" ref="BA121" ca="1">IFERROR(INDEX($I$3:$I$18,MATCH(1,($AM$3:$AM$18=$AR121&amp;$AQ121)*($J$3:$J$18=BA$3),0),0),"")</f>
        <v/>
      </c>
      <c r="BB121" s="297" t="str">
        <f t="array" aca="1" ref="BB121" ca="1">IFERROR(INDEX($L$3:$L$18,MATCH(1,($AM$3:$AM$18=$AR121&amp;$AQ121)*($J$3:$J$18=BB$3),0),0),"")</f>
        <v/>
      </c>
      <c r="BC121" s="297" t="str">
        <f t="array" aca="1" ref="BC121" ca="1">IFERROR(INDEX($M$3:$M$18,MATCH(1,($AM$3:$AM$18=$AR121&amp;$AQ121)*($J$3:$J$18=BC$3),0),0),"")</f>
        <v/>
      </c>
      <c r="BD121" s="297" t="str">
        <f t="array" aca="1" ref="BD121" ca="1">IFERROR(INDEX($K$3:$K$18,MATCH(1,($AM$3:$AM$18=$AR121&amp;$AQ121)*($J$3:$J$18=BD$3),0),0),"")</f>
        <v/>
      </c>
      <c r="BE121" s="299" t="str">
        <f t="array" aca="1" ref="BE121" ca="1">IFERROR(INDEX($I$3:$I$18,MATCH(1,($AM$3:$AM$18=$AR121&amp;$AQ121)*($J$3:$J$18=BE$3),0),0),"")</f>
        <v/>
      </c>
      <c r="BF121" s="297" t="str">
        <f t="array" aca="1" ref="BF121" ca="1">IFERROR(INDEX($L$3:$L$18,MATCH(1,($AM$3:$AM$18=$AR121&amp;$AQ121)*($J$3:$J$18=BF$3),0),0),"")</f>
        <v/>
      </c>
      <c r="BG121" s="297" t="str">
        <f t="array" aca="1" ref="BG121" ca="1">IFERROR(INDEX($M$3:$M$18,MATCH(1,($AM$3:$AM$18=$AR121&amp;$AQ121)*($J$3:$J$18=BG$3),0),0),"")</f>
        <v/>
      </c>
      <c r="BH121" s="297" t="str">
        <f t="array" aca="1" ref="BH121" ca="1">IFERROR(INDEX($K$3:$K$18,MATCH(1,($AM$3:$AM$18=$AR121&amp;$AQ121)*($J$3:$J$18=BH$3),0),0),"")</f>
        <v/>
      </c>
      <c r="BI121" s="299" t="str">
        <f t="array" aca="1" ref="BI121" ca="1">IFERROR(INDEX($I$3:$I$18,MATCH(1,($AM$3:$AM$18=$AR121&amp;$AQ121)*($J$3:$J$18=BI$3),0),0),"")</f>
        <v/>
      </c>
      <c r="BJ121" s="297" t="str">
        <f t="array" aca="1" ref="BJ121" ca="1">IFERROR(INDEX($L$3:$L$18,MATCH(1,($AM$3:$AM$18=$AR121&amp;$AQ121)*($J$3:$J$18=BJ$3),0),0),"")</f>
        <v/>
      </c>
      <c r="BK121" s="297" t="str">
        <f t="array" aca="1" ref="BK121" ca="1">IFERROR(INDEX($M$3:$M$18,MATCH(1,($AM$3:$AM$18=$AR121&amp;$AQ121)*($J$3:$J$18=BK$3),0),0),"")</f>
        <v/>
      </c>
      <c r="BL121" s="297" t="str">
        <f t="array" aca="1" ref="BL121" ca="1">IFERROR(INDEX($K$3:$K$18,MATCH(1,($AM$3:$AM$18=$AR121&amp;$AQ121)*($J$3:$J$18=BL$3),0),0),"")</f>
        <v/>
      </c>
      <c r="BM121" s="299" t="str">
        <f t="array" aca="1" ref="BM121" ca="1">IFERROR(INDEX($I$3:$I$18,MATCH(1,($AM$3:$AM$18=$AR121&amp;$AQ121)*($J$3:$J$18=BM$3),0),0),"")</f>
        <v/>
      </c>
      <c r="BN121" s="297" t="str">
        <f t="array" aca="1" ref="BN121" ca="1">IFERROR(INDEX($L$3:$L$18,MATCH(1,($AM$3:$AM$18=$AR121&amp;$AQ121)*($J$3:$J$18=BN$3),0),0),"")</f>
        <v/>
      </c>
      <c r="BO121" s="297" t="str">
        <f t="array" aca="1" ref="BO121" ca="1">IFERROR(INDEX($M$3:$M$18,MATCH(1,($AM$3:$AM$18=$AR121&amp;$AQ121)*($J$3:$J$18=BO$3),0),0),"")</f>
        <v/>
      </c>
      <c r="BP121" s="297" t="str">
        <f t="array" aca="1" ref="BP121" ca="1">IFERROR(INDEX($K$3:$K$18,MATCH(1,($AM$3:$AM$18=$AR121&amp;$AQ121)*($J$3:$J$18=BP$3),0),0),"")</f>
        <v/>
      </c>
      <c r="BQ121" s="299" t="str">
        <f t="array" aca="1" ref="BQ121" ca="1">IFERROR(INDEX($I$3:$I$18,MATCH(1,($AM$3:$AM$18=$AR121&amp;$AQ121)*($J$3:$J$18=BQ$3),0),0),"")</f>
        <v/>
      </c>
      <c r="BR121" s="297" t="str">
        <f t="array" aca="1" ref="BR121" ca="1">IFERROR(INDEX($L$3:$L$18,MATCH(1,($AM$3:$AM$18=$AR121&amp;$AQ121)*($J$3:$J$18=BR$3),0),0),"")</f>
        <v/>
      </c>
      <c r="BS121" s="297" t="str">
        <f t="array" aca="1" ref="BS121" ca="1">IFERROR(INDEX($M$3:$M$18,MATCH(1,($AM$3:$AM$18=$AR121&amp;$AQ121)*($J$3:$J$18=BS$3),0),0),"")</f>
        <v/>
      </c>
      <c r="BT121" s="297" t="str">
        <f t="array" aca="1" ref="BT121" ca="1">IFERROR(INDEX($K$3:$K$18,MATCH(1,($AM$3:$AM$18=$AR121&amp;$AQ121)*($J$3:$J$18=BT$3),0),0),"")</f>
        <v/>
      </c>
      <c r="BU121" s="299" t="str">
        <f t="array" aca="1" ref="BU121" ca="1">IFERROR(INDEX($I$3:$I$18,MATCH(1,($AM$3:$AM$18=$AR121&amp;$AQ121)*($J$3:$J$18=BU$3),0),0),"")</f>
        <v/>
      </c>
      <c r="BV121" s="297" t="str">
        <f t="array" aca="1" ref="BV121" ca="1">IFERROR(INDEX($L$3:$L$18,MATCH(1,($AM$3:$AM$18=$AR121&amp;$AQ121)*($J$3:$J$18=BV$3),0),0),"")</f>
        <v/>
      </c>
      <c r="BW121" s="297" t="str">
        <f t="array" aca="1" ref="BW121" ca="1">IFERROR(INDEX($M$3:$M$18,MATCH(1,($AM$3:$AM$18=$AR121&amp;$AQ121)*($J$3:$J$18=BW$3),0),0),"")</f>
        <v/>
      </c>
      <c r="BX121" s="297" t="str">
        <f t="array" aca="1" ref="BX121" ca="1">IFERROR(INDEX($K$3:$K$18,MATCH(1,($AM$3:$AM$18=$AR121&amp;$AQ121)*($J$3:$J$18=BX$3),0),0),"")</f>
        <v/>
      </c>
      <c r="BY121" s="299" t="str">
        <f t="array" aca="1" ref="BY121" ca="1">IFERROR(INDEX($I$3:$I$18,MATCH(1,($AM$3:$AM$18=$AR121&amp;$AQ121)*($J$3:$J$18=BY$3),0),0),"")</f>
        <v/>
      </c>
      <c r="BZ121" s="297" t="str">
        <f t="array" aca="1" ref="BZ121" ca="1">IFERROR(INDEX($L$3:$L$18,MATCH(1,($AM$3:$AM$18=$AR121&amp;$AQ121)*($J$3:$J$18=BZ$3),0),0),"")</f>
        <v/>
      </c>
      <c r="CA121" s="297" t="str">
        <f t="array" aca="1" ref="CA121" ca="1">IFERROR(INDEX($M$3:$M$18,MATCH(1,($AM$3:$AM$18=$AR121&amp;$AQ121)*($J$3:$J$18=CA$3),0),0),"")</f>
        <v/>
      </c>
      <c r="CB121" s="297" t="str">
        <f t="array" aca="1" ref="CB121" ca="1">IFERROR(INDEX($S$3:$S$33,MATCH(1,($AN$3:$AN$33=$AR121&amp;$AQ121)*($R$3:$R$33=CB$3),0),0),"")</f>
        <v/>
      </c>
      <c r="CC121" s="299" t="str">
        <f t="array" aca="1" ref="CC121" ca="1">IFERROR(INDEX($Q$3:$Q$33,MATCH(1,($AN$3:$AN$33=$AR121&amp;$AQ121)*($R$3:$R$33=CC$3),0),0),"")</f>
        <v/>
      </c>
      <c r="CD121" s="297" t="str">
        <f t="array" aca="1" ref="CD121" ca="1">IFERROR(INDEX($T$3:$T$33,MATCH(1,($AN$3:$AN$33=$AR121&amp;$AQ121)*($R$3:$R$33=CD$3),0),0),"")</f>
        <v/>
      </c>
      <c r="CE121" s="297" t="str">
        <f t="array" aca="1" ref="CE121" ca="1">IFERROR(INDEX($U$3:$U$33,MATCH(1,($AN$3:$AN$33=$AR121&amp;$AQ121)*($R$3:$R$33=CE$3),0),0),"")</f>
        <v/>
      </c>
      <c r="CF121" s="297" t="str">
        <f t="array" aca="1" ref="CF121" ca="1">IFERROR(INDEX($S$3:$S$33,MATCH(1,($AN$3:$AN$33=$AR121&amp;$AQ121)*($R$3:$R$33=CF$3),0),0),"")</f>
        <v/>
      </c>
      <c r="CG121" s="299" t="str">
        <f t="array" aca="1" ref="CG121" ca="1">IFERROR(INDEX($Q$3:$Q$33,MATCH(1,($AN$3:$AN$33=$AR121&amp;$AQ121)*($R$3:$R$33=CG$3),0),0),"")</f>
        <v/>
      </c>
      <c r="CH121" s="297" t="str">
        <f t="array" aca="1" ref="CH121" ca="1">IFERROR(INDEX($T$3:$T$33,MATCH(1,($AN$3:$AN$33=$AR121&amp;$AQ121)*($R$3:$R$33=CH$3),0),0),"")</f>
        <v/>
      </c>
      <c r="CI121" s="297" t="str">
        <f t="array" aca="1" ref="CI121" ca="1">IFERROR(INDEX($U$3:$U$33,MATCH(1,($AN$3:$AN$33=$AR121&amp;$AQ121)*($R$3:$R$33=CI$3),0),0),"")</f>
        <v/>
      </c>
      <c r="CJ121" s="297" t="str">
        <f t="array" aca="1" ref="CJ121" ca="1">IFERROR(INDEX($S$3:$S$33,MATCH(1,($AN$3:$AN$33=$AR121&amp;$AQ121)*($R$3:$R$33=CJ$3),0),0),"")</f>
        <v/>
      </c>
      <c r="CK121" s="299" t="str">
        <f t="array" aca="1" ref="CK121" ca="1">IFERROR(INDEX($Q$3:$Q$33,MATCH(1,($AN$3:$AN$33=$AR121&amp;$AQ121)*($R$3:$R$33=CK$3),0),0),"")</f>
        <v/>
      </c>
      <c r="CL121" s="297" t="str">
        <f t="array" aca="1" ref="CL121" ca="1">IFERROR(INDEX($T$3:$T$33,MATCH(1,($AN$3:$AN$33=$AR121&amp;$AQ121)*($R$3:$R$33=CL$3),0),0),"")</f>
        <v/>
      </c>
      <c r="CM121" s="297" t="str">
        <f t="array" aca="1" ref="CM121" ca="1">IFERROR(INDEX($U$3:$U$33,MATCH(1,($AN$3:$AN$33=$AR121&amp;$AQ121)*($R$3:$R$33=CM$3),0),0),"")</f>
        <v/>
      </c>
      <c r="CN121" s="297" t="str">
        <f t="array" aca="1" ref="CN121" ca="1">IFERROR(INDEX($S$3:$S$33,MATCH(1,($AN$3:$AN$33=$AR121&amp;$AQ121)*($R$3:$R$33=CN$3),0),0),"")</f>
        <v/>
      </c>
      <c r="CO121" s="299" t="str">
        <f t="array" aca="1" ref="CO121" ca="1">IFERROR(INDEX($Q$3:$Q$33,MATCH(1,($AN$3:$AN$33=$AR121&amp;$AQ121)*($R$3:$R$33=CO$3),0),0),"")</f>
        <v/>
      </c>
      <c r="CP121" s="297" t="str">
        <f t="array" aca="1" ref="CP121" ca="1">IFERROR(INDEX($T$3:$T$33,MATCH(1,($AN$3:$AN$33=$AR121&amp;$AQ121)*($R$3:$R$33=CP$3),0),0),"")</f>
        <v/>
      </c>
      <c r="CQ121" s="297" t="str">
        <f t="array" aca="1" ref="CQ121" ca="1">IFERROR(INDEX($U$3:$U$33,MATCH(1,($AN$3:$AN$33=$AR121&amp;$AQ121)*($R$3:$R$33=CQ$3),0),0),"")</f>
        <v/>
      </c>
      <c r="CR121" s="297" t="str">
        <f t="array" aca="1" ref="CR121" ca="1">IFERROR(INDEX($S$3:$S$33,MATCH(1,($AN$3:$AN$33=$AR121&amp;$AQ121)*($R$3:$R$33=CR$3),0),0),"")</f>
        <v/>
      </c>
      <c r="CS121" s="299" t="str">
        <f t="array" aca="1" ref="CS121" ca="1">IFERROR(INDEX($Q$3:$Q$33,MATCH(1,($AN$3:$AN$33=$AR121&amp;$AQ121)*($R$3:$R$33=CS$3),0),0),"")</f>
        <v/>
      </c>
      <c r="CT121" s="297" t="str">
        <f t="array" aca="1" ref="CT121" ca="1">IFERROR(INDEX($T$3:$T$33,MATCH(1,($AN$3:$AN$33=$AR121&amp;$AQ121)*($R$3:$R$33=CT$3),0),0),"")</f>
        <v/>
      </c>
      <c r="CU121" s="297" t="str">
        <f t="array" aca="1" ref="CU121" ca="1">IFERROR(INDEX($U$3:$U$33,MATCH(1,($AN$3:$AN$33=$AR121&amp;$AQ121)*($R$3:$R$33=CU$3),0),0),"")</f>
        <v/>
      </c>
      <c r="CV121" s="297" t="str">
        <f t="array" aca="1" ref="CV121" ca="1">IFERROR(INDEX($S$3:$S$33,MATCH(1,($AN$3:$AN$33=$AR121&amp;$AQ121)*($R$3:$R$33=CV$3),0),0),"")</f>
        <v/>
      </c>
      <c r="CW121" s="299" t="str">
        <f t="array" aca="1" ref="CW121" ca="1">IFERROR(INDEX($Q$3:$Q$33,MATCH(1,($AN$3:$AN$33=$AR121&amp;$AQ121)*($R$3:$R$33=CW$3),0),0),"")</f>
        <v/>
      </c>
      <c r="CX121" s="297" t="str">
        <f t="array" aca="1" ref="CX121" ca="1">IFERROR(INDEX($T$3:$T$33,MATCH(1,($AN$3:$AN$33=$AR121&amp;$AQ121)*($R$3:$R$33=CX$3),0),0),"")</f>
        <v/>
      </c>
      <c r="CY121" s="297" t="str">
        <f t="array" aca="1" ref="CY121" ca="1">IFERROR(INDEX($U$3:$U$33,MATCH(1,($AN$3:$AN$33=$AR121&amp;$AQ121)*($R$3:$R$33=CY$3),0),0),"")</f>
        <v/>
      </c>
      <c r="CZ121" s="297" t="str">
        <f t="array" aca="1" ref="CZ121" ca="1">IFERROR(INDEX($S$3:$S$33,MATCH(1,($AN$3:$AN$33=$AR121&amp;$AQ121)*($R$3:$R$33=CZ$3),0),0),"")</f>
        <v/>
      </c>
      <c r="DA121" s="299" t="str">
        <f t="array" aca="1" ref="DA121" ca="1">IFERROR(INDEX($Q$3:$Q$33,MATCH(1,($AN$3:$AN$33=$AR121&amp;$AQ121)*($R$3:$R$33=DA$3),0),0),"")</f>
        <v/>
      </c>
      <c r="DB121" s="297" t="str">
        <f t="array" aca="1" ref="DB121" ca="1">IFERROR(INDEX($T$3:$T$33,MATCH(1,($AN$3:$AN$33=$AR121&amp;$AQ121)*($R$3:$R$33=DB$3),0),0),"")</f>
        <v/>
      </c>
      <c r="DC121" s="297" t="str">
        <f t="array" aca="1" ref="DC121" ca="1">IFERROR(INDEX($U$3:$U$33,MATCH(1,($AN$3:$AN$33=$AR121&amp;$AQ121)*($R$3:$R$33=DC$3),0),0),"")</f>
        <v/>
      </c>
      <c r="DD121" s="297" t="str">
        <f t="array" aca="1" ref="DD121" ca="1">IFERROR(INDEX($AA$3:$AA$65,MATCH(1,($AO$3:$AO$65=$AR121&amp;$AQ121)*($Z$3:$Z$65=DD$3),0),0),"")</f>
        <v/>
      </c>
      <c r="DE121" s="299" t="str">
        <f t="array" aca="1" ref="DE121" ca="1">IFERROR(INDEX($Y$3:$Y$65,MATCH(1,($AO$3:$AO$65=$AR121&amp;$AQ121)*($Z$3:$Z$65=DE$3),0),0),"")</f>
        <v/>
      </c>
      <c r="DF121" s="297" t="str">
        <f t="array" aca="1" ref="DF121" ca="1">IFERROR(INDEX($AB$3:$AB$65,MATCH(1,($AO$3:$AO$65=$AR121&amp;$AQ121)*($Z$3:$Z$65=DF$3),0),0),"")</f>
        <v/>
      </c>
      <c r="DG121" s="297" t="str">
        <f t="array" aca="1" ref="DG121" ca="1">IFERROR(INDEX($AC$3:$AC$65,MATCH(1,($AO$3:$AO$65=$AR121&amp;$AQ121)*($Z$3:$Z$65=DG$3),0),0),"")</f>
        <v/>
      </c>
      <c r="DH121" s="297" t="str">
        <f t="array" aca="1" ref="DH121" ca="1">IFERROR(INDEX($AA$3:$AA$65,MATCH(1,($AO$3:$AO$65=$AR121&amp;$AQ121)*($Z$3:$Z$65=DH$3),0),0),"")</f>
        <v/>
      </c>
      <c r="DI121" s="299" t="str">
        <f t="array" aca="1" ref="DI121" ca="1">IFERROR(INDEX($Y$3:$Y$65,MATCH(1,($AO$3:$AO$65=$AR121&amp;$AQ121)*($Z$3:$Z$65=DI$3),0),0),"")</f>
        <v/>
      </c>
      <c r="DJ121" s="297" t="str">
        <f t="array" aca="1" ref="DJ121" ca="1">IFERROR(INDEX($AB$3:$AB$65,MATCH(1,($AO$3:$AO$65=$AR121&amp;$AQ121)*($Z$3:$Z$65=DJ$3),0),0),"")</f>
        <v/>
      </c>
      <c r="DK121" s="297" t="str">
        <f t="array" aca="1" ref="DK121" ca="1">IFERROR(INDEX($AC$3:$AC$65,MATCH(1,($AO$3:$AO$65=$AR121&amp;$AQ121)*($Z$3:$Z$65=DK$3),0),0),"")</f>
        <v/>
      </c>
      <c r="DL121" s="297" t="str">
        <f t="array" aca="1" ref="DL121" ca="1">IFERROR(INDEX($AA$3:$AA$65,MATCH(1,($AO$3:$AO$65=$AR121&amp;$AQ121)*($Z$3:$Z$65=DL$3),0),0),"")</f>
        <v/>
      </c>
      <c r="DM121" s="299" t="str">
        <f t="array" aca="1" ref="DM121" ca="1">IFERROR(INDEX($Y$3:$Y$65,MATCH(1,($AO$3:$AO$65=$AR121&amp;$AQ121)*($Z$3:$Z$65=DM$3),0),0),"")</f>
        <v/>
      </c>
      <c r="DN121" s="297" t="str">
        <f t="array" aca="1" ref="DN121" ca="1">IFERROR(INDEX($AB$3:$AB$65,MATCH(1,($AO$3:$AO$65=$AR121&amp;$AQ121)*($Z$3:$Z$65=DN$3),0),0),"")</f>
        <v/>
      </c>
      <c r="DO121" s="297" t="str">
        <f t="array" aca="1" ref="DO121" ca="1">IFERROR(INDEX($AC$3:$AC$65,MATCH(1,($AO$3:$AO$65=$AR121&amp;$AQ121)*($Z$3:$Z$65=DO$3),0),0),"")</f>
        <v/>
      </c>
      <c r="DP121" s="297" t="str">
        <f t="array" aca="1" ref="DP121" ca="1">IFERROR(INDEX($AA$3:$AA$65,MATCH(1,($AO$3:$AO$65=$AR121&amp;$AQ121)*($Z$3:$Z$65=DP$3),0),0),"")</f>
        <v/>
      </c>
      <c r="DQ121" s="299" t="str">
        <f t="array" aca="1" ref="DQ121" ca="1">IFERROR(INDEX($Y$3:$Y$65,MATCH(1,($AO$3:$AO$65=$AR121&amp;$AQ121)*($Z$3:$Z$65=DQ$3),0),0),"")</f>
        <v/>
      </c>
      <c r="DR121" s="297" t="str">
        <f t="array" aca="1" ref="DR121" ca="1">IFERROR(INDEX($AB$3:$AB$65,MATCH(1,($AO$3:$AO$65=$AR121&amp;$AQ121)*($Z$3:$Z$65=DR$3),0),0),"")</f>
        <v/>
      </c>
      <c r="DS121" s="297" t="str">
        <f t="array" aca="1" ref="DS121" ca="1">IFERROR(INDEX($AC$3:$AC$65,MATCH(1,($AO$3:$AO$65=$AR121&amp;$AQ121)*($Z$3:$Z$65=DS$3),0),0),"")</f>
        <v/>
      </c>
      <c r="DT121" s="297" t="str">
        <f t="array" aca="1" ref="DT121" ca="1">IFERROR(INDEX($AA$3:$AA$65,MATCH(1,($AO$3:$AO$65=$AR121&amp;$AQ121)*($Z$3:$Z$65=DT$3),0),0),"")</f>
        <v/>
      </c>
      <c r="DU121" s="299" t="str">
        <f t="array" aca="1" ref="DU121" ca="1">IFERROR(INDEX($Y$3:$Y$65,MATCH(1,($AO$3:$AO$65=$AR121&amp;$AQ121)*($Z$3:$Z$65=DU$3),0),0),"")</f>
        <v/>
      </c>
      <c r="DV121" s="297" t="str">
        <f t="array" aca="1" ref="DV121" ca="1">IFERROR(INDEX($AB$3:$AB$65,MATCH(1,($AO$3:$AO$65=$AR121&amp;$AQ121)*($Z$3:$Z$65=DV$3),0),0),"")</f>
        <v/>
      </c>
      <c r="DW121" s="297" t="str">
        <f t="array" aca="1" ref="DW121" ca="1">IFERROR(INDEX($AC$3:$AC$65,MATCH(1,($AO$3:$AO$65=$AR121&amp;$AQ121)*($Z$3:$Z$65=DW$3),0),0),"")</f>
        <v/>
      </c>
      <c r="DX121" s="297" t="str">
        <f t="array" aca="1" ref="DX121" ca="1">IFERROR(INDEX($AA$3:$AA$65,MATCH(1,($AO$3:$AO$65=$AR121&amp;$AQ121)*($Z$3:$Z$65=DX$3),0),0),"")</f>
        <v/>
      </c>
      <c r="DY121" s="299" t="str">
        <f t="array" aca="1" ref="DY121" ca="1">IFERROR(INDEX($Y$3:$Y$65,MATCH(1,($AO$3:$AO$65=$AR121&amp;$AQ121)*($Z$3:$Z$65=DY$3),0),0),"")</f>
        <v/>
      </c>
      <c r="DZ121" s="297" t="str">
        <f t="array" aca="1" ref="DZ121" ca="1">IFERROR(INDEX($AB$3:$AB$65,MATCH(1,($AO$3:$AO$65=$AR121&amp;$AQ121)*($Z$3:$Z$65=DZ$3),0),0),"")</f>
        <v/>
      </c>
      <c r="EA121" s="297" t="str">
        <f t="array" aca="1" ref="EA121" ca="1">IFERROR(INDEX($AC$3:$AC$65,MATCH(1,($AO$3:$AO$65=$AR121&amp;$AQ121)*($Z$3:$Z$65=EA$3),0),0),"")</f>
        <v/>
      </c>
      <c r="EB121" s="297" t="str">
        <f t="array" aca="1" ref="EB121" ca="1">IFERROR(INDEX($AA$3:$AA$65,MATCH(1,($AO$3:$AO$65=$AR121&amp;$AQ121)*($Z$3:$Z$65=EB$3),0),0),"")</f>
        <v/>
      </c>
      <c r="EC121" s="299" t="str">
        <f t="array" aca="1" ref="EC121" ca="1">IFERROR(INDEX($Y$3:$Y$65,MATCH(1,($AO$3:$AO$65=$AR121&amp;$AQ121)*($Z$3:$Z$65=EC$3),0),0),"")</f>
        <v/>
      </c>
      <c r="ED121" s="297" t="str">
        <f t="array" aca="1" ref="ED121" ca="1">IFERROR(INDEX($AB$3:$AB$65,MATCH(1,($AO$3:$AO$65=$AR121&amp;$AQ121)*($Z$3:$Z$65=ED$3),0),0),"")</f>
        <v/>
      </c>
      <c r="EE121" s="297" t="str">
        <f t="array" aca="1" ref="EE121" ca="1">IFERROR(INDEX($AC$3:$AC$65,MATCH(1,($AO$3:$AO$65=$AR121&amp;$AQ121)*($Z$3:$Z$65=EE$3),0),0),"")</f>
        <v/>
      </c>
      <c r="EF121" s="297" t="str">
        <f t="array" aca="1" ref="EF121" ca="1">IFERROR(INDEX($AI$3:$AI$129,MATCH(1,($AP$3:$AP$129=$AR121&amp;$AQ121)*($AH$3:$AH$129=EF$3),0),0),"")</f>
        <v/>
      </c>
      <c r="EG121" s="299" t="str">
        <f t="array" aca="1" ref="EG121" ca="1">IFERROR(INDEX($AG$3:$AG$129,MATCH(1,($AP$3:$AP$129=$AR121&amp;$AQ121)*($AH$3:$AH$129=EG$3),0),0),"")</f>
        <v/>
      </c>
      <c r="EH121" s="297" t="str">
        <f t="array" aca="1" ref="EH121" ca="1">IFERROR(INDEX($AJ$3:$AJ$129,MATCH(1,($AP$3:$AP$129=$AR121&amp;$AQ121)*($AH$3:$AH$129=EH$3),0),0),"")</f>
        <v/>
      </c>
      <c r="EI121" s="297" t="str">
        <f t="array" aca="1" ref="EI121" ca="1">IFERROR(INDEX($AK$3:$AK$129,MATCH(1,($AP$3:$AP$129=$AR121&amp;$AQ121)*($AH$3:$AH$129=EI$3),0),0),"")</f>
        <v/>
      </c>
      <c r="EJ121" s="297" t="str">
        <f t="array" aca="1" ref="EJ121" ca="1">IFERROR(INDEX($AI$3:$AI$129,MATCH(1,($AP$3:$AP$129=$AR121&amp;$AQ121)*($AH$3:$AH$129=EJ$3),0),0),"")</f>
        <v/>
      </c>
      <c r="EK121" s="299" t="str">
        <f t="array" aca="1" ref="EK121" ca="1">IFERROR(INDEX($AG$3:$AG$129,MATCH(1,($AP$3:$AP$129=$AR121&amp;$AQ121)*($AH$3:$AH$129=EK$3),0),0),"")</f>
        <v/>
      </c>
      <c r="EL121" s="297" t="str">
        <f t="array" aca="1" ref="EL121" ca="1">IFERROR(INDEX($AJ$3:$AJ$129,MATCH(1,($AP$3:$AP$129=$AR121&amp;$AQ121)*($AH$3:$AH$129=EL$3),0),0),"")</f>
        <v/>
      </c>
      <c r="EM121" s="297" t="str">
        <f t="array" aca="1" ref="EM121" ca="1">IFERROR(INDEX($AK$3:$AK$129,MATCH(1,($AP$3:$AP$129=$AR121&amp;$AQ121)*($AH$3:$AH$129=EM$3),0),0),"")</f>
        <v/>
      </c>
      <c r="EN121" s="297" t="str">
        <f t="array" aca="1" ref="EN121" ca="1">IFERROR(INDEX($AI$3:$AI$129,MATCH(1,($AP$3:$AP$129=$AR121&amp;$AQ121)*($AH$3:$AH$129=EN$3),0),0),"")</f>
        <v/>
      </c>
      <c r="EO121" s="299" t="str">
        <f t="array" aca="1" ref="EO121" ca="1">IFERROR(INDEX($AG$3:$AG$129,MATCH(1,($AP$3:$AP$129=$AR121&amp;$AQ121)*($AH$3:$AH$129=EO$3),0),0),"")</f>
        <v/>
      </c>
      <c r="EP121" s="297" t="str">
        <f t="array" aca="1" ref="EP121" ca="1">IFERROR(INDEX($AJ$3:$AJ$129,MATCH(1,($AP$3:$AP$129=$AR121&amp;$AQ121)*($AH$3:$AH$129=EP$3),0),0),"")</f>
        <v/>
      </c>
      <c r="EQ121" s="297" t="str">
        <f t="array" aca="1" ref="EQ121" ca="1">IFERROR(INDEX($AK$3:$AK$129,MATCH(1,($AP$3:$AP$129=$AR121&amp;$AQ121)*($AH$3:$AH$129=EQ$3),0),0),"")</f>
        <v/>
      </c>
      <c r="ER121" s="297" t="str">
        <f t="array" aca="1" ref="ER121" ca="1">IFERROR(INDEX($AI$3:$AI$129,MATCH(1,($AP$3:$AP$129=$AR121&amp;$AQ121)*($AH$3:$AH$129=ER$3),0),0),"")</f>
        <v/>
      </c>
      <c r="ES121" s="299" t="str">
        <f t="array" aca="1" ref="ES121" ca="1">IFERROR(INDEX($AG$3:$AG$129,MATCH(1,($AP$3:$AP$129=$AR121&amp;$AQ121)*($AH$3:$AH$129=ES$3),0),0),"")</f>
        <v/>
      </c>
      <c r="ET121" s="297" t="str">
        <f t="array" aca="1" ref="ET121" ca="1">IFERROR(INDEX($AJ$3:$AJ$129,MATCH(1,($AP$3:$AP$129=$AR121&amp;$AQ121)*($AH$3:$AH$129=ET$3),0),0),"")</f>
        <v/>
      </c>
      <c r="EU121" s="297" t="str">
        <f t="array" aca="1" ref="EU121" ca="1">IFERROR(INDEX($AK$3:$AK$129,MATCH(1,($AP$3:$AP$129=$AR121&amp;$AQ121)*($AH$3:$AH$129=EU$3),0),0),"")</f>
        <v/>
      </c>
      <c r="EV121" s="297" t="str">
        <f t="array" aca="1" ref="EV121" ca="1">IFERROR(INDEX($AI$3:$AI$129,MATCH(1,($AP$3:$AP$129=$AR121&amp;$AQ121)*($AH$3:$AH$129=EV$3),0),0),"")</f>
        <v/>
      </c>
      <c r="EW121" s="299" t="str">
        <f t="array" aca="1" ref="EW121" ca="1">IFERROR(INDEX($AG$3:$AG$129,MATCH(1,($AP$3:$AP$129=$AR121&amp;$AQ121)*($AH$3:$AH$129=EW$3),0),0),"")</f>
        <v/>
      </c>
      <c r="EX121" s="297" t="str">
        <f t="array" aca="1" ref="EX121" ca="1">IFERROR(INDEX($AJ$3:$AJ$129,MATCH(1,($AP$3:$AP$129=$AR121&amp;$AQ121)*($AH$3:$AH$129=EX$3),0),0),"")</f>
        <v/>
      </c>
      <c r="EY121" s="297" t="str">
        <f t="array" aca="1" ref="EY121" ca="1">IFERROR(INDEX($AK$3:$AK$129,MATCH(1,($AP$3:$AP$129=$AR121&amp;$AQ121)*($AH$3:$AH$129=EY$3),0),0),"")</f>
        <v/>
      </c>
      <c r="EZ121" s="297" t="str">
        <f t="array" aca="1" ref="EZ121" ca="1">IFERROR(INDEX($AI$3:$AI$129,MATCH(1,($AP$3:$AP$129=$AR121&amp;$AQ121)*($AH$3:$AH$129=EZ$3),0),0),"")</f>
        <v/>
      </c>
      <c r="FA121" s="299" t="str">
        <f t="array" aca="1" ref="FA121" ca="1">IFERROR(INDEX($AG$3:$AG$129,MATCH(1,($AP$3:$AP$129=$AR121&amp;$AQ121)*($AH$3:$AH$129=FA$3),0),0),"")</f>
        <v/>
      </c>
      <c r="FB121" s="297" t="str">
        <f t="array" aca="1" ref="FB121" ca="1">IFERROR(INDEX($AJ$3:$AJ$129,MATCH(1,($AP$3:$AP$129=$AR121&amp;$AQ121)*($AH$3:$AH$129=FB$3),0),0),"")</f>
        <v/>
      </c>
      <c r="FC121" s="297" t="str">
        <f t="array" aca="1" ref="FC121" ca="1">IFERROR(INDEX($AK$3:$AK$129,MATCH(1,($AP$3:$AP$129=$AR121&amp;$AQ121)*($AH$3:$AH$129=FC$3),0),0),"")</f>
        <v/>
      </c>
      <c r="FD121" s="297" t="str">
        <f t="array" aca="1" ref="FD121" ca="1">IFERROR(INDEX($AI$3:$AI$129,MATCH(1,($AP$3:$AP$129=$AR121&amp;$AQ121)*($AH$3:$AH$129=FD$3),0),0),"")</f>
        <v/>
      </c>
      <c r="FE121" s="299" t="str">
        <f t="array" aca="1" ref="FE121" ca="1">IFERROR(INDEX($AG$3:$AG$129,MATCH(1,($AP$3:$AP$129=$AR121&amp;$AQ121)*($AH$3:$AH$129=FE$3),0),0),"")</f>
        <v/>
      </c>
      <c r="FF121" s="297" t="str">
        <f t="array" aca="1" ref="FF121" ca="1">IFERROR(INDEX($AJ$3:$AJ$129,MATCH(1,($AP$3:$AP$129=$AR121&amp;$AQ121)*($AH$3:$AH$129=FF$3),0),0),"")</f>
        <v/>
      </c>
      <c r="FG121" s="297" t="str">
        <f t="array" aca="1" ref="FG121" ca="1">IFERROR(INDEX($AK$3:$AK$129,MATCH(1,($AP$3:$AP$129=$AR121&amp;$AQ121)*($AH$3:$AH$129=FG$3),0),0),"")</f>
        <v/>
      </c>
    </row>
    <row r="122" spans="2:163" ht="13.8" x14ac:dyDescent="0.25">
      <c r="B122" s="295">
        <f>dummy1!O128</f>
        <v>120</v>
      </c>
      <c r="C122" s="296">
        <f>dummy1!P128</f>
        <v>42041</v>
      </c>
      <c r="D122" s="297">
        <f>dummy1!Q128</f>
        <v>0.87500000000000011</v>
      </c>
      <c r="E122" s="295" t="str">
        <f>dummy1!R128</f>
        <v>Court 8</v>
      </c>
      <c r="AD122" s="295">
        <f ca="1">'Bracket 33 - 64'!CU242</f>
        <v>72</v>
      </c>
      <c r="AE122" s="295" t="str">
        <f ca="1">'Bracket 33 - 64'!CV239</f>
        <v>Winner Match 68</v>
      </c>
      <c r="AF122" s="295" t="str">
        <f ca="1">'Bracket 33 - 64'!CV240</f>
        <v>Winner Match 69</v>
      </c>
      <c r="AG122" s="295" t="str">
        <f t="shared" ca="1" si="80"/>
        <v/>
      </c>
      <c r="AH122" s="295" t="str">
        <f t="shared" ca="1" si="81"/>
        <v/>
      </c>
      <c r="AI122" s="295" t="str">
        <f t="shared" ca="1" si="82"/>
        <v/>
      </c>
      <c r="AJ122" s="295" t="str">
        <f t="shared" ca="1" si="83"/>
        <v/>
      </c>
      <c r="AK122" s="295" t="str">
        <f t="shared" ca="1" si="84"/>
        <v/>
      </c>
      <c r="AL122" s="294">
        <f>IF(dummy1!B129=dummy1!B128,IF(dummy1!C129&gt;1,AL121,AL121+1),1)</f>
        <v>4</v>
      </c>
      <c r="AP122" s="295" t="str">
        <f t="shared" si="85"/>
        <v>4Court 8</v>
      </c>
      <c r="AQ122" s="295" t="str">
        <f t="shared" si="101"/>
        <v>Court 15</v>
      </c>
      <c r="AR122" s="295">
        <f t="shared" si="100"/>
        <v>6</v>
      </c>
      <c r="AS122" s="295">
        <f t="shared" ca="1" si="87"/>
        <v>30</v>
      </c>
      <c r="AT122" s="295">
        <f t="shared" ca="1" si="88"/>
        <v>0</v>
      </c>
      <c r="AU122" s="295">
        <f t="shared" ca="1" si="89"/>
        <v>0</v>
      </c>
      <c r="AV122" s="295">
        <f t="shared" ca="1" si="90"/>
        <v>0</v>
      </c>
      <c r="AW122" s="295">
        <f t="shared" ca="1" si="91"/>
        <v>0</v>
      </c>
      <c r="AX122" s="295">
        <f t="shared" ca="1" si="92"/>
        <v>0</v>
      </c>
      <c r="AY122" s="295">
        <f t="shared" ca="1" si="93"/>
        <v>0</v>
      </c>
      <c r="AZ122" s="297" t="str">
        <f t="array" aca="1" ref="AZ122" ca="1">IFERROR(INDEX($K$3:$K$18,MATCH(1,($AM$3:$AM$18=$AR122&amp;$AQ122)*($J$3:$J$18=AZ$3),0),0),"")</f>
        <v/>
      </c>
      <c r="BA122" s="299" t="str">
        <f t="array" aca="1" ref="BA122" ca="1">IFERROR(INDEX($I$3:$I$18,MATCH(1,($AM$3:$AM$18=$AR122&amp;$AQ122)*($J$3:$J$18=BA$3),0),0),"")</f>
        <v/>
      </c>
      <c r="BB122" s="297" t="str">
        <f t="array" aca="1" ref="BB122" ca="1">IFERROR(INDEX($L$3:$L$18,MATCH(1,($AM$3:$AM$18=$AR122&amp;$AQ122)*($J$3:$J$18=BB$3),0),0),"")</f>
        <v/>
      </c>
      <c r="BC122" s="297" t="str">
        <f t="array" aca="1" ref="BC122" ca="1">IFERROR(INDEX($M$3:$M$18,MATCH(1,($AM$3:$AM$18=$AR122&amp;$AQ122)*($J$3:$J$18=BC$3),0),0),"")</f>
        <v/>
      </c>
      <c r="BD122" s="297" t="str">
        <f t="array" aca="1" ref="BD122" ca="1">IFERROR(INDEX($K$3:$K$18,MATCH(1,($AM$3:$AM$18=$AR122&amp;$AQ122)*($J$3:$J$18=BD$3),0),0),"")</f>
        <v/>
      </c>
      <c r="BE122" s="299" t="str">
        <f t="array" aca="1" ref="BE122" ca="1">IFERROR(INDEX($I$3:$I$18,MATCH(1,($AM$3:$AM$18=$AR122&amp;$AQ122)*($J$3:$J$18=BE$3),0),0),"")</f>
        <v/>
      </c>
      <c r="BF122" s="297" t="str">
        <f t="array" aca="1" ref="BF122" ca="1">IFERROR(INDEX($L$3:$L$18,MATCH(1,($AM$3:$AM$18=$AR122&amp;$AQ122)*($J$3:$J$18=BF$3),0),0),"")</f>
        <v/>
      </c>
      <c r="BG122" s="297" t="str">
        <f t="array" aca="1" ref="BG122" ca="1">IFERROR(INDEX($M$3:$M$18,MATCH(1,($AM$3:$AM$18=$AR122&amp;$AQ122)*($J$3:$J$18=BG$3),0),0),"")</f>
        <v/>
      </c>
      <c r="BH122" s="297" t="str">
        <f t="array" aca="1" ref="BH122" ca="1">IFERROR(INDEX($K$3:$K$18,MATCH(1,($AM$3:$AM$18=$AR122&amp;$AQ122)*($J$3:$J$18=BH$3),0),0),"")</f>
        <v/>
      </c>
      <c r="BI122" s="299" t="str">
        <f t="array" aca="1" ref="BI122" ca="1">IFERROR(INDEX($I$3:$I$18,MATCH(1,($AM$3:$AM$18=$AR122&amp;$AQ122)*($J$3:$J$18=BI$3),0),0),"")</f>
        <v/>
      </c>
      <c r="BJ122" s="297" t="str">
        <f t="array" aca="1" ref="BJ122" ca="1">IFERROR(INDEX($L$3:$L$18,MATCH(1,($AM$3:$AM$18=$AR122&amp;$AQ122)*($J$3:$J$18=BJ$3),0),0),"")</f>
        <v/>
      </c>
      <c r="BK122" s="297" t="str">
        <f t="array" aca="1" ref="BK122" ca="1">IFERROR(INDEX($M$3:$M$18,MATCH(1,($AM$3:$AM$18=$AR122&amp;$AQ122)*($J$3:$J$18=BK$3),0),0),"")</f>
        <v/>
      </c>
      <c r="BL122" s="297" t="str">
        <f t="array" aca="1" ref="BL122" ca="1">IFERROR(INDEX($K$3:$K$18,MATCH(1,($AM$3:$AM$18=$AR122&amp;$AQ122)*($J$3:$J$18=BL$3),0),0),"")</f>
        <v/>
      </c>
      <c r="BM122" s="299" t="str">
        <f t="array" aca="1" ref="BM122" ca="1">IFERROR(INDEX($I$3:$I$18,MATCH(1,($AM$3:$AM$18=$AR122&amp;$AQ122)*($J$3:$J$18=BM$3),0),0),"")</f>
        <v/>
      </c>
      <c r="BN122" s="297" t="str">
        <f t="array" aca="1" ref="BN122" ca="1">IFERROR(INDEX($L$3:$L$18,MATCH(1,($AM$3:$AM$18=$AR122&amp;$AQ122)*($J$3:$J$18=BN$3),0),0),"")</f>
        <v/>
      </c>
      <c r="BO122" s="297" t="str">
        <f t="array" aca="1" ref="BO122" ca="1">IFERROR(INDEX($M$3:$M$18,MATCH(1,($AM$3:$AM$18=$AR122&amp;$AQ122)*($J$3:$J$18=BO$3),0),0),"")</f>
        <v/>
      </c>
      <c r="BP122" s="297" t="str">
        <f t="array" aca="1" ref="BP122" ca="1">IFERROR(INDEX($K$3:$K$18,MATCH(1,($AM$3:$AM$18=$AR122&amp;$AQ122)*($J$3:$J$18=BP$3),0),0),"")</f>
        <v/>
      </c>
      <c r="BQ122" s="299" t="str">
        <f t="array" aca="1" ref="BQ122" ca="1">IFERROR(INDEX($I$3:$I$18,MATCH(1,($AM$3:$AM$18=$AR122&amp;$AQ122)*($J$3:$J$18=BQ$3),0),0),"")</f>
        <v/>
      </c>
      <c r="BR122" s="297" t="str">
        <f t="array" aca="1" ref="BR122" ca="1">IFERROR(INDEX($L$3:$L$18,MATCH(1,($AM$3:$AM$18=$AR122&amp;$AQ122)*($J$3:$J$18=BR$3),0),0),"")</f>
        <v/>
      </c>
      <c r="BS122" s="297" t="str">
        <f t="array" aca="1" ref="BS122" ca="1">IFERROR(INDEX($M$3:$M$18,MATCH(1,($AM$3:$AM$18=$AR122&amp;$AQ122)*($J$3:$J$18=BS$3),0),0),"")</f>
        <v/>
      </c>
      <c r="BT122" s="297" t="str">
        <f t="array" aca="1" ref="BT122" ca="1">IFERROR(INDEX($K$3:$K$18,MATCH(1,($AM$3:$AM$18=$AR122&amp;$AQ122)*($J$3:$J$18=BT$3),0),0),"")</f>
        <v/>
      </c>
      <c r="BU122" s="299" t="str">
        <f t="array" aca="1" ref="BU122" ca="1">IFERROR(INDEX($I$3:$I$18,MATCH(1,($AM$3:$AM$18=$AR122&amp;$AQ122)*($J$3:$J$18=BU$3),0),0),"")</f>
        <v/>
      </c>
      <c r="BV122" s="297" t="str">
        <f t="array" aca="1" ref="BV122" ca="1">IFERROR(INDEX($L$3:$L$18,MATCH(1,($AM$3:$AM$18=$AR122&amp;$AQ122)*($J$3:$J$18=BV$3),0),0),"")</f>
        <v/>
      </c>
      <c r="BW122" s="297" t="str">
        <f t="array" aca="1" ref="BW122" ca="1">IFERROR(INDEX($M$3:$M$18,MATCH(1,($AM$3:$AM$18=$AR122&amp;$AQ122)*($J$3:$J$18=BW$3),0),0),"")</f>
        <v/>
      </c>
      <c r="BX122" s="297" t="str">
        <f t="array" aca="1" ref="BX122" ca="1">IFERROR(INDEX($K$3:$K$18,MATCH(1,($AM$3:$AM$18=$AR122&amp;$AQ122)*($J$3:$J$18=BX$3),0),0),"")</f>
        <v/>
      </c>
      <c r="BY122" s="299" t="str">
        <f t="array" aca="1" ref="BY122" ca="1">IFERROR(INDEX($I$3:$I$18,MATCH(1,($AM$3:$AM$18=$AR122&amp;$AQ122)*($J$3:$J$18=BY$3),0),0),"")</f>
        <v/>
      </c>
      <c r="BZ122" s="297" t="str">
        <f t="array" aca="1" ref="BZ122" ca="1">IFERROR(INDEX($L$3:$L$18,MATCH(1,($AM$3:$AM$18=$AR122&amp;$AQ122)*($J$3:$J$18=BZ$3),0),0),"")</f>
        <v/>
      </c>
      <c r="CA122" s="297" t="str">
        <f t="array" aca="1" ref="CA122" ca="1">IFERROR(INDEX($M$3:$M$18,MATCH(1,($AM$3:$AM$18=$AR122&amp;$AQ122)*($J$3:$J$18=CA$3),0),0),"")</f>
        <v/>
      </c>
      <c r="CB122" s="297" t="str">
        <f t="array" aca="1" ref="CB122" ca="1">IFERROR(INDEX($S$3:$S$33,MATCH(1,($AN$3:$AN$33=$AR122&amp;$AQ122)*($R$3:$R$33=CB$3),0),0),"")</f>
        <v/>
      </c>
      <c r="CC122" s="299" t="str">
        <f t="array" aca="1" ref="CC122" ca="1">IFERROR(INDEX($Q$3:$Q$33,MATCH(1,($AN$3:$AN$33=$AR122&amp;$AQ122)*($R$3:$R$33=CC$3),0),0),"")</f>
        <v/>
      </c>
      <c r="CD122" s="297" t="str">
        <f t="array" aca="1" ref="CD122" ca="1">IFERROR(INDEX($T$3:$T$33,MATCH(1,($AN$3:$AN$33=$AR122&amp;$AQ122)*($R$3:$R$33=CD$3),0),0),"")</f>
        <v/>
      </c>
      <c r="CE122" s="297" t="str">
        <f t="array" aca="1" ref="CE122" ca="1">IFERROR(INDEX($U$3:$U$33,MATCH(1,($AN$3:$AN$33=$AR122&amp;$AQ122)*($R$3:$R$33=CE$3),0),0),"")</f>
        <v/>
      </c>
      <c r="CF122" s="297" t="str">
        <f t="array" aca="1" ref="CF122" ca="1">IFERROR(INDEX($S$3:$S$33,MATCH(1,($AN$3:$AN$33=$AR122&amp;$AQ122)*($R$3:$R$33=CF$3),0),0),"")</f>
        <v/>
      </c>
      <c r="CG122" s="299" t="str">
        <f t="array" aca="1" ref="CG122" ca="1">IFERROR(INDEX($Q$3:$Q$33,MATCH(1,($AN$3:$AN$33=$AR122&amp;$AQ122)*($R$3:$R$33=CG$3),0),0),"")</f>
        <v/>
      </c>
      <c r="CH122" s="297" t="str">
        <f t="array" aca="1" ref="CH122" ca="1">IFERROR(INDEX($T$3:$T$33,MATCH(1,($AN$3:$AN$33=$AR122&amp;$AQ122)*($R$3:$R$33=CH$3),0),0),"")</f>
        <v/>
      </c>
      <c r="CI122" s="297" t="str">
        <f t="array" aca="1" ref="CI122" ca="1">IFERROR(INDEX($U$3:$U$33,MATCH(1,($AN$3:$AN$33=$AR122&amp;$AQ122)*($R$3:$R$33=CI$3),0),0),"")</f>
        <v/>
      </c>
      <c r="CJ122" s="297" t="str">
        <f t="array" aca="1" ref="CJ122" ca="1">IFERROR(INDEX($S$3:$S$33,MATCH(1,($AN$3:$AN$33=$AR122&amp;$AQ122)*($R$3:$R$33=CJ$3),0),0),"")</f>
        <v/>
      </c>
      <c r="CK122" s="299" t="str">
        <f t="array" aca="1" ref="CK122" ca="1">IFERROR(INDEX($Q$3:$Q$33,MATCH(1,($AN$3:$AN$33=$AR122&amp;$AQ122)*($R$3:$R$33=CK$3),0),0),"")</f>
        <v/>
      </c>
      <c r="CL122" s="297" t="str">
        <f t="array" aca="1" ref="CL122" ca="1">IFERROR(INDEX($T$3:$T$33,MATCH(1,($AN$3:$AN$33=$AR122&amp;$AQ122)*($R$3:$R$33=CL$3),0),0),"")</f>
        <v/>
      </c>
      <c r="CM122" s="297" t="str">
        <f t="array" aca="1" ref="CM122" ca="1">IFERROR(INDEX($U$3:$U$33,MATCH(1,($AN$3:$AN$33=$AR122&amp;$AQ122)*($R$3:$R$33=CM$3),0),0),"")</f>
        <v/>
      </c>
      <c r="CN122" s="297" t="str">
        <f t="array" aca="1" ref="CN122" ca="1">IFERROR(INDEX($S$3:$S$33,MATCH(1,($AN$3:$AN$33=$AR122&amp;$AQ122)*($R$3:$R$33=CN$3),0),0),"")</f>
        <v/>
      </c>
      <c r="CO122" s="299" t="str">
        <f t="array" aca="1" ref="CO122" ca="1">IFERROR(INDEX($Q$3:$Q$33,MATCH(1,($AN$3:$AN$33=$AR122&amp;$AQ122)*($R$3:$R$33=CO$3),0),0),"")</f>
        <v/>
      </c>
      <c r="CP122" s="297" t="str">
        <f t="array" aca="1" ref="CP122" ca="1">IFERROR(INDEX($T$3:$T$33,MATCH(1,($AN$3:$AN$33=$AR122&amp;$AQ122)*($R$3:$R$33=CP$3),0),0),"")</f>
        <v/>
      </c>
      <c r="CQ122" s="297" t="str">
        <f t="array" aca="1" ref="CQ122" ca="1">IFERROR(INDEX($U$3:$U$33,MATCH(1,($AN$3:$AN$33=$AR122&amp;$AQ122)*($R$3:$R$33=CQ$3),0),0),"")</f>
        <v/>
      </c>
      <c r="CR122" s="297" t="str">
        <f t="array" aca="1" ref="CR122" ca="1">IFERROR(INDEX($S$3:$S$33,MATCH(1,($AN$3:$AN$33=$AR122&amp;$AQ122)*($R$3:$R$33=CR$3),0),0),"")</f>
        <v/>
      </c>
      <c r="CS122" s="299" t="str">
        <f t="array" aca="1" ref="CS122" ca="1">IFERROR(INDEX($Q$3:$Q$33,MATCH(1,($AN$3:$AN$33=$AR122&amp;$AQ122)*($R$3:$R$33=CS$3),0),0),"")</f>
        <v/>
      </c>
      <c r="CT122" s="297" t="str">
        <f t="array" aca="1" ref="CT122" ca="1">IFERROR(INDEX($T$3:$T$33,MATCH(1,($AN$3:$AN$33=$AR122&amp;$AQ122)*($R$3:$R$33=CT$3),0),0),"")</f>
        <v/>
      </c>
      <c r="CU122" s="297" t="str">
        <f t="array" aca="1" ref="CU122" ca="1">IFERROR(INDEX($U$3:$U$33,MATCH(1,($AN$3:$AN$33=$AR122&amp;$AQ122)*($R$3:$R$33=CU$3),0),0),"")</f>
        <v/>
      </c>
      <c r="CV122" s="297" t="str">
        <f t="array" aca="1" ref="CV122" ca="1">IFERROR(INDEX($S$3:$S$33,MATCH(1,($AN$3:$AN$33=$AR122&amp;$AQ122)*($R$3:$R$33=CV$3),0),0),"")</f>
        <v/>
      </c>
      <c r="CW122" s="299" t="str">
        <f t="array" aca="1" ref="CW122" ca="1">IFERROR(INDEX($Q$3:$Q$33,MATCH(1,($AN$3:$AN$33=$AR122&amp;$AQ122)*($R$3:$R$33=CW$3),0),0),"")</f>
        <v/>
      </c>
      <c r="CX122" s="297" t="str">
        <f t="array" aca="1" ref="CX122" ca="1">IFERROR(INDEX($T$3:$T$33,MATCH(1,($AN$3:$AN$33=$AR122&amp;$AQ122)*($R$3:$R$33=CX$3),0),0),"")</f>
        <v/>
      </c>
      <c r="CY122" s="297" t="str">
        <f t="array" aca="1" ref="CY122" ca="1">IFERROR(INDEX($U$3:$U$33,MATCH(1,($AN$3:$AN$33=$AR122&amp;$AQ122)*($R$3:$R$33=CY$3),0),0),"")</f>
        <v/>
      </c>
      <c r="CZ122" s="297" t="str">
        <f t="array" aca="1" ref="CZ122" ca="1">IFERROR(INDEX($S$3:$S$33,MATCH(1,($AN$3:$AN$33=$AR122&amp;$AQ122)*($R$3:$R$33=CZ$3),0),0),"")</f>
        <v/>
      </c>
      <c r="DA122" s="299" t="str">
        <f t="array" aca="1" ref="DA122" ca="1">IFERROR(INDEX($Q$3:$Q$33,MATCH(1,($AN$3:$AN$33=$AR122&amp;$AQ122)*($R$3:$R$33=DA$3),0),0),"")</f>
        <v/>
      </c>
      <c r="DB122" s="297" t="str">
        <f t="array" aca="1" ref="DB122" ca="1">IFERROR(INDEX($T$3:$T$33,MATCH(1,($AN$3:$AN$33=$AR122&amp;$AQ122)*($R$3:$R$33=DB$3),0),0),"")</f>
        <v/>
      </c>
      <c r="DC122" s="297" t="str">
        <f t="array" aca="1" ref="DC122" ca="1">IFERROR(INDEX($U$3:$U$33,MATCH(1,($AN$3:$AN$33=$AR122&amp;$AQ122)*($R$3:$R$33=DC$3),0),0),"")</f>
        <v/>
      </c>
      <c r="DD122" s="297" t="str">
        <f t="array" aca="1" ref="DD122" ca="1">IFERROR(INDEX($AA$3:$AA$65,MATCH(1,($AO$3:$AO$65=$AR122&amp;$AQ122)*($Z$3:$Z$65=DD$3),0),0),"")</f>
        <v/>
      </c>
      <c r="DE122" s="299" t="str">
        <f t="array" aca="1" ref="DE122" ca="1">IFERROR(INDEX($Y$3:$Y$65,MATCH(1,($AO$3:$AO$65=$AR122&amp;$AQ122)*($Z$3:$Z$65=DE$3),0),0),"")</f>
        <v/>
      </c>
      <c r="DF122" s="297" t="str">
        <f t="array" aca="1" ref="DF122" ca="1">IFERROR(INDEX($AB$3:$AB$65,MATCH(1,($AO$3:$AO$65=$AR122&amp;$AQ122)*($Z$3:$Z$65=DF$3),0),0),"")</f>
        <v/>
      </c>
      <c r="DG122" s="297" t="str">
        <f t="array" aca="1" ref="DG122" ca="1">IFERROR(INDEX($AC$3:$AC$65,MATCH(1,($AO$3:$AO$65=$AR122&amp;$AQ122)*($Z$3:$Z$65=DG$3),0),0),"")</f>
        <v/>
      </c>
      <c r="DH122" s="297" t="str">
        <f t="array" aca="1" ref="DH122" ca="1">IFERROR(INDEX($AA$3:$AA$65,MATCH(1,($AO$3:$AO$65=$AR122&amp;$AQ122)*($Z$3:$Z$65=DH$3),0),0),"")</f>
        <v/>
      </c>
      <c r="DI122" s="299" t="str">
        <f t="array" aca="1" ref="DI122" ca="1">IFERROR(INDEX($Y$3:$Y$65,MATCH(1,($AO$3:$AO$65=$AR122&amp;$AQ122)*($Z$3:$Z$65=DI$3),0),0),"")</f>
        <v/>
      </c>
      <c r="DJ122" s="297" t="str">
        <f t="array" aca="1" ref="DJ122" ca="1">IFERROR(INDEX($AB$3:$AB$65,MATCH(1,($AO$3:$AO$65=$AR122&amp;$AQ122)*($Z$3:$Z$65=DJ$3),0),0),"")</f>
        <v/>
      </c>
      <c r="DK122" s="297" t="str">
        <f t="array" aca="1" ref="DK122" ca="1">IFERROR(INDEX($AC$3:$AC$65,MATCH(1,($AO$3:$AO$65=$AR122&amp;$AQ122)*($Z$3:$Z$65=DK$3),0),0),"")</f>
        <v/>
      </c>
      <c r="DL122" s="297" t="str">
        <f t="array" aca="1" ref="DL122" ca="1">IFERROR(INDEX($AA$3:$AA$65,MATCH(1,($AO$3:$AO$65=$AR122&amp;$AQ122)*($Z$3:$Z$65=DL$3),0),0),"")</f>
        <v/>
      </c>
      <c r="DM122" s="299" t="str">
        <f t="array" aca="1" ref="DM122" ca="1">IFERROR(INDEX($Y$3:$Y$65,MATCH(1,($AO$3:$AO$65=$AR122&amp;$AQ122)*($Z$3:$Z$65=DM$3),0),0),"")</f>
        <v/>
      </c>
      <c r="DN122" s="297" t="str">
        <f t="array" aca="1" ref="DN122" ca="1">IFERROR(INDEX($AB$3:$AB$65,MATCH(1,($AO$3:$AO$65=$AR122&amp;$AQ122)*($Z$3:$Z$65=DN$3),0),0),"")</f>
        <v/>
      </c>
      <c r="DO122" s="297" t="str">
        <f t="array" aca="1" ref="DO122" ca="1">IFERROR(INDEX($AC$3:$AC$65,MATCH(1,($AO$3:$AO$65=$AR122&amp;$AQ122)*($Z$3:$Z$65=DO$3),0),0),"")</f>
        <v/>
      </c>
      <c r="DP122" s="297" t="str">
        <f t="array" aca="1" ref="DP122" ca="1">IFERROR(INDEX($AA$3:$AA$65,MATCH(1,($AO$3:$AO$65=$AR122&amp;$AQ122)*($Z$3:$Z$65=DP$3),0),0),"")</f>
        <v/>
      </c>
      <c r="DQ122" s="299" t="str">
        <f t="array" aca="1" ref="DQ122" ca="1">IFERROR(INDEX($Y$3:$Y$65,MATCH(1,($AO$3:$AO$65=$AR122&amp;$AQ122)*($Z$3:$Z$65=DQ$3),0),0),"")</f>
        <v/>
      </c>
      <c r="DR122" s="297" t="str">
        <f t="array" aca="1" ref="DR122" ca="1">IFERROR(INDEX($AB$3:$AB$65,MATCH(1,($AO$3:$AO$65=$AR122&amp;$AQ122)*($Z$3:$Z$65=DR$3),0),0),"")</f>
        <v/>
      </c>
      <c r="DS122" s="297" t="str">
        <f t="array" aca="1" ref="DS122" ca="1">IFERROR(INDEX($AC$3:$AC$65,MATCH(1,($AO$3:$AO$65=$AR122&amp;$AQ122)*($Z$3:$Z$65=DS$3),0),0),"")</f>
        <v/>
      </c>
      <c r="DT122" s="297" t="str">
        <f t="array" aca="1" ref="DT122" ca="1">IFERROR(INDEX($AA$3:$AA$65,MATCH(1,($AO$3:$AO$65=$AR122&amp;$AQ122)*($Z$3:$Z$65=DT$3),0),0),"")</f>
        <v/>
      </c>
      <c r="DU122" s="299" t="str">
        <f t="array" aca="1" ref="DU122" ca="1">IFERROR(INDEX($Y$3:$Y$65,MATCH(1,($AO$3:$AO$65=$AR122&amp;$AQ122)*($Z$3:$Z$65=DU$3),0),0),"")</f>
        <v/>
      </c>
      <c r="DV122" s="297" t="str">
        <f t="array" aca="1" ref="DV122" ca="1">IFERROR(INDEX($AB$3:$AB$65,MATCH(1,($AO$3:$AO$65=$AR122&amp;$AQ122)*($Z$3:$Z$65=DV$3),0),0),"")</f>
        <v/>
      </c>
      <c r="DW122" s="297" t="str">
        <f t="array" aca="1" ref="DW122" ca="1">IFERROR(INDEX($AC$3:$AC$65,MATCH(1,($AO$3:$AO$65=$AR122&amp;$AQ122)*($Z$3:$Z$65=DW$3),0),0),"")</f>
        <v/>
      </c>
      <c r="DX122" s="297" t="str">
        <f t="array" aca="1" ref="DX122" ca="1">IFERROR(INDEX($AA$3:$AA$65,MATCH(1,($AO$3:$AO$65=$AR122&amp;$AQ122)*($Z$3:$Z$65=DX$3),0),0),"")</f>
        <v/>
      </c>
      <c r="DY122" s="299" t="str">
        <f t="array" aca="1" ref="DY122" ca="1">IFERROR(INDEX($Y$3:$Y$65,MATCH(1,($AO$3:$AO$65=$AR122&amp;$AQ122)*($Z$3:$Z$65=DY$3),0),0),"")</f>
        <v/>
      </c>
      <c r="DZ122" s="297" t="str">
        <f t="array" aca="1" ref="DZ122" ca="1">IFERROR(INDEX($AB$3:$AB$65,MATCH(1,($AO$3:$AO$65=$AR122&amp;$AQ122)*($Z$3:$Z$65=DZ$3),0),0),"")</f>
        <v/>
      </c>
      <c r="EA122" s="297" t="str">
        <f t="array" aca="1" ref="EA122" ca="1">IFERROR(INDEX($AC$3:$AC$65,MATCH(1,($AO$3:$AO$65=$AR122&amp;$AQ122)*($Z$3:$Z$65=EA$3),0),0),"")</f>
        <v/>
      </c>
      <c r="EB122" s="297" t="str">
        <f t="array" aca="1" ref="EB122" ca="1">IFERROR(INDEX($AA$3:$AA$65,MATCH(1,($AO$3:$AO$65=$AR122&amp;$AQ122)*($Z$3:$Z$65=EB$3),0),0),"")</f>
        <v/>
      </c>
      <c r="EC122" s="299" t="str">
        <f t="array" aca="1" ref="EC122" ca="1">IFERROR(INDEX($Y$3:$Y$65,MATCH(1,($AO$3:$AO$65=$AR122&amp;$AQ122)*($Z$3:$Z$65=EC$3),0),0),"")</f>
        <v/>
      </c>
      <c r="ED122" s="297" t="str">
        <f t="array" aca="1" ref="ED122" ca="1">IFERROR(INDEX($AB$3:$AB$65,MATCH(1,($AO$3:$AO$65=$AR122&amp;$AQ122)*($Z$3:$Z$65=ED$3),0),0),"")</f>
        <v/>
      </c>
      <c r="EE122" s="297" t="str">
        <f t="array" aca="1" ref="EE122" ca="1">IFERROR(INDEX($AC$3:$AC$65,MATCH(1,($AO$3:$AO$65=$AR122&amp;$AQ122)*($Z$3:$Z$65=EE$3),0),0),"")</f>
        <v/>
      </c>
      <c r="EF122" s="297" t="str">
        <f t="array" aca="1" ref="EF122" ca="1">IFERROR(INDEX($AI$3:$AI$129,MATCH(1,($AP$3:$AP$129=$AR122&amp;$AQ122)*($AH$3:$AH$129=EF$3),0),0),"")</f>
        <v/>
      </c>
      <c r="EG122" s="299" t="str">
        <f t="array" aca="1" ref="EG122" ca="1">IFERROR(INDEX($AG$3:$AG$129,MATCH(1,($AP$3:$AP$129=$AR122&amp;$AQ122)*($AH$3:$AH$129=EG$3),0),0),"")</f>
        <v/>
      </c>
      <c r="EH122" s="297" t="str">
        <f t="array" aca="1" ref="EH122" ca="1">IFERROR(INDEX($AJ$3:$AJ$129,MATCH(1,($AP$3:$AP$129=$AR122&amp;$AQ122)*($AH$3:$AH$129=EH$3),0),0),"")</f>
        <v/>
      </c>
      <c r="EI122" s="297" t="str">
        <f t="array" aca="1" ref="EI122" ca="1">IFERROR(INDEX($AK$3:$AK$129,MATCH(1,($AP$3:$AP$129=$AR122&amp;$AQ122)*($AH$3:$AH$129=EI$3),0),0),"")</f>
        <v/>
      </c>
      <c r="EJ122" s="297" t="str">
        <f t="array" aca="1" ref="EJ122" ca="1">IFERROR(INDEX($AI$3:$AI$129,MATCH(1,($AP$3:$AP$129=$AR122&amp;$AQ122)*($AH$3:$AH$129=EJ$3),0),0),"")</f>
        <v/>
      </c>
      <c r="EK122" s="299" t="str">
        <f t="array" aca="1" ref="EK122" ca="1">IFERROR(INDEX($AG$3:$AG$129,MATCH(1,($AP$3:$AP$129=$AR122&amp;$AQ122)*($AH$3:$AH$129=EK$3),0),0),"")</f>
        <v/>
      </c>
      <c r="EL122" s="297" t="str">
        <f t="array" aca="1" ref="EL122" ca="1">IFERROR(INDEX($AJ$3:$AJ$129,MATCH(1,($AP$3:$AP$129=$AR122&amp;$AQ122)*($AH$3:$AH$129=EL$3),0),0),"")</f>
        <v/>
      </c>
      <c r="EM122" s="297" t="str">
        <f t="array" aca="1" ref="EM122" ca="1">IFERROR(INDEX($AK$3:$AK$129,MATCH(1,($AP$3:$AP$129=$AR122&amp;$AQ122)*($AH$3:$AH$129=EM$3),0),0),"")</f>
        <v/>
      </c>
      <c r="EN122" s="297" t="str">
        <f t="array" aca="1" ref="EN122" ca="1">IFERROR(INDEX($AI$3:$AI$129,MATCH(1,($AP$3:$AP$129=$AR122&amp;$AQ122)*($AH$3:$AH$129=EN$3),0),0),"")</f>
        <v/>
      </c>
      <c r="EO122" s="299" t="str">
        <f t="array" aca="1" ref="EO122" ca="1">IFERROR(INDEX($AG$3:$AG$129,MATCH(1,($AP$3:$AP$129=$AR122&amp;$AQ122)*($AH$3:$AH$129=EO$3),0),0),"")</f>
        <v/>
      </c>
      <c r="EP122" s="297" t="str">
        <f t="array" aca="1" ref="EP122" ca="1">IFERROR(INDEX($AJ$3:$AJ$129,MATCH(1,($AP$3:$AP$129=$AR122&amp;$AQ122)*($AH$3:$AH$129=EP$3),0),0),"")</f>
        <v/>
      </c>
      <c r="EQ122" s="297" t="str">
        <f t="array" aca="1" ref="EQ122" ca="1">IFERROR(INDEX($AK$3:$AK$129,MATCH(1,($AP$3:$AP$129=$AR122&amp;$AQ122)*($AH$3:$AH$129=EQ$3),0),0),"")</f>
        <v/>
      </c>
      <c r="ER122" s="297" t="str">
        <f t="array" aca="1" ref="ER122" ca="1">IFERROR(INDEX($AI$3:$AI$129,MATCH(1,($AP$3:$AP$129=$AR122&amp;$AQ122)*($AH$3:$AH$129=ER$3),0),0),"")</f>
        <v/>
      </c>
      <c r="ES122" s="299" t="str">
        <f t="array" aca="1" ref="ES122" ca="1">IFERROR(INDEX($AG$3:$AG$129,MATCH(1,($AP$3:$AP$129=$AR122&amp;$AQ122)*($AH$3:$AH$129=ES$3),0),0),"")</f>
        <v/>
      </c>
      <c r="ET122" s="297" t="str">
        <f t="array" aca="1" ref="ET122" ca="1">IFERROR(INDEX($AJ$3:$AJ$129,MATCH(1,($AP$3:$AP$129=$AR122&amp;$AQ122)*($AH$3:$AH$129=ET$3),0),0),"")</f>
        <v/>
      </c>
      <c r="EU122" s="297" t="str">
        <f t="array" aca="1" ref="EU122" ca="1">IFERROR(INDEX($AK$3:$AK$129,MATCH(1,($AP$3:$AP$129=$AR122&amp;$AQ122)*($AH$3:$AH$129=EU$3),0),0),"")</f>
        <v/>
      </c>
      <c r="EV122" s="297" t="str">
        <f t="array" aca="1" ref="EV122" ca="1">IFERROR(INDEX($AI$3:$AI$129,MATCH(1,($AP$3:$AP$129=$AR122&amp;$AQ122)*($AH$3:$AH$129=EV$3),0),0),"")</f>
        <v/>
      </c>
      <c r="EW122" s="299" t="str">
        <f t="array" aca="1" ref="EW122" ca="1">IFERROR(INDEX($AG$3:$AG$129,MATCH(1,($AP$3:$AP$129=$AR122&amp;$AQ122)*($AH$3:$AH$129=EW$3),0),0),"")</f>
        <v/>
      </c>
      <c r="EX122" s="297" t="str">
        <f t="array" aca="1" ref="EX122" ca="1">IFERROR(INDEX($AJ$3:$AJ$129,MATCH(1,($AP$3:$AP$129=$AR122&amp;$AQ122)*($AH$3:$AH$129=EX$3),0),0),"")</f>
        <v/>
      </c>
      <c r="EY122" s="297" t="str">
        <f t="array" aca="1" ref="EY122" ca="1">IFERROR(INDEX($AK$3:$AK$129,MATCH(1,($AP$3:$AP$129=$AR122&amp;$AQ122)*($AH$3:$AH$129=EY$3),0),0),"")</f>
        <v/>
      </c>
      <c r="EZ122" s="297" t="str">
        <f t="array" aca="1" ref="EZ122" ca="1">IFERROR(INDEX($AI$3:$AI$129,MATCH(1,($AP$3:$AP$129=$AR122&amp;$AQ122)*($AH$3:$AH$129=EZ$3),0),0),"")</f>
        <v/>
      </c>
      <c r="FA122" s="299" t="str">
        <f t="array" aca="1" ref="FA122" ca="1">IFERROR(INDEX($AG$3:$AG$129,MATCH(1,($AP$3:$AP$129=$AR122&amp;$AQ122)*($AH$3:$AH$129=FA$3),0),0),"")</f>
        <v/>
      </c>
      <c r="FB122" s="297" t="str">
        <f t="array" aca="1" ref="FB122" ca="1">IFERROR(INDEX($AJ$3:$AJ$129,MATCH(1,($AP$3:$AP$129=$AR122&amp;$AQ122)*($AH$3:$AH$129=FB$3),0),0),"")</f>
        <v/>
      </c>
      <c r="FC122" s="297" t="str">
        <f t="array" aca="1" ref="FC122" ca="1">IFERROR(INDEX($AK$3:$AK$129,MATCH(1,($AP$3:$AP$129=$AR122&amp;$AQ122)*($AH$3:$AH$129=FC$3),0),0),"")</f>
        <v/>
      </c>
      <c r="FD122" s="297" t="str">
        <f t="array" aca="1" ref="FD122" ca="1">IFERROR(INDEX($AI$3:$AI$129,MATCH(1,($AP$3:$AP$129=$AR122&amp;$AQ122)*($AH$3:$AH$129=FD$3),0),0),"")</f>
        <v/>
      </c>
      <c r="FE122" s="299" t="str">
        <f t="array" aca="1" ref="FE122" ca="1">IFERROR(INDEX($AG$3:$AG$129,MATCH(1,($AP$3:$AP$129=$AR122&amp;$AQ122)*($AH$3:$AH$129=FE$3),0),0),"")</f>
        <v/>
      </c>
      <c r="FF122" s="297" t="str">
        <f t="array" aca="1" ref="FF122" ca="1">IFERROR(INDEX($AJ$3:$AJ$129,MATCH(1,($AP$3:$AP$129=$AR122&amp;$AQ122)*($AH$3:$AH$129=FF$3),0),0),"")</f>
        <v/>
      </c>
      <c r="FG122" s="297" t="str">
        <f t="array" aca="1" ref="FG122" ca="1">IFERROR(INDEX($AK$3:$AK$129,MATCH(1,($AP$3:$AP$129=$AR122&amp;$AQ122)*($AH$3:$AH$129=FG$3),0),0),"")</f>
        <v/>
      </c>
    </row>
    <row r="123" spans="2:163" ht="13.8" x14ac:dyDescent="0.25">
      <c r="B123" s="295">
        <f>dummy1!O129</f>
        <v>121</v>
      </c>
      <c r="C123" s="296">
        <f>dummy1!P129</f>
        <v>42041</v>
      </c>
      <c r="D123" s="297">
        <f>dummy1!Q129</f>
        <v>0.87500000000000011</v>
      </c>
      <c r="E123" s="295" t="str">
        <f>dummy1!R129</f>
        <v>Court 9</v>
      </c>
      <c r="AD123" s="295">
        <f ca="1">'Bracket 33 - 64'!CU354</f>
        <v>73</v>
      </c>
      <c r="AE123" s="295" t="str">
        <f ca="1">'Bracket 33 - 64'!CV351</f>
        <v>Winner Match 70</v>
      </c>
      <c r="AF123" s="295" t="str">
        <f ca="1">'Bracket 33 - 64'!CV352</f>
        <v>Winner Match 71</v>
      </c>
      <c r="AG123" s="295" t="str">
        <f t="shared" ca="1" si="80"/>
        <v/>
      </c>
      <c r="AH123" s="295" t="str">
        <f t="shared" ca="1" si="81"/>
        <v/>
      </c>
      <c r="AI123" s="295" t="str">
        <f t="shared" ca="1" si="82"/>
        <v/>
      </c>
      <c r="AJ123" s="295" t="str">
        <f t="shared" ca="1" si="83"/>
        <v/>
      </c>
      <c r="AK123" s="295" t="str">
        <f t="shared" ca="1" si="84"/>
        <v/>
      </c>
      <c r="AL123" s="294">
        <f>IF(dummy1!B130=dummy1!B129,IF(dummy1!C130&gt;1,AL122,AL122+1),1)</f>
        <v>4</v>
      </c>
      <c r="AP123" s="295" t="str">
        <f t="shared" si="85"/>
        <v>4Court 9</v>
      </c>
      <c r="AQ123" s="295" t="str">
        <f t="shared" si="101"/>
        <v>Court 15</v>
      </c>
      <c r="AR123" s="295">
        <f t="shared" si="100"/>
        <v>7</v>
      </c>
      <c r="AS123" s="295">
        <f t="shared" ca="1" si="87"/>
        <v>30</v>
      </c>
      <c r="AT123" s="295">
        <f t="shared" ca="1" si="88"/>
        <v>0</v>
      </c>
      <c r="AU123" s="295">
        <f t="shared" ca="1" si="89"/>
        <v>0</v>
      </c>
      <c r="AV123" s="295">
        <f t="shared" ca="1" si="90"/>
        <v>0</v>
      </c>
      <c r="AW123" s="295">
        <f t="shared" ca="1" si="91"/>
        <v>0</v>
      </c>
      <c r="AX123" s="295">
        <f t="shared" ca="1" si="92"/>
        <v>0</v>
      </c>
      <c r="AY123" s="295">
        <f t="shared" ca="1" si="93"/>
        <v>0</v>
      </c>
      <c r="AZ123" s="297" t="str">
        <f t="array" aca="1" ref="AZ123" ca="1">IFERROR(INDEX($K$3:$K$18,MATCH(1,($AM$3:$AM$18=$AR123&amp;$AQ123)*($J$3:$J$18=AZ$3),0),0),"")</f>
        <v/>
      </c>
      <c r="BA123" s="299" t="str">
        <f t="array" aca="1" ref="BA123" ca="1">IFERROR(INDEX($I$3:$I$18,MATCH(1,($AM$3:$AM$18=$AR123&amp;$AQ123)*($J$3:$J$18=BA$3),0),0),"")</f>
        <v/>
      </c>
      <c r="BB123" s="297" t="str">
        <f t="array" aca="1" ref="BB123" ca="1">IFERROR(INDEX($L$3:$L$18,MATCH(1,($AM$3:$AM$18=$AR123&amp;$AQ123)*($J$3:$J$18=BB$3),0),0),"")</f>
        <v/>
      </c>
      <c r="BC123" s="297" t="str">
        <f t="array" aca="1" ref="BC123" ca="1">IFERROR(INDEX($M$3:$M$18,MATCH(1,($AM$3:$AM$18=$AR123&amp;$AQ123)*($J$3:$J$18=BC$3),0),0),"")</f>
        <v/>
      </c>
      <c r="BD123" s="297" t="str">
        <f t="array" aca="1" ref="BD123" ca="1">IFERROR(INDEX($K$3:$K$18,MATCH(1,($AM$3:$AM$18=$AR123&amp;$AQ123)*($J$3:$J$18=BD$3),0),0),"")</f>
        <v/>
      </c>
      <c r="BE123" s="299" t="str">
        <f t="array" aca="1" ref="BE123" ca="1">IFERROR(INDEX($I$3:$I$18,MATCH(1,($AM$3:$AM$18=$AR123&amp;$AQ123)*($J$3:$J$18=BE$3),0),0),"")</f>
        <v/>
      </c>
      <c r="BF123" s="297" t="str">
        <f t="array" aca="1" ref="BF123" ca="1">IFERROR(INDEX($L$3:$L$18,MATCH(1,($AM$3:$AM$18=$AR123&amp;$AQ123)*($J$3:$J$18=BF$3),0),0),"")</f>
        <v/>
      </c>
      <c r="BG123" s="297" t="str">
        <f t="array" aca="1" ref="BG123" ca="1">IFERROR(INDEX($M$3:$M$18,MATCH(1,($AM$3:$AM$18=$AR123&amp;$AQ123)*($J$3:$J$18=BG$3),0),0),"")</f>
        <v/>
      </c>
      <c r="BH123" s="297" t="str">
        <f t="array" aca="1" ref="BH123" ca="1">IFERROR(INDEX($K$3:$K$18,MATCH(1,($AM$3:$AM$18=$AR123&amp;$AQ123)*($J$3:$J$18=BH$3),0),0),"")</f>
        <v/>
      </c>
      <c r="BI123" s="299" t="str">
        <f t="array" aca="1" ref="BI123" ca="1">IFERROR(INDEX($I$3:$I$18,MATCH(1,($AM$3:$AM$18=$AR123&amp;$AQ123)*($J$3:$J$18=BI$3),0),0),"")</f>
        <v/>
      </c>
      <c r="BJ123" s="297" t="str">
        <f t="array" aca="1" ref="BJ123" ca="1">IFERROR(INDEX($L$3:$L$18,MATCH(1,($AM$3:$AM$18=$AR123&amp;$AQ123)*($J$3:$J$18=BJ$3),0),0),"")</f>
        <v/>
      </c>
      <c r="BK123" s="297" t="str">
        <f t="array" aca="1" ref="BK123" ca="1">IFERROR(INDEX($M$3:$M$18,MATCH(1,($AM$3:$AM$18=$AR123&amp;$AQ123)*($J$3:$J$18=BK$3),0),0),"")</f>
        <v/>
      </c>
      <c r="BL123" s="297" t="str">
        <f t="array" aca="1" ref="BL123" ca="1">IFERROR(INDEX($K$3:$K$18,MATCH(1,($AM$3:$AM$18=$AR123&amp;$AQ123)*($J$3:$J$18=BL$3),0),0),"")</f>
        <v/>
      </c>
      <c r="BM123" s="299" t="str">
        <f t="array" aca="1" ref="BM123" ca="1">IFERROR(INDEX($I$3:$I$18,MATCH(1,($AM$3:$AM$18=$AR123&amp;$AQ123)*($J$3:$J$18=BM$3),0),0),"")</f>
        <v/>
      </c>
      <c r="BN123" s="297" t="str">
        <f t="array" aca="1" ref="BN123" ca="1">IFERROR(INDEX($L$3:$L$18,MATCH(1,($AM$3:$AM$18=$AR123&amp;$AQ123)*($J$3:$J$18=BN$3),0),0),"")</f>
        <v/>
      </c>
      <c r="BO123" s="297" t="str">
        <f t="array" aca="1" ref="BO123" ca="1">IFERROR(INDEX($M$3:$M$18,MATCH(1,($AM$3:$AM$18=$AR123&amp;$AQ123)*($J$3:$J$18=BO$3),0),0),"")</f>
        <v/>
      </c>
      <c r="BP123" s="297" t="str">
        <f t="array" aca="1" ref="BP123" ca="1">IFERROR(INDEX($K$3:$K$18,MATCH(1,($AM$3:$AM$18=$AR123&amp;$AQ123)*($J$3:$J$18=BP$3),0),0),"")</f>
        <v/>
      </c>
      <c r="BQ123" s="299" t="str">
        <f t="array" aca="1" ref="BQ123" ca="1">IFERROR(INDEX($I$3:$I$18,MATCH(1,($AM$3:$AM$18=$AR123&amp;$AQ123)*($J$3:$J$18=BQ$3),0),0),"")</f>
        <v/>
      </c>
      <c r="BR123" s="297" t="str">
        <f t="array" aca="1" ref="BR123" ca="1">IFERROR(INDEX($L$3:$L$18,MATCH(1,($AM$3:$AM$18=$AR123&amp;$AQ123)*($J$3:$J$18=BR$3),0),0),"")</f>
        <v/>
      </c>
      <c r="BS123" s="297" t="str">
        <f t="array" aca="1" ref="BS123" ca="1">IFERROR(INDEX($M$3:$M$18,MATCH(1,($AM$3:$AM$18=$AR123&amp;$AQ123)*($J$3:$J$18=BS$3),0),0),"")</f>
        <v/>
      </c>
      <c r="BT123" s="297" t="str">
        <f t="array" aca="1" ref="BT123" ca="1">IFERROR(INDEX($K$3:$K$18,MATCH(1,($AM$3:$AM$18=$AR123&amp;$AQ123)*($J$3:$J$18=BT$3),0),0),"")</f>
        <v/>
      </c>
      <c r="BU123" s="299" t="str">
        <f t="array" aca="1" ref="BU123" ca="1">IFERROR(INDEX($I$3:$I$18,MATCH(1,($AM$3:$AM$18=$AR123&amp;$AQ123)*($J$3:$J$18=BU$3),0),0),"")</f>
        <v/>
      </c>
      <c r="BV123" s="297" t="str">
        <f t="array" aca="1" ref="BV123" ca="1">IFERROR(INDEX($L$3:$L$18,MATCH(1,($AM$3:$AM$18=$AR123&amp;$AQ123)*($J$3:$J$18=BV$3),0),0),"")</f>
        <v/>
      </c>
      <c r="BW123" s="297" t="str">
        <f t="array" aca="1" ref="BW123" ca="1">IFERROR(INDEX($M$3:$M$18,MATCH(1,($AM$3:$AM$18=$AR123&amp;$AQ123)*($J$3:$J$18=BW$3),0),0),"")</f>
        <v/>
      </c>
      <c r="BX123" s="297" t="str">
        <f t="array" aca="1" ref="BX123" ca="1">IFERROR(INDEX($K$3:$K$18,MATCH(1,($AM$3:$AM$18=$AR123&amp;$AQ123)*($J$3:$J$18=BX$3),0),0),"")</f>
        <v/>
      </c>
      <c r="BY123" s="299" t="str">
        <f t="array" aca="1" ref="BY123" ca="1">IFERROR(INDEX($I$3:$I$18,MATCH(1,($AM$3:$AM$18=$AR123&amp;$AQ123)*($J$3:$J$18=BY$3),0),0),"")</f>
        <v/>
      </c>
      <c r="BZ123" s="297" t="str">
        <f t="array" aca="1" ref="BZ123" ca="1">IFERROR(INDEX($L$3:$L$18,MATCH(1,($AM$3:$AM$18=$AR123&amp;$AQ123)*($J$3:$J$18=BZ$3),0),0),"")</f>
        <v/>
      </c>
      <c r="CA123" s="297" t="str">
        <f t="array" aca="1" ref="CA123" ca="1">IFERROR(INDEX($M$3:$M$18,MATCH(1,($AM$3:$AM$18=$AR123&amp;$AQ123)*($J$3:$J$18=CA$3),0),0),"")</f>
        <v/>
      </c>
      <c r="CB123" s="297" t="str">
        <f t="array" aca="1" ref="CB123" ca="1">IFERROR(INDEX($S$3:$S$33,MATCH(1,($AN$3:$AN$33=$AR123&amp;$AQ123)*($R$3:$R$33=CB$3),0),0),"")</f>
        <v/>
      </c>
      <c r="CC123" s="299" t="str">
        <f t="array" aca="1" ref="CC123" ca="1">IFERROR(INDEX($Q$3:$Q$33,MATCH(1,($AN$3:$AN$33=$AR123&amp;$AQ123)*($R$3:$R$33=CC$3),0),0),"")</f>
        <v/>
      </c>
      <c r="CD123" s="297" t="str">
        <f t="array" aca="1" ref="CD123" ca="1">IFERROR(INDEX($T$3:$T$33,MATCH(1,($AN$3:$AN$33=$AR123&amp;$AQ123)*($R$3:$R$33=CD$3),0),0),"")</f>
        <v/>
      </c>
      <c r="CE123" s="297" t="str">
        <f t="array" aca="1" ref="CE123" ca="1">IFERROR(INDEX($U$3:$U$33,MATCH(1,($AN$3:$AN$33=$AR123&amp;$AQ123)*($R$3:$R$33=CE$3),0),0),"")</f>
        <v/>
      </c>
      <c r="CF123" s="297" t="str">
        <f t="array" aca="1" ref="CF123" ca="1">IFERROR(INDEX($S$3:$S$33,MATCH(1,($AN$3:$AN$33=$AR123&amp;$AQ123)*($R$3:$R$33=CF$3),0),0),"")</f>
        <v/>
      </c>
      <c r="CG123" s="299" t="str">
        <f t="array" aca="1" ref="CG123" ca="1">IFERROR(INDEX($Q$3:$Q$33,MATCH(1,($AN$3:$AN$33=$AR123&amp;$AQ123)*($R$3:$R$33=CG$3),0),0),"")</f>
        <v/>
      </c>
      <c r="CH123" s="297" t="str">
        <f t="array" aca="1" ref="CH123" ca="1">IFERROR(INDEX($T$3:$T$33,MATCH(1,($AN$3:$AN$33=$AR123&amp;$AQ123)*($R$3:$R$33=CH$3),0),0),"")</f>
        <v/>
      </c>
      <c r="CI123" s="297" t="str">
        <f t="array" aca="1" ref="CI123" ca="1">IFERROR(INDEX($U$3:$U$33,MATCH(1,($AN$3:$AN$33=$AR123&amp;$AQ123)*($R$3:$R$33=CI$3),0),0),"")</f>
        <v/>
      </c>
      <c r="CJ123" s="297" t="str">
        <f t="array" aca="1" ref="CJ123" ca="1">IFERROR(INDEX($S$3:$S$33,MATCH(1,($AN$3:$AN$33=$AR123&amp;$AQ123)*($R$3:$R$33=CJ$3),0),0),"")</f>
        <v/>
      </c>
      <c r="CK123" s="299" t="str">
        <f t="array" aca="1" ref="CK123" ca="1">IFERROR(INDEX($Q$3:$Q$33,MATCH(1,($AN$3:$AN$33=$AR123&amp;$AQ123)*($R$3:$R$33=CK$3),0),0),"")</f>
        <v/>
      </c>
      <c r="CL123" s="297" t="str">
        <f t="array" aca="1" ref="CL123" ca="1">IFERROR(INDEX($T$3:$T$33,MATCH(1,($AN$3:$AN$33=$AR123&amp;$AQ123)*($R$3:$R$33=CL$3),0),0),"")</f>
        <v/>
      </c>
      <c r="CM123" s="297" t="str">
        <f t="array" aca="1" ref="CM123" ca="1">IFERROR(INDEX($U$3:$U$33,MATCH(1,($AN$3:$AN$33=$AR123&amp;$AQ123)*($R$3:$R$33=CM$3),0),0),"")</f>
        <v/>
      </c>
      <c r="CN123" s="297" t="str">
        <f t="array" aca="1" ref="CN123" ca="1">IFERROR(INDEX($S$3:$S$33,MATCH(1,($AN$3:$AN$33=$AR123&amp;$AQ123)*($R$3:$R$33=CN$3),0),0),"")</f>
        <v/>
      </c>
      <c r="CO123" s="299" t="str">
        <f t="array" aca="1" ref="CO123" ca="1">IFERROR(INDEX($Q$3:$Q$33,MATCH(1,($AN$3:$AN$33=$AR123&amp;$AQ123)*($R$3:$R$33=CO$3),0),0),"")</f>
        <v/>
      </c>
      <c r="CP123" s="297" t="str">
        <f t="array" aca="1" ref="CP123" ca="1">IFERROR(INDEX($T$3:$T$33,MATCH(1,($AN$3:$AN$33=$AR123&amp;$AQ123)*($R$3:$R$33=CP$3),0),0),"")</f>
        <v/>
      </c>
      <c r="CQ123" s="297" t="str">
        <f t="array" aca="1" ref="CQ123" ca="1">IFERROR(INDEX($U$3:$U$33,MATCH(1,($AN$3:$AN$33=$AR123&amp;$AQ123)*($R$3:$R$33=CQ$3),0),0),"")</f>
        <v/>
      </c>
      <c r="CR123" s="297" t="str">
        <f t="array" aca="1" ref="CR123" ca="1">IFERROR(INDEX($S$3:$S$33,MATCH(1,($AN$3:$AN$33=$AR123&amp;$AQ123)*($R$3:$R$33=CR$3),0),0),"")</f>
        <v/>
      </c>
      <c r="CS123" s="299" t="str">
        <f t="array" aca="1" ref="CS123" ca="1">IFERROR(INDEX($Q$3:$Q$33,MATCH(1,($AN$3:$AN$33=$AR123&amp;$AQ123)*($R$3:$R$33=CS$3),0),0),"")</f>
        <v/>
      </c>
      <c r="CT123" s="297" t="str">
        <f t="array" aca="1" ref="CT123" ca="1">IFERROR(INDEX($T$3:$T$33,MATCH(1,($AN$3:$AN$33=$AR123&amp;$AQ123)*($R$3:$R$33=CT$3),0),0),"")</f>
        <v/>
      </c>
      <c r="CU123" s="297" t="str">
        <f t="array" aca="1" ref="CU123" ca="1">IFERROR(INDEX($U$3:$U$33,MATCH(1,($AN$3:$AN$33=$AR123&amp;$AQ123)*($R$3:$R$33=CU$3),0),0),"")</f>
        <v/>
      </c>
      <c r="CV123" s="297" t="str">
        <f t="array" aca="1" ref="CV123" ca="1">IFERROR(INDEX($S$3:$S$33,MATCH(1,($AN$3:$AN$33=$AR123&amp;$AQ123)*($R$3:$R$33=CV$3),0),0),"")</f>
        <v/>
      </c>
      <c r="CW123" s="299" t="str">
        <f t="array" aca="1" ref="CW123" ca="1">IFERROR(INDEX($Q$3:$Q$33,MATCH(1,($AN$3:$AN$33=$AR123&amp;$AQ123)*($R$3:$R$33=CW$3),0),0),"")</f>
        <v/>
      </c>
      <c r="CX123" s="297" t="str">
        <f t="array" aca="1" ref="CX123" ca="1">IFERROR(INDEX($T$3:$T$33,MATCH(1,($AN$3:$AN$33=$AR123&amp;$AQ123)*($R$3:$R$33=CX$3),0),0),"")</f>
        <v/>
      </c>
      <c r="CY123" s="297" t="str">
        <f t="array" aca="1" ref="CY123" ca="1">IFERROR(INDEX($U$3:$U$33,MATCH(1,($AN$3:$AN$33=$AR123&amp;$AQ123)*($R$3:$R$33=CY$3),0),0),"")</f>
        <v/>
      </c>
      <c r="CZ123" s="297" t="str">
        <f t="array" aca="1" ref="CZ123" ca="1">IFERROR(INDEX($S$3:$S$33,MATCH(1,($AN$3:$AN$33=$AR123&amp;$AQ123)*($R$3:$R$33=CZ$3),0),0),"")</f>
        <v/>
      </c>
      <c r="DA123" s="299" t="str">
        <f t="array" aca="1" ref="DA123" ca="1">IFERROR(INDEX($Q$3:$Q$33,MATCH(1,($AN$3:$AN$33=$AR123&amp;$AQ123)*($R$3:$R$33=DA$3),0),0),"")</f>
        <v/>
      </c>
      <c r="DB123" s="297" t="str">
        <f t="array" aca="1" ref="DB123" ca="1">IFERROR(INDEX($T$3:$T$33,MATCH(1,($AN$3:$AN$33=$AR123&amp;$AQ123)*($R$3:$R$33=DB$3),0),0),"")</f>
        <v/>
      </c>
      <c r="DC123" s="297" t="str">
        <f t="array" aca="1" ref="DC123" ca="1">IFERROR(INDEX($U$3:$U$33,MATCH(1,($AN$3:$AN$33=$AR123&amp;$AQ123)*($R$3:$R$33=DC$3),0),0),"")</f>
        <v/>
      </c>
      <c r="DD123" s="297" t="str">
        <f t="array" aca="1" ref="DD123" ca="1">IFERROR(INDEX($AA$3:$AA$65,MATCH(1,($AO$3:$AO$65=$AR123&amp;$AQ123)*($Z$3:$Z$65=DD$3),0),0),"")</f>
        <v/>
      </c>
      <c r="DE123" s="299" t="str">
        <f t="array" aca="1" ref="DE123" ca="1">IFERROR(INDEX($Y$3:$Y$65,MATCH(1,($AO$3:$AO$65=$AR123&amp;$AQ123)*($Z$3:$Z$65=DE$3),0),0),"")</f>
        <v/>
      </c>
      <c r="DF123" s="297" t="str">
        <f t="array" aca="1" ref="DF123" ca="1">IFERROR(INDEX($AB$3:$AB$65,MATCH(1,($AO$3:$AO$65=$AR123&amp;$AQ123)*($Z$3:$Z$65=DF$3),0),0),"")</f>
        <v/>
      </c>
      <c r="DG123" s="297" t="str">
        <f t="array" aca="1" ref="DG123" ca="1">IFERROR(INDEX($AC$3:$AC$65,MATCH(1,($AO$3:$AO$65=$AR123&amp;$AQ123)*($Z$3:$Z$65=DG$3),0),0),"")</f>
        <v/>
      </c>
      <c r="DH123" s="297" t="str">
        <f t="array" aca="1" ref="DH123" ca="1">IFERROR(INDEX($AA$3:$AA$65,MATCH(1,($AO$3:$AO$65=$AR123&amp;$AQ123)*($Z$3:$Z$65=DH$3),0),0),"")</f>
        <v/>
      </c>
      <c r="DI123" s="299" t="str">
        <f t="array" aca="1" ref="DI123" ca="1">IFERROR(INDEX($Y$3:$Y$65,MATCH(1,($AO$3:$AO$65=$AR123&amp;$AQ123)*($Z$3:$Z$65=DI$3),0),0),"")</f>
        <v/>
      </c>
      <c r="DJ123" s="297" t="str">
        <f t="array" aca="1" ref="DJ123" ca="1">IFERROR(INDEX($AB$3:$AB$65,MATCH(1,($AO$3:$AO$65=$AR123&amp;$AQ123)*($Z$3:$Z$65=DJ$3),0),0),"")</f>
        <v/>
      </c>
      <c r="DK123" s="297" t="str">
        <f t="array" aca="1" ref="DK123" ca="1">IFERROR(INDEX($AC$3:$AC$65,MATCH(1,($AO$3:$AO$65=$AR123&amp;$AQ123)*($Z$3:$Z$65=DK$3),0),0),"")</f>
        <v/>
      </c>
      <c r="DL123" s="297" t="str">
        <f t="array" aca="1" ref="DL123" ca="1">IFERROR(INDEX($AA$3:$AA$65,MATCH(1,($AO$3:$AO$65=$AR123&amp;$AQ123)*($Z$3:$Z$65=DL$3),0),0),"")</f>
        <v/>
      </c>
      <c r="DM123" s="299" t="str">
        <f t="array" aca="1" ref="DM123" ca="1">IFERROR(INDEX($Y$3:$Y$65,MATCH(1,($AO$3:$AO$65=$AR123&amp;$AQ123)*($Z$3:$Z$65=DM$3),0),0),"")</f>
        <v/>
      </c>
      <c r="DN123" s="297" t="str">
        <f t="array" aca="1" ref="DN123" ca="1">IFERROR(INDEX($AB$3:$AB$65,MATCH(1,($AO$3:$AO$65=$AR123&amp;$AQ123)*($Z$3:$Z$65=DN$3),0),0),"")</f>
        <v/>
      </c>
      <c r="DO123" s="297" t="str">
        <f t="array" aca="1" ref="DO123" ca="1">IFERROR(INDEX($AC$3:$AC$65,MATCH(1,($AO$3:$AO$65=$AR123&amp;$AQ123)*($Z$3:$Z$65=DO$3),0),0),"")</f>
        <v/>
      </c>
      <c r="DP123" s="297" t="str">
        <f t="array" aca="1" ref="DP123" ca="1">IFERROR(INDEX($AA$3:$AA$65,MATCH(1,($AO$3:$AO$65=$AR123&amp;$AQ123)*($Z$3:$Z$65=DP$3),0),0),"")</f>
        <v/>
      </c>
      <c r="DQ123" s="299" t="str">
        <f t="array" aca="1" ref="DQ123" ca="1">IFERROR(INDEX($Y$3:$Y$65,MATCH(1,($AO$3:$AO$65=$AR123&amp;$AQ123)*($Z$3:$Z$65=DQ$3),0),0),"")</f>
        <v/>
      </c>
      <c r="DR123" s="297" t="str">
        <f t="array" aca="1" ref="DR123" ca="1">IFERROR(INDEX($AB$3:$AB$65,MATCH(1,($AO$3:$AO$65=$AR123&amp;$AQ123)*($Z$3:$Z$65=DR$3),0),0),"")</f>
        <v/>
      </c>
      <c r="DS123" s="297" t="str">
        <f t="array" aca="1" ref="DS123" ca="1">IFERROR(INDEX($AC$3:$AC$65,MATCH(1,($AO$3:$AO$65=$AR123&amp;$AQ123)*($Z$3:$Z$65=DS$3),0),0),"")</f>
        <v/>
      </c>
      <c r="DT123" s="297" t="str">
        <f t="array" aca="1" ref="DT123" ca="1">IFERROR(INDEX($AA$3:$AA$65,MATCH(1,($AO$3:$AO$65=$AR123&amp;$AQ123)*($Z$3:$Z$65=DT$3),0),0),"")</f>
        <v/>
      </c>
      <c r="DU123" s="299" t="str">
        <f t="array" aca="1" ref="DU123" ca="1">IFERROR(INDEX($Y$3:$Y$65,MATCH(1,($AO$3:$AO$65=$AR123&amp;$AQ123)*($Z$3:$Z$65=DU$3),0),0),"")</f>
        <v/>
      </c>
      <c r="DV123" s="297" t="str">
        <f t="array" aca="1" ref="DV123" ca="1">IFERROR(INDEX($AB$3:$AB$65,MATCH(1,($AO$3:$AO$65=$AR123&amp;$AQ123)*($Z$3:$Z$65=DV$3),0),0),"")</f>
        <v/>
      </c>
      <c r="DW123" s="297" t="str">
        <f t="array" aca="1" ref="DW123" ca="1">IFERROR(INDEX($AC$3:$AC$65,MATCH(1,($AO$3:$AO$65=$AR123&amp;$AQ123)*($Z$3:$Z$65=DW$3),0),0),"")</f>
        <v/>
      </c>
      <c r="DX123" s="297" t="str">
        <f t="array" aca="1" ref="DX123" ca="1">IFERROR(INDEX($AA$3:$AA$65,MATCH(1,($AO$3:$AO$65=$AR123&amp;$AQ123)*($Z$3:$Z$65=DX$3),0),0),"")</f>
        <v/>
      </c>
      <c r="DY123" s="299" t="str">
        <f t="array" aca="1" ref="DY123" ca="1">IFERROR(INDEX($Y$3:$Y$65,MATCH(1,($AO$3:$AO$65=$AR123&amp;$AQ123)*($Z$3:$Z$65=DY$3),0),0),"")</f>
        <v/>
      </c>
      <c r="DZ123" s="297" t="str">
        <f t="array" aca="1" ref="DZ123" ca="1">IFERROR(INDEX($AB$3:$AB$65,MATCH(1,($AO$3:$AO$65=$AR123&amp;$AQ123)*($Z$3:$Z$65=DZ$3),0),0),"")</f>
        <v/>
      </c>
      <c r="EA123" s="297" t="str">
        <f t="array" aca="1" ref="EA123" ca="1">IFERROR(INDEX($AC$3:$AC$65,MATCH(1,($AO$3:$AO$65=$AR123&amp;$AQ123)*($Z$3:$Z$65=EA$3),0),0),"")</f>
        <v/>
      </c>
      <c r="EB123" s="297" t="str">
        <f t="array" aca="1" ref="EB123" ca="1">IFERROR(INDEX($AA$3:$AA$65,MATCH(1,($AO$3:$AO$65=$AR123&amp;$AQ123)*($Z$3:$Z$65=EB$3),0),0),"")</f>
        <v/>
      </c>
      <c r="EC123" s="299" t="str">
        <f t="array" aca="1" ref="EC123" ca="1">IFERROR(INDEX($Y$3:$Y$65,MATCH(1,($AO$3:$AO$65=$AR123&amp;$AQ123)*($Z$3:$Z$65=EC$3),0),0),"")</f>
        <v/>
      </c>
      <c r="ED123" s="297" t="str">
        <f t="array" aca="1" ref="ED123" ca="1">IFERROR(INDEX($AB$3:$AB$65,MATCH(1,($AO$3:$AO$65=$AR123&amp;$AQ123)*($Z$3:$Z$65=ED$3),0),0),"")</f>
        <v/>
      </c>
      <c r="EE123" s="297" t="str">
        <f t="array" aca="1" ref="EE123" ca="1">IFERROR(INDEX($AC$3:$AC$65,MATCH(1,($AO$3:$AO$65=$AR123&amp;$AQ123)*($Z$3:$Z$65=EE$3),0),0),"")</f>
        <v/>
      </c>
      <c r="EF123" s="297" t="str">
        <f t="array" aca="1" ref="EF123" ca="1">IFERROR(INDEX($AI$3:$AI$129,MATCH(1,($AP$3:$AP$129=$AR123&amp;$AQ123)*($AH$3:$AH$129=EF$3),0),0),"")</f>
        <v/>
      </c>
      <c r="EG123" s="299" t="str">
        <f t="array" aca="1" ref="EG123" ca="1">IFERROR(INDEX($AG$3:$AG$129,MATCH(1,($AP$3:$AP$129=$AR123&amp;$AQ123)*($AH$3:$AH$129=EG$3),0),0),"")</f>
        <v/>
      </c>
      <c r="EH123" s="297" t="str">
        <f t="array" aca="1" ref="EH123" ca="1">IFERROR(INDEX($AJ$3:$AJ$129,MATCH(1,($AP$3:$AP$129=$AR123&amp;$AQ123)*($AH$3:$AH$129=EH$3),0),0),"")</f>
        <v/>
      </c>
      <c r="EI123" s="297" t="str">
        <f t="array" aca="1" ref="EI123" ca="1">IFERROR(INDEX($AK$3:$AK$129,MATCH(1,($AP$3:$AP$129=$AR123&amp;$AQ123)*($AH$3:$AH$129=EI$3),0),0),"")</f>
        <v/>
      </c>
      <c r="EJ123" s="297" t="str">
        <f t="array" aca="1" ref="EJ123" ca="1">IFERROR(INDEX($AI$3:$AI$129,MATCH(1,($AP$3:$AP$129=$AR123&amp;$AQ123)*($AH$3:$AH$129=EJ$3),0),0),"")</f>
        <v/>
      </c>
      <c r="EK123" s="299" t="str">
        <f t="array" aca="1" ref="EK123" ca="1">IFERROR(INDEX($AG$3:$AG$129,MATCH(1,($AP$3:$AP$129=$AR123&amp;$AQ123)*($AH$3:$AH$129=EK$3),0),0),"")</f>
        <v/>
      </c>
      <c r="EL123" s="297" t="str">
        <f t="array" aca="1" ref="EL123" ca="1">IFERROR(INDEX($AJ$3:$AJ$129,MATCH(1,($AP$3:$AP$129=$AR123&amp;$AQ123)*($AH$3:$AH$129=EL$3),0),0),"")</f>
        <v/>
      </c>
      <c r="EM123" s="297" t="str">
        <f t="array" aca="1" ref="EM123" ca="1">IFERROR(INDEX($AK$3:$AK$129,MATCH(1,($AP$3:$AP$129=$AR123&amp;$AQ123)*($AH$3:$AH$129=EM$3),0),0),"")</f>
        <v/>
      </c>
      <c r="EN123" s="297" t="str">
        <f t="array" aca="1" ref="EN123" ca="1">IFERROR(INDEX($AI$3:$AI$129,MATCH(1,($AP$3:$AP$129=$AR123&amp;$AQ123)*($AH$3:$AH$129=EN$3),0),0),"")</f>
        <v/>
      </c>
      <c r="EO123" s="299" t="str">
        <f t="array" aca="1" ref="EO123" ca="1">IFERROR(INDEX($AG$3:$AG$129,MATCH(1,($AP$3:$AP$129=$AR123&amp;$AQ123)*($AH$3:$AH$129=EO$3),0),0),"")</f>
        <v/>
      </c>
      <c r="EP123" s="297" t="str">
        <f t="array" aca="1" ref="EP123" ca="1">IFERROR(INDEX($AJ$3:$AJ$129,MATCH(1,($AP$3:$AP$129=$AR123&amp;$AQ123)*($AH$3:$AH$129=EP$3),0),0),"")</f>
        <v/>
      </c>
      <c r="EQ123" s="297" t="str">
        <f t="array" aca="1" ref="EQ123" ca="1">IFERROR(INDEX($AK$3:$AK$129,MATCH(1,($AP$3:$AP$129=$AR123&amp;$AQ123)*($AH$3:$AH$129=EQ$3),0),0),"")</f>
        <v/>
      </c>
      <c r="ER123" s="297" t="str">
        <f t="array" aca="1" ref="ER123" ca="1">IFERROR(INDEX($AI$3:$AI$129,MATCH(1,($AP$3:$AP$129=$AR123&amp;$AQ123)*($AH$3:$AH$129=ER$3),0),0),"")</f>
        <v/>
      </c>
      <c r="ES123" s="299" t="str">
        <f t="array" aca="1" ref="ES123" ca="1">IFERROR(INDEX($AG$3:$AG$129,MATCH(1,($AP$3:$AP$129=$AR123&amp;$AQ123)*($AH$3:$AH$129=ES$3),0),0),"")</f>
        <v/>
      </c>
      <c r="ET123" s="297" t="str">
        <f t="array" aca="1" ref="ET123" ca="1">IFERROR(INDEX($AJ$3:$AJ$129,MATCH(1,($AP$3:$AP$129=$AR123&amp;$AQ123)*($AH$3:$AH$129=ET$3),0),0),"")</f>
        <v/>
      </c>
      <c r="EU123" s="297" t="str">
        <f t="array" aca="1" ref="EU123" ca="1">IFERROR(INDEX($AK$3:$AK$129,MATCH(1,($AP$3:$AP$129=$AR123&amp;$AQ123)*($AH$3:$AH$129=EU$3),0),0),"")</f>
        <v/>
      </c>
      <c r="EV123" s="297" t="str">
        <f t="array" aca="1" ref="EV123" ca="1">IFERROR(INDEX($AI$3:$AI$129,MATCH(1,($AP$3:$AP$129=$AR123&amp;$AQ123)*($AH$3:$AH$129=EV$3),0),0),"")</f>
        <v/>
      </c>
      <c r="EW123" s="299" t="str">
        <f t="array" aca="1" ref="EW123" ca="1">IFERROR(INDEX($AG$3:$AG$129,MATCH(1,($AP$3:$AP$129=$AR123&amp;$AQ123)*($AH$3:$AH$129=EW$3),0),0),"")</f>
        <v/>
      </c>
      <c r="EX123" s="297" t="str">
        <f t="array" aca="1" ref="EX123" ca="1">IFERROR(INDEX($AJ$3:$AJ$129,MATCH(1,($AP$3:$AP$129=$AR123&amp;$AQ123)*($AH$3:$AH$129=EX$3),0),0),"")</f>
        <v/>
      </c>
      <c r="EY123" s="297" t="str">
        <f t="array" aca="1" ref="EY123" ca="1">IFERROR(INDEX($AK$3:$AK$129,MATCH(1,($AP$3:$AP$129=$AR123&amp;$AQ123)*($AH$3:$AH$129=EY$3),0),0),"")</f>
        <v/>
      </c>
      <c r="EZ123" s="297" t="str">
        <f t="array" aca="1" ref="EZ123" ca="1">IFERROR(INDEX($AI$3:$AI$129,MATCH(1,($AP$3:$AP$129=$AR123&amp;$AQ123)*($AH$3:$AH$129=EZ$3),0),0),"")</f>
        <v/>
      </c>
      <c r="FA123" s="299" t="str">
        <f t="array" aca="1" ref="FA123" ca="1">IFERROR(INDEX($AG$3:$AG$129,MATCH(1,($AP$3:$AP$129=$AR123&amp;$AQ123)*($AH$3:$AH$129=FA$3),0),0),"")</f>
        <v/>
      </c>
      <c r="FB123" s="297" t="str">
        <f t="array" aca="1" ref="FB123" ca="1">IFERROR(INDEX($AJ$3:$AJ$129,MATCH(1,($AP$3:$AP$129=$AR123&amp;$AQ123)*($AH$3:$AH$129=FB$3),0),0),"")</f>
        <v/>
      </c>
      <c r="FC123" s="297" t="str">
        <f t="array" aca="1" ref="FC123" ca="1">IFERROR(INDEX($AK$3:$AK$129,MATCH(1,($AP$3:$AP$129=$AR123&amp;$AQ123)*($AH$3:$AH$129=FC$3),0),0),"")</f>
        <v/>
      </c>
      <c r="FD123" s="297" t="str">
        <f t="array" aca="1" ref="FD123" ca="1">IFERROR(INDEX($AI$3:$AI$129,MATCH(1,($AP$3:$AP$129=$AR123&amp;$AQ123)*($AH$3:$AH$129=FD$3),0),0),"")</f>
        <v/>
      </c>
      <c r="FE123" s="299" t="str">
        <f t="array" aca="1" ref="FE123" ca="1">IFERROR(INDEX($AG$3:$AG$129,MATCH(1,($AP$3:$AP$129=$AR123&amp;$AQ123)*($AH$3:$AH$129=FE$3),0),0),"")</f>
        <v/>
      </c>
      <c r="FF123" s="297" t="str">
        <f t="array" aca="1" ref="FF123" ca="1">IFERROR(INDEX($AJ$3:$AJ$129,MATCH(1,($AP$3:$AP$129=$AR123&amp;$AQ123)*($AH$3:$AH$129=FF$3),0),0),"")</f>
        <v/>
      </c>
      <c r="FG123" s="297" t="str">
        <f t="array" aca="1" ref="FG123" ca="1">IFERROR(INDEX($AK$3:$AK$129,MATCH(1,($AP$3:$AP$129=$AR123&amp;$AQ123)*($AH$3:$AH$129=FG$3),0),0),"")</f>
        <v/>
      </c>
    </row>
    <row r="124" spans="2:163" ht="13.8" x14ac:dyDescent="0.25">
      <c r="B124" s="295">
        <f>dummy1!O130</f>
        <v>122</v>
      </c>
      <c r="C124" s="296">
        <f>dummy1!P130</f>
        <v>42041</v>
      </c>
      <c r="D124" s="297">
        <f>dummy1!Q130</f>
        <v>0.87500000000000011</v>
      </c>
      <c r="E124" s="295" t="str">
        <f>dummy1!R130</f>
        <v>Court 10</v>
      </c>
      <c r="AD124" s="295">
        <f ca="1">'Bracket 33 - 64'!DK235</f>
        <v>74</v>
      </c>
      <c r="AE124" s="295" t="str">
        <f ca="1">'Bracket 33 - 64'!DL232</f>
        <v>Loser Match 61</v>
      </c>
      <c r="AF124" s="295" t="str">
        <f ca="1">'Bracket 33 - 64'!DL233</f>
        <v>Winner Match 72</v>
      </c>
      <c r="AG124" s="295" t="str">
        <f t="shared" ca="1" si="80"/>
        <v/>
      </c>
      <c r="AH124" s="295" t="str">
        <f t="shared" ca="1" si="81"/>
        <v/>
      </c>
      <c r="AI124" s="295" t="str">
        <f t="shared" ca="1" si="82"/>
        <v/>
      </c>
      <c r="AJ124" s="295" t="str">
        <f t="shared" ca="1" si="83"/>
        <v/>
      </c>
      <c r="AK124" s="295" t="str">
        <f t="shared" ca="1" si="84"/>
        <v/>
      </c>
      <c r="AL124" s="294">
        <f>IF(dummy1!B131=dummy1!B130,IF(dummy1!C131&gt;1,AL123,AL123+1),1)</f>
        <v>4</v>
      </c>
      <c r="AP124" s="295" t="str">
        <f t="shared" si="85"/>
        <v>4Court 10</v>
      </c>
      <c r="AQ124" s="295" t="str">
        <f t="shared" si="101"/>
        <v>Court 15</v>
      </c>
      <c r="AR124" s="295">
        <f t="shared" si="100"/>
        <v>8</v>
      </c>
      <c r="AS124" s="295">
        <f t="shared" ca="1" si="87"/>
        <v>30</v>
      </c>
      <c r="AT124" s="295">
        <f t="shared" ca="1" si="88"/>
        <v>0</v>
      </c>
      <c r="AU124" s="295">
        <f t="shared" ca="1" si="89"/>
        <v>0</v>
      </c>
      <c r="AV124" s="295">
        <f t="shared" ca="1" si="90"/>
        <v>0</v>
      </c>
      <c r="AW124" s="295">
        <f t="shared" ca="1" si="91"/>
        <v>0</v>
      </c>
      <c r="AX124" s="295">
        <f t="shared" ca="1" si="92"/>
        <v>0</v>
      </c>
      <c r="AY124" s="295">
        <f t="shared" ca="1" si="93"/>
        <v>0</v>
      </c>
      <c r="AZ124" s="297" t="str">
        <f t="array" aca="1" ref="AZ124" ca="1">IFERROR(INDEX($K$3:$K$18,MATCH(1,($AM$3:$AM$18=$AR124&amp;$AQ124)*($J$3:$J$18=AZ$3),0),0),"")</f>
        <v/>
      </c>
      <c r="BA124" s="299" t="str">
        <f t="array" aca="1" ref="BA124" ca="1">IFERROR(INDEX($I$3:$I$18,MATCH(1,($AM$3:$AM$18=$AR124&amp;$AQ124)*($J$3:$J$18=BA$3),0),0),"")</f>
        <v/>
      </c>
      <c r="BB124" s="297" t="str">
        <f t="array" aca="1" ref="BB124" ca="1">IFERROR(INDEX($L$3:$L$18,MATCH(1,($AM$3:$AM$18=$AR124&amp;$AQ124)*($J$3:$J$18=BB$3),0),0),"")</f>
        <v/>
      </c>
      <c r="BC124" s="297" t="str">
        <f t="array" aca="1" ref="BC124" ca="1">IFERROR(INDEX($M$3:$M$18,MATCH(1,($AM$3:$AM$18=$AR124&amp;$AQ124)*($J$3:$J$18=BC$3),0),0),"")</f>
        <v/>
      </c>
      <c r="BD124" s="297" t="str">
        <f t="array" aca="1" ref="BD124" ca="1">IFERROR(INDEX($K$3:$K$18,MATCH(1,($AM$3:$AM$18=$AR124&amp;$AQ124)*($J$3:$J$18=BD$3),0),0),"")</f>
        <v/>
      </c>
      <c r="BE124" s="299" t="str">
        <f t="array" aca="1" ref="BE124" ca="1">IFERROR(INDEX($I$3:$I$18,MATCH(1,($AM$3:$AM$18=$AR124&amp;$AQ124)*($J$3:$J$18=BE$3),0),0),"")</f>
        <v/>
      </c>
      <c r="BF124" s="297" t="str">
        <f t="array" aca="1" ref="BF124" ca="1">IFERROR(INDEX($L$3:$L$18,MATCH(1,($AM$3:$AM$18=$AR124&amp;$AQ124)*($J$3:$J$18=BF$3),0),0),"")</f>
        <v/>
      </c>
      <c r="BG124" s="297" t="str">
        <f t="array" aca="1" ref="BG124" ca="1">IFERROR(INDEX($M$3:$M$18,MATCH(1,($AM$3:$AM$18=$AR124&amp;$AQ124)*($J$3:$J$18=BG$3),0),0),"")</f>
        <v/>
      </c>
      <c r="BH124" s="297" t="str">
        <f t="array" aca="1" ref="BH124" ca="1">IFERROR(INDEX($K$3:$K$18,MATCH(1,($AM$3:$AM$18=$AR124&amp;$AQ124)*($J$3:$J$18=BH$3),0),0),"")</f>
        <v/>
      </c>
      <c r="BI124" s="299" t="str">
        <f t="array" aca="1" ref="BI124" ca="1">IFERROR(INDEX($I$3:$I$18,MATCH(1,($AM$3:$AM$18=$AR124&amp;$AQ124)*($J$3:$J$18=BI$3),0),0),"")</f>
        <v/>
      </c>
      <c r="BJ124" s="297" t="str">
        <f t="array" aca="1" ref="BJ124" ca="1">IFERROR(INDEX($L$3:$L$18,MATCH(1,($AM$3:$AM$18=$AR124&amp;$AQ124)*($J$3:$J$18=BJ$3),0),0),"")</f>
        <v/>
      </c>
      <c r="BK124" s="297" t="str">
        <f t="array" aca="1" ref="BK124" ca="1">IFERROR(INDEX($M$3:$M$18,MATCH(1,($AM$3:$AM$18=$AR124&amp;$AQ124)*($J$3:$J$18=BK$3),0),0),"")</f>
        <v/>
      </c>
      <c r="BL124" s="297" t="str">
        <f t="array" aca="1" ref="BL124" ca="1">IFERROR(INDEX($K$3:$K$18,MATCH(1,($AM$3:$AM$18=$AR124&amp;$AQ124)*($J$3:$J$18=BL$3),0),0),"")</f>
        <v/>
      </c>
      <c r="BM124" s="299" t="str">
        <f t="array" aca="1" ref="BM124" ca="1">IFERROR(INDEX($I$3:$I$18,MATCH(1,($AM$3:$AM$18=$AR124&amp;$AQ124)*($J$3:$J$18=BM$3),0),0),"")</f>
        <v/>
      </c>
      <c r="BN124" s="297" t="str">
        <f t="array" aca="1" ref="BN124" ca="1">IFERROR(INDEX($L$3:$L$18,MATCH(1,($AM$3:$AM$18=$AR124&amp;$AQ124)*($J$3:$J$18=BN$3),0),0),"")</f>
        <v/>
      </c>
      <c r="BO124" s="297" t="str">
        <f t="array" aca="1" ref="BO124" ca="1">IFERROR(INDEX($M$3:$M$18,MATCH(1,($AM$3:$AM$18=$AR124&amp;$AQ124)*($J$3:$J$18=BO$3),0),0),"")</f>
        <v/>
      </c>
      <c r="BP124" s="297" t="str">
        <f t="array" aca="1" ref="BP124" ca="1">IFERROR(INDEX($K$3:$K$18,MATCH(1,($AM$3:$AM$18=$AR124&amp;$AQ124)*($J$3:$J$18=BP$3),0),0),"")</f>
        <v/>
      </c>
      <c r="BQ124" s="299" t="str">
        <f t="array" aca="1" ref="BQ124" ca="1">IFERROR(INDEX($I$3:$I$18,MATCH(1,($AM$3:$AM$18=$AR124&amp;$AQ124)*($J$3:$J$18=BQ$3),0),0),"")</f>
        <v/>
      </c>
      <c r="BR124" s="297" t="str">
        <f t="array" aca="1" ref="BR124" ca="1">IFERROR(INDEX($L$3:$L$18,MATCH(1,($AM$3:$AM$18=$AR124&amp;$AQ124)*($J$3:$J$18=BR$3),0),0),"")</f>
        <v/>
      </c>
      <c r="BS124" s="297" t="str">
        <f t="array" aca="1" ref="BS124" ca="1">IFERROR(INDEX($M$3:$M$18,MATCH(1,($AM$3:$AM$18=$AR124&amp;$AQ124)*($J$3:$J$18=BS$3),0),0),"")</f>
        <v/>
      </c>
      <c r="BT124" s="297" t="str">
        <f t="array" aca="1" ref="BT124" ca="1">IFERROR(INDEX($K$3:$K$18,MATCH(1,($AM$3:$AM$18=$AR124&amp;$AQ124)*($J$3:$J$18=BT$3),0),0),"")</f>
        <v/>
      </c>
      <c r="BU124" s="299" t="str">
        <f t="array" aca="1" ref="BU124" ca="1">IFERROR(INDEX($I$3:$I$18,MATCH(1,($AM$3:$AM$18=$AR124&amp;$AQ124)*($J$3:$J$18=BU$3),0),0),"")</f>
        <v/>
      </c>
      <c r="BV124" s="297" t="str">
        <f t="array" aca="1" ref="BV124" ca="1">IFERROR(INDEX($L$3:$L$18,MATCH(1,($AM$3:$AM$18=$AR124&amp;$AQ124)*($J$3:$J$18=BV$3),0),0),"")</f>
        <v/>
      </c>
      <c r="BW124" s="297" t="str">
        <f t="array" aca="1" ref="BW124" ca="1">IFERROR(INDEX($M$3:$M$18,MATCH(1,($AM$3:$AM$18=$AR124&amp;$AQ124)*($J$3:$J$18=BW$3),0),0),"")</f>
        <v/>
      </c>
      <c r="BX124" s="297" t="str">
        <f t="array" aca="1" ref="BX124" ca="1">IFERROR(INDEX($K$3:$K$18,MATCH(1,($AM$3:$AM$18=$AR124&amp;$AQ124)*($J$3:$J$18=BX$3),0),0),"")</f>
        <v/>
      </c>
      <c r="BY124" s="299" t="str">
        <f t="array" aca="1" ref="BY124" ca="1">IFERROR(INDEX($I$3:$I$18,MATCH(1,($AM$3:$AM$18=$AR124&amp;$AQ124)*($J$3:$J$18=BY$3),0),0),"")</f>
        <v/>
      </c>
      <c r="BZ124" s="297" t="str">
        <f t="array" aca="1" ref="BZ124" ca="1">IFERROR(INDEX($L$3:$L$18,MATCH(1,($AM$3:$AM$18=$AR124&amp;$AQ124)*($J$3:$J$18=BZ$3),0),0),"")</f>
        <v/>
      </c>
      <c r="CA124" s="297" t="str">
        <f t="array" aca="1" ref="CA124" ca="1">IFERROR(INDEX($M$3:$M$18,MATCH(1,($AM$3:$AM$18=$AR124&amp;$AQ124)*($J$3:$J$18=CA$3),0),0),"")</f>
        <v/>
      </c>
      <c r="CB124" s="297" t="str">
        <f t="array" aca="1" ref="CB124" ca="1">IFERROR(INDEX($S$3:$S$33,MATCH(1,($AN$3:$AN$33=$AR124&amp;$AQ124)*($R$3:$R$33=CB$3),0),0),"")</f>
        <v/>
      </c>
      <c r="CC124" s="299" t="str">
        <f t="array" aca="1" ref="CC124" ca="1">IFERROR(INDEX($Q$3:$Q$33,MATCH(1,($AN$3:$AN$33=$AR124&amp;$AQ124)*($R$3:$R$33=CC$3),0),0),"")</f>
        <v/>
      </c>
      <c r="CD124" s="297" t="str">
        <f t="array" aca="1" ref="CD124" ca="1">IFERROR(INDEX($T$3:$T$33,MATCH(1,($AN$3:$AN$33=$AR124&amp;$AQ124)*($R$3:$R$33=CD$3),0),0),"")</f>
        <v/>
      </c>
      <c r="CE124" s="297" t="str">
        <f t="array" aca="1" ref="CE124" ca="1">IFERROR(INDEX($U$3:$U$33,MATCH(1,($AN$3:$AN$33=$AR124&amp;$AQ124)*($R$3:$R$33=CE$3),0),0),"")</f>
        <v/>
      </c>
      <c r="CF124" s="297" t="str">
        <f t="array" aca="1" ref="CF124" ca="1">IFERROR(INDEX($S$3:$S$33,MATCH(1,($AN$3:$AN$33=$AR124&amp;$AQ124)*($R$3:$R$33=CF$3),0),0),"")</f>
        <v/>
      </c>
      <c r="CG124" s="299" t="str">
        <f t="array" aca="1" ref="CG124" ca="1">IFERROR(INDEX($Q$3:$Q$33,MATCH(1,($AN$3:$AN$33=$AR124&amp;$AQ124)*($R$3:$R$33=CG$3),0),0),"")</f>
        <v/>
      </c>
      <c r="CH124" s="297" t="str">
        <f t="array" aca="1" ref="CH124" ca="1">IFERROR(INDEX($T$3:$T$33,MATCH(1,($AN$3:$AN$33=$AR124&amp;$AQ124)*($R$3:$R$33=CH$3),0),0),"")</f>
        <v/>
      </c>
      <c r="CI124" s="297" t="str">
        <f t="array" aca="1" ref="CI124" ca="1">IFERROR(INDEX($U$3:$U$33,MATCH(1,($AN$3:$AN$33=$AR124&amp;$AQ124)*($R$3:$R$33=CI$3),0),0),"")</f>
        <v/>
      </c>
      <c r="CJ124" s="297" t="str">
        <f t="array" aca="1" ref="CJ124" ca="1">IFERROR(INDEX($S$3:$S$33,MATCH(1,($AN$3:$AN$33=$AR124&amp;$AQ124)*($R$3:$R$33=CJ$3),0),0),"")</f>
        <v/>
      </c>
      <c r="CK124" s="299" t="str">
        <f t="array" aca="1" ref="CK124" ca="1">IFERROR(INDEX($Q$3:$Q$33,MATCH(1,($AN$3:$AN$33=$AR124&amp;$AQ124)*($R$3:$R$33=CK$3),0),0),"")</f>
        <v/>
      </c>
      <c r="CL124" s="297" t="str">
        <f t="array" aca="1" ref="CL124" ca="1">IFERROR(INDEX($T$3:$T$33,MATCH(1,($AN$3:$AN$33=$AR124&amp;$AQ124)*($R$3:$R$33=CL$3),0),0),"")</f>
        <v/>
      </c>
      <c r="CM124" s="297" t="str">
        <f t="array" aca="1" ref="CM124" ca="1">IFERROR(INDEX($U$3:$U$33,MATCH(1,($AN$3:$AN$33=$AR124&amp;$AQ124)*($R$3:$R$33=CM$3),0),0),"")</f>
        <v/>
      </c>
      <c r="CN124" s="297" t="str">
        <f t="array" aca="1" ref="CN124" ca="1">IFERROR(INDEX($S$3:$S$33,MATCH(1,($AN$3:$AN$33=$AR124&amp;$AQ124)*($R$3:$R$33=CN$3),0),0),"")</f>
        <v/>
      </c>
      <c r="CO124" s="299" t="str">
        <f t="array" aca="1" ref="CO124" ca="1">IFERROR(INDEX($Q$3:$Q$33,MATCH(1,($AN$3:$AN$33=$AR124&amp;$AQ124)*($R$3:$R$33=CO$3),0),0),"")</f>
        <v/>
      </c>
      <c r="CP124" s="297" t="str">
        <f t="array" aca="1" ref="CP124" ca="1">IFERROR(INDEX($T$3:$T$33,MATCH(1,($AN$3:$AN$33=$AR124&amp;$AQ124)*($R$3:$R$33=CP$3),0),0),"")</f>
        <v/>
      </c>
      <c r="CQ124" s="297" t="str">
        <f t="array" aca="1" ref="CQ124" ca="1">IFERROR(INDEX($U$3:$U$33,MATCH(1,($AN$3:$AN$33=$AR124&amp;$AQ124)*($R$3:$R$33=CQ$3),0),0),"")</f>
        <v/>
      </c>
      <c r="CR124" s="297" t="str">
        <f t="array" aca="1" ref="CR124" ca="1">IFERROR(INDEX($S$3:$S$33,MATCH(1,($AN$3:$AN$33=$AR124&amp;$AQ124)*($R$3:$R$33=CR$3),0),0),"")</f>
        <v/>
      </c>
      <c r="CS124" s="299" t="str">
        <f t="array" aca="1" ref="CS124" ca="1">IFERROR(INDEX($Q$3:$Q$33,MATCH(1,($AN$3:$AN$33=$AR124&amp;$AQ124)*($R$3:$R$33=CS$3),0),0),"")</f>
        <v/>
      </c>
      <c r="CT124" s="297" t="str">
        <f t="array" aca="1" ref="CT124" ca="1">IFERROR(INDEX($T$3:$T$33,MATCH(1,($AN$3:$AN$33=$AR124&amp;$AQ124)*($R$3:$R$33=CT$3),0),0),"")</f>
        <v/>
      </c>
      <c r="CU124" s="297" t="str">
        <f t="array" aca="1" ref="CU124" ca="1">IFERROR(INDEX($U$3:$U$33,MATCH(1,($AN$3:$AN$33=$AR124&amp;$AQ124)*($R$3:$R$33=CU$3),0),0),"")</f>
        <v/>
      </c>
      <c r="CV124" s="297" t="str">
        <f t="array" aca="1" ref="CV124" ca="1">IFERROR(INDEX($S$3:$S$33,MATCH(1,($AN$3:$AN$33=$AR124&amp;$AQ124)*($R$3:$R$33=CV$3),0),0),"")</f>
        <v/>
      </c>
      <c r="CW124" s="299" t="str">
        <f t="array" aca="1" ref="CW124" ca="1">IFERROR(INDEX($Q$3:$Q$33,MATCH(1,($AN$3:$AN$33=$AR124&amp;$AQ124)*($R$3:$R$33=CW$3),0),0),"")</f>
        <v/>
      </c>
      <c r="CX124" s="297" t="str">
        <f t="array" aca="1" ref="CX124" ca="1">IFERROR(INDEX($T$3:$T$33,MATCH(1,($AN$3:$AN$33=$AR124&amp;$AQ124)*($R$3:$R$33=CX$3),0),0),"")</f>
        <v/>
      </c>
      <c r="CY124" s="297" t="str">
        <f t="array" aca="1" ref="CY124" ca="1">IFERROR(INDEX($U$3:$U$33,MATCH(1,($AN$3:$AN$33=$AR124&amp;$AQ124)*($R$3:$R$33=CY$3),0),0),"")</f>
        <v/>
      </c>
      <c r="CZ124" s="297" t="str">
        <f t="array" aca="1" ref="CZ124" ca="1">IFERROR(INDEX($S$3:$S$33,MATCH(1,($AN$3:$AN$33=$AR124&amp;$AQ124)*($R$3:$R$33=CZ$3),0),0),"")</f>
        <v/>
      </c>
      <c r="DA124" s="299" t="str">
        <f t="array" aca="1" ref="DA124" ca="1">IFERROR(INDEX($Q$3:$Q$33,MATCH(1,($AN$3:$AN$33=$AR124&amp;$AQ124)*($R$3:$R$33=DA$3),0),0),"")</f>
        <v/>
      </c>
      <c r="DB124" s="297" t="str">
        <f t="array" aca="1" ref="DB124" ca="1">IFERROR(INDEX($T$3:$T$33,MATCH(1,($AN$3:$AN$33=$AR124&amp;$AQ124)*($R$3:$R$33=DB$3),0),0),"")</f>
        <v/>
      </c>
      <c r="DC124" s="297" t="str">
        <f t="array" aca="1" ref="DC124" ca="1">IFERROR(INDEX($U$3:$U$33,MATCH(1,($AN$3:$AN$33=$AR124&amp;$AQ124)*($R$3:$R$33=DC$3),0),0),"")</f>
        <v/>
      </c>
      <c r="DD124" s="297" t="str">
        <f t="array" aca="1" ref="DD124" ca="1">IFERROR(INDEX($AA$3:$AA$65,MATCH(1,($AO$3:$AO$65=$AR124&amp;$AQ124)*($Z$3:$Z$65=DD$3),0),0),"")</f>
        <v/>
      </c>
      <c r="DE124" s="299" t="str">
        <f t="array" aca="1" ref="DE124" ca="1">IFERROR(INDEX($Y$3:$Y$65,MATCH(1,($AO$3:$AO$65=$AR124&amp;$AQ124)*($Z$3:$Z$65=DE$3),0),0),"")</f>
        <v/>
      </c>
      <c r="DF124" s="297" t="str">
        <f t="array" aca="1" ref="DF124" ca="1">IFERROR(INDEX($AB$3:$AB$65,MATCH(1,($AO$3:$AO$65=$AR124&amp;$AQ124)*($Z$3:$Z$65=DF$3),0),0),"")</f>
        <v/>
      </c>
      <c r="DG124" s="297" t="str">
        <f t="array" aca="1" ref="DG124" ca="1">IFERROR(INDEX($AC$3:$AC$65,MATCH(1,($AO$3:$AO$65=$AR124&amp;$AQ124)*($Z$3:$Z$65=DG$3),0),0),"")</f>
        <v/>
      </c>
      <c r="DH124" s="297" t="str">
        <f t="array" aca="1" ref="DH124" ca="1">IFERROR(INDEX($AA$3:$AA$65,MATCH(1,($AO$3:$AO$65=$AR124&amp;$AQ124)*($Z$3:$Z$65=DH$3),0),0),"")</f>
        <v/>
      </c>
      <c r="DI124" s="299" t="str">
        <f t="array" aca="1" ref="DI124" ca="1">IFERROR(INDEX($Y$3:$Y$65,MATCH(1,($AO$3:$AO$65=$AR124&amp;$AQ124)*($Z$3:$Z$65=DI$3),0),0),"")</f>
        <v/>
      </c>
      <c r="DJ124" s="297" t="str">
        <f t="array" aca="1" ref="DJ124" ca="1">IFERROR(INDEX($AB$3:$AB$65,MATCH(1,($AO$3:$AO$65=$AR124&amp;$AQ124)*($Z$3:$Z$65=DJ$3),0),0),"")</f>
        <v/>
      </c>
      <c r="DK124" s="297" t="str">
        <f t="array" aca="1" ref="DK124" ca="1">IFERROR(INDEX($AC$3:$AC$65,MATCH(1,($AO$3:$AO$65=$AR124&amp;$AQ124)*($Z$3:$Z$65=DK$3),0),0),"")</f>
        <v/>
      </c>
      <c r="DL124" s="297" t="str">
        <f t="array" aca="1" ref="DL124" ca="1">IFERROR(INDEX($AA$3:$AA$65,MATCH(1,($AO$3:$AO$65=$AR124&amp;$AQ124)*($Z$3:$Z$65=DL$3),0),0),"")</f>
        <v/>
      </c>
      <c r="DM124" s="299" t="str">
        <f t="array" aca="1" ref="DM124" ca="1">IFERROR(INDEX($Y$3:$Y$65,MATCH(1,($AO$3:$AO$65=$AR124&amp;$AQ124)*($Z$3:$Z$65=DM$3),0),0),"")</f>
        <v/>
      </c>
      <c r="DN124" s="297" t="str">
        <f t="array" aca="1" ref="DN124" ca="1">IFERROR(INDEX($AB$3:$AB$65,MATCH(1,($AO$3:$AO$65=$AR124&amp;$AQ124)*($Z$3:$Z$65=DN$3),0),0),"")</f>
        <v/>
      </c>
      <c r="DO124" s="297" t="str">
        <f t="array" aca="1" ref="DO124" ca="1">IFERROR(INDEX($AC$3:$AC$65,MATCH(1,($AO$3:$AO$65=$AR124&amp;$AQ124)*($Z$3:$Z$65=DO$3),0),0),"")</f>
        <v/>
      </c>
      <c r="DP124" s="297" t="str">
        <f t="array" aca="1" ref="DP124" ca="1">IFERROR(INDEX($AA$3:$AA$65,MATCH(1,($AO$3:$AO$65=$AR124&amp;$AQ124)*($Z$3:$Z$65=DP$3),0),0),"")</f>
        <v/>
      </c>
      <c r="DQ124" s="299" t="str">
        <f t="array" aca="1" ref="DQ124" ca="1">IFERROR(INDEX($Y$3:$Y$65,MATCH(1,($AO$3:$AO$65=$AR124&amp;$AQ124)*($Z$3:$Z$65=DQ$3),0),0),"")</f>
        <v/>
      </c>
      <c r="DR124" s="297" t="str">
        <f t="array" aca="1" ref="DR124" ca="1">IFERROR(INDEX($AB$3:$AB$65,MATCH(1,($AO$3:$AO$65=$AR124&amp;$AQ124)*($Z$3:$Z$65=DR$3),0),0),"")</f>
        <v/>
      </c>
      <c r="DS124" s="297" t="str">
        <f t="array" aca="1" ref="DS124" ca="1">IFERROR(INDEX($AC$3:$AC$65,MATCH(1,($AO$3:$AO$65=$AR124&amp;$AQ124)*($Z$3:$Z$65=DS$3),0),0),"")</f>
        <v/>
      </c>
      <c r="DT124" s="297" t="str">
        <f t="array" aca="1" ref="DT124" ca="1">IFERROR(INDEX($AA$3:$AA$65,MATCH(1,($AO$3:$AO$65=$AR124&amp;$AQ124)*($Z$3:$Z$65=DT$3),0),0),"")</f>
        <v/>
      </c>
      <c r="DU124" s="299" t="str">
        <f t="array" aca="1" ref="DU124" ca="1">IFERROR(INDEX($Y$3:$Y$65,MATCH(1,($AO$3:$AO$65=$AR124&amp;$AQ124)*($Z$3:$Z$65=DU$3),0),0),"")</f>
        <v/>
      </c>
      <c r="DV124" s="297" t="str">
        <f t="array" aca="1" ref="DV124" ca="1">IFERROR(INDEX($AB$3:$AB$65,MATCH(1,($AO$3:$AO$65=$AR124&amp;$AQ124)*($Z$3:$Z$65=DV$3),0),0),"")</f>
        <v/>
      </c>
      <c r="DW124" s="297" t="str">
        <f t="array" aca="1" ref="DW124" ca="1">IFERROR(INDEX($AC$3:$AC$65,MATCH(1,($AO$3:$AO$65=$AR124&amp;$AQ124)*($Z$3:$Z$65=DW$3),0),0),"")</f>
        <v/>
      </c>
      <c r="DX124" s="297" t="str">
        <f t="array" aca="1" ref="DX124" ca="1">IFERROR(INDEX($AA$3:$AA$65,MATCH(1,($AO$3:$AO$65=$AR124&amp;$AQ124)*($Z$3:$Z$65=DX$3),0),0),"")</f>
        <v/>
      </c>
      <c r="DY124" s="299" t="str">
        <f t="array" aca="1" ref="DY124" ca="1">IFERROR(INDEX($Y$3:$Y$65,MATCH(1,($AO$3:$AO$65=$AR124&amp;$AQ124)*($Z$3:$Z$65=DY$3),0),0),"")</f>
        <v/>
      </c>
      <c r="DZ124" s="297" t="str">
        <f t="array" aca="1" ref="DZ124" ca="1">IFERROR(INDEX($AB$3:$AB$65,MATCH(1,($AO$3:$AO$65=$AR124&amp;$AQ124)*($Z$3:$Z$65=DZ$3),0),0),"")</f>
        <v/>
      </c>
      <c r="EA124" s="297" t="str">
        <f t="array" aca="1" ref="EA124" ca="1">IFERROR(INDEX($AC$3:$AC$65,MATCH(1,($AO$3:$AO$65=$AR124&amp;$AQ124)*($Z$3:$Z$65=EA$3),0),0),"")</f>
        <v/>
      </c>
      <c r="EB124" s="297" t="str">
        <f t="array" aca="1" ref="EB124" ca="1">IFERROR(INDEX($AA$3:$AA$65,MATCH(1,($AO$3:$AO$65=$AR124&amp;$AQ124)*($Z$3:$Z$65=EB$3),0),0),"")</f>
        <v/>
      </c>
      <c r="EC124" s="299" t="str">
        <f t="array" aca="1" ref="EC124" ca="1">IFERROR(INDEX($Y$3:$Y$65,MATCH(1,($AO$3:$AO$65=$AR124&amp;$AQ124)*($Z$3:$Z$65=EC$3),0),0),"")</f>
        <v/>
      </c>
      <c r="ED124" s="297" t="str">
        <f t="array" aca="1" ref="ED124" ca="1">IFERROR(INDEX($AB$3:$AB$65,MATCH(1,($AO$3:$AO$65=$AR124&amp;$AQ124)*($Z$3:$Z$65=ED$3),0),0),"")</f>
        <v/>
      </c>
      <c r="EE124" s="297" t="str">
        <f t="array" aca="1" ref="EE124" ca="1">IFERROR(INDEX($AC$3:$AC$65,MATCH(1,($AO$3:$AO$65=$AR124&amp;$AQ124)*($Z$3:$Z$65=EE$3),0),0),"")</f>
        <v/>
      </c>
      <c r="EF124" s="297" t="str">
        <f t="array" aca="1" ref="EF124" ca="1">IFERROR(INDEX($AI$3:$AI$129,MATCH(1,($AP$3:$AP$129=$AR124&amp;$AQ124)*($AH$3:$AH$129=EF$3),0),0),"")</f>
        <v/>
      </c>
      <c r="EG124" s="299" t="str">
        <f t="array" aca="1" ref="EG124" ca="1">IFERROR(INDEX($AG$3:$AG$129,MATCH(1,($AP$3:$AP$129=$AR124&amp;$AQ124)*($AH$3:$AH$129=EG$3),0),0),"")</f>
        <v/>
      </c>
      <c r="EH124" s="297" t="str">
        <f t="array" aca="1" ref="EH124" ca="1">IFERROR(INDEX($AJ$3:$AJ$129,MATCH(1,($AP$3:$AP$129=$AR124&amp;$AQ124)*($AH$3:$AH$129=EH$3),0),0),"")</f>
        <v/>
      </c>
      <c r="EI124" s="297" t="str">
        <f t="array" aca="1" ref="EI124" ca="1">IFERROR(INDEX($AK$3:$AK$129,MATCH(1,($AP$3:$AP$129=$AR124&amp;$AQ124)*($AH$3:$AH$129=EI$3),0),0),"")</f>
        <v/>
      </c>
      <c r="EJ124" s="297" t="str">
        <f t="array" aca="1" ref="EJ124" ca="1">IFERROR(INDEX($AI$3:$AI$129,MATCH(1,($AP$3:$AP$129=$AR124&amp;$AQ124)*($AH$3:$AH$129=EJ$3),0),0),"")</f>
        <v/>
      </c>
      <c r="EK124" s="299" t="str">
        <f t="array" aca="1" ref="EK124" ca="1">IFERROR(INDEX($AG$3:$AG$129,MATCH(1,($AP$3:$AP$129=$AR124&amp;$AQ124)*($AH$3:$AH$129=EK$3),0),0),"")</f>
        <v/>
      </c>
      <c r="EL124" s="297" t="str">
        <f t="array" aca="1" ref="EL124" ca="1">IFERROR(INDEX($AJ$3:$AJ$129,MATCH(1,($AP$3:$AP$129=$AR124&amp;$AQ124)*($AH$3:$AH$129=EL$3),0),0),"")</f>
        <v/>
      </c>
      <c r="EM124" s="297" t="str">
        <f t="array" aca="1" ref="EM124" ca="1">IFERROR(INDEX($AK$3:$AK$129,MATCH(1,($AP$3:$AP$129=$AR124&amp;$AQ124)*($AH$3:$AH$129=EM$3),0),0),"")</f>
        <v/>
      </c>
      <c r="EN124" s="297" t="str">
        <f t="array" aca="1" ref="EN124" ca="1">IFERROR(INDEX($AI$3:$AI$129,MATCH(1,($AP$3:$AP$129=$AR124&amp;$AQ124)*($AH$3:$AH$129=EN$3),0),0),"")</f>
        <v/>
      </c>
      <c r="EO124" s="299" t="str">
        <f t="array" aca="1" ref="EO124" ca="1">IFERROR(INDEX($AG$3:$AG$129,MATCH(1,($AP$3:$AP$129=$AR124&amp;$AQ124)*($AH$3:$AH$129=EO$3),0),0),"")</f>
        <v/>
      </c>
      <c r="EP124" s="297" t="str">
        <f t="array" aca="1" ref="EP124" ca="1">IFERROR(INDEX($AJ$3:$AJ$129,MATCH(1,($AP$3:$AP$129=$AR124&amp;$AQ124)*($AH$3:$AH$129=EP$3),0),0),"")</f>
        <v/>
      </c>
      <c r="EQ124" s="297" t="str">
        <f t="array" aca="1" ref="EQ124" ca="1">IFERROR(INDEX($AK$3:$AK$129,MATCH(1,($AP$3:$AP$129=$AR124&amp;$AQ124)*($AH$3:$AH$129=EQ$3),0),0),"")</f>
        <v/>
      </c>
      <c r="ER124" s="297" t="str">
        <f t="array" aca="1" ref="ER124" ca="1">IFERROR(INDEX($AI$3:$AI$129,MATCH(1,($AP$3:$AP$129=$AR124&amp;$AQ124)*($AH$3:$AH$129=ER$3),0),0),"")</f>
        <v/>
      </c>
      <c r="ES124" s="299" t="str">
        <f t="array" aca="1" ref="ES124" ca="1">IFERROR(INDEX($AG$3:$AG$129,MATCH(1,($AP$3:$AP$129=$AR124&amp;$AQ124)*($AH$3:$AH$129=ES$3),0),0),"")</f>
        <v/>
      </c>
      <c r="ET124" s="297" t="str">
        <f t="array" aca="1" ref="ET124" ca="1">IFERROR(INDEX($AJ$3:$AJ$129,MATCH(1,($AP$3:$AP$129=$AR124&amp;$AQ124)*($AH$3:$AH$129=ET$3),0),0),"")</f>
        <v/>
      </c>
      <c r="EU124" s="297" t="str">
        <f t="array" aca="1" ref="EU124" ca="1">IFERROR(INDEX($AK$3:$AK$129,MATCH(1,($AP$3:$AP$129=$AR124&amp;$AQ124)*($AH$3:$AH$129=EU$3),0),0),"")</f>
        <v/>
      </c>
      <c r="EV124" s="297" t="str">
        <f t="array" aca="1" ref="EV124" ca="1">IFERROR(INDEX($AI$3:$AI$129,MATCH(1,($AP$3:$AP$129=$AR124&amp;$AQ124)*($AH$3:$AH$129=EV$3),0),0),"")</f>
        <v/>
      </c>
      <c r="EW124" s="299" t="str">
        <f t="array" aca="1" ref="EW124" ca="1">IFERROR(INDEX($AG$3:$AG$129,MATCH(1,($AP$3:$AP$129=$AR124&amp;$AQ124)*($AH$3:$AH$129=EW$3),0),0),"")</f>
        <v/>
      </c>
      <c r="EX124" s="297" t="str">
        <f t="array" aca="1" ref="EX124" ca="1">IFERROR(INDEX($AJ$3:$AJ$129,MATCH(1,($AP$3:$AP$129=$AR124&amp;$AQ124)*($AH$3:$AH$129=EX$3),0),0),"")</f>
        <v/>
      </c>
      <c r="EY124" s="297" t="str">
        <f t="array" aca="1" ref="EY124" ca="1">IFERROR(INDEX($AK$3:$AK$129,MATCH(1,($AP$3:$AP$129=$AR124&amp;$AQ124)*($AH$3:$AH$129=EY$3),0),0),"")</f>
        <v/>
      </c>
      <c r="EZ124" s="297" t="str">
        <f t="array" aca="1" ref="EZ124" ca="1">IFERROR(INDEX($AI$3:$AI$129,MATCH(1,($AP$3:$AP$129=$AR124&amp;$AQ124)*($AH$3:$AH$129=EZ$3),0),0),"")</f>
        <v/>
      </c>
      <c r="FA124" s="299" t="str">
        <f t="array" aca="1" ref="FA124" ca="1">IFERROR(INDEX($AG$3:$AG$129,MATCH(1,($AP$3:$AP$129=$AR124&amp;$AQ124)*($AH$3:$AH$129=FA$3),0),0),"")</f>
        <v/>
      </c>
      <c r="FB124" s="297" t="str">
        <f t="array" aca="1" ref="FB124" ca="1">IFERROR(INDEX($AJ$3:$AJ$129,MATCH(1,($AP$3:$AP$129=$AR124&amp;$AQ124)*($AH$3:$AH$129=FB$3),0),0),"")</f>
        <v/>
      </c>
      <c r="FC124" s="297" t="str">
        <f t="array" aca="1" ref="FC124" ca="1">IFERROR(INDEX($AK$3:$AK$129,MATCH(1,($AP$3:$AP$129=$AR124&amp;$AQ124)*($AH$3:$AH$129=FC$3),0),0),"")</f>
        <v/>
      </c>
      <c r="FD124" s="297" t="str">
        <f t="array" aca="1" ref="FD124" ca="1">IFERROR(INDEX($AI$3:$AI$129,MATCH(1,($AP$3:$AP$129=$AR124&amp;$AQ124)*($AH$3:$AH$129=FD$3),0),0),"")</f>
        <v/>
      </c>
      <c r="FE124" s="299" t="str">
        <f t="array" aca="1" ref="FE124" ca="1">IFERROR(INDEX($AG$3:$AG$129,MATCH(1,($AP$3:$AP$129=$AR124&amp;$AQ124)*($AH$3:$AH$129=FE$3),0),0),"")</f>
        <v/>
      </c>
      <c r="FF124" s="297" t="str">
        <f t="array" aca="1" ref="FF124" ca="1">IFERROR(INDEX($AJ$3:$AJ$129,MATCH(1,($AP$3:$AP$129=$AR124&amp;$AQ124)*($AH$3:$AH$129=FF$3),0),0),"")</f>
        <v/>
      </c>
      <c r="FG124" s="297" t="str">
        <f t="array" aca="1" ref="FG124" ca="1">IFERROR(INDEX($AK$3:$AK$129,MATCH(1,($AP$3:$AP$129=$AR124&amp;$AQ124)*($AH$3:$AH$129=FG$3),0),0),"")</f>
        <v/>
      </c>
    </row>
    <row r="125" spans="2:163" ht="13.8" x14ac:dyDescent="0.25">
      <c r="B125" s="295">
        <f>dummy1!O131</f>
        <v>123</v>
      </c>
      <c r="C125" s="296">
        <f>dummy1!P131</f>
        <v>42041</v>
      </c>
      <c r="D125" s="297">
        <f>dummy1!Q131</f>
        <v>0.87500000000000011</v>
      </c>
      <c r="E125" s="295" t="str">
        <f>dummy1!R131</f>
        <v>Court 11</v>
      </c>
      <c r="AD125" s="295">
        <f ca="1">'Bracket 33 - 64'!DK347</f>
        <v>75</v>
      </c>
      <c r="AE125" s="295" t="str">
        <f ca="1">'Bracket 33 - 64'!DL344</f>
        <v>Loser Match 62</v>
      </c>
      <c r="AF125" s="295" t="str">
        <f ca="1">'Bracket 33 - 64'!DL345</f>
        <v>Winner Match 73</v>
      </c>
      <c r="AG125" s="295" t="str">
        <f t="shared" ref="AG125:AG129" ca="1" si="102">IF(AJ125&lt;&gt;"",$B125,"")</f>
        <v/>
      </c>
      <c r="AH125" s="295" t="str">
        <f t="shared" ref="AH125:AH129" ca="1" si="103">IF(AJ125&lt;&gt;"",$C125,"")</f>
        <v/>
      </c>
      <c r="AI125" s="295" t="str">
        <f t="shared" ref="AI125:AI129" ca="1" si="104">IF(AJ125&lt;&gt;"",$D125,"")</f>
        <v/>
      </c>
      <c r="AJ125" s="295" t="str">
        <f t="shared" ca="1" si="83"/>
        <v/>
      </c>
      <c r="AK125" s="295" t="str">
        <f t="shared" ca="1" si="84"/>
        <v/>
      </c>
      <c r="AL125" s="294">
        <f>IF(dummy1!B132=dummy1!B131,IF(dummy1!C132&gt;1,AL124,AL124+1),1)</f>
        <v>4</v>
      </c>
      <c r="AP125" s="295" t="str">
        <f t="shared" si="85"/>
        <v>4Court 11</v>
      </c>
      <c r="AQ125" s="295" t="str">
        <f>dummy1!L30</f>
        <v>Court 16</v>
      </c>
      <c r="AR125" s="295">
        <f t="shared" si="100"/>
        <v>1</v>
      </c>
      <c r="AS125" s="295">
        <f t="shared" ca="1" si="87"/>
        <v>31</v>
      </c>
      <c r="AT125" s="295">
        <f t="shared" ca="1" si="88"/>
        <v>0</v>
      </c>
      <c r="AU125" s="295">
        <f t="shared" ca="1" si="89"/>
        <v>0</v>
      </c>
      <c r="AV125" s="295">
        <f t="shared" ca="1" si="90"/>
        <v>0</v>
      </c>
      <c r="AW125" s="295">
        <f t="shared" ca="1" si="91"/>
        <v>0</v>
      </c>
      <c r="AX125" s="295">
        <f t="shared" ca="1" si="92"/>
        <v>0</v>
      </c>
      <c r="AY125" s="295">
        <f t="shared" ca="1" si="93"/>
        <v>0</v>
      </c>
      <c r="AZ125" s="297" t="str">
        <f t="array" aca="1" ref="AZ125" ca="1">IFERROR(INDEX($K$3:$K$18,MATCH(1,($AM$3:$AM$18=$AR125&amp;$AQ125)*($J$3:$J$18=AZ$3),0),0),"")</f>
        <v/>
      </c>
      <c r="BA125" s="299" t="str">
        <f t="array" aca="1" ref="BA125" ca="1">IFERROR(INDEX($I$3:$I$18,MATCH(1,($AM$3:$AM$18=$AR125&amp;$AQ125)*($J$3:$J$18=BA$3),0),0),"")</f>
        <v/>
      </c>
      <c r="BB125" s="297" t="str">
        <f t="array" aca="1" ref="BB125" ca="1">IFERROR(INDEX($L$3:$L$18,MATCH(1,($AM$3:$AM$18=$AR125&amp;$AQ125)*($J$3:$J$18=BB$3),0),0),"")</f>
        <v/>
      </c>
      <c r="BC125" s="297" t="str">
        <f t="array" aca="1" ref="BC125" ca="1">IFERROR(INDEX($M$3:$M$18,MATCH(1,($AM$3:$AM$18=$AR125&amp;$AQ125)*($J$3:$J$18=BC$3),0),0),"")</f>
        <v/>
      </c>
      <c r="BD125" s="297" t="str">
        <f t="array" aca="1" ref="BD125" ca="1">IFERROR(INDEX($K$3:$K$18,MATCH(1,($AM$3:$AM$18=$AR125&amp;$AQ125)*($J$3:$J$18=BD$3),0),0),"")</f>
        <v/>
      </c>
      <c r="BE125" s="299" t="str">
        <f t="array" aca="1" ref="BE125" ca="1">IFERROR(INDEX($I$3:$I$18,MATCH(1,($AM$3:$AM$18=$AR125&amp;$AQ125)*($J$3:$J$18=BE$3),0),0),"")</f>
        <v/>
      </c>
      <c r="BF125" s="297" t="str">
        <f t="array" aca="1" ref="BF125" ca="1">IFERROR(INDEX($L$3:$L$18,MATCH(1,($AM$3:$AM$18=$AR125&amp;$AQ125)*($J$3:$J$18=BF$3),0),0),"")</f>
        <v/>
      </c>
      <c r="BG125" s="297" t="str">
        <f t="array" aca="1" ref="BG125" ca="1">IFERROR(INDEX($M$3:$M$18,MATCH(1,($AM$3:$AM$18=$AR125&amp;$AQ125)*($J$3:$J$18=BG$3),0),0),"")</f>
        <v/>
      </c>
      <c r="BH125" s="297" t="str">
        <f t="array" aca="1" ref="BH125" ca="1">IFERROR(INDEX($K$3:$K$18,MATCH(1,($AM$3:$AM$18=$AR125&amp;$AQ125)*($J$3:$J$18=BH$3),0),0),"")</f>
        <v/>
      </c>
      <c r="BI125" s="299" t="str">
        <f t="array" aca="1" ref="BI125" ca="1">IFERROR(INDEX($I$3:$I$18,MATCH(1,($AM$3:$AM$18=$AR125&amp;$AQ125)*($J$3:$J$18=BI$3),0),0),"")</f>
        <v/>
      </c>
      <c r="BJ125" s="297" t="str">
        <f t="array" aca="1" ref="BJ125" ca="1">IFERROR(INDEX($L$3:$L$18,MATCH(1,($AM$3:$AM$18=$AR125&amp;$AQ125)*($J$3:$J$18=BJ$3),0),0),"")</f>
        <v/>
      </c>
      <c r="BK125" s="297" t="str">
        <f t="array" aca="1" ref="BK125" ca="1">IFERROR(INDEX($M$3:$M$18,MATCH(1,($AM$3:$AM$18=$AR125&amp;$AQ125)*($J$3:$J$18=BK$3),0),0),"")</f>
        <v/>
      </c>
      <c r="BL125" s="297" t="str">
        <f t="array" aca="1" ref="BL125" ca="1">IFERROR(INDEX($K$3:$K$18,MATCH(1,($AM$3:$AM$18=$AR125&amp;$AQ125)*($J$3:$J$18=BL$3),0),0),"")</f>
        <v/>
      </c>
      <c r="BM125" s="299" t="str">
        <f t="array" aca="1" ref="BM125" ca="1">IFERROR(INDEX($I$3:$I$18,MATCH(1,($AM$3:$AM$18=$AR125&amp;$AQ125)*($J$3:$J$18=BM$3),0),0),"")</f>
        <v/>
      </c>
      <c r="BN125" s="297" t="str">
        <f t="array" aca="1" ref="BN125" ca="1">IFERROR(INDEX($L$3:$L$18,MATCH(1,($AM$3:$AM$18=$AR125&amp;$AQ125)*($J$3:$J$18=BN$3),0),0),"")</f>
        <v/>
      </c>
      <c r="BO125" s="297" t="str">
        <f t="array" aca="1" ref="BO125" ca="1">IFERROR(INDEX($M$3:$M$18,MATCH(1,($AM$3:$AM$18=$AR125&amp;$AQ125)*($J$3:$J$18=BO$3),0),0),"")</f>
        <v/>
      </c>
      <c r="BP125" s="297" t="str">
        <f t="array" aca="1" ref="BP125" ca="1">IFERROR(INDEX($K$3:$K$18,MATCH(1,($AM$3:$AM$18=$AR125&amp;$AQ125)*($J$3:$J$18=BP$3),0),0),"")</f>
        <v/>
      </c>
      <c r="BQ125" s="299" t="str">
        <f t="array" aca="1" ref="BQ125" ca="1">IFERROR(INDEX($I$3:$I$18,MATCH(1,($AM$3:$AM$18=$AR125&amp;$AQ125)*($J$3:$J$18=BQ$3),0),0),"")</f>
        <v/>
      </c>
      <c r="BR125" s="297" t="str">
        <f t="array" aca="1" ref="BR125" ca="1">IFERROR(INDEX($L$3:$L$18,MATCH(1,($AM$3:$AM$18=$AR125&amp;$AQ125)*($J$3:$J$18=BR$3),0),0),"")</f>
        <v/>
      </c>
      <c r="BS125" s="297" t="str">
        <f t="array" aca="1" ref="BS125" ca="1">IFERROR(INDEX($M$3:$M$18,MATCH(1,($AM$3:$AM$18=$AR125&amp;$AQ125)*($J$3:$J$18=BS$3),0),0),"")</f>
        <v/>
      </c>
      <c r="BT125" s="297" t="str">
        <f t="array" aca="1" ref="BT125" ca="1">IFERROR(INDEX($K$3:$K$18,MATCH(1,($AM$3:$AM$18=$AR125&amp;$AQ125)*($J$3:$J$18=BT$3),0),0),"")</f>
        <v/>
      </c>
      <c r="BU125" s="299" t="str">
        <f t="array" aca="1" ref="BU125" ca="1">IFERROR(INDEX($I$3:$I$18,MATCH(1,($AM$3:$AM$18=$AR125&amp;$AQ125)*($J$3:$J$18=BU$3),0),0),"")</f>
        <v/>
      </c>
      <c r="BV125" s="297" t="str">
        <f t="array" aca="1" ref="BV125" ca="1">IFERROR(INDEX($L$3:$L$18,MATCH(1,($AM$3:$AM$18=$AR125&amp;$AQ125)*($J$3:$J$18=BV$3),0),0),"")</f>
        <v/>
      </c>
      <c r="BW125" s="297" t="str">
        <f t="array" aca="1" ref="BW125" ca="1">IFERROR(INDEX($M$3:$M$18,MATCH(1,($AM$3:$AM$18=$AR125&amp;$AQ125)*($J$3:$J$18=BW$3),0),0),"")</f>
        <v/>
      </c>
      <c r="BX125" s="297" t="str">
        <f t="array" aca="1" ref="BX125" ca="1">IFERROR(INDEX($K$3:$K$18,MATCH(1,($AM$3:$AM$18=$AR125&amp;$AQ125)*($J$3:$J$18=BX$3),0),0),"")</f>
        <v/>
      </c>
      <c r="BY125" s="299" t="str">
        <f t="array" aca="1" ref="BY125" ca="1">IFERROR(INDEX($I$3:$I$18,MATCH(1,($AM$3:$AM$18=$AR125&amp;$AQ125)*($J$3:$J$18=BY$3),0),0),"")</f>
        <v/>
      </c>
      <c r="BZ125" s="297" t="str">
        <f t="array" aca="1" ref="BZ125" ca="1">IFERROR(INDEX($L$3:$L$18,MATCH(1,($AM$3:$AM$18=$AR125&amp;$AQ125)*($J$3:$J$18=BZ$3),0),0),"")</f>
        <v/>
      </c>
      <c r="CA125" s="297" t="str">
        <f t="array" aca="1" ref="CA125" ca="1">IFERROR(INDEX($M$3:$M$18,MATCH(1,($AM$3:$AM$18=$AR125&amp;$AQ125)*($J$3:$J$18=CA$3),0),0),"")</f>
        <v/>
      </c>
      <c r="CB125" s="297">
        <f t="array" aca="1" ref="CB125" ca="1">IFERROR(INDEX($S$3:$S$33,MATCH(1,($AN$3:$AN$33=$AR125&amp;$AQ125)*($R$3:$R$33=CB$3),0),0),"")</f>
        <v>0.625</v>
      </c>
      <c r="CC125" s="299">
        <f t="array" aca="1" ref="CC125" ca="1">IFERROR(INDEX($Q$3:$Q$33,MATCH(1,($AN$3:$AN$33=$AR125&amp;$AQ125)*($R$3:$R$33=CC$3),0),0),"")</f>
        <v>16</v>
      </c>
      <c r="CD125" s="297" t="str">
        <f t="array" aca="1" ref="CD125" ca="1">IFERROR(INDEX($T$3:$T$33,MATCH(1,($AN$3:$AN$33=$AR125&amp;$AQ125)*($R$3:$R$33=CD$3),0),0),"")</f>
        <v>Winner Match 7</v>
      </c>
      <c r="CE125" s="297" t="str">
        <f t="array" aca="1" ref="CE125" ca="1">IFERROR(INDEX($U$3:$U$33,MATCH(1,($AN$3:$AN$33=$AR125&amp;$AQ125)*($R$3:$R$33=CE$3),0),0),"")</f>
        <v>Winner Match 8</v>
      </c>
      <c r="CF125" s="297" t="str">
        <f t="array" aca="1" ref="CF125" ca="1">IFERROR(INDEX($S$3:$S$33,MATCH(1,($AN$3:$AN$33=$AR125&amp;$AQ125)*($R$3:$R$33=CF$3),0),0),"")</f>
        <v/>
      </c>
      <c r="CG125" s="299" t="str">
        <f t="array" aca="1" ref="CG125" ca="1">IFERROR(INDEX($Q$3:$Q$33,MATCH(1,($AN$3:$AN$33=$AR125&amp;$AQ125)*($R$3:$R$33=CG$3),0),0),"")</f>
        <v/>
      </c>
      <c r="CH125" s="297" t="str">
        <f t="array" aca="1" ref="CH125" ca="1">IFERROR(INDEX($T$3:$T$33,MATCH(1,($AN$3:$AN$33=$AR125&amp;$AQ125)*($R$3:$R$33=CH$3),0),0),"")</f>
        <v/>
      </c>
      <c r="CI125" s="297" t="str">
        <f t="array" aca="1" ref="CI125" ca="1">IFERROR(INDEX($U$3:$U$33,MATCH(1,($AN$3:$AN$33=$AR125&amp;$AQ125)*($R$3:$R$33=CI$3),0),0),"")</f>
        <v/>
      </c>
      <c r="CJ125" s="297" t="str">
        <f t="array" aca="1" ref="CJ125" ca="1">IFERROR(INDEX($S$3:$S$33,MATCH(1,($AN$3:$AN$33=$AR125&amp;$AQ125)*($R$3:$R$33=CJ$3),0),0),"")</f>
        <v/>
      </c>
      <c r="CK125" s="299" t="str">
        <f t="array" aca="1" ref="CK125" ca="1">IFERROR(INDEX($Q$3:$Q$33,MATCH(1,($AN$3:$AN$33=$AR125&amp;$AQ125)*($R$3:$R$33=CK$3),0),0),"")</f>
        <v/>
      </c>
      <c r="CL125" s="297" t="str">
        <f t="array" aca="1" ref="CL125" ca="1">IFERROR(INDEX($T$3:$T$33,MATCH(1,($AN$3:$AN$33=$AR125&amp;$AQ125)*($R$3:$R$33=CL$3),0),0),"")</f>
        <v/>
      </c>
      <c r="CM125" s="297" t="str">
        <f t="array" aca="1" ref="CM125" ca="1">IFERROR(INDEX($U$3:$U$33,MATCH(1,($AN$3:$AN$33=$AR125&amp;$AQ125)*($R$3:$R$33=CM$3),0),0),"")</f>
        <v/>
      </c>
      <c r="CN125" s="297" t="str">
        <f t="array" aca="1" ref="CN125" ca="1">IFERROR(INDEX($S$3:$S$33,MATCH(1,($AN$3:$AN$33=$AR125&amp;$AQ125)*($R$3:$R$33=CN$3),0),0),"")</f>
        <v/>
      </c>
      <c r="CO125" s="299" t="str">
        <f t="array" aca="1" ref="CO125" ca="1">IFERROR(INDEX($Q$3:$Q$33,MATCH(1,($AN$3:$AN$33=$AR125&amp;$AQ125)*($R$3:$R$33=CO$3),0),0),"")</f>
        <v/>
      </c>
      <c r="CP125" s="297" t="str">
        <f t="array" aca="1" ref="CP125" ca="1">IFERROR(INDEX($T$3:$T$33,MATCH(1,($AN$3:$AN$33=$AR125&amp;$AQ125)*($R$3:$R$33=CP$3),0),0),"")</f>
        <v/>
      </c>
      <c r="CQ125" s="297" t="str">
        <f t="array" aca="1" ref="CQ125" ca="1">IFERROR(INDEX($U$3:$U$33,MATCH(1,($AN$3:$AN$33=$AR125&amp;$AQ125)*($R$3:$R$33=CQ$3),0),0),"")</f>
        <v/>
      </c>
      <c r="CR125" s="297" t="str">
        <f t="array" aca="1" ref="CR125" ca="1">IFERROR(INDEX($S$3:$S$33,MATCH(1,($AN$3:$AN$33=$AR125&amp;$AQ125)*($R$3:$R$33=CR$3),0),0),"")</f>
        <v/>
      </c>
      <c r="CS125" s="299" t="str">
        <f t="array" aca="1" ref="CS125" ca="1">IFERROR(INDEX($Q$3:$Q$33,MATCH(1,($AN$3:$AN$33=$AR125&amp;$AQ125)*($R$3:$R$33=CS$3),0),0),"")</f>
        <v/>
      </c>
      <c r="CT125" s="297" t="str">
        <f t="array" aca="1" ref="CT125" ca="1">IFERROR(INDEX($T$3:$T$33,MATCH(1,($AN$3:$AN$33=$AR125&amp;$AQ125)*($R$3:$R$33=CT$3),0),0),"")</f>
        <v/>
      </c>
      <c r="CU125" s="297" t="str">
        <f t="array" aca="1" ref="CU125" ca="1">IFERROR(INDEX($U$3:$U$33,MATCH(1,($AN$3:$AN$33=$AR125&amp;$AQ125)*($R$3:$R$33=CU$3),0),0),"")</f>
        <v/>
      </c>
      <c r="CV125" s="297" t="str">
        <f t="array" aca="1" ref="CV125" ca="1">IFERROR(INDEX($S$3:$S$33,MATCH(1,($AN$3:$AN$33=$AR125&amp;$AQ125)*($R$3:$R$33=CV$3),0),0),"")</f>
        <v/>
      </c>
      <c r="CW125" s="299" t="str">
        <f t="array" aca="1" ref="CW125" ca="1">IFERROR(INDEX($Q$3:$Q$33,MATCH(1,($AN$3:$AN$33=$AR125&amp;$AQ125)*($R$3:$R$33=CW$3),0),0),"")</f>
        <v/>
      </c>
      <c r="CX125" s="297" t="str">
        <f t="array" aca="1" ref="CX125" ca="1">IFERROR(INDEX($T$3:$T$33,MATCH(1,($AN$3:$AN$33=$AR125&amp;$AQ125)*($R$3:$R$33=CX$3),0),0),"")</f>
        <v/>
      </c>
      <c r="CY125" s="297" t="str">
        <f t="array" aca="1" ref="CY125" ca="1">IFERROR(INDEX($U$3:$U$33,MATCH(1,($AN$3:$AN$33=$AR125&amp;$AQ125)*($R$3:$R$33=CY$3),0),0),"")</f>
        <v/>
      </c>
      <c r="CZ125" s="297" t="str">
        <f t="array" aca="1" ref="CZ125" ca="1">IFERROR(INDEX($S$3:$S$33,MATCH(1,($AN$3:$AN$33=$AR125&amp;$AQ125)*($R$3:$R$33=CZ$3),0),0),"")</f>
        <v/>
      </c>
      <c r="DA125" s="299" t="str">
        <f t="array" aca="1" ref="DA125" ca="1">IFERROR(INDEX($Q$3:$Q$33,MATCH(1,($AN$3:$AN$33=$AR125&amp;$AQ125)*($R$3:$R$33=DA$3),0),0),"")</f>
        <v/>
      </c>
      <c r="DB125" s="297" t="str">
        <f t="array" aca="1" ref="DB125" ca="1">IFERROR(INDEX($T$3:$T$33,MATCH(1,($AN$3:$AN$33=$AR125&amp;$AQ125)*($R$3:$R$33=DB$3),0),0),"")</f>
        <v/>
      </c>
      <c r="DC125" s="297" t="str">
        <f t="array" aca="1" ref="DC125" ca="1">IFERROR(INDEX($U$3:$U$33,MATCH(1,($AN$3:$AN$33=$AR125&amp;$AQ125)*($R$3:$R$33=DC$3),0),0),"")</f>
        <v/>
      </c>
      <c r="DD125" s="297">
        <f t="array" aca="1" ref="DD125" ca="1">IFERROR(INDEX($AA$3:$AA$65,MATCH(1,($AO$3:$AO$65=$AR125&amp;$AQ125)*($Z$3:$Z$65=DD$3),0),0),"")</f>
        <v>0.625</v>
      </c>
      <c r="DE125" s="299">
        <f t="array" aca="1" ref="DE125" ca="1">IFERROR(INDEX($Y$3:$Y$65,MATCH(1,($AO$3:$AO$65=$AR125&amp;$AQ125)*($Z$3:$Z$65=DE$3),0),0),"")</f>
        <v>16</v>
      </c>
      <c r="DF125" s="297" t="str">
        <f t="array" aca="1" ref="DF125" ca="1">IFERROR(INDEX($AB$3:$AB$65,MATCH(1,($AO$3:$AO$65=$AR125&amp;$AQ125)*($Z$3:$Z$65=DF$3),0),0),"")</f>
        <v>Winner Match 7</v>
      </c>
      <c r="DG125" s="297" t="str">
        <f t="array" aca="1" ref="DG125" ca="1">IFERROR(INDEX($AC$3:$AC$65,MATCH(1,($AO$3:$AO$65=$AR125&amp;$AQ125)*($Z$3:$Z$65=DG$3),0),0),"")</f>
        <v>Winner Match 8</v>
      </c>
      <c r="DH125" s="297" t="str">
        <f t="array" aca="1" ref="DH125" ca="1">IFERROR(INDEX($AA$3:$AA$65,MATCH(1,($AO$3:$AO$65=$AR125&amp;$AQ125)*($Z$3:$Z$65=DH$3),0),0),"")</f>
        <v/>
      </c>
      <c r="DI125" s="299" t="str">
        <f t="array" aca="1" ref="DI125" ca="1">IFERROR(INDEX($Y$3:$Y$65,MATCH(1,($AO$3:$AO$65=$AR125&amp;$AQ125)*($Z$3:$Z$65=DI$3),0),0),"")</f>
        <v/>
      </c>
      <c r="DJ125" s="297" t="str">
        <f t="array" aca="1" ref="DJ125" ca="1">IFERROR(INDEX($AB$3:$AB$65,MATCH(1,($AO$3:$AO$65=$AR125&amp;$AQ125)*($Z$3:$Z$65=DJ$3),0),0),"")</f>
        <v/>
      </c>
      <c r="DK125" s="297" t="str">
        <f t="array" aca="1" ref="DK125" ca="1">IFERROR(INDEX($AC$3:$AC$65,MATCH(1,($AO$3:$AO$65=$AR125&amp;$AQ125)*($Z$3:$Z$65=DK$3),0),0),"")</f>
        <v/>
      </c>
      <c r="DL125" s="297" t="str">
        <f t="array" aca="1" ref="DL125" ca="1">IFERROR(INDEX($AA$3:$AA$65,MATCH(1,($AO$3:$AO$65=$AR125&amp;$AQ125)*($Z$3:$Z$65=DL$3),0),0),"")</f>
        <v/>
      </c>
      <c r="DM125" s="299" t="str">
        <f t="array" aca="1" ref="DM125" ca="1">IFERROR(INDEX($Y$3:$Y$65,MATCH(1,($AO$3:$AO$65=$AR125&amp;$AQ125)*($Z$3:$Z$65=DM$3),0),0),"")</f>
        <v/>
      </c>
      <c r="DN125" s="297" t="str">
        <f t="array" aca="1" ref="DN125" ca="1">IFERROR(INDEX($AB$3:$AB$65,MATCH(1,($AO$3:$AO$65=$AR125&amp;$AQ125)*($Z$3:$Z$65=DN$3),0),0),"")</f>
        <v/>
      </c>
      <c r="DO125" s="297" t="str">
        <f t="array" aca="1" ref="DO125" ca="1">IFERROR(INDEX($AC$3:$AC$65,MATCH(1,($AO$3:$AO$65=$AR125&amp;$AQ125)*($Z$3:$Z$65=DO$3),0),0),"")</f>
        <v/>
      </c>
      <c r="DP125" s="297" t="str">
        <f t="array" aca="1" ref="DP125" ca="1">IFERROR(INDEX($AA$3:$AA$65,MATCH(1,($AO$3:$AO$65=$AR125&amp;$AQ125)*($Z$3:$Z$65=DP$3),0),0),"")</f>
        <v/>
      </c>
      <c r="DQ125" s="299" t="str">
        <f t="array" aca="1" ref="DQ125" ca="1">IFERROR(INDEX($Y$3:$Y$65,MATCH(1,($AO$3:$AO$65=$AR125&amp;$AQ125)*($Z$3:$Z$65=DQ$3),0),0),"")</f>
        <v/>
      </c>
      <c r="DR125" s="297" t="str">
        <f t="array" aca="1" ref="DR125" ca="1">IFERROR(INDEX($AB$3:$AB$65,MATCH(1,($AO$3:$AO$65=$AR125&amp;$AQ125)*($Z$3:$Z$65=DR$3),0),0),"")</f>
        <v/>
      </c>
      <c r="DS125" s="297" t="str">
        <f t="array" aca="1" ref="DS125" ca="1">IFERROR(INDEX($AC$3:$AC$65,MATCH(1,($AO$3:$AO$65=$AR125&amp;$AQ125)*($Z$3:$Z$65=DS$3),0),0),"")</f>
        <v/>
      </c>
      <c r="DT125" s="297" t="str">
        <f t="array" aca="1" ref="DT125" ca="1">IFERROR(INDEX($AA$3:$AA$65,MATCH(1,($AO$3:$AO$65=$AR125&amp;$AQ125)*($Z$3:$Z$65=DT$3),0),0),"")</f>
        <v/>
      </c>
      <c r="DU125" s="299" t="str">
        <f t="array" aca="1" ref="DU125" ca="1">IFERROR(INDEX($Y$3:$Y$65,MATCH(1,($AO$3:$AO$65=$AR125&amp;$AQ125)*($Z$3:$Z$65=DU$3),0),0),"")</f>
        <v/>
      </c>
      <c r="DV125" s="297" t="str">
        <f t="array" aca="1" ref="DV125" ca="1">IFERROR(INDEX($AB$3:$AB$65,MATCH(1,($AO$3:$AO$65=$AR125&amp;$AQ125)*($Z$3:$Z$65=DV$3),0),0),"")</f>
        <v/>
      </c>
      <c r="DW125" s="297" t="str">
        <f t="array" aca="1" ref="DW125" ca="1">IFERROR(INDEX($AC$3:$AC$65,MATCH(1,($AO$3:$AO$65=$AR125&amp;$AQ125)*($Z$3:$Z$65=DW$3),0),0),"")</f>
        <v/>
      </c>
      <c r="DX125" s="297" t="str">
        <f t="array" aca="1" ref="DX125" ca="1">IFERROR(INDEX($AA$3:$AA$65,MATCH(1,($AO$3:$AO$65=$AR125&amp;$AQ125)*($Z$3:$Z$65=DX$3),0),0),"")</f>
        <v/>
      </c>
      <c r="DY125" s="299" t="str">
        <f t="array" aca="1" ref="DY125" ca="1">IFERROR(INDEX($Y$3:$Y$65,MATCH(1,($AO$3:$AO$65=$AR125&amp;$AQ125)*($Z$3:$Z$65=DY$3),0),0),"")</f>
        <v/>
      </c>
      <c r="DZ125" s="297" t="str">
        <f t="array" aca="1" ref="DZ125" ca="1">IFERROR(INDEX($AB$3:$AB$65,MATCH(1,($AO$3:$AO$65=$AR125&amp;$AQ125)*($Z$3:$Z$65=DZ$3),0),0),"")</f>
        <v/>
      </c>
      <c r="EA125" s="297" t="str">
        <f t="array" aca="1" ref="EA125" ca="1">IFERROR(INDEX($AC$3:$AC$65,MATCH(1,($AO$3:$AO$65=$AR125&amp;$AQ125)*($Z$3:$Z$65=EA$3),0),0),"")</f>
        <v/>
      </c>
      <c r="EB125" s="297" t="str">
        <f t="array" aca="1" ref="EB125" ca="1">IFERROR(INDEX($AA$3:$AA$65,MATCH(1,($AO$3:$AO$65=$AR125&amp;$AQ125)*($Z$3:$Z$65=EB$3),0),0),"")</f>
        <v/>
      </c>
      <c r="EC125" s="299" t="str">
        <f t="array" aca="1" ref="EC125" ca="1">IFERROR(INDEX($Y$3:$Y$65,MATCH(1,($AO$3:$AO$65=$AR125&amp;$AQ125)*($Z$3:$Z$65=EC$3),0),0),"")</f>
        <v/>
      </c>
      <c r="ED125" s="297" t="str">
        <f t="array" aca="1" ref="ED125" ca="1">IFERROR(INDEX($AB$3:$AB$65,MATCH(1,($AO$3:$AO$65=$AR125&amp;$AQ125)*($Z$3:$Z$65=ED$3),0),0),"")</f>
        <v/>
      </c>
      <c r="EE125" s="297" t="str">
        <f t="array" aca="1" ref="EE125" ca="1">IFERROR(INDEX($AC$3:$AC$65,MATCH(1,($AO$3:$AO$65=$AR125&amp;$AQ125)*($Z$3:$Z$65=EE$3),0),0),"")</f>
        <v/>
      </c>
      <c r="EF125" s="297">
        <f t="array" aca="1" ref="EF125" ca="1">IFERROR(INDEX($AI$3:$AI$129,MATCH(1,($AP$3:$AP$129=$AR125&amp;$AQ125)*($AH$3:$AH$129=EF$3),0),0),"")</f>
        <v>0.625</v>
      </c>
      <c r="EG125" s="299">
        <f t="array" aca="1" ref="EG125" ca="1">IFERROR(INDEX($AG$3:$AG$129,MATCH(1,($AP$3:$AP$129=$AR125&amp;$AQ125)*($AH$3:$AH$129=EG$3),0),0),"")</f>
        <v>16</v>
      </c>
      <c r="EH125" s="297" t="str">
        <f t="array" aca="1" ref="EH125" ca="1">IFERROR(INDEX($AJ$3:$AJ$129,MATCH(1,($AP$3:$AP$129=$AR125&amp;$AQ125)*($AH$3:$AH$129=EH$3),0),0),"")</f>
        <v>Winner Match 7</v>
      </c>
      <c r="EI125" s="297" t="str">
        <f t="array" aca="1" ref="EI125" ca="1">IFERROR(INDEX($AK$3:$AK$129,MATCH(1,($AP$3:$AP$129=$AR125&amp;$AQ125)*($AH$3:$AH$129=EI$3),0),0),"")</f>
        <v>Winner Match 8</v>
      </c>
      <c r="EJ125" s="297" t="str">
        <f t="array" aca="1" ref="EJ125" ca="1">IFERROR(INDEX($AI$3:$AI$129,MATCH(1,($AP$3:$AP$129=$AR125&amp;$AQ125)*($AH$3:$AH$129=EJ$3),0),0),"")</f>
        <v/>
      </c>
      <c r="EK125" s="299" t="str">
        <f t="array" aca="1" ref="EK125" ca="1">IFERROR(INDEX($AG$3:$AG$129,MATCH(1,($AP$3:$AP$129=$AR125&amp;$AQ125)*($AH$3:$AH$129=EK$3),0),0),"")</f>
        <v/>
      </c>
      <c r="EL125" s="297" t="str">
        <f t="array" aca="1" ref="EL125" ca="1">IFERROR(INDEX($AJ$3:$AJ$129,MATCH(1,($AP$3:$AP$129=$AR125&amp;$AQ125)*($AH$3:$AH$129=EL$3),0),0),"")</f>
        <v/>
      </c>
      <c r="EM125" s="297" t="str">
        <f t="array" aca="1" ref="EM125" ca="1">IFERROR(INDEX($AK$3:$AK$129,MATCH(1,($AP$3:$AP$129=$AR125&amp;$AQ125)*($AH$3:$AH$129=EM$3),0),0),"")</f>
        <v/>
      </c>
      <c r="EN125" s="297" t="str">
        <f t="array" aca="1" ref="EN125" ca="1">IFERROR(INDEX($AI$3:$AI$129,MATCH(1,($AP$3:$AP$129=$AR125&amp;$AQ125)*($AH$3:$AH$129=EN$3),0),0),"")</f>
        <v/>
      </c>
      <c r="EO125" s="299" t="str">
        <f t="array" aca="1" ref="EO125" ca="1">IFERROR(INDEX($AG$3:$AG$129,MATCH(1,($AP$3:$AP$129=$AR125&amp;$AQ125)*($AH$3:$AH$129=EO$3),0),0),"")</f>
        <v/>
      </c>
      <c r="EP125" s="297" t="str">
        <f t="array" aca="1" ref="EP125" ca="1">IFERROR(INDEX($AJ$3:$AJ$129,MATCH(1,($AP$3:$AP$129=$AR125&amp;$AQ125)*($AH$3:$AH$129=EP$3),0),0),"")</f>
        <v/>
      </c>
      <c r="EQ125" s="297" t="str">
        <f t="array" aca="1" ref="EQ125" ca="1">IFERROR(INDEX($AK$3:$AK$129,MATCH(1,($AP$3:$AP$129=$AR125&amp;$AQ125)*($AH$3:$AH$129=EQ$3),0),0),"")</f>
        <v/>
      </c>
      <c r="ER125" s="297" t="str">
        <f t="array" aca="1" ref="ER125" ca="1">IFERROR(INDEX($AI$3:$AI$129,MATCH(1,($AP$3:$AP$129=$AR125&amp;$AQ125)*($AH$3:$AH$129=ER$3),0),0),"")</f>
        <v/>
      </c>
      <c r="ES125" s="299" t="str">
        <f t="array" aca="1" ref="ES125" ca="1">IFERROR(INDEX($AG$3:$AG$129,MATCH(1,($AP$3:$AP$129=$AR125&amp;$AQ125)*($AH$3:$AH$129=ES$3),0),0),"")</f>
        <v/>
      </c>
      <c r="ET125" s="297" t="str">
        <f t="array" aca="1" ref="ET125" ca="1">IFERROR(INDEX($AJ$3:$AJ$129,MATCH(1,($AP$3:$AP$129=$AR125&amp;$AQ125)*($AH$3:$AH$129=ET$3),0),0),"")</f>
        <v/>
      </c>
      <c r="EU125" s="297" t="str">
        <f t="array" aca="1" ref="EU125" ca="1">IFERROR(INDEX($AK$3:$AK$129,MATCH(1,($AP$3:$AP$129=$AR125&amp;$AQ125)*($AH$3:$AH$129=EU$3),0),0),"")</f>
        <v/>
      </c>
      <c r="EV125" s="297" t="str">
        <f t="array" aca="1" ref="EV125" ca="1">IFERROR(INDEX($AI$3:$AI$129,MATCH(1,($AP$3:$AP$129=$AR125&amp;$AQ125)*($AH$3:$AH$129=EV$3),0),0),"")</f>
        <v/>
      </c>
      <c r="EW125" s="299" t="str">
        <f t="array" aca="1" ref="EW125" ca="1">IFERROR(INDEX($AG$3:$AG$129,MATCH(1,($AP$3:$AP$129=$AR125&amp;$AQ125)*($AH$3:$AH$129=EW$3),0),0),"")</f>
        <v/>
      </c>
      <c r="EX125" s="297" t="str">
        <f t="array" aca="1" ref="EX125" ca="1">IFERROR(INDEX($AJ$3:$AJ$129,MATCH(1,($AP$3:$AP$129=$AR125&amp;$AQ125)*($AH$3:$AH$129=EX$3),0),0),"")</f>
        <v/>
      </c>
      <c r="EY125" s="297" t="str">
        <f t="array" aca="1" ref="EY125" ca="1">IFERROR(INDEX($AK$3:$AK$129,MATCH(1,($AP$3:$AP$129=$AR125&amp;$AQ125)*($AH$3:$AH$129=EY$3),0),0),"")</f>
        <v/>
      </c>
      <c r="EZ125" s="297" t="str">
        <f t="array" aca="1" ref="EZ125" ca="1">IFERROR(INDEX($AI$3:$AI$129,MATCH(1,($AP$3:$AP$129=$AR125&amp;$AQ125)*($AH$3:$AH$129=EZ$3),0),0),"")</f>
        <v/>
      </c>
      <c r="FA125" s="299" t="str">
        <f t="array" aca="1" ref="FA125" ca="1">IFERROR(INDEX($AG$3:$AG$129,MATCH(1,($AP$3:$AP$129=$AR125&amp;$AQ125)*($AH$3:$AH$129=FA$3),0),0),"")</f>
        <v/>
      </c>
      <c r="FB125" s="297" t="str">
        <f t="array" aca="1" ref="FB125" ca="1">IFERROR(INDEX($AJ$3:$AJ$129,MATCH(1,($AP$3:$AP$129=$AR125&amp;$AQ125)*($AH$3:$AH$129=FB$3),0),0),"")</f>
        <v/>
      </c>
      <c r="FC125" s="297" t="str">
        <f t="array" aca="1" ref="FC125" ca="1">IFERROR(INDEX($AK$3:$AK$129,MATCH(1,($AP$3:$AP$129=$AR125&amp;$AQ125)*($AH$3:$AH$129=FC$3),0),0),"")</f>
        <v/>
      </c>
      <c r="FD125" s="297" t="str">
        <f t="array" aca="1" ref="FD125" ca="1">IFERROR(INDEX($AI$3:$AI$129,MATCH(1,($AP$3:$AP$129=$AR125&amp;$AQ125)*($AH$3:$AH$129=FD$3),0),0),"")</f>
        <v/>
      </c>
      <c r="FE125" s="299" t="str">
        <f t="array" aca="1" ref="FE125" ca="1">IFERROR(INDEX($AG$3:$AG$129,MATCH(1,($AP$3:$AP$129=$AR125&amp;$AQ125)*($AH$3:$AH$129=FE$3),0),0),"")</f>
        <v/>
      </c>
      <c r="FF125" s="297" t="str">
        <f t="array" aca="1" ref="FF125" ca="1">IFERROR(INDEX($AJ$3:$AJ$129,MATCH(1,($AP$3:$AP$129=$AR125&amp;$AQ125)*($AH$3:$AH$129=FF$3),0),0),"")</f>
        <v/>
      </c>
      <c r="FG125" s="297" t="str">
        <f t="array" aca="1" ref="FG125" ca="1">IFERROR(INDEX($AK$3:$AK$129,MATCH(1,($AP$3:$AP$129=$AR125&amp;$AQ125)*($AH$3:$AH$129=FG$3),0),0),"")</f>
        <v/>
      </c>
    </row>
    <row r="126" spans="2:163" ht="13.8" x14ac:dyDescent="0.25">
      <c r="B126" s="295">
        <f>dummy1!O132</f>
        <v>124</v>
      </c>
      <c r="C126" s="296">
        <f>dummy1!P132</f>
        <v>42041</v>
      </c>
      <c r="D126" s="297">
        <f>dummy1!Q132</f>
        <v>0.87500000000000011</v>
      </c>
      <c r="E126" s="295" t="str">
        <f>dummy1!R132</f>
        <v>Court 12</v>
      </c>
      <c r="AD126" s="295">
        <f ca="1">'Bracket 33 - 64'!EA291</f>
        <v>76</v>
      </c>
      <c r="AE126" s="295" t="str">
        <f ca="1">'Bracket 33 - 64'!EB288</f>
        <v>Winner Match 74</v>
      </c>
      <c r="AF126" s="295" t="str">
        <f ca="1">'Bracket 33 - 64'!EB289</f>
        <v>Winner Match 75</v>
      </c>
      <c r="AG126" s="295" t="str">
        <f t="shared" ca="1" si="102"/>
        <v/>
      </c>
      <c r="AH126" s="295" t="str">
        <f t="shared" ca="1" si="103"/>
        <v/>
      </c>
      <c r="AI126" s="295" t="str">
        <f t="shared" ca="1" si="104"/>
        <v/>
      </c>
      <c r="AJ126" s="295" t="str">
        <f t="shared" ca="1" si="83"/>
        <v/>
      </c>
      <c r="AK126" s="295" t="str">
        <f t="shared" ca="1" si="84"/>
        <v/>
      </c>
      <c r="AL126" s="294">
        <f>IF(dummy1!B133=dummy1!B132,IF(dummy1!C133&gt;1,AL125,AL125+1),1)</f>
        <v>4</v>
      </c>
      <c r="AP126" s="295" t="str">
        <f t="shared" si="85"/>
        <v>4Court 12</v>
      </c>
      <c r="AQ126" s="295" t="str">
        <f t="shared" ref="AQ126" si="105">AQ125</f>
        <v>Court 16</v>
      </c>
      <c r="AR126" s="295">
        <f t="shared" si="100"/>
        <v>2</v>
      </c>
      <c r="AS126" s="295">
        <f t="shared" ca="1" si="87"/>
        <v>31</v>
      </c>
      <c r="AT126" s="295">
        <f t="shared" ca="1" si="88"/>
        <v>0</v>
      </c>
      <c r="AU126" s="295">
        <f t="shared" ca="1" si="89"/>
        <v>0</v>
      </c>
      <c r="AV126" s="295">
        <f t="shared" ca="1" si="90"/>
        <v>0</v>
      </c>
      <c r="AW126" s="295">
        <f t="shared" ca="1" si="91"/>
        <v>0</v>
      </c>
      <c r="AX126" s="295">
        <f t="shared" ca="1" si="92"/>
        <v>0</v>
      </c>
      <c r="AY126" s="295">
        <f t="shared" ca="1" si="93"/>
        <v>0</v>
      </c>
      <c r="AZ126" s="297" t="str">
        <f t="array" aca="1" ref="AZ126" ca="1">IFERROR(INDEX($K$3:$K$18,MATCH(1,($AM$3:$AM$18=$AR126&amp;$AQ126)*($J$3:$J$18=AZ$3),0),0),"")</f>
        <v/>
      </c>
      <c r="BA126" s="299" t="str">
        <f t="array" aca="1" ref="BA126" ca="1">IFERROR(INDEX($I$3:$I$18,MATCH(1,($AM$3:$AM$18=$AR126&amp;$AQ126)*($J$3:$J$18=BA$3),0),0),"")</f>
        <v/>
      </c>
      <c r="BB126" s="297" t="str">
        <f t="array" aca="1" ref="BB126" ca="1">IFERROR(INDEX($L$3:$L$18,MATCH(1,($AM$3:$AM$18=$AR126&amp;$AQ126)*($J$3:$J$18=BB$3),0),0),"")</f>
        <v/>
      </c>
      <c r="BC126" s="297" t="str">
        <f t="array" aca="1" ref="BC126" ca="1">IFERROR(INDEX($M$3:$M$18,MATCH(1,($AM$3:$AM$18=$AR126&amp;$AQ126)*($J$3:$J$18=BC$3),0),0),"")</f>
        <v/>
      </c>
      <c r="BD126" s="297" t="str">
        <f t="array" aca="1" ref="BD126" ca="1">IFERROR(INDEX($K$3:$K$18,MATCH(1,($AM$3:$AM$18=$AR126&amp;$AQ126)*($J$3:$J$18=BD$3),0),0),"")</f>
        <v/>
      </c>
      <c r="BE126" s="299" t="str">
        <f t="array" aca="1" ref="BE126" ca="1">IFERROR(INDEX($I$3:$I$18,MATCH(1,($AM$3:$AM$18=$AR126&amp;$AQ126)*($J$3:$J$18=BE$3),0),0),"")</f>
        <v/>
      </c>
      <c r="BF126" s="297" t="str">
        <f t="array" aca="1" ref="BF126" ca="1">IFERROR(INDEX($L$3:$L$18,MATCH(1,($AM$3:$AM$18=$AR126&amp;$AQ126)*($J$3:$J$18=BF$3),0),0),"")</f>
        <v/>
      </c>
      <c r="BG126" s="297" t="str">
        <f t="array" aca="1" ref="BG126" ca="1">IFERROR(INDEX($M$3:$M$18,MATCH(1,($AM$3:$AM$18=$AR126&amp;$AQ126)*($J$3:$J$18=BG$3),0),0),"")</f>
        <v/>
      </c>
      <c r="BH126" s="297" t="str">
        <f t="array" aca="1" ref="BH126" ca="1">IFERROR(INDEX($K$3:$K$18,MATCH(1,($AM$3:$AM$18=$AR126&amp;$AQ126)*($J$3:$J$18=BH$3),0),0),"")</f>
        <v/>
      </c>
      <c r="BI126" s="299" t="str">
        <f t="array" aca="1" ref="BI126" ca="1">IFERROR(INDEX($I$3:$I$18,MATCH(1,($AM$3:$AM$18=$AR126&amp;$AQ126)*($J$3:$J$18=BI$3),0),0),"")</f>
        <v/>
      </c>
      <c r="BJ126" s="297" t="str">
        <f t="array" aca="1" ref="BJ126" ca="1">IFERROR(INDEX($L$3:$L$18,MATCH(1,($AM$3:$AM$18=$AR126&amp;$AQ126)*($J$3:$J$18=BJ$3),0),0),"")</f>
        <v/>
      </c>
      <c r="BK126" s="297" t="str">
        <f t="array" aca="1" ref="BK126" ca="1">IFERROR(INDEX($M$3:$M$18,MATCH(1,($AM$3:$AM$18=$AR126&amp;$AQ126)*($J$3:$J$18=BK$3),0),0),"")</f>
        <v/>
      </c>
      <c r="BL126" s="297" t="str">
        <f t="array" aca="1" ref="BL126" ca="1">IFERROR(INDEX($K$3:$K$18,MATCH(1,($AM$3:$AM$18=$AR126&amp;$AQ126)*($J$3:$J$18=BL$3),0),0),"")</f>
        <v/>
      </c>
      <c r="BM126" s="299" t="str">
        <f t="array" aca="1" ref="BM126" ca="1">IFERROR(INDEX($I$3:$I$18,MATCH(1,($AM$3:$AM$18=$AR126&amp;$AQ126)*($J$3:$J$18=BM$3),0),0),"")</f>
        <v/>
      </c>
      <c r="BN126" s="297" t="str">
        <f t="array" aca="1" ref="BN126" ca="1">IFERROR(INDEX($L$3:$L$18,MATCH(1,($AM$3:$AM$18=$AR126&amp;$AQ126)*($J$3:$J$18=BN$3),0),0),"")</f>
        <v/>
      </c>
      <c r="BO126" s="297" t="str">
        <f t="array" aca="1" ref="BO126" ca="1">IFERROR(INDEX($M$3:$M$18,MATCH(1,($AM$3:$AM$18=$AR126&amp;$AQ126)*($J$3:$J$18=BO$3),0),0),"")</f>
        <v/>
      </c>
      <c r="BP126" s="297" t="str">
        <f t="array" aca="1" ref="BP126" ca="1">IFERROR(INDEX($K$3:$K$18,MATCH(1,($AM$3:$AM$18=$AR126&amp;$AQ126)*($J$3:$J$18=BP$3),0),0),"")</f>
        <v/>
      </c>
      <c r="BQ126" s="299" t="str">
        <f t="array" aca="1" ref="BQ126" ca="1">IFERROR(INDEX($I$3:$I$18,MATCH(1,($AM$3:$AM$18=$AR126&amp;$AQ126)*($J$3:$J$18=BQ$3),0),0),"")</f>
        <v/>
      </c>
      <c r="BR126" s="297" t="str">
        <f t="array" aca="1" ref="BR126" ca="1">IFERROR(INDEX($L$3:$L$18,MATCH(1,($AM$3:$AM$18=$AR126&amp;$AQ126)*($J$3:$J$18=BR$3),0),0),"")</f>
        <v/>
      </c>
      <c r="BS126" s="297" t="str">
        <f t="array" aca="1" ref="BS126" ca="1">IFERROR(INDEX($M$3:$M$18,MATCH(1,($AM$3:$AM$18=$AR126&amp;$AQ126)*($J$3:$J$18=BS$3),0),0),"")</f>
        <v/>
      </c>
      <c r="BT126" s="297" t="str">
        <f t="array" aca="1" ref="BT126" ca="1">IFERROR(INDEX($K$3:$K$18,MATCH(1,($AM$3:$AM$18=$AR126&amp;$AQ126)*($J$3:$J$18=BT$3),0),0),"")</f>
        <v/>
      </c>
      <c r="BU126" s="299" t="str">
        <f t="array" aca="1" ref="BU126" ca="1">IFERROR(INDEX($I$3:$I$18,MATCH(1,($AM$3:$AM$18=$AR126&amp;$AQ126)*($J$3:$J$18=BU$3),0),0),"")</f>
        <v/>
      </c>
      <c r="BV126" s="297" t="str">
        <f t="array" aca="1" ref="BV126" ca="1">IFERROR(INDEX($L$3:$L$18,MATCH(1,($AM$3:$AM$18=$AR126&amp;$AQ126)*($J$3:$J$18=BV$3),0),0),"")</f>
        <v/>
      </c>
      <c r="BW126" s="297" t="str">
        <f t="array" aca="1" ref="BW126" ca="1">IFERROR(INDEX($M$3:$M$18,MATCH(1,($AM$3:$AM$18=$AR126&amp;$AQ126)*($J$3:$J$18=BW$3),0),0),"")</f>
        <v/>
      </c>
      <c r="BX126" s="297" t="str">
        <f t="array" aca="1" ref="BX126" ca="1">IFERROR(INDEX($K$3:$K$18,MATCH(1,($AM$3:$AM$18=$AR126&amp;$AQ126)*($J$3:$J$18=BX$3),0),0),"")</f>
        <v/>
      </c>
      <c r="BY126" s="299" t="str">
        <f t="array" aca="1" ref="BY126" ca="1">IFERROR(INDEX($I$3:$I$18,MATCH(1,($AM$3:$AM$18=$AR126&amp;$AQ126)*($J$3:$J$18=BY$3),0),0),"")</f>
        <v/>
      </c>
      <c r="BZ126" s="297" t="str">
        <f t="array" aca="1" ref="BZ126" ca="1">IFERROR(INDEX($L$3:$L$18,MATCH(1,($AM$3:$AM$18=$AR126&amp;$AQ126)*($J$3:$J$18=BZ$3),0),0),"")</f>
        <v/>
      </c>
      <c r="CA126" s="297" t="str">
        <f t="array" aca="1" ref="CA126" ca="1">IFERROR(INDEX($M$3:$M$18,MATCH(1,($AM$3:$AM$18=$AR126&amp;$AQ126)*($J$3:$J$18=CA$3),0),0),"")</f>
        <v/>
      </c>
      <c r="CB126" s="297" t="str">
        <f t="array" aca="1" ref="CB126" ca="1">IFERROR(INDEX($S$3:$S$33,MATCH(1,($AN$3:$AN$33=$AR126&amp;$AQ126)*($R$3:$R$33=CB$3),0),0),"")</f>
        <v/>
      </c>
      <c r="CC126" s="299" t="str">
        <f t="array" aca="1" ref="CC126" ca="1">IFERROR(INDEX($Q$3:$Q$33,MATCH(1,($AN$3:$AN$33=$AR126&amp;$AQ126)*($R$3:$R$33=CC$3),0),0),"")</f>
        <v/>
      </c>
      <c r="CD126" s="297" t="str">
        <f t="array" aca="1" ref="CD126" ca="1">IFERROR(INDEX($T$3:$T$33,MATCH(1,($AN$3:$AN$33=$AR126&amp;$AQ126)*($R$3:$R$33=CD$3),0),0),"")</f>
        <v/>
      </c>
      <c r="CE126" s="297" t="str">
        <f t="array" aca="1" ref="CE126" ca="1">IFERROR(INDEX($U$3:$U$33,MATCH(1,($AN$3:$AN$33=$AR126&amp;$AQ126)*($R$3:$R$33=CE$3),0),0),"")</f>
        <v/>
      </c>
      <c r="CF126" s="297" t="str">
        <f t="array" aca="1" ref="CF126" ca="1">IFERROR(INDEX($S$3:$S$33,MATCH(1,($AN$3:$AN$33=$AR126&amp;$AQ126)*($R$3:$R$33=CF$3),0),0),"")</f>
        <v/>
      </c>
      <c r="CG126" s="299" t="str">
        <f t="array" aca="1" ref="CG126" ca="1">IFERROR(INDEX($Q$3:$Q$33,MATCH(1,($AN$3:$AN$33=$AR126&amp;$AQ126)*($R$3:$R$33=CG$3),0),0),"")</f>
        <v/>
      </c>
      <c r="CH126" s="297" t="str">
        <f t="array" aca="1" ref="CH126" ca="1">IFERROR(INDEX($T$3:$T$33,MATCH(1,($AN$3:$AN$33=$AR126&amp;$AQ126)*($R$3:$R$33=CH$3),0),0),"")</f>
        <v/>
      </c>
      <c r="CI126" s="297" t="str">
        <f t="array" aca="1" ref="CI126" ca="1">IFERROR(INDEX($U$3:$U$33,MATCH(1,($AN$3:$AN$33=$AR126&amp;$AQ126)*($R$3:$R$33=CI$3),0),0),"")</f>
        <v/>
      </c>
      <c r="CJ126" s="297" t="str">
        <f t="array" aca="1" ref="CJ126" ca="1">IFERROR(INDEX($S$3:$S$33,MATCH(1,($AN$3:$AN$33=$AR126&amp;$AQ126)*($R$3:$R$33=CJ$3),0),0),"")</f>
        <v/>
      </c>
      <c r="CK126" s="299" t="str">
        <f t="array" aca="1" ref="CK126" ca="1">IFERROR(INDEX($Q$3:$Q$33,MATCH(1,($AN$3:$AN$33=$AR126&amp;$AQ126)*($R$3:$R$33=CK$3),0),0),"")</f>
        <v/>
      </c>
      <c r="CL126" s="297" t="str">
        <f t="array" aca="1" ref="CL126" ca="1">IFERROR(INDEX($T$3:$T$33,MATCH(1,($AN$3:$AN$33=$AR126&amp;$AQ126)*($R$3:$R$33=CL$3),0),0),"")</f>
        <v/>
      </c>
      <c r="CM126" s="297" t="str">
        <f t="array" aca="1" ref="CM126" ca="1">IFERROR(INDEX($U$3:$U$33,MATCH(1,($AN$3:$AN$33=$AR126&amp;$AQ126)*($R$3:$R$33=CM$3),0),0),"")</f>
        <v/>
      </c>
      <c r="CN126" s="297" t="str">
        <f t="array" aca="1" ref="CN126" ca="1">IFERROR(INDEX($S$3:$S$33,MATCH(1,($AN$3:$AN$33=$AR126&amp;$AQ126)*($R$3:$R$33=CN$3),0),0),"")</f>
        <v/>
      </c>
      <c r="CO126" s="299" t="str">
        <f t="array" aca="1" ref="CO126" ca="1">IFERROR(INDEX($Q$3:$Q$33,MATCH(1,($AN$3:$AN$33=$AR126&amp;$AQ126)*($R$3:$R$33=CO$3),0),0),"")</f>
        <v/>
      </c>
      <c r="CP126" s="297" t="str">
        <f t="array" aca="1" ref="CP126" ca="1">IFERROR(INDEX($T$3:$T$33,MATCH(1,($AN$3:$AN$33=$AR126&amp;$AQ126)*($R$3:$R$33=CP$3),0),0),"")</f>
        <v/>
      </c>
      <c r="CQ126" s="297" t="str">
        <f t="array" aca="1" ref="CQ126" ca="1">IFERROR(INDEX($U$3:$U$33,MATCH(1,($AN$3:$AN$33=$AR126&amp;$AQ126)*($R$3:$R$33=CQ$3),0),0),"")</f>
        <v/>
      </c>
      <c r="CR126" s="297" t="str">
        <f t="array" aca="1" ref="CR126" ca="1">IFERROR(INDEX($S$3:$S$33,MATCH(1,($AN$3:$AN$33=$AR126&amp;$AQ126)*($R$3:$R$33=CR$3),0),0),"")</f>
        <v/>
      </c>
      <c r="CS126" s="299" t="str">
        <f t="array" aca="1" ref="CS126" ca="1">IFERROR(INDEX($Q$3:$Q$33,MATCH(1,($AN$3:$AN$33=$AR126&amp;$AQ126)*($R$3:$R$33=CS$3),0),0),"")</f>
        <v/>
      </c>
      <c r="CT126" s="297" t="str">
        <f t="array" aca="1" ref="CT126" ca="1">IFERROR(INDEX($T$3:$T$33,MATCH(1,($AN$3:$AN$33=$AR126&amp;$AQ126)*($R$3:$R$33=CT$3),0),0),"")</f>
        <v/>
      </c>
      <c r="CU126" s="297" t="str">
        <f t="array" aca="1" ref="CU126" ca="1">IFERROR(INDEX($U$3:$U$33,MATCH(1,($AN$3:$AN$33=$AR126&amp;$AQ126)*($R$3:$R$33=CU$3),0),0),"")</f>
        <v/>
      </c>
      <c r="CV126" s="297" t="str">
        <f t="array" aca="1" ref="CV126" ca="1">IFERROR(INDEX($S$3:$S$33,MATCH(1,($AN$3:$AN$33=$AR126&amp;$AQ126)*($R$3:$R$33=CV$3),0),0),"")</f>
        <v/>
      </c>
      <c r="CW126" s="299" t="str">
        <f t="array" aca="1" ref="CW126" ca="1">IFERROR(INDEX($Q$3:$Q$33,MATCH(1,($AN$3:$AN$33=$AR126&amp;$AQ126)*($R$3:$R$33=CW$3),0),0),"")</f>
        <v/>
      </c>
      <c r="CX126" s="297" t="str">
        <f t="array" aca="1" ref="CX126" ca="1">IFERROR(INDEX($T$3:$T$33,MATCH(1,($AN$3:$AN$33=$AR126&amp;$AQ126)*($R$3:$R$33=CX$3),0),0),"")</f>
        <v/>
      </c>
      <c r="CY126" s="297" t="str">
        <f t="array" aca="1" ref="CY126" ca="1">IFERROR(INDEX($U$3:$U$33,MATCH(1,($AN$3:$AN$33=$AR126&amp;$AQ126)*($R$3:$R$33=CY$3),0),0),"")</f>
        <v/>
      </c>
      <c r="CZ126" s="297" t="str">
        <f t="array" aca="1" ref="CZ126" ca="1">IFERROR(INDEX($S$3:$S$33,MATCH(1,($AN$3:$AN$33=$AR126&amp;$AQ126)*($R$3:$R$33=CZ$3),0),0),"")</f>
        <v/>
      </c>
      <c r="DA126" s="299" t="str">
        <f t="array" aca="1" ref="DA126" ca="1">IFERROR(INDEX($Q$3:$Q$33,MATCH(1,($AN$3:$AN$33=$AR126&amp;$AQ126)*($R$3:$R$33=DA$3),0),0),"")</f>
        <v/>
      </c>
      <c r="DB126" s="297" t="str">
        <f t="array" aca="1" ref="DB126" ca="1">IFERROR(INDEX($T$3:$T$33,MATCH(1,($AN$3:$AN$33=$AR126&amp;$AQ126)*($R$3:$R$33=DB$3),0),0),"")</f>
        <v/>
      </c>
      <c r="DC126" s="297" t="str">
        <f t="array" aca="1" ref="DC126" ca="1">IFERROR(INDEX($U$3:$U$33,MATCH(1,($AN$3:$AN$33=$AR126&amp;$AQ126)*($R$3:$R$33=DC$3),0),0),"")</f>
        <v/>
      </c>
      <c r="DD126" s="297">
        <f t="array" aca="1" ref="DD126" ca="1">IFERROR(INDEX($AA$3:$AA$65,MATCH(1,($AO$3:$AO$65=$AR126&amp;$AQ126)*($Z$3:$Z$65=DD$3),0),0),"")</f>
        <v>0.70833333333333337</v>
      </c>
      <c r="DE126" s="299">
        <f t="array" aca="1" ref="DE126" ca="1">IFERROR(INDEX($Y$3:$Y$65,MATCH(1,($AO$3:$AO$65=$AR126&amp;$AQ126)*($Z$3:$Z$65=DE$3),0),0),"")</f>
        <v>32</v>
      </c>
      <c r="DF126" s="297" t="str">
        <f t="array" aca="1" ref="DF126" ca="1">IFERROR(INDEX($AB$3:$AB$65,MATCH(1,($AO$3:$AO$65=$AR126&amp;$AQ126)*($Z$3:$Z$65=DF$3),0),0),"")</f>
        <v>Loser Match 18</v>
      </c>
      <c r="DG126" s="297" t="str">
        <f t="array" aca="1" ref="DG126" ca="1">IFERROR(INDEX($AC$3:$AC$65,MATCH(1,($AO$3:$AO$65=$AR126&amp;$AQ126)*($Z$3:$Z$65=DG$3),0),0),"")</f>
        <v>Loser Match 17</v>
      </c>
      <c r="DH126" s="297" t="str">
        <f t="array" aca="1" ref="DH126" ca="1">IFERROR(INDEX($AA$3:$AA$65,MATCH(1,($AO$3:$AO$65=$AR126&amp;$AQ126)*($Z$3:$Z$65=DH$3),0),0),"")</f>
        <v/>
      </c>
      <c r="DI126" s="299" t="str">
        <f t="array" aca="1" ref="DI126" ca="1">IFERROR(INDEX($Y$3:$Y$65,MATCH(1,($AO$3:$AO$65=$AR126&amp;$AQ126)*($Z$3:$Z$65=DI$3),0),0),"")</f>
        <v/>
      </c>
      <c r="DJ126" s="297" t="str">
        <f t="array" aca="1" ref="DJ126" ca="1">IFERROR(INDEX($AB$3:$AB$65,MATCH(1,($AO$3:$AO$65=$AR126&amp;$AQ126)*($Z$3:$Z$65=DJ$3),0),0),"")</f>
        <v/>
      </c>
      <c r="DK126" s="297" t="str">
        <f t="array" aca="1" ref="DK126" ca="1">IFERROR(INDEX($AC$3:$AC$65,MATCH(1,($AO$3:$AO$65=$AR126&amp;$AQ126)*($Z$3:$Z$65=DK$3),0),0),"")</f>
        <v/>
      </c>
      <c r="DL126" s="297" t="str">
        <f t="array" aca="1" ref="DL126" ca="1">IFERROR(INDEX($AA$3:$AA$65,MATCH(1,($AO$3:$AO$65=$AR126&amp;$AQ126)*($Z$3:$Z$65=DL$3),0),0),"")</f>
        <v/>
      </c>
      <c r="DM126" s="299" t="str">
        <f t="array" aca="1" ref="DM126" ca="1">IFERROR(INDEX($Y$3:$Y$65,MATCH(1,($AO$3:$AO$65=$AR126&amp;$AQ126)*($Z$3:$Z$65=DM$3),0),0),"")</f>
        <v/>
      </c>
      <c r="DN126" s="297" t="str">
        <f t="array" aca="1" ref="DN126" ca="1">IFERROR(INDEX($AB$3:$AB$65,MATCH(1,($AO$3:$AO$65=$AR126&amp;$AQ126)*($Z$3:$Z$65=DN$3),0),0),"")</f>
        <v/>
      </c>
      <c r="DO126" s="297" t="str">
        <f t="array" aca="1" ref="DO126" ca="1">IFERROR(INDEX($AC$3:$AC$65,MATCH(1,($AO$3:$AO$65=$AR126&amp;$AQ126)*($Z$3:$Z$65=DO$3),0),0),"")</f>
        <v/>
      </c>
      <c r="DP126" s="297" t="str">
        <f t="array" aca="1" ref="DP126" ca="1">IFERROR(INDEX($AA$3:$AA$65,MATCH(1,($AO$3:$AO$65=$AR126&amp;$AQ126)*($Z$3:$Z$65=DP$3),0),0),"")</f>
        <v/>
      </c>
      <c r="DQ126" s="299" t="str">
        <f t="array" aca="1" ref="DQ126" ca="1">IFERROR(INDEX($Y$3:$Y$65,MATCH(1,($AO$3:$AO$65=$AR126&amp;$AQ126)*($Z$3:$Z$65=DQ$3),0),0),"")</f>
        <v/>
      </c>
      <c r="DR126" s="297" t="str">
        <f t="array" aca="1" ref="DR126" ca="1">IFERROR(INDEX($AB$3:$AB$65,MATCH(1,($AO$3:$AO$65=$AR126&amp;$AQ126)*($Z$3:$Z$65=DR$3),0),0),"")</f>
        <v/>
      </c>
      <c r="DS126" s="297" t="str">
        <f t="array" aca="1" ref="DS126" ca="1">IFERROR(INDEX($AC$3:$AC$65,MATCH(1,($AO$3:$AO$65=$AR126&amp;$AQ126)*($Z$3:$Z$65=DS$3),0),0),"")</f>
        <v/>
      </c>
      <c r="DT126" s="297" t="str">
        <f t="array" aca="1" ref="DT126" ca="1">IFERROR(INDEX($AA$3:$AA$65,MATCH(1,($AO$3:$AO$65=$AR126&amp;$AQ126)*($Z$3:$Z$65=DT$3),0),0),"")</f>
        <v/>
      </c>
      <c r="DU126" s="299" t="str">
        <f t="array" aca="1" ref="DU126" ca="1">IFERROR(INDEX($Y$3:$Y$65,MATCH(1,($AO$3:$AO$65=$AR126&amp;$AQ126)*($Z$3:$Z$65=DU$3),0),0),"")</f>
        <v/>
      </c>
      <c r="DV126" s="297" t="str">
        <f t="array" aca="1" ref="DV126" ca="1">IFERROR(INDEX($AB$3:$AB$65,MATCH(1,($AO$3:$AO$65=$AR126&amp;$AQ126)*($Z$3:$Z$65=DV$3),0),0),"")</f>
        <v/>
      </c>
      <c r="DW126" s="297" t="str">
        <f t="array" aca="1" ref="DW126" ca="1">IFERROR(INDEX($AC$3:$AC$65,MATCH(1,($AO$3:$AO$65=$AR126&amp;$AQ126)*($Z$3:$Z$65=DW$3),0),0),"")</f>
        <v/>
      </c>
      <c r="DX126" s="297" t="str">
        <f t="array" aca="1" ref="DX126" ca="1">IFERROR(INDEX($AA$3:$AA$65,MATCH(1,($AO$3:$AO$65=$AR126&amp;$AQ126)*($Z$3:$Z$65=DX$3),0),0),"")</f>
        <v/>
      </c>
      <c r="DY126" s="299" t="str">
        <f t="array" aca="1" ref="DY126" ca="1">IFERROR(INDEX($Y$3:$Y$65,MATCH(1,($AO$3:$AO$65=$AR126&amp;$AQ126)*($Z$3:$Z$65=DY$3),0),0),"")</f>
        <v/>
      </c>
      <c r="DZ126" s="297" t="str">
        <f t="array" aca="1" ref="DZ126" ca="1">IFERROR(INDEX($AB$3:$AB$65,MATCH(1,($AO$3:$AO$65=$AR126&amp;$AQ126)*($Z$3:$Z$65=DZ$3),0),0),"")</f>
        <v/>
      </c>
      <c r="EA126" s="297" t="str">
        <f t="array" aca="1" ref="EA126" ca="1">IFERROR(INDEX($AC$3:$AC$65,MATCH(1,($AO$3:$AO$65=$AR126&amp;$AQ126)*($Z$3:$Z$65=EA$3),0),0),"")</f>
        <v/>
      </c>
      <c r="EB126" s="297" t="str">
        <f t="array" aca="1" ref="EB126" ca="1">IFERROR(INDEX($AA$3:$AA$65,MATCH(1,($AO$3:$AO$65=$AR126&amp;$AQ126)*($Z$3:$Z$65=EB$3),0),0),"")</f>
        <v/>
      </c>
      <c r="EC126" s="299" t="str">
        <f t="array" aca="1" ref="EC126" ca="1">IFERROR(INDEX($Y$3:$Y$65,MATCH(1,($AO$3:$AO$65=$AR126&amp;$AQ126)*($Z$3:$Z$65=EC$3),0),0),"")</f>
        <v/>
      </c>
      <c r="ED126" s="297" t="str">
        <f t="array" aca="1" ref="ED126" ca="1">IFERROR(INDEX($AB$3:$AB$65,MATCH(1,($AO$3:$AO$65=$AR126&amp;$AQ126)*($Z$3:$Z$65=ED$3),0),0),"")</f>
        <v/>
      </c>
      <c r="EE126" s="297" t="str">
        <f t="array" aca="1" ref="EE126" ca="1">IFERROR(INDEX($AC$3:$AC$65,MATCH(1,($AO$3:$AO$65=$AR126&amp;$AQ126)*($Z$3:$Z$65=EE$3),0),0),"")</f>
        <v/>
      </c>
      <c r="EF126" s="297">
        <f t="array" aca="1" ref="EF126" ca="1">IFERROR(INDEX($AI$3:$AI$129,MATCH(1,($AP$3:$AP$129=$AR126&amp;$AQ126)*($AH$3:$AH$129=EF$3),0),0),"")</f>
        <v>0.70833333333333337</v>
      </c>
      <c r="EG126" s="299">
        <f t="array" aca="1" ref="EG126" ca="1">IFERROR(INDEX($AG$3:$AG$129,MATCH(1,($AP$3:$AP$129=$AR126&amp;$AQ126)*($AH$3:$AH$129=EG$3),0),0),"")</f>
        <v>32</v>
      </c>
      <c r="EH126" s="297" t="str">
        <f t="array" aca="1" ref="EH126" ca="1">IFERROR(INDEX($AJ$3:$AJ$129,MATCH(1,($AP$3:$AP$129=$AR126&amp;$AQ126)*($AH$3:$AH$129=EH$3),0),0),"")</f>
        <v>Loser Match 13</v>
      </c>
      <c r="EI126" s="297" t="str">
        <f t="array" aca="1" ref="EI126" ca="1">IFERROR(INDEX($AK$3:$AK$129,MATCH(1,($AP$3:$AP$129=$AR126&amp;$AQ126)*($AH$3:$AH$129=EI$3),0),0),"")</f>
        <v>Winner Match 12</v>
      </c>
      <c r="EJ126" s="297" t="str">
        <f t="array" aca="1" ref="EJ126" ca="1">IFERROR(INDEX($AI$3:$AI$129,MATCH(1,($AP$3:$AP$129=$AR126&amp;$AQ126)*($AH$3:$AH$129=EJ$3),0),0),"")</f>
        <v/>
      </c>
      <c r="EK126" s="299" t="str">
        <f t="array" aca="1" ref="EK126" ca="1">IFERROR(INDEX($AG$3:$AG$129,MATCH(1,($AP$3:$AP$129=$AR126&amp;$AQ126)*($AH$3:$AH$129=EK$3),0),0),"")</f>
        <v/>
      </c>
      <c r="EL126" s="297" t="str">
        <f t="array" aca="1" ref="EL126" ca="1">IFERROR(INDEX($AJ$3:$AJ$129,MATCH(1,($AP$3:$AP$129=$AR126&amp;$AQ126)*($AH$3:$AH$129=EL$3),0),0),"")</f>
        <v/>
      </c>
      <c r="EM126" s="297" t="str">
        <f t="array" aca="1" ref="EM126" ca="1">IFERROR(INDEX($AK$3:$AK$129,MATCH(1,($AP$3:$AP$129=$AR126&amp;$AQ126)*($AH$3:$AH$129=EM$3),0),0),"")</f>
        <v/>
      </c>
      <c r="EN126" s="297" t="str">
        <f t="array" aca="1" ref="EN126" ca="1">IFERROR(INDEX($AI$3:$AI$129,MATCH(1,($AP$3:$AP$129=$AR126&amp;$AQ126)*($AH$3:$AH$129=EN$3),0),0),"")</f>
        <v/>
      </c>
      <c r="EO126" s="299" t="str">
        <f t="array" aca="1" ref="EO126" ca="1">IFERROR(INDEX($AG$3:$AG$129,MATCH(1,($AP$3:$AP$129=$AR126&amp;$AQ126)*($AH$3:$AH$129=EO$3),0),0),"")</f>
        <v/>
      </c>
      <c r="EP126" s="297" t="str">
        <f t="array" aca="1" ref="EP126" ca="1">IFERROR(INDEX($AJ$3:$AJ$129,MATCH(1,($AP$3:$AP$129=$AR126&amp;$AQ126)*($AH$3:$AH$129=EP$3),0),0),"")</f>
        <v/>
      </c>
      <c r="EQ126" s="297" t="str">
        <f t="array" aca="1" ref="EQ126" ca="1">IFERROR(INDEX($AK$3:$AK$129,MATCH(1,($AP$3:$AP$129=$AR126&amp;$AQ126)*($AH$3:$AH$129=EQ$3),0),0),"")</f>
        <v/>
      </c>
      <c r="ER126" s="297" t="str">
        <f t="array" aca="1" ref="ER126" ca="1">IFERROR(INDEX($AI$3:$AI$129,MATCH(1,($AP$3:$AP$129=$AR126&amp;$AQ126)*($AH$3:$AH$129=ER$3),0),0),"")</f>
        <v/>
      </c>
      <c r="ES126" s="299" t="str">
        <f t="array" aca="1" ref="ES126" ca="1">IFERROR(INDEX($AG$3:$AG$129,MATCH(1,($AP$3:$AP$129=$AR126&amp;$AQ126)*($AH$3:$AH$129=ES$3),0),0),"")</f>
        <v/>
      </c>
      <c r="ET126" s="297" t="str">
        <f t="array" aca="1" ref="ET126" ca="1">IFERROR(INDEX($AJ$3:$AJ$129,MATCH(1,($AP$3:$AP$129=$AR126&amp;$AQ126)*($AH$3:$AH$129=ET$3),0),0),"")</f>
        <v/>
      </c>
      <c r="EU126" s="297" t="str">
        <f t="array" aca="1" ref="EU126" ca="1">IFERROR(INDEX($AK$3:$AK$129,MATCH(1,($AP$3:$AP$129=$AR126&amp;$AQ126)*($AH$3:$AH$129=EU$3),0),0),"")</f>
        <v/>
      </c>
      <c r="EV126" s="297" t="str">
        <f t="array" aca="1" ref="EV126" ca="1">IFERROR(INDEX($AI$3:$AI$129,MATCH(1,($AP$3:$AP$129=$AR126&amp;$AQ126)*($AH$3:$AH$129=EV$3),0),0),"")</f>
        <v/>
      </c>
      <c r="EW126" s="299" t="str">
        <f t="array" aca="1" ref="EW126" ca="1">IFERROR(INDEX($AG$3:$AG$129,MATCH(1,($AP$3:$AP$129=$AR126&amp;$AQ126)*($AH$3:$AH$129=EW$3),0),0),"")</f>
        <v/>
      </c>
      <c r="EX126" s="297" t="str">
        <f t="array" aca="1" ref="EX126" ca="1">IFERROR(INDEX($AJ$3:$AJ$129,MATCH(1,($AP$3:$AP$129=$AR126&amp;$AQ126)*($AH$3:$AH$129=EX$3),0),0),"")</f>
        <v/>
      </c>
      <c r="EY126" s="297" t="str">
        <f t="array" aca="1" ref="EY126" ca="1">IFERROR(INDEX($AK$3:$AK$129,MATCH(1,($AP$3:$AP$129=$AR126&amp;$AQ126)*($AH$3:$AH$129=EY$3),0),0),"")</f>
        <v/>
      </c>
      <c r="EZ126" s="297" t="str">
        <f t="array" aca="1" ref="EZ126" ca="1">IFERROR(INDEX($AI$3:$AI$129,MATCH(1,($AP$3:$AP$129=$AR126&amp;$AQ126)*($AH$3:$AH$129=EZ$3),0),0),"")</f>
        <v/>
      </c>
      <c r="FA126" s="299" t="str">
        <f t="array" aca="1" ref="FA126" ca="1">IFERROR(INDEX($AG$3:$AG$129,MATCH(1,($AP$3:$AP$129=$AR126&amp;$AQ126)*($AH$3:$AH$129=FA$3),0),0),"")</f>
        <v/>
      </c>
      <c r="FB126" s="297" t="str">
        <f t="array" aca="1" ref="FB126" ca="1">IFERROR(INDEX($AJ$3:$AJ$129,MATCH(1,($AP$3:$AP$129=$AR126&amp;$AQ126)*($AH$3:$AH$129=FB$3),0),0),"")</f>
        <v/>
      </c>
      <c r="FC126" s="297" t="str">
        <f t="array" aca="1" ref="FC126" ca="1">IFERROR(INDEX($AK$3:$AK$129,MATCH(1,($AP$3:$AP$129=$AR126&amp;$AQ126)*($AH$3:$AH$129=FC$3),0),0),"")</f>
        <v/>
      </c>
      <c r="FD126" s="297" t="str">
        <f t="array" aca="1" ref="FD126" ca="1">IFERROR(INDEX($AI$3:$AI$129,MATCH(1,($AP$3:$AP$129=$AR126&amp;$AQ126)*($AH$3:$AH$129=FD$3),0),0),"")</f>
        <v/>
      </c>
      <c r="FE126" s="299" t="str">
        <f t="array" aca="1" ref="FE126" ca="1">IFERROR(INDEX($AG$3:$AG$129,MATCH(1,($AP$3:$AP$129=$AR126&amp;$AQ126)*($AH$3:$AH$129=FE$3),0),0),"")</f>
        <v/>
      </c>
      <c r="FF126" s="297" t="str">
        <f t="array" aca="1" ref="FF126" ca="1">IFERROR(INDEX($AJ$3:$AJ$129,MATCH(1,($AP$3:$AP$129=$AR126&amp;$AQ126)*($AH$3:$AH$129=FF$3),0),0),"")</f>
        <v/>
      </c>
      <c r="FG126" s="297" t="str">
        <f t="array" aca="1" ref="FG126" ca="1">IFERROR(INDEX($AK$3:$AK$129,MATCH(1,($AP$3:$AP$129=$AR126&amp;$AQ126)*($AH$3:$AH$129=FG$3),0),0),"")</f>
        <v/>
      </c>
    </row>
    <row r="127" spans="2:163" ht="13.8" x14ac:dyDescent="0.25">
      <c r="B127" s="295">
        <f>dummy1!O133</f>
        <v>125</v>
      </c>
      <c r="C127" s="296">
        <f>dummy1!P133</f>
        <v>42041</v>
      </c>
      <c r="D127" s="297">
        <f>dummy1!Q133</f>
        <v>0.87500000000000011</v>
      </c>
      <c r="E127" s="295" t="str">
        <f>dummy1!R133</f>
        <v>Court 13</v>
      </c>
      <c r="AD127" s="295">
        <f ca="1">'Bracket 33 - 64'!EQ284</f>
        <v>77</v>
      </c>
      <c r="AE127" s="295" t="str">
        <f ca="1">'Bracket 33 - 64'!ER281</f>
        <v>Winner Match 67</v>
      </c>
      <c r="AF127" s="295" t="str">
        <f ca="1">'Bracket 33 - 64'!ER282</f>
        <v>Winner Match 76</v>
      </c>
      <c r="AG127" s="295" t="str">
        <f t="shared" ca="1" si="102"/>
        <v/>
      </c>
      <c r="AH127" s="295" t="str">
        <f t="shared" ca="1" si="103"/>
        <v/>
      </c>
      <c r="AI127" s="295" t="str">
        <f t="shared" ca="1" si="104"/>
        <v/>
      </c>
      <c r="AJ127" s="295" t="str">
        <f t="shared" ca="1" si="83"/>
        <v/>
      </c>
      <c r="AK127" s="295" t="str">
        <f t="shared" ca="1" si="84"/>
        <v/>
      </c>
      <c r="AL127" s="294">
        <f>IF(dummy1!B134=dummy1!B133,IF(dummy1!C134&gt;1,AL126,AL126+1),1)</f>
        <v>4</v>
      </c>
      <c r="AP127" s="295" t="str">
        <f t="shared" si="85"/>
        <v>4Court 13</v>
      </c>
      <c r="AQ127" s="295" t="str">
        <f t="shared" si="101"/>
        <v>Court 16</v>
      </c>
      <c r="AR127" s="295">
        <f t="shared" si="100"/>
        <v>3</v>
      </c>
      <c r="AS127" s="295">
        <f t="shared" ca="1" si="87"/>
        <v>31</v>
      </c>
      <c r="AT127" s="295">
        <f t="shared" ca="1" si="88"/>
        <v>0</v>
      </c>
      <c r="AU127" s="295">
        <f t="shared" ca="1" si="89"/>
        <v>0</v>
      </c>
      <c r="AV127" s="295">
        <f t="shared" ca="1" si="90"/>
        <v>0</v>
      </c>
      <c r="AW127" s="295">
        <f t="shared" ca="1" si="91"/>
        <v>0</v>
      </c>
      <c r="AX127" s="295">
        <f t="shared" ca="1" si="92"/>
        <v>0</v>
      </c>
      <c r="AY127" s="295">
        <f t="shared" ca="1" si="93"/>
        <v>0</v>
      </c>
      <c r="AZ127" s="297" t="str">
        <f t="array" aca="1" ref="AZ127" ca="1">IFERROR(INDEX($K$3:$K$18,MATCH(1,($AM$3:$AM$18=$AR127&amp;$AQ127)*($J$3:$J$18=AZ$3),0),0),"")</f>
        <v/>
      </c>
      <c r="BA127" s="299" t="str">
        <f t="array" aca="1" ref="BA127" ca="1">IFERROR(INDEX($I$3:$I$18,MATCH(1,($AM$3:$AM$18=$AR127&amp;$AQ127)*($J$3:$J$18=BA$3),0),0),"")</f>
        <v/>
      </c>
      <c r="BB127" s="297" t="str">
        <f t="array" aca="1" ref="BB127" ca="1">IFERROR(INDEX($L$3:$L$18,MATCH(1,($AM$3:$AM$18=$AR127&amp;$AQ127)*($J$3:$J$18=BB$3),0),0),"")</f>
        <v/>
      </c>
      <c r="BC127" s="297" t="str">
        <f t="array" aca="1" ref="BC127" ca="1">IFERROR(INDEX($M$3:$M$18,MATCH(1,($AM$3:$AM$18=$AR127&amp;$AQ127)*($J$3:$J$18=BC$3),0),0),"")</f>
        <v/>
      </c>
      <c r="BD127" s="297" t="str">
        <f t="array" aca="1" ref="BD127" ca="1">IFERROR(INDEX($K$3:$K$18,MATCH(1,($AM$3:$AM$18=$AR127&amp;$AQ127)*($J$3:$J$18=BD$3),0),0),"")</f>
        <v/>
      </c>
      <c r="BE127" s="299" t="str">
        <f t="array" aca="1" ref="BE127" ca="1">IFERROR(INDEX($I$3:$I$18,MATCH(1,($AM$3:$AM$18=$AR127&amp;$AQ127)*($J$3:$J$18=BE$3),0),0),"")</f>
        <v/>
      </c>
      <c r="BF127" s="297" t="str">
        <f t="array" aca="1" ref="BF127" ca="1">IFERROR(INDEX($L$3:$L$18,MATCH(1,($AM$3:$AM$18=$AR127&amp;$AQ127)*($J$3:$J$18=BF$3),0),0),"")</f>
        <v/>
      </c>
      <c r="BG127" s="297" t="str">
        <f t="array" aca="1" ref="BG127" ca="1">IFERROR(INDEX($M$3:$M$18,MATCH(1,($AM$3:$AM$18=$AR127&amp;$AQ127)*($J$3:$J$18=BG$3),0),0),"")</f>
        <v/>
      </c>
      <c r="BH127" s="297" t="str">
        <f t="array" aca="1" ref="BH127" ca="1">IFERROR(INDEX($K$3:$K$18,MATCH(1,($AM$3:$AM$18=$AR127&amp;$AQ127)*($J$3:$J$18=BH$3),0),0),"")</f>
        <v/>
      </c>
      <c r="BI127" s="299" t="str">
        <f t="array" aca="1" ref="BI127" ca="1">IFERROR(INDEX($I$3:$I$18,MATCH(1,($AM$3:$AM$18=$AR127&amp;$AQ127)*($J$3:$J$18=BI$3),0),0),"")</f>
        <v/>
      </c>
      <c r="BJ127" s="297" t="str">
        <f t="array" aca="1" ref="BJ127" ca="1">IFERROR(INDEX($L$3:$L$18,MATCH(1,($AM$3:$AM$18=$AR127&amp;$AQ127)*($J$3:$J$18=BJ$3),0),0),"")</f>
        <v/>
      </c>
      <c r="BK127" s="297" t="str">
        <f t="array" aca="1" ref="BK127" ca="1">IFERROR(INDEX($M$3:$M$18,MATCH(1,($AM$3:$AM$18=$AR127&amp;$AQ127)*($J$3:$J$18=BK$3),0),0),"")</f>
        <v/>
      </c>
      <c r="BL127" s="297" t="str">
        <f t="array" aca="1" ref="BL127" ca="1">IFERROR(INDEX($K$3:$K$18,MATCH(1,($AM$3:$AM$18=$AR127&amp;$AQ127)*($J$3:$J$18=BL$3),0),0),"")</f>
        <v/>
      </c>
      <c r="BM127" s="299" t="str">
        <f t="array" aca="1" ref="BM127" ca="1">IFERROR(INDEX($I$3:$I$18,MATCH(1,($AM$3:$AM$18=$AR127&amp;$AQ127)*($J$3:$J$18=BM$3),0),0),"")</f>
        <v/>
      </c>
      <c r="BN127" s="297" t="str">
        <f t="array" aca="1" ref="BN127" ca="1">IFERROR(INDEX($L$3:$L$18,MATCH(1,($AM$3:$AM$18=$AR127&amp;$AQ127)*($J$3:$J$18=BN$3),0),0),"")</f>
        <v/>
      </c>
      <c r="BO127" s="297" t="str">
        <f t="array" aca="1" ref="BO127" ca="1">IFERROR(INDEX($M$3:$M$18,MATCH(1,($AM$3:$AM$18=$AR127&amp;$AQ127)*($J$3:$J$18=BO$3),0),0),"")</f>
        <v/>
      </c>
      <c r="BP127" s="297" t="str">
        <f t="array" aca="1" ref="BP127" ca="1">IFERROR(INDEX($K$3:$K$18,MATCH(1,($AM$3:$AM$18=$AR127&amp;$AQ127)*($J$3:$J$18=BP$3),0),0),"")</f>
        <v/>
      </c>
      <c r="BQ127" s="299" t="str">
        <f t="array" aca="1" ref="BQ127" ca="1">IFERROR(INDEX($I$3:$I$18,MATCH(1,($AM$3:$AM$18=$AR127&amp;$AQ127)*($J$3:$J$18=BQ$3),0),0),"")</f>
        <v/>
      </c>
      <c r="BR127" s="297" t="str">
        <f t="array" aca="1" ref="BR127" ca="1">IFERROR(INDEX($L$3:$L$18,MATCH(1,($AM$3:$AM$18=$AR127&amp;$AQ127)*($J$3:$J$18=BR$3),0),0),"")</f>
        <v/>
      </c>
      <c r="BS127" s="297" t="str">
        <f t="array" aca="1" ref="BS127" ca="1">IFERROR(INDEX($M$3:$M$18,MATCH(1,($AM$3:$AM$18=$AR127&amp;$AQ127)*($J$3:$J$18=BS$3),0),0),"")</f>
        <v/>
      </c>
      <c r="BT127" s="297" t="str">
        <f t="array" aca="1" ref="BT127" ca="1">IFERROR(INDEX($K$3:$K$18,MATCH(1,($AM$3:$AM$18=$AR127&amp;$AQ127)*($J$3:$J$18=BT$3),0),0),"")</f>
        <v/>
      </c>
      <c r="BU127" s="299" t="str">
        <f t="array" aca="1" ref="BU127" ca="1">IFERROR(INDEX($I$3:$I$18,MATCH(1,($AM$3:$AM$18=$AR127&amp;$AQ127)*($J$3:$J$18=BU$3),0),0),"")</f>
        <v/>
      </c>
      <c r="BV127" s="297" t="str">
        <f t="array" aca="1" ref="BV127" ca="1">IFERROR(INDEX($L$3:$L$18,MATCH(1,($AM$3:$AM$18=$AR127&amp;$AQ127)*($J$3:$J$18=BV$3),0),0),"")</f>
        <v/>
      </c>
      <c r="BW127" s="297" t="str">
        <f t="array" aca="1" ref="BW127" ca="1">IFERROR(INDEX($M$3:$M$18,MATCH(1,($AM$3:$AM$18=$AR127&amp;$AQ127)*($J$3:$J$18=BW$3),0),0),"")</f>
        <v/>
      </c>
      <c r="BX127" s="297" t="str">
        <f t="array" aca="1" ref="BX127" ca="1">IFERROR(INDEX($K$3:$K$18,MATCH(1,($AM$3:$AM$18=$AR127&amp;$AQ127)*($J$3:$J$18=BX$3),0),0),"")</f>
        <v/>
      </c>
      <c r="BY127" s="299" t="str">
        <f t="array" aca="1" ref="BY127" ca="1">IFERROR(INDEX($I$3:$I$18,MATCH(1,($AM$3:$AM$18=$AR127&amp;$AQ127)*($J$3:$J$18=BY$3),0),0),"")</f>
        <v/>
      </c>
      <c r="BZ127" s="297" t="str">
        <f t="array" aca="1" ref="BZ127" ca="1">IFERROR(INDEX($L$3:$L$18,MATCH(1,($AM$3:$AM$18=$AR127&amp;$AQ127)*($J$3:$J$18=BZ$3),0),0),"")</f>
        <v/>
      </c>
      <c r="CA127" s="297" t="str">
        <f t="array" aca="1" ref="CA127" ca="1">IFERROR(INDEX($M$3:$M$18,MATCH(1,($AM$3:$AM$18=$AR127&amp;$AQ127)*($J$3:$J$18=CA$3),0),0),"")</f>
        <v/>
      </c>
      <c r="CB127" s="297" t="str">
        <f t="array" aca="1" ref="CB127" ca="1">IFERROR(INDEX($S$3:$S$33,MATCH(1,($AN$3:$AN$33=$AR127&amp;$AQ127)*($R$3:$R$33=CB$3),0),0),"")</f>
        <v/>
      </c>
      <c r="CC127" s="299" t="str">
        <f t="array" aca="1" ref="CC127" ca="1">IFERROR(INDEX($Q$3:$Q$33,MATCH(1,($AN$3:$AN$33=$AR127&amp;$AQ127)*($R$3:$R$33=CC$3),0),0),"")</f>
        <v/>
      </c>
      <c r="CD127" s="297" t="str">
        <f t="array" aca="1" ref="CD127" ca="1">IFERROR(INDEX($T$3:$T$33,MATCH(1,($AN$3:$AN$33=$AR127&amp;$AQ127)*($R$3:$R$33=CD$3),0),0),"")</f>
        <v/>
      </c>
      <c r="CE127" s="297" t="str">
        <f t="array" aca="1" ref="CE127" ca="1">IFERROR(INDEX($U$3:$U$33,MATCH(1,($AN$3:$AN$33=$AR127&amp;$AQ127)*($R$3:$R$33=CE$3),0),0),"")</f>
        <v/>
      </c>
      <c r="CF127" s="297" t="str">
        <f t="array" aca="1" ref="CF127" ca="1">IFERROR(INDEX($S$3:$S$33,MATCH(1,($AN$3:$AN$33=$AR127&amp;$AQ127)*($R$3:$R$33=CF$3),0),0),"")</f>
        <v/>
      </c>
      <c r="CG127" s="299" t="str">
        <f t="array" aca="1" ref="CG127" ca="1">IFERROR(INDEX($Q$3:$Q$33,MATCH(1,($AN$3:$AN$33=$AR127&amp;$AQ127)*($R$3:$R$33=CG$3),0),0),"")</f>
        <v/>
      </c>
      <c r="CH127" s="297" t="str">
        <f t="array" aca="1" ref="CH127" ca="1">IFERROR(INDEX($T$3:$T$33,MATCH(1,($AN$3:$AN$33=$AR127&amp;$AQ127)*($R$3:$R$33=CH$3),0),0),"")</f>
        <v/>
      </c>
      <c r="CI127" s="297" t="str">
        <f t="array" aca="1" ref="CI127" ca="1">IFERROR(INDEX($U$3:$U$33,MATCH(1,($AN$3:$AN$33=$AR127&amp;$AQ127)*($R$3:$R$33=CI$3),0),0),"")</f>
        <v/>
      </c>
      <c r="CJ127" s="297" t="str">
        <f t="array" aca="1" ref="CJ127" ca="1">IFERROR(INDEX($S$3:$S$33,MATCH(1,($AN$3:$AN$33=$AR127&amp;$AQ127)*($R$3:$R$33=CJ$3),0),0),"")</f>
        <v/>
      </c>
      <c r="CK127" s="299" t="str">
        <f t="array" aca="1" ref="CK127" ca="1">IFERROR(INDEX($Q$3:$Q$33,MATCH(1,($AN$3:$AN$33=$AR127&amp;$AQ127)*($R$3:$R$33=CK$3),0),0),"")</f>
        <v/>
      </c>
      <c r="CL127" s="297" t="str">
        <f t="array" aca="1" ref="CL127" ca="1">IFERROR(INDEX($T$3:$T$33,MATCH(1,($AN$3:$AN$33=$AR127&amp;$AQ127)*($R$3:$R$33=CL$3),0),0),"")</f>
        <v/>
      </c>
      <c r="CM127" s="297" t="str">
        <f t="array" aca="1" ref="CM127" ca="1">IFERROR(INDEX($U$3:$U$33,MATCH(1,($AN$3:$AN$33=$AR127&amp;$AQ127)*($R$3:$R$33=CM$3),0),0),"")</f>
        <v/>
      </c>
      <c r="CN127" s="297" t="str">
        <f t="array" aca="1" ref="CN127" ca="1">IFERROR(INDEX($S$3:$S$33,MATCH(1,($AN$3:$AN$33=$AR127&amp;$AQ127)*($R$3:$R$33=CN$3),0),0),"")</f>
        <v/>
      </c>
      <c r="CO127" s="299" t="str">
        <f t="array" aca="1" ref="CO127" ca="1">IFERROR(INDEX($Q$3:$Q$33,MATCH(1,($AN$3:$AN$33=$AR127&amp;$AQ127)*($R$3:$R$33=CO$3),0),0),"")</f>
        <v/>
      </c>
      <c r="CP127" s="297" t="str">
        <f t="array" aca="1" ref="CP127" ca="1">IFERROR(INDEX($T$3:$T$33,MATCH(1,($AN$3:$AN$33=$AR127&amp;$AQ127)*($R$3:$R$33=CP$3),0),0),"")</f>
        <v/>
      </c>
      <c r="CQ127" s="297" t="str">
        <f t="array" aca="1" ref="CQ127" ca="1">IFERROR(INDEX($U$3:$U$33,MATCH(1,($AN$3:$AN$33=$AR127&amp;$AQ127)*($R$3:$R$33=CQ$3),0),0),"")</f>
        <v/>
      </c>
      <c r="CR127" s="297" t="str">
        <f t="array" aca="1" ref="CR127" ca="1">IFERROR(INDEX($S$3:$S$33,MATCH(1,($AN$3:$AN$33=$AR127&amp;$AQ127)*($R$3:$R$33=CR$3),0),0),"")</f>
        <v/>
      </c>
      <c r="CS127" s="299" t="str">
        <f t="array" aca="1" ref="CS127" ca="1">IFERROR(INDEX($Q$3:$Q$33,MATCH(1,($AN$3:$AN$33=$AR127&amp;$AQ127)*($R$3:$R$33=CS$3),0),0),"")</f>
        <v/>
      </c>
      <c r="CT127" s="297" t="str">
        <f t="array" aca="1" ref="CT127" ca="1">IFERROR(INDEX($T$3:$T$33,MATCH(1,($AN$3:$AN$33=$AR127&amp;$AQ127)*($R$3:$R$33=CT$3),0),0),"")</f>
        <v/>
      </c>
      <c r="CU127" s="297" t="str">
        <f t="array" aca="1" ref="CU127" ca="1">IFERROR(INDEX($U$3:$U$33,MATCH(1,($AN$3:$AN$33=$AR127&amp;$AQ127)*($R$3:$R$33=CU$3),0),0),"")</f>
        <v/>
      </c>
      <c r="CV127" s="297" t="str">
        <f t="array" aca="1" ref="CV127" ca="1">IFERROR(INDEX($S$3:$S$33,MATCH(1,($AN$3:$AN$33=$AR127&amp;$AQ127)*($R$3:$R$33=CV$3),0),0),"")</f>
        <v/>
      </c>
      <c r="CW127" s="299" t="str">
        <f t="array" aca="1" ref="CW127" ca="1">IFERROR(INDEX($Q$3:$Q$33,MATCH(1,($AN$3:$AN$33=$AR127&amp;$AQ127)*($R$3:$R$33=CW$3),0),0),"")</f>
        <v/>
      </c>
      <c r="CX127" s="297" t="str">
        <f t="array" aca="1" ref="CX127" ca="1">IFERROR(INDEX($T$3:$T$33,MATCH(1,($AN$3:$AN$33=$AR127&amp;$AQ127)*($R$3:$R$33=CX$3),0),0),"")</f>
        <v/>
      </c>
      <c r="CY127" s="297" t="str">
        <f t="array" aca="1" ref="CY127" ca="1">IFERROR(INDEX($U$3:$U$33,MATCH(1,($AN$3:$AN$33=$AR127&amp;$AQ127)*($R$3:$R$33=CY$3),0),0),"")</f>
        <v/>
      </c>
      <c r="CZ127" s="297" t="str">
        <f t="array" aca="1" ref="CZ127" ca="1">IFERROR(INDEX($S$3:$S$33,MATCH(1,($AN$3:$AN$33=$AR127&amp;$AQ127)*($R$3:$R$33=CZ$3),0),0),"")</f>
        <v/>
      </c>
      <c r="DA127" s="299" t="str">
        <f t="array" aca="1" ref="DA127" ca="1">IFERROR(INDEX($Q$3:$Q$33,MATCH(1,($AN$3:$AN$33=$AR127&amp;$AQ127)*($R$3:$R$33=DA$3),0),0),"")</f>
        <v/>
      </c>
      <c r="DB127" s="297" t="str">
        <f t="array" aca="1" ref="DB127" ca="1">IFERROR(INDEX($T$3:$T$33,MATCH(1,($AN$3:$AN$33=$AR127&amp;$AQ127)*($R$3:$R$33=DB$3),0),0),"")</f>
        <v/>
      </c>
      <c r="DC127" s="297" t="str">
        <f t="array" aca="1" ref="DC127" ca="1">IFERROR(INDEX($U$3:$U$33,MATCH(1,($AN$3:$AN$33=$AR127&amp;$AQ127)*($R$3:$R$33=DC$3),0),0),"")</f>
        <v/>
      </c>
      <c r="DD127" s="297" t="str">
        <f t="array" aca="1" ref="DD127" ca="1">IFERROR(INDEX($AA$3:$AA$65,MATCH(1,($AO$3:$AO$65=$AR127&amp;$AQ127)*($Z$3:$Z$65=DD$3),0),0),"")</f>
        <v/>
      </c>
      <c r="DE127" s="299" t="str">
        <f t="array" aca="1" ref="DE127" ca="1">IFERROR(INDEX($Y$3:$Y$65,MATCH(1,($AO$3:$AO$65=$AR127&amp;$AQ127)*($Z$3:$Z$65=DE$3),0),0),"")</f>
        <v/>
      </c>
      <c r="DF127" s="297" t="str">
        <f t="array" aca="1" ref="DF127" ca="1">IFERROR(INDEX($AB$3:$AB$65,MATCH(1,($AO$3:$AO$65=$AR127&amp;$AQ127)*($Z$3:$Z$65=DF$3),0),0),"")</f>
        <v/>
      </c>
      <c r="DG127" s="297" t="str">
        <f t="array" aca="1" ref="DG127" ca="1">IFERROR(INDEX($AC$3:$AC$65,MATCH(1,($AO$3:$AO$65=$AR127&amp;$AQ127)*($Z$3:$Z$65=DG$3),0),0),"")</f>
        <v/>
      </c>
      <c r="DH127" s="297" t="str">
        <f t="array" aca="1" ref="DH127" ca="1">IFERROR(INDEX($AA$3:$AA$65,MATCH(1,($AO$3:$AO$65=$AR127&amp;$AQ127)*($Z$3:$Z$65=DH$3),0),0),"")</f>
        <v/>
      </c>
      <c r="DI127" s="299" t="str">
        <f t="array" aca="1" ref="DI127" ca="1">IFERROR(INDEX($Y$3:$Y$65,MATCH(1,($AO$3:$AO$65=$AR127&amp;$AQ127)*($Z$3:$Z$65=DI$3),0),0),"")</f>
        <v/>
      </c>
      <c r="DJ127" s="297" t="str">
        <f t="array" aca="1" ref="DJ127" ca="1">IFERROR(INDEX($AB$3:$AB$65,MATCH(1,($AO$3:$AO$65=$AR127&amp;$AQ127)*($Z$3:$Z$65=DJ$3),0),0),"")</f>
        <v/>
      </c>
      <c r="DK127" s="297" t="str">
        <f t="array" aca="1" ref="DK127" ca="1">IFERROR(INDEX($AC$3:$AC$65,MATCH(1,($AO$3:$AO$65=$AR127&amp;$AQ127)*($Z$3:$Z$65=DK$3),0),0),"")</f>
        <v/>
      </c>
      <c r="DL127" s="297" t="str">
        <f t="array" aca="1" ref="DL127" ca="1">IFERROR(INDEX($AA$3:$AA$65,MATCH(1,($AO$3:$AO$65=$AR127&amp;$AQ127)*($Z$3:$Z$65=DL$3),0),0),"")</f>
        <v/>
      </c>
      <c r="DM127" s="299" t="str">
        <f t="array" aca="1" ref="DM127" ca="1">IFERROR(INDEX($Y$3:$Y$65,MATCH(1,($AO$3:$AO$65=$AR127&amp;$AQ127)*($Z$3:$Z$65=DM$3),0),0),"")</f>
        <v/>
      </c>
      <c r="DN127" s="297" t="str">
        <f t="array" aca="1" ref="DN127" ca="1">IFERROR(INDEX($AB$3:$AB$65,MATCH(1,($AO$3:$AO$65=$AR127&amp;$AQ127)*($Z$3:$Z$65=DN$3),0),0),"")</f>
        <v/>
      </c>
      <c r="DO127" s="297" t="str">
        <f t="array" aca="1" ref="DO127" ca="1">IFERROR(INDEX($AC$3:$AC$65,MATCH(1,($AO$3:$AO$65=$AR127&amp;$AQ127)*($Z$3:$Z$65=DO$3),0),0),"")</f>
        <v/>
      </c>
      <c r="DP127" s="297" t="str">
        <f t="array" aca="1" ref="DP127" ca="1">IFERROR(INDEX($AA$3:$AA$65,MATCH(1,($AO$3:$AO$65=$AR127&amp;$AQ127)*($Z$3:$Z$65=DP$3),0),0),"")</f>
        <v/>
      </c>
      <c r="DQ127" s="299" t="str">
        <f t="array" aca="1" ref="DQ127" ca="1">IFERROR(INDEX($Y$3:$Y$65,MATCH(1,($AO$3:$AO$65=$AR127&amp;$AQ127)*($Z$3:$Z$65=DQ$3),0),0),"")</f>
        <v/>
      </c>
      <c r="DR127" s="297" t="str">
        <f t="array" aca="1" ref="DR127" ca="1">IFERROR(INDEX($AB$3:$AB$65,MATCH(1,($AO$3:$AO$65=$AR127&amp;$AQ127)*($Z$3:$Z$65=DR$3),0),0),"")</f>
        <v/>
      </c>
      <c r="DS127" s="297" t="str">
        <f t="array" aca="1" ref="DS127" ca="1">IFERROR(INDEX($AC$3:$AC$65,MATCH(1,($AO$3:$AO$65=$AR127&amp;$AQ127)*($Z$3:$Z$65=DS$3),0),0),"")</f>
        <v/>
      </c>
      <c r="DT127" s="297" t="str">
        <f t="array" aca="1" ref="DT127" ca="1">IFERROR(INDEX($AA$3:$AA$65,MATCH(1,($AO$3:$AO$65=$AR127&amp;$AQ127)*($Z$3:$Z$65=DT$3),0),0),"")</f>
        <v/>
      </c>
      <c r="DU127" s="299" t="str">
        <f t="array" aca="1" ref="DU127" ca="1">IFERROR(INDEX($Y$3:$Y$65,MATCH(1,($AO$3:$AO$65=$AR127&amp;$AQ127)*($Z$3:$Z$65=DU$3),0),0),"")</f>
        <v/>
      </c>
      <c r="DV127" s="297" t="str">
        <f t="array" aca="1" ref="DV127" ca="1">IFERROR(INDEX($AB$3:$AB$65,MATCH(1,($AO$3:$AO$65=$AR127&amp;$AQ127)*($Z$3:$Z$65=DV$3),0),0),"")</f>
        <v/>
      </c>
      <c r="DW127" s="297" t="str">
        <f t="array" aca="1" ref="DW127" ca="1">IFERROR(INDEX($AC$3:$AC$65,MATCH(1,($AO$3:$AO$65=$AR127&amp;$AQ127)*($Z$3:$Z$65=DW$3),0),0),"")</f>
        <v/>
      </c>
      <c r="DX127" s="297" t="str">
        <f t="array" aca="1" ref="DX127" ca="1">IFERROR(INDEX($AA$3:$AA$65,MATCH(1,($AO$3:$AO$65=$AR127&amp;$AQ127)*($Z$3:$Z$65=DX$3),0),0),"")</f>
        <v/>
      </c>
      <c r="DY127" s="299" t="str">
        <f t="array" aca="1" ref="DY127" ca="1">IFERROR(INDEX($Y$3:$Y$65,MATCH(1,($AO$3:$AO$65=$AR127&amp;$AQ127)*($Z$3:$Z$65=DY$3),0),0),"")</f>
        <v/>
      </c>
      <c r="DZ127" s="297" t="str">
        <f t="array" aca="1" ref="DZ127" ca="1">IFERROR(INDEX($AB$3:$AB$65,MATCH(1,($AO$3:$AO$65=$AR127&amp;$AQ127)*($Z$3:$Z$65=DZ$3),0),0),"")</f>
        <v/>
      </c>
      <c r="EA127" s="297" t="str">
        <f t="array" aca="1" ref="EA127" ca="1">IFERROR(INDEX($AC$3:$AC$65,MATCH(1,($AO$3:$AO$65=$AR127&amp;$AQ127)*($Z$3:$Z$65=EA$3),0),0),"")</f>
        <v/>
      </c>
      <c r="EB127" s="297" t="str">
        <f t="array" aca="1" ref="EB127" ca="1">IFERROR(INDEX($AA$3:$AA$65,MATCH(1,($AO$3:$AO$65=$AR127&amp;$AQ127)*($Z$3:$Z$65=EB$3),0),0),"")</f>
        <v/>
      </c>
      <c r="EC127" s="299" t="str">
        <f t="array" aca="1" ref="EC127" ca="1">IFERROR(INDEX($Y$3:$Y$65,MATCH(1,($AO$3:$AO$65=$AR127&amp;$AQ127)*($Z$3:$Z$65=EC$3),0),0),"")</f>
        <v/>
      </c>
      <c r="ED127" s="297" t="str">
        <f t="array" aca="1" ref="ED127" ca="1">IFERROR(INDEX($AB$3:$AB$65,MATCH(1,($AO$3:$AO$65=$AR127&amp;$AQ127)*($Z$3:$Z$65=ED$3),0),0),"")</f>
        <v/>
      </c>
      <c r="EE127" s="297" t="str">
        <f t="array" aca="1" ref="EE127" ca="1">IFERROR(INDEX($AC$3:$AC$65,MATCH(1,($AO$3:$AO$65=$AR127&amp;$AQ127)*($Z$3:$Z$65=EE$3),0),0),"")</f>
        <v/>
      </c>
      <c r="EF127" s="297">
        <f t="array" aca="1" ref="EF127" ca="1">IFERROR(INDEX($AI$3:$AI$129,MATCH(1,($AP$3:$AP$129=$AR127&amp;$AQ127)*($AH$3:$AH$129=EF$3),0),0),"")</f>
        <v>0.79166666666666674</v>
      </c>
      <c r="EG127" s="299">
        <f t="array" aca="1" ref="EG127" ca="1">IFERROR(INDEX($AG$3:$AG$129,MATCH(1,($AP$3:$AP$129=$AR127&amp;$AQ127)*($AH$3:$AH$129=EG$3),0),0),"")</f>
        <v>48</v>
      </c>
      <c r="EH127" s="297" t="str">
        <f t="array" aca="1" ref="EH127" ca="1">IFERROR(INDEX($AJ$3:$AJ$129,MATCH(1,($AP$3:$AP$129=$AR127&amp;$AQ127)*($AH$3:$AH$129=EH$3),0),0),"")</f>
        <v>Loser Match 26</v>
      </c>
      <c r="EI127" s="297" t="str">
        <f t="array" aca="1" ref="EI127" ca="1">IFERROR(INDEX($AK$3:$AK$129,MATCH(1,($AP$3:$AP$129=$AR127&amp;$AQ127)*($AH$3:$AH$129=EI$3),0),0),"")</f>
        <v>Loser Match 25</v>
      </c>
      <c r="EJ127" s="297" t="str">
        <f t="array" aca="1" ref="EJ127" ca="1">IFERROR(INDEX($AI$3:$AI$129,MATCH(1,($AP$3:$AP$129=$AR127&amp;$AQ127)*($AH$3:$AH$129=EJ$3),0),0),"")</f>
        <v/>
      </c>
      <c r="EK127" s="299" t="str">
        <f t="array" aca="1" ref="EK127" ca="1">IFERROR(INDEX($AG$3:$AG$129,MATCH(1,($AP$3:$AP$129=$AR127&amp;$AQ127)*($AH$3:$AH$129=EK$3),0),0),"")</f>
        <v/>
      </c>
      <c r="EL127" s="297" t="str">
        <f t="array" aca="1" ref="EL127" ca="1">IFERROR(INDEX($AJ$3:$AJ$129,MATCH(1,($AP$3:$AP$129=$AR127&amp;$AQ127)*($AH$3:$AH$129=EL$3),0),0),"")</f>
        <v/>
      </c>
      <c r="EM127" s="297" t="str">
        <f t="array" aca="1" ref="EM127" ca="1">IFERROR(INDEX($AK$3:$AK$129,MATCH(1,($AP$3:$AP$129=$AR127&amp;$AQ127)*($AH$3:$AH$129=EM$3),0),0),"")</f>
        <v/>
      </c>
      <c r="EN127" s="297" t="str">
        <f t="array" aca="1" ref="EN127" ca="1">IFERROR(INDEX($AI$3:$AI$129,MATCH(1,($AP$3:$AP$129=$AR127&amp;$AQ127)*($AH$3:$AH$129=EN$3),0),0),"")</f>
        <v/>
      </c>
      <c r="EO127" s="299" t="str">
        <f t="array" aca="1" ref="EO127" ca="1">IFERROR(INDEX($AG$3:$AG$129,MATCH(1,($AP$3:$AP$129=$AR127&amp;$AQ127)*($AH$3:$AH$129=EO$3),0),0),"")</f>
        <v/>
      </c>
      <c r="EP127" s="297" t="str">
        <f t="array" aca="1" ref="EP127" ca="1">IFERROR(INDEX($AJ$3:$AJ$129,MATCH(1,($AP$3:$AP$129=$AR127&amp;$AQ127)*($AH$3:$AH$129=EP$3),0),0),"")</f>
        <v/>
      </c>
      <c r="EQ127" s="297" t="str">
        <f t="array" aca="1" ref="EQ127" ca="1">IFERROR(INDEX($AK$3:$AK$129,MATCH(1,($AP$3:$AP$129=$AR127&amp;$AQ127)*($AH$3:$AH$129=EQ$3),0),0),"")</f>
        <v/>
      </c>
      <c r="ER127" s="297" t="str">
        <f t="array" aca="1" ref="ER127" ca="1">IFERROR(INDEX($AI$3:$AI$129,MATCH(1,($AP$3:$AP$129=$AR127&amp;$AQ127)*($AH$3:$AH$129=ER$3),0),0),"")</f>
        <v/>
      </c>
      <c r="ES127" s="299" t="str">
        <f t="array" aca="1" ref="ES127" ca="1">IFERROR(INDEX($AG$3:$AG$129,MATCH(1,($AP$3:$AP$129=$AR127&amp;$AQ127)*($AH$3:$AH$129=ES$3),0),0),"")</f>
        <v/>
      </c>
      <c r="ET127" s="297" t="str">
        <f t="array" aca="1" ref="ET127" ca="1">IFERROR(INDEX($AJ$3:$AJ$129,MATCH(1,($AP$3:$AP$129=$AR127&amp;$AQ127)*($AH$3:$AH$129=ET$3),0),0),"")</f>
        <v/>
      </c>
      <c r="EU127" s="297" t="str">
        <f t="array" aca="1" ref="EU127" ca="1">IFERROR(INDEX($AK$3:$AK$129,MATCH(1,($AP$3:$AP$129=$AR127&amp;$AQ127)*($AH$3:$AH$129=EU$3),0),0),"")</f>
        <v/>
      </c>
      <c r="EV127" s="297" t="str">
        <f t="array" aca="1" ref="EV127" ca="1">IFERROR(INDEX($AI$3:$AI$129,MATCH(1,($AP$3:$AP$129=$AR127&amp;$AQ127)*($AH$3:$AH$129=EV$3),0),0),"")</f>
        <v/>
      </c>
      <c r="EW127" s="299" t="str">
        <f t="array" aca="1" ref="EW127" ca="1">IFERROR(INDEX($AG$3:$AG$129,MATCH(1,($AP$3:$AP$129=$AR127&amp;$AQ127)*($AH$3:$AH$129=EW$3),0),0),"")</f>
        <v/>
      </c>
      <c r="EX127" s="297" t="str">
        <f t="array" aca="1" ref="EX127" ca="1">IFERROR(INDEX($AJ$3:$AJ$129,MATCH(1,($AP$3:$AP$129=$AR127&amp;$AQ127)*($AH$3:$AH$129=EX$3),0),0),"")</f>
        <v/>
      </c>
      <c r="EY127" s="297" t="str">
        <f t="array" aca="1" ref="EY127" ca="1">IFERROR(INDEX($AK$3:$AK$129,MATCH(1,($AP$3:$AP$129=$AR127&amp;$AQ127)*($AH$3:$AH$129=EY$3),0),0),"")</f>
        <v/>
      </c>
      <c r="EZ127" s="297" t="str">
        <f t="array" aca="1" ref="EZ127" ca="1">IFERROR(INDEX($AI$3:$AI$129,MATCH(1,($AP$3:$AP$129=$AR127&amp;$AQ127)*($AH$3:$AH$129=EZ$3),0),0),"")</f>
        <v/>
      </c>
      <c r="FA127" s="299" t="str">
        <f t="array" aca="1" ref="FA127" ca="1">IFERROR(INDEX($AG$3:$AG$129,MATCH(1,($AP$3:$AP$129=$AR127&amp;$AQ127)*($AH$3:$AH$129=FA$3),0),0),"")</f>
        <v/>
      </c>
      <c r="FB127" s="297" t="str">
        <f t="array" aca="1" ref="FB127" ca="1">IFERROR(INDEX($AJ$3:$AJ$129,MATCH(1,($AP$3:$AP$129=$AR127&amp;$AQ127)*($AH$3:$AH$129=FB$3),0),0),"")</f>
        <v/>
      </c>
      <c r="FC127" s="297" t="str">
        <f t="array" aca="1" ref="FC127" ca="1">IFERROR(INDEX($AK$3:$AK$129,MATCH(1,($AP$3:$AP$129=$AR127&amp;$AQ127)*($AH$3:$AH$129=FC$3),0),0),"")</f>
        <v/>
      </c>
      <c r="FD127" s="297" t="str">
        <f t="array" aca="1" ref="FD127" ca="1">IFERROR(INDEX($AI$3:$AI$129,MATCH(1,($AP$3:$AP$129=$AR127&amp;$AQ127)*($AH$3:$AH$129=FD$3),0),0),"")</f>
        <v/>
      </c>
      <c r="FE127" s="299" t="str">
        <f t="array" aca="1" ref="FE127" ca="1">IFERROR(INDEX($AG$3:$AG$129,MATCH(1,($AP$3:$AP$129=$AR127&amp;$AQ127)*($AH$3:$AH$129=FE$3),0),0),"")</f>
        <v/>
      </c>
      <c r="FF127" s="297" t="str">
        <f t="array" aca="1" ref="FF127" ca="1">IFERROR(INDEX($AJ$3:$AJ$129,MATCH(1,($AP$3:$AP$129=$AR127&amp;$AQ127)*($AH$3:$AH$129=FF$3),0),0),"")</f>
        <v/>
      </c>
      <c r="FG127" s="297" t="str">
        <f t="array" aca="1" ref="FG127" ca="1">IFERROR(INDEX($AK$3:$AK$129,MATCH(1,($AP$3:$AP$129=$AR127&amp;$AQ127)*($AH$3:$AH$129=FG$3),0),0),"")</f>
        <v/>
      </c>
    </row>
    <row r="128" spans="2:163" ht="13.8" x14ac:dyDescent="0.25">
      <c r="B128" s="295">
        <f>dummy1!O134</f>
        <v>126</v>
      </c>
      <c r="C128" s="296">
        <f>dummy1!P134</f>
        <v>42041</v>
      </c>
      <c r="D128" s="297">
        <f>dummy1!Q134</f>
        <v>0.87500000000000011</v>
      </c>
      <c r="E128" s="295" t="str">
        <f>dummy1!R134</f>
        <v>Court 14</v>
      </c>
      <c r="AD128" s="295">
        <f ca="1">'Bracket 33 - 64'!FG177</f>
        <v>78</v>
      </c>
      <c r="AE128" s="295" t="str">
        <f ca="1">'Bracket 33 - 64'!FH174</f>
        <v>Winner Match 67</v>
      </c>
      <c r="AF128" s="295" t="str">
        <f ca="1">'Bracket 33 - 64'!FH175</f>
        <v>Winner Match 77</v>
      </c>
      <c r="AG128" s="295" t="str">
        <f t="shared" ca="1" si="102"/>
        <v/>
      </c>
      <c r="AH128" s="295" t="str">
        <f t="shared" ca="1" si="103"/>
        <v/>
      </c>
      <c r="AI128" s="295" t="str">
        <f t="shared" ca="1" si="104"/>
        <v/>
      </c>
      <c r="AJ128" s="295" t="str">
        <f t="shared" ca="1" si="83"/>
        <v/>
      </c>
      <c r="AK128" s="295" t="str">
        <f t="shared" ca="1" si="84"/>
        <v/>
      </c>
      <c r="AL128" s="294">
        <f>IF(dummy1!B135=dummy1!B134,IF(dummy1!C135&gt;1,AL127,AL127+1),1)</f>
        <v>4</v>
      </c>
      <c r="AP128" s="295" t="str">
        <f t="shared" si="85"/>
        <v>4Court 14</v>
      </c>
      <c r="AQ128" s="295" t="str">
        <f t="shared" si="101"/>
        <v>Court 16</v>
      </c>
      <c r="AR128" s="295">
        <f t="shared" si="100"/>
        <v>4</v>
      </c>
      <c r="AS128" s="295">
        <f t="shared" ca="1" si="87"/>
        <v>31</v>
      </c>
      <c r="AT128" s="295">
        <f t="shared" ca="1" si="88"/>
        <v>0</v>
      </c>
      <c r="AU128" s="295">
        <f t="shared" ca="1" si="89"/>
        <v>0</v>
      </c>
      <c r="AV128" s="295">
        <f t="shared" ca="1" si="90"/>
        <v>0</v>
      </c>
      <c r="AW128" s="295">
        <f t="shared" ca="1" si="91"/>
        <v>0</v>
      </c>
      <c r="AX128" s="295">
        <f t="shared" ca="1" si="92"/>
        <v>0</v>
      </c>
      <c r="AY128" s="295">
        <f t="shared" ca="1" si="93"/>
        <v>0</v>
      </c>
      <c r="AZ128" s="297" t="str">
        <f t="array" aca="1" ref="AZ128" ca="1">IFERROR(INDEX($K$3:$K$18,MATCH(1,($AM$3:$AM$18=$AR128&amp;$AQ128)*($J$3:$J$18=AZ$3),0),0),"")</f>
        <v/>
      </c>
      <c r="BA128" s="299" t="str">
        <f t="array" aca="1" ref="BA128" ca="1">IFERROR(INDEX($I$3:$I$18,MATCH(1,($AM$3:$AM$18=$AR128&amp;$AQ128)*($J$3:$J$18=BA$3),0),0),"")</f>
        <v/>
      </c>
      <c r="BB128" s="297" t="str">
        <f t="array" aca="1" ref="BB128" ca="1">IFERROR(INDEX($L$3:$L$18,MATCH(1,($AM$3:$AM$18=$AR128&amp;$AQ128)*($J$3:$J$18=BB$3),0),0),"")</f>
        <v/>
      </c>
      <c r="BC128" s="297" t="str">
        <f t="array" aca="1" ref="BC128" ca="1">IFERROR(INDEX($M$3:$M$18,MATCH(1,($AM$3:$AM$18=$AR128&amp;$AQ128)*($J$3:$J$18=BC$3),0),0),"")</f>
        <v/>
      </c>
      <c r="BD128" s="297" t="str">
        <f t="array" aca="1" ref="BD128" ca="1">IFERROR(INDEX($K$3:$K$18,MATCH(1,($AM$3:$AM$18=$AR128&amp;$AQ128)*($J$3:$J$18=BD$3),0),0),"")</f>
        <v/>
      </c>
      <c r="BE128" s="299" t="str">
        <f t="array" aca="1" ref="BE128" ca="1">IFERROR(INDEX($I$3:$I$18,MATCH(1,($AM$3:$AM$18=$AR128&amp;$AQ128)*($J$3:$J$18=BE$3),0),0),"")</f>
        <v/>
      </c>
      <c r="BF128" s="297" t="str">
        <f t="array" aca="1" ref="BF128" ca="1">IFERROR(INDEX($L$3:$L$18,MATCH(1,($AM$3:$AM$18=$AR128&amp;$AQ128)*($J$3:$J$18=BF$3),0),0),"")</f>
        <v/>
      </c>
      <c r="BG128" s="297" t="str">
        <f t="array" aca="1" ref="BG128" ca="1">IFERROR(INDEX($M$3:$M$18,MATCH(1,($AM$3:$AM$18=$AR128&amp;$AQ128)*($J$3:$J$18=BG$3),0),0),"")</f>
        <v/>
      </c>
      <c r="BH128" s="297" t="str">
        <f t="array" aca="1" ref="BH128" ca="1">IFERROR(INDEX($K$3:$K$18,MATCH(1,($AM$3:$AM$18=$AR128&amp;$AQ128)*($J$3:$J$18=BH$3),0),0),"")</f>
        <v/>
      </c>
      <c r="BI128" s="299" t="str">
        <f t="array" aca="1" ref="BI128" ca="1">IFERROR(INDEX($I$3:$I$18,MATCH(1,($AM$3:$AM$18=$AR128&amp;$AQ128)*($J$3:$J$18=BI$3),0),0),"")</f>
        <v/>
      </c>
      <c r="BJ128" s="297" t="str">
        <f t="array" aca="1" ref="BJ128" ca="1">IFERROR(INDEX($L$3:$L$18,MATCH(1,($AM$3:$AM$18=$AR128&amp;$AQ128)*($J$3:$J$18=BJ$3),0),0),"")</f>
        <v/>
      </c>
      <c r="BK128" s="297" t="str">
        <f t="array" aca="1" ref="BK128" ca="1">IFERROR(INDEX($M$3:$M$18,MATCH(1,($AM$3:$AM$18=$AR128&amp;$AQ128)*($J$3:$J$18=BK$3),0),0),"")</f>
        <v/>
      </c>
      <c r="BL128" s="297" t="str">
        <f t="array" aca="1" ref="BL128" ca="1">IFERROR(INDEX($K$3:$K$18,MATCH(1,($AM$3:$AM$18=$AR128&amp;$AQ128)*($J$3:$J$18=BL$3),0),0),"")</f>
        <v/>
      </c>
      <c r="BM128" s="299" t="str">
        <f t="array" aca="1" ref="BM128" ca="1">IFERROR(INDEX($I$3:$I$18,MATCH(1,($AM$3:$AM$18=$AR128&amp;$AQ128)*($J$3:$J$18=BM$3),0),0),"")</f>
        <v/>
      </c>
      <c r="BN128" s="297" t="str">
        <f t="array" aca="1" ref="BN128" ca="1">IFERROR(INDEX($L$3:$L$18,MATCH(1,($AM$3:$AM$18=$AR128&amp;$AQ128)*($J$3:$J$18=BN$3),0),0),"")</f>
        <v/>
      </c>
      <c r="BO128" s="297" t="str">
        <f t="array" aca="1" ref="BO128" ca="1">IFERROR(INDEX($M$3:$M$18,MATCH(1,($AM$3:$AM$18=$AR128&amp;$AQ128)*($J$3:$J$18=BO$3),0),0),"")</f>
        <v/>
      </c>
      <c r="BP128" s="297" t="str">
        <f t="array" aca="1" ref="BP128" ca="1">IFERROR(INDEX($K$3:$K$18,MATCH(1,($AM$3:$AM$18=$AR128&amp;$AQ128)*($J$3:$J$18=BP$3),0),0),"")</f>
        <v/>
      </c>
      <c r="BQ128" s="299" t="str">
        <f t="array" aca="1" ref="BQ128" ca="1">IFERROR(INDEX($I$3:$I$18,MATCH(1,($AM$3:$AM$18=$AR128&amp;$AQ128)*($J$3:$J$18=BQ$3),0),0),"")</f>
        <v/>
      </c>
      <c r="BR128" s="297" t="str">
        <f t="array" aca="1" ref="BR128" ca="1">IFERROR(INDEX($L$3:$L$18,MATCH(1,($AM$3:$AM$18=$AR128&amp;$AQ128)*($J$3:$J$18=BR$3),0),0),"")</f>
        <v/>
      </c>
      <c r="BS128" s="297" t="str">
        <f t="array" aca="1" ref="BS128" ca="1">IFERROR(INDEX($M$3:$M$18,MATCH(1,($AM$3:$AM$18=$AR128&amp;$AQ128)*($J$3:$J$18=BS$3),0),0),"")</f>
        <v/>
      </c>
      <c r="BT128" s="297" t="str">
        <f t="array" aca="1" ref="BT128" ca="1">IFERROR(INDEX($K$3:$K$18,MATCH(1,($AM$3:$AM$18=$AR128&amp;$AQ128)*($J$3:$J$18=BT$3),0),0),"")</f>
        <v/>
      </c>
      <c r="BU128" s="299" t="str">
        <f t="array" aca="1" ref="BU128" ca="1">IFERROR(INDEX($I$3:$I$18,MATCH(1,($AM$3:$AM$18=$AR128&amp;$AQ128)*($J$3:$J$18=BU$3),0),0),"")</f>
        <v/>
      </c>
      <c r="BV128" s="297" t="str">
        <f t="array" aca="1" ref="BV128" ca="1">IFERROR(INDEX($L$3:$L$18,MATCH(1,($AM$3:$AM$18=$AR128&amp;$AQ128)*($J$3:$J$18=BV$3),0),0),"")</f>
        <v/>
      </c>
      <c r="BW128" s="297" t="str">
        <f t="array" aca="1" ref="BW128" ca="1">IFERROR(INDEX($M$3:$M$18,MATCH(1,($AM$3:$AM$18=$AR128&amp;$AQ128)*($J$3:$J$18=BW$3),0),0),"")</f>
        <v/>
      </c>
      <c r="BX128" s="297" t="str">
        <f t="array" aca="1" ref="BX128" ca="1">IFERROR(INDEX($K$3:$K$18,MATCH(1,($AM$3:$AM$18=$AR128&amp;$AQ128)*($J$3:$J$18=BX$3),0),0),"")</f>
        <v/>
      </c>
      <c r="BY128" s="299" t="str">
        <f t="array" aca="1" ref="BY128" ca="1">IFERROR(INDEX($I$3:$I$18,MATCH(1,($AM$3:$AM$18=$AR128&amp;$AQ128)*($J$3:$J$18=BY$3),0),0),"")</f>
        <v/>
      </c>
      <c r="BZ128" s="297" t="str">
        <f t="array" aca="1" ref="BZ128" ca="1">IFERROR(INDEX($L$3:$L$18,MATCH(1,($AM$3:$AM$18=$AR128&amp;$AQ128)*($J$3:$J$18=BZ$3),0),0),"")</f>
        <v/>
      </c>
      <c r="CA128" s="297" t="str">
        <f t="array" aca="1" ref="CA128" ca="1">IFERROR(INDEX($M$3:$M$18,MATCH(1,($AM$3:$AM$18=$AR128&amp;$AQ128)*($J$3:$J$18=CA$3),0),0),"")</f>
        <v/>
      </c>
      <c r="CB128" s="297" t="str">
        <f t="array" aca="1" ref="CB128" ca="1">IFERROR(INDEX($S$3:$S$33,MATCH(1,($AN$3:$AN$33=$AR128&amp;$AQ128)*($R$3:$R$33=CB$3),0),0),"")</f>
        <v/>
      </c>
      <c r="CC128" s="299" t="str">
        <f t="array" aca="1" ref="CC128" ca="1">IFERROR(INDEX($Q$3:$Q$33,MATCH(1,($AN$3:$AN$33=$AR128&amp;$AQ128)*($R$3:$R$33=CC$3),0),0),"")</f>
        <v/>
      </c>
      <c r="CD128" s="297" t="str">
        <f t="array" aca="1" ref="CD128" ca="1">IFERROR(INDEX($T$3:$T$33,MATCH(1,($AN$3:$AN$33=$AR128&amp;$AQ128)*($R$3:$R$33=CD$3),0),0),"")</f>
        <v/>
      </c>
      <c r="CE128" s="297" t="str">
        <f t="array" aca="1" ref="CE128" ca="1">IFERROR(INDEX($U$3:$U$33,MATCH(1,($AN$3:$AN$33=$AR128&amp;$AQ128)*($R$3:$R$33=CE$3),0),0),"")</f>
        <v/>
      </c>
      <c r="CF128" s="297" t="str">
        <f t="array" aca="1" ref="CF128" ca="1">IFERROR(INDEX($S$3:$S$33,MATCH(1,($AN$3:$AN$33=$AR128&amp;$AQ128)*($R$3:$R$33=CF$3),0),0),"")</f>
        <v/>
      </c>
      <c r="CG128" s="299" t="str">
        <f t="array" aca="1" ref="CG128" ca="1">IFERROR(INDEX($Q$3:$Q$33,MATCH(1,($AN$3:$AN$33=$AR128&amp;$AQ128)*($R$3:$R$33=CG$3),0),0),"")</f>
        <v/>
      </c>
      <c r="CH128" s="297" t="str">
        <f t="array" aca="1" ref="CH128" ca="1">IFERROR(INDEX($T$3:$T$33,MATCH(1,($AN$3:$AN$33=$AR128&amp;$AQ128)*($R$3:$R$33=CH$3),0),0),"")</f>
        <v/>
      </c>
      <c r="CI128" s="297" t="str">
        <f t="array" aca="1" ref="CI128" ca="1">IFERROR(INDEX($U$3:$U$33,MATCH(1,($AN$3:$AN$33=$AR128&amp;$AQ128)*($R$3:$R$33=CI$3),0),0),"")</f>
        <v/>
      </c>
      <c r="CJ128" s="297" t="str">
        <f t="array" aca="1" ref="CJ128" ca="1">IFERROR(INDEX($S$3:$S$33,MATCH(1,($AN$3:$AN$33=$AR128&amp;$AQ128)*($R$3:$R$33=CJ$3),0),0),"")</f>
        <v/>
      </c>
      <c r="CK128" s="299" t="str">
        <f t="array" aca="1" ref="CK128" ca="1">IFERROR(INDEX($Q$3:$Q$33,MATCH(1,($AN$3:$AN$33=$AR128&amp;$AQ128)*($R$3:$R$33=CK$3),0),0),"")</f>
        <v/>
      </c>
      <c r="CL128" s="297" t="str">
        <f t="array" aca="1" ref="CL128" ca="1">IFERROR(INDEX($T$3:$T$33,MATCH(1,($AN$3:$AN$33=$AR128&amp;$AQ128)*($R$3:$R$33=CL$3),0),0),"")</f>
        <v/>
      </c>
      <c r="CM128" s="297" t="str">
        <f t="array" aca="1" ref="CM128" ca="1">IFERROR(INDEX($U$3:$U$33,MATCH(1,($AN$3:$AN$33=$AR128&amp;$AQ128)*($R$3:$R$33=CM$3),0),0),"")</f>
        <v/>
      </c>
      <c r="CN128" s="297" t="str">
        <f t="array" aca="1" ref="CN128" ca="1">IFERROR(INDEX($S$3:$S$33,MATCH(1,($AN$3:$AN$33=$AR128&amp;$AQ128)*($R$3:$R$33=CN$3),0),0),"")</f>
        <v/>
      </c>
      <c r="CO128" s="299" t="str">
        <f t="array" aca="1" ref="CO128" ca="1">IFERROR(INDEX($Q$3:$Q$33,MATCH(1,($AN$3:$AN$33=$AR128&amp;$AQ128)*($R$3:$R$33=CO$3),0),0),"")</f>
        <v/>
      </c>
      <c r="CP128" s="297" t="str">
        <f t="array" aca="1" ref="CP128" ca="1">IFERROR(INDEX($T$3:$T$33,MATCH(1,($AN$3:$AN$33=$AR128&amp;$AQ128)*($R$3:$R$33=CP$3),0),0),"")</f>
        <v/>
      </c>
      <c r="CQ128" s="297" t="str">
        <f t="array" aca="1" ref="CQ128" ca="1">IFERROR(INDEX($U$3:$U$33,MATCH(1,($AN$3:$AN$33=$AR128&amp;$AQ128)*($R$3:$R$33=CQ$3),0),0),"")</f>
        <v/>
      </c>
      <c r="CR128" s="297" t="str">
        <f t="array" aca="1" ref="CR128" ca="1">IFERROR(INDEX($S$3:$S$33,MATCH(1,($AN$3:$AN$33=$AR128&amp;$AQ128)*($R$3:$R$33=CR$3),0),0),"")</f>
        <v/>
      </c>
      <c r="CS128" s="299" t="str">
        <f t="array" aca="1" ref="CS128" ca="1">IFERROR(INDEX($Q$3:$Q$33,MATCH(1,($AN$3:$AN$33=$AR128&amp;$AQ128)*($R$3:$R$33=CS$3),0),0),"")</f>
        <v/>
      </c>
      <c r="CT128" s="297" t="str">
        <f t="array" aca="1" ref="CT128" ca="1">IFERROR(INDEX($T$3:$T$33,MATCH(1,($AN$3:$AN$33=$AR128&amp;$AQ128)*($R$3:$R$33=CT$3),0),0),"")</f>
        <v/>
      </c>
      <c r="CU128" s="297" t="str">
        <f t="array" aca="1" ref="CU128" ca="1">IFERROR(INDEX($U$3:$U$33,MATCH(1,($AN$3:$AN$33=$AR128&amp;$AQ128)*($R$3:$R$33=CU$3),0),0),"")</f>
        <v/>
      </c>
      <c r="CV128" s="297" t="str">
        <f t="array" aca="1" ref="CV128" ca="1">IFERROR(INDEX($S$3:$S$33,MATCH(1,($AN$3:$AN$33=$AR128&amp;$AQ128)*($R$3:$R$33=CV$3),0),0),"")</f>
        <v/>
      </c>
      <c r="CW128" s="299" t="str">
        <f t="array" aca="1" ref="CW128" ca="1">IFERROR(INDEX($Q$3:$Q$33,MATCH(1,($AN$3:$AN$33=$AR128&amp;$AQ128)*($R$3:$R$33=CW$3),0),0),"")</f>
        <v/>
      </c>
      <c r="CX128" s="297" t="str">
        <f t="array" aca="1" ref="CX128" ca="1">IFERROR(INDEX($T$3:$T$33,MATCH(1,($AN$3:$AN$33=$AR128&amp;$AQ128)*($R$3:$R$33=CX$3),0),0),"")</f>
        <v/>
      </c>
      <c r="CY128" s="297" t="str">
        <f t="array" aca="1" ref="CY128" ca="1">IFERROR(INDEX($U$3:$U$33,MATCH(1,($AN$3:$AN$33=$AR128&amp;$AQ128)*($R$3:$R$33=CY$3),0),0),"")</f>
        <v/>
      </c>
      <c r="CZ128" s="297" t="str">
        <f t="array" aca="1" ref="CZ128" ca="1">IFERROR(INDEX($S$3:$S$33,MATCH(1,($AN$3:$AN$33=$AR128&amp;$AQ128)*($R$3:$R$33=CZ$3),0),0),"")</f>
        <v/>
      </c>
      <c r="DA128" s="299" t="str">
        <f t="array" aca="1" ref="DA128" ca="1">IFERROR(INDEX($Q$3:$Q$33,MATCH(1,($AN$3:$AN$33=$AR128&amp;$AQ128)*($R$3:$R$33=DA$3),0),0),"")</f>
        <v/>
      </c>
      <c r="DB128" s="297" t="str">
        <f t="array" aca="1" ref="DB128" ca="1">IFERROR(INDEX($T$3:$T$33,MATCH(1,($AN$3:$AN$33=$AR128&amp;$AQ128)*($R$3:$R$33=DB$3),0),0),"")</f>
        <v/>
      </c>
      <c r="DC128" s="297" t="str">
        <f t="array" aca="1" ref="DC128" ca="1">IFERROR(INDEX($U$3:$U$33,MATCH(1,($AN$3:$AN$33=$AR128&amp;$AQ128)*($R$3:$R$33=DC$3),0),0),"")</f>
        <v/>
      </c>
      <c r="DD128" s="297" t="str">
        <f t="array" aca="1" ref="DD128" ca="1">IFERROR(INDEX($AA$3:$AA$65,MATCH(1,($AO$3:$AO$65=$AR128&amp;$AQ128)*($Z$3:$Z$65=DD$3),0),0),"")</f>
        <v/>
      </c>
      <c r="DE128" s="299" t="str">
        <f t="array" aca="1" ref="DE128" ca="1">IFERROR(INDEX($Y$3:$Y$65,MATCH(1,($AO$3:$AO$65=$AR128&amp;$AQ128)*($Z$3:$Z$65=DE$3),0),0),"")</f>
        <v/>
      </c>
      <c r="DF128" s="297" t="str">
        <f t="array" aca="1" ref="DF128" ca="1">IFERROR(INDEX($AB$3:$AB$65,MATCH(1,($AO$3:$AO$65=$AR128&amp;$AQ128)*($Z$3:$Z$65=DF$3),0),0),"")</f>
        <v/>
      </c>
      <c r="DG128" s="297" t="str">
        <f t="array" aca="1" ref="DG128" ca="1">IFERROR(INDEX($AC$3:$AC$65,MATCH(1,($AO$3:$AO$65=$AR128&amp;$AQ128)*($Z$3:$Z$65=DG$3),0),0),"")</f>
        <v/>
      </c>
      <c r="DH128" s="297" t="str">
        <f t="array" aca="1" ref="DH128" ca="1">IFERROR(INDEX($AA$3:$AA$65,MATCH(1,($AO$3:$AO$65=$AR128&amp;$AQ128)*($Z$3:$Z$65=DH$3),0),0),"")</f>
        <v/>
      </c>
      <c r="DI128" s="299" t="str">
        <f t="array" aca="1" ref="DI128" ca="1">IFERROR(INDEX($Y$3:$Y$65,MATCH(1,($AO$3:$AO$65=$AR128&amp;$AQ128)*($Z$3:$Z$65=DI$3),0),0),"")</f>
        <v/>
      </c>
      <c r="DJ128" s="297" t="str">
        <f t="array" aca="1" ref="DJ128" ca="1">IFERROR(INDEX($AB$3:$AB$65,MATCH(1,($AO$3:$AO$65=$AR128&amp;$AQ128)*($Z$3:$Z$65=DJ$3),0),0),"")</f>
        <v/>
      </c>
      <c r="DK128" s="297" t="str">
        <f t="array" aca="1" ref="DK128" ca="1">IFERROR(INDEX($AC$3:$AC$65,MATCH(1,($AO$3:$AO$65=$AR128&amp;$AQ128)*($Z$3:$Z$65=DK$3),0),0),"")</f>
        <v/>
      </c>
      <c r="DL128" s="297" t="str">
        <f t="array" aca="1" ref="DL128" ca="1">IFERROR(INDEX($AA$3:$AA$65,MATCH(1,($AO$3:$AO$65=$AR128&amp;$AQ128)*($Z$3:$Z$65=DL$3),0),0),"")</f>
        <v/>
      </c>
      <c r="DM128" s="299" t="str">
        <f t="array" aca="1" ref="DM128" ca="1">IFERROR(INDEX($Y$3:$Y$65,MATCH(1,($AO$3:$AO$65=$AR128&amp;$AQ128)*($Z$3:$Z$65=DM$3),0),0),"")</f>
        <v/>
      </c>
      <c r="DN128" s="297" t="str">
        <f t="array" aca="1" ref="DN128" ca="1">IFERROR(INDEX($AB$3:$AB$65,MATCH(1,($AO$3:$AO$65=$AR128&amp;$AQ128)*($Z$3:$Z$65=DN$3),0),0),"")</f>
        <v/>
      </c>
      <c r="DO128" s="297" t="str">
        <f t="array" aca="1" ref="DO128" ca="1">IFERROR(INDEX($AC$3:$AC$65,MATCH(1,($AO$3:$AO$65=$AR128&amp;$AQ128)*($Z$3:$Z$65=DO$3),0),0),"")</f>
        <v/>
      </c>
      <c r="DP128" s="297" t="str">
        <f t="array" aca="1" ref="DP128" ca="1">IFERROR(INDEX($AA$3:$AA$65,MATCH(1,($AO$3:$AO$65=$AR128&amp;$AQ128)*($Z$3:$Z$65=DP$3),0),0),"")</f>
        <v/>
      </c>
      <c r="DQ128" s="299" t="str">
        <f t="array" aca="1" ref="DQ128" ca="1">IFERROR(INDEX($Y$3:$Y$65,MATCH(1,($AO$3:$AO$65=$AR128&amp;$AQ128)*($Z$3:$Z$65=DQ$3),0),0),"")</f>
        <v/>
      </c>
      <c r="DR128" s="297" t="str">
        <f t="array" aca="1" ref="DR128" ca="1">IFERROR(INDEX($AB$3:$AB$65,MATCH(1,($AO$3:$AO$65=$AR128&amp;$AQ128)*($Z$3:$Z$65=DR$3),0),0),"")</f>
        <v/>
      </c>
      <c r="DS128" s="297" t="str">
        <f t="array" aca="1" ref="DS128" ca="1">IFERROR(INDEX($AC$3:$AC$65,MATCH(1,($AO$3:$AO$65=$AR128&amp;$AQ128)*($Z$3:$Z$65=DS$3),0),0),"")</f>
        <v/>
      </c>
      <c r="DT128" s="297" t="str">
        <f t="array" aca="1" ref="DT128" ca="1">IFERROR(INDEX($AA$3:$AA$65,MATCH(1,($AO$3:$AO$65=$AR128&amp;$AQ128)*($Z$3:$Z$65=DT$3),0),0),"")</f>
        <v/>
      </c>
      <c r="DU128" s="299" t="str">
        <f t="array" aca="1" ref="DU128" ca="1">IFERROR(INDEX($Y$3:$Y$65,MATCH(1,($AO$3:$AO$65=$AR128&amp;$AQ128)*($Z$3:$Z$65=DU$3),0),0),"")</f>
        <v/>
      </c>
      <c r="DV128" s="297" t="str">
        <f t="array" aca="1" ref="DV128" ca="1">IFERROR(INDEX($AB$3:$AB$65,MATCH(1,($AO$3:$AO$65=$AR128&amp;$AQ128)*($Z$3:$Z$65=DV$3),0),0),"")</f>
        <v/>
      </c>
      <c r="DW128" s="297" t="str">
        <f t="array" aca="1" ref="DW128" ca="1">IFERROR(INDEX($AC$3:$AC$65,MATCH(1,($AO$3:$AO$65=$AR128&amp;$AQ128)*($Z$3:$Z$65=DW$3),0),0),"")</f>
        <v/>
      </c>
      <c r="DX128" s="297" t="str">
        <f t="array" aca="1" ref="DX128" ca="1">IFERROR(INDEX($AA$3:$AA$65,MATCH(1,($AO$3:$AO$65=$AR128&amp;$AQ128)*($Z$3:$Z$65=DX$3),0),0),"")</f>
        <v/>
      </c>
      <c r="DY128" s="299" t="str">
        <f t="array" aca="1" ref="DY128" ca="1">IFERROR(INDEX($Y$3:$Y$65,MATCH(1,($AO$3:$AO$65=$AR128&amp;$AQ128)*($Z$3:$Z$65=DY$3),0),0),"")</f>
        <v/>
      </c>
      <c r="DZ128" s="297" t="str">
        <f t="array" aca="1" ref="DZ128" ca="1">IFERROR(INDEX($AB$3:$AB$65,MATCH(1,($AO$3:$AO$65=$AR128&amp;$AQ128)*($Z$3:$Z$65=DZ$3),0),0),"")</f>
        <v/>
      </c>
      <c r="EA128" s="297" t="str">
        <f t="array" aca="1" ref="EA128" ca="1">IFERROR(INDEX($AC$3:$AC$65,MATCH(1,($AO$3:$AO$65=$AR128&amp;$AQ128)*($Z$3:$Z$65=EA$3),0),0),"")</f>
        <v/>
      </c>
      <c r="EB128" s="297" t="str">
        <f t="array" aca="1" ref="EB128" ca="1">IFERROR(INDEX($AA$3:$AA$65,MATCH(1,($AO$3:$AO$65=$AR128&amp;$AQ128)*($Z$3:$Z$65=EB$3),0),0),"")</f>
        <v/>
      </c>
      <c r="EC128" s="299" t="str">
        <f t="array" aca="1" ref="EC128" ca="1">IFERROR(INDEX($Y$3:$Y$65,MATCH(1,($AO$3:$AO$65=$AR128&amp;$AQ128)*($Z$3:$Z$65=EC$3),0),0),"")</f>
        <v/>
      </c>
      <c r="ED128" s="297" t="str">
        <f t="array" aca="1" ref="ED128" ca="1">IFERROR(INDEX($AB$3:$AB$65,MATCH(1,($AO$3:$AO$65=$AR128&amp;$AQ128)*($Z$3:$Z$65=ED$3),0),0),"")</f>
        <v/>
      </c>
      <c r="EE128" s="297" t="str">
        <f t="array" aca="1" ref="EE128" ca="1">IFERROR(INDEX($AC$3:$AC$65,MATCH(1,($AO$3:$AO$65=$AR128&amp;$AQ128)*($Z$3:$Z$65=EE$3),0),0),"")</f>
        <v/>
      </c>
      <c r="EF128" s="297">
        <f t="array" aca="1" ref="EF128" ca="1">IFERROR(INDEX($AI$3:$AI$129,MATCH(1,($AP$3:$AP$129=$AR128&amp;$AQ128)*($AH$3:$AH$129=EF$3),0),0),"")</f>
        <v>0.87500000000000011</v>
      </c>
      <c r="EG128" s="299">
        <f t="array" aca="1" ref="EG128" ca="1">IFERROR(INDEX($AG$3:$AG$129,MATCH(1,($AP$3:$AP$129=$AR128&amp;$AQ128)*($AH$3:$AH$129=EG$3),0),0),"")</f>
        <v>64</v>
      </c>
      <c r="EH128" s="297" t="str">
        <f t="array" aca="1" ref="EH128" ca="1">IFERROR(INDEX($AJ$3:$AJ$129,MATCH(1,($AP$3:$AP$129=$AR128&amp;$AQ128)*($AH$3:$AH$129=EH$3),0),0),"")</f>
        <v>Winner Match 55</v>
      </c>
      <c r="EI128" s="297" t="str">
        <f t="array" aca="1" ref="EI128" ca="1">IFERROR(INDEX($AK$3:$AK$129,MATCH(1,($AP$3:$AP$129=$AR128&amp;$AQ128)*($AH$3:$AH$129=EI$3),0),0),"")</f>
        <v>Winner Match 56</v>
      </c>
      <c r="EJ128" s="297" t="str">
        <f t="array" aca="1" ref="EJ128" ca="1">IFERROR(INDEX($AI$3:$AI$129,MATCH(1,($AP$3:$AP$129=$AR128&amp;$AQ128)*($AH$3:$AH$129=EJ$3),0),0),"")</f>
        <v/>
      </c>
      <c r="EK128" s="299" t="str">
        <f t="array" aca="1" ref="EK128" ca="1">IFERROR(INDEX($AG$3:$AG$129,MATCH(1,($AP$3:$AP$129=$AR128&amp;$AQ128)*($AH$3:$AH$129=EK$3),0),0),"")</f>
        <v/>
      </c>
      <c r="EL128" s="297" t="str">
        <f t="array" aca="1" ref="EL128" ca="1">IFERROR(INDEX($AJ$3:$AJ$129,MATCH(1,($AP$3:$AP$129=$AR128&amp;$AQ128)*($AH$3:$AH$129=EL$3),0),0),"")</f>
        <v/>
      </c>
      <c r="EM128" s="297" t="str">
        <f t="array" aca="1" ref="EM128" ca="1">IFERROR(INDEX($AK$3:$AK$129,MATCH(1,($AP$3:$AP$129=$AR128&amp;$AQ128)*($AH$3:$AH$129=EM$3),0),0),"")</f>
        <v/>
      </c>
      <c r="EN128" s="297" t="str">
        <f t="array" aca="1" ref="EN128" ca="1">IFERROR(INDEX($AI$3:$AI$129,MATCH(1,($AP$3:$AP$129=$AR128&amp;$AQ128)*($AH$3:$AH$129=EN$3),0),0),"")</f>
        <v/>
      </c>
      <c r="EO128" s="299" t="str">
        <f t="array" aca="1" ref="EO128" ca="1">IFERROR(INDEX($AG$3:$AG$129,MATCH(1,($AP$3:$AP$129=$AR128&amp;$AQ128)*($AH$3:$AH$129=EO$3),0),0),"")</f>
        <v/>
      </c>
      <c r="EP128" s="297" t="str">
        <f t="array" aca="1" ref="EP128" ca="1">IFERROR(INDEX($AJ$3:$AJ$129,MATCH(1,($AP$3:$AP$129=$AR128&amp;$AQ128)*($AH$3:$AH$129=EP$3),0),0),"")</f>
        <v/>
      </c>
      <c r="EQ128" s="297" t="str">
        <f t="array" aca="1" ref="EQ128" ca="1">IFERROR(INDEX($AK$3:$AK$129,MATCH(1,($AP$3:$AP$129=$AR128&amp;$AQ128)*($AH$3:$AH$129=EQ$3),0),0),"")</f>
        <v/>
      </c>
      <c r="ER128" s="297" t="str">
        <f t="array" aca="1" ref="ER128" ca="1">IFERROR(INDEX($AI$3:$AI$129,MATCH(1,($AP$3:$AP$129=$AR128&amp;$AQ128)*($AH$3:$AH$129=ER$3),0),0),"")</f>
        <v/>
      </c>
      <c r="ES128" s="299" t="str">
        <f t="array" aca="1" ref="ES128" ca="1">IFERROR(INDEX($AG$3:$AG$129,MATCH(1,($AP$3:$AP$129=$AR128&amp;$AQ128)*($AH$3:$AH$129=ES$3),0),0),"")</f>
        <v/>
      </c>
      <c r="ET128" s="297" t="str">
        <f t="array" aca="1" ref="ET128" ca="1">IFERROR(INDEX($AJ$3:$AJ$129,MATCH(1,($AP$3:$AP$129=$AR128&amp;$AQ128)*($AH$3:$AH$129=ET$3),0),0),"")</f>
        <v/>
      </c>
      <c r="EU128" s="297" t="str">
        <f t="array" aca="1" ref="EU128" ca="1">IFERROR(INDEX($AK$3:$AK$129,MATCH(1,($AP$3:$AP$129=$AR128&amp;$AQ128)*($AH$3:$AH$129=EU$3),0),0),"")</f>
        <v/>
      </c>
      <c r="EV128" s="297" t="str">
        <f t="array" aca="1" ref="EV128" ca="1">IFERROR(INDEX($AI$3:$AI$129,MATCH(1,($AP$3:$AP$129=$AR128&amp;$AQ128)*($AH$3:$AH$129=EV$3),0),0),"")</f>
        <v/>
      </c>
      <c r="EW128" s="299" t="str">
        <f t="array" aca="1" ref="EW128" ca="1">IFERROR(INDEX($AG$3:$AG$129,MATCH(1,($AP$3:$AP$129=$AR128&amp;$AQ128)*($AH$3:$AH$129=EW$3),0),0),"")</f>
        <v/>
      </c>
      <c r="EX128" s="297" t="str">
        <f t="array" aca="1" ref="EX128" ca="1">IFERROR(INDEX($AJ$3:$AJ$129,MATCH(1,($AP$3:$AP$129=$AR128&amp;$AQ128)*($AH$3:$AH$129=EX$3),0),0),"")</f>
        <v/>
      </c>
      <c r="EY128" s="297" t="str">
        <f t="array" aca="1" ref="EY128" ca="1">IFERROR(INDEX($AK$3:$AK$129,MATCH(1,($AP$3:$AP$129=$AR128&amp;$AQ128)*($AH$3:$AH$129=EY$3),0),0),"")</f>
        <v/>
      </c>
      <c r="EZ128" s="297" t="str">
        <f t="array" aca="1" ref="EZ128" ca="1">IFERROR(INDEX($AI$3:$AI$129,MATCH(1,($AP$3:$AP$129=$AR128&amp;$AQ128)*($AH$3:$AH$129=EZ$3),0),0),"")</f>
        <v/>
      </c>
      <c r="FA128" s="299" t="str">
        <f t="array" aca="1" ref="FA128" ca="1">IFERROR(INDEX($AG$3:$AG$129,MATCH(1,($AP$3:$AP$129=$AR128&amp;$AQ128)*($AH$3:$AH$129=FA$3),0),0),"")</f>
        <v/>
      </c>
      <c r="FB128" s="297" t="str">
        <f t="array" aca="1" ref="FB128" ca="1">IFERROR(INDEX($AJ$3:$AJ$129,MATCH(1,($AP$3:$AP$129=$AR128&amp;$AQ128)*($AH$3:$AH$129=FB$3),0),0),"")</f>
        <v/>
      </c>
      <c r="FC128" s="297" t="str">
        <f t="array" aca="1" ref="FC128" ca="1">IFERROR(INDEX($AK$3:$AK$129,MATCH(1,($AP$3:$AP$129=$AR128&amp;$AQ128)*($AH$3:$AH$129=FC$3),0),0),"")</f>
        <v/>
      </c>
      <c r="FD128" s="297" t="str">
        <f t="array" aca="1" ref="FD128" ca="1">IFERROR(INDEX($AI$3:$AI$129,MATCH(1,($AP$3:$AP$129=$AR128&amp;$AQ128)*($AH$3:$AH$129=FD$3),0),0),"")</f>
        <v/>
      </c>
      <c r="FE128" s="299" t="str">
        <f t="array" aca="1" ref="FE128" ca="1">IFERROR(INDEX($AG$3:$AG$129,MATCH(1,($AP$3:$AP$129=$AR128&amp;$AQ128)*($AH$3:$AH$129=FE$3),0),0),"")</f>
        <v/>
      </c>
      <c r="FF128" s="297" t="str">
        <f t="array" aca="1" ref="FF128" ca="1">IFERROR(INDEX($AJ$3:$AJ$129,MATCH(1,($AP$3:$AP$129=$AR128&amp;$AQ128)*($AH$3:$AH$129=FF$3),0),0),"")</f>
        <v/>
      </c>
      <c r="FG128" s="297" t="str">
        <f t="array" aca="1" ref="FG128" ca="1">IFERROR(INDEX($AK$3:$AK$129,MATCH(1,($AP$3:$AP$129=$AR128&amp;$AQ128)*($AH$3:$AH$129=FG$3),0),0),"")</f>
        <v/>
      </c>
    </row>
    <row r="129" spans="2:163" ht="13.8" x14ac:dyDescent="0.25">
      <c r="B129" s="295">
        <f>dummy1!O135</f>
        <v>127</v>
      </c>
      <c r="C129" s="296">
        <f>dummy1!P135</f>
        <v>42041</v>
      </c>
      <c r="D129" s="297">
        <f>dummy1!Q135</f>
        <v>0.87500000000000011</v>
      </c>
      <c r="E129" s="295" t="str">
        <f>dummy1!R135</f>
        <v>Court 15</v>
      </c>
      <c r="AD129" s="295">
        <f ca="1">'Bracket 33 - 64'!FG191</f>
        <v>79</v>
      </c>
      <c r="AE129" s="295" t="str">
        <f ca="1">'Bracket 33 - 64'!FH188</f>
        <v>Loser Match 78 - First Lose</v>
      </c>
      <c r="AF129" s="295" t="str">
        <f ca="1">'Bracket 33 - 64'!FH189</f>
        <v>Winner Match 78</v>
      </c>
      <c r="AG129" s="295" t="str">
        <f t="shared" ca="1" si="102"/>
        <v/>
      </c>
      <c r="AH129" s="295" t="str">
        <f t="shared" ca="1" si="103"/>
        <v/>
      </c>
      <c r="AI129" s="295" t="str">
        <f t="shared" ca="1" si="104"/>
        <v/>
      </c>
      <c r="AJ129" s="295" t="str">
        <f ca="1">IFERROR(VLOOKUP($B129,$AD$3:$AF$129,2,FALSE),"")</f>
        <v/>
      </c>
      <c r="AK129" s="295" t="str">
        <f ca="1">IFERROR(VLOOKUP($B129,$AD$3:$AF$129,3,FALSE),"")</f>
        <v/>
      </c>
      <c r="AL129" s="294">
        <f>IF(dummy1!B136=dummy1!B135,IF(dummy1!C136&gt;1,AL128,AL128+1),1)</f>
        <v>4</v>
      </c>
      <c r="AP129" s="295" t="str">
        <f t="shared" si="85"/>
        <v>4Court 15</v>
      </c>
      <c r="AQ129" s="295" t="str">
        <f t="shared" si="101"/>
        <v>Court 16</v>
      </c>
      <c r="AR129" s="295">
        <f t="shared" si="100"/>
        <v>5</v>
      </c>
      <c r="AS129" s="295">
        <f t="shared" ca="1" si="87"/>
        <v>31</v>
      </c>
      <c r="AT129" s="295">
        <f t="shared" ca="1" si="88"/>
        <v>0</v>
      </c>
      <c r="AU129" s="295">
        <f t="shared" ca="1" si="89"/>
        <v>0</v>
      </c>
      <c r="AV129" s="295">
        <f t="shared" ca="1" si="90"/>
        <v>0</v>
      </c>
      <c r="AW129" s="295">
        <f t="shared" ca="1" si="91"/>
        <v>0</v>
      </c>
      <c r="AX129" s="295">
        <f t="shared" ca="1" si="92"/>
        <v>0</v>
      </c>
      <c r="AY129" s="295">
        <f t="shared" ca="1" si="93"/>
        <v>0</v>
      </c>
      <c r="AZ129" s="297" t="str">
        <f t="array" aca="1" ref="AZ129" ca="1">IFERROR(INDEX($K$3:$K$18,MATCH(1,($AM$3:$AM$18=$AR129&amp;$AQ129)*($J$3:$J$18=AZ$3),0),0),"")</f>
        <v/>
      </c>
      <c r="BA129" s="299" t="str">
        <f t="array" aca="1" ref="BA129" ca="1">IFERROR(INDEX($I$3:$I$18,MATCH(1,($AM$3:$AM$18=$AR129&amp;$AQ129)*($J$3:$J$18=BA$3),0),0),"")</f>
        <v/>
      </c>
      <c r="BB129" s="297" t="str">
        <f t="array" aca="1" ref="BB129" ca="1">IFERROR(INDEX($L$3:$L$18,MATCH(1,($AM$3:$AM$18=$AR129&amp;$AQ129)*($J$3:$J$18=BB$3),0),0),"")</f>
        <v/>
      </c>
      <c r="BC129" s="297" t="str">
        <f t="array" aca="1" ref="BC129" ca="1">IFERROR(INDEX($M$3:$M$18,MATCH(1,($AM$3:$AM$18=$AR129&amp;$AQ129)*($J$3:$J$18=BC$3),0),0),"")</f>
        <v/>
      </c>
      <c r="BD129" s="297" t="str">
        <f t="array" aca="1" ref="BD129" ca="1">IFERROR(INDEX($K$3:$K$18,MATCH(1,($AM$3:$AM$18=$AR129&amp;$AQ129)*($J$3:$J$18=BD$3),0),0),"")</f>
        <v/>
      </c>
      <c r="BE129" s="299" t="str">
        <f t="array" aca="1" ref="BE129" ca="1">IFERROR(INDEX($I$3:$I$18,MATCH(1,($AM$3:$AM$18=$AR129&amp;$AQ129)*($J$3:$J$18=BE$3),0),0),"")</f>
        <v/>
      </c>
      <c r="BF129" s="297" t="str">
        <f t="array" aca="1" ref="BF129" ca="1">IFERROR(INDEX($L$3:$L$18,MATCH(1,($AM$3:$AM$18=$AR129&amp;$AQ129)*($J$3:$J$18=BF$3),0),0),"")</f>
        <v/>
      </c>
      <c r="BG129" s="297" t="str">
        <f t="array" aca="1" ref="BG129" ca="1">IFERROR(INDEX($M$3:$M$18,MATCH(1,($AM$3:$AM$18=$AR129&amp;$AQ129)*($J$3:$J$18=BG$3),0),0),"")</f>
        <v/>
      </c>
      <c r="BH129" s="297" t="str">
        <f t="array" aca="1" ref="BH129" ca="1">IFERROR(INDEX($K$3:$K$18,MATCH(1,($AM$3:$AM$18=$AR129&amp;$AQ129)*($J$3:$J$18=BH$3),0),0),"")</f>
        <v/>
      </c>
      <c r="BI129" s="299" t="str">
        <f t="array" aca="1" ref="BI129" ca="1">IFERROR(INDEX($I$3:$I$18,MATCH(1,($AM$3:$AM$18=$AR129&amp;$AQ129)*($J$3:$J$18=BI$3),0),0),"")</f>
        <v/>
      </c>
      <c r="BJ129" s="297" t="str">
        <f t="array" aca="1" ref="BJ129" ca="1">IFERROR(INDEX($L$3:$L$18,MATCH(1,($AM$3:$AM$18=$AR129&amp;$AQ129)*($J$3:$J$18=BJ$3),0),0),"")</f>
        <v/>
      </c>
      <c r="BK129" s="297" t="str">
        <f t="array" aca="1" ref="BK129" ca="1">IFERROR(INDEX($M$3:$M$18,MATCH(1,($AM$3:$AM$18=$AR129&amp;$AQ129)*($J$3:$J$18=BK$3),0),0),"")</f>
        <v/>
      </c>
      <c r="BL129" s="297" t="str">
        <f t="array" aca="1" ref="BL129" ca="1">IFERROR(INDEX($K$3:$K$18,MATCH(1,($AM$3:$AM$18=$AR129&amp;$AQ129)*($J$3:$J$18=BL$3),0),0),"")</f>
        <v/>
      </c>
      <c r="BM129" s="299" t="str">
        <f t="array" aca="1" ref="BM129" ca="1">IFERROR(INDEX($I$3:$I$18,MATCH(1,($AM$3:$AM$18=$AR129&amp;$AQ129)*($J$3:$J$18=BM$3),0),0),"")</f>
        <v/>
      </c>
      <c r="BN129" s="297" t="str">
        <f t="array" aca="1" ref="BN129" ca="1">IFERROR(INDEX($L$3:$L$18,MATCH(1,($AM$3:$AM$18=$AR129&amp;$AQ129)*($J$3:$J$18=BN$3),0),0),"")</f>
        <v/>
      </c>
      <c r="BO129" s="297" t="str">
        <f t="array" aca="1" ref="BO129" ca="1">IFERROR(INDEX($M$3:$M$18,MATCH(1,($AM$3:$AM$18=$AR129&amp;$AQ129)*($J$3:$J$18=BO$3),0),0),"")</f>
        <v/>
      </c>
      <c r="BP129" s="297" t="str">
        <f t="array" aca="1" ref="BP129" ca="1">IFERROR(INDEX($K$3:$K$18,MATCH(1,($AM$3:$AM$18=$AR129&amp;$AQ129)*($J$3:$J$18=BP$3),0),0),"")</f>
        <v/>
      </c>
      <c r="BQ129" s="299" t="str">
        <f t="array" aca="1" ref="BQ129" ca="1">IFERROR(INDEX($I$3:$I$18,MATCH(1,($AM$3:$AM$18=$AR129&amp;$AQ129)*($J$3:$J$18=BQ$3),0),0),"")</f>
        <v/>
      </c>
      <c r="BR129" s="297" t="str">
        <f t="array" aca="1" ref="BR129" ca="1">IFERROR(INDEX($L$3:$L$18,MATCH(1,($AM$3:$AM$18=$AR129&amp;$AQ129)*($J$3:$J$18=BR$3),0),0),"")</f>
        <v/>
      </c>
      <c r="BS129" s="297" t="str">
        <f t="array" aca="1" ref="BS129" ca="1">IFERROR(INDEX($M$3:$M$18,MATCH(1,($AM$3:$AM$18=$AR129&amp;$AQ129)*($J$3:$J$18=BS$3),0),0),"")</f>
        <v/>
      </c>
      <c r="BT129" s="297" t="str">
        <f t="array" aca="1" ref="BT129" ca="1">IFERROR(INDEX($K$3:$K$18,MATCH(1,($AM$3:$AM$18=$AR129&amp;$AQ129)*($J$3:$J$18=BT$3),0),0),"")</f>
        <v/>
      </c>
      <c r="BU129" s="299" t="str">
        <f t="array" aca="1" ref="BU129" ca="1">IFERROR(INDEX($I$3:$I$18,MATCH(1,($AM$3:$AM$18=$AR129&amp;$AQ129)*($J$3:$J$18=BU$3),0),0),"")</f>
        <v/>
      </c>
      <c r="BV129" s="297" t="str">
        <f t="array" aca="1" ref="BV129" ca="1">IFERROR(INDEX($L$3:$L$18,MATCH(1,($AM$3:$AM$18=$AR129&amp;$AQ129)*($J$3:$J$18=BV$3),0),0),"")</f>
        <v/>
      </c>
      <c r="BW129" s="297" t="str">
        <f t="array" aca="1" ref="BW129" ca="1">IFERROR(INDEX($M$3:$M$18,MATCH(1,($AM$3:$AM$18=$AR129&amp;$AQ129)*($J$3:$J$18=BW$3),0),0),"")</f>
        <v/>
      </c>
      <c r="BX129" s="297" t="str">
        <f t="array" aca="1" ref="BX129" ca="1">IFERROR(INDEX($K$3:$K$18,MATCH(1,($AM$3:$AM$18=$AR129&amp;$AQ129)*($J$3:$J$18=BX$3),0),0),"")</f>
        <v/>
      </c>
      <c r="BY129" s="299" t="str">
        <f t="array" aca="1" ref="BY129" ca="1">IFERROR(INDEX($I$3:$I$18,MATCH(1,($AM$3:$AM$18=$AR129&amp;$AQ129)*($J$3:$J$18=BY$3),0),0),"")</f>
        <v/>
      </c>
      <c r="BZ129" s="297" t="str">
        <f t="array" aca="1" ref="BZ129" ca="1">IFERROR(INDEX($L$3:$L$18,MATCH(1,($AM$3:$AM$18=$AR129&amp;$AQ129)*($J$3:$J$18=BZ$3),0),0),"")</f>
        <v/>
      </c>
      <c r="CA129" s="297" t="str">
        <f t="array" aca="1" ref="CA129" ca="1">IFERROR(INDEX($M$3:$M$18,MATCH(1,($AM$3:$AM$18=$AR129&amp;$AQ129)*($J$3:$J$18=CA$3),0),0),"")</f>
        <v/>
      </c>
      <c r="CB129" s="297" t="str">
        <f t="array" aca="1" ref="CB129" ca="1">IFERROR(INDEX($S$3:$S$33,MATCH(1,($AN$3:$AN$33=$AR129&amp;$AQ129)*($R$3:$R$33=CB$3),0),0),"")</f>
        <v/>
      </c>
      <c r="CC129" s="299" t="str">
        <f t="array" aca="1" ref="CC129" ca="1">IFERROR(INDEX($Q$3:$Q$33,MATCH(1,($AN$3:$AN$33=$AR129&amp;$AQ129)*($R$3:$R$33=CC$3),0),0),"")</f>
        <v/>
      </c>
      <c r="CD129" s="297" t="str">
        <f t="array" aca="1" ref="CD129" ca="1">IFERROR(INDEX($T$3:$T$33,MATCH(1,($AN$3:$AN$33=$AR129&amp;$AQ129)*($R$3:$R$33=CD$3),0),0),"")</f>
        <v/>
      </c>
      <c r="CE129" s="297" t="str">
        <f t="array" aca="1" ref="CE129" ca="1">IFERROR(INDEX($U$3:$U$33,MATCH(1,($AN$3:$AN$33=$AR129&amp;$AQ129)*($R$3:$R$33=CE$3),0),0),"")</f>
        <v/>
      </c>
      <c r="CF129" s="297" t="str">
        <f t="array" aca="1" ref="CF129" ca="1">IFERROR(INDEX($S$3:$S$33,MATCH(1,($AN$3:$AN$33=$AR129&amp;$AQ129)*($R$3:$R$33=CF$3),0),0),"")</f>
        <v/>
      </c>
      <c r="CG129" s="299" t="str">
        <f t="array" aca="1" ref="CG129" ca="1">IFERROR(INDEX($Q$3:$Q$33,MATCH(1,($AN$3:$AN$33=$AR129&amp;$AQ129)*($R$3:$R$33=CG$3),0),0),"")</f>
        <v/>
      </c>
      <c r="CH129" s="297" t="str">
        <f t="array" aca="1" ref="CH129" ca="1">IFERROR(INDEX($T$3:$T$33,MATCH(1,($AN$3:$AN$33=$AR129&amp;$AQ129)*($R$3:$R$33=CH$3),0),0),"")</f>
        <v/>
      </c>
      <c r="CI129" s="297" t="str">
        <f t="array" aca="1" ref="CI129" ca="1">IFERROR(INDEX($U$3:$U$33,MATCH(1,($AN$3:$AN$33=$AR129&amp;$AQ129)*($R$3:$R$33=CI$3),0),0),"")</f>
        <v/>
      </c>
      <c r="CJ129" s="297" t="str">
        <f t="array" aca="1" ref="CJ129" ca="1">IFERROR(INDEX($S$3:$S$33,MATCH(1,($AN$3:$AN$33=$AR129&amp;$AQ129)*($R$3:$R$33=CJ$3),0),0),"")</f>
        <v/>
      </c>
      <c r="CK129" s="299" t="str">
        <f t="array" aca="1" ref="CK129" ca="1">IFERROR(INDEX($Q$3:$Q$33,MATCH(1,($AN$3:$AN$33=$AR129&amp;$AQ129)*($R$3:$R$33=CK$3),0),0),"")</f>
        <v/>
      </c>
      <c r="CL129" s="297" t="str">
        <f t="array" aca="1" ref="CL129" ca="1">IFERROR(INDEX($T$3:$T$33,MATCH(1,($AN$3:$AN$33=$AR129&amp;$AQ129)*($R$3:$R$33=CL$3),0),0),"")</f>
        <v/>
      </c>
      <c r="CM129" s="297" t="str">
        <f t="array" aca="1" ref="CM129" ca="1">IFERROR(INDEX($U$3:$U$33,MATCH(1,($AN$3:$AN$33=$AR129&amp;$AQ129)*($R$3:$R$33=CM$3),0),0),"")</f>
        <v/>
      </c>
      <c r="CN129" s="297" t="str">
        <f t="array" aca="1" ref="CN129" ca="1">IFERROR(INDEX($S$3:$S$33,MATCH(1,($AN$3:$AN$33=$AR129&amp;$AQ129)*($R$3:$R$33=CN$3),0),0),"")</f>
        <v/>
      </c>
      <c r="CO129" s="299" t="str">
        <f t="array" aca="1" ref="CO129" ca="1">IFERROR(INDEX($Q$3:$Q$33,MATCH(1,($AN$3:$AN$33=$AR129&amp;$AQ129)*($R$3:$R$33=CO$3),0),0),"")</f>
        <v/>
      </c>
      <c r="CP129" s="297" t="str">
        <f t="array" aca="1" ref="CP129" ca="1">IFERROR(INDEX($T$3:$T$33,MATCH(1,($AN$3:$AN$33=$AR129&amp;$AQ129)*($R$3:$R$33=CP$3),0),0),"")</f>
        <v/>
      </c>
      <c r="CQ129" s="297" t="str">
        <f t="array" aca="1" ref="CQ129" ca="1">IFERROR(INDEX($U$3:$U$33,MATCH(1,($AN$3:$AN$33=$AR129&amp;$AQ129)*($R$3:$R$33=CQ$3),0),0),"")</f>
        <v/>
      </c>
      <c r="CR129" s="297" t="str">
        <f t="array" aca="1" ref="CR129" ca="1">IFERROR(INDEX($S$3:$S$33,MATCH(1,($AN$3:$AN$33=$AR129&amp;$AQ129)*($R$3:$R$33=CR$3),0),0),"")</f>
        <v/>
      </c>
      <c r="CS129" s="299" t="str">
        <f t="array" aca="1" ref="CS129" ca="1">IFERROR(INDEX($Q$3:$Q$33,MATCH(1,($AN$3:$AN$33=$AR129&amp;$AQ129)*($R$3:$R$33=CS$3),0),0),"")</f>
        <v/>
      </c>
      <c r="CT129" s="297" t="str">
        <f t="array" aca="1" ref="CT129" ca="1">IFERROR(INDEX($T$3:$T$33,MATCH(1,($AN$3:$AN$33=$AR129&amp;$AQ129)*($R$3:$R$33=CT$3),0),0),"")</f>
        <v/>
      </c>
      <c r="CU129" s="297" t="str">
        <f t="array" aca="1" ref="CU129" ca="1">IFERROR(INDEX($U$3:$U$33,MATCH(1,($AN$3:$AN$33=$AR129&amp;$AQ129)*($R$3:$R$33=CU$3),0),0),"")</f>
        <v/>
      </c>
      <c r="CV129" s="297" t="str">
        <f t="array" aca="1" ref="CV129" ca="1">IFERROR(INDEX($S$3:$S$33,MATCH(1,($AN$3:$AN$33=$AR129&amp;$AQ129)*($R$3:$R$33=CV$3),0),0),"")</f>
        <v/>
      </c>
      <c r="CW129" s="299" t="str">
        <f t="array" aca="1" ref="CW129" ca="1">IFERROR(INDEX($Q$3:$Q$33,MATCH(1,($AN$3:$AN$33=$AR129&amp;$AQ129)*($R$3:$R$33=CW$3),0),0),"")</f>
        <v/>
      </c>
      <c r="CX129" s="297" t="str">
        <f t="array" aca="1" ref="CX129" ca="1">IFERROR(INDEX($T$3:$T$33,MATCH(1,($AN$3:$AN$33=$AR129&amp;$AQ129)*($R$3:$R$33=CX$3),0),0),"")</f>
        <v/>
      </c>
      <c r="CY129" s="297" t="str">
        <f t="array" aca="1" ref="CY129" ca="1">IFERROR(INDEX($U$3:$U$33,MATCH(1,($AN$3:$AN$33=$AR129&amp;$AQ129)*($R$3:$R$33=CY$3),0),0),"")</f>
        <v/>
      </c>
      <c r="CZ129" s="297" t="str">
        <f t="array" aca="1" ref="CZ129" ca="1">IFERROR(INDEX($S$3:$S$33,MATCH(1,($AN$3:$AN$33=$AR129&amp;$AQ129)*($R$3:$R$33=CZ$3),0),0),"")</f>
        <v/>
      </c>
      <c r="DA129" s="299" t="str">
        <f t="array" aca="1" ref="DA129" ca="1">IFERROR(INDEX($Q$3:$Q$33,MATCH(1,($AN$3:$AN$33=$AR129&amp;$AQ129)*($R$3:$R$33=DA$3),0),0),"")</f>
        <v/>
      </c>
      <c r="DB129" s="297" t="str">
        <f t="array" aca="1" ref="DB129" ca="1">IFERROR(INDEX($T$3:$T$33,MATCH(1,($AN$3:$AN$33=$AR129&amp;$AQ129)*($R$3:$R$33=DB$3),0),0),"")</f>
        <v/>
      </c>
      <c r="DC129" s="297" t="str">
        <f t="array" aca="1" ref="DC129" ca="1">IFERROR(INDEX($U$3:$U$33,MATCH(1,($AN$3:$AN$33=$AR129&amp;$AQ129)*($R$3:$R$33=DC$3),0),0),"")</f>
        <v/>
      </c>
      <c r="DD129" s="297" t="str">
        <f t="array" aca="1" ref="DD129" ca="1">IFERROR(INDEX($AA$3:$AA$65,MATCH(1,($AO$3:$AO$65=$AR129&amp;$AQ129)*($Z$3:$Z$65=DD$3),0),0),"")</f>
        <v/>
      </c>
      <c r="DE129" s="299" t="str">
        <f t="array" aca="1" ref="DE129" ca="1">IFERROR(INDEX($Y$3:$Y$65,MATCH(1,($AO$3:$AO$65=$AR129&amp;$AQ129)*($Z$3:$Z$65=DE$3),0),0),"")</f>
        <v/>
      </c>
      <c r="DF129" s="297" t="str">
        <f t="array" aca="1" ref="DF129" ca="1">IFERROR(INDEX($AB$3:$AB$65,MATCH(1,($AO$3:$AO$65=$AR129&amp;$AQ129)*($Z$3:$Z$65=DF$3),0),0),"")</f>
        <v/>
      </c>
      <c r="DG129" s="297" t="str">
        <f t="array" aca="1" ref="DG129" ca="1">IFERROR(INDEX($AC$3:$AC$65,MATCH(1,($AO$3:$AO$65=$AR129&amp;$AQ129)*($Z$3:$Z$65=DG$3),0),0),"")</f>
        <v/>
      </c>
      <c r="DH129" s="297" t="str">
        <f t="array" aca="1" ref="DH129" ca="1">IFERROR(INDEX($AA$3:$AA$65,MATCH(1,($AO$3:$AO$65=$AR129&amp;$AQ129)*($Z$3:$Z$65=DH$3),0),0),"")</f>
        <v/>
      </c>
      <c r="DI129" s="299" t="str">
        <f t="array" aca="1" ref="DI129" ca="1">IFERROR(INDEX($Y$3:$Y$65,MATCH(1,($AO$3:$AO$65=$AR129&amp;$AQ129)*($Z$3:$Z$65=DI$3),0),0),"")</f>
        <v/>
      </c>
      <c r="DJ129" s="297" t="str">
        <f t="array" aca="1" ref="DJ129" ca="1">IFERROR(INDEX($AB$3:$AB$65,MATCH(1,($AO$3:$AO$65=$AR129&amp;$AQ129)*($Z$3:$Z$65=DJ$3),0),0),"")</f>
        <v/>
      </c>
      <c r="DK129" s="297" t="str">
        <f t="array" aca="1" ref="DK129" ca="1">IFERROR(INDEX($AC$3:$AC$65,MATCH(1,($AO$3:$AO$65=$AR129&amp;$AQ129)*($Z$3:$Z$65=DK$3),0),0),"")</f>
        <v/>
      </c>
      <c r="DL129" s="297" t="str">
        <f t="array" aca="1" ref="DL129" ca="1">IFERROR(INDEX($AA$3:$AA$65,MATCH(1,($AO$3:$AO$65=$AR129&amp;$AQ129)*($Z$3:$Z$65=DL$3),0),0),"")</f>
        <v/>
      </c>
      <c r="DM129" s="299" t="str">
        <f t="array" aca="1" ref="DM129" ca="1">IFERROR(INDEX($Y$3:$Y$65,MATCH(1,($AO$3:$AO$65=$AR129&amp;$AQ129)*($Z$3:$Z$65=DM$3),0),0),"")</f>
        <v/>
      </c>
      <c r="DN129" s="297" t="str">
        <f t="array" aca="1" ref="DN129" ca="1">IFERROR(INDEX($AB$3:$AB$65,MATCH(1,($AO$3:$AO$65=$AR129&amp;$AQ129)*($Z$3:$Z$65=DN$3),0),0),"")</f>
        <v/>
      </c>
      <c r="DO129" s="297" t="str">
        <f t="array" aca="1" ref="DO129" ca="1">IFERROR(INDEX($AC$3:$AC$65,MATCH(1,($AO$3:$AO$65=$AR129&amp;$AQ129)*($Z$3:$Z$65=DO$3),0),0),"")</f>
        <v/>
      </c>
      <c r="DP129" s="297" t="str">
        <f t="array" aca="1" ref="DP129" ca="1">IFERROR(INDEX($AA$3:$AA$65,MATCH(1,($AO$3:$AO$65=$AR129&amp;$AQ129)*($Z$3:$Z$65=DP$3),0),0),"")</f>
        <v/>
      </c>
      <c r="DQ129" s="299" t="str">
        <f t="array" aca="1" ref="DQ129" ca="1">IFERROR(INDEX($Y$3:$Y$65,MATCH(1,($AO$3:$AO$65=$AR129&amp;$AQ129)*($Z$3:$Z$65=DQ$3),0),0),"")</f>
        <v/>
      </c>
      <c r="DR129" s="297" t="str">
        <f t="array" aca="1" ref="DR129" ca="1">IFERROR(INDEX($AB$3:$AB$65,MATCH(1,($AO$3:$AO$65=$AR129&amp;$AQ129)*($Z$3:$Z$65=DR$3),0),0),"")</f>
        <v/>
      </c>
      <c r="DS129" s="297" t="str">
        <f t="array" aca="1" ref="DS129" ca="1">IFERROR(INDEX($AC$3:$AC$65,MATCH(1,($AO$3:$AO$65=$AR129&amp;$AQ129)*($Z$3:$Z$65=DS$3),0),0),"")</f>
        <v/>
      </c>
      <c r="DT129" s="297" t="str">
        <f t="array" aca="1" ref="DT129" ca="1">IFERROR(INDEX($AA$3:$AA$65,MATCH(1,($AO$3:$AO$65=$AR129&amp;$AQ129)*($Z$3:$Z$65=DT$3),0),0),"")</f>
        <v/>
      </c>
      <c r="DU129" s="299" t="str">
        <f t="array" aca="1" ref="DU129" ca="1">IFERROR(INDEX($Y$3:$Y$65,MATCH(1,($AO$3:$AO$65=$AR129&amp;$AQ129)*($Z$3:$Z$65=DU$3),0),0),"")</f>
        <v/>
      </c>
      <c r="DV129" s="297" t="str">
        <f t="array" aca="1" ref="DV129" ca="1">IFERROR(INDEX($AB$3:$AB$65,MATCH(1,($AO$3:$AO$65=$AR129&amp;$AQ129)*($Z$3:$Z$65=DV$3),0),0),"")</f>
        <v/>
      </c>
      <c r="DW129" s="297" t="str">
        <f t="array" aca="1" ref="DW129" ca="1">IFERROR(INDEX($AC$3:$AC$65,MATCH(1,($AO$3:$AO$65=$AR129&amp;$AQ129)*($Z$3:$Z$65=DW$3),0),0),"")</f>
        <v/>
      </c>
      <c r="DX129" s="297" t="str">
        <f t="array" aca="1" ref="DX129" ca="1">IFERROR(INDEX($AA$3:$AA$65,MATCH(1,($AO$3:$AO$65=$AR129&amp;$AQ129)*($Z$3:$Z$65=DX$3),0),0),"")</f>
        <v/>
      </c>
      <c r="DY129" s="299" t="str">
        <f t="array" aca="1" ref="DY129" ca="1">IFERROR(INDEX($Y$3:$Y$65,MATCH(1,($AO$3:$AO$65=$AR129&amp;$AQ129)*($Z$3:$Z$65=DY$3),0),0),"")</f>
        <v/>
      </c>
      <c r="DZ129" s="297" t="str">
        <f t="array" aca="1" ref="DZ129" ca="1">IFERROR(INDEX($AB$3:$AB$65,MATCH(1,($AO$3:$AO$65=$AR129&amp;$AQ129)*($Z$3:$Z$65=DZ$3),0),0),"")</f>
        <v/>
      </c>
      <c r="EA129" s="297" t="str">
        <f t="array" aca="1" ref="EA129" ca="1">IFERROR(INDEX($AC$3:$AC$65,MATCH(1,($AO$3:$AO$65=$AR129&amp;$AQ129)*($Z$3:$Z$65=EA$3),0),0),"")</f>
        <v/>
      </c>
      <c r="EB129" s="297" t="str">
        <f t="array" aca="1" ref="EB129" ca="1">IFERROR(INDEX($AA$3:$AA$65,MATCH(1,($AO$3:$AO$65=$AR129&amp;$AQ129)*($Z$3:$Z$65=EB$3),0),0),"")</f>
        <v/>
      </c>
      <c r="EC129" s="299" t="str">
        <f t="array" aca="1" ref="EC129" ca="1">IFERROR(INDEX($Y$3:$Y$65,MATCH(1,($AO$3:$AO$65=$AR129&amp;$AQ129)*($Z$3:$Z$65=EC$3),0),0),"")</f>
        <v/>
      </c>
      <c r="ED129" s="297" t="str">
        <f t="array" aca="1" ref="ED129" ca="1">IFERROR(INDEX($AB$3:$AB$65,MATCH(1,($AO$3:$AO$65=$AR129&amp;$AQ129)*($Z$3:$Z$65=ED$3),0),0),"")</f>
        <v/>
      </c>
      <c r="EE129" s="297" t="str">
        <f t="array" aca="1" ref="EE129" ca="1">IFERROR(INDEX($AC$3:$AC$65,MATCH(1,($AO$3:$AO$65=$AR129&amp;$AQ129)*($Z$3:$Z$65=EE$3),0),0),"")</f>
        <v/>
      </c>
      <c r="EF129" s="297" t="str">
        <f t="array" aca="1" ref="EF129" ca="1">IFERROR(INDEX($AI$3:$AI$129,MATCH(1,($AP$3:$AP$129=$AR129&amp;$AQ129)*($AH$3:$AH$129=EF$3),0),0),"")</f>
        <v/>
      </c>
      <c r="EG129" s="299" t="str">
        <f t="array" aca="1" ref="EG129" ca="1">IFERROR(INDEX($AG$3:$AG$129,MATCH(1,($AP$3:$AP$129=$AR129&amp;$AQ129)*($AH$3:$AH$129=EG$3),0),0),"")</f>
        <v/>
      </c>
      <c r="EH129" s="297" t="str">
        <f t="array" aca="1" ref="EH129" ca="1">IFERROR(INDEX($AJ$3:$AJ$129,MATCH(1,($AP$3:$AP$129=$AR129&amp;$AQ129)*($AH$3:$AH$129=EH$3),0),0),"")</f>
        <v/>
      </c>
      <c r="EI129" s="297" t="str">
        <f t="array" aca="1" ref="EI129" ca="1">IFERROR(INDEX($AK$3:$AK$129,MATCH(1,($AP$3:$AP$129=$AR129&amp;$AQ129)*($AH$3:$AH$129=EI$3),0),0),"")</f>
        <v/>
      </c>
      <c r="EJ129" s="297" t="str">
        <f t="array" aca="1" ref="EJ129" ca="1">IFERROR(INDEX($AI$3:$AI$129,MATCH(1,($AP$3:$AP$129=$AR129&amp;$AQ129)*($AH$3:$AH$129=EJ$3),0),0),"")</f>
        <v/>
      </c>
      <c r="EK129" s="299" t="str">
        <f t="array" aca="1" ref="EK129" ca="1">IFERROR(INDEX($AG$3:$AG$129,MATCH(1,($AP$3:$AP$129=$AR129&amp;$AQ129)*($AH$3:$AH$129=EK$3),0),0),"")</f>
        <v/>
      </c>
      <c r="EL129" s="297" t="str">
        <f t="array" aca="1" ref="EL129" ca="1">IFERROR(INDEX($AJ$3:$AJ$129,MATCH(1,($AP$3:$AP$129=$AR129&amp;$AQ129)*($AH$3:$AH$129=EL$3),0),0),"")</f>
        <v/>
      </c>
      <c r="EM129" s="297" t="str">
        <f t="array" aca="1" ref="EM129" ca="1">IFERROR(INDEX($AK$3:$AK$129,MATCH(1,($AP$3:$AP$129=$AR129&amp;$AQ129)*($AH$3:$AH$129=EM$3),0),0),"")</f>
        <v/>
      </c>
      <c r="EN129" s="297" t="str">
        <f t="array" aca="1" ref="EN129" ca="1">IFERROR(INDEX($AI$3:$AI$129,MATCH(1,($AP$3:$AP$129=$AR129&amp;$AQ129)*($AH$3:$AH$129=EN$3),0),0),"")</f>
        <v/>
      </c>
      <c r="EO129" s="299" t="str">
        <f t="array" aca="1" ref="EO129" ca="1">IFERROR(INDEX($AG$3:$AG$129,MATCH(1,($AP$3:$AP$129=$AR129&amp;$AQ129)*($AH$3:$AH$129=EO$3),0),0),"")</f>
        <v/>
      </c>
      <c r="EP129" s="297" t="str">
        <f t="array" aca="1" ref="EP129" ca="1">IFERROR(INDEX($AJ$3:$AJ$129,MATCH(1,($AP$3:$AP$129=$AR129&amp;$AQ129)*($AH$3:$AH$129=EP$3),0),0),"")</f>
        <v/>
      </c>
      <c r="EQ129" s="297" t="str">
        <f t="array" aca="1" ref="EQ129" ca="1">IFERROR(INDEX($AK$3:$AK$129,MATCH(1,($AP$3:$AP$129=$AR129&amp;$AQ129)*($AH$3:$AH$129=EQ$3),0),0),"")</f>
        <v/>
      </c>
      <c r="ER129" s="297" t="str">
        <f t="array" aca="1" ref="ER129" ca="1">IFERROR(INDEX($AI$3:$AI$129,MATCH(1,($AP$3:$AP$129=$AR129&amp;$AQ129)*($AH$3:$AH$129=ER$3),0),0),"")</f>
        <v/>
      </c>
      <c r="ES129" s="299" t="str">
        <f t="array" aca="1" ref="ES129" ca="1">IFERROR(INDEX($AG$3:$AG$129,MATCH(1,($AP$3:$AP$129=$AR129&amp;$AQ129)*($AH$3:$AH$129=ES$3),0),0),"")</f>
        <v/>
      </c>
      <c r="ET129" s="297" t="str">
        <f t="array" aca="1" ref="ET129" ca="1">IFERROR(INDEX($AJ$3:$AJ$129,MATCH(1,($AP$3:$AP$129=$AR129&amp;$AQ129)*($AH$3:$AH$129=ET$3),0),0),"")</f>
        <v/>
      </c>
      <c r="EU129" s="297" t="str">
        <f t="array" aca="1" ref="EU129" ca="1">IFERROR(INDEX($AK$3:$AK$129,MATCH(1,($AP$3:$AP$129=$AR129&amp;$AQ129)*($AH$3:$AH$129=EU$3),0),0),"")</f>
        <v/>
      </c>
      <c r="EV129" s="297" t="str">
        <f t="array" aca="1" ref="EV129" ca="1">IFERROR(INDEX($AI$3:$AI$129,MATCH(1,($AP$3:$AP$129=$AR129&amp;$AQ129)*($AH$3:$AH$129=EV$3),0),0),"")</f>
        <v/>
      </c>
      <c r="EW129" s="299" t="str">
        <f t="array" aca="1" ref="EW129" ca="1">IFERROR(INDEX($AG$3:$AG$129,MATCH(1,($AP$3:$AP$129=$AR129&amp;$AQ129)*($AH$3:$AH$129=EW$3),0),0),"")</f>
        <v/>
      </c>
      <c r="EX129" s="297" t="str">
        <f t="array" aca="1" ref="EX129" ca="1">IFERROR(INDEX($AJ$3:$AJ$129,MATCH(1,($AP$3:$AP$129=$AR129&amp;$AQ129)*($AH$3:$AH$129=EX$3),0),0),"")</f>
        <v/>
      </c>
      <c r="EY129" s="297" t="str">
        <f t="array" aca="1" ref="EY129" ca="1">IFERROR(INDEX($AK$3:$AK$129,MATCH(1,($AP$3:$AP$129=$AR129&amp;$AQ129)*($AH$3:$AH$129=EY$3),0),0),"")</f>
        <v/>
      </c>
      <c r="EZ129" s="297" t="str">
        <f t="array" aca="1" ref="EZ129" ca="1">IFERROR(INDEX($AI$3:$AI$129,MATCH(1,($AP$3:$AP$129=$AR129&amp;$AQ129)*($AH$3:$AH$129=EZ$3),0),0),"")</f>
        <v/>
      </c>
      <c r="FA129" s="299" t="str">
        <f t="array" aca="1" ref="FA129" ca="1">IFERROR(INDEX($AG$3:$AG$129,MATCH(1,($AP$3:$AP$129=$AR129&amp;$AQ129)*($AH$3:$AH$129=FA$3),0),0),"")</f>
        <v/>
      </c>
      <c r="FB129" s="297" t="str">
        <f t="array" aca="1" ref="FB129" ca="1">IFERROR(INDEX($AJ$3:$AJ$129,MATCH(1,($AP$3:$AP$129=$AR129&amp;$AQ129)*($AH$3:$AH$129=FB$3),0),0),"")</f>
        <v/>
      </c>
      <c r="FC129" s="297" t="str">
        <f t="array" aca="1" ref="FC129" ca="1">IFERROR(INDEX($AK$3:$AK$129,MATCH(1,($AP$3:$AP$129=$AR129&amp;$AQ129)*($AH$3:$AH$129=FC$3),0),0),"")</f>
        <v/>
      </c>
      <c r="FD129" s="297" t="str">
        <f t="array" aca="1" ref="FD129" ca="1">IFERROR(INDEX($AI$3:$AI$129,MATCH(1,($AP$3:$AP$129=$AR129&amp;$AQ129)*($AH$3:$AH$129=FD$3),0),0),"")</f>
        <v/>
      </c>
      <c r="FE129" s="299" t="str">
        <f t="array" aca="1" ref="FE129" ca="1">IFERROR(INDEX($AG$3:$AG$129,MATCH(1,($AP$3:$AP$129=$AR129&amp;$AQ129)*($AH$3:$AH$129=FE$3),0),0),"")</f>
        <v/>
      </c>
      <c r="FF129" s="297" t="str">
        <f t="array" aca="1" ref="FF129" ca="1">IFERROR(INDEX($AJ$3:$AJ$129,MATCH(1,($AP$3:$AP$129=$AR129&amp;$AQ129)*($AH$3:$AH$129=FF$3),0),0),"")</f>
        <v/>
      </c>
      <c r="FG129" s="297" t="str">
        <f t="array" aca="1" ref="FG129" ca="1">IFERROR(INDEX($AK$3:$AK$129,MATCH(1,($AP$3:$AP$129=$AR129&amp;$AQ129)*($AH$3:$AH$129=FG$3),0),0),"")</f>
        <v/>
      </c>
    </row>
    <row r="130" spans="2:163" ht="13.8" x14ac:dyDescent="0.25">
      <c r="B130" s="295">
        <f>dummy1!O136</f>
        <v>128</v>
      </c>
      <c r="C130" s="296">
        <f>dummy1!P136</f>
        <v>42041</v>
      </c>
      <c r="D130" s="297">
        <f>dummy1!Q136</f>
        <v>0.87500000000000011</v>
      </c>
      <c r="E130" s="295" t="str">
        <f>dummy1!R136</f>
        <v>Court 16</v>
      </c>
      <c r="AL130" s="294">
        <f>IF(dummy1!B137=dummy1!B136,IF(dummy1!C137&gt;1,AL129,AL129+1),1)</f>
        <v>4</v>
      </c>
      <c r="AQ130" s="295" t="str">
        <f t="shared" si="101"/>
        <v>Court 16</v>
      </c>
      <c r="AR130" s="295">
        <f t="shared" si="100"/>
        <v>6</v>
      </c>
      <c r="AS130" s="295">
        <f t="shared" ca="1" si="87"/>
        <v>31</v>
      </c>
      <c r="AT130" s="295">
        <f t="shared" ca="1" si="88"/>
        <v>0</v>
      </c>
      <c r="AU130" s="295">
        <f t="shared" ca="1" si="89"/>
        <v>0</v>
      </c>
      <c r="AV130" s="295">
        <f t="shared" ca="1" si="90"/>
        <v>0</v>
      </c>
      <c r="AW130" s="295">
        <f t="shared" ca="1" si="91"/>
        <v>0</v>
      </c>
      <c r="AX130" s="295">
        <f t="shared" ca="1" si="92"/>
        <v>0</v>
      </c>
      <c r="AY130" s="295">
        <f t="shared" ca="1" si="93"/>
        <v>0</v>
      </c>
      <c r="AZ130" s="297" t="str">
        <f t="array" aca="1" ref="AZ130" ca="1">IFERROR(INDEX($K$3:$K$18,MATCH(1,($AM$3:$AM$18=$AR130&amp;$AQ130)*($J$3:$J$18=AZ$3),0),0),"")</f>
        <v/>
      </c>
      <c r="BA130" s="299" t="str">
        <f t="array" aca="1" ref="BA130" ca="1">IFERROR(INDEX($I$3:$I$18,MATCH(1,($AM$3:$AM$18=$AR130&amp;$AQ130)*($J$3:$J$18=BA$3),0),0),"")</f>
        <v/>
      </c>
      <c r="BB130" s="297" t="str">
        <f t="array" aca="1" ref="BB130" ca="1">IFERROR(INDEX($L$3:$L$18,MATCH(1,($AM$3:$AM$18=$AR130&amp;$AQ130)*($J$3:$J$18=BB$3),0),0),"")</f>
        <v/>
      </c>
      <c r="BC130" s="297" t="str">
        <f t="array" aca="1" ref="BC130" ca="1">IFERROR(INDEX($M$3:$M$18,MATCH(1,($AM$3:$AM$18=$AR130&amp;$AQ130)*($J$3:$J$18=BC$3),0),0),"")</f>
        <v/>
      </c>
      <c r="BD130" s="297" t="str">
        <f t="array" aca="1" ref="BD130" ca="1">IFERROR(INDEX($K$3:$K$18,MATCH(1,($AM$3:$AM$18=$AR130&amp;$AQ130)*($J$3:$J$18=BD$3),0),0),"")</f>
        <v/>
      </c>
      <c r="BE130" s="299" t="str">
        <f t="array" aca="1" ref="BE130" ca="1">IFERROR(INDEX($I$3:$I$18,MATCH(1,($AM$3:$AM$18=$AR130&amp;$AQ130)*($J$3:$J$18=BE$3),0),0),"")</f>
        <v/>
      </c>
      <c r="BF130" s="297" t="str">
        <f t="array" aca="1" ref="BF130" ca="1">IFERROR(INDEX($L$3:$L$18,MATCH(1,($AM$3:$AM$18=$AR130&amp;$AQ130)*($J$3:$J$18=BF$3),0),0),"")</f>
        <v/>
      </c>
      <c r="BG130" s="297" t="str">
        <f t="array" aca="1" ref="BG130" ca="1">IFERROR(INDEX($M$3:$M$18,MATCH(1,($AM$3:$AM$18=$AR130&amp;$AQ130)*($J$3:$J$18=BG$3),0),0),"")</f>
        <v/>
      </c>
      <c r="BH130" s="297" t="str">
        <f t="array" aca="1" ref="BH130" ca="1">IFERROR(INDEX($K$3:$K$18,MATCH(1,($AM$3:$AM$18=$AR130&amp;$AQ130)*($J$3:$J$18=BH$3),0),0),"")</f>
        <v/>
      </c>
      <c r="BI130" s="299" t="str">
        <f t="array" aca="1" ref="BI130" ca="1">IFERROR(INDEX($I$3:$I$18,MATCH(1,($AM$3:$AM$18=$AR130&amp;$AQ130)*($J$3:$J$18=BI$3),0),0),"")</f>
        <v/>
      </c>
      <c r="BJ130" s="297" t="str">
        <f t="array" aca="1" ref="BJ130" ca="1">IFERROR(INDEX($L$3:$L$18,MATCH(1,($AM$3:$AM$18=$AR130&amp;$AQ130)*($J$3:$J$18=BJ$3),0),0),"")</f>
        <v/>
      </c>
      <c r="BK130" s="297" t="str">
        <f t="array" aca="1" ref="BK130" ca="1">IFERROR(INDEX($M$3:$M$18,MATCH(1,($AM$3:$AM$18=$AR130&amp;$AQ130)*($J$3:$J$18=BK$3),0),0),"")</f>
        <v/>
      </c>
      <c r="BL130" s="297" t="str">
        <f t="array" aca="1" ref="BL130" ca="1">IFERROR(INDEX($K$3:$K$18,MATCH(1,($AM$3:$AM$18=$AR130&amp;$AQ130)*($J$3:$J$18=BL$3),0),0),"")</f>
        <v/>
      </c>
      <c r="BM130" s="299" t="str">
        <f t="array" aca="1" ref="BM130" ca="1">IFERROR(INDEX($I$3:$I$18,MATCH(1,($AM$3:$AM$18=$AR130&amp;$AQ130)*($J$3:$J$18=BM$3),0),0),"")</f>
        <v/>
      </c>
      <c r="BN130" s="297" t="str">
        <f t="array" aca="1" ref="BN130" ca="1">IFERROR(INDEX($L$3:$L$18,MATCH(1,($AM$3:$AM$18=$AR130&amp;$AQ130)*($J$3:$J$18=BN$3),0),0),"")</f>
        <v/>
      </c>
      <c r="BO130" s="297" t="str">
        <f t="array" aca="1" ref="BO130" ca="1">IFERROR(INDEX($M$3:$M$18,MATCH(1,($AM$3:$AM$18=$AR130&amp;$AQ130)*($J$3:$J$18=BO$3),0),0),"")</f>
        <v/>
      </c>
      <c r="BP130" s="297" t="str">
        <f t="array" aca="1" ref="BP130" ca="1">IFERROR(INDEX($K$3:$K$18,MATCH(1,($AM$3:$AM$18=$AR130&amp;$AQ130)*($J$3:$J$18=BP$3),0),0),"")</f>
        <v/>
      </c>
      <c r="BQ130" s="299" t="str">
        <f t="array" aca="1" ref="BQ130" ca="1">IFERROR(INDEX($I$3:$I$18,MATCH(1,($AM$3:$AM$18=$AR130&amp;$AQ130)*($J$3:$J$18=BQ$3),0),0),"")</f>
        <v/>
      </c>
      <c r="BR130" s="297" t="str">
        <f t="array" aca="1" ref="BR130" ca="1">IFERROR(INDEX($L$3:$L$18,MATCH(1,($AM$3:$AM$18=$AR130&amp;$AQ130)*($J$3:$J$18=BR$3),0),0),"")</f>
        <v/>
      </c>
      <c r="BS130" s="297" t="str">
        <f t="array" aca="1" ref="BS130" ca="1">IFERROR(INDEX($M$3:$M$18,MATCH(1,($AM$3:$AM$18=$AR130&amp;$AQ130)*($J$3:$J$18=BS$3),0),0),"")</f>
        <v/>
      </c>
      <c r="BT130" s="297" t="str">
        <f t="array" aca="1" ref="BT130" ca="1">IFERROR(INDEX($K$3:$K$18,MATCH(1,($AM$3:$AM$18=$AR130&amp;$AQ130)*($J$3:$J$18=BT$3),0),0),"")</f>
        <v/>
      </c>
      <c r="BU130" s="299" t="str">
        <f t="array" aca="1" ref="BU130" ca="1">IFERROR(INDEX($I$3:$I$18,MATCH(1,($AM$3:$AM$18=$AR130&amp;$AQ130)*($J$3:$J$18=BU$3),0),0),"")</f>
        <v/>
      </c>
      <c r="BV130" s="297" t="str">
        <f t="array" aca="1" ref="BV130" ca="1">IFERROR(INDEX($L$3:$L$18,MATCH(1,($AM$3:$AM$18=$AR130&amp;$AQ130)*($J$3:$J$18=BV$3),0),0),"")</f>
        <v/>
      </c>
      <c r="BW130" s="297" t="str">
        <f t="array" aca="1" ref="BW130" ca="1">IFERROR(INDEX($M$3:$M$18,MATCH(1,($AM$3:$AM$18=$AR130&amp;$AQ130)*($J$3:$J$18=BW$3),0),0),"")</f>
        <v/>
      </c>
      <c r="BX130" s="297" t="str">
        <f t="array" aca="1" ref="BX130" ca="1">IFERROR(INDEX($K$3:$K$18,MATCH(1,($AM$3:$AM$18=$AR130&amp;$AQ130)*($J$3:$J$18=BX$3),0),0),"")</f>
        <v/>
      </c>
      <c r="BY130" s="299" t="str">
        <f t="array" aca="1" ref="BY130" ca="1">IFERROR(INDEX($I$3:$I$18,MATCH(1,($AM$3:$AM$18=$AR130&amp;$AQ130)*($J$3:$J$18=BY$3),0),0),"")</f>
        <v/>
      </c>
      <c r="BZ130" s="297" t="str">
        <f t="array" aca="1" ref="BZ130" ca="1">IFERROR(INDEX($L$3:$L$18,MATCH(1,($AM$3:$AM$18=$AR130&amp;$AQ130)*($J$3:$J$18=BZ$3),0),0),"")</f>
        <v/>
      </c>
      <c r="CA130" s="297" t="str">
        <f t="array" aca="1" ref="CA130" ca="1">IFERROR(INDEX($M$3:$M$18,MATCH(1,($AM$3:$AM$18=$AR130&amp;$AQ130)*($J$3:$J$18=CA$3),0),0),"")</f>
        <v/>
      </c>
      <c r="CB130" s="297" t="str">
        <f t="array" aca="1" ref="CB130" ca="1">IFERROR(INDEX($S$3:$S$33,MATCH(1,($AN$3:$AN$33=$AR130&amp;$AQ130)*($R$3:$R$33=CB$3),0),0),"")</f>
        <v/>
      </c>
      <c r="CC130" s="299" t="str">
        <f t="array" aca="1" ref="CC130" ca="1">IFERROR(INDEX($Q$3:$Q$33,MATCH(1,($AN$3:$AN$33=$AR130&amp;$AQ130)*($R$3:$R$33=CC$3),0),0),"")</f>
        <v/>
      </c>
      <c r="CD130" s="297" t="str">
        <f t="array" aca="1" ref="CD130" ca="1">IFERROR(INDEX($T$3:$T$33,MATCH(1,($AN$3:$AN$33=$AR130&amp;$AQ130)*($R$3:$R$33=CD$3),0),0),"")</f>
        <v/>
      </c>
      <c r="CE130" s="297" t="str">
        <f t="array" aca="1" ref="CE130" ca="1">IFERROR(INDEX($U$3:$U$33,MATCH(1,($AN$3:$AN$33=$AR130&amp;$AQ130)*($R$3:$R$33=CE$3),0),0),"")</f>
        <v/>
      </c>
      <c r="CF130" s="297" t="str">
        <f t="array" aca="1" ref="CF130" ca="1">IFERROR(INDEX($S$3:$S$33,MATCH(1,($AN$3:$AN$33=$AR130&amp;$AQ130)*($R$3:$R$33=CF$3),0),0),"")</f>
        <v/>
      </c>
      <c r="CG130" s="299" t="str">
        <f t="array" aca="1" ref="CG130" ca="1">IFERROR(INDEX($Q$3:$Q$33,MATCH(1,($AN$3:$AN$33=$AR130&amp;$AQ130)*($R$3:$R$33=CG$3),0),0),"")</f>
        <v/>
      </c>
      <c r="CH130" s="297" t="str">
        <f t="array" aca="1" ref="CH130" ca="1">IFERROR(INDEX($T$3:$T$33,MATCH(1,($AN$3:$AN$33=$AR130&amp;$AQ130)*($R$3:$R$33=CH$3),0),0),"")</f>
        <v/>
      </c>
      <c r="CI130" s="297" t="str">
        <f t="array" aca="1" ref="CI130" ca="1">IFERROR(INDEX($U$3:$U$33,MATCH(1,($AN$3:$AN$33=$AR130&amp;$AQ130)*($R$3:$R$33=CI$3),0),0),"")</f>
        <v/>
      </c>
      <c r="CJ130" s="297" t="str">
        <f t="array" aca="1" ref="CJ130" ca="1">IFERROR(INDEX($S$3:$S$33,MATCH(1,($AN$3:$AN$33=$AR130&amp;$AQ130)*($R$3:$R$33=CJ$3),0),0),"")</f>
        <v/>
      </c>
      <c r="CK130" s="299" t="str">
        <f t="array" aca="1" ref="CK130" ca="1">IFERROR(INDEX($Q$3:$Q$33,MATCH(1,($AN$3:$AN$33=$AR130&amp;$AQ130)*($R$3:$R$33=CK$3),0),0),"")</f>
        <v/>
      </c>
      <c r="CL130" s="297" t="str">
        <f t="array" aca="1" ref="CL130" ca="1">IFERROR(INDEX($T$3:$T$33,MATCH(1,($AN$3:$AN$33=$AR130&amp;$AQ130)*($R$3:$R$33=CL$3),0),0),"")</f>
        <v/>
      </c>
      <c r="CM130" s="297" t="str">
        <f t="array" aca="1" ref="CM130" ca="1">IFERROR(INDEX($U$3:$U$33,MATCH(1,($AN$3:$AN$33=$AR130&amp;$AQ130)*($R$3:$R$33=CM$3),0),0),"")</f>
        <v/>
      </c>
      <c r="CN130" s="297" t="str">
        <f t="array" aca="1" ref="CN130" ca="1">IFERROR(INDEX($S$3:$S$33,MATCH(1,($AN$3:$AN$33=$AR130&amp;$AQ130)*($R$3:$R$33=CN$3),0),0),"")</f>
        <v/>
      </c>
      <c r="CO130" s="299" t="str">
        <f t="array" aca="1" ref="CO130" ca="1">IFERROR(INDEX($Q$3:$Q$33,MATCH(1,($AN$3:$AN$33=$AR130&amp;$AQ130)*($R$3:$R$33=CO$3),0),0),"")</f>
        <v/>
      </c>
      <c r="CP130" s="297" t="str">
        <f t="array" aca="1" ref="CP130" ca="1">IFERROR(INDEX($T$3:$T$33,MATCH(1,($AN$3:$AN$33=$AR130&amp;$AQ130)*($R$3:$R$33=CP$3),0),0),"")</f>
        <v/>
      </c>
      <c r="CQ130" s="297" t="str">
        <f t="array" aca="1" ref="CQ130" ca="1">IFERROR(INDEX($U$3:$U$33,MATCH(1,($AN$3:$AN$33=$AR130&amp;$AQ130)*($R$3:$R$33=CQ$3),0),0),"")</f>
        <v/>
      </c>
      <c r="CR130" s="297" t="str">
        <f t="array" aca="1" ref="CR130" ca="1">IFERROR(INDEX($S$3:$S$33,MATCH(1,($AN$3:$AN$33=$AR130&amp;$AQ130)*($R$3:$R$33=CR$3),0),0),"")</f>
        <v/>
      </c>
      <c r="CS130" s="299" t="str">
        <f t="array" aca="1" ref="CS130" ca="1">IFERROR(INDEX($Q$3:$Q$33,MATCH(1,($AN$3:$AN$33=$AR130&amp;$AQ130)*($R$3:$R$33=CS$3),0),0),"")</f>
        <v/>
      </c>
      <c r="CT130" s="297" t="str">
        <f t="array" aca="1" ref="CT130" ca="1">IFERROR(INDEX($T$3:$T$33,MATCH(1,($AN$3:$AN$33=$AR130&amp;$AQ130)*($R$3:$R$33=CT$3),0),0),"")</f>
        <v/>
      </c>
      <c r="CU130" s="297" t="str">
        <f t="array" aca="1" ref="CU130" ca="1">IFERROR(INDEX($U$3:$U$33,MATCH(1,($AN$3:$AN$33=$AR130&amp;$AQ130)*($R$3:$R$33=CU$3),0),0),"")</f>
        <v/>
      </c>
      <c r="CV130" s="297" t="str">
        <f t="array" aca="1" ref="CV130" ca="1">IFERROR(INDEX($S$3:$S$33,MATCH(1,($AN$3:$AN$33=$AR130&amp;$AQ130)*($R$3:$R$33=CV$3),0),0),"")</f>
        <v/>
      </c>
      <c r="CW130" s="299" t="str">
        <f t="array" aca="1" ref="CW130" ca="1">IFERROR(INDEX($Q$3:$Q$33,MATCH(1,($AN$3:$AN$33=$AR130&amp;$AQ130)*($R$3:$R$33=CW$3),0),0),"")</f>
        <v/>
      </c>
      <c r="CX130" s="297" t="str">
        <f t="array" aca="1" ref="CX130" ca="1">IFERROR(INDEX($T$3:$T$33,MATCH(1,($AN$3:$AN$33=$AR130&amp;$AQ130)*($R$3:$R$33=CX$3),0),0),"")</f>
        <v/>
      </c>
      <c r="CY130" s="297" t="str">
        <f t="array" aca="1" ref="CY130" ca="1">IFERROR(INDEX($U$3:$U$33,MATCH(1,($AN$3:$AN$33=$AR130&amp;$AQ130)*($R$3:$R$33=CY$3),0),0),"")</f>
        <v/>
      </c>
      <c r="CZ130" s="297" t="str">
        <f t="array" aca="1" ref="CZ130" ca="1">IFERROR(INDEX($S$3:$S$33,MATCH(1,($AN$3:$AN$33=$AR130&amp;$AQ130)*($R$3:$R$33=CZ$3),0),0),"")</f>
        <v/>
      </c>
      <c r="DA130" s="299" t="str">
        <f t="array" aca="1" ref="DA130" ca="1">IFERROR(INDEX($Q$3:$Q$33,MATCH(1,($AN$3:$AN$33=$AR130&amp;$AQ130)*($R$3:$R$33=DA$3),0),0),"")</f>
        <v/>
      </c>
      <c r="DB130" s="297" t="str">
        <f t="array" aca="1" ref="DB130" ca="1">IFERROR(INDEX($T$3:$T$33,MATCH(1,($AN$3:$AN$33=$AR130&amp;$AQ130)*($R$3:$R$33=DB$3),0),0),"")</f>
        <v/>
      </c>
      <c r="DC130" s="297" t="str">
        <f t="array" aca="1" ref="DC130" ca="1">IFERROR(INDEX($U$3:$U$33,MATCH(1,($AN$3:$AN$33=$AR130&amp;$AQ130)*($R$3:$R$33=DC$3),0),0),"")</f>
        <v/>
      </c>
      <c r="DD130" s="297" t="str">
        <f t="array" aca="1" ref="DD130" ca="1">IFERROR(INDEX($AA$3:$AA$65,MATCH(1,($AO$3:$AO$65=$AR130&amp;$AQ130)*($Z$3:$Z$65=DD$3),0),0),"")</f>
        <v/>
      </c>
      <c r="DE130" s="299" t="str">
        <f t="array" aca="1" ref="DE130" ca="1">IFERROR(INDEX($Y$3:$Y$65,MATCH(1,($AO$3:$AO$65=$AR130&amp;$AQ130)*($Z$3:$Z$65=DE$3),0),0),"")</f>
        <v/>
      </c>
      <c r="DF130" s="297" t="str">
        <f t="array" aca="1" ref="DF130" ca="1">IFERROR(INDEX($AB$3:$AB$65,MATCH(1,($AO$3:$AO$65=$AR130&amp;$AQ130)*($Z$3:$Z$65=DF$3),0),0),"")</f>
        <v/>
      </c>
      <c r="DG130" s="297" t="str">
        <f t="array" aca="1" ref="DG130" ca="1">IFERROR(INDEX($AC$3:$AC$65,MATCH(1,($AO$3:$AO$65=$AR130&amp;$AQ130)*($Z$3:$Z$65=DG$3),0),0),"")</f>
        <v/>
      </c>
      <c r="DH130" s="297" t="str">
        <f t="array" aca="1" ref="DH130" ca="1">IFERROR(INDEX($AA$3:$AA$65,MATCH(1,($AO$3:$AO$65=$AR130&amp;$AQ130)*($Z$3:$Z$65=DH$3),0),0),"")</f>
        <v/>
      </c>
      <c r="DI130" s="299" t="str">
        <f t="array" aca="1" ref="DI130" ca="1">IFERROR(INDEX($Y$3:$Y$65,MATCH(1,($AO$3:$AO$65=$AR130&amp;$AQ130)*($Z$3:$Z$65=DI$3),0),0),"")</f>
        <v/>
      </c>
      <c r="DJ130" s="297" t="str">
        <f t="array" aca="1" ref="DJ130" ca="1">IFERROR(INDEX($AB$3:$AB$65,MATCH(1,($AO$3:$AO$65=$AR130&amp;$AQ130)*($Z$3:$Z$65=DJ$3),0),0),"")</f>
        <v/>
      </c>
      <c r="DK130" s="297" t="str">
        <f t="array" aca="1" ref="DK130" ca="1">IFERROR(INDEX($AC$3:$AC$65,MATCH(1,($AO$3:$AO$65=$AR130&amp;$AQ130)*($Z$3:$Z$65=DK$3),0),0),"")</f>
        <v/>
      </c>
      <c r="DL130" s="297" t="str">
        <f t="array" aca="1" ref="DL130" ca="1">IFERROR(INDEX($AA$3:$AA$65,MATCH(1,($AO$3:$AO$65=$AR130&amp;$AQ130)*($Z$3:$Z$65=DL$3),0),0),"")</f>
        <v/>
      </c>
      <c r="DM130" s="299" t="str">
        <f t="array" aca="1" ref="DM130" ca="1">IFERROR(INDEX($Y$3:$Y$65,MATCH(1,($AO$3:$AO$65=$AR130&amp;$AQ130)*($Z$3:$Z$65=DM$3),0),0),"")</f>
        <v/>
      </c>
      <c r="DN130" s="297" t="str">
        <f t="array" aca="1" ref="DN130" ca="1">IFERROR(INDEX($AB$3:$AB$65,MATCH(1,($AO$3:$AO$65=$AR130&amp;$AQ130)*($Z$3:$Z$65=DN$3),0),0),"")</f>
        <v/>
      </c>
      <c r="DO130" s="297" t="str">
        <f t="array" aca="1" ref="DO130" ca="1">IFERROR(INDEX($AC$3:$AC$65,MATCH(1,($AO$3:$AO$65=$AR130&amp;$AQ130)*($Z$3:$Z$65=DO$3),0),0),"")</f>
        <v/>
      </c>
      <c r="DP130" s="297" t="str">
        <f t="array" aca="1" ref="DP130" ca="1">IFERROR(INDEX($AA$3:$AA$65,MATCH(1,($AO$3:$AO$65=$AR130&amp;$AQ130)*($Z$3:$Z$65=DP$3),0),0),"")</f>
        <v/>
      </c>
      <c r="DQ130" s="299" t="str">
        <f t="array" aca="1" ref="DQ130" ca="1">IFERROR(INDEX($Y$3:$Y$65,MATCH(1,($AO$3:$AO$65=$AR130&amp;$AQ130)*($Z$3:$Z$65=DQ$3),0),0),"")</f>
        <v/>
      </c>
      <c r="DR130" s="297" t="str">
        <f t="array" aca="1" ref="DR130" ca="1">IFERROR(INDEX($AB$3:$AB$65,MATCH(1,($AO$3:$AO$65=$AR130&amp;$AQ130)*($Z$3:$Z$65=DR$3),0),0),"")</f>
        <v/>
      </c>
      <c r="DS130" s="297" t="str">
        <f t="array" aca="1" ref="DS130" ca="1">IFERROR(INDEX($AC$3:$AC$65,MATCH(1,($AO$3:$AO$65=$AR130&amp;$AQ130)*($Z$3:$Z$65=DS$3),0),0),"")</f>
        <v/>
      </c>
      <c r="DT130" s="297" t="str">
        <f t="array" aca="1" ref="DT130" ca="1">IFERROR(INDEX($AA$3:$AA$65,MATCH(1,($AO$3:$AO$65=$AR130&amp;$AQ130)*($Z$3:$Z$65=DT$3),0),0),"")</f>
        <v/>
      </c>
      <c r="DU130" s="299" t="str">
        <f t="array" aca="1" ref="DU130" ca="1">IFERROR(INDEX($Y$3:$Y$65,MATCH(1,($AO$3:$AO$65=$AR130&amp;$AQ130)*($Z$3:$Z$65=DU$3),0),0),"")</f>
        <v/>
      </c>
      <c r="DV130" s="297" t="str">
        <f t="array" aca="1" ref="DV130" ca="1">IFERROR(INDEX($AB$3:$AB$65,MATCH(1,($AO$3:$AO$65=$AR130&amp;$AQ130)*($Z$3:$Z$65=DV$3),0),0),"")</f>
        <v/>
      </c>
      <c r="DW130" s="297" t="str">
        <f t="array" aca="1" ref="DW130" ca="1">IFERROR(INDEX($AC$3:$AC$65,MATCH(1,($AO$3:$AO$65=$AR130&amp;$AQ130)*($Z$3:$Z$65=DW$3),0),0),"")</f>
        <v/>
      </c>
      <c r="DX130" s="297" t="str">
        <f t="array" aca="1" ref="DX130" ca="1">IFERROR(INDEX($AA$3:$AA$65,MATCH(1,($AO$3:$AO$65=$AR130&amp;$AQ130)*($Z$3:$Z$65=DX$3),0),0),"")</f>
        <v/>
      </c>
      <c r="DY130" s="299" t="str">
        <f t="array" aca="1" ref="DY130" ca="1">IFERROR(INDEX($Y$3:$Y$65,MATCH(1,($AO$3:$AO$65=$AR130&amp;$AQ130)*($Z$3:$Z$65=DY$3),0),0),"")</f>
        <v/>
      </c>
      <c r="DZ130" s="297" t="str">
        <f t="array" aca="1" ref="DZ130" ca="1">IFERROR(INDEX($AB$3:$AB$65,MATCH(1,($AO$3:$AO$65=$AR130&amp;$AQ130)*($Z$3:$Z$65=DZ$3),0),0),"")</f>
        <v/>
      </c>
      <c r="EA130" s="297" t="str">
        <f t="array" aca="1" ref="EA130" ca="1">IFERROR(INDEX($AC$3:$AC$65,MATCH(1,($AO$3:$AO$65=$AR130&amp;$AQ130)*($Z$3:$Z$65=EA$3),0),0),"")</f>
        <v/>
      </c>
      <c r="EB130" s="297" t="str">
        <f t="array" aca="1" ref="EB130" ca="1">IFERROR(INDEX($AA$3:$AA$65,MATCH(1,($AO$3:$AO$65=$AR130&amp;$AQ130)*($Z$3:$Z$65=EB$3),0),0),"")</f>
        <v/>
      </c>
      <c r="EC130" s="299" t="str">
        <f t="array" aca="1" ref="EC130" ca="1">IFERROR(INDEX($Y$3:$Y$65,MATCH(1,($AO$3:$AO$65=$AR130&amp;$AQ130)*($Z$3:$Z$65=EC$3),0),0),"")</f>
        <v/>
      </c>
      <c r="ED130" s="297" t="str">
        <f t="array" aca="1" ref="ED130" ca="1">IFERROR(INDEX($AB$3:$AB$65,MATCH(1,($AO$3:$AO$65=$AR130&amp;$AQ130)*($Z$3:$Z$65=ED$3),0),0),"")</f>
        <v/>
      </c>
      <c r="EE130" s="297" t="str">
        <f t="array" aca="1" ref="EE130" ca="1">IFERROR(INDEX($AC$3:$AC$65,MATCH(1,($AO$3:$AO$65=$AR130&amp;$AQ130)*($Z$3:$Z$65=EE$3),0),0),"")</f>
        <v/>
      </c>
      <c r="EF130" s="297" t="str">
        <f t="array" aca="1" ref="EF130" ca="1">IFERROR(INDEX($AI$3:$AI$129,MATCH(1,($AP$3:$AP$129=$AR130&amp;$AQ130)*($AH$3:$AH$129=EF$3),0),0),"")</f>
        <v/>
      </c>
      <c r="EG130" s="299" t="str">
        <f t="array" aca="1" ref="EG130" ca="1">IFERROR(INDEX($AG$3:$AG$129,MATCH(1,($AP$3:$AP$129=$AR130&amp;$AQ130)*($AH$3:$AH$129=EG$3),0),0),"")</f>
        <v/>
      </c>
      <c r="EH130" s="297" t="str">
        <f t="array" aca="1" ref="EH130" ca="1">IFERROR(INDEX($AJ$3:$AJ$129,MATCH(1,($AP$3:$AP$129=$AR130&amp;$AQ130)*($AH$3:$AH$129=EH$3),0),0),"")</f>
        <v/>
      </c>
      <c r="EI130" s="297" t="str">
        <f t="array" aca="1" ref="EI130" ca="1">IFERROR(INDEX($AK$3:$AK$129,MATCH(1,($AP$3:$AP$129=$AR130&amp;$AQ130)*($AH$3:$AH$129=EI$3),0),0),"")</f>
        <v/>
      </c>
      <c r="EJ130" s="297" t="str">
        <f t="array" aca="1" ref="EJ130" ca="1">IFERROR(INDEX($AI$3:$AI$129,MATCH(1,($AP$3:$AP$129=$AR130&amp;$AQ130)*($AH$3:$AH$129=EJ$3),0),0),"")</f>
        <v/>
      </c>
      <c r="EK130" s="299" t="str">
        <f t="array" aca="1" ref="EK130" ca="1">IFERROR(INDEX($AG$3:$AG$129,MATCH(1,($AP$3:$AP$129=$AR130&amp;$AQ130)*($AH$3:$AH$129=EK$3),0),0),"")</f>
        <v/>
      </c>
      <c r="EL130" s="297" t="str">
        <f t="array" aca="1" ref="EL130" ca="1">IFERROR(INDEX($AJ$3:$AJ$129,MATCH(1,($AP$3:$AP$129=$AR130&amp;$AQ130)*($AH$3:$AH$129=EL$3),0),0),"")</f>
        <v/>
      </c>
      <c r="EM130" s="297" t="str">
        <f t="array" aca="1" ref="EM130" ca="1">IFERROR(INDEX($AK$3:$AK$129,MATCH(1,($AP$3:$AP$129=$AR130&amp;$AQ130)*($AH$3:$AH$129=EM$3),0),0),"")</f>
        <v/>
      </c>
      <c r="EN130" s="297" t="str">
        <f t="array" aca="1" ref="EN130" ca="1">IFERROR(INDEX($AI$3:$AI$129,MATCH(1,($AP$3:$AP$129=$AR130&amp;$AQ130)*($AH$3:$AH$129=EN$3),0),0),"")</f>
        <v/>
      </c>
      <c r="EO130" s="299" t="str">
        <f t="array" aca="1" ref="EO130" ca="1">IFERROR(INDEX($AG$3:$AG$129,MATCH(1,($AP$3:$AP$129=$AR130&amp;$AQ130)*($AH$3:$AH$129=EO$3),0),0),"")</f>
        <v/>
      </c>
      <c r="EP130" s="297" t="str">
        <f t="array" aca="1" ref="EP130" ca="1">IFERROR(INDEX($AJ$3:$AJ$129,MATCH(1,($AP$3:$AP$129=$AR130&amp;$AQ130)*($AH$3:$AH$129=EP$3),0),0),"")</f>
        <v/>
      </c>
      <c r="EQ130" s="297" t="str">
        <f t="array" aca="1" ref="EQ130" ca="1">IFERROR(INDEX($AK$3:$AK$129,MATCH(1,($AP$3:$AP$129=$AR130&amp;$AQ130)*($AH$3:$AH$129=EQ$3),0),0),"")</f>
        <v/>
      </c>
      <c r="ER130" s="297" t="str">
        <f t="array" aca="1" ref="ER130" ca="1">IFERROR(INDEX($AI$3:$AI$129,MATCH(1,($AP$3:$AP$129=$AR130&amp;$AQ130)*($AH$3:$AH$129=ER$3),0),0),"")</f>
        <v/>
      </c>
      <c r="ES130" s="299" t="str">
        <f t="array" aca="1" ref="ES130" ca="1">IFERROR(INDEX($AG$3:$AG$129,MATCH(1,($AP$3:$AP$129=$AR130&amp;$AQ130)*($AH$3:$AH$129=ES$3),0),0),"")</f>
        <v/>
      </c>
      <c r="ET130" s="297" t="str">
        <f t="array" aca="1" ref="ET130" ca="1">IFERROR(INDEX($AJ$3:$AJ$129,MATCH(1,($AP$3:$AP$129=$AR130&amp;$AQ130)*($AH$3:$AH$129=ET$3),0),0),"")</f>
        <v/>
      </c>
      <c r="EU130" s="297" t="str">
        <f t="array" aca="1" ref="EU130" ca="1">IFERROR(INDEX($AK$3:$AK$129,MATCH(1,($AP$3:$AP$129=$AR130&amp;$AQ130)*($AH$3:$AH$129=EU$3),0),0),"")</f>
        <v/>
      </c>
      <c r="EV130" s="297" t="str">
        <f t="array" aca="1" ref="EV130" ca="1">IFERROR(INDEX($AI$3:$AI$129,MATCH(1,($AP$3:$AP$129=$AR130&amp;$AQ130)*($AH$3:$AH$129=EV$3),0),0),"")</f>
        <v/>
      </c>
      <c r="EW130" s="299" t="str">
        <f t="array" aca="1" ref="EW130" ca="1">IFERROR(INDEX($AG$3:$AG$129,MATCH(1,($AP$3:$AP$129=$AR130&amp;$AQ130)*($AH$3:$AH$129=EW$3),0),0),"")</f>
        <v/>
      </c>
      <c r="EX130" s="297" t="str">
        <f t="array" aca="1" ref="EX130" ca="1">IFERROR(INDEX($AJ$3:$AJ$129,MATCH(1,($AP$3:$AP$129=$AR130&amp;$AQ130)*($AH$3:$AH$129=EX$3),0),0),"")</f>
        <v/>
      </c>
      <c r="EY130" s="297" t="str">
        <f t="array" aca="1" ref="EY130" ca="1">IFERROR(INDEX($AK$3:$AK$129,MATCH(1,($AP$3:$AP$129=$AR130&amp;$AQ130)*($AH$3:$AH$129=EY$3),0),0),"")</f>
        <v/>
      </c>
      <c r="EZ130" s="297" t="str">
        <f t="array" aca="1" ref="EZ130" ca="1">IFERROR(INDEX($AI$3:$AI$129,MATCH(1,($AP$3:$AP$129=$AR130&amp;$AQ130)*($AH$3:$AH$129=EZ$3),0),0),"")</f>
        <v/>
      </c>
      <c r="FA130" s="299" t="str">
        <f t="array" aca="1" ref="FA130" ca="1">IFERROR(INDEX($AG$3:$AG$129,MATCH(1,($AP$3:$AP$129=$AR130&amp;$AQ130)*($AH$3:$AH$129=FA$3),0),0),"")</f>
        <v/>
      </c>
      <c r="FB130" s="297" t="str">
        <f t="array" aca="1" ref="FB130" ca="1">IFERROR(INDEX($AJ$3:$AJ$129,MATCH(1,($AP$3:$AP$129=$AR130&amp;$AQ130)*($AH$3:$AH$129=FB$3),0),0),"")</f>
        <v/>
      </c>
      <c r="FC130" s="297" t="str">
        <f t="array" aca="1" ref="FC130" ca="1">IFERROR(INDEX($AK$3:$AK$129,MATCH(1,($AP$3:$AP$129=$AR130&amp;$AQ130)*($AH$3:$AH$129=FC$3),0),0),"")</f>
        <v/>
      </c>
      <c r="FD130" s="297" t="str">
        <f t="array" aca="1" ref="FD130" ca="1">IFERROR(INDEX($AI$3:$AI$129,MATCH(1,($AP$3:$AP$129=$AR130&amp;$AQ130)*($AH$3:$AH$129=FD$3),0),0),"")</f>
        <v/>
      </c>
      <c r="FE130" s="299" t="str">
        <f t="array" aca="1" ref="FE130" ca="1">IFERROR(INDEX($AG$3:$AG$129,MATCH(1,($AP$3:$AP$129=$AR130&amp;$AQ130)*($AH$3:$AH$129=FE$3),0),0),"")</f>
        <v/>
      </c>
      <c r="FF130" s="297" t="str">
        <f t="array" aca="1" ref="FF130" ca="1">IFERROR(INDEX($AJ$3:$AJ$129,MATCH(1,($AP$3:$AP$129=$AR130&amp;$AQ130)*($AH$3:$AH$129=FF$3),0),0),"")</f>
        <v/>
      </c>
      <c r="FG130" s="297" t="str">
        <f t="array" aca="1" ref="FG130" ca="1">IFERROR(INDEX($AK$3:$AK$129,MATCH(1,($AP$3:$AP$129=$AR130&amp;$AQ130)*($AH$3:$AH$129=FG$3),0),0),"")</f>
        <v/>
      </c>
    </row>
    <row r="131" spans="2:163" ht="13.8" x14ac:dyDescent="0.25">
      <c r="AL131" s="294"/>
      <c r="AP131" s="295" t="str">
        <f t="shared" si="85"/>
        <v/>
      </c>
      <c r="AQ131" s="295" t="str">
        <f t="shared" si="101"/>
        <v>Court 16</v>
      </c>
      <c r="AR131" s="295">
        <f t="shared" si="100"/>
        <v>7</v>
      </c>
      <c r="AS131" s="295">
        <f t="shared" ca="1" si="87"/>
        <v>31</v>
      </c>
      <c r="AT131" s="295">
        <f t="shared" ca="1" si="88"/>
        <v>0</v>
      </c>
      <c r="AU131" s="295">
        <f t="shared" ca="1" si="89"/>
        <v>0</v>
      </c>
      <c r="AV131" s="295">
        <f t="shared" ca="1" si="90"/>
        <v>0</v>
      </c>
      <c r="AW131" s="295">
        <f t="shared" ca="1" si="91"/>
        <v>0</v>
      </c>
      <c r="AX131" s="295">
        <f t="shared" ca="1" si="92"/>
        <v>0</v>
      </c>
      <c r="AY131" s="295">
        <f t="shared" ca="1" si="93"/>
        <v>0</v>
      </c>
      <c r="AZ131" s="297" t="str">
        <f t="array" aca="1" ref="AZ131" ca="1">IFERROR(INDEX($K$3:$K$18,MATCH(1,($AM$3:$AM$18=$AR131&amp;$AQ131)*($J$3:$J$18=AZ$3),0),0),"")</f>
        <v/>
      </c>
      <c r="BA131" s="299" t="str">
        <f t="array" aca="1" ref="BA131" ca="1">IFERROR(INDEX($I$3:$I$18,MATCH(1,($AM$3:$AM$18=$AR131&amp;$AQ131)*($J$3:$J$18=BA$3),0),0),"")</f>
        <v/>
      </c>
      <c r="BB131" s="297" t="str">
        <f t="array" aca="1" ref="BB131" ca="1">IFERROR(INDEX($L$3:$L$18,MATCH(1,($AM$3:$AM$18=$AR131&amp;$AQ131)*($J$3:$J$18=BB$3),0),0),"")</f>
        <v/>
      </c>
      <c r="BC131" s="297" t="str">
        <f t="array" aca="1" ref="BC131" ca="1">IFERROR(INDEX($M$3:$M$18,MATCH(1,($AM$3:$AM$18=$AR131&amp;$AQ131)*($J$3:$J$18=BC$3),0),0),"")</f>
        <v/>
      </c>
      <c r="BD131" s="297" t="str">
        <f t="array" aca="1" ref="BD131" ca="1">IFERROR(INDEX($K$3:$K$18,MATCH(1,($AM$3:$AM$18=$AR131&amp;$AQ131)*($J$3:$J$18=BD$3),0),0),"")</f>
        <v/>
      </c>
      <c r="BE131" s="299" t="str">
        <f t="array" aca="1" ref="BE131" ca="1">IFERROR(INDEX($I$3:$I$18,MATCH(1,($AM$3:$AM$18=$AR131&amp;$AQ131)*($J$3:$J$18=BE$3),0),0),"")</f>
        <v/>
      </c>
      <c r="BF131" s="297" t="str">
        <f t="array" aca="1" ref="BF131" ca="1">IFERROR(INDEX($L$3:$L$18,MATCH(1,($AM$3:$AM$18=$AR131&amp;$AQ131)*($J$3:$J$18=BF$3),0),0),"")</f>
        <v/>
      </c>
      <c r="BG131" s="297" t="str">
        <f t="array" aca="1" ref="BG131" ca="1">IFERROR(INDEX($M$3:$M$18,MATCH(1,($AM$3:$AM$18=$AR131&amp;$AQ131)*($J$3:$J$18=BG$3),0),0),"")</f>
        <v/>
      </c>
      <c r="BH131" s="297" t="str">
        <f t="array" aca="1" ref="BH131" ca="1">IFERROR(INDEX($K$3:$K$18,MATCH(1,($AM$3:$AM$18=$AR131&amp;$AQ131)*($J$3:$J$18=BH$3),0),0),"")</f>
        <v/>
      </c>
      <c r="BI131" s="299" t="str">
        <f t="array" aca="1" ref="BI131" ca="1">IFERROR(INDEX($I$3:$I$18,MATCH(1,($AM$3:$AM$18=$AR131&amp;$AQ131)*($J$3:$J$18=BI$3),0),0),"")</f>
        <v/>
      </c>
      <c r="BJ131" s="297" t="str">
        <f t="array" aca="1" ref="BJ131" ca="1">IFERROR(INDEX($L$3:$L$18,MATCH(1,($AM$3:$AM$18=$AR131&amp;$AQ131)*($J$3:$J$18=BJ$3),0),0),"")</f>
        <v/>
      </c>
      <c r="BK131" s="297" t="str">
        <f t="array" aca="1" ref="BK131" ca="1">IFERROR(INDEX($M$3:$M$18,MATCH(1,($AM$3:$AM$18=$AR131&amp;$AQ131)*($J$3:$J$18=BK$3),0),0),"")</f>
        <v/>
      </c>
      <c r="BL131" s="297" t="str">
        <f t="array" aca="1" ref="BL131" ca="1">IFERROR(INDEX($K$3:$K$18,MATCH(1,($AM$3:$AM$18=$AR131&amp;$AQ131)*($J$3:$J$18=BL$3),0),0),"")</f>
        <v/>
      </c>
      <c r="BM131" s="299" t="str">
        <f t="array" aca="1" ref="BM131" ca="1">IFERROR(INDEX($I$3:$I$18,MATCH(1,($AM$3:$AM$18=$AR131&amp;$AQ131)*($J$3:$J$18=BM$3),0),0),"")</f>
        <v/>
      </c>
      <c r="BN131" s="297" t="str">
        <f t="array" aca="1" ref="BN131" ca="1">IFERROR(INDEX($L$3:$L$18,MATCH(1,($AM$3:$AM$18=$AR131&amp;$AQ131)*($J$3:$J$18=BN$3),0),0),"")</f>
        <v/>
      </c>
      <c r="BO131" s="297" t="str">
        <f t="array" aca="1" ref="BO131" ca="1">IFERROR(INDEX($M$3:$M$18,MATCH(1,($AM$3:$AM$18=$AR131&amp;$AQ131)*($J$3:$J$18=BO$3),0),0),"")</f>
        <v/>
      </c>
      <c r="BP131" s="297" t="str">
        <f t="array" aca="1" ref="BP131" ca="1">IFERROR(INDEX($K$3:$K$18,MATCH(1,($AM$3:$AM$18=$AR131&amp;$AQ131)*($J$3:$J$18=BP$3),0),0),"")</f>
        <v/>
      </c>
      <c r="BQ131" s="299" t="str">
        <f t="array" aca="1" ref="BQ131" ca="1">IFERROR(INDEX($I$3:$I$18,MATCH(1,($AM$3:$AM$18=$AR131&amp;$AQ131)*($J$3:$J$18=BQ$3),0),0),"")</f>
        <v/>
      </c>
      <c r="BR131" s="297" t="str">
        <f t="array" aca="1" ref="BR131" ca="1">IFERROR(INDEX($L$3:$L$18,MATCH(1,($AM$3:$AM$18=$AR131&amp;$AQ131)*($J$3:$J$18=BR$3),0),0),"")</f>
        <v/>
      </c>
      <c r="BS131" s="297" t="str">
        <f t="array" aca="1" ref="BS131" ca="1">IFERROR(INDEX($M$3:$M$18,MATCH(1,($AM$3:$AM$18=$AR131&amp;$AQ131)*($J$3:$J$18=BS$3),0),0),"")</f>
        <v/>
      </c>
      <c r="BT131" s="297" t="str">
        <f t="array" aca="1" ref="BT131" ca="1">IFERROR(INDEX($K$3:$K$18,MATCH(1,($AM$3:$AM$18=$AR131&amp;$AQ131)*($J$3:$J$18=BT$3),0),0),"")</f>
        <v/>
      </c>
      <c r="BU131" s="299" t="str">
        <f t="array" aca="1" ref="BU131" ca="1">IFERROR(INDEX($I$3:$I$18,MATCH(1,($AM$3:$AM$18=$AR131&amp;$AQ131)*($J$3:$J$18=BU$3),0),0),"")</f>
        <v/>
      </c>
      <c r="BV131" s="297" t="str">
        <f t="array" aca="1" ref="BV131" ca="1">IFERROR(INDEX($L$3:$L$18,MATCH(1,($AM$3:$AM$18=$AR131&amp;$AQ131)*($J$3:$J$18=BV$3),0),0),"")</f>
        <v/>
      </c>
      <c r="BW131" s="297" t="str">
        <f t="array" aca="1" ref="BW131" ca="1">IFERROR(INDEX($M$3:$M$18,MATCH(1,($AM$3:$AM$18=$AR131&amp;$AQ131)*($J$3:$J$18=BW$3),0),0),"")</f>
        <v/>
      </c>
      <c r="BX131" s="297" t="str">
        <f t="array" aca="1" ref="BX131" ca="1">IFERROR(INDEX($K$3:$K$18,MATCH(1,($AM$3:$AM$18=$AR131&amp;$AQ131)*($J$3:$J$18=BX$3),0),0),"")</f>
        <v/>
      </c>
      <c r="BY131" s="299" t="str">
        <f t="array" aca="1" ref="BY131" ca="1">IFERROR(INDEX($I$3:$I$18,MATCH(1,($AM$3:$AM$18=$AR131&amp;$AQ131)*($J$3:$J$18=BY$3),0),0),"")</f>
        <v/>
      </c>
      <c r="BZ131" s="297" t="str">
        <f t="array" aca="1" ref="BZ131" ca="1">IFERROR(INDEX($L$3:$L$18,MATCH(1,($AM$3:$AM$18=$AR131&amp;$AQ131)*($J$3:$J$18=BZ$3),0),0),"")</f>
        <v/>
      </c>
      <c r="CA131" s="297" t="str">
        <f t="array" aca="1" ref="CA131" ca="1">IFERROR(INDEX($M$3:$M$18,MATCH(1,($AM$3:$AM$18=$AR131&amp;$AQ131)*($J$3:$J$18=CA$3),0),0),"")</f>
        <v/>
      </c>
      <c r="CB131" s="297" t="str">
        <f t="array" aca="1" ref="CB131" ca="1">IFERROR(INDEX($S$3:$S$33,MATCH(1,($AN$3:$AN$33=$AR131&amp;$AQ131)*($R$3:$R$33=CB$3),0),0),"")</f>
        <v/>
      </c>
      <c r="CC131" s="299" t="str">
        <f t="array" aca="1" ref="CC131" ca="1">IFERROR(INDEX($Q$3:$Q$33,MATCH(1,($AN$3:$AN$33=$AR131&amp;$AQ131)*($R$3:$R$33=CC$3),0),0),"")</f>
        <v/>
      </c>
      <c r="CD131" s="297" t="str">
        <f t="array" aca="1" ref="CD131" ca="1">IFERROR(INDEX($T$3:$T$33,MATCH(1,($AN$3:$AN$33=$AR131&amp;$AQ131)*($R$3:$R$33=CD$3),0),0),"")</f>
        <v/>
      </c>
      <c r="CE131" s="297" t="str">
        <f t="array" aca="1" ref="CE131" ca="1">IFERROR(INDEX($U$3:$U$33,MATCH(1,($AN$3:$AN$33=$AR131&amp;$AQ131)*($R$3:$R$33=CE$3),0),0),"")</f>
        <v/>
      </c>
      <c r="CF131" s="297" t="str">
        <f t="array" aca="1" ref="CF131" ca="1">IFERROR(INDEX($S$3:$S$33,MATCH(1,($AN$3:$AN$33=$AR131&amp;$AQ131)*($R$3:$R$33=CF$3),0),0),"")</f>
        <v/>
      </c>
      <c r="CG131" s="299" t="str">
        <f t="array" aca="1" ref="CG131" ca="1">IFERROR(INDEX($Q$3:$Q$33,MATCH(1,($AN$3:$AN$33=$AR131&amp;$AQ131)*($R$3:$R$33=CG$3),0),0),"")</f>
        <v/>
      </c>
      <c r="CH131" s="297" t="str">
        <f t="array" aca="1" ref="CH131" ca="1">IFERROR(INDEX($T$3:$T$33,MATCH(1,($AN$3:$AN$33=$AR131&amp;$AQ131)*($R$3:$R$33=CH$3),0),0),"")</f>
        <v/>
      </c>
      <c r="CI131" s="297" t="str">
        <f t="array" aca="1" ref="CI131" ca="1">IFERROR(INDEX($U$3:$U$33,MATCH(1,($AN$3:$AN$33=$AR131&amp;$AQ131)*($R$3:$R$33=CI$3),0),0),"")</f>
        <v/>
      </c>
      <c r="CJ131" s="297" t="str">
        <f t="array" aca="1" ref="CJ131" ca="1">IFERROR(INDEX($S$3:$S$33,MATCH(1,($AN$3:$AN$33=$AR131&amp;$AQ131)*($R$3:$R$33=CJ$3),0),0),"")</f>
        <v/>
      </c>
      <c r="CK131" s="299" t="str">
        <f t="array" aca="1" ref="CK131" ca="1">IFERROR(INDEX($Q$3:$Q$33,MATCH(1,($AN$3:$AN$33=$AR131&amp;$AQ131)*($R$3:$R$33=CK$3),0),0),"")</f>
        <v/>
      </c>
      <c r="CL131" s="297" t="str">
        <f t="array" aca="1" ref="CL131" ca="1">IFERROR(INDEX($T$3:$T$33,MATCH(1,($AN$3:$AN$33=$AR131&amp;$AQ131)*($R$3:$R$33=CL$3),0),0),"")</f>
        <v/>
      </c>
      <c r="CM131" s="297" t="str">
        <f t="array" aca="1" ref="CM131" ca="1">IFERROR(INDEX($U$3:$U$33,MATCH(1,($AN$3:$AN$33=$AR131&amp;$AQ131)*($R$3:$R$33=CM$3),0),0),"")</f>
        <v/>
      </c>
      <c r="CN131" s="297" t="str">
        <f t="array" aca="1" ref="CN131" ca="1">IFERROR(INDEX($S$3:$S$33,MATCH(1,($AN$3:$AN$33=$AR131&amp;$AQ131)*($R$3:$R$33=CN$3),0),0),"")</f>
        <v/>
      </c>
      <c r="CO131" s="299" t="str">
        <f t="array" aca="1" ref="CO131" ca="1">IFERROR(INDEX($Q$3:$Q$33,MATCH(1,($AN$3:$AN$33=$AR131&amp;$AQ131)*($R$3:$R$33=CO$3),0),0),"")</f>
        <v/>
      </c>
      <c r="CP131" s="297" t="str">
        <f t="array" aca="1" ref="CP131" ca="1">IFERROR(INDEX($T$3:$T$33,MATCH(1,($AN$3:$AN$33=$AR131&amp;$AQ131)*($R$3:$R$33=CP$3),0),0),"")</f>
        <v/>
      </c>
      <c r="CQ131" s="297" t="str">
        <f t="array" aca="1" ref="CQ131" ca="1">IFERROR(INDEX($U$3:$U$33,MATCH(1,($AN$3:$AN$33=$AR131&amp;$AQ131)*($R$3:$R$33=CQ$3),0),0),"")</f>
        <v/>
      </c>
      <c r="CR131" s="297" t="str">
        <f t="array" aca="1" ref="CR131" ca="1">IFERROR(INDEX($S$3:$S$33,MATCH(1,($AN$3:$AN$33=$AR131&amp;$AQ131)*($R$3:$R$33=CR$3),0),0),"")</f>
        <v/>
      </c>
      <c r="CS131" s="299" t="str">
        <f t="array" aca="1" ref="CS131" ca="1">IFERROR(INDEX($Q$3:$Q$33,MATCH(1,($AN$3:$AN$33=$AR131&amp;$AQ131)*($R$3:$R$33=CS$3),0),0),"")</f>
        <v/>
      </c>
      <c r="CT131" s="297" t="str">
        <f t="array" aca="1" ref="CT131" ca="1">IFERROR(INDEX($T$3:$T$33,MATCH(1,($AN$3:$AN$33=$AR131&amp;$AQ131)*($R$3:$R$33=CT$3),0),0),"")</f>
        <v/>
      </c>
      <c r="CU131" s="297" t="str">
        <f t="array" aca="1" ref="CU131" ca="1">IFERROR(INDEX($U$3:$U$33,MATCH(1,($AN$3:$AN$33=$AR131&amp;$AQ131)*($R$3:$R$33=CU$3),0),0),"")</f>
        <v/>
      </c>
      <c r="CV131" s="297" t="str">
        <f t="array" aca="1" ref="CV131" ca="1">IFERROR(INDEX($S$3:$S$33,MATCH(1,($AN$3:$AN$33=$AR131&amp;$AQ131)*($R$3:$R$33=CV$3),0),0),"")</f>
        <v/>
      </c>
      <c r="CW131" s="299" t="str">
        <f t="array" aca="1" ref="CW131" ca="1">IFERROR(INDEX($Q$3:$Q$33,MATCH(1,($AN$3:$AN$33=$AR131&amp;$AQ131)*($R$3:$R$33=CW$3),0),0),"")</f>
        <v/>
      </c>
      <c r="CX131" s="297" t="str">
        <f t="array" aca="1" ref="CX131" ca="1">IFERROR(INDEX($T$3:$T$33,MATCH(1,($AN$3:$AN$33=$AR131&amp;$AQ131)*($R$3:$R$33=CX$3),0),0),"")</f>
        <v/>
      </c>
      <c r="CY131" s="297" t="str">
        <f t="array" aca="1" ref="CY131" ca="1">IFERROR(INDEX($U$3:$U$33,MATCH(1,($AN$3:$AN$33=$AR131&amp;$AQ131)*($R$3:$R$33=CY$3),0),0),"")</f>
        <v/>
      </c>
      <c r="CZ131" s="297" t="str">
        <f t="array" aca="1" ref="CZ131" ca="1">IFERROR(INDEX($S$3:$S$33,MATCH(1,($AN$3:$AN$33=$AR131&amp;$AQ131)*($R$3:$R$33=CZ$3),0),0),"")</f>
        <v/>
      </c>
      <c r="DA131" s="299" t="str">
        <f t="array" aca="1" ref="DA131" ca="1">IFERROR(INDEX($Q$3:$Q$33,MATCH(1,($AN$3:$AN$33=$AR131&amp;$AQ131)*($R$3:$R$33=DA$3),0),0),"")</f>
        <v/>
      </c>
      <c r="DB131" s="297" t="str">
        <f t="array" aca="1" ref="DB131" ca="1">IFERROR(INDEX($T$3:$T$33,MATCH(1,($AN$3:$AN$33=$AR131&amp;$AQ131)*($R$3:$R$33=DB$3),0),0),"")</f>
        <v/>
      </c>
      <c r="DC131" s="297" t="str">
        <f t="array" aca="1" ref="DC131" ca="1">IFERROR(INDEX($U$3:$U$33,MATCH(1,($AN$3:$AN$33=$AR131&amp;$AQ131)*($R$3:$R$33=DC$3),0),0),"")</f>
        <v/>
      </c>
      <c r="DD131" s="297" t="str">
        <f t="array" aca="1" ref="DD131" ca="1">IFERROR(INDEX($AA$3:$AA$65,MATCH(1,($AO$3:$AO$65=$AR131&amp;$AQ131)*($Z$3:$Z$65=DD$3),0),0),"")</f>
        <v/>
      </c>
      <c r="DE131" s="299" t="str">
        <f t="array" aca="1" ref="DE131" ca="1">IFERROR(INDEX($Y$3:$Y$65,MATCH(1,($AO$3:$AO$65=$AR131&amp;$AQ131)*($Z$3:$Z$65=DE$3),0),0),"")</f>
        <v/>
      </c>
      <c r="DF131" s="297" t="str">
        <f t="array" aca="1" ref="DF131" ca="1">IFERROR(INDEX($AB$3:$AB$65,MATCH(1,($AO$3:$AO$65=$AR131&amp;$AQ131)*($Z$3:$Z$65=DF$3),0),0),"")</f>
        <v/>
      </c>
      <c r="DG131" s="297" t="str">
        <f t="array" aca="1" ref="DG131" ca="1">IFERROR(INDEX($AC$3:$AC$65,MATCH(1,($AO$3:$AO$65=$AR131&amp;$AQ131)*($Z$3:$Z$65=DG$3),0),0),"")</f>
        <v/>
      </c>
      <c r="DH131" s="297" t="str">
        <f t="array" aca="1" ref="DH131" ca="1">IFERROR(INDEX($AA$3:$AA$65,MATCH(1,($AO$3:$AO$65=$AR131&amp;$AQ131)*($Z$3:$Z$65=DH$3),0),0),"")</f>
        <v/>
      </c>
      <c r="DI131" s="299" t="str">
        <f t="array" aca="1" ref="DI131" ca="1">IFERROR(INDEX($Y$3:$Y$65,MATCH(1,($AO$3:$AO$65=$AR131&amp;$AQ131)*($Z$3:$Z$65=DI$3),0),0),"")</f>
        <v/>
      </c>
      <c r="DJ131" s="297" t="str">
        <f t="array" aca="1" ref="DJ131" ca="1">IFERROR(INDEX($AB$3:$AB$65,MATCH(1,($AO$3:$AO$65=$AR131&amp;$AQ131)*($Z$3:$Z$65=DJ$3),0),0),"")</f>
        <v/>
      </c>
      <c r="DK131" s="297" t="str">
        <f t="array" aca="1" ref="DK131" ca="1">IFERROR(INDEX($AC$3:$AC$65,MATCH(1,($AO$3:$AO$65=$AR131&amp;$AQ131)*($Z$3:$Z$65=DK$3),0),0),"")</f>
        <v/>
      </c>
      <c r="DL131" s="297" t="str">
        <f t="array" aca="1" ref="DL131" ca="1">IFERROR(INDEX($AA$3:$AA$65,MATCH(1,($AO$3:$AO$65=$AR131&amp;$AQ131)*($Z$3:$Z$65=DL$3),0),0),"")</f>
        <v/>
      </c>
      <c r="DM131" s="299" t="str">
        <f t="array" aca="1" ref="DM131" ca="1">IFERROR(INDEX($Y$3:$Y$65,MATCH(1,($AO$3:$AO$65=$AR131&amp;$AQ131)*($Z$3:$Z$65=DM$3),0),0),"")</f>
        <v/>
      </c>
      <c r="DN131" s="297" t="str">
        <f t="array" aca="1" ref="DN131" ca="1">IFERROR(INDEX($AB$3:$AB$65,MATCH(1,($AO$3:$AO$65=$AR131&amp;$AQ131)*($Z$3:$Z$65=DN$3),0),0),"")</f>
        <v/>
      </c>
      <c r="DO131" s="297" t="str">
        <f t="array" aca="1" ref="DO131" ca="1">IFERROR(INDEX($AC$3:$AC$65,MATCH(1,($AO$3:$AO$65=$AR131&amp;$AQ131)*($Z$3:$Z$65=DO$3),0),0),"")</f>
        <v/>
      </c>
      <c r="DP131" s="297" t="str">
        <f t="array" aca="1" ref="DP131" ca="1">IFERROR(INDEX($AA$3:$AA$65,MATCH(1,($AO$3:$AO$65=$AR131&amp;$AQ131)*($Z$3:$Z$65=DP$3),0),0),"")</f>
        <v/>
      </c>
      <c r="DQ131" s="299" t="str">
        <f t="array" aca="1" ref="DQ131" ca="1">IFERROR(INDEX($Y$3:$Y$65,MATCH(1,($AO$3:$AO$65=$AR131&amp;$AQ131)*($Z$3:$Z$65=DQ$3),0),0),"")</f>
        <v/>
      </c>
      <c r="DR131" s="297" t="str">
        <f t="array" aca="1" ref="DR131" ca="1">IFERROR(INDEX($AB$3:$AB$65,MATCH(1,($AO$3:$AO$65=$AR131&amp;$AQ131)*($Z$3:$Z$65=DR$3),0),0),"")</f>
        <v/>
      </c>
      <c r="DS131" s="297" t="str">
        <f t="array" aca="1" ref="DS131" ca="1">IFERROR(INDEX($AC$3:$AC$65,MATCH(1,($AO$3:$AO$65=$AR131&amp;$AQ131)*($Z$3:$Z$65=DS$3),0),0),"")</f>
        <v/>
      </c>
      <c r="DT131" s="297" t="str">
        <f t="array" aca="1" ref="DT131" ca="1">IFERROR(INDEX($AA$3:$AA$65,MATCH(1,($AO$3:$AO$65=$AR131&amp;$AQ131)*($Z$3:$Z$65=DT$3),0),0),"")</f>
        <v/>
      </c>
      <c r="DU131" s="299" t="str">
        <f t="array" aca="1" ref="DU131" ca="1">IFERROR(INDEX($Y$3:$Y$65,MATCH(1,($AO$3:$AO$65=$AR131&amp;$AQ131)*($Z$3:$Z$65=DU$3),0),0),"")</f>
        <v/>
      </c>
      <c r="DV131" s="297" t="str">
        <f t="array" aca="1" ref="DV131" ca="1">IFERROR(INDEX($AB$3:$AB$65,MATCH(1,($AO$3:$AO$65=$AR131&amp;$AQ131)*($Z$3:$Z$65=DV$3),0),0),"")</f>
        <v/>
      </c>
      <c r="DW131" s="297" t="str">
        <f t="array" aca="1" ref="DW131" ca="1">IFERROR(INDEX($AC$3:$AC$65,MATCH(1,($AO$3:$AO$65=$AR131&amp;$AQ131)*($Z$3:$Z$65=DW$3),0),0),"")</f>
        <v/>
      </c>
      <c r="DX131" s="297" t="str">
        <f t="array" aca="1" ref="DX131" ca="1">IFERROR(INDEX($AA$3:$AA$65,MATCH(1,($AO$3:$AO$65=$AR131&amp;$AQ131)*($Z$3:$Z$65=DX$3),0),0),"")</f>
        <v/>
      </c>
      <c r="DY131" s="299" t="str">
        <f t="array" aca="1" ref="DY131" ca="1">IFERROR(INDEX($Y$3:$Y$65,MATCH(1,($AO$3:$AO$65=$AR131&amp;$AQ131)*($Z$3:$Z$65=DY$3),0),0),"")</f>
        <v/>
      </c>
      <c r="DZ131" s="297" t="str">
        <f t="array" aca="1" ref="DZ131" ca="1">IFERROR(INDEX($AB$3:$AB$65,MATCH(1,($AO$3:$AO$65=$AR131&amp;$AQ131)*($Z$3:$Z$65=DZ$3),0),0),"")</f>
        <v/>
      </c>
      <c r="EA131" s="297" t="str">
        <f t="array" aca="1" ref="EA131" ca="1">IFERROR(INDEX($AC$3:$AC$65,MATCH(1,($AO$3:$AO$65=$AR131&amp;$AQ131)*($Z$3:$Z$65=EA$3),0),0),"")</f>
        <v/>
      </c>
      <c r="EB131" s="297" t="str">
        <f t="array" aca="1" ref="EB131" ca="1">IFERROR(INDEX($AA$3:$AA$65,MATCH(1,($AO$3:$AO$65=$AR131&amp;$AQ131)*($Z$3:$Z$65=EB$3),0),0),"")</f>
        <v/>
      </c>
      <c r="EC131" s="299" t="str">
        <f t="array" aca="1" ref="EC131" ca="1">IFERROR(INDEX($Y$3:$Y$65,MATCH(1,($AO$3:$AO$65=$AR131&amp;$AQ131)*($Z$3:$Z$65=EC$3),0),0),"")</f>
        <v/>
      </c>
      <c r="ED131" s="297" t="str">
        <f t="array" aca="1" ref="ED131" ca="1">IFERROR(INDEX($AB$3:$AB$65,MATCH(1,($AO$3:$AO$65=$AR131&amp;$AQ131)*($Z$3:$Z$65=ED$3),0),0),"")</f>
        <v/>
      </c>
      <c r="EE131" s="297" t="str">
        <f t="array" aca="1" ref="EE131" ca="1">IFERROR(INDEX($AC$3:$AC$65,MATCH(1,($AO$3:$AO$65=$AR131&amp;$AQ131)*($Z$3:$Z$65=EE$3),0),0),"")</f>
        <v/>
      </c>
      <c r="EF131" s="297" t="str">
        <f t="array" aca="1" ref="EF131" ca="1">IFERROR(INDEX($AI$3:$AI$129,MATCH(1,($AP$3:$AP$129=$AR131&amp;$AQ131)*($AH$3:$AH$129=EF$3),0),0),"")</f>
        <v/>
      </c>
      <c r="EG131" s="299" t="str">
        <f t="array" aca="1" ref="EG131" ca="1">IFERROR(INDEX($AG$3:$AG$129,MATCH(1,($AP$3:$AP$129=$AR131&amp;$AQ131)*($AH$3:$AH$129=EG$3),0),0),"")</f>
        <v/>
      </c>
      <c r="EH131" s="297" t="str">
        <f t="array" aca="1" ref="EH131" ca="1">IFERROR(INDEX($AJ$3:$AJ$129,MATCH(1,($AP$3:$AP$129=$AR131&amp;$AQ131)*($AH$3:$AH$129=EH$3),0),0),"")</f>
        <v/>
      </c>
      <c r="EI131" s="297" t="str">
        <f t="array" aca="1" ref="EI131" ca="1">IFERROR(INDEX($AK$3:$AK$129,MATCH(1,($AP$3:$AP$129=$AR131&amp;$AQ131)*($AH$3:$AH$129=EI$3),0),0),"")</f>
        <v/>
      </c>
      <c r="EJ131" s="297" t="str">
        <f t="array" aca="1" ref="EJ131" ca="1">IFERROR(INDEX($AI$3:$AI$129,MATCH(1,($AP$3:$AP$129=$AR131&amp;$AQ131)*($AH$3:$AH$129=EJ$3),0),0),"")</f>
        <v/>
      </c>
      <c r="EK131" s="299" t="str">
        <f t="array" aca="1" ref="EK131" ca="1">IFERROR(INDEX($AG$3:$AG$129,MATCH(1,($AP$3:$AP$129=$AR131&amp;$AQ131)*($AH$3:$AH$129=EK$3),0),0),"")</f>
        <v/>
      </c>
      <c r="EL131" s="297" t="str">
        <f t="array" aca="1" ref="EL131" ca="1">IFERROR(INDEX($AJ$3:$AJ$129,MATCH(1,($AP$3:$AP$129=$AR131&amp;$AQ131)*($AH$3:$AH$129=EL$3),0),0),"")</f>
        <v/>
      </c>
      <c r="EM131" s="297" t="str">
        <f t="array" aca="1" ref="EM131" ca="1">IFERROR(INDEX($AK$3:$AK$129,MATCH(1,($AP$3:$AP$129=$AR131&amp;$AQ131)*($AH$3:$AH$129=EM$3),0),0),"")</f>
        <v/>
      </c>
      <c r="EN131" s="297" t="str">
        <f t="array" aca="1" ref="EN131" ca="1">IFERROR(INDEX($AI$3:$AI$129,MATCH(1,($AP$3:$AP$129=$AR131&amp;$AQ131)*($AH$3:$AH$129=EN$3),0),0),"")</f>
        <v/>
      </c>
      <c r="EO131" s="299" t="str">
        <f t="array" aca="1" ref="EO131" ca="1">IFERROR(INDEX($AG$3:$AG$129,MATCH(1,($AP$3:$AP$129=$AR131&amp;$AQ131)*($AH$3:$AH$129=EO$3),0),0),"")</f>
        <v/>
      </c>
      <c r="EP131" s="297" t="str">
        <f t="array" aca="1" ref="EP131" ca="1">IFERROR(INDEX($AJ$3:$AJ$129,MATCH(1,($AP$3:$AP$129=$AR131&amp;$AQ131)*($AH$3:$AH$129=EP$3),0),0),"")</f>
        <v/>
      </c>
      <c r="EQ131" s="297" t="str">
        <f t="array" aca="1" ref="EQ131" ca="1">IFERROR(INDEX($AK$3:$AK$129,MATCH(1,($AP$3:$AP$129=$AR131&amp;$AQ131)*($AH$3:$AH$129=EQ$3),0),0),"")</f>
        <v/>
      </c>
      <c r="ER131" s="297" t="str">
        <f t="array" aca="1" ref="ER131" ca="1">IFERROR(INDEX($AI$3:$AI$129,MATCH(1,($AP$3:$AP$129=$AR131&amp;$AQ131)*($AH$3:$AH$129=ER$3),0),0),"")</f>
        <v/>
      </c>
      <c r="ES131" s="299" t="str">
        <f t="array" aca="1" ref="ES131" ca="1">IFERROR(INDEX($AG$3:$AG$129,MATCH(1,($AP$3:$AP$129=$AR131&amp;$AQ131)*($AH$3:$AH$129=ES$3),0),0),"")</f>
        <v/>
      </c>
      <c r="ET131" s="297" t="str">
        <f t="array" aca="1" ref="ET131" ca="1">IFERROR(INDEX($AJ$3:$AJ$129,MATCH(1,($AP$3:$AP$129=$AR131&amp;$AQ131)*($AH$3:$AH$129=ET$3),0),0),"")</f>
        <v/>
      </c>
      <c r="EU131" s="297" t="str">
        <f t="array" aca="1" ref="EU131" ca="1">IFERROR(INDEX($AK$3:$AK$129,MATCH(1,($AP$3:$AP$129=$AR131&amp;$AQ131)*($AH$3:$AH$129=EU$3),0),0),"")</f>
        <v/>
      </c>
      <c r="EV131" s="297" t="str">
        <f t="array" aca="1" ref="EV131" ca="1">IFERROR(INDEX($AI$3:$AI$129,MATCH(1,($AP$3:$AP$129=$AR131&amp;$AQ131)*($AH$3:$AH$129=EV$3),0),0),"")</f>
        <v/>
      </c>
      <c r="EW131" s="299" t="str">
        <f t="array" aca="1" ref="EW131" ca="1">IFERROR(INDEX($AG$3:$AG$129,MATCH(1,($AP$3:$AP$129=$AR131&amp;$AQ131)*($AH$3:$AH$129=EW$3),0),0),"")</f>
        <v/>
      </c>
      <c r="EX131" s="297" t="str">
        <f t="array" aca="1" ref="EX131" ca="1">IFERROR(INDEX($AJ$3:$AJ$129,MATCH(1,($AP$3:$AP$129=$AR131&amp;$AQ131)*($AH$3:$AH$129=EX$3),0),0),"")</f>
        <v/>
      </c>
      <c r="EY131" s="297" t="str">
        <f t="array" aca="1" ref="EY131" ca="1">IFERROR(INDEX($AK$3:$AK$129,MATCH(1,($AP$3:$AP$129=$AR131&amp;$AQ131)*($AH$3:$AH$129=EY$3),0),0),"")</f>
        <v/>
      </c>
      <c r="EZ131" s="297" t="str">
        <f t="array" aca="1" ref="EZ131" ca="1">IFERROR(INDEX($AI$3:$AI$129,MATCH(1,($AP$3:$AP$129=$AR131&amp;$AQ131)*($AH$3:$AH$129=EZ$3),0),0),"")</f>
        <v/>
      </c>
      <c r="FA131" s="299" t="str">
        <f t="array" aca="1" ref="FA131" ca="1">IFERROR(INDEX($AG$3:$AG$129,MATCH(1,($AP$3:$AP$129=$AR131&amp;$AQ131)*($AH$3:$AH$129=FA$3),0),0),"")</f>
        <v/>
      </c>
      <c r="FB131" s="297" t="str">
        <f t="array" aca="1" ref="FB131" ca="1">IFERROR(INDEX($AJ$3:$AJ$129,MATCH(1,($AP$3:$AP$129=$AR131&amp;$AQ131)*($AH$3:$AH$129=FB$3),0),0),"")</f>
        <v/>
      </c>
      <c r="FC131" s="297" t="str">
        <f t="array" aca="1" ref="FC131" ca="1">IFERROR(INDEX($AK$3:$AK$129,MATCH(1,($AP$3:$AP$129=$AR131&amp;$AQ131)*($AH$3:$AH$129=FC$3),0),0),"")</f>
        <v/>
      </c>
      <c r="FD131" s="297" t="str">
        <f t="array" aca="1" ref="FD131" ca="1">IFERROR(INDEX($AI$3:$AI$129,MATCH(1,($AP$3:$AP$129=$AR131&amp;$AQ131)*($AH$3:$AH$129=FD$3),0),0),"")</f>
        <v/>
      </c>
      <c r="FE131" s="299" t="str">
        <f t="array" aca="1" ref="FE131" ca="1">IFERROR(INDEX($AG$3:$AG$129,MATCH(1,($AP$3:$AP$129=$AR131&amp;$AQ131)*($AH$3:$AH$129=FE$3),0),0),"")</f>
        <v/>
      </c>
      <c r="FF131" s="297" t="str">
        <f t="array" aca="1" ref="FF131" ca="1">IFERROR(INDEX($AJ$3:$AJ$129,MATCH(1,($AP$3:$AP$129=$AR131&amp;$AQ131)*($AH$3:$AH$129=FF$3),0),0),"")</f>
        <v/>
      </c>
      <c r="FG131" s="297" t="str">
        <f t="array" aca="1" ref="FG131" ca="1">IFERROR(INDEX($AK$3:$AK$129,MATCH(1,($AP$3:$AP$129=$AR131&amp;$AQ131)*($AH$3:$AH$129=FG$3),0),0),"")</f>
        <v/>
      </c>
    </row>
    <row r="132" spans="2:163" ht="13.8" x14ac:dyDescent="0.25">
      <c r="AL132" s="294"/>
      <c r="AP132" s="295" t="str">
        <f t="shared" ref="AP132" si="106">AL132&amp;E132</f>
        <v/>
      </c>
      <c r="AQ132" s="295" t="str">
        <f t="shared" si="101"/>
        <v>Court 16</v>
      </c>
      <c r="AR132" s="295">
        <f t="shared" si="100"/>
        <v>8</v>
      </c>
      <c r="AS132" s="295">
        <f t="shared" ca="1" si="87"/>
        <v>31</v>
      </c>
      <c r="AT132" s="295">
        <f t="shared" ca="1" si="88"/>
        <v>0</v>
      </c>
      <c r="AU132" s="295">
        <f t="shared" ca="1" si="89"/>
        <v>0</v>
      </c>
      <c r="AV132" s="295">
        <f t="shared" ca="1" si="90"/>
        <v>0</v>
      </c>
      <c r="AW132" s="295">
        <f t="shared" ca="1" si="91"/>
        <v>0</v>
      </c>
      <c r="AX132" s="295">
        <f t="shared" ca="1" si="92"/>
        <v>0</v>
      </c>
      <c r="AY132" s="295">
        <f t="shared" ca="1" si="93"/>
        <v>0</v>
      </c>
      <c r="AZ132" s="297" t="str">
        <f t="array" aca="1" ref="AZ132" ca="1">IFERROR(INDEX($K$3:$K$18,MATCH(1,($AM$3:$AM$18=$AR132&amp;$AQ132)*($J$3:$J$18=AZ$3),0),0),"")</f>
        <v/>
      </c>
      <c r="BA132" s="299" t="str">
        <f t="array" aca="1" ref="BA132" ca="1">IFERROR(INDEX($I$3:$I$18,MATCH(1,($AM$3:$AM$18=$AR132&amp;$AQ132)*($J$3:$J$18=BA$3),0),0),"")</f>
        <v/>
      </c>
      <c r="BB132" s="297" t="str">
        <f t="array" aca="1" ref="BB132" ca="1">IFERROR(INDEX($L$3:$L$18,MATCH(1,($AM$3:$AM$18=$AR132&amp;$AQ132)*($J$3:$J$18=BB$3),0),0),"")</f>
        <v/>
      </c>
      <c r="BC132" s="297" t="str">
        <f t="array" aca="1" ref="BC132" ca="1">IFERROR(INDEX($M$3:$M$18,MATCH(1,($AM$3:$AM$18=$AR132&amp;$AQ132)*($J$3:$J$18=BC$3),0),0),"")</f>
        <v/>
      </c>
      <c r="BD132" s="297" t="str">
        <f t="array" aca="1" ref="BD132" ca="1">IFERROR(INDEX($K$3:$K$18,MATCH(1,($AM$3:$AM$18=$AR132&amp;$AQ132)*($J$3:$J$18=BD$3),0),0),"")</f>
        <v/>
      </c>
      <c r="BE132" s="299" t="str">
        <f t="array" aca="1" ref="BE132" ca="1">IFERROR(INDEX($I$3:$I$18,MATCH(1,($AM$3:$AM$18=$AR132&amp;$AQ132)*($J$3:$J$18=BE$3),0),0),"")</f>
        <v/>
      </c>
      <c r="BF132" s="297" t="str">
        <f t="array" aca="1" ref="BF132" ca="1">IFERROR(INDEX($L$3:$L$18,MATCH(1,($AM$3:$AM$18=$AR132&amp;$AQ132)*($J$3:$J$18=BF$3),0),0),"")</f>
        <v/>
      </c>
      <c r="BG132" s="297" t="str">
        <f t="array" aca="1" ref="BG132" ca="1">IFERROR(INDEX($M$3:$M$18,MATCH(1,($AM$3:$AM$18=$AR132&amp;$AQ132)*($J$3:$J$18=BG$3),0),0),"")</f>
        <v/>
      </c>
      <c r="BH132" s="297" t="str">
        <f t="array" aca="1" ref="BH132" ca="1">IFERROR(INDEX($K$3:$K$18,MATCH(1,($AM$3:$AM$18=$AR132&amp;$AQ132)*($J$3:$J$18=BH$3),0),0),"")</f>
        <v/>
      </c>
      <c r="BI132" s="299" t="str">
        <f t="array" aca="1" ref="BI132" ca="1">IFERROR(INDEX($I$3:$I$18,MATCH(1,($AM$3:$AM$18=$AR132&amp;$AQ132)*($J$3:$J$18=BI$3),0),0),"")</f>
        <v/>
      </c>
      <c r="BJ132" s="297" t="str">
        <f t="array" aca="1" ref="BJ132" ca="1">IFERROR(INDEX($L$3:$L$18,MATCH(1,($AM$3:$AM$18=$AR132&amp;$AQ132)*($J$3:$J$18=BJ$3),0),0),"")</f>
        <v/>
      </c>
      <c r="BK132" s="297" t="str">
        <f t="array" aca="1" ref="BK132" ca="1">IFERROR(INDEX($M$3:$M$18,MATCH(1,($AM$3:$AM$18=$AR132&amp;$AQ132)*($J$3:$J$18=BK$3),0),0),"")</f>
        <v/>
      </c>
      <c r="BL132" s="297" t="str">
        <f t="array" aca="1" ref="BL132" ca="1">IFERROR(INDEX($K$3:$K$18,MATCH(1,($AM$3:$AM$18=$AR132&amp;$AQ132)*($J$3:$J$18=BL$3),0),0),"")</f>
        <v/>
      </c>
      <c r="BM132" s="299" t="str">
        <f t="array" aca="1" ref="BM132" ca="1">IFERROR(INDEX($I$3:$I$18,MATCH(1,($AM$3:$AM$18=$AR132&amp;$AQ132)*($J$3:$J$18=BM$3),0),0),"")</f>
        <v/>
      </c>
      <c r="BN132" s="297" t="str">
        <f t="array" aca="1" ref="BN132" ca="1">IFERROR(INDEX($L$3:$L$18,MATCH(1,($AM$3:$AM$18=$AR132&amp;$AQ132)*($J$3:$J$18=BN$3),0),0),"")</f>
        <v/>
      </c>
      <c r="BO132" s="297" t="str">
        <f t="array" aca="1" ref="BO132" ca="1">IFERROR(INDEX($M$3:$M$18,MATCH(1,($AM$3:$AM$18=$AR132&amp;$AQ132)*($J$3:$J$18=BO$3),0),0),"")</f>
        <v/>
      </c>
      <c r="BP132" s="297" t="str">
        <f t="array" aca="1" ref="BP132" ca="1">IFERROR(INDEX($K$3:$K$18,MATCH(1,($AM$3:$AM$18=$AR132&amp;$AQ132)*($J$3:$J$18=BP$3),0),0),"")</f>
        <v/>
      </c>
      <c r="BQ132" s="299" t="str">
        <f t="array" aca="1" ref="BQ132" ca="1">IFERROR(INDEX($I$3:$I$18,MATCH(1,($AM$3:$AM$18=$AR132&amp;$AQ132)*($J$3:$J$18=BQ$3),0),0),"")</f>
        <v/>
      </c>
      <c r="BR132" s="297" t="str">
        <f t="array" aca="1" ref="BR132" ca="1">IFERROR(INDEX($L$3:$L$18,MATCH(1,($AM$3:$AM$18=$AR132&amp;$AQ132)*($J$3:$J$18=BR$3),0),0),"")</f>
        <v/>
      </c>
      <c r="BS132" s="297" t="str">
        <f t="array" aca="1" ref="BS132" ca="1">IFERROR(INDEX($M$3:$M$18,MATCH(1,($AM$3:$AM$18=$AR132&amp;$AQ132)*($J$3:$J$18=BS$3),0),0),"")</f>
        <v/>
      </c>
      <c r="BT132" s="297" t="str">
        <f t="array" aca="1" ref="BT132" ca="1">IFERROR(INDEX($K$3:$K$18,MATCH(1,($AM$3:$AM$18=$AR132&amp;$AQ132)*($J$3:$J$18=BT$3),0),0),"")</f>
        <v/>
      </c>
      <c r="BU132" s="299" t="str">
        <f t="array" aca="1" ref="BU132" ca="1">IFERROR(INDEX($I$3:$I$18,MATCH(1,($AM$3:$AM$18=$AR132&amp;$AQ132)*($J$3:$J$18=BU$3),0),0),"")</f>
        <v/>
      </c>
      <c r="BV132" s="297" t="str">
        <f t="array" aca="1" ref="BV132" ca="1">IFERROR(INDEX($L$3:$L$18,MATCH(1,($AM$3:$AM$18=$AR132&amp;$AQ132)*($J$3:$J$18=BV$3),0),0),"")</f>
        <v/>
      </c>
      <c r="BW132" s="297" t="str">
        <f t="array" aca="1" ref="BW132" ca="1">IFERROR(INDEX($M$3:$M$18,MATCH(1,($AM$3:$AM$18=$AR132&amp;$AQ132)*($J$3:$J$18=BW$3),0),0),"")</f>
        <v/>
      </c>
      <c r="BX132" s="297" t="str">
        <f t="array" aca="1" ref="BX132" ca="1">IFERROR(INDEX($K$3:$K$18,MATCH(1,($AM$3:$AM$18=$AR132&amp;$AQ132)*($J$3:$J$18=BX$3),0),0),"")</f>
        <v/>
      </c>
      <c r="BY132" s="299" t="str">
        <f t="array" aca="1" ref="BY132" ca="1">IFERROR(INDEX($I$3:$I$18,MATCH(1,($AM$3:$AM$18=$AR132&amp;$AQ132)*($J$3:$J$18=BY$3),0),0),"")</f>
        <v/>
      </c>
      <c r="BZ132" s="297" t="str">
        <f t="array" aca="1" ref="BZ132" ca="1">IFERROR(INDEX($L$3:$L$18,MATCH(1,($AM$3:$AM$18=$AR132&amp;$AQ132)*($J$3:$J$18=BZ$3),0),0),"")</f>
        <v/>
      </c>
      <c r="CA132" s="297" t="str">
        <f t="array" aca="1" ref="CA132" ca="1">IFERROR(INDEX($M$3:$M$18,MATCH(1,($AM$3:$AM$18=$AR132&amp;$AQ132)*($J$3:$J$18=CA$3),0),0),"")</f>
        <v/>
      </c>
      <c r="CB132" s="297" t="str">
        <f t="array" aca="1" ref="CB132" ca="1">IFERROR(INDEX($S$3:$S$33,MATCH(1,($AN$3:$AN$33=$AR132&amp;$AQ132)*($R$3:$R$33=CB$3),0),0),"")</f>
        <v/>
      </c>
      <c r="CC132" s="299" t="str">
        <f t="array" aca="1" ref="CC132" ca="1">IFERROR(INDEX($Q$3:$Q$33,MATCH(1,($AN$3:$AN$33=$AR132&amp;$AQ132)*($R$3:$R$33=CC$3),0),0),"")</f>
        <v/>
      </c>
      <c r="CD132" s="297" t="str">
        <f t="array" aca="1" ref="CD132" ca="1">IFERROR(INDEX($T$3:$T$33,MATCH(1,($AN$3:$AN$33=$AR132&amp;$AQ132)*($R$3:$R$33=CD$3),0),0),"")</f>
        <v/>
      </c>
      <c r="CE132" s="297" t="str">
        <f t="array" aca="1" ref="CE132" ca="1">IFERROR(INDEX($U$3:$U$33,MATCH(1,($AN$3:$AN$33=$AR132&amp;$AQ132)*($R$3:$R$33=CE$3),0),0),"")</f>
        <v/>
      </c>
      <c r="CF132" s="297" t="str">
        <f t="array" aca="1" ref="CF132" ca="1">IFERROR(INDEX($S$3:$S$33,MATCH(1,($AN$3:$AN$33=$AR132&amp;$AQ132)*($R$3:$R$33=CF$3),0),0),"")</f>
        <v/>
      </c>
      <c r="CG132" s="299" t="str">
        <f t="array" aca="1" ref="CG132" ca="1">IFERROR(INDEX($Q$3:$Q$33,MATCH(1,($AN$3:$AN$33=$AR132&amp;$AQ132)*($R$3:$R$33=CG$3),0),0),"")</f>
        <v/>
      </c>
      <c r="CH132" s="297" t="str">
        <f t="array" aca="1" ref="CH132" ca="1">IFERROR(INDEX($T$3:$T$33,MATCH(1,($AN$3:$AN$33=$AR132&amp;$AQ132)*($R$3:$R$33=CH$3),0),0),"")</f>
        <v/>
      </c>
      <c r="CI132" s="297" t="str">
        <f t="array" aca="1" ref="CI132" ca="1">IFERROR(INDEX($U$3:$U$33,MATCH(1,($AN$3:$AN$33=$AR132&amp;$AQ132)*($R$3:$R$33=CI$3),0),0),"")</f>
        <v/>
      </c>
      <c r="CJ132" s="297" t="str">
        <f t="array" aca="1" ref="CJ132" ca="1">IFERROR(INDEX($S$3:$S$33,MATCH(1,($AN$3:$AN$33=$AR132&amp;$AQ132)*($R$3:$R$33=CJ$3),0),0),"")</f>
        <v/>
      </c>
      <c r="CK132" s="299" t="str">
        <f t="array" aca="1" ref="CK132" ca="1">IFERROR(INDEX($Q$3:$Q$33,MATCH(1,($AN$3:$AN$33=$AR132&amp;$AQ132)*($R$3:$R$33=CK$3),0),0),"")</f>
        <v/>
      </c>
      <c r="CL132" s="297" t="str">
        <f t="array" aca="1" ref="CL132" ca="1">IFERROR(INDEX($T$3:$T$33,MATCH(1,($AN$3:$AN$33=$AR132&amp;$AQ132)*($R$3:$R$33=CL$3),0),0),"")</f>
        <v/>
      </c>
      <c r="CM132" s="297" t="str">
        <f t="array" aca="1" ref="CM132" ca="1">IFERROR(INDEX($U$3:$U$33,MATCH(1,($AN$3:$AN$33=$AR132&amp;$AQ132)*($R$3:$R$33=CM$3),0),0),"")</f>
        <v/>
      </c>
      <c r="CN132" s="297" t="str">
        <f t="array" aca="1" ref="CN132" ca="1">IFERROR(INDEX($S$3:$S$33,MATCH(1,($AN$3:$AN$33=$AR132&amp;$AQ132)*($R$3:$R$33=CN$3),0),0),"")</f>
        <v/>
      </c>
      <c r="CO132" s="299" t="str">
        <f t="array" aca="1" ref="CO132" ca="1">IFERROR(INDEX($Q$3:$Q$33,MATCH(1,($AN$3:$AN$33=$AR132&amp;$AQ132)*($R$3:$R$33=CO$3),0),0),"")</f>
        <v/>
      </c>
      <c r="CP132" s="297" t="str">
        <f t="array" aca="1" ref="CP132" ca="1">IFERROR(INDEX($T$3:$T$33,MATCH(1,($AN$3:$AN$33=$AR132&amp;$AQ132)*($R$3:$R$33=CP$3),0),0),"")</f>
        <v/>
      </c>
      <c r="CQ132" s="297" t="str">
        <f t="array" aca="1" ref="CQ132" ca="1">IFERROR(INDEX($U$3:$U$33,MATCH(1,($AN$3:$AN$33=$AR132&amp;$AQ132)*($R$3:$R$33=CQ$3),0),0),"")</f>
        <v/>
      </c>
      <c r="CR132" s="297" t="str">
        <f t="array" aca="1" ref="CR132" ca="1">IFERROR(INDEX($S$3:$S$33,MATCH(1,($AN$3:$AN$33=$AR132&amp;$AQ132)*($R$3:$R$33=CR$3),0),0),"")</f>
        <v/>
      </c>
      <c r="CS132" s="299" t="str">
        <f t="array" aca="1" ref="CS132" ca="1">IFERROR(INDEX($Q$3:$Q$33,MATCH(1,($AN$3:$AN$33=$AR132&amp;$AQ132)*($R$3:$R$33=CS$3),0),0),"")</f>
        <v/>
      </c>
      <c r="CT132" s="297" t="str">
        <f t="array" aca="1" ref="CT132" ca="1">IFERROR(INDEX($T$3:$T$33,MATCH(1,($AN$3:$AN$33=$AR132&amp;$AQ132)*($R$3:$R$33=CT$3),0),0),"")</f>
        <v/>
      </c>
      <c r="CU132" s="297" t="str">
        <f t="array" aca="1" ref="CU132" ca="1">IFERROR(INDEX($U$3:$U$33,MATCH(1,($AN$3:$AN$33=$AR132&amp;$AQ132)*($R$3:$R$33=CU$3),0),0),"")</f>
        <v/>
      </c>
      <c r="CV132" s="297" t="str">
        <f t="array" aca="1" ref="CV132" ca="1">IFERROR(INDEX($S$3:$S$33,MATCH(1,($AN$3:$AN$33=$AR132&amp;$AQ132)*($R$3:$R$33=CV$3),0),0),"")</f>
        <v/>
      </c>
      <c r="CW132" s="299" t="str">
        <f t="array" aca="1" ref="CW132" ca="1">IFERROR(INDEX($Q$3:$Q$33,MATCH(1,($AN$3:$AN$33=$AR132&amp;$AQ132)*($R$3:$R$33=CW$3),0),0),"")</f>
        <v/>
      </c>
      <c r="CX132" s="297" t="str">
        <f t="array" aca="1" ref="CX132" ca="1">IFERROR(INDEX($T$3:$T$33,MATCH(1,($AN$3:$AN$33=$AR132&amp;$AQ132)*($R$3:$R$33=CX$3),0),0),"")</f>
        <v/>
      </c>
      <c r="CY132" s="297" t="str">
        <f t="array" aca="1" ref="CY132" ca="1">IFERROR(INDEX($U$3:$U$33,MATCH(1,($AN$3:$AN$33=$AR132&amp;$AQ132)*($R$3:$R$33=CY$3),0),0),"")</f>
        <v/>
      </c>
      <c r="CZ132" s="297" t="str">
        <f t="array" aca="1" ref="CZ132" ca="1">IFERROR(INDEX($S$3:$S$33,MATCH(1,($AN$3:$AN$33=$AR132&amp;$AQ132)*($R$3:$R$33=CZ$3),0),0),"")</f>
        <v/>
      </c>
      <c r="DA132" s="299" t="str">
        <f t="array" aca="1" ref="DA132" ca="1">IFERROR(INDEX($Q$3:$Q$33,MATCH(1,($AN$3:$AN$33=$AR132&amp;$AQ132)*($R$3:$R$33=DA$3),0),0),"")</f>
        <v/>
      </c>
      <c r="DB132" s="297" t="str">
        <f t="array" aca="1" ref="DB132" ca="1">IFERROR(INDEX($T$3:$T$33,MATCH(1,($AN$3:$AN$33=$AR132&amp;$AQ132)*($R$3:$R$33=DB$3),0),0),"")</f>
        <v/>
      </c>
      <c r="DC132" s="297" t="str">
        <f t="array" aca="1" ref="DC132" ca="1">IFERROR(INDEX($U$3:$U$33,MATCH(1,($AN$3:$AN$33=$AR132&amp;$AQ132)*($R$3:$R$33=DC$3),0),0),"")</f>
        <v/>
      </c>
      <c r="DD132" s="297" t="str">
        <f t="array" aca="1" ref="DD132" ca="1">IFERROR(INDEX($AA$3:$AA$65,MATCH(1,($AO$3:$AO$65=$AR132&amp;$AQ132)*($Z$3:$Z$65=DD$3),0),0),"")</f>
        <v/>
      </c>
      <c r="DE132" s="299" t="str">
        <f t="array" aca="1" ref="DE132" ca="1">IFERROR(INDEX($Y$3:$Y$65,MATCH(1,($AO$3:$AO$65=$AR132&amp;$AQ132)*($Z$3:$Z$65=DE$3),0),0),"")</f>
        <v/>
      </c>
      <c r="DF132" s="297" t="str">
        <f t="array" aca="1" ref="DF132" ca="1">IFERROR(INDEX($AB$3:$AB$65,MATCH(1,($AO$3:$AO$65=$AR132&amp;$AQ132)*($Z$3:$Z$65=DF$3),0),0),"")</f>
        <v/>
      </c>
      <c r="DG132" s="297" t="str">
        <f t="array" aca="1" ref="DG132" ca="1">IFERROR(INDEX($AC$3:$AC$65,MATCH(1,($AO$3:$AO$65=$AR132&amp;$AQ132)*($Z$3:$Z$65=DG$3),0),0),"")</f>
        <v/>
      </c>
      <c r="DH132" s="297" t="str">
        <f t="array" aca="1" ref="DH132" ca="1">IFERROR(INDEX($AA$3:$AA$65,MATCH(1,($AO$3:$AO$65=$AR132&amp;$AQ132)*($Z$3:$Z$65=DH$3),0),0),"")</f>
        <v/>
      </c>
      <c r="DI132" s="299" t="str">
        <f t="array" aca="1" ref="DI132" ca="1">IFERROR(INDEX($Y$3:$Y$65,MATCH(1,($AO$3:$AO$65=$AR132&amp;$AQ132)*($Z$3:$Z$65=DI$3),0),0),"")</f>
        <v/>
      </c>
      <c r="DJ132" s="297" t="str">
        <f t="array" aca="1" ref="DJ132" ca="1">IFERROR(INDEX($AB$3:$AB$65,MATCH(1,($AO$3:$AO$65=$AR132&amp;$AQ132)*($Z$3:$Z$65=DJ$3),0),0),"")</f>
        <v/>
      </c>
      <c r="DK132" s="297" t="str">
        <f t="array" aca="1" ref="DK132" ca="1">IFERROR(INDEX($AC$3:$AC$65,MATCH(1,($AO$3:$AO$65=$AR132&amp;$AQ132)*($Z$3:$Z$65=DK$3),0),0),"")</f>
        <v/>
      </c>
      <c r="DL132" s="297" t="str">
        <f t="array" aca="1" ref="DL132" ca="1">IFERROR(INDEX($AA$3:$AA$65,MATCH(1,($AO$3:$AO$65=$AR132&amp;$AQ132)*($Z$3:$Z$65=DL$3),0),0),"")</f>
        <v/>
      </c>
      <c r="DM132" s="299" t="str">
        <f t="array" aca="1" ref="DM132" ca="1">IFERROR(INDEX($Y$3:$Y$65,MATCH(1,($AO$3:$AO$65=$AR132&amp;$AQ132)*($Z$3:$Z$65=DM$3),0),0),"")</f>
        <v/>
      </c>
      <c r="DN132" s="297" t="str">
        <f t="array" aca="1" ref="DN132" ca="1">IFERROR(INDEX($AB$3:$AB$65,MATCH(1,($AO$3:$AO$65=$AR132&amp;$AQ132)*($Z$3:$Z$65=DN$3),0),0),"")</f>
        <v/>
      </c>
      <c r="DO132" s="297" t="str">
        <f t="array" aca="1" ref="DO132" ca="1">IFERROR(INDEX($AC$3:$AC$65,MATCH(1,($AO$3:$AO$65=$AR132&amp;$AQ132)*($Z$3:$Z$65=DO$3),0),0),"")</f>
        <v/>
      </c>
      <c r="DP132" s="297" t="str">
        <f t="array" aca="1" ref="DP132" ca="1">IFERROR(INDEX($AA$3:$AA$65,MATCH(1,($AO$3:$AO$65=$AR132&amp;$AQ132)*($Z$3:$Z$65=DP$3),0),0),"")</f>
        <v/>
      </c>
      <c r="DQ132" s="299" t="str">
        <f t="array" aca="1" ref="DQ132" ca="1">IFERROR(INDEX($Y$3:$Y$65,MATCH(1,($AO$3:$AO$65=$AR132&amp;$AQ132)*($Z$3:$Z$65=DQ$3),0),0),"")</f>
        <v/>
      </c>
      <c r="DR132" s="297" t="str">
        <f t="array" aca="1" ref="DR132" ca="1">IFERROR(INDEX($AB$3:$AB$65,MATCH(1,($AO$3:$AO$65=$AR132&amp;$AQ132)*($Z$3:$Z$65=DR$3),0),0),"")</f>
        <v/>
      </c>
      <c r="DS132" s="297" t="str">
        <f t="array" aca="1" ref="DS132" ca="1">IFERROR(INDEX($AC$3:$AC$65,MATCH(1,($AO$3:$AO$65=$AR132&amp;$AQ132)*($Z$3:$Z$65=DS$3),0),0),"")</f>
        <v/>
      </c>
      <c r="DT132" s="297" t="str">
        <f t="array" aca="1" ref="DT132" ca="1">IFERROR(INDEX($AA$3:$AA$65,MATCH(1,($AO$3:$AO$65=$AR132&amp;$AQ132)*($Z$3:$Z$65=DT$3),0),0),"")</f>
        <v/>
      </c>
      <c r="DU132" s="299" t="str">
        <f t="array" aca="1" ref="DU132" ca="1">IFERROR(INDEX($Y$3:$Y$65,MATCH(1,($AO$3:$AO$65=$AR132&amp;$AQ132)*($Z$3:$Z$65=DU$3),0),0),"")</f>
        <v/>
      </c>
      <c r="DV132" s="297" t="str">
        <f t="array" aca="1" ref="DV132" ca="1">IFERROR(INDEX($AB$3:$AB$65,MATCH(1,($AO$3:$AO$65=$AR132&amp;$AQ132)*($Z$3:$Z$65=DV$3),0),0),"")</f>
        <v/>
      </c>
      <c r="DW132" s="297" t="str">
        <f t="array" aca="1" ref="DW132" ca="1">IFERROR(INDEX($AC$3:$AC$65,MATCH(1,($AO$3:$AO$65=$AR132&amp;$AQ132)*($Z$3:$Z$65=DW$3),0),0),"")</f>
        <v/>
      </c>
      <c r="DX132" s="297" t="str">
        <f t="array" aca="1" ref="DX132" ca="1">IFERROR(INDEX($AA$3:$AA$65,MATCH(1,($AO$3:$AO$65=$AR132&amp;$AQ132)*($Z$3:$Z$65=DX$3),0),0),"")</f>
        <v/>
      </c>
      <c r="DY132" s="299" t="str">
        <f t="array" aca="1" ref="DY132" ca="1">IFERROR(INDEX($Y$3:$Y$65,MATCH(1,($AO$3:$AO$65=$AR132&amp;$AQ132)*($Z$3:$Z$65=DY$3),0),0),"")</f>
        <v/>
      </c>
      <c r="DZ132" s="297" t="str">
        <f t="array" aca="1" ref="DZ132" ca="1">IFERROR(INDEX($AB$3:$AB$65,MATCH(1,($AO$3:$AO$65=$AR132&amp;$AQ132)*($Z$3:$Z$65=DZ$3),0),0),"")</f>
        <v/>
      </c>
      <c r="EA132" s="297" t="str">
        <f t="array" aca="1" ref="EA132" ca="1">IFERROR(INDEX($AC$3:$AC$65,MATCH(1,($AO$3:$AO$65=$AR132&amp;$AQ132)*($Z$3:$Z$65=EA$3),0),0),"")</f>
        <v/>
      </c>
      <c r="EB132" s="297" t="str">
        <f t="array" aca="1" ref="EB132" ca="1">IFERROR(INDEX($AA$3:$AA$65,MATCH(1,($AO$3:$AO$65=$AR132&amp;$AQ132)*($Z$3:$Z$65=EB$3),0),0),"")</f>
        <v/>
      </c>
      <c r="EC132" s="299" t="str">
        <f t="array" aca="1" ref="EC132" ca="1">IFERROR(INDEX($Y$3:$Y$65,MATCH(1,($AO$3:$AO$65=$AR132&amp;$AQ132)*($Z$3:$Z$65=EC$3),0),0),"")</f>
        <v/>
      </c>
      <c r="ED132" s="297" t="str">
        <f t="array" aca="1" ref="ED132" ca="1">IFERROR(INDEX($AB$3:$AB$65,MATCH(1,($AO$3:$AO$65=$AR132&amp;$AQ132)*($Z$3:$Z$65=ED$3),0),0),"")</f>
        <v/>
      </c>
      <c r="EE132" s="297" t="str">
        <f t="array" aca="1" ref="EE132" ca="1">IFERROR(INDEX($AC$3:$AC$65,MATCH(1,($AO$3:$AO$65=$AR132&amp;$AQ132)*($Z$3:$Z$65=EE$3),0),0),"")</f>
        <v/>
      </c>
      <c r="EF132" s="297" t="str">
        <f t="array" aca="1" ref="EF132" ca="1">IFERROR(INDEX($AI$3:$AI$129,MATCH(1,($AP$3:$AP$129=$AR132&amp;$AQ132)*($AH$3:$AH$129=EF$3),0),0),"")</f>
        <v/>
      </c>
      <c r="EG132" s="299" t="str">
        <f t="array" aca="1" ref="EG132" ca="1">IFERROR(INDEX($AG$3:$AG$129,MATCH(1,($AP$3:$AP$129=$AR132&amp;$AQ132)*($AH$3:$AH$129=EG$3),0),0),"")</f>
        <v/>
      </c>
      <c r="EH132" s="297" t="str">
        <f t="array" aca="1" ref="EH132" ca="1">IFERROR(INDEX($AJ$3:$AJ$129,MATCH(1,($AP$3:$AP$129=$AR132&amp;$AQ132)*($AH$3:$AH$129=EH$3),0),0),"")</f>
        <v/>
      </c>
      <c r="EI132" s="297" t="str">
        <f t="array" aca="1" ref="EI132" ca="1">IFERROR(INDEX($AK$3:$AK$129,MATCH(1,($AP$3:$AP$129=$AR132&amp;$AQ132)*($AH$3:$AH$129=EI$3),0),0),"")</f>
        <v/>
      </c>
      <c r="EJ132" s="297" t="str">
        <f t="array" aca="1" ref="EJ132" ca="1">IFERROR(INDEX($AI$3:$AI$129,MATCH(1,($AP$3:$AP$129=$AR132&amp;$AQ132)*($AH$3:$AH$129=EJ$3),0),0),"")</f>
        <v/>
      </c>
      <c r="EK132" s="299" t="str">
        <f t="array" aca="1" ref="EK132" ca="1">IFERROR(INDEX($AG$3:$AG$129,MATCH(1,($AP$3:$AP$129=$AR132&amp;$AQ132)*($AH$3:$AH$129=EK$3),0),0),"")</f>
        <v/>
      </c>
      <c r="EL132" s="297" t="str">
        <f t="array" aca="1" ref="EL132" ca="1">IFERROR(INDEX($AJ$3:$AJ$129,MATCH(1,($AP$3:$AP$129=$AR132&amp;$AQ132)*($AH$3:$AH$129=EL$3),0),0),"")</f>
        <v/>
      </c>
      <c r="EM132" s="297" t="str">
        <f t="array" aca="1" ref="EM132" ca="1">IFERROR(INDEX($AK$3:$AK$129,MATCH(1,($AP$3:$AP$129=$AR132&amp;$AQ132)*($AH$3:$AH$129=EM$3),0),0),"")</f>
        <v/>
      </c>
      <c r="EN132" s="297" t="str">
        <f t="array" aca="1" ref="EN132" ca="1">IFERROR(INDEX($AI$3:$AI$129,MATCH(1,($AP$3:$AP$129=$AR132&amp;$AQ132)*($AH$3:$AH$129=EN$3),0),0),"")</f>
        <v/>
      </c>
      <c r="EO132" s="299" t="str">
        <f t="array" aca="1" ref="EO132" ca="1">IFERROR(INDEX($AG$3:$AG$129,MATCH(1,($AP$3:$AP$129=$AR132&amp;$AQ132)*($AH$3:$AH$129=EO$3),0),0),"")</f>
        <v/>
      </c>
      <c r="EP132" s="297" t="str">
        <f t="array" aca="1" ref="EP132" ca="1">IFERROR(INDEX($AJ$3:$AJ$129,MATCH(1,($AP$3:$AP$129=$AR132&amp;$AQ132)*($AH$3:$AH$129=EP$3),0),0),"")</f>
        <v/>
      </c>
      <c r="EQ132" s="297" t="str">
        <f t="array" aca="1" ref="EQ132" ca="1">IFERROR(INDEX($AK$3:$AK$129,MATCH(1,($AP$3:$AP$129=$AR132&amp;$AQ132)*($AH$3:$AH$129=EQ$3),0),0),"")</f>
        <v/>
      </c>
      <c r="ER132" s="297" t="str">
        <f t="array" aca="1" ref="ER132" ca="1">IFERROR(INDEX($AI$3:$AI$129,MATCH(1,($AP$3:$AP$129=$AR132&amp;$AQ132)*($AH$3:$AH$129=ER$3),0),0),"")</f>
        <v/>
      </c>
      <c r="ES132" s="299" t="str">
        <f t="array" aca="1" ref="ES132" ca="1">IFERROR(INDEX($AG$3:$AG$129,MATCH(1,($AP$3:$AP$129=$AR132&amp;$AQ132)*($AH$3:$AH$129=ES$3),0),0),"")</f>
        <v/>
      </c>
      <c r="ET132" s="297" t="str">
        <f t="array" aca="1" ref="ET132" ca="1">IFERROR(INDEX($AJ$3:$AJ$129,MATCH(1,($AP$3:$AP$129=$AR132&amp;$AQ132)*($AH$3:$AH$129=ET$3),0),0),"")</f>
        <v/>
      </c>
      <c r="EU132" s="297" t="str">
        <f t="array" aca="1" ref="EU132" ca="1">IFERROR(INDEX($AK$3:$AK$129,MATCH(1,($AP$3:$AP$129=$AR132&amp;$AQ132)*($AH$3:$AH$129=EU$3),0),0),"")</f>
        <v/>
      </c>
      <c r="EV132" s="297" t="str">
        <f t="array" aca="1" ref="EV132" ca="1">IFERROR(INDEX($AI$3:$AI$129,MATCH(1,($AP$3:$AP$129=$AR132&amp;$AQ132)*($AH$3:$AH$129=EV$3),0),0),"")</f>
        <v/>
      </c>
      <c r="EW132" s="299" t="str">
        <f t="array" aca="1" ref="EW132" ca="1">IFERROR(INDEX($AG$3:$AG$129,MATCH(1,($AP$3:$AP$129=$AR132&amp;$AQ132)*($AH$3:$AH$129=EW$3),0),0),"")</f>
        <v/>
      </c>
      <c r="EX132" s="297" t="str">
        <f t="array" aca="1" ref="EX132" ca="1">IFERROR(INDEX($AJ$3:$AJ$129,MATCH(1,($AP$3:$AP$129=$AR132&amp;$AQ132)*($AH$3:$AH$129=EX$3),0),0),"")</f>
        <v/>
      </c>
      <c r="EY132" s="297" t="str">
        <f t="array" aca="1" ref="EY132" ca="1">IFERROR(INDEX($AK$3:$AK$129,MATCH(1,($AP$3:$AP$129=$AR132&amp;$AQ132)*($AH$3:$AH$129=EY$3),0),0),"")</f>
        <v/>
      </c>
      <c r="EZ132" s="297" t="str">
        <f t="array" aca="1" ref="EZ132" ca="1">IFERROR(INDEX($AI$3:$AI$129,MATCH(1,($AP$3:$AP$129=$AR132&amp;$AQ132)*($AH$3:$AH$129=EZ$3),0),0),"")</f>
        <v/>
      </c>
      <c r="FA132" s="299" t="str">
        <f t="array" aca="1" ref="FA132" ca="1">IFERROR(INDEX($AG$3:$AG$129,MATCH(1,($AP$3:$AP$129=$AR132&amp;$AQ132)*($AH$3:$AH$129=FA$3),0),0),"")</f>
        <v/>
      </c>
      <c r="FB132" s="297" t="str">
        <f t="array" aca="1" ref="FB132" ca="1">IFERROR(INDEX($AJ$3:$AJ$129,MATCH(1,($AP$3:$AP$129=$AR132&amp;$AQ132)*($AH$3:$AH$129=FB$3),0),0),"")</f>
        <v/>
      </c>
      <c r="FC132" s="297" t="str">
        <f t="array" aca="1" ref="FC132" ca="1">IFERROR(INDEX($AK$3:$AK$129,MATCH(1,($AP$3:$AP$129=$AR132&amp;$AQ132)*($AH$3:$AH$129=FC$3),0),0),"")</f>
        <v/>
      </c>
      <c r="FD132" s="297" t="str">
        <f t="array" aca="1" ref="FD132" ca="1">IFERROR(INDEX($AI$3:$AI$129,MATCH(1,($AP$3:$AP$129=$AR132&amp;$AQ132)*($AH$3:$AH$129=FD$3),0),0),"")</f>
        <v/>
      </c>
      <c r="FE132" s="299" t="str">
        <f t="array" aca="1" ref="FE132" ca="1">IFERROR(INDEX($AG$3:$AG$129,MATCH(1,($AP$3:$AP$129=$AR132&amp;$AQ132)*($AH$3:$AH$129=FE$3),0),0),"")</f>
        <v/>
      </c>
      <c r="FF132" s="297" t="str">
        <f t="array" aca="1" ref="FF132" ca="1">IFERROR(INDEX($AJ$3:$AJ$129,MATCH(1,($AP$3:$AP$129=$AR132&amp;$AQ132)*($AH$3:$AH$129=FF$3),0),0),"")</f>
        <v/>
      </c>
      <c r="FG132" s="297" t="str">
        <f t="array" aca="1" ref="FG132" ca="1">IFERROR(INDEX($AK$3:$AK$129,MATCH(1,($AP$3:$AP$129=$AR132&amp;$AQ132)*($AH$3:$AH$129=FG$3),0),0),"")</f>
        <v/>
      </c>
    </row>
    <row r="133" spans="2:163" ht="13.8" x14ac:dyDescent="0.25">
      <c r="AL133" s="294"/>
    </row>
    <row r="134" spans="2:163" ht="13.8" x14ac:dyDescent="0.25">
      <c r="AL134" s="294"/>
    </row>
    <row r="135" spans="2:163" ht="13.8" x14ac:dyDescent="0.25">
      <c r="AL135" s="294"/>
    </row>
    <row r="136" spans="2:163" ht="13.8" x14ac:dyDescent="0.25">
      <c r="AL136" s="294"/>
    </row>
    <row r="137" spans="2:163" ht="13.8" x14ac:dyDescent="0.25">
      <c r="AL137" s="294"/>
    </row>
    <row r="138" spans="2:163" ht="13.8" x14ac:dyDescent="0.25">
      <c r="AL138" s="294"/>
    </row>
    <row r="139" spans="2:163" ht="13.8" x14ac:dyDescent="0.25">
      <c r="AL139" s="294"/>
    </row>
    <row r="140" spans="2:163" ht="13.8" x14ac:dyDescent="0.25">
      <c r="AL140" s="294"/>
    </row>
    <row r="141" spans="2:163" ht="13.8" x14ac:dyDescent="0.25">
      <c r="AL141" s="294"/>
    </row>
    <row r="142" spans="2:163" ht="13.8" x14ac:dyDescent="0.25">
      <c r="AL142" s="294"/>
    </row>
    <row r="143" spans="2:163" ht="13.8" x14ac:dyDescent="0.25">
      <c r="AL143" s="294"/>
    </row>
    <row r="144" spans="2:163" ht="13.8" x14ac:dyDescent="0.25">
      <c r="AL144" s="294"/>
    </row>
    <row r="145" spans="38:38" ht="13.8" x14ac:dyDescent="0.25">
      <c r="AL145" s="294"/>
    </row>
    <row r="146" spans="38:38" ht="13.8" x14ac:dyDescent="0.25">
      <c r="AL146" s="294"/>
    </row>
    <row r="147" spans="38:38" ht="13.8" x14ac:dyDescent="0.25">
      <c r="AL147" s="294"/>
    </row>
    <row r="148" spans="38:38" ht="13.8" x14ac:dyDescent="0.25">
      <c r="AL148" s="294"/>
    </row>
    <row r="149" spans="38:38" ht="13.8" x14ac:dyDescent="0.25">
      <c r="AL149" s="294"/>
    </row>
    <row r="150" spans="38:38" ht="13.8" x14ac:dyDescent="0.25">
      <c r="AL150" s="294"/>
    </row>
    <row r="151" spans="38:38" ht="13.8" x14ac:dyDescent="0.25">
      <c r="AL151" s="294"/>
    </row>
    <row r="152" spans="38:38" ht="13.8" x14ac:dyDescent="0.25">
      <c r="AL152" s="294"/>
    </row>
    <row r="153" spans="38:38" ht="13.8" x14ac:dyDescent="0.25">
      <c r="AL153" s="294"/>
    </row>
    <row r="154" spans="38:38" ht="13.8" x14ac:dyDescent="0.25">
      <c r="AL154" s="294"/>
    </row>
    <row r="155" spans="38:38" ht="13.8" x14ac:dyDescent="0.25">
      <c r="AL155" s="294"/>
    </row>
    <row r="156" spans="38:38" ht="13.8" x14ac:dyDescent="0.25">
      <c r="AL156" s="294"/>
    </row>
    <row r="157" spans="38:38" ht="13.8" x14ac:dyDescent="0.25">
      <c r="AL157" s="294"/>
    </row>
    <row r="158" spans="38:38" ht="13.8" x14ac:dyDescent="0.25">
      <c r="AL158" s="294"/>
    </row>
    <row r="159" spans="38:38" ht="13.8" x14ac:dyDescent="0.25">
      <c r="AL159" s="294"/>
    </row>
    <row r="160" spans="38:38" ht="13.8" x14ac:dyDescent="0.25">
      <c r="AL160" s="294"/>
    </row>
    <row r="161" spans="38:38" ht="13.8" x14ac:dyDescent="0.25">
      <c r="AL161" s="294"/>
    </row>
    <row r="162" spans="38:38" ht="13.8" x14ac:dyDescent="0.25">
      <c r="AL162" s="294"/>
    </row>
    <row r="163" spans="38:38" ht="13.8" x14ac:dyDescent="0.25">
      <c r="AL163" s="294"/>
    </row>
    <row r="164" spans="38:38" ht="13.8" x14ac:dyDescent="0.25">
      <c r="AL164" s="294"/>
    </row>
    <row r="165" spans="38:38" ht="13.8" x14ac:dyDescent="0.25">
      <c r="AL165" s="294"/>
    </row>
    <row r="166" spans="38:38" ht="13.8" x14ac:dyDescent="0.25">
      <c r="AL166" s="294"/>
    </row>
    <row r="167" spans="38:38" ht="13.8" x14ac:dyDescent="0.25">
      <c r="AL167" s="294"/>
    </row>
    <row r="168" spans="38:38" ht="13.8" x14ac:dyDescent="0.25">
      <c r="AL168" s="294"/>
    </row>
    <row r="169" spans="38:38" ht="13.8" x14ac:dyDescent="0.25">
      <c r="AL169" s="294"/>
    </row>
    <row r="170" spans="38:38" ht="13.8" x14ac:dyDescent="0.25">
      <c r="AL170" s="294"/>
    </row>
    <row r="171" spans="38:38" ht="13.8" x14ac:dyDescent="0.25">
      <c r="AL171" s="294"/>
    </row>
    <row r="172" spans="38:38" ht="13.8" x14ac:dyDescent="0.25">
      <c r="AL172" s="294"/>
    </row>
    <row r="173" spans="38:38" ht="13.8" x14ac:dyDescent="0.25">
      <c r="AL173" s="294"/>
    </row>
    <row r="174" spans="38:38" ht="13.8" x14ac:dyDescent="0.25">
      <c r="AL174" s="294"/>
    </row>
    <row r="175" spans="38:38" ht="13.8" x14ac:dyDescent="0.25">
      <c r="AL175" s="294"/>
    </row>
    <row r="176" spans="38:38" ht="13.8" x14ac:dyDescent="0.25">
      <c r="AL176" s="294"/>
    </row>
    <row r="177" spans="38:38" ht="13.8" x14ac:dyDescent="0.25">
      <c r="AL177" s="294"/>
    </row>
    <row r="178" spans="38:38" ht="13.8" x14ac:dyDescent="0.25">
      <c r="AL178" s="294"/>
    </row>
    <row r="179" spans="38:38" ht="13.8" x14ac:dyDescent="0.25">
      <c r="AL179" s="294"/>
    </row>
    <row r="180" spans="38:38" ht="13.8" x14ac:dyDescent="0.25">
      <c r="AL180" s="294"/>
    </row>
    <row r="181" spans="38:38" ht="13.8" x14ac:dyDescent="0.25">
      <c r="AL181" s="294"/>
    </row>
    <row r="182" spans="38:38" ht="13.8" x14ac:dyDescent="0.25">
      <c r="AL182" s="294"/>
    </row>
    <row r="183" spans="38:38" ht="13.8" x14ac:dyDescent="0.25">
      <c r="AL183" s="294"/>
    </row>
    <row r="184" spans="38:38" ht="13.8" x14ac:dyDescent="0.25">
      <c r="AL184" s="294"/>
    </row>
    <row r="185" spans="38:38" ht="13.8" x14ac:dyDescent="0.25">
      <c r="AL185" s="294"/>
    </row>
    <row r="186" spans="38:38" ht="13.8" x14ac:dyDescent="0.25">
      <c r="AL186" s="294"/>
    </row>
    <row r="187" spans="38:38" ht="13.8" x14ac:dyDescent="0.25">
      <c r="AL187" s="294"/>
    </row>
    <row r="188" spans="38:38" ht="13.8" x14ac:dyDescent="0.25">
      <c r="AL188" s="294"/>
    </row>
    <row r="189" spans="38:38" ht="13.8" x14ac:dyDescent="0.25">
      <c r="AL189" s="294"/>
    </row>
    <row r="190" spans="38:38" ht="13.8" x14ac:dyDescent="0.25">
      <c r="AL190" s="294"/>
    </row>
    <row r="191" spans="38:38" ht="13.8" x14ac:dyDescent="0.25">
      <c r="AL191" s="294"/>
    </row>
    <row r="192" spans="38:38" ht="13.8" x14ac:dyDescent="0.25">
      <c r="AL192" s="294"/>
    </row>
    <row r="193" spans="38:38" ht="13.8" x14ac:dyDescent="0.25">
      <c r="AL193" s="294"/>
    </row>
    <row r="194" spans="38:38" ht="13.8" x14ac:dyDescent="0.25">
      <c r="AL194" s="294"/>
    </row>
    <row r="195" spans="38:38" ht="13.8" x14ac:dyDescent="0.25">
      <c r="AL195" s="294"/>
    </row>
    <row r="196" spans="38:38" ht="13.8" x14ac:dyDescent="0.25">
      <c r="AL196" s="294"/>
    </row>
    <row r="197" spans="38:38" ht="13.8" x14ac:dyDescent="0.25">
      <c r="AL197" s="294"/>
    </row>
    <row r="198" spans="38:38" ht="13.8" x14ac:dyDescent="0.25">
      <c r="AL198" s="294"/>
    </row>
    <row r="199" spans="38:38" ht="13.8" x14ac:dyDescent="0.25">
      <c r="AL199" s="294"/>
    </row>
    <row r="200" spans="38:38" ht="13.8" x14ac:dyDescent="0.25">
      <c r="AL200" s="294"/>
    </row>
    <row r="201" spans="38:38" ht="13.8" x14ac:dyDescent="0.25">
      <c r="AL201" s="294"/>
    </row>
    <row r="202" spans="38:38" ht="13.8" x14ac:dyDescent="0.25">
      <c r="AL202" s="294"/>
    </row>
    <row r="203" spans="38:38" ht="13.8" x14ac:dyDescent="0.25">
      <c r="AL203" s="294"/>
    </row>
    <row r="204" spans="38:38" ht="13.8" x14ac:dyDescent="0.25">
      <c r="AL204" s="294"/>
    </row>
    <row r="205" spans="38:38" ht="13.8" x14ac:dyDescent="0.25">
      <c r="AL205" s="294"/>
    </row>
    <row r="206" spans="38:38" ht="13.8" x14ac:dyDescent="0.25">
      <c r="AL206" s="294"/>
    </row>
    <row r="207" spans="38:38" ht="13.8" x14ac:dyDescent="0.25">
      <c r="AL207" s="294"/>
    </row>
    <row r="208" spans="38:38" ht="13.8" x14ac:dyDescent="0.25">
      <c r="AL208" s="294"/>
    </row>
    <row r="209" spans="38:38" ht="13.8" x14ac:dyDescent="0.25">
      <c r="AL209" s="294"/>
    </row>
    <row r="210" spans="38:38" ht="13.8" x14ac:dyDescent="0.25">
      <c r="AL210" s="294"/>
    </row>
    <row r="211" spans="38:38" ht="13.8" x14ac:dyDescent="0.25">
      <c r="AL211" s="294"/>
    </row>
    <row r="212" spans="38:38" ht="13.8" x14ac:dyDescent="0.25">
      <c r="AL212" s="294"/>
    </row>
    <row r="213" spans="38:38" ht="13.8" x14ac:dyDescent="0.25">
      <c r="AL213" s="294"/>
    </row>
    <row r="214" spans="38:38" ht="13.8" x14ac:dyDescent="0.25">
      <c r="AL214" s="294"/>
    </row>
    <row r="215" spans="38:38" ht="13.8" x14ac:dyDescent="0.25">
      <c r="AL215" s="294"/>
    </row>
    <row r="216" spans="38:38" ht="13.8" x14ac:dyDescent="0.25">
      <c r="AL216" s="294"/>
    </row>
    <row r="217" spans="38:38" ht="13.8" x14ac:dyDescent="0.25">
      <c r="AL217" s="294"/>
    </row>
    <row r="218" spans="38:38" ht="13.8" x14ac:dyDescent="0.25">
      <c r="AL218" s="294"/>
    </row>
    <row r="219" spans="38:38" ht="13.8" x14ac:dyDescent="0.25">
      <c r="AL219" s="294"/>
    </row>
    <row r="220" spans="38:38" ht="13.8" x14ac:dyDescent="0.25">
      <c r="AL220" s="294"/>
    </row>
    <row r="221" spans="38:38" ht="13.8" x14ac:dyDescent="0.25">
      <c r="AL221" s="294"/>
    </row>
    <row r="222" spans="38:38" ht="13.8" x14ac:dyDescent="0.25">
      <c r="AL222" s="294"/>
    </row>
    <row r="223" spans="38:38" ht="13.8" x14ac:dyDescent="0.25">
      <c r="AL223" s="294"/>
    </row>
    <row r="224" spans="38:38" ht="13.8" x14ac:dyDescent="0.25">
      <c r="AL224" s="294"/>
    </row>
    <row r="225" spans="38:38" ht="13.8" x14ac:dyDescent="0.25">
      <c r="AL225" s="294"/>
    </row>
    <row r="226" spans="38:38" ht="13.8" x14ac:dyDescent="0.25">
      <c r="AL226" s="294"/>
    </row>
    <row r="227" spans="38:38" ht="13.8" x14ac:dyDescent="0.25">
      <c r="AL227" s="294"/>
    </row>
    <row r="228" spans="38:38" ht="13.8" x14ac:dyDescent="0.25">
      <c r="AL228" s="294"/>
    </row>
    <row r="229" spans="38:38" ht="13.8" x14ac:dyDescent="0.25">
      <c r="AL229" s="294"/>
    </row>
    <row r="230" spans="38:38" ht="13.8" x14ac:dyDescent="0.25">
      <c r="AL230" s="294"/>
    </row>
    <row r="231" spans="38:38" ht="13.8" x14ac:dyDescent="0.25">
      <c r="AL231" s="294"/>
    </row>
    <row r="232" spans="38:38" ht="13.8" x14ac:dyDescent="0.25">
      <c r="AL232" s="294"/>
    </row>
    <row r="233" spans="38:38" ht="13.8" x14ac:dyDescent="0.25">
      <c r="AL233" s="294"/>
    </row>
    <row r="234" spans="38:38" ht="13.8" x14ac:dyDescent="0.25">
      <c r="AL234" s="294"/>
    </row>
    <row r="235" spans="38:38" ht="13.8" x14ac:dyDescent="0.25">
      <c r="AL235" s="294"/>
    </row>
    <row r="236" spans="38:38" ht="13.8" x14ac:dyDescent="0.25">
      <c r="AL236" s="294"/>
    </row>
    <row r="237" spans="38:38" ht="13.8" x14ac:dyDescent="0.25">
      <c r="AL237" s="294"/>
    </row>
    <row r="238" spans="38:38" ht="13.8" x14ac:dyDescent="0.25">
      <c r="AL238" s="294"/>
    </row>
    <row r="239" spans="38:38" ht="13.8" x14ac:dyDescent="0.25">
      <c r="AL239" s="294"/>
    </row>
    <row r="240" spans="38:38" ht="13.8" x14ac:dyDescent="0.25">
      <c r="AL240" s="294"/>
    </row>
    <row r="241" spans="38:38" ht="13.8" x14ac:dyDescent="0.25">
      <c r="AL241" s="294"/>
    </row>
    <row r="242" spans="38:38" ht="13.8" x14ac:dyDescent="0.25">
      <c r="AL242" s="294"/>
    </row>
    <row r="243" spans="38:38" ht="13.8" x14ac:dyDescent="0.25">
      <c r="AL243" s="294"/>
    </row>
    <row r="244" spans="38:38" ht="13.8" x14ac:dyDescent="0.25">
      <c r="AL244" s="294"/>
    </row>
    <row r="245" spans="38:38" ht="13.8" x14ac:dyDescent="0.25">
      <c r="AL245" s="294"/>
    </row>
    <row r="246" spans="38:38" ht="13.8" x14ac:dyDescent="0.25">
      <c r="AL246" s="294"/>
    </row>
    <row r="247" spans="38:38" ht="13.8" x14ac:dyDescent="0.25">
      <c r="AL247" s="294"/>
    </row>
    <row r="248" spans="38:38" ht="13.8" x14ac:dyDescent="0.25">
      <c r="AL248" s="294"/>
    </row>
    <row r="249" spans="38:38" ht="13.8" x14ac:dyDescent="0.25">
      <c r="AL249" s="294"/>
    </row>
    <row r="250" spans="38:38" ht="13.8" x14ac:dyDescent="0.25">
      <c r="AL250" s="294"/>
    </row>
    <row r="251" spans="38:38" ht="13.8" x14ac:dyDescent="0.25">
      <c r="AL251" s="294"/>
    </row>
    <row r="252" spans="38:38" ht="13.8" x14ac:dyDescent="0.25">
      <c r="AL252" s="294"/>
    </row>
    <row r="253" spans="38:38" ht="13.8" x14ac:dyDescent="0.25">
      <c r="AL253" s="294"/>
    </row>
    <row r="254" spans="38:38" ht="13.8" x14ac:dyDescent="0.25">
      <c r="AL254" s="294"/>
    </row>
    <row r="255" spans="38:38" ht="13.8" x14ac:dyDescent="0.25">
      <c r="AL255" s="294"/>
    </row>
    <row r="256" spans="38:38" ht="13.8" x14ac:dyDescent="0.25">
      <c r="AL256" s="294"/>
    </row>
    <row r="257" spans="38:38" ht="13.8" x14ac:dyDescent="0.25">
      <c r="AL257" s="294"/>
    </row>
    <row r="258" spans="38:38" ht="13.8" x14ac:dyDescent="0.25">
      <c r="AL258" s="294"/>
    </row>
  </sheetData>
  <sheetProtection algorithmName="SHA-512" hashValue="G2O4Ed30wewXC/0mwSD02QDZ25aFlkayBqt0m8hQ+jqJ4TuO1uxFvSvobLSA7mVSkIFKRvshu3qzlJEZtWKykQ==" saltValue="2Yr4VPu/kmfL3UbqiqFdFQ==" spinCount="100000" sheet="1" objects="1" scenarios="1" selectLockedCells="1" selectUnlockedCell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E97"/>
  <sheetViews>
    <sheetView showGridLines="0" zoomScale="80" zoomScaleNormal="80" workbookViewId="0">
      <selection activeCell="A12" sqref="A12"/>
    </sheetView>
  </sheetViews>
  <sheetFormatPr defaultColWidth="0" defaultRowHeight="15" customHeight="1" zeroHeight="1" x14ac:dyDescent="0.25"/>
  <cols>
    <col min="1" max="1" width="4.33203125" style="137" customWidth="1"/>
    <col min="2" max="3" width="3.77734375" style="2" customWidth="1"/>
    <col min="4" max="4" width="30.77734375" style="2" customWidth="1"/>
    <col min="5" max="5" width="7.77734375" style="2" customWidth="1"/>
    <col min="6" max="6" width="3.77734375" style="2" customWidth="1"/>
    <col min="7" max="7" width="1.77734375" style="350" customWidth="1"/>
    <col min="8" max="8" width="3.77734375" style="2" customWidth="1"/>
    <col min="9" max="9" width="1.77734375" style="350" customWidth="1"/>
    <col min="10" max="10" width="3.77734375" style="2" customWidth="1"/>
    <col min="11" max="11" width="1.77734375" style="350" customWidth="1"/>
    <col min="12" max="12" width="3.77734375" style="2" customWidth="1"/>
    <col min="13" max="13" width="1.77734375" style="350" customWidth="1"/>
    <col min="14" max="14" width="3.77734375" style="2" customWidth="1"/>
    <col min="15" max="15" width="1.77734375" style="350" customWidth="1"/>
    <col min="16" max="17" width="3.77734375" style="137" customWidth="1"/>
    <col min="18" max="19" width="3.77734375" style="2" customWidth="1"/>
    <col min="20" max="20" width="30.77734375" style="2" customWidth="1"/>
    <col min="21" max="21" width="7.77734375" style="2" customWidth="1"/>
    <col min="22" max="22" width="3.77734375" style="2" customWidth="1"/>
    <col min="23" max="23" width="1.77734375" style="350" customWidth="1"/>
    <col min="24" max="24" width="3.77734375" style="2" customWidth="1"/>
    <col min="25" max="25" width="1.77734375" style="350" customWidth="1"/>
    <col min="26" max="26" width="3.77734375" style="2" customWidth="1"/>
    <col min="27" max="27" width="1.77734375" style="350" customWidth="1"/>
    <col min="28" max="28" width="3.77734375" style="2" customWidth="1"/>
    <col min="29" max="29" width="1.77734375" style="350" customWidth="1"/>
    <col min="30" max="30" width="3.77734375" style="2" customWidth="1"/>
    <col min="31" max="31" width="1.77734375" style="350" customWidth="1"/>
    <col min="32" max="33" width="3.77734375" style="137" customWidth="1"/>
    <col min="34" max="35" width="3.77734375" style="2" customWidth="1"/>
    <col min="36" max="36" width="30.77734375" style="2" customWidth="1"/>
    <col min="37" max="37" width="7.77734375" style="2" customWidth="1"/>
    <col min="38" max="38" width="3.77734375" style="2" customWidth="1"/>
    <col min="39" max="39" width="1.77734375" style="350" customWidth="1"/>
    <col min="40" max="40" width="3.77734375" style="2" customWidth="1"/>
    <col min="41" max="41" width="1.77734375" style="351" customWidth="1"/>
    <col min="42" max="42" width="3.77734375" style="1" customWidth="1"/>
    <col min="43" max="43" width="1.77734375" style="351" customWidth="1"/>
    <col min="44" max="44" width="3.77734375" style="1" customWidth="1"/>
    <col min="45" max="45" width="1.77734375" style="351" customWidth="1"/>
    <col min="46" max="46" width="3.77734375" style="1" customWidth="1"/>
    <col min="47" max="47" width="1.77734375" style="351" customWidth="1"/>
    <col min="48" max="49" width="3.77734375" style="138" customWidth="1"/>
    <col min="50" max="51" width="3.77734375" style="1" customWidth="1"/>
    <col min="52" max="52" width="30.77734375" style="1" customWidth="1"/>
    <col min="53" max="53" width="7.77734375" style="1" customWidth="1"/>
    <col min="54" max="54" width="3.77734375" style="1" customWidth="1"/>
    <col min="55" max="55" width="1.77734375" style="351" customWidth="1"/>
    <col min="56" max="56" width="3.77734375" style="1" customWidth="1"/>
    <col min="57" max="57" width="1.77734375" style="351" customWidth="1"/>
    <col min="58" max="58" width="3.77734375" style="1" customWidth="1"/>
    <col min="59" max="59" width="1.77734375" style="351" customWidth="1"/>
    <col min="60" max="60" width="3.77734375" style="1" customWidth="1"/>
    <col min="61" max="61" width="1.77734375" style="351" customWidth="1"/>
    <col min="62" max="62" width="3.77734375" style="1" customWidth="1"/>
    <col min="63" max="63" width="1.77734375" style="351" customWidth="1"/>
    <col min="64" max="65" width="3.77734375" style="138" customWidth="1"/>
    <col min="66" max="67" width="3.77734375" style="1" customWidth="1"/>
    <col min="68" max="68" width="30.77734375" style="1" customWidth="1"/>
    <col min="69" max="69" width="7.77734375" style="1" customWidth="1"/>
    <col min="70" max="70" width="3.77734375" style="1" customWidth="1"/>
    <col min="71" max="71" width="1.77734375" style="351" customWidth="1"/>
    <col min="72" max="72" width="3.77734375" style="1" customWidth="1"/>
    <col min="73" max="73" width="1.77734375" style="351" customWidth="1"/>
    <col min="74" max="74" width="3.77734375" style="1" customWidth="1"/>
    <col min="75" max="75" width="1.77734375" style="351" customWidth="1"/>
    <col min="76" max="76" width="3.77734375" style="1" customWidth="1"/>
    <col min="77" max="77" width="1.77734375" style="351" customWidth="1"/>
    <col min="78" max="78" width="3.77734375" style="1" customWidth="1"/>
    <col min="79" max="79" width="1.77734375" style="351" customWidth="1"/>
    <col min="80" max="81" width="3.77734375" style="138" customWidth="1"/>
    <col min="82" max="83" width="3.77734375" style="1" customWidth="1"/>
    <col min="84" max="84" width="25.77734375" style="1" customWidth="1"/>
    <col min="85" max="85" width="5.6640625" style="1" customWidth="1"/>
    <col min="86" max="86" width="25.6640625" style="1" customWidth="1"/>
    <col min="87" max="87" width="25.6640625" style="1" hidden="1" customWidth="1"/>
    <col min="88" max="135" width="25.6640625" style="2" hidden="1" customWidth="1"/>
    <col min="136" max="16384" width="9.109375" style="2" hidden="1"/>
  </cols>
  <sheetData>
    <row r="1" spans="1:86" s="33" customFormat="1" ht="15" customHeight="1" x14ac:dyDescent="0.25">
      <c r="A1" s="43"/>
      <c r="B1" s="43"/>
      <c r="C1" s="43"/>
      <c r="D1" s="43"/>
      <c r="E1" s="43"/>
      <c r="F1" s="43"/>
      <c r="G1" s="345"/>
      <c r="H1" s="44"/>
      <c r="I1" s="357"/>
      <c r="J1" s="44"/>
      <c r="K1" s="357"/>
      <c r="L1" s="44"/>
      <c r="M1" s="357"/>
      <c r="N1" s="44"/>
      <c r="O1" s="359"/>
      <c r="P1" s="141"/>
      <c r="Q1" s="142"/>
      <c r="R1" s="45"/>
      <c r="S1" s="45"/>
      <c r="T1" s="45"/>
      <c r="U1" s="45"/>
      <c r="V1" s="45"/>
      <c r="W1" s="359"/>
      <c r="X1" s="45"/>
      <c r="Y1" s="359"/>
      <c r="Z1" s="45"/>
      <c r="AA1" s="359"/>
      <c r="AB1" s="45"/>
      <c r="AC1" s="359"/>
      <c r="AD1" s="45"/>
      <c r="AE1" s="359"/>
      <c r="AF1" s="151"/>
      <c r="AG1" s="151"/>
      <c r="AH1" s="45"/>
      <c r="AI1" s="45"/>
      <c r="AJ1" s="45"/>
      <c r="AK1" s="45"/>
      <c r="AL1" s="45"/>
      <c r="AM1" s="359"/>
      <c r="AN1" s="45"/>
      <c r="AO1" s="359"/>
      <c r="AP1" s="45"/>
      <c r="AQ1" s="359"/>
      <c r="AR1" s="45"/>
      <c r="AS1" s="357"/>
      <c r="AT1" s="45"/>
      <c r="AU1" s="357"/>
      <c r="AV1" s="154"/>
      <c r="AW1" s="154"/>
      <c r="AX1" s="44"/>
      <c r="AY1" s="44"/>
      <c r="AZ1" s="44"/>
      <c r="BA1" s="44"/>
      <c r="BB1" s="44"/>
      <c r="BC1" s="357"/>
      <c r="BD1" s="44"/>
      <c r="BE1" s="357"/>
      <c r="BF1" s="44"/>
      <c r="BG1" s="357"/>
      <c r="BH1" s="44"/>
      <c r="BI1" s="357"/>
      <c r="BJ1" s="44"/>
      <c r="BK1" s="357"/>
      <c r="BL1" s="154"/>
      <c r="BM1" s="154"/>
      <c r="BN1" s="44"/>
      <c r="BO1" s="44"/>
      <c r="BP1" s="44"/>
      <c r="BQ1" s="44"/>
      <c r="BR1" s="44"/>
      <c r="BS1" s="357"/>
      <c r="BT1" s="44"/>
      <c r="BU1" s="357"/>
      <c r="BV1" s="44"/>
      <c r="BW1" s="357"/>
      <c r="BX1" s="44"/>
      <c r="BY1" s="357"/>
      <c r="BZ1" s="44"/>
      <c r="CA1" s="357"/>
      <c r="CB1" s="154"/>
      <c r="CC1" s="154"/>
      <c r="CD1" s="44"/>
      <c r="CE1" s="44"/>
      <c r="CF1" s="44"/>
      <c r="CG1" s="44"/>
      <c r="CH1" s="44"/>
    </row>
    <row r="2" spans="1:86" s="33" customFormat="1" ht="30" customHeight="1" x14ac:dyDescent="0.25">
      <c r="A2" s="43"/>
      <c r="B2" s="320" t="str">
        <f>"DOUBLE ELIMINATION BRACKET FOR "&amp;A7&amp;" TEAM"</f>
        <v>DOUBLE ELIMINATION BRACKET FOR  5 - 8 TEAM</v>
      </c>
      <c r="C2" s="43"/>
      <c r="D2" s="43"/>
      <c r="E2" s="43"/>
      <c r="F2" s="43"/>
      <c r="G2" s="345"/>
      <c r="H2" s="44"/>
      <c r="I2" s="357"/>
      <c r="J2" s="44"/>
      <c r="K2" s="357"/>
      <c r="L2" s="44"/>
      <c r="M2" s="357"/>
      <c r="N2" s="44"/>
      <c r="O2" s="359"/>
      <c r="P2" s="141"/>
      <c r="Q2" s="142"/>
      <c r="R2" s="45"/>
      <c r="S2" s="45"/>
      <c r="T2" s="45"/>
      <c r="U2" s="45"/>
      <c r="V2" s="45"/>
      <c r="W2" s="359"/>
      <c r="X2" s="45"/>
      <c r="Y2" s="359"/>
      <c r="Z2" s="45"/>
      <c r="AA2" s="359"/>
      <c r="AB2" s="45"/>
      <c r="AC2" s="359"/>
      <c r="AD2" s="45"/>
      <c r="AE2" s="359"/>
      <c r="AF2" s="151"/>
      <c r="AG2" s="151"/>
      <c r="AH2" s="45"/>
      <c r="AI2" s="45"/>
      <c r="AJ2" s="45"/>
      <c r="AK2" s="45"/>
      <c r="AL2" s="45"/>
      <c r="AM2" s="359"/>
      <c r="AN2" s="45"/>
      <c r="AO2" s="359"/>
      <c r="AP2" s="45"/>
      <c r="AQ2" s="359"/>
      <c r="AR2" s="45"/>
      <c r="AS2" s="357"/>
      <c r="AT2" s="45"/>
      <c r="AU2" s="357"/>
      <c r="AV2" s="154"/>
      <c r="AW2" s="154"/>
      <c r="AX2" s="44"/>
      <c r="AY2" s="44"/>
      <c r="AZ2" s="44"/>
      <c r="BA2" s="44"/>
      <c r="BB2" s="44"/>
      <c r="BC2" s="357"/>
      <c r="BD2" s="44"/>
      <c r="BE2" s="357"/>
      <c r="BF2" s="44"/>
      <c r="BG2" s="357"/>
      <c r="BH2" s="44"/>
      <c r="BI2" s="357"/>
      <c r="BJ2" s="44"/>
      <c r="BK2" s="357"/>
      <c r="BL2" s="154"/>
      <c r="BM2" s="154"/>
      <c r="BN2" s="44"/>
      <c r="BO2" s="44"/>
      <c r="BP2" s="44"/>
      <c r="BQ2" s="44"/>
      <c r="BR2" s="44"/>
      <c r="BS2" s="357"/>
      <c r="BT2" s="44"/>
      <c r="BU2" s="357"/>
      <c r="BV2" s="44"/>
      <c r="BW2" s="357"/>
      <c r="BX2" s="44"/>
      <c r="BY2" s="357"/>
      <c r="BZ2" s="44"/>
      <c r="CA2" s="357"/>
      <c r="CB2" s="154"/>
      <c r="CC2" s="154"/>
      <c r="CD2" s="44"/>
      <c r="CE2" s="44"/>
      <c r="CF2" s="44"/>
      <c r="CG2" s="44"/>
      <c r="CH2" s="44"/>
    </row>
    <row r="3" spans="1:86" s="33" customFormat="1" ht="4.95" customHeight="1" x14ac:dyDescent="0.25">
      <c r="A3" s="42"/>
      <c r="B3" s="42"/>
      <c r="C3" s="42"/>
      <c r="D3" s="42"/>
      <c r="E3" s="42"/>
      <c r="F3" s="42"/>
      <c r="G3" s="346"/>
      <c r="H3" s="39"/>
      <c r="I3" s="358"/>
      <c r="J3" s="39"/>
      <c r="K3" s="358"/>
      <c r="L3" s="39"/>
      <c r="M3" s="358"/>
      <c r="N3" s="39"/>
      <c r="O3" s="360"/>
      <c r="P3" s="143"/>
      <c r="Q3" s="144"/>
      <c r="R3" s="40"/>
      <c r="S3" s="40"/>
      <c r="T3" s="40"/>
      <c r="U3" s="40"/>
      <c r="V3" s="40"/>
      <c r="W3" s="360"/>
      <c r="X3" s="40"/>
      <c r="Y3" s="360"/>
      <c r="Z3" s="40"/>
      <c r="AA3" s="360"/>
      <c r="AB3" s="40"/>
      <c r="AC3" s="360"/>
      <c r="AD3" s="40"/>
      <c r="AE3" s="360"/>
      <c r="AF3" s="152"/>
      <c r="AG3" s="152"/>
      <c r="AH3" s="40"/>
      <c r="AI3" s="40"/>
      <c r="AJ3" s="40"/>
      <c r="AK3" s="40"/>
      <c r="AL3" s="40"/>
      <c r="AM3" s="360"/>
      <c r="AN3" s="40"/>
      <c r="AO3" s="360"/>
      <c r="AP3" s="40"/>
      <c r="AQ3" s="360"/>
      <c r="AR3" s="40"/>
      <c r="AS3" s="358"/>
      <c r="AT3" s="40"/>
      <c r="AU3" s="358"/>
      <c r="AV3" s="155"/>
      <c r="AW3" s="155"/>
      <c r="AX3" s="39"/>
      <c r="AY3" s="39"/>
      <c r="AZ3" s="39"/>
      <c r="BA3" s="39"/>
      <c r="BB3" s="39"/>
      <c r="BC3" s="358"/>
      <c r="BD3" s="39"/>
      <c r="BE3" s="358"/>
      <c r="BF3" s="39"/>
      <c r="BG3" s="358"/>
      <c r="BH3" s="39"/>
      <c r="BI3" s="358"/>
      <c r="BJ3" s="39"/>
      <c r="BK3" s="358"/>
      <c r="BL3" s="155"/>
      <c r="BM3" s="155"/>
      <c r="BN3" s="39"/>
      <c r="BO3" s="39"/>
      <c r="BP3" s="39"/>
      <c r="BQ3" s="39"/>
      <c r="BR3" s="39"/>
      <c r="BS3" s="358"/>
      <c r="BT3" s="39"/>
      <c r="BU3" s="358"/>
      <c r="BV3" s="39"/>
      <c r="BW3" s="358"/>
      <c r="BX3" s="39"/>
      <c r="BY3" s="358"/>
      <c r="BZ3" s="39"/>
      <c r="CA3" s="358"/>
      <c r="CB3" s="155"/>
      <c r="CC3" s="155"/>
      <c r="CD3" s="39"/>
      <c r="CE3" s="39"/>
      <c r="CF3" s="39"/>
      <c r="CG3" s="39"/>
      <c r="CH3" s="39"/>
    </row>
    <row r="4" spans="1:86" s="30" customFormat="1" ht="15" customHeight="1" x14ac:dyDescent="0.25">
      <c r="A4" s="135"/>
      <c r="C4" s="99"/>
      <c r="D4" s="99"/>
      <c r="E4" s="99"/>
      <c r="F4" s="99"/>
      <c r="G4" s="347"/>
      <c r="H4" s="99"/>
      <c r="I4" s="347"/>
      <c r="J4" s="99"/>
      <c r="K4" s="347"/>
      <c r="L4" s="99"/>
      <c r="M4" s="347"/>
      <c r="N4" s="99"/>
      <c r="O4" s="347"/>
      <c r="P4" s="135"/>
      <c r="Q4" s="135"/>
      <c r="R4" s="99"/>
      <c r="S4" s="99"/>
      <c r="T4" s="99"/>
      <c r="U4" s="99"/>
      <c r="V4" s="99"/>
      <c r="W4" s="347"/>
      <c r="X4" s="99"/>
      <c r="Y4" s="347"/>
      <c r="Z4" s="99"/>
      <c r="AA4" s="347"/>
      <c r="AB4" s="99"/>
      <c r="AC4" s="347"/>
      <c r="AD4" s="99"/>
      <c r="AE4" s="347"/>
      <c r="AF4" s="135"/>
      <c r="AG4" s="135"/>
      <c r="AH4" s="99"/>
      <c r="AI4" s="99"/>
      <c r="AJ4" s="99"/>
      <c r="AK4" s="99"/>
      <c r="AL4" s="99"/>
      <c r="AM4" s="347"/>
      <c r="AN4" s="99"/>
      <c r="AO4" s="347"/>
      <c r="AP4" s="99"/>
      <c r="AQ4" s="347"/>
      <c r="AR4" s="99"/>
      <c r="AS4" s="347"/>
      <c r="AT4" s="99"/>
      <c r="AU4" s="347"/>
      <c r="AV4" s="135"/>
      <c r="AW4" s="135"/>
      <c r="AX4" s="99"/>
      <c r="AY4" s="99"/>
      <c r="AZ4" s="99"/>
      <c r="BA4" s="99"/>
      <c r="BB4" s="99"/>
      <c r="BC4" s="347"/>
      <c r="BD4" s="99"/>
      <c r="BE4" s="347"/>
      <c r="BF4" s="99"/>
      <c r="BG4" s="347"/>
      <c r="BH4" s="99"/>
      <c r="BI4" s="347"/>
      <c r="BJ4" s="99"/>
      <c r="BK4" s="347"/>
      <c r="BL4" s="135"/>
      <c r="BM4" s="156"/>
      <c r="BN4" s="29"/>
      <c r="BO4" s="29"/>
      <c r="BP4" s="29"/>
      <c r="BQ4" s="29"/>
      <c r="BR4" s="29"/>
      <c r="BS4" s="368"/>
      <c r="BT4" s="29"/>
      <c r="BU4" s="368"/>
      <c r="BV4" s="29"/>
      <c r="BW4" s="368"/>
      <c r="BX4" s="29"/>
      <c r="BY4" s="368"/>
      <c r="BZ4" s="29"/>
      <c r="CA4" s="368"/>
      <c r="CB4" s="156"/>
      <c r="CC4" s="156"/>
      <c r="CD4" s="29"/>
      <c r="CE4" s="29"/>
      <c r="CF4" s="29"/>
    </row>
    <row r="5" spans="1:86" s="30" customFormat="1" ht="15" customHeight="1" x14ac:dyDescent="0.25">
      <c r="A5" s="136"/>
      <c r="G5" s="348"/>
      <c r="I5" s="348"/>
      <c r="K5" s="348"/>
      <c r="M5" s="348"/>
      <c r="O5" s="348"/>
      <c r="P5" s="136"/>
      <c r="Q5" s="136"/>
      <c r="W5" s="348"/>
      <c r="Y5" s="348"/>
      <c r="AA5" s="348"/>
      <c r="AC5" s="348"/>
      <c r="AE5" s="348"/>
      <c r="AF5" s="136"/>
      <c r="AG5" s="136"/>
      <c r="AM5" s="348"/>
      <c r="AO5" s="368"/>
      <c r="AP5" s="29"/>
      <c r="AQ5" s="368"/>
      <c r="AR5" s="29"/>
      <c r="AS5" s="368"/>
      <c r="AT5" s="29"/>
      <c r="AU5" s="368"/>
      <c r="AV5" s="156"/>
      <c r="AW5" s="156"/>
      <c r="AX5" s="29"/>
      <c r="AY5" s="29"/>
      <c r="AZ5" s="29"/>
      <c r="BA5" s="29"/>
      <c r="BB5" s="29"/>
      <c r="BC5" s="368"/>
      <c r="BD5" s="29"/>
      <c r="BE5" s="368"/>
      <c r="BF5" s="29"/>
      <c r="BG5" s="368"/>
      <c r="BH5" s="29"/>
      <c r="BI5" s="368"/>
      <c r="BJ5" s="29"/>
      <c r="BK5" s="368"/>
      <c r="BL5" s="156"/>
      <c r="BM5" s="156"/>
      <c r="BN5" s="29"/>
      <c r="BO5" s="29"/>
      <c r="BP5" s="29"/>
      <c r="BQ5" s="29"/>
      <c r="BR5" s="29"/>
      <c r="BS5" s="368"/>
      <c r="BT5" s="29"/>
      <c r="BU5" s="368"/>
      <c r="BV5" s="29"/>
      <c r="BW5" s="368"/>
      <c r="BX5" s="29"/>
      <c r="BY5" s="368"/>
      <c r="BZ5" s="29"/>
      <c r="CA5" s="368"/>
      <c r="CB5" s="156"/>
      <c r="CC5" s="156"/>
      <c r="CD5" s="29"/>
      <c r="CE5" s="29"/>
      <c r="CF5" s="29"/>
    </row>
    <row r="6" spans="1:86" s="140" customFormat="1" ht="30" customHeight="1" x14ac:dyDescent="0.25">
      <c r="A6" s="139"/>
      <c r="B6" s="158" t="s">
        <v>36</v>
      </c>
      <c r="C6" s="158"/>
      <c r="D6" s="111"/>
      <c r="E6" s="111"/>
      <c r="F6" s="111"/>
      <c r="G6" s="349"/>
      <c r="H6" s="111"/>
      <c r="I6" s="349"/>
      <c r="J6" s="111"/>
      <c r="K6" s="349"/>
      <c r="L6" s="111"/>
      <c r="M6" s="349"/>
      <c r="N6" s="111"/>
      <c r="O6" s="349"/>
      <c r="P6" s="139"/>
      <c r="Q6" s="139"/>
      <c r="R6" s="111"/>
      <c r="S6" s="111"/>
      <c r="T6" s="111"/>
      <c r="U6" s="111"/>
      <c r="V6" s="111"/>
      <c r="W6" s="349"/>
      <c r="X6" s="111"/>
      <c r="Y6" s="349"/>
      <c r="Z6" s="111"/>
      <c r="AA6" s="349"/>
      <c r="AB6" s="111"/>
      <c r="AC6" s="349"/>
      <c r="AD6" s="111"/>
      <c r="AE6" s="349"/>
      <c r="AF6" s="139"/>
      <c r="AG6" s="139"/>
      <c r="AH6" s="111"/>
      <c r="AI6" s="111"/>
      <c r="AJ6" s="111"/>
      <c r="AK6" s="111"/>
      <c r="AL6" s="111"/>
      <c r="AM6" s="349"/>
      <c r="AN6" s="111"/>
      <c r="AO6" s="349"/>
      <c r="AP6" s="111"/>
      <c r="AQ6" s="349"/>
      <c r="AR6" s="111"/>
      <c r="AS6" s="349"/>
      <c r="AT6" s="111"/>
      <c r="AU6" s="349"/>
      <c r="AV6" s="139"/>
      <c r="AW6" s="139"/>
      <c r="AX6" s="111"/>
      <c r="AY6" s="111"/>
      <c r="AZ6" s="111"/>
      <c r="BA6" s="111"/>
      <c r="BB6" s="111"/>
      <c r="BC6" s="349"/>
      <c r="BD6" s="111"/>
      <c r="BE6" s="349"/>
      <c r="BF6" s="111"/>
      <c r="BG6" s="349"/>
      <c r="BH6" s="111"/>
      <c r="BI6" s="349"/>
      <c r="BJ6" s="111"/>
      <c r="BK6" s="349"/>
      <c r="BL6" s="139"/>
      <c r="BM6" s="139"/>
      <c r="BN6" s="111"/>
      <c r="BO6" s="111"/>
      <c r="BP6" s="111"/>
      <c r="BQ6" s="111"/>
      <c r="BR6" s="111"/>
      <c r="BS6" s="349"/>
      <c r="BT6" s="111"/>
      <c r="BU6" s="349"/>
      <c r="BV6" s="111"/>
      <c r="BW6" s="349"/>
      <c r="BX6" s="111"/>
      <c r="BY6" s="349"/>
      <c r="BZ6" s="111"/>
      <c r="CA6" s="349"/>
      <c r="CB6" s="139"/>
      <c r="CC6" s="139"/>
      <c r="CD6" s="111"/>
      <c r="CE6" s="111"/>
      <c r="CF6" s="111"/>
    </row>
    <row r="7" spans="1:86" ht="15" customHeight="1" x14ac:dyDescent="0.25">
      <c r="A7" s="137" t="str">
        <f>IF(Setup!C7&lt;9,Setup!C7," 5 - 8")</f>
        <v xml:space="preserve"> 5 - 8</v>
      </c>
      <c r="B7" s="137">
        <f>Setup!C7</f>
        <v>16</v>
      </c>
    </row>
    <row r="8" spans="1:86" ht="15" customHeight="1" x14ac:dyDescent="0.25">
      <c r="A8" s="137" t="str">
        <f ca="1">IF(OR(A9="Bye",A10="Bye"),"Bye","")</f>
        <v/>
      </c>
      <c r="B8" s="131"/>
      <c r="C8" s="16"/>
      <c r="D8" s="1"/>
      <c r="E8" s="9"/>
      <c r="F8" s="9"/>
      <c r="G8" s="351"/>
      <c r="H8" s="9"/>
      <c r="I8" s="351"/>
      <c r="J8" s="9"/>
      <c r="K8" s="351"/>
      <c r="L8" s="9"/>
      <c r="M8" s="351"/>
      <c r="N8" s="9"/>
      <c r="O8" s="351"/>
    </row>
    <row r="9" spans="1:86" ht="15" customHeight="1" thickBot="1" x14ac:dyDescent="0.3">
      <c r="A9" s="137">
        <f ca="1">dummy1!S9</f>
        <v>1</v>
      </c>
      <c r="B9" s="132"/>
      <c r="C9" s="15" t="str">
        <f ca="1">IF(D9="Bye","","("&amp;A9&amp;")")</f>
        <v>(1)</v>
      </c>
      <c r="D9" s="1" t="str">
        <f ca="1">IFERROR(VLOOKUP(A9,dummy1!$K$45:$L$300,2,FALSE),"")</f>
        <v>Player 1</v>
      </c>
      <c r="E9" s="1"/>
      <c r="F9" s="23"/>
      <c r="G9" s="352"/>
      <c r="H9" s="23"/>
      <c r="I9" s="352"/>
      <c r="J9" s="23"/>
      <c r="K9" s="352"/>
      <c r="L9" s="23"/>
      <c r="M9" s="352"/>
      <c r="N9" s="23"/>
      <c r="O9" s="361"/>
      <c r="P9" s="138">
        <f ca="1">IF(A10="Bye",$A$11,IF(F9&gt;F10,1,0)+IF(H9&gt;H10,1,0)+IF(J9&gt;J10,1,0)+IF(L9&gt;L10,1,0)+IF(N9&gt;N10,1,0))</f>
        <v>0</v>
      </c>
      <c r="CE9" s="6"/>
      <c r="CF9" s="6"/>
    </row>
    <row r="10" spans="1:86" ht="15" customHeight="1" x14ac:dyDescent="0.25">
      <c r="A10" s="137">
        <f ca="1">dummy1!T9</f>
        <v>16</v>
      </c>
      <c r="B10" s="132"/>
      <c r="C10" s="15" t="str">
        <f ca="1">IF(D10="Bye","","("&amp;A10&amp;")")</f>
        <v>(16)</v>
      </c>
      <c r="D10" s="10" t="str">
        <f ca="1">IFERROR(VLOOKUP(A10,dummy1!$K$45:$L$300,2,FALSE),"")</f>
        <v>Player 16</v>
      </c>
      <c r="E10" s="10"/>
      <c r="F10" s="24"/>
      <c r="G10" s="353"/>
      <c r="H10" s="24"/>
      <c r="I10" s="353"/>
      <c r="J10" s="24"/>
      <c r="K10" s="353"/>
      <c r="L10" s="24"/>
      <c r="M10" s="353"/>
      <c r="N10" s="24"/>
      <c r="O10" s="362"/>
      <c r="P10" s="145">
        <f ca="1">IF(A9="Bye",$A$11,IF(F9&lt;F10,1,0)+IF(H9&lt;H10,1,0)+IF(J9&lt;J10,1,0)+IF(L9&lt;L10,1,0)+IF(N9&lt;N10,1,0))</f>
        <v>0</v>
      </c>
      <c r="CE10" s="6"/>
      <c r="CF10" s="6"/>
    </row>
    <row r="11" spans="1:86" ht="15" customHeight="1" x14ac:dyDescent="0.25">
      <c r="A11" s="137">
        <v>3</v>
      </c>
      <c r="B11" s="132"/>
      <c r="C11" s="16"/>
      <c r="D11" s="1"/>
      <c r="E11" s="1"/>
      <c r="F11" s="9"/>
      <c r="G11" s="351"/>
      <c r="H11" s="9"/>
      <c r="I11" s="351"/>
      <c r="J11" s="9"/>
      <c r="K11" s="351"/>
      <c r="L11" s="9"/>
      <c r="M11" s="351"/>
      <c r="N11" s="9"/>
      <c r="O11" s="351"/>
      <c r="P11" s="146"/>
      <c r="X11" s="4"/>
      <c r="Z11" s="4"/>
    </row>
    <row r="12" spans="1:86" ht="15" customHeight="1" x14ac:dyDescent="0.25">
      <c r="A12" s="293">
        <v>0</v>
      </c>
      <c r="B12" s="131"/>
      <c r="C12" s="130">
        <f ca="1">IF(A9&lt;&gt;"Bye",IF(A10&lt;&gt;"Bye",A12+1,A12),A12)</f>
        <v>1</v>
      </c>
      <c r="D12" s="182">
        <f ca="1">VLOOKUP(C12,dummy1!$O$9:$R$72,2,FALSE)</f>
        <v>42040</v>
      </c>
      <c r="E12" s="183">
        <f ca="1">VLOOKUP(C12,dummy1!$O$9:$R$72,3,FALSE)</f>
        <v>0.625</v>
      </c>
      <c r="F12" s="412" t="str">
        <f ca="1">VLOOKUP(C12,dummy1!$O$9:$R$72,4,FALSE)</f>
        <v>Court 1</v>
      </c>
      <c r="G12" s="412"/>
      <c r="H12" s="412"/>
      <c r="I12" s="412"/>
      <c r="J12" s="412"/>
      <c r="K12" s="412"/>
      <c r="L12" s="412"/>
      <c r="M12" s="412"/>
      <c r="N12" s="412"/>
      <c r="O12" s="351"/>
      <c r="P12" s="146"/>
      <c r="X12" s="4"/>
      <c r="Z12" s="4"/>
    </row>
    <row r="13" spans="1:86" ht="15" customHeight="1" x14ac:dyDescent="0.25">
      <c r="B13" s="113"/>
      <c r="C13" s="16"/>
      <c r="D13" s="1"/>
      <c r="E13" s="1"/>
      <c r="F13" s="9"/>
      <c r="G13" s="351"/>
      <c r="H13" s="9"/>
      <c r="I13" s="351"/>
      <c r="J13" s="9"/>
      <c r="K13" s="351"/>
      <c r="L13" s="9"/>
      <c r="M13" s="351"/>
      <c r="N13" s="9"/>
      <c r="O13" s="351"/>
      <c r="P13" s="146"/>
      <c r="R13" s="187"/>
      <c r="S13" s="16"/>
      <c r="T13" s="1"/>
      <c r="U13" s="9"/>
      <c r="V13" s="9"/>
      <c r="W13" s="351"/>
      <c r="X13" s="9"/>
      <c r="Y13" s="351"/>
      <c r="Z13" s="9"/>
      <c r="AA13" s="351"/>
      <c r="AB13" s="9"/>
      <c r="AC13" s="351"/>
      <c r="AD13" s="9"/>
      <c r="AE13" s="351"/>
    </row>
    <row r="14" spans="1:86" ht="15" customHeight="1" thickBot="1" x14ac:dyDescent="0.3">
      <c r="B14" s="4"/>
      <c r="C14" s="3"/>
      <c r="F14" s="4"/>
      <c r="H14" s="4"/>
      <c r="J14" s="4"/>
      <c r="L14" s="4"/>
      <c r="N14" s="4"/>
      <c r="P14" s="146"/>
      <c r="Q14" s="147"/>
      <c r="R14" s="188"/>
      <c r="S14" s="27" t="str">
        <f ca="1">IF(P9=3,C9,IF(P10=3,C10,""))</f>
        <v/>
      </c>
      <c r="T14" s="1" t="str">
        <f ca="1">IF(P9=3,D9,IF(P10=3,D10,"Winner Match "&amp;C12))</f>
        <v>Winner Match 1</v>
      </c>
      <c r="U14" s="1"/>
      <c r="V14" s="23"/>
      <c r="W14" s="352"/>
      <c r="X14" s="23"/>
      <c r="Y14" s="352"/>
      <c r="Z14" s="23"/>
      <c r="AA14" s="352"/>
      <c r="AB14" s="23"/>
      <c r="AC14" s="352"/>
      <c r="AD14" s="23"/>
      <c r="AE14" s="361"/>
      <c r="AF14" s="138">
        <f>IF(V14&gt;V15,1,0)+IF(X14&gt;X15,1,0)+IF(Z14&gt;Z15,1,0)+IF(AB14&gt;AB15,1,0)+IF(AD14&gt;AD15,1,0)</f>
        <v>0</v>
      </c>
    </row>
    <row r="15" spans="1:86" ht="15" customHeight="1" x14ac:dyDescent="0.25">
      <c r="B15" s="4"/>
      <c r="C15" s="3"/>
      <c r="P15" s="146"/>
      <c r="R15" s="187"/>
      <c r="S15" s="15" t="str">
        <f ca="1">IF(P19=3,C19,IF(P20=3,C20,""))</f>
        <v/>
      </c>
      <c r="T15" s="10" t="str">
        <f ca="1">IF(P19=3,D19,IF(P20=3,D20,"Winner Match "&amp;C22))</f>
        <v>Winner Match 2</v>
      </c>
      <c r="U15" s="10"/>
      <c r="V15" s="24"/>
      <c r="W15" s="353"/>
      <c r="X15" s="24"/>
      <c r="Y15" s="353"/>
      <c r="Z15" s="24"/>
      <c r="AA15" s="353"/>
      <c r="AB15" s="24"/>
      <c r="AC15" s="353"/>
      <c r="AD15" s="24"/>
      <c r="AE15" s="362"/>
      <c r="AF15" s="149">
        <f>IF(V14&lt;V15,1,0)+IF(X14&lt;X15,1,0)+IF(Z14&lt;Z15,1,0)+IF(AB14&lt;AB15,1,0)+IF(AD14&lt;AD15,1,0)</f>
        <v>0</v>
      </c>
      <c r="AG15" s="148"/>
      <c r="BR15" s="6"/>
      <c r="BS15" s="370"/>
      <c r="BT15" s="6"/>
      <c r="BU15" s="370"/>
      <c r="BV15" s="6"/>
      <c r="BW15" s="370"/>
    </row>
    <row r="16" spans="1:86" ht="15" customHeight="1" x14ac:dyDescent="0.25">
      <c r="B16" s="4"/>
      <c r="C16" s="3"/>
      <c r="P16" s="146"/>
      <c r="R16" s="187"/>
      <c r="S16" s="16"/>
      <c r="T16" s="1"/>
      <c r="U16" s="1"/>
      <c r="V16" s="9"/>
      <c r="W16" s="351"/>
      <c r="X16" s="9"/>
      <c r="Y16" s="351"/>
      <c r="Z16" s="9"/>
      <c r="AA16" s="351"/>
      <c r="AB16" s="9"/>
      <c r="AC16" s="351"/>
      <c r="AD16" s="9"/>
      <c r="AE16" s="351"/>
      <c r="AG16" s="148"/>
      <c r="BR16" s="6"/>
      <c r="BS16" s="370"/>
      <c r="BT16" s="6"/>
      <c r="BU16" s="370"/>
      <c r="BV16" s="6"/>
      <c r="BW16" s="370"/>
    </row>
    <row r="17" spans="1:84" ht="15" customHeight="1" x14ac:dyDescent="0.25">
      <c r="B17" s="4"/>
      <c r="C17" s="3"/>
      <c r="P17" s="146"/>
      <c r="R17" s="187"/>
      <c r="S17" s="184">
        <f ca="1">C92+1</f>
        <v>7</v>
      </c>
      <c r="T17" s="185">
        <f ca="1">VLOOKUP(S17,dummy1!$O$9:$R$72,2,FALSE)</f>
        <v>42040</v>
      </c>
      <c r="U17" s="186">
        <f ca="1">VLOOKUP(S17,dummy1!$O$9:$R$72,3,FALSE)</f>
        <v>0.625</v>
      </c>
      <c r="V17" s="414" t="str">
        <f ca="1">VLOOKUP(S17,dummy1!$O$9:$R$72,4,FALSE)</f>
        <v>Court 7</v>
      </c>
      <c r="W17" s="414"/>
      <c r="X17" s="414"/>
      <c r="Y17" s="414"/>
      <c r="Z17" s="414"/>
      <c r="AA17" s="414"/>
      <c r="AB17" s="414"/>
      <c r="AC17" s="414"/>
      <c r="AD17" s="414"/>
      <c r="AE17" s="351"/>
      <c r="AG17" s="148"/>
      <c r="BR17" s="6"/>
      <c r="BS17" s="370"/>
      <c r="BT17" s="6"/>
      <c r="BU17" s="370"/>
      <c r="BV17" s="6"/>
      <c r="BW17" s="370"/>
    </row>
    <row r="18" spans="1:84" ht="15" customHeight="1" x14ac:dyDescent="0.25">
      <c r="A18" s="137" t="str">
        <f ca="1">IF(OR(A19="Bye",A20="Bye"),"Bye","")</f>
        <v/>
      </c>
      <c r="B18" s="131"/>
      <c r="C18" s="16"/>
      <c r="D18" s="1"/>
      <c r="E18" s="9"/>
      <c r="F18" s="9"/>
      <c r="G18" s="351"/>
      <c r="H18" s="9"/>
      <c r="I18" s="351"/>
      <c r="J18" s="9"/>
      <c r="K18" s="351"/>
      <c r="L18" s="9"/>
      <c r="M18" s="351"/>
      <c r="N18" s="9"/>
      <c r="O18" s="351"/>
      <c r="Q18" s="148"/>
      <c r="R18" s="29"/>
      <c r="S18" s="16"/>
      <c r="T18" s="1"/>
      <c r="U18" s="1"/>
      <c r="V18" s="9"/>
      <c r="W18" s="351"/>
      <c r="X18" s="9"/>
      <c r="Y18" s="351"/>
      <c r="Z18" s="9"/>
      <c r="AA18" s="351"/>
      <c r="AB18" s="9"/>
      <c r="AC18" s="351"/>
      <c r="AD18" s="9"/>
      <c r="AE18" s="351"/>
      <c r="AG18" s="148"/>
    </row>
    <row r="19" spans="1:84" ht="15" customHeight="1" thickBot="1" x14ac:dyDescent="0.3">
      <c r="A19" s="137">
        <f ca="1">dummy1!S10</f>
        <v>8</v>
      </c>
      <c r="B19" s="132"/>
      <c r="C19" s="15" t="str">
        <f ca="1">IF(D19="Bye","","("&amp;A19&amp;")")</f>
        <v>(8)</v>
      </c>
      <c r="D19" s="1" t="str">
        <f ca="1">IFERROR(VLOOKUP(A19,dummy1!$K$45:$L$300,2,FALSE),"")</f>
        <v>Player 8</v>
      </c>
      <c r="E19" s="1"/>
      <c r="F19" s="23"/>
      <c r="G19" s="352"/>
      <c r="H19" s="23"/>
      <c r="I19" s="352"/>
      <c r="J19" s="23"/>
      <c r="K19" s="352"/>
      <c r="L19" s="23"/>
      <c r="M19" s="352"/>
      <c r="N19" s="23"/>
      <c r="O19" s="361"/>
      <c r="P19" s="138">
        <f ca="1">IF(A20="Bye",$A$11,IF(F19&gt;F20,1,0)+IF(H19&gt;H20,1,0)+IF(J19&gt;J20,1,0)+IF(L19&gt;L20,1,0)+IF(N19&gt;N20,1,0))</f>
        <v>0</v>
      </c>
      <c r="Q19" s="148"/>
      <c r="AG19" s="148"/>
      <c r="CE19" s="6"/>
      <c r="CF19" s="6"/>
    </row>
    <row r="20" spans="1:84" ht="15" customHeight="1" x14ac:dyDescent="0.25">
      <c r="A20" s="137">
        <f ca="1">dummy1!T10</f>
        <v>9</v>
      </c>
      <c r="B20" s="132"/>
      <c r="C20" s="15" t="str">
        <f ca="1">IF(D20="Bye","","("&amp;A20&amp;")")</f>
        <v>(9)</v>
      </c>
      <c r="D20" s="10" t="str">
        <f ca="1">IFERROR(VLOOKUP(A20,dummy1!$K$45:$L$300,2,FALSE),"")</f>
        <v>Player 9</v>
      </c>
      <c r="E20" s="10"/>
      <c r="F20" s="24"/>
      <c r="G20" s="353"/>
      <c r="H20" s="24"/>
      <c r="I20" s="353"/>
      <c r="J20" s="24"/>
      <c r="K20" s="353"/>
      <c r="L20" s="24"/>
      <c r="M20" s="353"/>
      <c r="N20" s="24"/>
      <c r="O20" s="362"/>
      <c r="P20" s="149">
        <f ca="1">IF(A19="Bye",$A$11,IF(F19&lt;F20,1,0)+IF(H19&lt;H20,1,0)+IF(J19&lt;J20,1,0)+IF(L19&lt;L20,1,0)+IF(N19&lt;N20,1,0))</f>
        <v>0</v>
      </c>
      <c r="Q20" s="138"/>
      <c r="R20" s="1"/>
      <c r="AG20" s="148"/>
      <c r="CE20" s="6"/>
      <c r="CF20" s="6"/>
    </row>
    <row r="21" spans="1:84" ht="15" customHeight="1" x14ac:dyDescent="0.25">
      <c r="B21" s="132"/>
      <c r="C21" s="16"/>
      <c r="D21" s="1"/>
      <c r="E21" s="1"/>
      <c r="F21" s="9"/>
      <c r="G21" s="351"/>
      <c r="H21" s="9"/>
      <c r="I21" s="351"/>
      <c r="J21" s="9"/>
      <c r="K21" s="351"/>
      <c r="L21" s="9"/>
      <c r="M21" s="351"/>
      <c r="N21" s="9"/>
      <c r="O21" s="351"/>
      <c r="P21" s="138"/>
      <c r="Q21" s="138"/>
      <c r="R21" s="1"/>
      <c r="AG21" s="148"/>
    </row>
    <row r="22" spans="1:84" ht="15" customHeight="1" x14ac:dyDescent="0.25">
      <c r="B22" s="131"/>
      <c r="C22" s="130">
        <f ca="1">IF(A19&lt;&gt;"Bye",IF(A20&lt;&gt;"Bye",C12+1,C12),C12)</f>
        <v>2</v>
      </c>
      <c r="D22" s="182">
        <f ca="1">VLOOKUP(C22,dummy1!$O$9:$R$72,2,FALSE)</f>
        <v>42040</v>
      </c>
      <c r="E22" s="183">
        <f ca="1">VLOOKUP(C22,dummy1!$O$9:$R$72,3,FALSE)</f>
        <v>0.625</v>
      </c>
      <c r="F22" s="412" t="str">
        <f ca="1">VLOOKUP(C22,dummy1!$O$9:$R$72,4,FALSE)</f>
        <v>Court 2</v>
      </c>
      <c r="G22" s="412"/>
      <c r="H22" s="412"/>
      <c r="I22" s="412"/>
      <c r="J22" s="412"/>
      <c r="K22" s="412"/>
      <c r="L22" s="412"/>
      <c r="M22" s="412"/>
      <c r="N22" s="412"/>
      <c r="O22" s="351"/>
      <c r="P22" s="138"/>
      <c r="Q22" s="138"/>
      <c r="R22" s="1"/>
      <c r="AG22" s="148"/>
      <c r="BF22" s="6"/>
      <c r="BG22" s="370"/>
      <c r="BH22" s="6"/>
      <c r="BI22" s="370"/>
      <c r="BJ22" s="6"/>
      <c r="BK22" s="370"/>
    </row>
    <row r="23" spans="1:84" ht="15" customHeight="1" x14ac:dyDescent="0.25">
      <c r="B23" s="113"/>
      <c r="C23" s="16"/>
      <c r="D23" s="1"/>
      <c r="E23" s="1"/>
      <c r="F23" s="9"/>
      <c r="G23" s="351"/>
      <c r="H23" s="9"/>
      <c r="I23" s="351"/>
      <c r="J23" s="9"/>
      <c r="K23" s="351"/>
      <c r="L23" s="9"/>
      <c r="M23" s="351"/>
      <c r="N23" s="9"/>
      <c r="O23" s="351"/>
      <c r="P23" s="138"/>
      <c r="Q23" s="138"/>
      <c r="R23" s="1"/>
      <c r="AG23" s="148"/>
      <c r="BF23" s="6"/>
      <c r="BG23" s="370"/>
      <c r="BH23" s="6"/>
      <c r="BI23" s="370"/>
      <c r="BJ23" s="6"/>
      <c r="BK23" s="370"/>
    </row>
    <row r="24" spans="1:84" ht="15" customHeight="1" x14ac:dyDescent="0.25">
      <c r="B24" s="4"/>
      <c r="C24" s="3"/>
      <c r="F24" s="4"/>
      <c r="H24" s="4"/>
      <c r="J24" s="4"/>
      <c r="L24" s="4"/>
      <c r="N24" s="4"/>
      <c r="P24" s="138"/>
      <c r="Q24" s="138"/>
      <c r="R24" s="1"/>
      <c r="AG24" s="148"/>
      <c r="AH24" s="193"/>
      <c r="AI24" s="16"/>
      <c r="AJ24" s="1"/>
      <c r="AK24" s="9"/>
      <c r="AL24" s="9"/>
      <c r="AM24" s="351"/>
      <c r="AN24" s="9"/>
      <c r="AP24" s="9"/>
      <c r="AR24" s="9"/>
      <c r="AT24" s="9"/>
      <c r="AV24" s="137"/>
    </row>
    <row r="25" spans="1:84" ht="15" customHeight="1" thickBot="1" x14ac:dyDescent="0.3">
      <c r="AG25" s="147"/>
      <c r="AH25" s="194"/>
      <c r="AI25" s="27" t="str">
        <f>IF(AF14=3,S14,IF(AF15=3,S15,""))</f>
        <v/>
      </c>
      <c r="AJ25" s="1" t="str">
        <f ca="1">IF(AF14=3,T14,IF(AF15=3,T15,"Winner Match "&amp;S17))</f>
        <v>Winner Match 7</v>
      </c>
      <c r="AK25" s="1"/>
      <c r="AL25" s="23"/>
      <c r="AM25" s="352"/>
      <c r="AN25" s="23"/>
      <c r="AO25" s="352"/>
      <c r="AP25" s="23"/>
      <c r="AQ25" s="352"/>
      <c r="AR25" s="23"/>
      <c r="AS25" s="352"/>
      <c r="AT25" s="23"/>
      <c r="AU25" s="361"/>
      <c r="AV25" s="138">
        <f>IF(AL25&gt;AL26,1,0)+IF(AN25&gt;AN26,1,0)+IF(AP25&gt;AP26,1,0)+IF(AR25&gt;AR26,1,0)+IF(AT25&gt;AT26,1,0)</f>
        <v>0</v>
      </c>
      <c r="AW25" s="157"/>
      <c r="AX25" s="89"/>
      <c r="AY25" s="89"/>
      <c r="AZ25" s="89"/>
      <c r="BA25" s="89"/>
      <c r="BB25" s="89"/>
      <c r="BC25" s="369"/>
      <c r="BD25" s="89"/>
      <c r="BE25" s="369"/>
      <c r="BF25" s="89"/>
      <c r="BG25" s="369"/>
      <c r="BH25" s="89"/>
      <c r="BI25" s="369"/>
      <c r="BJ25" s="89"/>
      <c r="BK25" s="369"/>
      <c r="BL25" s="157"/>
    </row>
    <row r="26" spans="1:84" ht="15" customHeight="1" x14ac:dyDescent="0.25">
      <c r="AG26" s="148"/>
      <c r="AH26" s="195"/>
      <c r="AI26" s="15" t="str">
        <f>IF(AF34=3,S34,IF(AF35=3,S35,""))</f>
        <v/>
      </c>
      <c r="AJ26" s="10" t="str">
        <f ca="1">IF(AF34=3,T34,IF(AF35=3,T35,"Winner Match "&amp;S37))</f>
        <v>Winner Match 8</v>
      </c>
      <c r="AK26" s="10"/>
      <c r="AL26" s="24"/>
      <c r="AM26" s="353"/>
      <c r="AN26" s="24"/>
      <c r="AO26" s="353"/>
      <c r="AP26" s="24"/>
      <c r="AQ26" s="353"/>
      <c r="AR26" s="24"/>
      <c r="AS26" s="353"/>
      <c r="AT26" s="24"/>
      <c r="AU26" s="362"/>
      <c r="AV26" s="149">
        <f>IF(AL25&lt;AL26,1,0)+IF(AN25&lt;AN26,1,0)+IF(AP25&lt;AP26,1,0)+IF(AR25&lt;AR26,1,0)+IF(AT25&lt;AT26,1,0)</f>
        <v>0</v>
      </c>
      <c r="BM26" s="148"/>
    </row>
    <row r="27" spans="1:84" ht="15" customHeight="1" x14ac:dyDescent="0.25">
      <c r="AG27" s="148"/>
      <c r="AH27" s="195"/>
      <c r="AI27" s="16"/>
      <c r="AJ27" s="1"/>
      <c r="AK27" s="1"/>
      <c r="AL27" s="9"/>
      <c r="AM27" s="351"/>
      <c r="AN27" s="9"/>
      <c r="AP27" s="9"/>
      <c r="AR27" s="9"/>
      <c r="AT27" s="9"/>
      <c r="AV27" s="137"/>
      <c r="BM27" s="148"/>
    </row>
    <row r="28" spans="1:84" ht="15" customHeight="1" x14ac:dyDescent="0.25">
      <c r="A28" s="137" t="str">
        <f ca="1">IF(OR(A29="Bye",A30="Bye"),"Bye","")</f>
        <v/>
      </c>
      <c r="B28" s="131"/>
      <c r="C28" s="16"/>
      <c r="D28" s="1"/>
      <c r="E28" s="9"/>
      <c r="F28" s="9"/>
      <c r="G28" s="351"/>
      <c r="H28" s="9"/>
      <c r="I28" s="351"/>
      <c r="J28" s="9"/>
      <c r="K28" s="351"/>
      <c r="L28" s="9"/>
      <c r="M28" s="351"/>
      <c r="N28" s="9"/>
      <c r="O28" s="351"/>
      <c r="AG28" s="148"/>
      <c r="AH28" s="193"/>
      <c r="AI28" s="198">
        <f ca="1">S82+1</f>
        <v>11</v>
      </c>
      <c r="AJ28" s="196">
        <f ca="1">VLOOKUP(AI28,dummy1!$O$9:$R$72,2,FALSE)</f>
        <v>42040</v>
      </c>
      <c r="AK28" s="197">
        <f ca="1">VLOOKUP(AI28,dummy1!$O$9:$R$72,3,FALSE)</f>
        <v>0.625</v>
      </c>
      <c r="AL28" s="413" t="str">
        <f ca="1">VLOOKUP(AI28,dummy1!$O$9:$R$72,4,FALSE)</f>
        <v>Court 11</v>
      </c>
      <c r="AM28" s="413"/>
      <c r="AN28" s="413"/>
      <c r="AO28" s="413"/>
      <c r="AP28" s="413"/>
      <c r="AQ28" s="413"/>
      <c r="AR28" s="413"/>
      <c r="AS28" s="413"/>
      <c r="AT28" s="413"/>
      <c r="AV28" s="137"/>
      <c r="BM28" s="148"/>
    </row>
    <row r="29" spans="1:84" ht="15" customHeight="1" thickBot="1" x14ac:dyDescent="0.3">
      <c r="A29" s="137">
        <f ca="1">dummy1!S11</f>
        <v>4</v>
      </c>
      <c r="B29" s="132"/>
      <c r="C29" s="15" t="str">
        <f ca="1">IF(D29="Bye","","("&amp;A29&amp;")")</f>
        <v>(4)</v>
      </c>
      <c r="D29" s="1" t="str">
        <f ca="1">IFERROR(VLOOKUP(A29,dummy1!$K$45:$L$300,2,FALSE),"")</f>
        <v>Player 4</v>
      </c>
      <c r="E29" s="1"/>
      <c r="F29" s="23"/>
      <c r="G29" s="352"/>
      <c r="H29" s="23"/>
      <c r="I29" s="352"/>
      <c r="J29" s="23"/>
      <c r="K29" s="352"/>
      <c r="L29" s="23"/>
      <c r="M29" s="352"/>
      <c r="N29" s="23"/>
      <c r="O29" s="361"/>
      <c r="P29" s="138">
        <f ca="1">IF(A30="Bye",$A$11,IF(F29&gt;F30,1,0)+IF(H29&gt;H30,1,0)+IF(J29&gt;J30,1,0)+IF(L29&gt;L30,1,0)+IF(N29&gt;N30,1,0))</f>
        <v>0</v>
      </c>
      <c r="AG29" s="148"/>
      <c r="AH29" s="113"/>
      <c r="AI29" s="16"/>
      <c r="AJ29" s="1"/>
      <c r="AK29" s="1"/>
      <c r="AL29" s="9"/>
      <c r="AM29" s="351"/>
      <c r="AN29" s="9"/>
      <c r="AP29" s="9"/>
      <c r="AR29" s="9"/>
      <c r="AT29" s="9"/>
      <c r="AV29" s="137"/>
      <c r="BM29" s="148"/>
    </row>
    <row r="30" spans="1:84" ht="15" customHeight="1" x14ac:dyDescent="0.25">
      <c r="A30" s="137">
        <f ca="1">dummy1!T11</f>
        <v>13</v>
      </c>
      <c r="B30" s="132"/>
      <c r="C30" s="15" t="str">
        <f ca="1">IF(D30="Bye","","("&amp;A30&amp;")")</f>
        <v>(13)</v>
      </c>
      <c r="D30" s="10" t="str">
        <f ca="1">IFERROR(VLOOKUP(A30,dummy1!$K$45:$L$300,2,FALSE),"")</f>
        <v>Player 13</v>
      </c>
      <c r="E30" s="10"/>
      <c r="F30" s="24"/>
      <c r="G30" s="353"/>
      <c r="H30" s="24"/>
      <c r="I30" s="353"/>
      <c r="J30" s="24"/>
      <c r="K30" s="353"/>
      <c r="L30" s="24"/>
      <c r="M30" s="353"/>
      <c r="N30" s="24"/>
      <c r="O30" s="362"/>
      <c r="P30" s="145">
        <f ca="1">IF(A29="Bye",$A$11,IF(F29&lt;F30,1,0)+IF(H29&lt;H30,1,0)+IF(J29&lt;J30,1,0)+IF(L29&lt;L30,1,0)+IF(N29&lt;N30,1,0))</f>
        <v>0</v>
      </c>
      <c r="AG30" s="148"/>
      <c r="BM30" s="148"/>
    </row>
    <row r="31" spans="1:84" ht="15" customHeight="1" x14ac:dyDescent="0.25">
      <c r="B31" s="132"/>
      <c r="C31" s="16"/>
      <c r="D31" s="1"/>
      <c r="E31" s="1"/>
      <c r="F31" s="9"/>
      <c r="G31" s="351"/>
      <c r="H31" s="9"/>
      <c r="I31" s="351"/>
      <c r="J31" s="9"/>
      <c r="K31" s="351"/>
      <c r="L31" s="9"/>
      <c r="M31" s="351"/>
      <c r="N31" s="9"/>
      <c r="O31" s="351"/>
      <c r="P31" s="146"/>
      <c r="X31" s="4"/>
      <c r="Z31" s="4"/>
      <c r="AG31" s="148"/>
      <c r="BM31" s="148"/>
    </row>
    <row r="32" spans="1:84" ht="15" customHeight="1" x14ac:dyDescent="0.25">
      <c r="B32" s="131"/>
      <c r="C32" s="130">
        <f ca="1">IF(A29&lt;&gt;"Bye",IF(A30&lt;&gt;"Bye",C22+1,C22),C22)</f>
        <v>3</v>
      </c>
      <c r="D32" s="182">
        <f ca="1">VLOOKUP(C32,dummy1!$O$9:$R$72,2,FALSE)</f>
        <v>42040</v>
      </c>
      <c r="E32" s="183">
        <f ca="1">VLOOKUP(C32,dummy1!$O$9:$R$72,3,FALSE)</f>
        <v>0.625</v>
      </c>
      <c r="F32" s="412" t="str">
        <f ca="1">VLOOKUP(C32,dummy1!$O$9:$R$72,4,FALSE)</f>
        <v>Court 3</v>
      </c>
      <c r="G32" s="412"/>
      <c r="H32" s="412"/>
      <c r="I32" s="412"/>
      <c r="J32" s="412"/>
      <c r="K32" s="412"/>
      <c r="L32" s="412"/>
      <c r="M32" s="412"/>
      <c r="N32" s="412"/>
      <c r="O32" s="351"/>
      <c r="P32" s="146"/>
      <c r="X32" s="4"/>
      <c r="Z32" s="4"/>
      <c r="AG32" s="148"/>
      <c r="BM32" s="148"/>
    </row>
    <row r="33" spans="1:84" ht="15" customHeight="1" x14ac:dyDescent="0.25">
      <c r="B33" s="113"/>
      <c r="C33" s="16"/>
      <c r="D33" s="1"/>
      <c r="E33" s="1"/>
      <c r="F33" s="9"/>
      <c r="G33" s="351"/>
      <c r="H33" s="9"/>
      <c r="I33" s="351"/>
      <c r="J33" s="9"/>
      <c r="K33" s="351"/>
      <c r="L33" s="9"/>
      <c r="M33" s="351"/>
      <c r="N33" s="9"/>
      <c r="O33" s="351"/>
      <c r="P33" s="146"/>
      <c r="R33" s="187"/>
      <c r="S33" s="16"/>
      <c r="T33" s="1"/>
      <c r="U33" s="9"/>
      <c r="V33" s="9"/>
      <c r="W33" s="351"/>
      <c r="X33" s="9"/>
      <c r="Y33" s="351"/>
      <c r="Z33" s="9"/>
      <c r="AA33" s="351"/>
      <c r="AB33" s="9"/>
      <c r="AC33" s="351"/>
      <c r="AD33" s="9"/>
      <c r="AE33" s="351"/>
      <c r="AG33" s="148"/>
      <c r="BM33" s="148"/>
      <c r="BN33" s="202"/>
      <c r="BO33" s="16"/>
      <c r="BQ33" s="9"/>
      <c r="BR33" s="9"/>
      <c r="BT33" s="9"/>
      <c r="BV33" s="9"/>
      <c r="BX33" s="9"/>
      <c r="BZ33" s="9"/>
      <c r="CB33" s="137"/>
    </row>
    <row r="34" spans="1:84" ht="15" customHeight="1" thickBot="1" x14ac:dyDescent="0.3">
      <c r="B34" s="4"/>
      <c r="C34" s="3"/>
      <c r="F34" s="4"/>
      <c r="H34" s="4"/>
      <c r="J34" s="4"/>
      <c r="L34" s="4"/>
      <c r="N34" s="4"/>
      <c r="P34" s="146"/>
      <c r="Q34" s="147"/>
      <c r="R34" s="188"/>
      <c r="S34" s="27" t="str">
        <f ca="1">IF(P29=3,C29,IF(P30=3,C30,""))</f>
        <v/>
      </c>
      <c r="T34" s="1" t="str">
        <f ca="1">IF(P29=3,D29,IF(P30=3,D30,"Winner Match "&amp;C32))</f>
        <v>Winner Match 3</v>
      </c>
      <c r="U34" s="1"/>
      <c r="V34" s="23"/>
      <c r="W34" s="352"/>
      <c r="X34" s="23"/>
      <c r="Y34" s="352"/>
      <c r="Z34" s="23"/>
      <c r="AA34" s="352"/>
      <c r="AB34" s="23"/>
      <c r="AC34" s="352"/>
      <c r="AD34" s="23"/>
      <c r="AE34" s="361"/>
      <c r="AF34" s="138">
        <f>IF(V34&gt;V35,1,0)+IF(X34&gt;X35,1,0)+IF(Z34&gt;Z35,1,0)+IF(AB34&gt;AB35,1,0)+IF(AD34&gt;AD35,1,0)</f>
        <v>0</v>
      </c>
      <c r="AG34" s="148"/>
      <c r="BM34" s="147"/>
      <c r="BN34" s="203"/>
      <c r="BO34" s="27" t="str">
        <f>IF(AV25=$A$11,AI25,IF(AV26=$A$11,AI26,""))</f>
        <v/>
      </c>
      <c r="BP34" s="1" t="str">
        <f ca="1">IF(AV25=$A$11,AJ25,IF(AV26=$A$11,AJ26,"Winner Match "&amp;AI28))</f>
        <v>Winner Match 11</v>
      </c>
      <c r="BR34" s="23"/>
      <c r="BS34" s="352"/>
      <c r="BT34" s="23"/>
      <c r="BU34" s="352"/>
      <c r="BV34" s="23"/>
      <c r="BW34" s="352"/>
      <c r="BX34" s="23"/>
      <c r="BY34" s="352"/>
      <c r="BZ34" s="23"/>
      <c r="CA34" s="361"/>
      <c r="CB34" s="138">
        <f>IF(BR34&gt;BR35,1,0)+IF(BT34&gt;BT35,1,0)+IF(BV34&gt;BV35,1,0)+IF(BX34&gt;BX35,1,0)+IF(BZ34&gt;BZ35,1,0)</f>
        <v>0</v>
      </c>
    </row>
    <row r="35" spans="1:84" ht="15" customHeight="1" x14ac:dyDescent="0.25">
      <c r="B35" s="4"/>
      <c r="C35" s="3"/>
      <c r="P35" s="146"/>
      <c r="R35" s="187"/>
      <c r="S35" s="15" t="str">
        <f ca="1">IF(P39=3,C39,IF(P40=3,C40,""))</f>
        <v/>
      </c>
      <c r="T35" s="10" t="str">
        <f ca="1">IF(P39=3,D39,IF(P40=3,D40,"Winner Match "&amp;C42))</f>
        <v>Winner Match 4</v>
      </c>
      <c r="U35" s="10"/>
      <c r="V35" s="24"/>
      <c r="W35" s="353"/>
      <c r="X35" s="24"/>
      <c r="Y35" s="353"/>
      <c r="Z35" s="24"/>
      <c r="AA35" s="353"/>
      <c r="AB35" s="24"/>
      <c r="AC35" s="353"/>
      <c r="AD35" s="24"/>
      <c r="AE35" s="362"/>
      <c r="AF35" s="149">
        <f>IF(V34&lt;V35,1,0)+IF(X34&lt;X35,1,0)+IF(Z34&lt;Z35,1,0)+IF(AB34&lt;AB35,1,0)+IF(AD34&lt;AD35,1,0)</f>
        <v>0</v>
      </c>
      <c r="AG35" s="138"/>
      <c r="BM35" s="148"/>
      <c r="BN35" s="204"/>
      <c r="BO35" s="15" t="str">
        <f>IF(BL59=$A$11,AY59,IF(BL60=$A$11,AY60,""))</f>
        <v/>
      </c>
      <c r="BP35" s="10" t="str">
        <f ca="1">IF(BL59=$A$11,AZ59,IF(BL60=$A$11,AZ60,"Winner Match "&amp;AY62))</f>
        <v>Winner Match 13</v>
      </c>
      <c r="BQ35" s="10"/>
      <c r="BR35" s="24"/>
      <c r="BS35" s="353"/>
      <c r="BT35" s="24"/>
      <c r="BU35" s="353"/>
      <c r="BV35" s="24"/>
      <c r="BW35" s="353"/>
      <c r="BX35" s="24"/>
      <c r="BY35" s="353"/>
      <c r="BZ35" s="24"/>
      <c r="CA35" s="362"/>
      <c r="CB35" s="149">
        <f>IF(BR34&lt;BR35,1,0)+IF(BT34&lt;BT35,1,0)+IF(BV34&lt;BV35,1,0)+IF(BX34&lt;BX35,1,0)+IF(BZ34&lt;BZ35,1,0)</f>
        <v>0</v>
      </c>
      <c r="CC35" s="148"/>
    </row>
    <row r="36" spans="1:84" ht="15" customHeight="1" x14ac:dyDescent="0.25">
      <c r="B36" s="4"/>
      <c r="C36" s="3"/>
      <c r="P36" s="146"/>
      <c r="R36" s="187"/>
      <c r="S36" s="16"/>
      <c r="T36" s="1"/>
      <c r="U36" s="1"/>
      <c r="V36" s="9"/>
      <c r="W36" s="351"/>
      <c r="X36" s="9"/>
      <c r="Y36" s="351"/>
      <c r="Z36" s="9"/>
      <c r="AA36" s="351"/>
      <c r="AB36" s="9"/>
      <c r="AC36" s="351"/>
      <c r="AD36" s="9"/>
      <c r="AE36" s="351"/>
      <c r="BM36" s="148"/>
      <c r="BN36" s="204"/>
      <c r="BO36" s="16"/>
      <c r="BR36" s="9"/>
      <c r="BT36" s="9"/>
      <c r="BV36" s="9"/>
      <c r="BX36" s="9"/>
      <c r="BZ36" s="9"/>
      <c r="CB36" s="137"/>
      <c r="CC36" s="148"/>
    </row>
    <row r="37" spans="1:84" ht="15" customHeight="1" x14ac:dyDescent="0.25">
      <c r="B37" s="4"/>
      <c r="C37" s="3"/>
      <c r="P37" s="146"/>
      <c r="R37" s="187"/>
      <c r="S37" s="184">
        <f ca="1">S17+1</f>
        <v>8</v>
      </c>
      <c r="T37" s="185">
        <f ca="1">VLOOKUP(S37,dummy1!$O$9:$R$72,2,FALSE)</f>
        <v>42040</v>
      </c>
      <c r="U37" s="186">
        <f ca="1">VLOOKUP(S37,dummy1!$O$9:$R$72,3,FALSE)</f>
        <v>0.625</v>
      </c>
      <c r="V37" s="414" t="str">
        <f ca="1">VLOOKUP(S37,dummy1!$O$9:$R$72,4,FALSE)</f>
        <v>Court 8</v>
      </c>
      <c r="W37" s="414"/>
      <c r="X37" s="414"/>
      <c r="Y37" s="414"/>
      <c r="Z37" s="414"/>
      <c r="AA37" s="414"/>
      <c r="AB37" s="414"/>
      <c r="AC37" s="414"/>
      <c r="AD37" s="414"/>
      <c r="AE37" s="351"/>
      <c r="BM37" s="148"/>
      <c r="BN37" s="202"/>
      <c r="BO37" s="201">
        <f ca="1">AY62+1</f>
        <v>14</v>
      </c>
      <c r="BP37" s="199">
        <f ca="1">VLOOKUP(BO37,dummy1!$O$9:$R$72,2,FALSE)</f>
        <v>42040</v>
      </c>
      <c r="BQ37" s="200">
        <f ca="1">VLOOKUP(BO37,dummy1!$O$9:$R$72,3,FALSE)</f>
        <v>0.625</v>
      </c>
      <c r="BR37" s="415" t="str">
        <f ca="1">VLOOKUP(BO37,dummy1!$O$9:$R$72,4,FALSE)</f>
        <v>Court 14</v>
      </c>
      <c r="BS37" s="415"/>
      <c r="BT37" s="415"/>
      <c r="BU37" s="415"/>
      <c r="BV37" s="415"/>
      <c r="BW37" s="415"/>
      <c r="BX37" s="415"/>
      <c r="BY37" s="415"/>
      <c r="BZ37" s="415"/>
      <c r="CB37" s="137"/>
      <c r="CC37" s="148"/>
    </row>
    <row r="38" spans="1:84" ht="15" customHeight="1" x14ac:dyDescent="0.25">
      <c r="A38" s="137" t="str">
        <f ca="1">IF(OR(A39="Bye",A40="Bye"),"Bye","")</f>
        <v/>
      </c>
      <c r="B38" s="131"/>
      <c r="C38" s="16"/>
      <c r="D38" s="1"/>
      <c r="E38" s="9"/>
      <c r="F38" s="9"/>
      <c r="G38" s="351"/>
      <c r="H38" s="9"/>
      <c r="I38" s="351"/>
      <c r="J38" s="9"/>
      <c r="K38" s="351"/>
      <c r="L38" s="9"/>
      <c r="M38" s="351"/>
      <c r="N38" s="9"/>
      <c r="O38" s="351"/>
      <c r="Q38" s="148"/>
      <c r="R38" s="29"/>
      <c r="S38" s="16"/>
      <c r="T38" s="1"/>
      <c r="U38" s="1"/>
      <c r="V38" s="9"/>
      <c r="W38" s="351"/>
      <c r="X38" s="9"/>
      <c r="Y38" s="351"/>
      <c r="Z38" s="9"/>
      <c r="AA38" s="351"/>
      <c r="AB38" s="9"/>
      <c r="AC38" s="351"/>
      <c r="AD38" s="9"/>
      <c r="AE38" s="351"/>
      <c r="BM38" s="148"/>
      <c r="BN38" s="113"/>
      <c r="BO38" s="16"/>
      <c r="BR38" s="9"/>
      <c r="BT38" s="9"/>
      <c r="BV38" s="9"/>
      <c r="BX38" s="9"/>
      <c r="BZ38" s="9"/>
      <c r="CB38" s="137"/>
      <c r="CC38" s="148"/>
    </row>
    <row r="39" spans="1:84" ht="15" customHeight="1" thickBot="1" x14ac:dyDescent="0.3">
      <c r="A39" s="137">
        <f ca="1">dummy1!S12</f>
        <v>5</v>
      </c>
      <c r="B39" s="132"/>
      <c r="C39" s="15" t="str">
        <f ca="1">IF(D39="Bye","","("&amp;A39&amp;")")</f>
        <v>(5)</v>
      </c>
      <c r="D39" s="1" t="str">
        <f ca="1">IFERROR(VLOOKUP(A39,dummy1!$K$45:$L$300,2,FALSE),"")</f>
        <v>Player 5</v>
      </c>
      <c r="E39" s="1"/>
      <c r="F39" s="23"/>
      <c r="G39" s="352"/>
      <c r="H39" s="23"/>
      <c r="I39" s="352"/>
      <c r="J39" s="23"/>
      <c r="K39" s="352"/>
      <c r="L39" s="23"/>
      <c r="M39" s="352"/>
      <c r="N39" s="23"/>
      <c r="O39" s="361"/>
      <c r="P39" s="138">
        <f ca="1">IF(A40="Bye",$A$11,IF(F39&gt;F40,1,0)+IF(H39&gt;H40,1,0)+IF(J39&gt;J40,1,0)+IF(L39&gt;L40,1,0)+IF(N39&gt;N40,1,0))</f>
        <v>0</v>
      </c>
      <c r="Q39" s="148"/>
      <c r="BM39" s="148"/>
      <c r="CC39" s="148"/>
    </row>
    <row r="40" spans="1:84" ht="15" customHeight="1" thickBot="1" x14ac:dyDescent="0.3">
      <c r="A40" s="137">
        <f ca="1">dummy1!T12</f>
        <v>12</v>
      </c>
      <c r="B40" s="132"/>
      <c r="C40" s="15" t="str">
        <f ca="1">IF(D40="Bye","","("&amp;A40&amp;")")</f>
        <v>(12)</v>
      </c>
      <c r="D40" s="10" t="str">
        <f ca="1">IFERROR(VLOOKUP(A40,dummy1!$K$45:$L$300,2,FALSE),"")</f>
        <v>Player 12</v>
      </c>
      <c r="E40" s="10"/>
      <c r="F40" s="24"/>
      <c r="G40" s="353"/>
      <c r="H40" s="24"/>
      <c r="I40" s="353"/>
      <c r="J40" s="24"/>
      <c r="K40" s="353"/>
      <c r="L40" s="24"/>
      <c r="M40" s="353"/>
      <c r="N40" s="24"/>
      <c r="O40" s="362"/>
      <c r="P40" s="149">
        <f ca="1">IF(A39="Bye",$A$11,IF(F39&lt;F40,1,0)+IF(H39&lt;H40,1,0)+IF(J39&lt;J40,1,0)+IF(L39&lt;L40,1,0)+IF(N39&lt;N40,1,0))</f>
        <v>0</v>
      </c>
      <c r="Q40" s="138"/>
      <c r="R40" s="1"/>
      <c r="BM40" s="148"/>
      <c r="CC40" s="148"/>
    </row>
    <row r="41" spans="1:84" ht="15" customHeight="1" x14ac:dyDescent="0.25">
      <c r="B41" s="132"/>
      <c r="C41" s="16"/>
      <c r="D41" s="1"/>
      <c r="E41" s="1"/>
      <c r="F41" s="9"/>
      <c r="G41" s="351"/>
      <c r="H41" s="9"/>
      <c r="I41" s="351"/>
      <c r="J41" s="9"/>
      <c r="K41" s="351"/>
      <c r="L41" s="9"/>
      <c r="M41" s="351"/>
      <c r="N41" s="9"/>
      <c r="O41" s="351"/>
      <c r="P41" s="138"/>
      <c r="Q41" s="138"/>
      <c r="R41" s="1"/>
      <c r="BM41" s="148"/>
      <c r="CC41" s="148"/>
      <c r="CD41" s="416" t="s">
        <v>35</v>
      </c>
      <c r="CE41" s="417"/>
      <c r="CF41" s="418"/>
    </row>
    <row r="42" spans="1:84" ht="15" customHeight="1" thickBot="1" x14ac:dyDescent="0.3">
      <c r="B42" s="131"/>
      <c r="C42" s="130">
        <f ca="1">IF(A39&lt;&gt;"Bye",IF(A40&lt;&gt;"Bye",C32+1,C32),C32)</f>
        <v>4</v>
      </c>
      <c r="D42" s="182">
        <f ca="1">VLOOKUP(C42,dummy1!$O$9:$R$72,2,FALSE)</f>
        <v>42040</v>
      </c>
      <c r="E42" s="183">
        <f ca="1">VLOOKUP(C42,dummy1!$O$9:$R$72,3,FALSE)</f>
        <v>0.625</v>
      </c>
      <c r="F42" s="412" t="str">
        <f ca="1">VLOOKUP(C42,dummy1!$O$9:$R$72,4,FALSE)</f>
        <v>Court 4</v>
      </c>
      <c r="G42" s="412"/>
      <c r="H42" s="412"/>
      <c r="I42" s="412"/>
      <c r="J42" s="412"/>
      <c r="K42" s="412"/>
      <c r="L42" s="412"/>
      <c r="M42" s="412"/>
      <c r="N42" s="412"/>
      <c r="O42" s="351"/>
      <c r="P42" s="138"/>
      <c r="Q42" s="138"/>
      <c r="R42" s="1"/>
      <c r="BM42" s="148"/>
      <c r="CC42" s="147"/>
      <c r="CD42" s="206">
        <v>1</v>
      </c>
      <c r="CE42" s="97" t="str">
        <f>IF(CB34=$A$11,BO34,IF(CB49=$A$11,BO49,BO50))</f>
        <v/>
      </c>
      <c r="CF42" s="205" t="str">
        <f ca="1">IF(CB34=$A$11,BP34,IF(CB49=$A$11,BP49,BP50))</f>
        <v>Winner Match 14</v>
      </c>
    </row>
    <row r="43" spans="1:84" ht="15" customHeight="1" x14ac:dyDescent="0.25">
      <c r="B43" s="113"/>
      <c r="C43" s="16"/>
      <c r="D43" s="1"/>
      <c r="E43" s="1"/>
      <c r="F43" s="9"/>
      <c r="G43" s="351"/>
      <c r="H43" s="9"/>
      <c r="I43" s="351"/>
      <c r="J43" s="9"/>
      <c r="K43" s="351"/>
      <c r="L43" s="9"/>
      <c r="M43" s="351"/>
      <c r="N43" s="9"/>
      <c r="O43" s="351"/>
      <c r="P43" s="138"/>
      <c r="Q43" s="138"/>
      <c r="R43" s="1"/>
      <c r="BM43" s="148"/>
      <c r="CC43" s="148"/>
      <c r="CD43" s="95">
        <v>2</v>
      </c>
      <c r="CE43" s="5" t="str">
        <f>IF(CE42=BO34,BO35,BO34)</f>
        <v/>
      </c>
      <c r="CF43" s="91" t="str">
        <f ca="1">IF(CF42=BP34,BP35,BP34)</f>
        <v>Winner Match 11</v>
      </c>
    </row>
    <row r="44" spans="1:84" ht="15" customHeight="1" x14ac:dyDescent="0.25">
      <c r="B44" s="4"/>
      <c r="C44" s="3"/>
      <c r="F44" s="4"/>
      <c r="H44" s="4"/>
      <c r="J44" s="4"/>
      <c r="L44" s="4"/>
      <c r="N44" s="4"/>
      <c r="P44" s="138"/>
      <c r="Q44" s="138"/>
      <c r="R44" s="1"/>
      <c r="BM44" s="148"/>
      <c r="CC44" s="148"/>
      <c r="CD44" s="94">
        <v>3</v>
      </c>
      <c r="CE44" s="92" t="str">
        <f>IF(BL59=$A$11,AY60,IF(BL60=$A$11,AY59,""))</f>
        <v/>
      </c>
      <c r="CF44" s="93" t="str">
        <f>IF(BL59=$A$11,AZ60,IF(BL60=$A$11,AZ59,"Loser Match 13"))</f>
        <v>Loser Match 13</v>
      </c>
    </row>
    <row r="45" spans="1:84" ht="15" customHeight="1" x14ac:dyDescent="0.25">
      <c r="BM45" s="148"/>
      <c r="CC45" s="148"/>
    </row>
    <row r="46" spans="1:84" ht="15" customHeight="1" x14ac:dyDescent="0.25">
      <c r="BM46" s="148"/>
      <c r="CC46" s="148"/>
    </row>
    <row r="47" spans="1:84" ht="15" customHeight="1" x14ac:dyDescent="0.25">
      <c r="BM47" s="148"/>
      <c r="CC47" s="148"/>
    </row>
    <row r="48" spans="1:84" ht="15" customHeight="1" x14ac:dyDescent="0.25">
      <c r="A48" s="138"/>
      <c r="B48" s="1"/>
      <c r="C48" s="1"/>
      <c r="D48" s="1"/>
      <c r="E48" s="1"/>
      <c r="F48" s="1"/>
      <c r="G48" s="351"/>
      <c r="H48" s="1"/>
      <c r="I48" s="351"/>
      <c r="J48" s="1"/>
      <c r="K48" s="351"/>
      <c r="L48" s="1"/>
      <c r="M48" s="351"/>
      <c r="N48" s="1"/>
      <c r="O48" s="351"/>
      <c r="P48" s="138"/>
      <c r="Q48" s="138"/>
      <c r="R48" s="1"/>
      <c r="S48" s="1"/>
      <c r="T48" s="1"/>
      <c r="U48" s="1"/>
      <c r="V48" s="1"/>
      <c r="W48" s="351"/>
      <c r="X48" s="1"/>
      <c r="Y48" s="351"/>
      <c r="Z48" s="1"/>
      <c r="AA48" s="351"/>
      <c r="AB48" s="1"/>
      <c r="AC48" s="351"/>
      <c r="AD48" s="1"/>
      <c r="AE48" s="351"/>
      <c r="AF48" s="138"/>
      <c r="AG48" s="138"/>
      <c r="AH48" s="1"/>
      <c r="BM48" s="148"/>
      <c r="BN48" s="109"/>
      <c r="BO48" s="12"/>
      <c r="BP48" s="13"/>
      <c r="BQ48" s="8"/>
      <c r="BR48" s="8"/>
      <c r="BS48" s="354"/>
      <c r="BT48" s="8"/>
      <c r="BU48" s="354"/>
      <c r="BV48" s="8"/>
      <c r="BW48" s="354"/>
      <c r="BX48" s="8"/>
      <c r="BY48" s="354"/>
      <c r="BZ48" s="8"/>
      <c r="CA48" s="363"/>
      <c r="CB48" s="137"/>
      <c r="CC48" s="148"/>
    </row>
    <row r="49" spans="1:81" ht="15" customHeight="1" thickBot="1" x14ac:dyDescent="0.3">
      <c r="A49" s="138"/>
      <c r="B49" s="1"/>
      <c r="C49" s="1"/>
      <c r="D49" s="1"/>
      <c r="E49" s="1"/>
      <c r="F49" s="1"/>
      <c r="G49" s="351"/>
      <c r="H49" s="1"/>
      <c r="I49" s="351"/>
      <c r="J49" s="1"/>
      <c r="K49" s="351"/>
      <c r="L49" s="1"/>
      <c r="M49" s="351"/>
      <c r="N49" s="1"/>
      <c r="O49" s="351"/>
      <c r="P49" s="138"/>
      <c r="Q49" s="138"/>
      <c r="R49" s="1"/>
      <c r="S49" s="1"/>
      <c r="T49" s="1"/>
      <c r="U49" s="1"/>
      <c r="V49" s="1"/>
      <c r="W49" s="351"/>
      <c r="X49" s="1"/>
      <c r="Y49" s="351"/>
      <c r="Z49" s="1"/>
      <c r="AA49" s="351"/>
      <c r="AB49" s="1"/>
      <c r="AC49" s="351"/>
      <c r="AD49" s="1"/>
      <c r="AE49" s="351"/>
      <c r="AF49" s="138"/>
      <c r="AG49" s="138"/>
      <c r="AH49" s="1"/>
      <c r="BM49" s="148"/>
      <c r="BN49" s="104" t="str">
        <f ca="1">"L"&amp;BO37</f>
        <v>L14</v>
      </c>
      <c r="BO49" s="27" t="str">
        <f>IF(CB34=$A$11,BO35,IF(CB35=$A$11,BO34,""))</f>
        <v/>
      </c>
      <c r="BP49" s="1" t="str">
        <f ca="1">IF(CB34=$A$11,BP35,IF(CB35=$A$11,BP34,"Loser Match "&amp;BO37&amp;" - First Lose"))</f>
        <v>Loser Match 14 - First Lose</v>
      </c>
      <c r="BR49" s="23"/>
      <c r="BS49" s="352"/>
      <c r="BT49" s="23"/>
      <c r="BU49" s="352"/>
      <c r="BV49" s="23"/>
      <c r="BW49" s="352"/>
      <c r="BX49" s="23"/>
      <c r="BY49" s="352"/>
      <c r="BZ49" s="23"/>
      <c r="CA49" s="364"/>
      <c r="CB49" s="138">
        <f>IF(BR49&gt;BR50,1,0)+IF(BT49&gt;BT50,1,0)+IF(BV49&gt;BV50,1,0)+IF(BX49&gt;BX50,1,0)+IF(BZ49&gt;BZ50,1,0)</f>
        <v>0</v>
      </c>
      <c r="CC49" s="148"/>
    </row>
    <row r="50" spans="1:81" ht="15" customHeight="1" x14ac:dyDescent="0.25">
      <c r="A50" s="138"/>
      <c r="B50" s="1"/>
      <c r="C50" s="1"/>
      <c r="D50" s="1"/>
      <c r="E50" s="1"/>
      <c r="F50" s="1"/>
      <c r="G50" s="351"/>
      <c r="H50" s="1"/>
      <c r="I50" s="351"/>
      <c r="J50" s="1"/>
      <c r="K50" s="351"/>
      <c r="L50" s="1"/>
      <c r="M50" s="351"/>
      <c r="N50" s="1"/>
      <c r="O50" s="351"/>
      <c r="P50" s="138"/>
      <c r="Q50" s="138"/>
      <c r="R50" s="1"/>
      <c r="S50" s="1"/>
      <c r="T50" s="1"/>
      <c r="U50" s="1"/>
      <c r="V50" s="1"/>
      <c r="W50" s="351"/>
      <c r="X50" s="1"/>
      <c r="Y50" s="351"/>
      <c r="Z50" s="1"/>
      <c r="AA50" s="351"/>
      <c r="AB50" s="1"/>
      <c r="AC50" s="351"/>
      <c r="AD50" s="1"/>
      <c r="AE50" s="351"/>
      <c r="AF50" s="138"/>
      <c r="AG50" s="138"/>
      <c r="AH50" s="1"/>
      <c r="BM50" s="148"/>
      <c r="BN50" s="14"/>
      <c r="BO50" s="15" t="str">
        <f>IF(CB34=$A$11,BO34,IF(CB35=$A$11,BO35,""))</f>
        <v/>
      </c>
      <c r="BP50" s="10" t="str">
        <f ca="1">IF(CB34=$A$11,BP34,IF(CB35=$A$11,BP35,"Winner Match "&amp;BO37))</f>
        <v>Winner Match 14</v>
      </c>
      <c r="BQ50" s="10"/>
      <c r="BR50" s="24"/>
      <c r="BS50" s="353"/>
      <c r="BT50" s="24"/>
      <c r="BU50" s="353"/>
      <c r="BV50" s="24"/>
      <c r="BW50" s="353"/>
      <c r="BX50" s="24"/>
      <c r="BY50" s="353"/>
      <c r="BZ50" s="24"/>
      <c r="CA50" s="365"/>
      <c r="CB50" s="149">
        <f>IF(BR49&lt;BR50,1,0)+IF(BT49&lt;BT50,1,0)+IF(BV49&lt;BV50,1,0)+IF(BX49&lt;BX50,1,0)+IF(BZ49&lt;BZ50,1,0)</f>
        <v>0</v>
      </c>
    </row>
    <row r="51" spans="1:81" ht="15" customHeight="1" x14ac:dyDescent="0.25">
      <c r="A51" s="138"/>
      <c r="B51" s="1"/>
      <c r="C51" s="1"/>
      <c r="D51" s="1"/>
      <c r="E51" s="1"/>
      <c r="F51" s="1"/>
      <c r="G51" s="351"/>
      <c r="H51" s="1"/>
      <c r="I51" s="351"/>
      <c r="J51" s="1"/>
      <c r="K51" s="351"/>
      <c r="L51" s="1"/>
      <c r="M51" s="351"/>
      <c r="N51" s="1"/>
      <c r="O51" s="351"/>
      <c r="P51" s="138"/>
      <c r="Q51" s="138"/>
      <c r="R51" s="1"/>
      <c r="S51" s="1"/>
      <c r="T51" s="1"/>
      <c r="U51" s="1"/>
      <c r="V51" s="1"/>
      <c r="W51" s="351"/>
      <c r="X51" s="1"/>
      <c r="Y51" s="351"/>
      <c r="Z51" s="1"/>
      <c r="AA51" s="351"/>
      <c r="AB51" s="1"/>
      <c r="AC51" s="351"/>
      <c r="AD51" s="1"/>
      <c r="AE51" s="351"/>
      <c r="AF51" s="138"/>
      <c r="AG51" s="138"/>
      <c r="AH51" s="1"/>
      <c r="BM51" s="148"/>
      <c r="BN51" s="14"/>
      <c r="BO51" s="16"/>
      <c r="BR51" s="9"/>
      <c r="BT51" s="9"/>
      <c r="BV51" s="9"/>
      <c r="BX51" s="9"/>
      <c r="BZ51" s="9"/>
      <c r="CA51" s="366"/>
      <c r="CB51" s="137"/>
    </row>
    <row r="52" spans="1:81" ht="15" customHeight="1" x14ac:dyDescent="0.25">
      <c r="BM52" s="148"/>
      <c r="BN52" s="21"/>
      <c r="BO52" s="190">
        <f ca="1">BO37+1</f>
        <v>15</v>
      </c>
      <c r="BP52" s="191">
        <f ca="1">VLOOKUP(BO52,dummy1!$O$9:$R$72,2,FALSE)</f>
        <v>42040</v>
      </c>
      <c r="BQ52" s="128">
        <f ca="1">VLOOKUP(BO52,dummy1!$O$9:$R$72,3,FALSE)</f>
        <v>0.625</v>
      </c>
      <c r="BR52" s="409" t="str">
        <f ca="1">VLOOKUP(BO52,dummy1!$O$9:$R$72,4,FALSE)</f>
        <v>Court 15</v>
      </c>
      <c r="BS52" s="410"/>
      <c r="BT52" s="410"/>
      <c r="BU52" s="410"/>
      <c r="BV52" s="410"/>
      <c r="BW52" s="410"/>
      <c r="BX52" s="410"/>
      <c r="BY52" s="410"/>
      <c r="BZ52" s="411"/>
      <c r="CA52" s="366"/>
      <c r="CB52" s="137"/>
    </row>
    <row r="53" spans="1:81" ht="15" customHeight="1" x14ac:dyDescent="0.25">
      <c r="A53" s="138"/>
      <c r="B53" s="1"/>
      <c r="C53" s="1"/>
      <c r="D53" s="1"/>
      <c r="E53" s="1"/>
      <c r="F53" s="1"/>
      <c r="G53" s="351"/>
      <c r="H53" s="1"/>
      <c r="I53" s="351"/>
      <c r="J53" s="1"/>
      <c r="K53" s="351"/>
      <c r="L53" s="1"/>
      <c r="M53" s="351"/>
      <c r="N53" s="1"/>
      <c r="O53" s="351"/>
      <c r="P53" s="138"/>
      <c r="Q53" s="138"/>
      <c r="R53" s="1"/>
      <c r="S53" s="1"/>
      <c r="T53" s="1"/>
      <c r="U53" s="1"/>
      <c r="V53" s="1"/>
      <c r="W53" s="351"/>
      <c r="X53" s="1"/>
      <c r="Y53" s="351"/>
      <c r="Z53" s="1"/>
      <c r="AA53" s="351"/>
      <c r="AB53" s="1"/>
      <c r="AC53" s="351"/>
      <c r="AD53" s="1"/>
      <c r="AE53" s="351"/>
      <c r="AF53" s="138"/>
      <c r="AG53" s="138"/>
      <c r="AH53" s="1"/>
      <c r="BM53" s="148"/>
      <c r="BN53" s="17"/>
      <c r="BO53" s="7"/>
      <c r="BP53" s="5"/>
      <c r="BQ53" s="5"/>
      <c r="BR53" s="18"/>
      <c r="BS53" s="355"/>
      <c r="BT53" s="18"/>
      <c r="BU53" s="355"/>
      <c r="BV53" s="18"/>
      <c r="BW53" s="355"/>
      <c r="BX53" s="18"/>
      <c r="BY53" s="355"/>
      <c r="BZ53" s="18"/>
      <c r="CA53" s="367"/>
      <c r="CB53" s="137"/>
    </row>
    <row r="54" spans="1:81" ht="15" customHeight="1" x14ac:dyDescent="0.25">
      <c r="A54" s="138"/>
      <c r="B54" s="1"/>
      <c r="C54" s="1"/>
      <c r="D54" s="1"/>
      <c r="E54" s="1"/>
      <c r="F54" s="1"/>
      <c r="G54" s="351"/>
      <c r="H54" s="1"/>
      <c r="I54" s="351"/>
      <c r="J54" s="1"/>
      <c r="K54" s="351"/>
      <c r="L54" s="1"/>
      <c r="M54" s="351"/>
      <c r="N54" s="1"/>
      <c r="O54" s="351"/>
      <c r="P54" s="138"/>
      <c r="Q54" s="138"/>
      <c r="R54" s="1"/>
      <c r="S54" s="1"/>
      <c r="T54" s="1"/>
      <c r="U54" s="1"/>
      <c r="V54" s="1"/>
      <c r="W54" s="351"/>
      <c r="X54" s="1"/>
      <c r="Y54" s="351"/>
      <c r="Z54" s="1"/>
      <c r="AA54" s="351"/>
      <c r="AB54" s="1"/>
      <c r="AC54" s="351"/>
      <c r="AD54" s="1"/>
      <c r="AE54" s="351"/>
      <c r="AF54" s="138"/>
      <c r="AG54" s="138"/>
      <c r="AH54" s="1"/>
      <c r="BM54" s="148"/>
      <c r="BN54" s="2"/>
      <c r="BO54" s="2"/>
      <c r="BP54" s="2"/>
      <c r="BQ54" s="2"/>
      <c r="BR54" s="2"/>
      <c r="BS54" s="350"/>
      <c r="BT54" s="2"/>
      <c r="BU54" s="350"/>
      <c r="BV54" s="2"/>
      <c r="BW54" s="350"/>
      <c r="BX54" s="2"/>
      <c r="BY54" s="350"/>
      <c r="BZ54" s="2"/>
      <c r="CA54" s="350"/>
      <c r="CB54" s="137"/>
    </row>
    <row r="55" spans="1:81" ht="15" customHeight="1" x14ac:dyDescent="0.25">
      <c r="A55" s="138"/>
      <c r="B55" s="1"/>
      <c r="C55" s="1"/>
      <c r="D55" s="1"/>
      <c r="E55" s="1"/>
      <c r="F55" s="1"/>
      <c r="G55" s="351"/>
      <c r="H55" s="1"/>
      <c r="I55" s="351"/>
      <c r="J55" s="1"/>
      <c r="K55" s="351"/>
      <c r="L55" s="1"/>
      <c r="M55" s="351"/>
      <c r="N55" s="1"/>
      <c r="O55" s="351"/>
      <c r="P55" s="138"/>
      <c r="Q55" s="138"/>
      <c r="R55" s="1"/>
      <c r="S55" s="1"/>
      <c r="T55" s="1"/>
      <c r="U55" s="1"/>
      <c r="V55" s="1"/>
      <c r="W55" s="351"/>
      <c r="X55" s="1"/>
      <c r="Y55" s="351"/>
      <c r="Z55" s="1"/>
      <c r="AA55" s="351"/>
      <c r="AB55" s="1"/>
      <c r="AC55" s="351"/>
      <c r="AD55" s="1"/>
      <c r="AE55" s="351"/>
      <c r="AF55" s="138"/>
      <c r="AG55" s="138"/>
      <c r="AH55" s="1"/>
      <c r="BM55" s="148"/>
    </row>
    <row r="56" spans="1:81" ht="30" customHeight="1" x14ac:dyDescent="0.25">
      <c r="B56" s="158" t="s">
        <v>37</v>
      </c>
      <c r="C56" s="1"/>
      <c r="D56" s="1"/>
      <c r="E56" s="1"/>
      <c r="F56" s="1"/>
      <c r="G56" s="351"/>
      <c r="H56" s="1"/>
      <c r="I56" s="351"/>
      <c r="J56" s="1"/>
      <c r="K56" s="351"/>
      <c r="L56" s="1"/>
      <c r="M56" s="351"/>
      <c r="N56" s="1"/>
      <c r="O56" s="351"/>
      <c r="P56" s="138"/>
      <c r="Q56" s="138"/>
      <c r="R56" s="1"/>
      <c r="S56" s="1"/>
      <c r="T56" s="1"/>
      <c r="U56" s="1"/>
      <c r="V56" s="1"/>
      <c r="W56" s="351"/>
      <c r="X56" s="1"/>
      <c r="Y56" s="351"/>
      <c r="Z56" s="1"/>
      <c r="AA56" s="351"/>
      <c r="AB56" s="1"/>
      <c r="AC56" s="351"/>
      <c r="AD56" s="1"/>
      <c r="AE56" s="351"/>
      <c r="AF56" s="138"/>
      <c r="AG56" s="138"/>
      <c r="AH56" s="1"/>
      <c r="AI56" s="1"/>
      <c r="AJ56" s="1"/>
      <c r="AK56" s="1"/>
      <c r="AL56" s="1"/>
      <c r="AM56" s="351"/>
      <c r="AN56" s="1"/>
      <c r="BM56" s="148"/>
    </row>
    <row r="57" spans="1:81" ht="15" customHeight="1" x14ac:dyDescent="0.25">
      <c r="BM57" s="148"/>
    </row>
    <row r="58" spans="1:81" ht="15" customHeight="1" x14ac:dyDescent="0.25">
      <c r="R58" s="107"/>
      <c r="S58" s="12"/>
      <c r="T58" s="13"/>
      <c r="U58" s="8"/>
      <c r="V58" s="8"/>
      <c r="W58" s="354"/>
      <c r="X58" s="8"/>
      <c r="Y58" s="354"/>
      <c r="Z58" s="8"/>
      <c r="AA58" s="354"/>
      <c r="AB58" s="8"/>
      <c r="AC58" s="354"/>
      <c r="AD58" s="8"/>
      <c r="AE58" s="363"/>
      <c r="AX58" s="108"/>
      <c r="AY58" s="12"/>
      <c r="AZ58" s="13"/>
      <c r="BA58" s="8"/>
      <c r="BB58" s="8"/>
      <c r="BC58" s="354"/>
      <c r="BD58" s="8"/>
      <c r="BE58" s="354"/>
      <c r="BF58" s="8"/>
      <c r="BG58" s="354"/>
      <c r="BH58" s="8"/>
      <c r="BI58" s="354"/>
      <c r="BJ58" s="8"/>
      <c r="BK58" s="363"/>
      <c r="BL58" s="137"/>
      <c r="BM58" s="148"/>
    </row>
    <row r="59" spans="1:81" ht="15" customHeight="1" thickBot="1" x14ac:dyDescent="0.3">
      <c r="Q59" s="150"/>
      <c r="R59" s="103" t="str">
        <f ca="1">"L"&amp;S37</f>
        <v>L8</v>
      </c>
      <c r="S59" s="27" t="str">
        <f>IF(AF34=$A$11,S35,IF(AF35=$A$11,S34,""))</f>
        <v/>
      </c>
      <c r="T59" s="1" t="str">
        <f ca="1">IF(AF34=$A$11,T35,IF(AF35=$A$11,T34,"Loser Match "&amp;S37))</f>
        <v>Loser Match 8</v>
      </c>
      <c r="U59" s="1"/>
      <c r="V59" s="23"/>
      <c r="W59" s="352"/>
      <c r="X59" s="23"/>
      <c r="Y59" s="352"/>
      <c r="Z59" s="23"/>
      <c r="AA59" s="352"/>
      <c r="AB59" s="23"/>
      <c r="AC59" s="352"/>
      <c r="AD59" s="23"/>
      <c r="AE59" s="364"/>
      <c r="AF59" s="138">
        <f ca="1">IF(S60="(Bye)",$A$11,IF(V59&gt;V60,1,0)+IF(X59&gt;X60,1,0)+IF(Z59&gt;Z60,1,0)+IF(AB59&gt;AB60,1,0)+IF(AD59&gt;AD60,1,0))</f>
        <v>0</v>
      </c>
      <c r="AW59" s="150"/>
      <c r="AX59" s="181" t="str">
        <f ca="1">"L"&amp;AI28</f>
        <v>L11</v>
      </c>
      <c r="AY59" s="27" t="str">
        <f>IF(AV25=$A$11,AI26,IF(AV26=$A$11,AI25,""))</f>
        <v/>
      </c>
      <c r="AZ59" s="1" t="str">
        <f ca="1">IF(AV25=$A$11,AJ26,IF(AV26=$A$11,AJ25,"Loser Match "&amp;AI28))</f>
        <v>Loser Match 11</v>
      </c>
      <c r="BB59" s="23"/>
      <c r="BC59" s="352"/>
      <c r="BD59" s="23"/>
      <c r="BE59" s="352"/>
      <c r="BF59" s="23"/>
      <c r="BG59" s="352"/>
      <c r="BH59" s="23"/>
      <c r="BI59" s="352"/>
      <c r="BJ59" s="23"/>
      <c r="BK59" s="364"/>
      <c r="BL59" s="138">
        <f>IF(BB59&gt;BB60,1,0)+IF(BD59&gt;BD60,1,0)+IF(BF59&gt;BF60,1,0)+IF(BH59&gt;BH60,1,0)+IF(BJ59&gt;BJ60,1,0)</f>
        <v>0</v>
      </c>
      <c r="BM59" s="148"/>
    </row>
    <row r="60" spans="1:81" ht="15" customHeight="1" x14ac:dyDescent="0.25">
      <c r="P60" s="138"/>
      <c r="Q60" s="148"/>
      <c r="R60" s="238" t="str">
        <f ca="1">IF(AND(C69="(Bye)",C70&lt;&gt;""),B70,"")</f>
        <v/>
      </c>
      <c r="S60" s="15" t="str">
        <f ca="1">IF(P69=$A$11,C69,IF(P70=$A$11,C70,""))</f>
        <v/>
      </c>
      <c r="T60" s="10" t="str">
        <f ca="1">IF(P69=$A$11,D69,IF(P70=$A$11,D70,"Winner Match "&amp;C72))</f>
        <v>Winner Match 5</v>
      </c>
      <c r="U60" s="10"/>
      <c r="V60" s="24"/>
      <c r="W60" s="353"/>
      <c r="X60" s="24"/>
      <c r="Y60" s="353"/>
      <c r="Z60" s="24"/>
      <c r="AA60" s="353"/>
      <c r="AB60" s="24"/>
      <c r="AC60" s="353"/>
      <c r="AD60" s="24"/>
      <c r="AE60" s="365"/>
      <c r="AF60" s="149">
        <f>IF(S59="(Bye)",$A$11,IF(V59&lt;V60,1,0)+IF(X59&lt;X60,1,0)+IF(Z59&lt;Z60,1,0)+IF(AB59&lt;AB60,1,0)+IF(AD59&lt;AD60,1,0))</f>
        <v>0</v>
      </c>
      <c r="AG60" s="148"/>
      <c r="AW60" s="148"/>
      <c r="AX60" s="88"/>
      <c r="AY60" s="15" t="str">
        <f>IF(AV69=3,AI69,IF(AV70=3,AI70,""))</f>
        <v/>
      </c>
      <c r="AZ60" s="10" t="str">
        <f ca="1">IF(AV69=3,AJ69,IF(AV70=3,AJ70,"Winner Match "&amp;AI72))</f>
        <v>Winner Match 12</v>
      </c>
      <c r="BA60" s="10"/>
      <c r="BB60" s="24"/>
      <c r="BC60" s="353"/>
      <c r="BD60" s="24"/>
      <c r="BE60" s="353"/>
      <c r="BF60" s="24"/>
      <c r="BG60" s="353"/>
      <c r="BH60" s="24"/>
      <c r="BI60" s="353"/>
      <c r="BJ60" s="24"/>
      <c r="BK60" s="365"/>
      <c r="BL60" s="149">
        <f>IF(BB59&lt;BB60,1,0)+IF(BD59&lt;BD60,1,0)+IF(BF59&lt;BF60,1,0)+IF(BH59&lt;BH60,1,0)+IF(BJ59&lt;BJ60,1,0)</f>
        <v>0</v>
      </c>
    </row>
    <row r="61" spans="1:81" ht="15" customHeight="1" x14ac:dyDescent="0.25">
      <c r="P61" s="138"/>
      <c r="Q61" s="148"/>
      <c r="R61" s="88"/>
      <c r="S61" s="16"/>
      <c r="T61" s="1"/>
      <c r="U61" s="1"/>
      <c r="V61" s="9"/>
      <c r="W61" s="351"/>
      <c r="X61" s="9"/>
      <c r="Y61" s="351"/>
      <c r="Z61" s="9"/>
      <c r="AA61" s="351"/>
      <c r="AB61" s="9"/>
      <c r="AC61" s="351"/>
      <c r="AD61" s="9"/>
      <c r="AE61" s="366"/>
      <c r="AG61" s="148"/>
      <c r="AW61" s="148"/>
      <c r="AX61" s="88"/>
      <c r="AY61" s="16"/>
      <c r="BB61" s="9"/>
      <c r="BD61" s="9"/>
      <c r="BF61" s="9"/>
      <c r="BH61" s="9"/>
      <c r="BJ61" s="9"/>
      <c r="BK61" s="366"/>
      <c r="BL61" s="137"/>
    </row>
    <row r="62" spans="1:81" ht="15" customHeight="1" x14ac:dyDescent="0.25">
      <c r="P62" s="138"/>
      <c r="Q62" s="148"/>
      <c r="R62" s="21"/>
      <c r="S62" s="192">
        <f ca="1">IF(S59="(Bye)",S37,IF(S60="(Bye)",S37,S37+1))</f>
        <v>9</v>
      </c>
      <c r="T62" s="191">
        <f ca="1">VLOOKUP(S62,dummy1!$O$9:$R$72,2,FALSE)</f>
        <v>42040</v>
      </c>
      <c r="U62" s="128">
        <f ca="1">VLOOKUP(S62,dummy1!$O$9:$R$72,3,FALSE)</f>
        <v>0.625</v>
      </c>
      <c r="V62" s="409" t="str">
        <f ca="1">VLOOKUP(S62,dummy1!$O$9:$R$72,4,FALSE)</f>
        <v>Court 9</v>
      </c>
      <c r="W62" s="410"/>
      <c r="X62" s="410"/>
      <c r="Y62" s="410"/>
      <c r="Z62" s="410"/>
      <c r="AA62" s="410"/>
      <c r="AB62" s="410"/>
      <c r="AC62" s="410"/>
      <c r="AD62" s="411"/>
      <c r="AE62" s="366"/>
      <c r="AG62" s="148"/>
      <c r="AW62" s="148"/>
      <c r="AX62" s="21"/>
      <c r="AY62" s="192">
        <f ca="1">AI72+1</f>
        <v>13</v>
      </c>
      <c r="AZ62" s="191">
        <f ca="1">VLOOKUP(AY62,dummy1!$O$9:$R$72,2,FALSE)</f>
        <v>42040</v>
      </c>
      <c r="BA62" s="128">
        <f ca="1">VLOOKUP(AY62,dummy1!$O$9:$R$72,3,FALSE)</f>
        <v>0.625</v>
      </c>
      <c r="BB62" s="409" t="str">
        <f ca="1">VLOOKUP(AY62,dummy1!$O$9:$R$72,4,FALSE)</f>
        <v>Court 13</v>
      </c>
      <c r="BC62" s="410"/>
      <c r="BD62" s="410"/>
      <c r="BE62" s="410"/>
      <c r="BF62" s="410"/>
      <c r="BG62" s="410"/>
      <c r="BH62" s="410"/>
      <c r="BI62" s="410"/>
      <c r="BJ62" s="411"/>
      <c r="BK62" s="366"/>
      <c r="BL62" s="137"/>
    </row>
    <row r="63" spans="1:81" ht="15" customHeight="1" x14ac:dyDescent="0.25">
      <c r="P63" s="138"/>
      <c r="Q63" s="148"/>
      <c r="R63" s="90"/>
      <c r="S63" s="7"/>
      <c r="T63" s="5"/>
      <c r="U63" s="5"/>
      <c r="V63" s="18"/>
      <c r="W63" s="355"/>
      <c r="X63" s="18"/>
      <c r="Y63" s="355"/>
      <c r="Z63" s="18"/>
      <c r="AA63" s="355"/>
      <c r="AB63" s="18"/>
      <c r="AC63" s="355"/>
      <c r="AD63" s="18"/>
      <c r="AE63" s="367"/>
      <c r="AG63" s="148"/>
      <c r="AW63" s="148"/>
      <c r="AX63" s="90"/>
      <c r="AY63" s="7"/>
      <c r="AZ63" s="5"/>
      <c r="BA63" s="5"/>
      <c r="BB63" s="18"/>
      <c r="BC63" s="355"/>
      <c r="BD63" s="18"/>
      <c r="BE63" s="355"/>
      <c r="BF63" s="18"/>
      <c r="BG63" s="355"/>
      <c r="BH63" s="18"/>
      <c r="BI63" s="355"/>
      <c r="BJ63" s="18"/>
      <c r="BK63" s="367"/>
      <c r="BL63" s="137"/>
    </row>
    <row r="64" spans="1:81" ht="15" customHeight="1" x14ac:dyDescent="0.25">
      <c r="P64" s="138"/>
      <c r="Q64" s="148"/>
      <c r="AG64" s="148"/>
      <c r="AW64" s="148"/>
    </row>
    <row r="65" spans="1:49" ht="15" customHeight="1" x14ac:dyDescent="0.25">
      <c r="Q65" s="148"/>
      <c r="AG65" s="148"/>
      <c r="AW65" s="148"/>
    </row>
    <row r="66" spans="1:49" ht="15" customHeight="1" x14ac:dyDescent="0.25">
      <c r="Q66" s="148"/>
      <c r="AG66" s="148"/>
      <c r="AW66" s="148"/>
    </row>
    <row r="67" spans="1:49" ht="15" customHeight="1" x14ac:dyDescent="0.25">
      <c r="Q67" s="148"/>
      <c r="AG67" s="148"/>
      <c r="AW67" s="148"/>
    </row>
    <row r="68" spans="1:49" ht="15" customHeight="1" x14ac:dyDescent="0.25">
      <c r="A68" s="137" t="str">
        <f ca="1">IF(OR(C69="(Bye)",C70="(Bye)"),"Bye","")</f>
        <v/>
      </c>
      <c r="B68" s="106"/>
      <c r="C68" s="12"/>
      <c r="D68" s="13"/>
      <c r="E68" s="8"/>
      <c r="F68" s="8"/>
      <c r="G68" s="354"/>
      <c r="H68" s="8"/>
      <c r="I68" s="354"/>
      <c r="J68" s="8"/>
      <c r="K68" s="354"/>
      <c r="L68" s="8"/>
      <c r="M68" s="354"/>
      <c r="N68" s="8"/>
      <c r="O68" s="363"/>
      <c r="Q68" s="148"/>
      <c r="AG68" s="148"/>
      <c r="AH68" s="133"/>
      <c r="AI68" s="12"/>
      <c r="AJ68" s="13"/>
      <c r="AK68" s="8"/>
      <c r="AL68" s="8"/>
      <c r="AM68" s="354"/>
      <c r="AN68" s="8"/>
      <c r="AO68" s="354"/>
      <c r="AP68" s="8"/>
      <c r="AQ68" s="354"/>
      <c r="AR68" s="8"/>
      <c r="AS68" s="354"/>
      <c r="AT68" s="8"/>
      <c r="AU68" s="363"/>
      <c r="AV68" s="137"/>
      <c r="AW68" s="148"/>
    </row>
    <row r="69" spans="1:49" ht="15" customHeight="1" thickBot="1" x14ac:dyDescent="0.3">
      <c r="B69" s="160" t="str">
        <f ca="1">"L"&amp;C12</f>
        <v>L1</v>
      </c>
      <c r="C69" s="15" t="str">
        <f ca="1">IF(P9=$A$11,C10,IF(P10=$A$11,C9,""))</f>
        <v/>
      </c>
      <c r="D69" s="1" t="str">
        <f ca="1">IF(P9=$A$11,D10,IF(P10=$A$11,D9,"Loser Match "&amp;C12))</f>
        <v>Loser Match 1</v>
      </c>
      <c r="E69" s="1"/>
      <c r="F69" s="23"/>
      <c r="G69" s="352"/>
      <c r="H69" s="23"/>
      <c r="I69" s="352"/>
      <c r="J69" s="23"/>
      <c r="K69" s="352"/>
      <c r="L69" s="23"/>
      <c r="M69" s="352"/>
      <c r="N69" s="23"/>
      <c r="O69" s="364"/>
      <c r="P69" s="138">
        <f ca="1">IF(C70="(Bye)",$A$11,IF(F69&gt;F70,1,0)+IF(H69&gt;H70,1,0)+IF(J69&gt;J70,1,0)+IF(L69&gt;L70,1,0)+IF(N69&gt;N70,1,0))</f>
        <v>0</v>
      </c>
      <c r="Q69" s="148"/>
      <c r="AG69" s="153"/>
      <c r="AH69" s="134"/>
      <c r="AI69" s="27" t="str">
        <f ca="1">IF(AF59=3,S59,IF(AF60=3,S60,""))</f>
        <v/>
      </c>
      <c r="AJ69" s="1" t="str">
        <f ca="1">IF(AF59=3,T59,IF(AF60=3,T60,"Winner Match "&amp;S62))</f>
        <v>Winner Match 9</v>
      </c>
      <c r="AK69" s="1"/>
      <c r="AL69" s="23"/>
      <c r="AM69" s="352"/>
      <c r="AN69" s="23"/>
      <c r="AO69" s="352"/>
      <c r="AP69" s="23"/>
      <c r="AQ69" s="352"/>
      <c r="AR69" s="23"/>
      <c r="AS69" s="352"/>
      <c r="AT69" s="23"/>
      <c r="AU69" s="364"/>
      <c r="AV69" s="138">
        <f>IF(AL69&gt;AL70,1,0)+IF(AN69&gt;AN70,1,0)+IF(AP69&gt;AP70,1,0)+IF(AR69&gt;AR70,1,0)+IF(AT69&gt;AT70,1,0)</f>
        <v>0</v>
      </c>
      <c r="AW69" s="148"/>
    </row>
    <row r="70" spans="1:49" ht="15" customHeight="1" x14ac:dyDescent="0.25">
      <c r="B70" s="160" t="str">
        <f ca="1">"L"&amp;C22</f>
        <v>L2</v>
      </c>
      <c r="C70" s="15" t="str">
        <f ca="1">IF(P19=$A$11,C20,IF(P20=$A$11,C19,""))</f>
        <v/>
      </c>
      <c r="D70" s="10" t="str">
        <f ca="1">IF(P19=$A$11,D20,IF(P20=$A$11,D19,"Loser Match "&amp;C22))</f>
        <v>Loser Match 2</v>
      </c>
      <c r="E70" s="10"/>
      <c r="F70" s="24"/>
      <c r="G70" s="353"/>
      <c r="H70" s="24"/>
      <c r="I70" s="353"/>
      <c r="J70" s="24"/>
      <c r="K70" s="353"/>
      <c r="L70" s="24"/>
      <c r="M70" s="353"/>
      <c r="N70" s="24"/>
      <c r="O70" s="365"/>
      <c r="P70" s="149">
        <f ca="1">IF(C69="(Bye)",$A$11,IF(F69&lt;F70,1,0)+IF(H69&lt;H70,1,0)+IF(J69&lt;J70,1,0)+IF(L69&lt;L70,1,0)+IF(N69&lt;N70,1,0))</f>
        <v>0</v>
      </c>
      <c r="Q70" s="138"/>
      <c r="AG70" s="148"/>
      <c r="AH70" s="238" t="str">
        <f ca="1">IF(AND(S80="(Bye)",S79=""),R79,"")</f>
        <v/>
      </c>
      <c r="AI70" s="15" t="str">
        <f ca="1">IF(AF79=3,S79,IF(AF80=3,S80,""))</f>
        <v/>
      </c>
      <c r="AJ70" s="10" t="str">
        <f ca="1">IF(AF79=3,T79,IF(AF80=3,T80,"Winner Match "&amp;S82))</f>
        <v>Winner Match 10</v>
      </c>
      <c r="AK70" s="10"/>
      <c r="AL70" s="24"/>
      <c r="AM70" s="353"/>
      <c r="AN70" s="24"/>
      <c r="AO70" s="353"/>
      <c r="AP70" s="24"/>
      <c r="AQ70" s="353"/>
      <c r="AR70" s="24"/>
      <c r="AS70" s="353"/>
      <c r="AT70" s="24"/>
      <c r="AU70" s="365"/>
      <c r="AV70" s="149">
        <f>IF(AL69&lt;AL70,1,0)+IF(AN69&lt;AN70,1,0)+IF(AP69&lt;AP70,1,0)+IF(AR69&lt;AR70,1,0)+IF(AT69&lt;AT70,1,0)</f>
        <v>0</v>
      </c>
    </row>
    <row r="71" spans="1:49" ht="15" customHeight="1" x14ac:dyDescent="0.25">
      <c r="B71" s="105"/>
      <c r="C71" s="16"/>
      <c r="D71" s="1"/>
      <c r="E71" s="1"/>
      <c r="F71" s="9"/>
      <c r="G71" s="351"/>
      <c r="H71" s="9"/>
      <c r="I71" s="351"/>
      <c r="J71" s="9"/>
      <c r="K71" s="351"/>
      <c r="L71" s="9"/>
      <c r="M71" s="351"/>
      <c r="N71" s="9"/>
      <c r="O71" s="366"/>
      <c r="P71" s="138"/>
      <c r="Q71" s="138"/>
      <c r="AG71" s="148"/>
      <c r="AH71" s="14"/>
      <c r="AI71" s="16"/>
      <c r="AJ71" s="1"/>
      <c r="AK71" s="1"/>
      <c r="AL71" s="9"/>
      <c r="AM71" s="351"/>
      <c r="AN71" s="9"/>
      <c r="AP71" s="9"/>
      <c r="AR71" s="9"/>
      <c r="AT71" s="9"/>
      <c r="AU71" s="366"/>
      <c r="AV71" s="137"/>
    </row>
    <row r="72" spans="1:49" ht="15" customHeight="1" x14ac:dyDescent="0.25">
      <c r="B72" s="189"/>
      <c r="C72" s="192">
        <f ca="1">IF(C69="(Bye)",C42,IF(C70="(Bye)",C42,C42+1))</f>
        <v>5</v>
      </c>
      <c r="D72" s="191">
        <f ca="1">VLOOKUP(C72,dummy1!$O$9:$R$72,2,FALSE)</f>
        <v>42040</v>
      </c>
      <c r="E72" s="128">
        <f ca="1">VLOOKUP(C72,dummy1!$O$9:$R$72,3,FALSE)</f>
        <v>0.625</v>
      </c>
      <c r="F72" s="409" t="str">
        <f ca="1">VLOOKUP(C72,dummy1!$O$9:$R$72,4,FALSE)</f>
        <v>Court 5</v>
      </c>
      <c r="G72" s="410"/>
      <c r="H72" s="410"/>
      <c r="I72" s="410"/>
      <c r="J72" s="410"/>
      <c r="K72" s="410"/>
      <c r="L72" s="410"/>
      <c r="M72" s="410"/>
      <c r="N72" s="411"/>
      <c r="O72" s="366"/>
      <c r="P72" s="138"/>
      <c r="Q72" s="138"/>
      <c r="AG72" s="148"/>
      <c r="AH72" s="21"/>
      <c r="AI72" s="192">
        <f ca="1">AI28+1</f>
        <v>12</v>
      </c>
      <c r="AJ72" s="191">
        <f ca="1">VLOOKUP(AI72,dummy1!$O$9:$R$72,2,FALSE)</f>
        <v>42040</v>
      </c>
      <c r="AK72" s="128">
        <f ca="1">VLOOKUP(AI72,dummy1!$O$9:$R$72,3,FALSE)</f>
        <v>0.625</v>
      </c>
      <c r="AL72" s="409" t="str">
        <f ca="1">VLOOKUP(AI72,dummy1!$O$9:$R$72,4,FALSE)</f>
        <v>Court 12</v>
      </c>
      <c r="AM72" s="410"/>
      <c r="AN72" s="410"/>
      <c r="AO72" s="410"/>
      <c r="AP72" s="410"/>
      <c r="AQ72" s="410"/>
      <c r="AR72" s="410"/>
      <c r="AS72" s="410"/>
      <c r="AT72" s="411"/>
      <c r="AU72" s="366"/>
      <c r="AV72" s="137"/>
    </row>
    <row r="73" spans="1:49" ht="15" customHeight="1" x14ac:dyDescent="0.25">
      <c r="B73" s="129"/>
      <c r="C73" s="7"/>
      <c r="D73" s="5"/>
      <c r="E73" s="5"/>
      <c r="F73" s="18"/>
      <c r="G73" s="355"/>
      <c r="H73" s="18"/>
      <c r="I73" s="355"/>
      <c r="J73" s="18"/>
      <c r="K73" s="355"/>
      <c r="L73" s="18"/>
      <c r="M73" s="355"/>
      <c r="N73" s="18"/>
      <c r="O73" s="367"/>
      <c r="P73" s="138"/>
      <c r="Q73" s="138"/>
      <c r="AG73" s="148"/>
      <c r="AH73" s="17"/>
      <c r="AI73" s="7"/>
      <c r="AJ73" s="5"/>
      <c r="AK73" s="5"/>
      <c r="AL73" s="18"/>
      <c r="AM73" s="355"/>
      <c r="AN73" s="18"/>
      <c r="AO73" s="355"/>
      <c r="AP73" s="18"/>
      <c r="AQ73" s="355"/>
      <c r="AR73" s="18"/>
      <c r="AS73" s="355"/>
      <c r="AT73" s="18"/>
      <c r="AU73" s="367"/>
      <c r="AV73" s="137"/>
    </row>
    <row r="74" spans="1:49" ht="15" customHeight="1" x14ac:dyDescent="0.25">
      <c r="B74" s="4"/>
      <c r="C74" s="3"/>
      <c r="F74" s="4"/>
      <c r="H74" s="4"/>
      <c r="J74" s="4"/>
      <c r="L74" s="4"/>
      <c r="N74" s="4"/>
      <c r="P74" s="138"/>
      <c r="Q74" s="138"/>
      <c r="AG74" s="148"/>
    </row>
    <row r="75" spans="1:49" ht="15" customHeight="1" x14ac:dyDescent="0.25">
      <c r="AG75" s="148"/>
    </row>
    <row r="76" spans="1:49" ht="15" customHeight="1" x14ac:dyDescent="0.25">
      <c r="AG76" s="148"/>
    </row>
    <row r="77" spans="1:49" ht="15" customHeight="1" x14ac:dyDescent="0.25">
      <c r="AG77" s="148"/>
    </row>
    <row r="78" spans="1:49" ht="15" customHeight="1" x14ac:dyDescent="0.25">
      <c r="R78" s="107"/>
      <c r="S78" s="12"/>
      <c r="T78" s="13"/>
      <c r="U78" s="8"/>
      <c r="V78" s="8"/>
      <c r="W78" s="354"/>
      <c r="X78" s="8"/>
      <c r="Y78" s="354"/>
      <c r="Z78" s="8"/>
      <c r="AA78" s="354"/>
      <c r="AB78" s="8"/>
      <c r="AC78" s="354"/>
      <c r="AD78" s="8"/>
      <c r="AE78" s="363"/>
      <c r="AG78" s="148"/>
    </row>
    <row r="79" spans="1:49" ht="15" customHeight="1" thickBot="1" x14ac:dyDescent="0.3">
      <c r="Q79" s="150"/>
      <c r="R79" s="103" t="str">
        <f ca="1">"L"&amp;S17</f>
        <v>L7</v>
      </c>
      <c r="S79" s="27" t="str">
        <f>IF(AF14=$A$11,S15,IF(AF15=$A$11,S14,""))</f>
        <v/>
      </c>
      <c r="T79" s="1" t="str">
        <f ca="1">IF(AF14=$A$11,T15,IF(AF15=$A$11,T14,"Loser Match "&amp;S17))</f>
        <v>Loser Match 7</v>
      </c>
      <c r="U79" s="1"/>
      <c r="V79" s="23"/>
      <c r="W79" s="352"/>
      <c r="X79" s="23"/>
      <c r="Y79" s="352"/>
      <c r="Z79" s="23"/>
      <c r="AA79" s="352"/>
      <c r="AB79" s="23"/>
      <c r="AC79" s="352"/>
      <c r="AD79" s="23"/>
      <c r="AE79" s="364"/>
      <c r="AF79" s="138">
        <f ca="1">IF(S80="(Bye)",$A$11,IF(V79&gt;V80,1,0)+IF(X79&gt;X80,1,0)+IF(Z79&gt;Z80,1,0)+IF(AB79&gt;AB80,1,0)+IF(AD79&gt;AD80,1,0))</f>
        <v>0</v>
      </c>
      <c r="AG79" s="148"/>
    </row>
    <row r="80" spans="1:49" ht="15" customHeight="1" x14ac:dyDescent="0.25">
      <c r="Q80" s="148"/>
      <c r="R80" s="238" t="str">
        <f ca="1">IF(AND(C89="(Bye)",C90&lt;&gt;""),B90,"")</f>
        <v/>
      </c>
      <c r="S80" s="15" t="str">
        <f ca="1">IF(P89=$A$11,C89,IF(P90=$A$11,C90,""))</f>
        <v/>
      </c>
      <c r="T80" s="10" t="str">
        <f ca="1">IF(P89=$A$11,D89,IF(P90=$A$11,D90,"Winner Match "&amp;C92))</f>
        <v>Winner Match 6</v>
      </c>
      <c r="U80" s="10"/>
      <c r="V80" s="24"/>
      <c r="W80" s="353"/>
      <c r="X80" s="24"/>
      <c r="Y80" s="353"/>
      <c r="Z80" s="24"/>
      <c r="AA80" s="353"/>
      <c r="AB80" s="24"/>
      <c r="AC80" s="353"/>
      <c r="AD80" s="24"/>
      <c r="AE80" s="365"/>
      <c r="AF80" s="149">
        <f>IF(S79="(Bye)",$A$11,IF(V79&lt;V80,1,0)+IF(X79&lt;X80,1,0)+IF(Z79&lt;Z80,1,0)+IF(AB79&lt;AB80,1,0)+IF(AD79&lt;AD80,1,0))</f>
        <v>0</v>
      </c>
    </row>
    <row r="81" spans="1:86" ht="15" customHeight="1" x14ac:dyDescent="0.25">
      <c r="Q81" s="148"/>
      <c r="R81" s="88"/>
      <c r="S81" s="16"/>
      <c r="T81" s="1"/>
      <c r="U81" s="1"/>
      <c r="V81" s="9"/>
      <c r="W81" s="351"/>
      <c r="X81" s="9"/>
      <c r="Y81" s="351"/>
      <c r="Z81" s="9"/>
      <c r="AA81" s="351"/>
      <c r="AB81" s="9"/>
      <c r="AC81" s="351"/>
      <c r="AD81" s="9"/>
      <c r="AE81" s="366"/>
    </row>
    <row r="82" spans="1:86" ht="15" customHeight="1" x14ac:dyDescent="0.25">
      <c r="Q82" s="148"/>
      <c r="R82" s="21"/>
      <c r="S82" s="192">
        <f ca="1">IF(S79="(Bye)",S62,IF(S80="(Bye)",S62,S62+1))</f>
        <v>10</v>
      </c>
      <c r="T82" s="191">
        <f ca="1">VLOOKUP(S82,dummy1!$O$9:$R$72,2,FALSE)</f>
        <v>42040</v>
      </c>
      <c r="U82" s="128">
        <f ca="1">VLOOKUP(S82,dummy1!$O$9:$R$72,3,FALSE)</f>
        <v>0.625</v>
      </c>
      <c r="V82" s="409" t="str">
        <f ca="1">VLOOKUP(S82,dummy1!$O$9:$R$72,4,FALSE)</f>
        <v>Court 10</v>
      </c>
      <c r="W82" s="410"/>
      <c r="X82" s="410"/>
      <c r="Y82" s="410"/>
      <c r="Z82" s="410"/>
      <c r="AA82" s="410"/>
      <c r="AB82" s="410"/>
      <c r="AC82" s="410"/>
      <c r="AD82" s="411"/>
      <c r="AE82" s="366"/>
    </row>
    <row r="83" spans="1:86" ht="15" customHeight="1" x14ac:dyDescent="0.25">
      <c r="Q83" s="148"/>
      <c r="R83" s="90"/>
      <c r="S83" s="7"/>
      <c r="T83" s="5"/>
      <c r="U83" s="5"/>
      <c r="V83" s="18"/>
      <c r="W83" s="355"/>
      <c r="X83" s="18"/>
      <c r="Y83" s="355"/>
      <c r="Z83" s="18"/>
      <c r="AA83" s="355"/>
      <c r="AB83" s="18"/>
      <c r="AC83" s="355"/>
      <c r="AD83" s="18"/>
      <c r="AE83" s="367"/>
    </row>
    <row r="84" spans="1:86" ht="15" customHeight="1" x14ac:dyDescent="0.25">
      <c r="Q84" s="148"/>
    </row>
    <row r="85" spans="1:86" ht="15" customHeight="1" x14ac:dyDescent="0.25">
      <c r="Q85" s="148"/>
    </row>
    <row r="86" spans="1:86" ht="15" customHeight="1" x14ac:dyDescent="0.25">
      <c r="Q86" s="148"/>
    </row>
    <row r="87" spans="1:86" ht="15" customHeight="1" x14ac:dyDescent="0.25">
      <c r="Q87" s="148"/>
    </row>
    <row r="88" spans="1:86" ht="15" customHeight="1" x14ac:dyDescent="0.25">
      <c r="A88" s="137" t="str">
        <f ca="1">IF(OR(C89="(Bye)",C90="(Bye)"),"Bye","")</f>
        <v/>
      </c>
      <c r="B88" s="106"/>
      <c r="C88" s="12"/>
      <c r="D88" s="13"/>
      <c r="E88" s="8"/>
      <c r="F88" s="8"/>
      <c r="G88" s="354"/>
      <c r="H88" s="8"/>
      <c r="I88" s="354"/>
      <c r="J88" s="8"/>
      <c r="K88" s="354"/>
      <c r="L88" s="8"/>
      <c r="M88" s="354"/>
      <c r="N88" s="8"/>
      <c r="O88" s="363"/>
      <c r="Q88" s="148"/>
    </row>
    <row r="89" spans="1:86" ht="15" customHeight="1" thickBot="1" x14ac:dyDescent="0.3">
      <c r="B89" s="160" t="str">
        <f ca="1">"L"&amp;C32</f>
        <v>L3</v>
      </c>
      <c r="C89" s="15" t="str">
        <f ca="1">IF(P29=$A$11,C30,IF(P30=$A$11,C29,""))</f>
        <v/>
      </c>
      <c r="D89" s="1" t="str">
        <f ca="1">IF(P29=$A$11,D30,IF(P30=$A$11,D29,"Loser Match "&amp;C32))</f>
        <v>Loser Match 3</v>
      </c>
      <c r="E89" s="1"/>
      <c r="F89" s="23"/>
      <c r="G89" s="352"/>
      <c r="H89" s="23"/>
      <c r="I89" s="352"/>
      <c r="J89" s="23"/>
      <c r="K89" s="352"/>
      <c r="L89" s="23"/>
      <c r="M89" s="352"/>
      <c r="N89" s="23"/>
      <c r="O89" s="364"/>
      <c r="P89" s="138">
        <f ca="1">IF(C90="(Bye)",$A$11,IF(F89&gt;F90,1,0)+IF(H89&gt;H90,1,0)+IF(J89&gt;J90,1,0)+IF(L89&gt;L90,1,0)+IF(N89&gt;N90,1,0))</f>
        <v>0</v>
      </c>
      <c r="Q89" s="148"/>
    </row>
    <row r="90" spans="1:86" ht="15" customHeight="1" x14ac:dyDescent="0.25">
      <c r="B90" s="160" t="str">
        <f ca="1">"L"&amp;C42</f>
        <v>L4</v>
      </c>
      <c r="C90" s="15" t="str">
        <f ca="1">IF(P39=$A$11,C40,IF(P40=$A$11,C39,""))</f>
        <v/>
      </c>
      <c r="D90" s="10" t="str">
        <f ca="1">IF(P39=$A$11,D40,IF(P40=$A$11,D39,"Loser Match "&amp;C42))</f>
        <v>Loser Match 4</v>
      </c>
      <c r="E90" s="10"/>
      <c r="F90" s="24"/>
      <c r="G90" s="353"/>
      <c r="H90" s="24"/>
      <c r="I90" s="353"/>
      <c r="J90" s="24"/>
      <c r="K90" s="353"/>
      <c r="L90" s="24"/>
      <c r="M90" s="353"/>
      <c r="N90" s="24"/>
      <c r="O90" s="365"/>
      <c r="P90" s="149">
        <f ca="1">IF(C89="(Bye)",$A$11,IF(F89&lt;F90,1,0)+IF(H89&lt;H90,1,0)+IF(J89&lt;J90,1,0)+IF(L89&lt;L90,1,0)+IF(N89&lt;N90,1,0))</f>
        <v>0</v>
      </c>
      <c r="Q90" s="138"/>
    </row>
    <row r="91" spans="1:86" ht="15" customHeight="1" x14ac:dyDescent="0.25">
      <c r="B91" s="105"/>
      <c r="C91" s="16"/>
      <c r="D91" s="1"/>
      <c r="E91" s="1"/>
      <c r="F91" s="9"/>
      <c r="G91" s="351"/>
      <c r="H91" s="9"/>
      <c r="I91" s="351"/>
      <c r="J91" s="9"/>
      <c r="K91" s="351"/>
      <c r="L91" s="9"/>
      <c r="M91" s="351"/>
      <c r="N91" s="9"/>
      <c r="O91" s="366"/>
      <c r="P91" s="138"/>
      <c r="Q91" s="138"/>
    </row>
    <row r="92" spans="1:86" ht="15" customHeight="1" x14ac:dyDescent="0.25">
      <c r="B92" s="189"/>
      <c r="C92" s="192">
        <f ca="1">IF(C89="(Bye)",C72,IF(C90="(Bye)",C72,C72+1))</f>
        <v>6</v>
      </c>
      <c r="D92" s="191">
        <f ca="1">VLOOKUP(C92,dummy1!$O$9:$R$72,2,FALSE)</f>
        <v>42040</v>
      </c>
      <c r="E92" s="128">
        <f ca="1">VLOOKUP(C92,dummy1!$O$9:$R$72,3,FALSE)</f>
        <v>0.625</v>
      </c>
      <c r="F92" s="409" t="str">
        <f ca="1">VLOOKUP(C92,dummy1!$O$9:$R$72,4,FALSE)</f>
        <v>Court 6</v>
      </c>
      <c r="G92" s="410"/>
      <c r="H92" s="410"/>
      <c r="I92" s="410"/>
      <c r="J92" s="410"/>
      <c r="K92" s="410"/>
      <c r="L92" s="410"/>
      <c r="M92" s="410"/>
      <c r="N92" s="411"/>
      <c r="O92" s="366"/>
      <c r="P92" s="138"/>
      <c r="Q92" s="138"/>
    </row>
    <row r="93" spans="1:86" ht="15" customHeight="1" x14ac:dyDescent="0.25">
      <c r="B93" s="129"/>
      <c r="C93" s="7"/>
      <c r="D93" s="5"/>
      <c r="E93" s="5"/>
      <c r="F93" s="18"/>
      <c r="G93" s="355"/>
      <c r="H93" s="18"/>
      <c r="I93" s="355"/>
      <c r="J93" s="18"/>
      <c r="K93" s="355"/>
      <c r="L93" s="18"/>
      <c r="M93" s="355"/>
      <c r="N93" s="18"/>
      <c r="O93" s="367"/>
      <c r="P93" s="138"/>
      <c r="Q93" s="138"/>
    </row>
    <row r="94" spans="1:86" ht="15" customHeight="1" x14ac:dyDescent="0.25">
      <c r="B94" s="4"/>
      <c r="C94" s="3"/>
      <c r="F94" s="4"/>
      <c r="H94" s="4"/>
      <c r="J94" s="4"/>
      <c r="L94" s="4"/>
      <c r="N94" s="4"/>
      <c r="P94" s="138"/>
      <c r="Q94" s="138"/>
    </row>
    <row r="95" spans="1:86" ht="15" customHeight="1" x14ac:dyDescent="0.25"/>
    <row r="96" spans="1:86" ht="15" customHeight="1" x14ac:dyDescent="0.25">
      <c r="B96" s="239" t="s">
        <v>51</v>
      </c>
      <c r="P96" s="2"/>
      <c r="Q96" s="2"/>
      <c r="AF96" s="2"/>
      <c r="AG96" s="2"/>
      <c r="AO96" s="350"/>
      <c r="AP96" s="2"/>
      <c r="AQ96" s="350"/>
      <c r="AR96" s="2"/>
      <c r="AS96" s="350"/>
      <c r="AT96" s="2"/>
      <c r="AU96" s="350"/>
      <c r="AV96" s="2"/>
      <c r="AW96" s="2"/>
      <c r="AX96" s="2"/>
      <c r="AY96" s="2"/>
      <c r="AZ96" s="2"/>
      <c r="BA96" s="2"/>
      <c r="BB96" s="2"/>
      <c r="BC96" s="350"/>
      <c r="BD96" s="2"/>
      <c r="BE96" s="350"/>
      <c r="BF96" s="2"/>
      <c r="BG96" s="350"/>
      <c r="BH96" s="2"/>
      <c r="BI96" s="350"/>
      <c r="BJ96" s="2"/>
      <c r="BK96" s="350"/>
      <c r="BL96" s="2"/>
      <c r="BM96" s="2"/>
      <c r="BN96" s="2"/>
      <c r="BO96" s="2"/>
      <c r="BP96" s="2"/>
      <c r="BQ96" s="2"/>
      <c r="BR96" s="2"/>
      <c r="BS96" s="350"/>
      <c r="BT96" s="2"/>
      <c r="BU96" s="350"/>
      <c r="BV96" s="2"/>
      <c r="BW96" s="350"/>
      <c r="BX96" s="2"/>
      <c r="BY96" s="350"/>
      <c r="BZ96" s="2"/>
      <c r="CA96" s="350"/>
      <c r="CB96" s="2"/>
      <c r="CC96" s="2"/>
      <c r="CD96" s="2"/>
      <c r="CE96" s="2"/>
      <c r="CF96" s="2"/>
      <c r="CG96" s="2"/>
      <c r="CH96" s="2"/>
    </row>
    <row r="97" spans="1:86" ht="15" customHeight="1" x14ac:dyDescent="0.25">
      <c r="A97" s="234"/>
      <c r="B97" s="235"/>
      <c r="C97" s="236"/>
      <c r="D97" s="236"/>
      <c r="E97" s="236"/>
      <c r="F97" s="236"/>
      <c r="G97" s="356"/>
      <c r="H97" s="236"/>
      <c r="I97" s="356"/>
      <c r="J97" s="236"/>
      <c r="K97" s="356"/>
      <c r="L97" s="236"/>
      <c r="M97" s="356"/>
      <c r="N97" s="236"/>
      <c r="O97" s="356"/>
      <c r="P97" s="236"/>
      <c r="Q97" s="236"/>
      <c r="R97" s="236"/>
      <c r="S97" s="236"/>
      <c r="T97" s="236"/>
      <c r="U97" s="236"/>
      <c r="V97" s="236"/>
      <c r="W97" s="356"/>
      <c r="X97" s="236"/>
      <c r="Y97" s="356"/>
      <c r="Z97" s="236"/>
      <c r="AA97" s="356"/>
      <c r="AB97" s="236"/>
      <c r="AC97" s="356"/>
      <c r="AD97" s="236"/>
      <c r="AE97" s="356"/>
      <c r="AF97" s="236"/>
      <c r="AG97" s="236"/>
      <c r="AH97" s="236"/>
      <c r="AI97" s="236"/>
      <c r="AJ97" s="236"/>
      <c r="AK97" s="236"/>
      <c r="AL97" s="236"/>
      <c r="AM97" s="356"/>
      <c r="AN97" s="236"/>
      <c r="AO97" s="356"/>
      <c r="AP97" s="236"/>
      <c r="AQ97" s="356"/>
      <c r="AR97" s="236"/>
      <c r="AS97" s="356"/>
      <c r="AT97" s="236"/>
      <c r="AU97" s="356"/>
      <c r="AV97" s="236"/>
      <c r="AW97" s="236"/>
      <c r="AX97" s="236"/>
      <c r="AY97" s="236"/>
      <c r="AZ97" s="236"/>
      <c r="BA97" s="236"/>
      <c r="BB97" s="236"/>
      <c r="BC97" s="356"/>
      <c r="BD97" s="236"/>
      <c r="BE97" s="356"/>
      <c r="BF97" s="236"/>
      <c r="BG97" s="356"/>
      <c r="BH97" s="236"/>
      <c r="BI97" s="356"/>
      <c r="BJ97" s="236"/>
      <c r="BK97" s="356"/>
      <c r="BL97" s="236"/>
      <c r="BM97" s="236"/>
      <c r="BN97" s="236"/>
      <c r="BO97" s="236"/>
      <c r="BP97" s="236"/>
      <c r="BQ97" s="236"/>
      <c r="BR97" s="236"/>
      <c r="BS97" s="356"/>
      <c r="BT97" s="236"/>
      <c r="BU97" s="356"/>
      <c r="BV97" s="236"/>
      <c r="BW97" s="356"/>
      <c r="BX97" s="236"/>
      <c r="BY97" s="356"/>
      <c r="BZ97" s="236"/>
      <c r="CA97" s="356"/>
      <c r="CB97" s="236"/>
      <c r="CC97" s="236"/>
      <c r="CD97" s="236"/>
      <c r="CE97" s="236"/>
      <c r="CF97" s="236"/>
      <c r="CG97" s="236"/>
      <c r="CH97" s="236"/>
    </row>
  </sheetData>
  <mergeCells count="16">
    <mergeCell ref="BR52:BZ52"/>
    <mergeCell ref="BR37:BZ37"/>
    <mergeCell ref="CD41:CF41"/>
    <mergeCell ref="V62:AD62"/>
    <mergeCell ref="V82:AD82"/>
    <mergeCell ref="F92:N92"/>
    <mergeCell ref="F42:N42"/>
    <mergeCell ref="BB62:BJ62"/>
    <mergeCell ref="AL72:AT72"/>
    <mergeCell ref="F12:N12"/>
    <mergeCell ref="AL28:AT28"/>
    <mergeCell ref="F72:N72"/>
    <mergeCell ref="F22:N22"/>
    <mergeCell ref="V17:AD17"/>
    <mergeCell ref="F32:N32"/>
    <mergeCell ref="V37:AD37"/>
  </mergeCells>
  <phoneticPr fontId="1" type="noConversion"/>
  <conditionalFormatting sqref="Z14 AD14">
    <cfRule type="expression" dxfId="1079" priority="551">
      <formula>Z14&gt;Z15</formula>
    </cfRule>
  </conditionalFormatting>
  <conditionalFormatting sqref="Z15 AD15">
    <cfRule type="expression" dxfId="1078" priority="552">
      <formula>Z15&gt;Z14</formula>
    </cfRule>
  </conditionalFormatting>
  <conditionalFormatting sqref="AP25 AR25 AT25">
    <cfRule type="expression" dxfId="1077" priority="533">
      <formula>AP25&gt;AP26</formula>
    </cfRule>
  </conditionalFormatting>
  <conditionalFormatting sqref="AP26 AR26 AT26">
    <cfRule type="expression" dxfId="1076" priority="534">
      <formula>AP26&gt;AP25</formula>
    </cfRule>
  </conditionalFormatting>
  <conditionalFormatting sqref="Z59 AB59 AD59">
    <cfRule type="expression" dxfId="1075" priority="389">
      <formula>Z59&gt;Z60</formula>
    </cfRule>
  </conditionalFormatting>
  <conditionalFormatting sqref="Z60 AB60 AD60">
    <cfRule type="expression" dxfId="1074" priority="390">
      <formula>Z60&gt;Z59</formula>
    </cfRule>
  </conditionalFormatting>
  <conditionalFormatting sqref="Z79 AB79 AD79">
    <cfRule type="expression" dxfId="1073" priority="337">
      <formula>Z79&gt;Z80</formula>
    </cfRule>
  </conditionalFormatting>
  <conditionalFormatting sqref="Z80 AB80 AD80">
    <cfRule type="expression" dxfId="1072" priority="338">
      <formula>Z80&gt;Z79</formula>
    </cfRule>
  </conditionalFormatting>
  <conditionalFormatting sqref="AP69 AR69 AT69">
    <cfRule type="expression" dxfId="1071" priority="261">
      <formula>AP69&gt;AP70</formula>
    </cfRule>
  </conditionalFormatting>
  <conditionalFormatting sqref="AP70 AR70 AT70">
    <cfRule type="expression" dxfId="1070" priority="262">
      <formula>AP70&gt;AP69</formula>
    </cfRule>
  </conditionalFormatting>
  <conditionalFormatting sqref="BF59 BH59 BJ59">
    <cfRule type="expression" dxfId="1069" priority="231">
      <formula>BF59&gt;BF60</formula>
    </cfRule>
  </conditionalFormatting>
  <conditionalFormatting sqref="BF60 BH60 BJ60">
    <cfRule type="expression" dxfId="1068" priority="232">
      <formula>BF60&gt;BF59</formula>
    </cfRule>
  </conditionalFormatting>
  <conditionalFormatting sqref="BV34 BX34 BZ34">
    <cfRule type="expression" dxfId="1067" priority="205">
      <formula>BV34&gt;BV35</formula>
    </cfRule>
  </conditionalFormatting>
  <conditionalFormatting sqref="BV35 BX35 BZ35">
    <cfRule type="expression" dxfId="1066" priority="206">
      <formula>BV35&gt;BV34</formula>
    </cfRule>
  </conditionalFormatting>
  <conditionalFormatting sqref="BV49 BX49 BZ49">
    <cfRule type="expression" dxfId="1065" priority="179">
      <formula>BV49&gt;BV50</formula>
    </cfRule>
  </conditionalFormatting>
  <conditionalFormatting sqref="BV50 BX50 BZ50">
    <cfRule type="expression" dxfId="1064" priority="180">
      <formula>BV50&gt;BV49</formula>
    </cfRule>
  </conditionalFormatting>
  <conditionalFormatting sqref="BN43:CB53">
    <cfRule type="expression" dxfId="1063" priority="10">
      <formula>$BP$49=$BP$35</formula>
    </cfRule>
  </conditionalFormatting>
  <conditionalFormatting sqref="AB14">
    <cfRule type="expression" dxfId="1062" priority="150">
      <formula>AB14&gt;AB15</formula>
    </cfRule>
  </conditionalFormatting>
  <conditionalFormatting sqref="AB15">
    <cfRule type="expression" dxfId="1061" priority="151">
      <formula>AB15&gt;AB14</formula>
    </cfRule>
  </conditionalFormatting>
  <conditionalFormatting sqref="F10:I10 K10 M10 O10 AE15 AU26 V15:Y15 AA15 AC15 AL26:AO26 AQ26 AS26 AE60 V60:Y60 AA60 AC60 AE80 V80:Y80 AA80 AC80 BG60 BI60 AU70 AL70:AO70 AQ70 AS70 BK60 BB60:BE60 BW35 BY35 CA35 BR35:BU35 BW50 BY50 CA50 BR50:BU50">
    <cfRule type="expression" dxfId="1060" priority="10731">
      <formula>F10&gt;F9</formula>
    </cfRule>
  </conditionalFormatting>
  <conditionalFormatting sqref="D10 BP35">
    <cfRule type="expression" dxfId="1059" priority="10751">
      <formula>P9=$A$11</formula>
    </cfRule>
  </conditionalFormatting>
  <conditionalFormatting sqref="B8:P14">
    <cfRule type="expression" dxfId="1058" priority="147">
      <formula>$A$8="Bye"</formula>
    </cfRule>
  </conditionalFormatting>
  <conditionalFormatting sqref="B24:P24 P18:P23">
    <cfRule type="expression" dxfId="1057" priority="141">
      <formula>$A$18="Bye"</formula>
    </cfRule>
  </conditionalFormatting>
  <conditionalFormatting sqref="B28:P34">
    <cfRule type="expression" dxfId="1056" priority="54">
      <formula>$A$28="Bye"</formula>
    </cfRule>
  </conditionalFormatting>
  <conditionalFormatting sqref="F70:I70 K70 M70 O70">
    <cfRule type="expression" dxfId="1055" priority="124">
      <formula>F70&gt;F69</formula>
    </cfRule>
  </conditionalFormatting>
  <conditionalFormatting sqref="B60:P74">
    <cfRule type="expression" dxfId="1054" priority="83">
      <formula>$A$68="Bye"</formula>
    </cfRule>
  </conditionalFormatting>
  <conditionalFormatting sqref="F90:I90 K90 M90 O90">
    <cfRule type="expression" dxfId="1053" priority="118">
      <formula>F90&gt;F89</formula>
    </cfRule>
  </conditionalFormatting>
  <conditionalFormatting sqref="F20:I20 K20 M20 O20">
    <cfRule type="expression" dxfId="1052" priority="112">
      <formula>F20&gt;F19</formula>
    </cfRule>
  </conditionalFormatting>
  <conditionalFormatting sqref="B18:P22">
    <cfRule type="expression" dxfId="1051" priority="111">
      <formula>$A$18="Bye"</formula>
    </cfRule>
  </conditionalFormatting>
  <conditionalFormatting sqref="F30:I30 K30 M30 O30">
    <cfRule type="expression" dxfId="1050" priority="135">
      <formula>F30&gt;F29</formula>
    </cfRule>
  </conditionalFormatting>
  <conditionalFormatting sqref="F40:I40 K40 M40 O40">
    <cfRule type="expression" dxfId="1049" priority="100">
      <formula>F40&gt;F39</formula>
    </cfRule>
  </conditionalFormatting>
  <conditionalFormatting sqref="B35:P43">
    <cfRule type="expression" dxfId="1048" priority="49">
      <formula>$A$38="Bye"</formula>
    </cfRule>
  </conditionalFormatting>
  <conditionalFormatting sqref="Z34 AD34">
    <cfRule type="expression" dxfId="1047" priority="87">
      <formula>Z34&gt;Z35</formula>
    </cfRule>
  </conditionalFormatting>
  <conditionalFormatting sqref="Z35 AD35">
    <cfRule type="expression" dxfId="1046" priority="88">
      <formula>Z35&gt;Z34</formula>
    </cfRule>
  </conditionalFormatting>
  <conditionalFormatting sqref="AB34">
    <cfRule type="expression" dxfId="1045" priority="85">
      <formula>AB34&gt;AB35</formula>
    </cfRule>
  </conditionalFormatting>
  <conditionalFormatting sqref="AB35">
    <cfRule type="expression" dxfId="1044" priority="86">
      <formula>AB35&gt;AB34</formula>
    </cfRule>
  </conditionalFormatting>
  <conditionalFormatting sqref="AE35 V35:Y35 AA35 AC35">
    <cfRule type="expression" dxfId="1043" priority="89">
      <formula>V35&gt;V34</formula>
    </cfRule>
  </conditionalFormatting>
  <conditionalFormatting sqref="D69">
    <cfRule type="expression" dxfId="1042" priority="81">
      <formula>OR(AND(D69&lt;&gt;"Bye",D70="Bye"),P69=$A$11)</formula>
    </cfRule>
    <cfRule type="expression" dxfId="1041" priority="82">
      <formula>P70=$A$11</formula>
    </cfRule>
  </conditionalFormatting>
  <conditionalFormatting sqref="D70">
    <cfRule type="expression" dxfId="1040" priority="84">
      <formula>OR(AND(D70&lt;&gt;"Bye",D69="Bye"),P70=$A$11)</formula>
    </cfRule>
    <cfRule type="expression" dxfId="1039" priority="123">
      <formula>P69=$A$11</formula>
    </cfRule>
  </conditionalFormatting>
  <conditionalFormatting sqref="D9">
    <cfRule type="expression" dxfId="1038" priority="64">
      <formula>P9&gt;P10</formula>
    </cfRule>
  </conditionalFormatting>
  <conditionalFormatting sqref="D19">
    <cfRule type="expression" dxfId="1037" priority="61">
      <formula>OR(AND(D19&lt;&gt;"Bye",D20="Bye"),P19=$A$11)</formula>
    </cfRule>
  </conditionalFormatting>
  <conditionalFormatting sqref="D20">
    <cfRule type="expression" dxfId="1036" priority="62">
      <formula>OR(AND(D20&lt;&gt;"Bye",D19="Bye"),P20=$A$11)</formula>
    </cfRule>
    <cfRule type="expression" dxfId="1035" priority="63">
      <formula>P19=$A$11</formula>
    </cfRule>
  </conditionalFormatting>
  <conditionalFormatting sqref="D19">
    <cfRule type="expression" dxfId="1034" priority="59">
      <formula>P19&gt;P20</formula>
    </cfRule>
  </conditionalFormatting>
  <conditionalFormatting sqref="D29">
    <cfRule type="expression" dxfId="1033" priority="57">
      <formula>OR(AND(D29&lt;&gt;"Bye",D30="Bye"),P29=$A$11)</formula>
    </cfRule>
  </conditionalFormatting>
  <conditionalFormatting sqref="D30">
    <cfRule type="expression" dxfId="1032" priority="58">
      <formula>OR(AND(D30&lt;&gt;"Bye",D29="Bye"),P30=$A$11)</formula>
    </cfRule>
    <cfRule type="expression" dxfId="1031" priority="106">
      <formula>P29=$A$11</formula>
    </cfRule>
  </conditionalFormatting>
  <conditionalFormatting sqref="D29">
    <cfRule type="expression" dxfId="1030" priority="56">
      <formula>P29&gt;P30</formula>
    </cfRule>
  </conditionalFormatting>
  <conditionalFormatting sqref="D39">
    <cfRule type="expression" dxfId="1029" priority="52">
      <formula>OR(AND(D39&lt;&gt;"Bye",D40="Bye"),P39=$A$11)</formula>
    </cfRule>
  </conditionalFormatting>
  <conditionalFormatting sqref="D40">
    <cfRule type="expression" dxfId="1028" priority="53">
      <formula>OR(AND(D40&lt;&gt;"Bye",D39="Bye"),P40=$A$11)</formula>
    </cfRule>
    <cfRule type="expression" dxfId="1027" priority="99">
      <formula>P39=$A$11</formula>
    </cfRule>
  </conditionalFormatting>
  <conditionalFormatting sqref="D39">
    <cfRule type="expression" dxfId="1026" priority="51">
      <formula>P39&gt;P40</formula>
    </cfRule>
  </conditionalFormatting>
  <conditionalFormatting sqref="T14">
    <cfRule type="expression" dxfId="1025" priority="46">
      <formula>OR(AND(T14&lt;&gt;"Bye",T15="Bye"),AF14=$A$11)</formula>
    </cfRule>
  </conditionalFormatting>
  <conditionalFormatting sqref="T15">
    <cfRule type="expression" dxfId="1024" priority="47">
      <formula>OR(AND(T15&lt;&gt;"Bye",T14="Bye"),AF15=$A$11)</formula>
    </cfRule>
    <cfRule type="expression" dxfId="1023" priority="48">
      <formula>AF14=$A$11</formula>
    </cfRule>
  </conditionalFormatting>
  <conditionalFormatting sqref="T14">
    <cfRule type="expression" dxfId="1022" priority="44">
      <formula>AF14&gt;AF15</formula>
    </cfRule>
  </conditionalFormatting>
  <conditionalFormatting sqref="T34">
    <cfRule type="expression" dxfId="1021" priority="41">
      <formula>OR(AND(T34&lt;&gt;"Bye",T35="Bye"),AF34=$A$11)</formula>
    </cfRule>
  </conditionalFormatting>
  <conditionalFormatting sqref="T35">
    <cfRule type="expression" dxfId="1020" priority="42">
      <formula>OR(AND(T35&lt;&gt;"Bye",T34="Bye"),AF35=$A$11)</formula>
    </cfRule>
    <cfRule type="expression" dxfId="1019" priority="43">
      <formula>AF34=$A$11</formula>
    </cfRule>
  </conditionalFormatting>
  <conditionalFormatting sqref="T34">
    <cfRule type="expression" dxfId="1018" priority="39">
      <formula>AF34&gt;AF35</formula>
    </cfRule>
  </conditionalFormatting>
  <conditionalFormatting sqref="AJ25">
    <cfRule type="expression" dxfId="1017" priority="36">
      <formula>OR(AND(AJ25&lt;&gt;"Bye",AJ26="Bye"),AV25=$A$11)</formula>
    </cfRule>
  </conditionalFormatting>
  <conditionalFormatting sqref="AJ26">
    <cfRule type="expression" dxfId="1016" priority="37">
      <formula>OR(AND(AJ26&lt;&gt;"Bye",AJ25="Bye"),AV26=$A$11)</formula>
    </cfRule>
    <cfRule type="expression" dxfId="1015" priority="38">
      <formula>AV25=$A$11</formula>
    </cfRule>
  </conditionalFormatting>
  <conditionalFormatting sqref="AJ25">
    <cfRule type="expression" dxfId="1014" priority="34">
      <formula>AV25&gt;AV26</formula>
    </cfRule>
  </conditionalFormatting>
  <conditionalFormatting sqref="D89">
    <cfRule type="expression" dxfId="1013" priority="30">
      <formula>OR(AND(D89&lt;&gt;"Bye",D90="Bye"),P89=$A$11)</formula>
    </cfRule>
    <cfRule type="expression" dxfId="1012" priority="31">
      <formula>P90=$A$11</formula>
    </cfRule>
  </conditionalFormatting>
  <conditionalFormatting sqref="D90">
    <cfRule type="expression" dxfId="1011" priority="32">
      <formula>OR(AND(D90&lt;&gt;"Bye",D89="Bye"),P90=$A$11)</formula>
    </cfRule>
    <cfRule type="expression" dxfId="1010" priority="33">
      <formula>P89=$A$11</formula>
    </cfRule>
  </conditionalFormatting>
  <conditionalFormatting sqref="T79">
    <cfRule type="expression" dxfId="1009" priority="26">
      <formula>OR(AND(T79&lt;&gt;"Bye",T80="Bye"),AF79=$A$11)</formula>
    </cfRule>
    <cfRule type="expression" dxfId="1008" priority="27">
      <formula>AF80=$A$11</formula>
    </cfRule>
  </conditionalFormatting>
  <conditionalFormatting sqref="T80">
    <cfRule type="expression" dxfId="1007" priority="28">
      <formula>OR(AND(T80&lt;&gt;"Bye",T79="Bye"),AF80=$A$11)</formula>
    </cfRule>
    <cfRule type="expression" dxfId="1006" priority="29">
      <formula>AF79=$A$11</formula>
    </cfRule>
  </conditionalFormatting>
  <conditionalFormatting sqref="AJ69">
    <cfRule type="expression" dxfId="1005" priority="22">
      <formula>OR(AND(AJ69&lt;&gt;"Bye",AJ70="Bye"),AV69=$A$11)</formula>
    </cfRule>
    <cfRule type="expression" dxfId="1004" priority="23">
      <formula>AV70=$A$11</formula>
    </cfRule>
  </conditionalFormatting>
  <conditionalFormatting sqref="AJ70">
    <cfRule type="expression" dxfId="1003" priority="24">
      <formula>OR(AND(AJ70&lt;&gt;"Bye",AJ69="Bye"),AV70=$A$11)</formula>
    </cfRule>
    <cfRule type="expression" dxfId="1002" priority="25">
      <formula>AV69=$A$11</formula>
    </cfRule>
  </conditionalFormatting>
  <conditionalFormatting sqref="T59">
    <cfRule type="expression" dxfId="1001" priority="18">
      <formula>OR(AND(T59&lt;&gt;"Bye",T60="Bye"),AF59=$A$11)</formula>
    </cfRule>
    <cfRule type="expression" dxfId="1000" priority="19">
      <formula>AF60=$A$11</formula>
    </cfRule>
  </conditionalFormatting>
  <conditionalFormatting sqref="T60">
    <cfRule type="expression" dxfId="999" priority="20">
      <formula>OR(AND(T60&lt;&gt;"Bye",T59="Bye"),AF60=$A$11)</formula>
    </cfRule>
    <cfRule type="expression" dxfId="998" priority="21">
      <formula>AF59=$A$11</formula>
    </cfRule>
  </conditionalFormatting>
  <conditionalFormatting sqref="AZ59">
    <cfRule type="expression" dxfId="997" priority="14">
      <formula>OR(AND(AZ59&lt;&gt;"Bye",AZ60="Bye"),BL59=$A$11)</formula>
    </cfRule>
    <cfRule type="expression" dxfId="996" priority="15">
      <formula>BL60=$A$11</formula>
    </cfRule>
  </conditionalFormatting>
  <conditionalFormatting sqref="AZ60">
    <cfRule type="expression" dxfId="995" priority="16">
      <formula>OR(AND(AZ60&lt;&gt;"Bye",AZ59="Bye"),BL60=$A$11)</formula>
    </cfRule>
    <cfRule type="expression" dxfId="994" priority="17">
      <formula>BL59=$A$11</formula>
    </cfRule>
  </conditionalFormatting>
  <conditionalFormatting sqref="BP49">
    <cfRule type="expression" dxfId="993" priority="11">
      <formula>OR(AND(BP49&lt;&gt;"Bye",BP50="Bye"),CB49=$A$11)</formula>
    </cfRule>
    <cfRule type="expression" dxfId="992" priority="162">
      <formula>CB50=$A$11</formula>
    </cfRule>
  </conditionalFormatting>
  <conditionalFormatting sqref="BP50">
    <cfRule type="expression" dxfId="991" priority="12">
      <formula>OR(AND(BP50&lt;&gt;"Bye",BP49="Bye"),CB50=$A$11)</formula>
    </cfRule>
    <cfRule type="expression" dxfId="990" priority="13">
      <formula>CB49=$A$11</formula>
    </cfRule>
  </conditionalFormatting>
  <conditionalFormatting sqref="R60:R61">
    <cfRule type="expression" dxfId="989" priority="9">
      <formula>$R$60&lt;&gt;""</formula>
    </cfRule>
  </conditionalFormatting>
  <conditionalFormatting sqref="R80:R81">
    <cfRule type="expression" dxfId="988" priority="8">
      <formula>$R$80&lt;&gt;""</formula>
    </cfRule>
  </conditionalFormatting>
  <conditionalFormatting sqref="B80:P93">
    <cfRule type="expression" dxfId="987" priority="7">
      <formula>$A$88="Bye"</formula>
    </cfRule>
  </conditionalFormatting>
  <conditionalFormatting sqref="AH70:AH71">
    <cfRule type="expression" dxfId="986" priority="6">
      <formula>$AH$70&lt;&gt;""</formula>
    </cfRule>
  </conditionalFormatting>
  <conditionalFormatting sqref="Q70:AF83">
    <cfRule type="expression" dxfId="985" priority="5">
      <formula>OR($S$80="(Bye)",$S$79="(Bye)")</formula>
    </cfRule>
  </conditionalFormatting>
  <conditionalFormatting sqref="A6:CG93">
    <cfRule type="expression" dxfId="984" priority="1">
      <formula>$B$7&gt;8</formula>
    </cfRule>
  </conditionalFormatting>
  <conditionalFormatting sqref="BP35">
    <cfRule type="expression" dxfId="983" priority="4">
      <formula>CB34=$A$11</formula>
    </cfRule>
    <cfRule type="expression" dxfId="982" priority="3">
      <formula>$CB$35=$A$11</formula>
    </cfRule>
  </conditionalFormatting>
  <conditionalFormatting sqref="D10">
    <cfRule type="expression" dxfId="981" priority="10750">
      <formula>OR(AND(D10&lt;&gt;"Bye",D9="Bye"),P10=$A$11)</formula>
    </cfRule>
  </conditionalFormatting>
  <conditionalFormatting sqref="BP34">
    <cfRule type="expression" dxfId="980" priority="2">
      <formula>$CB$34=$A$11</formula>
    </cfRule>
  </conditionalFormatting>
  <pageMargins left="0.2" right="0.21" top="0.4" bottom="0.64" header="0.22" footer="0.5"/>
  <pageSetup paperSize="8" scale="4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EQ127"/>
  <sheetViews>
    <sheetView showGridLines="0" zoomScale="70" zoomScaleNormal="70" workbookViewId="0">
      <selection activeCell="BB30" sqref="BB30:BJ31"/>
    </sheetView>
  </sheetViews>
  <sheetFormatPr defaultColWidth="0" defaultRowHeight="0" customHeight="1" zeroHeight="1" x14ac:dyDescent="0.25"/>
  <cols>
    <col min="1" max="1" width="4.44140625" style="137" bestFit="1" customWidth="1"/>
    <col min="2" max="3" width="3.77734375" style="2" customWidth="1"/>
    <col min="4" max="4" width="30.77734375" style="2" customWidth="1"/>
    <col min="5" max="5" width="7.77734375" style="2" customWidth="1"/>
    <col min="6" max="6" width="3.77734375" style="2" customWidth="1"/>
    <col min="7" max="7" width="1.77734375" style="350" customWidth="1"/>
    <col min="8" max="8" width="3.77734375" style="2" customWidth="1"/>
    <col min="9" max="9" width="1.77734375" style="350" customWidth="1"/>
    <col min="10" max="10" width="3.77734375" style="2" customWidth="1"/>
    <col min="11" max="11" width="1.77734375" style="350" customWidth="1"/>
    <col min="12" max="12" width="3.77734375" style="2" customWidth="1"/>
    <col min="13" max="13" width="1.77734375" style="350" customWidth="1"/>
    <col min="14" max="14" width="3.77734375" style="2" customWidth="1"/>
    <col min="15" max="15" width="1.77734375" style="350" customWidth="1"/>
    <col min="16" max="17" width="3.77734375" style="137" customWidth="1"/>
    <col min="18" max="18" width="3.77734375" style="216" customWidth="1"/>
    <col min="19" max="19" width="3.77734375" style="2" customWidth="1"/>
    <col min="20" max="20" width="30.77734375" style="2" customWidth="1"/>
    <col min="21" max="21" width="7.77734375" style="2" customWidth="1"/>
    <col min="22" max="22" width="3.77734375" style="2" customWidth="1"/>
    <col min="23" max="23" width="1.77734375" style="350" customWidth="1"/>
    <col min="24" max="24" width="3.77734375" style="2" customWidth="1"/>
    <col min="25" max="25" width="1.77734375" style="350" customWidth="1"/>
    <col min="26" max="26" width="3.77734375" style="2" customWidth="1"/>
    <col min="27" max="27" width="1.77734375" style="350" customWidth="1"/>
    <col min="28" max="28" width="3.77734375" style="2" customWidth="1"/>
    <col min="29" max="29" width="1.77734375" style="350" customWidth="1"/>
    <col min="30" max="30" width="3.77734375" style="2" customWidth="1"/>
    <col min="31" max="31" width="1.77734375" style="350" customWidth="1"/>
    <col min="32" max="33" width="3.77734375" style="137" customWidth="1"/>
    <col min="34" max="34" width="3.77734375" style="169" customWidth="1"/>
    <col min="35" max="35" width="3.77734375" style="2" customWidth="1"/>
    <col min="36" max="36" width="30.77734375" style="2" customWidth="1"/>
    <col min="37" max="37" width="7.77734375" style="2" customWidth="1"/>
    <col min="38" max="38" width="3.77734375" style="2" customWidth="1"/>
    <col min="39" max="39" width="1.77734375" style="350" customWidth="1"/>
    <col min="40" max="40" width="3.77734375" style="2" customWidth="1"/>
    <col min="41" max="41" width="1.77734375" style="351" customWidth="1"/>
    <col min="42" max="42" width="3.77734375" style="1" customWidth="1"/>
    <col min="43" max="43" width="1.77734375" style="351" customWidth="1"/>
    <col min="44" max="44" width="3.77734375" style="1" customWidth="1"/>
    <col min="45" max="45" width="1.77734375" style="351" customWidth="1"/>
    <col min="46" max="46" width="3.77734375" style="1" customWidth="1"/>
    <col min="47" max="47" width="1.77734375" style="351" customWidth="1"/>
    <col min="48" max="49" width="3.77734375" style="138" customWidth="1"/>
    <col min="50" max="50" width="3.77734375" style="164" customWidth="1"/>
    <col min="51" max="51" width="3.77734375" style="1" customWidth="1"/>
    <col min="52" max="52" width="30.77734375" style="1" customWidth="1"/>
    <col min="53" max="53" width="7.77734375" style="1" customWidth="1"/>
    <col min="54" max="54" width="3.33203125" style="1" customWidth="1"/>
    <col min="55" max="55" width="1.77734375" style="351" customWidth="1"/>
    <col min="56" max="56" width="3.33203125" style="1" customWidth="1"/>
    <col min="57" max="57" width="1.77734375" style="351" customWidth="1"/>
    <col min="58" max="58" width="3.33203125" style="1" customWidth="1"/>
    <col min="59" max="59" width="1.77734375" style="351" customWidth="1"/>
    <col min="60" max="60" width="3.33203125" style="1" customWidth="1"/>
    <col min="61" max="61" width="1.77734375" style="351" customWidth="1"/>
    <col min="62" max="62" width="3.33203125" style="1" customWidth="1"/>
    <col min="63" max="63" width="1.77734375" style="351" customWidth="1"/>
    <col min="64" max="64" width="3.6640625" style="138" customWidth="1"/>
    <col min="65" max="67" width="3.6640625" style="1" customWidth="1"/>
    <col min="68" max="68" width="30.77734375" style="1" customWidth="1"/>
    <col min="69" max="69" width="5.44140625" style="1" bestFit="1" customWidth="1"/>
    <col min="70" max="70" width="3.33203125" style="1" customWidth="1"/>
    <col min="71" max="71" width="1.77734375" style="351" customWidth="1"/>
    <col min="72" max="72" width="3.33203125" style="1" customWidth="1"/>
    <col min="73" max="73" width="1.77734375" style="351" customWidth="1"/>
    <col min="74" max="74" width="3.33203125" style="1" customWidth="1"/>
    <col min="75" max="75" width="1.77734375" style="351" customWidth="1"/>
    <col min="76" max="76" width="3.33203125" style="1" customWidth="1"/>
    <col min="77" max="77" width="1.77734375" style="351" customWidth="1"/>
    <col min="78" max="78" width="3.77734375" style="1" customWidth="1"/>
    <col min="79" max="79" width="1.77734375" style="351" customWidth="1"/>
    <col min="80" max="81" width="3.77734375" style="138" customWidth="1"/>
    <col min="82" max="82" width="3.77734375" style="164" customWidth="1"/>
    <col min="83" max="83" width="3.77734375" style="1" customWidth="1"/>
    <col min="84" max="84" width="30.77734375" style="1" customWidth="1"/>
    <col min="85" max="85" width="5.44140625" style="1" bestFit="1" customWidth="1"/>
    <col min="86" max="86" width="3.77734375" style="1" customWidth="1"/>
    <col min="87" max="87" width="1.77734375" style="351" customWidth="1"/>
    <col min="88" max="88" width="3.77734375" style="1" customWidth="1"/>
    <col min="89" max="89" width="1.77734375" style="351" customWidth="1"/>
    <col min="90" max="90" width="3.77734375" style="1" customWidth="1"/>
    <col min="91" max="91" width="1.77734375" style="351" customWidth="1"/>
    <col min="92" max="92" width="3.77734375" style="1" customWidth="1"/>
    <col min="93" max="93" width="1.77734375" style="351" customWidth="1"/>
    <col min="94" max="94" width="3.77734375" style="1" customWidth="1"/>
    <col min="95" max="95" width="1.77734375" style="351" customWidth="1"/>
    <col min="96" max="96" width="3.77734375" style="138" customWidth="1"/>
    <col min="97" max="99" width="3.77734375" style="1" customWidth="1"/>
    <col min="100" max="100" width="30.77734375" style="2" customWidth="1"/>
    <col min="101" max="101" width="5.77734375" style="2" customWidth="1"/>
    <col min="102" max="102" width="3.6640625" style="2" customWidth="1"/>
    <col min="103" max="103" width="1.77734375" style="350" customWidth="1"/>
    <col min="104" max="104" width="3.6640625" style="2" customWidth="1"/>
    <col min="105" max="105" width="1.77734375" style="350" customWidth="1"/>
    <col min="106" max="106" width="3.6640625" style="2" customWidth="1"/>
    <col min="107" max="107" width="1.77734375" style="350" customWidth="1"/>
    <col min="108" max="108" width="3.6640625" style="2" customWidth="1"/>
    <col min="109" max="109" width="1.77734375" style="350" customWidth="1"/>
    <col min="110" max="110" width="3.6640625" style="2" customWidth="1"/>
    <col min="111" max="111" width="1.77734375" style="350" customWidth="1"/>
    <col min="112" max="112" width="3.6640625" style="137" customWidth="1"/>
    <col min="113" max="114" width="3.6640625" style="2" customWidth="1"/>
    <col min="115" max="115" width="3.44140625" style="2" customWidth="1"/>
    <col min="116" max="116" width="30.77734375" style="2" customWidth="1"/>
    <col min="117" max="117" width="25.6640625" style="2" customWidth="1"/>
    <col min="118" max="147" width="25.6640625" style="2" hidden="1" customWidth="1"/>
    <col min="148" max="16384" width="9.109375" style="2" hidden="1"/>
  </cols>
  <sheetData>
    <row r="1" spans="1:117" s="33" customFormat="1" ht="15" customHeight="1" x14ac:dyDescent="0.25">
      <c r="A1" s="43"/>
      <c r="B1" s="43"/>
      <c r="C1" s="43"/>
      <c r="D1" s="43"/>
      <c r="E1" s="43"/>
      <c r="F1" s="43"/>
      <c r="G1" s="345"/>
      <c r="H1" s="44"/>
      <c r="I1" s="357"/>
      <c r="J1" s="44"/>
      <c r="K1" s="357"/>
      <c r="L1" s="44"/>
      <c r="M1" s="357"/>
      <c r="N1" s="44"/>
      <c r="O1" s="359"/>
      <c r="P1" s="141"/>
      <c r="Q1" s="142"/>
      <c r="R1" s="166"/>
      <c r="S1" s="45"/>
      <c r="T1" s="45"/>
      <c r="U1" s="45"/>
      <c r="V1" s="45"/>
      <c r="W1" s="359"/>
      <c r="X1" s="45"/>
      <c r="Y1" s="359"/>
      <c r="Z1" s="45"/>
      <c r="AA1" s="359"/>
      <c r="AB1" s="45"/>
      <c r="AC1" s="359"/>
      <c r="AD1" s="45"/>
      <c r="AE1" s="359"/>
      <c r="AF1" s="151"/>
      <c r="AG1" s="151"/>
      <c r="AH1" s="166"/>
      <c r="AI1" s="45"/>
      <c r="AJ1" s="45"/>
      <c r="AK1" s="45"/>
      <c r="AL1" s="45"/>
      <c r="AM1" s="359"/>
      <c r="AN1" s="45"/>
      <c r="AO1" s="359"/>
      <c r="AP1" s="45"/>
      <c r="AQ1" s="359"/>
      <c r="AR1" s="45"/>
      <c r="AS1" s="357"/>
      <c r="AT1" s="45"/>
      <c r="AU1" s="357"/>
      <c r="AV1" s="154"/>
      <c r="AW1" s="154"/>
      <c r="AX1" s="173"/>
      <c r="AY1" s="44"/>
      <c r="AZ1" s="44"/>
      <c r="BA1" s="44"/>
      <c r="BB1" s="44"/>
      <c r="BC1" s="357"/>
      <c r="BD1" s="44"/>
      <c r="BE1" s="357"/>
      <c r="BF1" s="44"/>
      <c r="BG1" s="357"/>
      <c r="BH1" s="44"/>
      <c r="BI1" s="357"/>
      <c r="BJ1" s="44"/>
      <c r="BK1" s="357"/>
      <c r="BL1" s="154"/>
      <c r="BM1" s="44"/>
      <c r="BN1" s="44"/>
      <c r="BO1" s="44"/>
      <c r="BP1" s="44"/>
      <c r="BQ1" s="44"/>
      <c r="BR1" s="44"/>
      <c r="BS1" s="357"/>
      <c r="BT1" s="44"/>
      <c r="BU1" s="357"/>
      <c r="BV1" s="44"/>
      <c r="BW1" s="357"/>
      <c r="BX1" s="44"/>
      <c r="BY1" s="357"/>
      <c r="BZ1" s="44"/>
      <c r="CA1" s="357"/>
      <c r="CB1" s="154"/>
      <c r="CC1" s="154"/>
      <c r="CD1" s="154"/>
      <c r="CE1" s="154"/>
      <c r="CF1" s="154"/>
      <c r="CG1" s="154"/>
      <c r="CH1" s="154"/>
      <c r="CI1" s="357"/>
      <c r="CJ1" s="154"/>
      <c r="CK1" s="357"/>
      <c r="CL1" s="154"/>
      <c r="CM1" s="357"/>
      <c r="CN1" s="154"/>
      <c r="CO1" s="357"/>
      <c r="CP1" s="154"/>
      <c r="CQ1" s="357"/>
      <c r="CR1" s="154"/>
      <c r="CS1" s="154"/>
      <c r="CT1" s="154"/>
      <c r="CU1" s="154"/>
      <c r="CV1" s="154"/>
      <c r="CW1" s="154"/>
      <c r="CX1" s="154"/>
      <c r="CY1" s="357"/>
      <c r="CZ1" s="154"/>
      <c r="DA1" s="357"/>
      <c r="DB1" s="154"/>
      <c r="DC1" s="357"/>
      <c r="DD1" s="154"/>
      <c r="DE1" s="357"/>
      <c r="DF1" s="154"/>
      <c r="DG1" s="357"/>
      <c r="DH1" s="154"/>
      <c r="DI1" s="154"/>
      <c r="DJ1" s="154"/>
      <c r="DK1" s="154"/>
      <c r="DL1" s="154"/>
      <c r="DM1" s="154"/>
    </row>
    <row r="2" spans="1:117" s="33" customFormat="1" ht="30" customHeight="1" x14ac:dyDescent="0.25">
      <c r="A2" s="43"/>
      <c r="B2" s="320" t="str">
        <f>"DOUBLE ELIMINATION BRACKET FOR "&amp;A7&amp;" TEAM"</f>
        <v>DOUBLE ELIMINATION BRACKET FOR 16 TEAM</v>
      </c>
      <c r="C2" s="43"/>
      <c r="D2" s="43"/>
      <c r="E2" s="43"/>
      <c r="F2" s="43"/>
      <c r="G2" s="345"/>
      <c r="H2" s="44"/>
      <c r="I2" s="357"/>
      <c r="J2" s="44"/>
      <c r="K2" s="357"/>
      <c r="L2" s="44"/>
      <c r="M2" s="357"/>
      <c r="N2" s="44"/>
      <c r="O2" s="359"/>
      <c r="P2" s="141"/>
      <c r="Q2" s="142"/>
      <c r="R2" s="166"/>
      <c r="S2" s="45"/>
      <c r="T2" s="45"/>
      <c r="U2" s="45"/>
      <c r="V2" s="45"/>
      <c r="W2" s="359"/>
      <c r="X2" s="45"/>
      <c r="Y2" s="359"/>
      <c r="Z2" s="45"/>
      <c r="AA2" s="359"/>
      <c r="AB2" s="45"/>
      <c r="AC2" s="359"/>
      <c r="AD2" s="45"/>
      <c r="AE2" s="359"/>
      <c r="AF2" s="151"/>
      <c r="AG2" s="151"/>
      <c r="AH2" s="166"/>
      <c r="AI2" s="45"/>
      <c r="AJ2" s="45"/>
      <c r="AK2" s="45"/>
      <c r="AL2" s="45"/>
      <c r="AM2" s="359"/>
      <c r="AN2" s="45"/>
      <c r="AO2" s="359"/>
      <c r="AP2" s="45"/>
      <c r="AQ2" s="359"/>
      <c r="AR2" s="45"/>
      <c r="AS2" s="357"/>
      <c r="AT2" s="45"/>
      <c r="AU2" s="357"/>
      <c r="AV2" s="154"/>
      <c r="AW2" s="154"/>
      <c r="AX2" s="173"/>
      <c r="AY2" s="44"/>
      <c r="AZ2" s="44"/>
      <c r="BA2" s="44"/>
      <c r="BB2" s="44"/>
      <c r="BC2" s="357"/>
      <c r="BD2" s="44"/>
      <c r="BE2" s="357"/>
      <c r="BF2" s="44"/>
      <c r="BG2" s="357"/>
      <c r="BH2" s="44"/>
      <c r="BI2" s="357"/>
      <c r="BJ2" s="44"/>
      <c r="BK2" s="357"/>
      <c r="BL2" s="154"/>
      <c r="BM2" s="44"/>
      <c r="BN2" s="44"/>
      <c r="BO2" s="44"/>
      <c r="BP2" s="44"/>
      <c r="BQ2" s="44"/>
      <c r="BR2" s="44"/>
      <c r="BS2" s="357"/>
      <c r="BT2" s="44"/>
      <c r="BU2" s="357"/>
      <c r="BV2" s="44"/>
      <c r="BW2" s="357"/>
      <c r="BX2" s="44"/>
      <c r="BY2" s="357"/>
      <c r="BZ2" s="44"/>
      <c r="CA2" s="357"/>
      <c r="CB2" s="154"/>
      <c r="CC2" s="154"/>
      <c r="CD2" s="154"/>
      <c r="CE2" s="154"/>
      <c r="CF2" s="154"/>
      <c r="CG2" s="154"/>
      <c r="CH2" s="154"/>
      <c r="CI2" s="357"/>
      <c r="CJ2" s="154"/>
      <c r="CK2" s="357"/>
      <c r="CL2" s="154"/>
      <c r="CM2" s="357"/>
      <c r="CN2" s="154"/>
      <c r="CO2" s="357"/>
      <c r="CP2" s="154"/>
      <c r="CQ2" s="357"/>
      <c r="CR2" s="154"/>
      <c r="CS2" s="154"/>
      <c r="CT2" s="154"/>
      <c r="CU2" s="154"/>
      <c r="CV2" s="154"/>
      <c r="CW2" s="154"/>
      <c r="CX2" s="154"/>
      <c r="CY2" s="357"/>
      <c r="CZ2" s="154"/>
      <c r="DA2" s="357"/>
      <c r="DB2" s="154"/>
      <c r="DC2" s="357"/>
      <c r="DD2" s="154"/>
      <c r="DE2" s="357"/>
      <c r="DF2" s="154"/>
      <c r="DG2" s="357"/>
      <c r="DH2" s="154"/>
      <c r="DI2" s="154"/>
      <c r="DJ2" s="154"/>
      <c r="DK2" s="154"/>
      <c r="DL2" s="154"/>
      <c r="DM2" s="154"/>
    </row>
    <row r="3" spans="1:117" s="33" customFormat="1" ht="4.95" customHeight="1" x14ac:dyDescent="0.25">
      <c r="A3" s="42"/>
      <c r="B3" s="42"/>
      <c r="C3" s="42"/>
      <c r="D3" s="42"/>
      <c r="E3" s="42"/>
      <c r="F3" s="42"/>
      <c r="G3" s="346"/>
      <c r="H3" s="39"/>
      <c r="I3" s="358"/>
      <c r="J3" s="39"/>
      <c r="K3" s="358"/>
      <c r="L3" s="39"/>
      <c r="M3" s="358"/>
      <c r="N3" s="39"/>
      <c r="O3" s="360"/>
      <c r="P3" s="143"/>
      <c r="Q3" s="144"/>
      <c r="R3" s="167"/>
      <c r="S3" s="40"/>
      <c r="T3" s="40"/>
      <c r="U3" s="40"/>
      <c r="V3" s="40"/>
      <c r="W3" s="360"/>
      <c r="X3" s="40"/>
      <c r="Y3" s="360"/>
      <c r="Z3" s="40"/>
      <c r="AA3" s="360"/>
      <c r="AB3" s="40"/>
      <c r="AC3" s="360"/>
      <c r="AD3" s="40"/>
      <c r="AE3" s="360"/>
      <c r="AF3" s="152"/>
      <c r="AG3" s="152"/>
      <c r="AH3" s="167"/>
      <c r="AI3" s="40"/>
      <c r="AJ3" s="40"/>
      <c r="AK3" s="40"/>
      <c r="AL3" s="40"/>
      <c r="AM3" s="360"/>
      <c r="AN3" s="40"/>
      <c r="AO3" s="360"/>
      <c r="AP3" s="40"/>
      <c r="AQ3" s="360"/>
      <c r="AR3" s="40"/>
      <c r="AS3" s="358"/>
      <c r="AT3" s="40"/>
      <c r="AU3" s="358"/>
      <c r="AV3" s="155"/>
      <c r="AW3" s="155"/>
      <c r="AX3" s="174"/>
      <c r="AY3" s="39"/>
      <c r="AZ3" s="39"/>
      <c r="BA3" s="39"/>
      <c r="BB3" s="39"/>
      <c r="BC3" s="358"/>
      <c r="BD3" s="39"/>
      <c r="BE3" s="358"/>
      <c r="BF3" s="39"/>
      <c r="BG3" s="358"/>
      <c r="BH3" s="39"/>
      <c r="BI3" s="358"/>
      <c r="BJ3" s="39"/>
      <c r="BK3" s="358"/>
      <c r="BL3" s="155"/>
      <c r="BM3" s="39"/>
      <c r="BN3" s="39"/>
      <c r="BO3" s="39"/>
      <c r="BP3" s="39"/>
      <c r="BQ3" s="39"/>
      <c r="BR3" s="39"/>
      <c r="BS3" s="358"/>
      <c r="BT3" s="39"/>
      <c r="BU3" s="358"/>
      <c r="BV3" s="39"/>
      <c r="BW3" s="358"/>
      <c r="BX3" s="39"/>
      <c r="BY3" s="358"/>
      <c r="BZ3" s="39"/>
      <c r="CA3" s="358"/>
      <c r="CB3" s="155"/>
      <c r="CC3" s="155"/>
      <c r="CD3" s="155"/>
      <c r="CE3" s="155"/>
      <c r="CF3" s="155"/>
      <c r="CG3" s="155"/>
      <c r="CH3" s="155"/>
      <c r="CI3" s="358"/>
      <c r="CJ3" s="155"/>
      <c r="CK3" s="358"/>
      <c r="CL3" s="155"/>
      <c r="CM3" s="358"/>
      <c r="CN3" s="155"/>
      <c r="CO3" s="358"/>
      <c r="CP3" s="155"/>
      <c r="CQ3" s="358"/>
      <c r="CR3" s="155"/>
      <c r="CS3" s="155"/>
      <c r="CT3" s="155"/>
      <c r="CU3" s="155"/>
      <c r="CV3" s="155"/>
      <c r="CW3" s="155"/>
      <c r="CX3" s="155"/>
      <c r="CY3" s="358"/>
      <c r="CZ3" s="155"/>
      <c r="DA3" s="358"/>
      <c r="DB3" s="155"/>
      <c r="DC3" s="358"/>
      <c r="DD3" s="155"/>
      <c r="DE3" s="358"/>
      <c r="DF3" s="155"/>
      <c r="DG3" s="358"/>
      <c r="DH3" s="155"/>
      <c r="DI3" s="155"/>
      <c r="DJ3" s="155"/>
      <c r="DK3" s="155"/>
      <c r="DL3" s="155"/>
      <c r="DM3" s="155"/>
    </row>
    <row r="4" spans="1:117" s="30" customFormat="1" ht="15" customHeight="1" x14ac:dyDescent="0.25">
      <c r="A4" s="135"/>
      <c r="C4" s="99"/>
      <c r="D4" s="99"/>
      <c r="E4" s="99"/>
      <c r="F4" s="99"/>
      <c r="G4" s="347"/>
      <c r="H4" s="99"/>
      <c r="I4" s="347"/>
      <c r="J4" s="99"/>
      <c r="K4" s="347"/>
      <c r="L4" s="99"/>
      <c r="M4" s="347"/>
      <c r="N4" s="99"/>
      <c r="O4" s="347"/>
      <c r="P4" s="135"/>
      <c r="Q4" s="135"/>
      <c r="R4" s="121"/>
      <c r="S4" s="99"/>
      <c r="T4" s="99"/>
      <c r="U4" s="99"/>
      <c r="V4" s="99"/>
      <c r="W4" s="347"/>
      <c r="X4" s="99"/>
      <c r="Y4" s="347"/>
      <c r="Z4" s="99"/>
      <c r="AA4" s="347"/>
      <c r="AB4" s="99"/>
      <c r="AC4" s="347"/>
      <c r="AD4" s="99"/>
      <c r="AE4" s="347"/>
      <c r="AF4" s="135"/>
      <c r="AG4" s="135"/>
      <c r="AH4" s="99"/>
      <c r="AI4" s="99"/>
      <c r="AJ4" s="99"/>
      <c r="AK4" s="99"/>
      <c r="AL4" s="99"/>
      <c r="AM4" s="347"/>
      <c r="AN4" s="99"/>
      <c r="AO4" s="347"/>
      <c r="AP4" s="99"/>
      <c r="AQ4" s="347"/>
      <c r="AR4" s="99"/>
      <c r="AS4" s="347"/>
      <c r="AT4" s="99"/>
      <c r="AU4" s="347"/>
      <c r="AV4" s="135"/>
      <c r="AW4" s="135"/>
      <c r="AX4" s="99"/>
      <c r="AY4" s="99"/>
      <c r="AZ4" s="99"/>
      <c r="BA4" s="99"/>
      <c r="BB4" s="99"/>
      <c r="BC4" s="347"/>
      <c r="BD4" s="99"/>
      <c r="BE4" s="347"/>
      <c r="BF4" s="99"/>
      <c r="BG4" s="347"/>
      <c r="BH4" s="99"/>
      <c r="BI4" s="347"/>
      <c r="BJ4" s="99"/>
      <c r="BK4" s="347"/>
      <c r="BL4" s="135"/>
      <c r="BM4" s="29"/>
      <c r="BN4" s="29"/>
      <c r="BO4" s="29"/>
      <c r="BP4" s="29"/>
      <c r="BQ4" s="29"/>
      <c r="BR4" s="29"/>
      <c r="BS4" s="368"/>
      <c r="BT4" s="29"/>
      <c r="BU4" s="368"/>
      <c r="BV4" s="29"/>
      <c r="BW4" s="368"/>
      <c r="BX4" s="29"/>
      <c r="BY4" s="368"/>
      <c r="BZ4" s="29"/>
      <c r="CA4" s="368"/>
      <c r="CB4" s="156"/>
      <c r="CC4" s="156"/>
      <c r="CD4" s="156"/>
      <c r="CE4" s="156"/>
      <c r="CF4" s="156"/>
      <c r="CG4" s="156"/>
      <c r="CH4" s="156"/>
      <c r="CI4" s="368"/>
      <c r="CJ4" s="156"/>
      <c r="CK4" s="368"/>
      <c r="CL4" s="156"/>
      <c r="CM4" s="368"/>
      <c r="CN4" s="156"/>
      <c r="CO4" s="368"/>
      <c r="CP4" s="156"/>
      <c r="CQ4" s="368"/>
      <c r="CR4" s="156"/>
      <c r="CS4" s="156"/>
      <c r="CT4" s="156"/>
      <c r="CU4" s="156"/>
      <c r="CV4" s="156"/>
      <c r="CW4" s="156"/>
      <c r="CX4" s="156"/>
      <c r="CY4" s="368"/>
      <c r="CZ4" s="156"/>
      <c r="DA4" s="368"/>
      <c r="DB4" s="156"/>
      <c r="DC4" s="368"/>
      <c r="DD4" s="156"/>
      <c r="DE4" s="368"/>
      <c r="DF4" s="156"/>
      <c r="DG4" s="368"/>
      <c r="DH4" s="156"/>
      <c r="DI4" s="156"/>
      <c r="DJ4" s="156"/>
      <c r="DK4" s="156"/>
      <c r="DL4" s="156"/>
      <c r="DM4" s="156"/>
    </row>
    <row r="5" spans="1:117" s="30" customFormat="1" ht="15" customHeight="1" x14ac:dyDescent="0.25">
      <c r="A5" s="136"/>
      <c r="G5" s="348"/>
      <c r="I5" s="348"/>
      <c r="K5" s="348"/>
      <c r="M5" s="348"/>
      <c r="O5" s="348"/>
      <c r="P5" s="136"/>
      <c r="Q5" s="136"/>
      <c r="R5" s="215"/>
      <c r="W5" s="348"/>
      <c r="Y5" s="348"/>
      <c r="AA5" s="348"/>
      <c r="AC5" s="348"/>
      <c r="AE5" s="348"/>
      <c r="AF5" s="136"/>
      <c r="AG5" s="136"/>
      <c r="AH5" s="168"/>
      <c r="AM5" s="348"/>
      <c r="AO5" s="368"/>
      <c r="AP5" s="29"/>
      <c r="AQ5" s="368"/>
      <c r="AR5" s="29"/>
      <c r="AS5" s="368"/>
      <c r="AT5" s="29"/>
      <c r="AU5" s="368"/>
      <c r="AV5" s="156"/>
      <c r="AW5" s="156"/>
      <c r="AX5" s="175"/>
      <c r="AY5" s="29"/>
      <c r="AZ5" s="29"/>
      <c r="BA5" s="29"/>
      <c r="BB5" s="29"/>
      <c r="BC5" s="368"/>
      <c r="BD5" s="29"/>
      <c r="BE5" s="368"/>
      <c r="BF5" s="29"/>
      <c r="BG5" s="368"/>
      <c r="BH5" s="29"/>
      <c r="BI5" s="368"/>
      <c r="BJ5" s="29"/>
      <c r="BK5" s="368"/>
      <c r="BL5" s="156"/>
      <c r="BM5" s="29"/>
      <c r="BN5" s="29"/>
      <c r="BO5" s="29"/>
      <c r="BP5" s="29"/>
      <c r="BQ5" s="29"/>
      <c r="BR5" s="29"/>
      <c r="BS5" s="368"/>
      <c r="BT5" s="29"/>
      <c r="BU5" s="368"/>
      <c r="BV5" s="29"/>
      <c r="BW5" s="368"/>
      <c r="BX5" s="29"/>
      <c r="BY5" s="368"/>
      <c r="BZ5" s="29"/>
      <c r="CA5" s="368"/>
      <c r="CB5" s="156"/>
      <c r="CC5" s="156"/>
      <c r="CD5" s="175"/>
      <c r="CE5" s="29"/>
      <c r="CF5" s="29"/>
      <c r="CG5" s="29"/>
      <c r="CH5" s="29"/>
      <c r="CI5" s="368"/>
      <c r="CJ5" s="29"/>
      <c r="CK5" s="348"/>
      <c r="CM5" s="348"/>
      <c r="CO5" s="348"/>
      <c r="CQ5" s="348"/>
      <c r="CR5" s="136"/>
      <c r="CY5" s="348"/>
      <c r="DA5" s="348"/>
      <c r="DC5" s="348"/>
      <c r="DE5" s="348"/>
      <c r="DG5" s="348"/>
      <c r="DH5" s="136"/>
    </row>
    <row r="6" spans="1:117" s="111" customFormat="1" ht="30" customHeight="1" x14ac:dyDescent="0.25">
      <c r="A6" s="139"/>
      <c r="B6" s="158" t="s">
        <v>36</v>
      </c>
      <c r="G6" s="349"/>
      <c r="I6" s="349"/>
      <c r="K6" s="349"/>
      <c r="M6" s="349"/>
      <c r="O6" s="349"/>
      <c r="P6" s="139"/>
      <c r="Q6" s="139"/>
      <c r="R6" s="127"/>
      <c r="W6" s="349"/>
      <c r="Y6" s="349"/>
      <c r="AA6" s="349"/>
      <c r="AC6" s="349"/>
      <c r="AE6" s="349"/>
      <c r="AF6" s="139"/>
      <c r="AG6" s="139"/>
      <c r="AM6" s="349"/>
      <c r="AO6" s="349"/>
      <c r="AQ6" s="349"/>
      <c r="AS6" s="349"/>
      <c r="AU6" s="349"/>
      <c r="AV6" s="139"/>
      <c r="AW6" s="139"/>
      <c r="BC6" s="349"/>
      <c r="BE6" s="349"/>
      <c r="BG6" s="349"/>
      <c r="BI6" s="349"/>
      <c r="BK6" s="349"/>
      <c r="BL6" s="139"/>
      <c r="BS6" s="349"/>
      <c r="BU6" s="349"/>
      <c r="BW6" s="349"/>
      <c r="BY6" s="349"/>
      <c r="CA6" s="349"/>
      <c r="CB6" s="139"/>
      <c r="CC6" s="139"/>
      <c r="CI6" s="349"/>
      <c r="CK6" s="349"/>
      <c r="CM6" s="349"/>
      <c r="CO6" s="349"/>
      <c r="CQ6" s="349"/>
      <c r="CR6" s="139"/>
      <c r="CY6" s="349"/>
      <c r="DA6" s="349"/>
      <c r="DC6" s="349"/>
      <c r="DE6" s="349"/>
      <c r="DG6" s="349"/>
      <c r="DH6" s="139"/>
    </row>
    <row r="7" spans="1:117" s="1" customFormat="1" ht="15" customHeight="1" x14ac:dyDescent="0.25">
      <c r="A7" s="137">
        <f>IF(Setup!C7&gt;8,IF(Setup!C7&lt;17,Setup!C7," 9 - 16 ")," 9 - 16 ")</f>
        <v>16</v>
      </c>
      <c r="B7" s="137">
        <f>Setup!C7</f>
        <v>16</v>
      </c>
      <c r="C7" s="3"/>
      <c r="D7" s="2"/>
      <c r="F7" s="2"/>
      <c r="G7" s="350"/>
      <c r="H7" s="2"/>
      <c r="I7" s="350"/>
      <c r="J7" s="2"/>
      <c r="K7" s="350"/>
      <c r="L7" s="2"/>
      <c r="M7" s="350"/>
      <c r="N7" s="2"/>
      <c r="O7" s="350"/>
      <c r="P7" s="137"/>
      <c r="Q7" s="137"/>
      <c r="R7" s="216"/>
      <c r="S7" s="2"/>
      <c r="T7" s="2"/>
      <c r="U7" s="2"/>
      <c r="V7" s="2"/>
      <c r="W7" s="350"/>
      <c r="X7" s="2"/>
      <c r="Y7" s="350"/>
      <c r="Z7" s="2"/>
      <c r="AA7" s="350"/>
      <c r="AB7" s="2"/>
      <c r="AC7" s="350"/>
      <c r="AD7" s="2"/>
      <c r="AE7" s="350"/>
      <c r="AF7" s="137"/>
      <c r="AG7" s="137"/>
      <c r="AH7" s="169"/>
      <c r="AI7" s="2"/>
      <c r="AJ7" s="2"/>
      <c r="AK7" s="2"/>
      <c r="AL7" s="2"/>
      <c r="AM7" s="350"/>
      <c r="AN7" s="2"/>
      <c r="AO7" s="351"/>
      <c r="AQ7" s="351"/>
      <c r="AS7" s="351"/>
      <c r="AU7" s="351"/>
      <c r="AV7" s="138"/>
      <c r="AW7" s="138"/>
      <c r="AX7" s="164"/>
      <c r="BC7" s="351"/>
      <c r="BE7" s="351"/>
      <c r="BG7" s="351"/>
      <c r="BI7" s="351"/>
      <c r="BK7" s="351"/>
      <c r="BL7" s="138"/>
      <c r="BS7" s="351"/>
      <c r="BU7" s="351"/>
      <c r="BW7" s="351"/>
      <c r="BY7" s="351"/>
      <c r="CA7" s="351"/>
      <c r="CB7" s="138"/>
      <c r="CC7" s="138"/>
      <c r="CD7" s="164"/>
      <c r="CI7" s="351"/>
      <c r="CK7" s="351"/>
      <c r="CM7" s="351"/>
      <c r="CO7" s="351"/>
      <c r="CQ7" s="351"/>
      <c r="CR7" s="138"/>
      <c r="CY7" s="351"/>
      <c r="DA7" s="351"/>
      <c r="DC7" s="351"/>
      <c r="DE7" s="351"/>
      <c r="DG7" s="351"/>
      <c r="DH7" s="138"/>
    </row>
    <row r="8" spans="1:117" s="1" customFormat="1" ht="15" customHeight="1" x14ac:dyDescent="0.25">
      <c r="A8" s="137" t="str">
        <f ca="1">IF(OR(A9="Bye",A10="Bye"),"Bye","")</f>
        <v/>
      </c>
      <c r="B8" s="131"/>
      <c r="C8" s="16"/>
      <c r="E8" s="9"/>
      <c r="F8" s="9"/>
      <c r="G8" s="351"/>
      <c r="H8" s="9"/>
      <c r="I8" s="351"/>
      <c r="J8" s="9"/>
      <c r="K8" s="351"/>
      <c r="L8" s="9"/>
      <c r="M8" s="351"/>
      <c r="N8" s="9"/>
      <c r="O8" s="351"/>
      <c r="P8" s="137"/>
      <c r="Q8" s="137"/>
      <c r="R8" s="216"/>
      <c r="S8" s="2"/>
      <c r="T8" s="2"/>
      <c r="U8" s="2"/>
      <c r="V8" s="2"/>
      <c r="W8" s="350"/>
      <c r="X8" s="2"/>
      <c r="Y8" s="350"/>
      <c r="Z8" s="2"/>
      <c r="AA8" s="350"/>
      <c r="AB8" s="2"/>
      <c r="AC8" s="350"/>
      <c r="AD8" s="2"/>
      <c r="AE8" s="350"/>
      <c r="AF8" s="137"/>
      <c r="AG8" s="137"/>
      <c r="AH8" s="169"/>
      <c r="AI8" s="2"/>
      <c r="AJ8" s="2"/>
      <c r="AK8" s="2"/>
      <c r="AL8" s="2"/>
      <c r="AM8" s="350"/>
      <c r="AN8" s="2"/>
      <c r="AO8" s="351"/>
      <c r="AQ8" s="351"/>
      <c r="AS8" s="351"/>
      <c r="AU8" s="351"/>
      <c r="AV8" s="138"/>
      <c r="AW8" s="138"/>
      <c r="AX8" s="164"/>
      <c r="BC8" s="351"/>
      <c r="BE8" s="351"/>
      <c r="BG8" s="351"/>
      <c r="BI8" s="351"/>
      <c r="BK8" s="351"/>
      <c r="BL8" s="138"/>
      <c r="BS8" s="351"/>
      <c r="BU8" s="351"/>
      <c r="BW8" s="351"/>
      <c r="BY8" s="351"/>
      <c r="CA8" s="351"/>
      <c r="CB8" s="138"/>
      <c r="CC8" s="138"/>
      <c r="CD8" s="164"/>
      <c r="CI8" s="351"/>
      <c r="CK8" s="351"/>
      <c r="CM8" s="351"/>
      <c r="CO8" s="351"/>
      <c r="CQ8" s="351"/>
      <c r="CR8" s="138"/>
      <c r="CY8" s="351"/>
      <c r="DA8" s="351"/>
      <c r="DC8" s="351"/>
      <c r="DE8" s="351"/>
      <c r="DG8" s="351"/>
      <c r="DH8" s="138"/>
    </row>
    <row r="9" spans="1:117" s="1" customFormat="1" ht="15" customHeight="1" thickBot="1" x14ac:dyDescent="0.3">
      <c r="A9" s="137">
        <f ca="1">dummy1!S9</f>
        <v>1</v>
      </c>
      <c r="B9" s="132"/>
      <c r="C9" s="15" t="str">
        <f ca="1">IF(D9="Bye","","("&amp;A9&amp;")")</f>
        <v>(1)</v>
      </c>
      <c r="D9" s="1" t="str">
        <f ca="1">IFERROR(VLOOKUP(A9,dummy1!$K$45:$L$300,2,FALSE),"")</f>
        <v>Player 1</v>
      </c>
      <c r="F9" s="23"/>
      <c r="G9" s="352"/>
      <c r="H9" s="23"/>
      <c r="I9" s="352"/>
      <c r="J9" s="23"/>
      <c r="K9" s="352"/>
      <c r="L9" s="23"/>
      <c r="M9" s="352"/>
      <c r="N9" s="23"/>
      <c r="O9" s="361"/>
      <c r="P9" s="138">
        <f ca="1">IF(A10="Bye",$A$11,IF(F9&gt;F10,1,0)+IF(H9&gt;H10,1,0)+IF(J9&gt;J10,1,0)+IF(L9&gt;L10,1,0)+IF(N9&gt;N10,1,0))</f>
        <v>0</v>
      </c>
      <c r="Q9" s="137"/>
      <c r="R9" s="216"/>
      <c r="S9" s="2"/>
      <c r="T9" s="2"/>
      <c r="U9" s="2"/>
      <c r="V9" s="2"/>
      <c r="W9" s="350"/>
      <c r="X9" s="2"/>
      <c r="Y9" s="350"/>
      <c r="Z9" s="2"/>
      <c r="AA9" s="350"/>
      <c r="AB9" s="2"/>
      <c r="AC9" s="350"/>
      <c r="AD9" s="2"/>
      <c r="AE9" s="350"/>
      <c r="AF9" s="137"/>
      <c r="AG9" s="137"/>
      <c r="AH9" s="169"/>
      <c r="AI9" s="2"/>
      <c r="AJ9" s="2"/>
      <c r="AK9" s="2"/>
      <c r="AL9" s="2"/>
      <c r="AM9" s="350"/>
      <c r="AN9" s="2"/>
      <c r="AO9" s="351"/>
      <c r="AQ9" s="351"/>
      <c r="AS9" s="351"/>
      <c r="AU9" s="351"/>
      <c r="AV9" s="138"/>
      <c r="AW9" s="138"/>
      <c r="AX9" s="164"/>
      <c r="BC9" s="351"/>
      <c r="BE9" s="351"/>
      <c r="BG9" s="351"/>
      <c r="BI9" s="351"/>
      <c r="BK9" s="351"/>
      <c r="BL9" s="138"/>
      <c r="BS9" s="351"/>
      <c r="BU9" s="351"/>
      <c r="BW9" s="351"/>
      <c r="BY9" s="351"/>
      <c r="CA9" s="351"/>
      <c r="CB9" s="138"/>
      <c r="CC9" s="138"/>
      <c r="CD9" s="178"/>
      <c r="CE9" s="6"/>
      <c r="CF9" s="6"/>
      <c r="CG9" s="6"/>
      <c r="CH9" s="6"/>
      <c r="CI9" s="370"/>
      <c r="CK9" s="351"/>
      <c r="CM9" s="351"/>
      <c r="CO9" s="351"/>
      <c r="CQ9" s="351"/>
      <c r="CR9" s="138"/>
      <c r="CY9" s="351"/>
      <c r="DA9" s="351"/>
      <c r="DC9" s="351"/>
      <c r="DE9" s="351"/>
      <c r="DG9" s="351"/>
      <c r="DH9" s="138"/>
    </row>
    <row r="10" spans="1:117" s="1" customFormat="1" ht="15" customHeight="1" x14ac:dyDescent="0.25">
      <c r="A10" s="137">
        <f ca="1">dummy1!T9</f>
        <v>16</v>
      </c>
      <c r="B10" s="132"/>
      <c r="C10" s="15" t="str">
        <f ca="1">IF(D10="Bye","","("&amp;A10&amp;")")</f>
        <v>(16)</v>
      </c>
      <c r="D10" s="10" t="str">
        <f ca="1">IFERROR(VLOOKUP(A10,dummy1!$K$45:$L$300,2,FALSE),"")</f>
        <v>Player 16</v>
      </c>
      <c r="E10" s="10"/>
      <c r="F10" s="24"/>
      <c r="G10" s="353"/>
      <c r="H10" s="24"/>
      <c r="I10" s="353"/>
      <c r="J10" s="24"/>
      <c r="K10" s="353"/>
      <c r="L10" s="24"/>
      <c r="M10" s="353"/>
      <c r="N10" s="24"/>
      <c r="O10" s="362"/>
      <c r="P10" s="145">
        <f ca="1">IF(A9="Bye",$A$11,IF(F9&lt;F10,1,0)+IF(H9&lt;H10,1,0)+IF(J9&lt;J10,1,0)+IF(L9&lt;L10,1,0)+IF(N9&lt;N10,1,0))</f>
        <v>0</v>
      </c>
      <c r="Q10" s="137"/>
      <c r="R10" s="216"/>
      <c r="S10" s="2"/>
      <c r="T10" s="2"/>
      <c r="U10" s="2"/>
      <c r="V10" s="2"/>
      <c r="W10" s="350"/>
      <c r="X10" s="2"/>
      <c r="Y10" s="350"/>
      <c r="Z10" s="2"/>
      <c r="AA10" s="350"/>
      <c r="AB10" s="2"/>
      <c r="AC10" s="350"/>
      <c r="AD10" s="2"/>
      <c r="AE10" s="350"/>
      <c r="AF10" s="137"/>
      <c r="AG10" s="137"/>
      <c r="AH10" s="169"/>
      <c r="AI10" s="2"/>
      <c r="AJ10" s="2"/>
      <c r="AK10" s="2"/>
      <c r="AL10" s="2"/>
      <c r="AM10" s="350"/>
      <c r="AN10" s="2"/>
      <c r="AO10" s="351"/>
      <c r="AQ10" s="351"/>
      <c r="AS10" s="351"/>
      <c r="AU10" s="351"/>
      <c r="AV10" s="138"/>
      <c r="AW10" s="138"/>
      <c r="AX10" s="164"/>
      <c r="BC10" s="351"/>
      <c r="BE10" s="351"/>
      <c r="BG10" s="351"/>
      <c r="BI10" s="351"/>
      <c r="BK10" s="351"/>
      <c r="BL10" s="138"/>
      <c r="BS10" s="351"/>
      <c r="BU10" s="351"/>
      <c r="BW10" s="351"/>
      <c r="BY10" s="351"/>
      <c r="CA10" s="351"/>
      <c r="CB10" s="138"/>
      <c r="CC10" s="138"/>
      <c r="CD10" s="178"/>
      <c r="CE10" s="6"/>
      <c r="CF10" s="6"/>
      <c r="CG10" s="6"/>
      <c r="CH10" s="6"/>
      <c r="CI10" s="370"/>
      <c r="CK10" s="351"/>
      <c r="CM10" s="351"/>
      <c r="CO10" s="351"/>
      <c r="CQ10" s="351"/>
      <c r="CR10" s="138"/>
      <c r="CY10" s="351"/>
      <c r="DA10" s="351"/>
      <c r="DC10" s="351"/>
      <c r="DE10" s="351"/>
      <c r="DG10" s="351"/>
      <c r="DH10" s="138"/>
    </row>
    <row r="11" spans="1:117" s="1" customFormat="1" ht="15" customHeight="1" x14ac:dyDescent="0.25">
      <c r="A11" s="137">
        <v>3</v>
      </c>
      <c r="B11" s="132"/>
      <c r="C11" s="16"/>
      <c r="F11" s="9"/>
      <c r="G11" s="351"/>
      <c r="H11" s="9"/>
      <c r="I11" s="351"/>
      <c r="J11" s="9"/>
      <c r="K11" s="351"/>
      <c r="L11" s="9"/>
      <c r="M11" s="351"/>
      <c r="N11" s="9"/>
      <c r="O11" s="351"/>
      <c r="P11" s="146"/>
      <c r="Q11" s="137"/>
      <c r="R11" s="240"/>
      <c r="S11" s="16"/>
      <c r="U11" s="9"/>
      <c r="V11" s="9"/>
      <c r="W11" s="351"/>
      <c r="X11" s="9"/>
      <c r="Y11" s="351"/>
      <c r="Z11" s="9"/>
      <c r="AA11" s="351"/>
      <c r="AB11" s="9"/>
      <c r="AC11" s="351"/>
      <c r="AD11" s="9"/>
      <c r="AE11" s="351"/>
      <c r="AF11" s="137"/>
      <c r="AG11" s="137"/>
      <c r="AH11" s="169"/>
      <c r="AI11" s="2"/>
      <c r="AJ11" s="2"/>
      <c r="AK11" s="2"/>
      <c r="AL11" s="2"/>
      <c r="AM11" s="350"/>
      <c r="AN11" s="2"/>
      <c r="AO11" s="351"/>
      <c r="AQ11" s="351"/>
      <c r="AS11" s="351"/>
      <c r="AU11" s="351"/>
      <c r="AV11" s="138"/>
      <c r="AW11" s="138"/>
      <c r="AX11" s="164"/>
      <c r="BC11" s="351"/>
      <c r="BE11" s="351"/>
      <c r="BG11" s="351"/>
      <c r="BI11" s="351"/>
      <c r="BK11" s="351"/>
      <c r="BL11" s="138"/>
      <c r="BS11" s="351"/>
      <c r="BU11" s="351"/>
      <c r="BW11" s="351"/>
      <c r="BY11" s="351"/>
      <c r="CA11" s="351"/>
      <c r="CB11" s="138"/>
      <c r="CC11" s="138"/>
      <c r="CD11" s="164"/>
      <c r="CI11" s="351"/>
      <c r="CK11" s="351"/>
      <c r="CM11" s="351"/>
      <c r="CO11" s="351"/>
      <c r="CQ11" s="351"/>
      <c r="CR11" s="138"/>
      <c r="CY11" s="351"/>
      <c r="DA11" s="351"/>
      <c r="DC11" s="351"/>
      <c r="DE11" s="351"/>
      <c r="DG11" s="351"/>
      <c r="DH11" s="138"/>
    </row>
    <row r="12" spans="1:117" s="1" customFormat="1" ht="15" customHeight="1" thickBot="1" x14ac:dyDescent="0.3">
      <c r="A12" s="137">
        <v>0</v>
      </c>
      <c r="B12" s="131"/>
      <c r="C12" s="130">
        <f ca="1">IF(A9&lt;&gt;"Bye",IF(A10&lt;&gt;"Bye",A12+1,A12),A12)</f>
        <v>1</v>
      </c>
      <c r="D12" s="182">
        <f ca="1">VLOOKUP(C12,dummy1!$O$9:$R$72,2,FALSE)</f>
        <v>42040</v>
      </c>
      <c r="E12" s="183">
        <f ca="1">VLOOKUP(C12,dummy1!$O$9:$R$72,3,FALSE)</f>
        <v>0.625</v>
      </c>
      <c r="F12" s="412" t="str">
        <f ca="1">VLOOKUP(C12,dummy1!$O$9:$R$72,4,FALSE)</f>
        <v>Court 1</v>
      </c>
      <c r="G12" s="412"/>
      <c r="H12" s="412"/>
      <c r="I12" s="412"/>
      <c r="J12" s="412"/>
      <c r="K12" s="412"/>
      <c r="L12" s="412"/>
      <c r="M12" s="412"/>
      <c r="N12" s="412"/>
      <c r="O12" s="351"/>
      <c r="P12" s="146"/>
      <c r="Q12" s="157"/>
      <c r="R12" s="241"/>
      <c r="S12" s="27" t="str">
        <f ca="1">IF(P9=$A$11,C9,IF(P10=$A$11,C10,""))</f>
        <v/>
      </c>
      <c r="T12" s="1" t="str">
        <f ca="1">IF(P9=$A$11,D9,IF(P10=$A$11,D10,"Winner Match "&amp;C12))</f>
        <v>Winner Match 1</v>
      </c>
      <c r="V12" s="23"/>
      <c r="W12" s="352"/>
      <c r="X12" s="23"/>
      <c r="Y12" s="352"/>
      <c r="Z12" s="23"/>
      <c r="AA12" s="352"/>
      <c r="AB12" s="23"/>
      <c r="AC12" s="352"/>
      <c r="AD12" s="23"/>
      <c r="AE12" s="361"/>
      <c r="AF12" s="138">
        <f>IF(V12&gt;V13,1,0)+IF(X12&gt;X13,1,0)+IF(Z12&gt;Z13,1,0)+IF(AB12&gt;AB13,1,0)+IF(AD12&gt;AD13,1,0)</f>
        <v>0</v>
      </c>
      <c r="AG12" s="137"/>
      <c r="AH12" s="169"/>
      <c r="AI12" s="2"/>
      <c r="AJ12" s="2"/>
      <c r="AK12" s="2"/>
      <c r="AL12" s="2"/>
      <c r="AM12" s="350"/>
      <c r="AN12" s="2"/>
      <c r="AO12" s="351"/>
      <c r="AQ12" s="351"/>
      <c r="AS12" s="351"/>
      <c r="AU12" s="351"/>
      <c r="AV12" s="138"/>
      <c r="AW12" s="138"/>
      <c r="AX12" s="164"/>
      <c r="BC12" s="351"/>
      <c r="BE12" s="351"/>
      <c r="BG12" s="351"/>
      <c r="BI12" s="351"/>
      <c r="BK12" s="351"/>
      <c r="BL12" s="138"/>
      <c r="BS12" s="351"/>
      <c r="BU12" s="351"/>
      <c r="BW12" s="351"/>
      <c r="BY12" s="351"/>
      <c r="CA12" s="351"/>
      <c r="CB12" s="138"/>
      <c r="CC12" s="138"/>
      <c r="CD12" s="164"/>
      <c r="CI12" s="351"/>
      <c r="CK12" s="351"/>
      <c r="CM12" s="351"/>
      <c r="CO12" s="351"/>
      <c r="CQ12" s="351"/>
      <c r="CR12" s="138"/>
      <c r="CY12" s="351"/>
      <c r="DA12" s="351"/>
      <c r="DC12" s="351"/>
      <c r="DE12" s="351"/>
      <c r="DG12" s="351"/>
      <c r="DH12" s="138"/>
    </row>
    <row r="13" spans="1:117" s="1" customFormat="1" ht="15" customHeight="1" x14ac:dyDescent="0.25">
      <c r="A13" s="137"/>
      <c r="B13" s="113"/>
      <c r="C13" s="16"/>
      <c r="F13" s="9"/>
      <c r="G13" s="351"/>
      <c r="H13" s="9"/>
      <c r="I13" s="351"/>
      <c r="J13" s="9"/>
      <c r="K13" s="351"/>
      <c r="L13" s="9"/>
      <c r="M13" s="351"/>
      <c r="N13" s="9"/>
      <c r="O13" s="351"/>
      <c r="P13" s="146"/>
      <c r="Q13" s="137"/>
      <c r="R13" s="240"/>
      <c r="S13" s="15" t="str">
        <f ca="1">IF(P15=$A$11,C15,IF(P16=$A$11,C16,""))</f>
        <v/>
      </c>
      <c r="T13" s="10" t="str">
        <f ca="1">IF(P15=$A$11,D15,IF(P16=$A$11,D16,"Winner Match "&amp;C18))</f>
        <v>Winner Match 2</v>
      </c>
      <c r="U13" s="10"/>
      <c r="V13" s="24"/>
      <c r="W13" s="353"/>
      <c r="X13" s="24"/>
      <c r="Y13" s="353"/>
      <c r="Z13" s="24"/>
      <c r="AA13" s="353"/>
      <c r="AB13" s="24"/>
      <c r="AC13" s="353"/>
      <c r="AD13" s="24"/>
      <c r="AE13" s="362"/>
      <c r="AF13" s="149">
        <f>IF(V12&lt;V13,1,0)+IF(X12&lt;X13,1,0)+IF(Z12&lt;Z13,1,0)+IF(AB12&lt;AB13,1,0)+IF(AD12&lt;AD13,1,0)</f>
        <v>0</v>
      </c>
      <c r="AG13" s="148"/>
      <c r="AH13" s="169"/>
      <c r="AI13" s="2"/>
      <c r="AJ13" s="2"/>
      <c r="AK13" s="2"/>
      <c r="AL13" s="2"/>
      <c r="AM13" s="350"/>
      <c r="AN13" s="2"/>
      <c r="AO13" s="351"/>
      <c r="AQ13" s="351"/>
      <c r="AS13" s="351"/>
      <c r="AU13" s="351"/>
      <c r="AV13" s="138"/>
      <c r="AW13" s="138"/>
      <c r="AX13" s="164"/>
      <c r="BC13" s="351"/>
      <c r="BE13" s="351"/>
      <c r="BG13" s="351"/>
      <c r="BI13" s="351"/>
      <c r="BK13" s="351"/>
      <c r="BL13" s="138"/>
      <c r="BS13" s="351"/>
      <c r="BU13" s="351"/>
      <c r="BW13" s="351"/>
      <c r="BY13" s="351"/>
      <c r="CA13" s="351"/>
      <c r="CB13" s="138"/>
      <c r="CC13" s="138"/>
      <c r="CD13" s="164"/>
      <c r="CI13" s="351"/>
      <c r="CK13" s="351"/>
      <c r="CM13" s="351"/>
      <c r="CO13" s="351"/>
      <c r="CQ13" s="351"/>
      <c r="CR13" s="138"/>
      <c r="CY13" s="351"/>
      <c r="DA13" s="351"/>
      <c r="DC13" s="351"/>
      <c r="DE13" s="351"/>
      <c r="DG13" s="351"/>
      <c r="DH13" s="138"/>
    </row>
    <row r="14" spans="1:117" s="1" customFormat="1" ht="15" customHeight="1" x14ac:dyDescent="0.25">
      <c r="A14" s="137" t="str">
        <f ca="1">IF(OR(A15="Bye",A16="Bye"),"Bye","")</f>
        <v/>
      </c>
      <c r="B14" s="131"/>
      <c r="C14" s="16"/>
      <c r="E14" s="9"/>
      <c r="F14" s="9"/>
      <c r="G14" s="351"/>
      <c r="H14" s="9"/>
      <c r="I14" s="351"/>
      <c r="J14" s="9"/>
      <c r="K14" s="351"/>
      <c r="L14" s="9"/>
      <c r="M14" s="351"/>
      <c r="N14" s="9"/>
      <c r="O14" s="351"/>
      <c r="P14" s="137"/>
      <c r="Q14" s="148"/>
      <c r="R14" s="240"/>
      <c r="S14" s="16"/>
      <c r="V14" s="9"/>
      <c r="W14" s="351"/>
      <c r="X14" s="9"/>
      <c r="Y14" s="351"/>
      <c r="Z14" s="9"/>
      <c r="AA14" s="351"/>
      <c r="AB14" s="9"/>
      <c r="AC14" s="351"/>
      <c r="AD14" s="9"/>
      <c r="AE14" s="351"/>
      <c r="AF14" s="137"/>
      <c r="AG14" s="148"/>
      <c r="AH14" s="169"/>
      <c r="AI14" s="2"/>
      <c r="AJ14" s="2"/>
      <c r="AK14" s="2"/>
      <c r="AL14" s="2"/>
      <c r="AM14" s="350"/>
      <c r="AN14" s="2"/>
      <c r="AO14" s="351"/>
      <c r="AQ14" s="351"/>
      <c r="AS14" s="351"/>
      <c r="AU14" s="351"/>
      <c r="AV14" s="138"/>
      <c r="AW14" s="138"/>
      <c r="AX14" s="164"/>
      <c r="BC14" s="351"/>
      <c r="BE14" s="351"/>
      <c r="BG14" s="351"/>
      <c r="BI14" s="351"/>
      <c r="BK14" s="351"/>
      <c r="BL14" s="138"/>
      <c r="BS14" s="351"/>
      <c r="BU14" s="351"/>
      <c r="BW14" s="351"/>
      <c r="BY14" s="351"/>
      <c r="CA14" s="351"/>
      <c r="CB14" s="138"/>
      <c r="CC14" s="138"/>
      <c r="CD14" s="164"/>
      <c r="CI14" s="351"/>
      <c r="CK14" s="351"/>
      <c r="CM14" s="351"/>
      <c r="CO14" s="351"/>
      <c r="CQ14" s="351"/>
      <c r="CR14" s="138"/>
      <c r="CY14" s="351"/>
      <c r="DA14" s="351"/>
      <c r="DC14" s="351"/>
      <c r="DE14" s="351"/>
      <c r="DG14" s="351"/>
      <c r="DH14" s="138"/>
    </row>
    <row r="15" spans="1:117" s="1" customFormat="1" ht="15" customHeight="1" thickBot="1" x14ac:dyDescent="0.3">
      <c r="A15" s="137">
        <f ca="1">dummy1!S10</f>
        <v>8</v>
      </c>
      <c r="B15" s="132"/>
      <c r="C15" s="15" t="str">
        <f ca="1">IF(D15="Bye","","("&amp;A15&amp;")")</f>
        <v>(8)</v>
      </c>
      <c r="D15" s="1" t="str">
        <f ca="1">IFERROR(VLOOKUP(A15,dummy1!$K$45:$L$300,2,FALSE),"")</f>
        <v>Player 8</v>
      </c>
      <c r="F15" s="23"/>
      <c r="G15" s="352"/>
      <c r="H15" s="23"/>
      <c r="I15" s="352"/>
      <c r="J15" s="23"/>
      <c r="K15" s="352"/>
      <c r="L15" s="23"/>
      <c r="M15" s="352"/>
      <c r="N15" s="23"/>
      <c r="O15" s="361"/>
      <c r="P15" s="138">
        <f ca="1">IF(A16="Bye",$A$11,IF(F15&gt;F16,1,0)+IF(H15&gt;H16,1,0)+IF(J15&gt;J16,1,0)+IF(L15&gt;L16,1,0)+IF(N15&gt;N16,1,0))</f>
        <v>0</v>
      </c>
      <c r="Q15" s="148"/>
      <c r="R15" s="240"/>
      <c r="S15" s="184">
        <f ca="1">C113+1</f>
        <v>13</v>
      </c>
      <c r="T15" s="185">
        <f ca="1">VLOOKUP(S15,dummy1!$O$9:$R$72,2,FALSE)</f>
        <v>42040</v>
      </c>
      <c r="U15" s="186">
        <f ca="1">VLOOKUP(S15,dummy1!$O$9:$R$72,3,FALSE)</f>
        <v>0.625</v>
      </c>
      <c r="V15" s="414" t="str">
        <f ca="1">VLOOKUP(S15,dummy1!$O$9:$R$72,4,FALSE)</f>
        <v>Court 13</v>
      </c>
      <c r="W15" s="414"/>
      <c r="X15" s="414"/>
      <c r="Y15" s="414"/>
      <c r="Z15" s="414"/>
      <c r="AA15" s="414"/>
      <c r="AB15" s="414"/>
      <c r="AC15" s="414"/>
      <c r="AD15" s="414"/>
      <c r="AE15" s="351"/>
      <c r="AF15" s="137"/>
      <c r="AG15" s="148"/>
      <c r="AH15" s="169"/>
      <c r="AI15" s="2"/>
      <c r="AJ15" s="2"/>
      <c r="AK15" s="2"/>
      <c r="AL15" s="2"/>
      <c r="AM15" s="350"/>
      <c r="AN15" s="2"/>
      <c r="AO15" s="351"/>
      <c r="AQ15" s="351"/>
      <c r="AS15" s="351"/>
      <c r="AU15" s="351"/>
      <c r="AV15" s="138"/>
      <c r="AW15" s="138"/>
      <c r="AX15" s="164"/>
      <c r="BC15" s="351"/>
      <c r="BE15" s="351"/>
      <c r="BG15" s="351"/>
      <c r="BI15" s="351"/>
      <c r="BK15" s="351"/>
      <c r="BL15" s="138"/>
      <c r="BR15" s="6"/>
      <c r="BS15" s="370"/>
      <c r="BT15" s="6"/>
      <c r="BU15" s="370"/>
      <c r="BV15" s="6"/>
      <c r="BW15" s="370"/>
      <c r="BY15" s="351"/>
      <c r="CA15" s="351"/>
      <c r="CB15" s="138"/>
      <c r="CC15" s="138"/>
      <c r="CD15" s="164"/>
      <c r="CI15" s="351"/>
      <c r="CK15" s="351"/>
      <c r="CM15" s="351"/>
      <c r="CO15" s="351"/>
      <c r="CQ15" s="351"/>
      <c r="CR15" s="138"/>
      <c r="CY15" s="351"/>
      <c r="DA15" s="351"/>
      <c r="DC15" s="351"/>
      <c r="DE15" s="351"/>
      <c r="DG15" s="351"/>
      <c r="DH15" s="138"/>
    </row>
    <row r="16" spans="1:117" s="1" customFormat="1" ht="15" customHeight="1" x14ac:dyDescent="0.25">
      <c r="A16" s="137">
        <f ca="1">dummy1!T10</f>
        <v>9</v>
      </c>
      <c r="B16" s="132"/>
      <c r="C16" s="15" t="str">
        <f ca="1">IF(D16="Bye","","("&amp;A16&amp;")")</f>
        <v>(9)</v>
      </c>
      <c r="D16" s="10" t="str">
        <f ca="1">IFERROR(VLOOKUP(A16,dummy1!$K$45:$L$300,2,FALSE),"")</f>
        <v>Player 9</v>
      </c>
      <c r="E16" s="10"/>
      <c r="F16" s="24"/>
      <c r="G16" s="353"/>
      <c r="H16" s="24"/>
      <c r="I16" s="353"/>
      <c r="J16" s="24"/>
      <c r="K16" s="353"/>
      <c r="L16" s="24"/>
      <c r="M16" s="353"/>
      <c r="N16" s="24"/>
      <c r="O16" s="362"/>
      <c r="P16" s="149">
        <f ca="1">IF(A15="Bye",$A$11,IF(F15&lt;F16,1,0)+IF(H15&lt;H16,1,0)+IF(J15&lt;J16,1,0)+IF(L15&lt;L16,1,0)+IF(N15&lt;N16,1,0))</f>
        <v>0</v>
      </c>
      <c r="Q16" s="138"/>
      <c r="R16" s="112"/>
      <c r="S16" s="16"/>
      <c r="V16" s="9"/>
      <c r="W16" s="351"/>
      <c r="X16" s="9"/>
      <c r="Y16" s="351"/>
      <c r="Z16" s="9"/>
      <c r="AA16" s="351"/>
      <c r="AB16" s="9"/>
      <c r="AC16" s="351"/>
      <c r="AD16" s="9"/>
      <c r="AE16" s="351"/>
      <c r="AF16" s="137"/>
      <c r="AG16" s="148"/>
      <c r="AH16" s="169"/>
      <c r="AI16" s="2"/>
      <c r="AJ16" s="2"/>
      <c r="AK16" s="2"/>
      <c r="AL16" s="2"/>
      <c r="AM16" s="350"/>
      <c r="AN16" s="2"/>
      <c r="AO16" s="351"/>
      <c r="AQ16" s="351"/>
      <c r="AS16" s="351"/>
      <c r="AU16" s="351"/>
      <c r="AV16" s="138"/>
      <c r="AW16" s="138"/>
      <c r="AX16" s="164"/>
      <c r="BC16" s="351"/>
      <c r="BE16" s="351"/>
      <c r="BG16" s="351"/>
      <c r="BI16" s="351"/>
      <c r="BK16" s="351"/>
      <c r="BL16" s="138"/>
      <c r="BR16" s="6"/>
      <c r="BS16" s="370"/>
      <c r="BT16" s="6"/>
      <c r="BU16" s="370"/>
      <c r="BV16" s="6"/>
      <c r="BW16" s="370"/>
      <c r="BY16" s="351"/>
      <c r="CA16" s="351"/>
      <c r="CB16" s="138"/>
      <c r="CC16" s="138"/>
      <c r="CD16" s="164"/>
      <c r="CI16" s="351"/>
      <c r="CK16" s="351"/>
      <c r="CM16" s="351"/>
      <c r="CO16" s="351"/>
      <c r="CQ16" s="351"/>
      <c r="CR16" s="138"/>
      <c r="CY16" s="351"/>
      <c r="DA16" s="351"/>
      <c r="DC16" s="351"/>
      <c r="DE16" s="351"/>
      <c r="DG16" s="351"/>
      <c r="DH16" s="138"/>
    </row>
    <row r="17" spans="1:112" s="1" customFormat="1" ht="15" customHeight="1" x14ac:dyDescent="0.25">
      <c r="A17" s="137"/>
      <c r="B17" s="132"/>
      <c r="C17" s="16"/>
      <c r="F17" s="9"/>
      <c r="G17" s="351"/>
      <c r="H17" s="9"/>
      <c r="I17" s="351"/>
      <c r="J17" s="9"/>
      <c r="K17" s="351"/>
      <c r="L17" s="9"/>
      <c r="M17" s="351"/>
      <c r="N17" s="9"/>
      <c r="O17" s="351"/>
      <c r="P17" s="138"/>
      <c r="Q17" s="138"/>
      <c r="R17" s="216"/>
      <c r="S17" s="2"/>
      <c r="T17" s="2"/>
      <c r="U17" s="2"/>
      <c r="V17" s="2"/>
      <c r="W17" s="350"/>
      <c r="X17" s="2"/>
      <c r="Y17" s="350"/>
      <c r="Z17" s="2"/>
      <c r="AA17" s="350"/>
      <c r="AB17" s="2"/>
      <c r="AC17" s="350"/>
      <c r="AD17" s="2"/>
      <c r="AE17" s="350"/>
      <c r="AF17" s="137"/>
      <c r="AG17" s="148"/>
      <c r="AH17" s="193"/>
      <c r="AI17" s="16"/>
      <c r="AK17" s="9"/>
      <c r="AL17" s="9"/>
      <c r="AM17" s="351"/>
      <c r="AN17" s="9"/>
      <c r="AO17" s="351"/>
      <c r="AP17" s="9"/>
      <c r="AQ17" s="351"/>
      <c r="AR17" s="9"/>
      <c r="AS17" s="351"/>
      <c r="AT17" s="9"/>
      <c r="AU17" s="351"/>
      <c r="AV17" s="137"/>
      <c r="AW17" s="138"/>
      <c r="AX17" s="164"/>
      <c r="BC17" s="351"/>
      <c r="BE17" s="351"/>
      <c r="BG17" s="351"/>
      <c r="BI17" s="351"/>
      <c r="BK17" s="351"/>
      <c r="BL17" s="138"/>
      <c r="BR17" s="6"/>
      <c r="BS17" s="370"/>
      <c r="BT17" s="6"/>
      <c r="BU17" s="370"/>
      <c r="BV17" s="6"/>
      <c r="BW17" s="370"/>
      <c r="BY17" s="351"/>
      <c r="CA17" s="351"/>
      <c r="CB17" s="138"/>
      <c r="CC17" s="138"/>
      <c r="CD17" s="164"/>
      <c r="CI17" s="351"/>
      <c r="CK17" s="351"/>
      <c r="CM17" s="351"/>
      <c r="CO17" s="351"/>
      <c r="CQ17" s="351"/>
      <c r="CR17" s="138"/>
      <c r="CY17" s="351"/>
      <c r="DA17" s="351"/>
      <c r="DC17" s="351"/>
      <c r="DE17" s="351"/>
      <c r="DG17" s="351"/>
      <c r="DH17" s="138"/>
    </row>
    <row r="18" spans="1:112" s="1" customFormat="1" ht="15" customHeight="1" thickBot="1" x14ac:dyDescent="0.3">
      <c r="A18" s="137"/>
      <c r="B18" s="131"/>
      <c r="C18" s="130">
        <f ca="1">IF(A15&lt;&gt;"Bye",IF(A16&lt;&gt;"Bye",C12+1,C12),C12)</f>
        <v>2</v>
      </c>
      <c r="D18" s="182">
        <f ca="1">VLOOKUP(C18,dummy1!$O$9:$R$72,2,FALSE)</f>
        <v>42040</v>
      </c>
      <c r="E18" s="183">
        <f ca="1">VLOOKUP(C18,dummy1!$O$9:$R$72,3,FALSE)</f>
        <v>0.625</v>
      </c>
      <c r="F18" s="412" t="str">
        <f ca="1">VLOOKUP(C18,dummy1!$O$9:$R$72,4,FALSE)</f>
        <v>Court 2</v>
      </c>
      <c r="G18" s="412"/>
      <c r="H18" s="412"/>
      <c r="I18" s="412"/>
      <c r="J18" s="412"/>
      <c r="K18" s="412"/>
      <c r="L18" s="412"/>
      <c r="M18" s="412"/>
      <c r="N18" s="412"/>
      <c r="O18" s="351"/>
      <c r="P18" s="138"/>
      <c r="Q18" s="138"/>
      <c r="R18" s="216"/>
      <c r="S18" s="2"/>
      <c r="T18" s="2"/>
      <c r="U18" s="2"/>
      <c r="V18" s="2"/>
      <c r="W18" s="350"/>
      <c r="X18" s="2"/>
      <c r="Y18" s="350"/>
      <c r="Z18" s="2"/>
      <c r="AA18" s="350"/>
      <c r="AB18" s="2"/>
      <c r="AC18" s="350"/>
      <c r="AD18" s="2"/>
      <c r="AE18" s="350"/>
      <c r="AF18" s="137"/>
      <c r="AG18" s="147"/>
      <c r="AH18" s="194"/>
      <c r="AI18" s="27" t="str">
        <f>IF(AF12=$A$11,S12,IF(AF13=$A$11,S13,""))</f>
        <v/>
      </c>
      <c r="AJ18" s="1" t="str">
        <f ca="1">IF(AF12=$A$11,T12,IF(AF13=$A$11,T13,"Winner Match "&amp;S15))</f>
        <v>Winner Match 13</v>
      </c>
      <c r="AL18" s="23"/>
      <c r="AM18" s="352"/>
      <c r="AN18" s="23"/>
      <c r="AO18" s="352"/>
      <c r="AP18" s="23"/>
      <c r="AQ18" s="352"/>
      <c r="AR18" s="23"/>
      <c r="AS18" s="352"/>
      <c r="AT18" s="23"/>
      <c r="AU18" s="361"/>
      <c r="AV18" s="138">
        <f>IF(AL18&gt;AL19,1,0)+IF(AN18&gt;AN19,1,0)+IF(AP18&gt;AP19,1,0)+IF(AR18&gt;AR19,1,0)+IF(AT18&gt;AT19,1,0)</f>
        <v>0</v>
      </c>
      <c r="AW18" s="138"/>
      <c r="AX18" s="164"/>
      <c r="BC18" s="351"/>
      <c r="BE18" s="351"/>
      <c r="BG18" s="351"/>
      <c r="BI18" s="351"/>
      <c r="BK18" s="351"/>
      <c r="BL18" s="138"/>
      <c r="BS18" s="351"/>
      <c r="BU18" s="351"/>
      <c r="BW18" s="351"/>
      <c r="BY18" s="351"/>
      <c r="CA18" s="351"/>
      <c r="CB18" s="138"/>
      <c r="CC18" s="138"/>
      <c r="CD18" s="164"/>
      <c r="CI18" s="351"/>
      <c r="CK18" s="351"/>
      <c r="CM18" s="351"/>
      <c r="CO18" s="351"/>
      <c r="CQ18" s="351"/>
      <c r="CR18" s="138"/>
      <c r="CY18" s="351"/>
      <c r="DA18" s="351"/>
      <c r="DC18" s="351"/>
      <c r="DE18" s="351"/>
      <c r="DG18" s="351"/>
      <c r="DH18" s="138"/>
    </row>
    <row r="19" spans="1:112" s="1" customFormat="1" ht="15" customHeight="1" x14ac:dyDescent="0.25">
      <c r="A19" s="137"/>
      <c r="B19" s="113"/>
      <c r="C19" s="16"/>
      <c r="F19" s="9"/>
      <c r="G19" s="351"/>
      <c r="H19" s="9"/>
      <c r="I19" s="351"/>
      <c r="J19" s="9"/>
      <c r="K19" s="351"/>
      <c r="L19" s="9"/>
      <c r="M19" s="351"/>
      <c r="N19" s="9"/>
      <c r="O19" s="351"/>
      <c r="P19" s="137"/>
      <c r="Q19" s="137"/>
      <c r="R19" s="216"/>
      <c r="S19" s="2"/>
      <c r="T19" s="2"/>
      <c r="U19" s="2"/>
      <c r="V19" s="2"/>
      <c r="W19" s="350"/>
      <c r="X19" s="2"/>
      <c r="Y19" s="350"/>
      <c r="Z19" s="2"/>
      <c r="AA19" s="350"/>
      <c r="AB19" s="2"/>
      <c r="AC19" s="350"/>
      <c r="AD19" s="2"/>
      <c r="AE19" s="350"/>
      <c r="AF19" s="137"/>
      <c r="AG19" s="148"/>
      <c r="AH19" s="195"/>
      <c r="AI19" s="15" t="str">
        <f>IF(AF24=$A$11,S24,IF(AF25=$A$11,S25,""))</f>
        <v/>
      </c>
      <c r="AJ19" s="10" t="str">
        <f ca="1">IF(AF24=$A$11,T24,IF(AF25=$A$11,T25,"Winner Match "&amp;S27))</f>
        <v>Winner Match 14</v>
      </c>
      <c r="AK19" s="10"/>
      <c r="AL19" s="24"/>
      <c r="AM19" s="353"/>
      <c r="AN19" s="24"/>
      <c r="AO19" s="353"/>
      <c r="AP19" s="24"/>
      <c r="AQ19" s="353"/>
      <c r="AR19" s="24"/>
      <c r="AS19" s="353"/>
      <c r="AT19" s="24"/>
      <c r="AU19" s="362"/>
      <c r="AV19" s="149">
        <f>IF(AL18&lt;AL19,1,0)+IF(AN18&lt;AN19,1,0)+IF(AP18&lt;AP19,1,0)+IF(AR18&lt;AR19,1,0)+IF(AT18&lt;AT19,1,0)</f>
        <v>0</v>
      </c>
      <c r="AW19" s="148"/>
      <c r="AX19" s="164"/>
      <c r="BC19" s="351"/>
      <c r="BE19" s="351"/>
      <c r="BG19" s="351"/>
      <c r="BI19" s="351"/>
      <c r="BK19" s="351"/>
      <c r="BL19" s="138"/>
      <c r="BS19" s="351"/>
      <c r="BU19" s="351"/>
      <c r="BW19" s="351"/>
      <c r="BY19" s="351"/>
      <c r="CA19" s="351"/>
      <c r="CB19" s="138"/>
      <c r="CC19" s="138"/>
      <c r="CD19" s="178"/>
      <c r="CE19" s="6"/>
      <c r="CF19" s="6"/>
      <c r="CG19" s="6"/>
      <c r="CH19" s="6"/>
      <c r="CI19" s="370"/>
      <c r="CK19" s="351"/>
      <c r="CM19" s="351"/>
      <c r="CO19" s="351"/>
      <c r="CQ19" s="351"/>
      <c r="CR19" s="138"/>
      <c r="CY19" s="351"/>
      <c r="DA19" s="351"/>
      <c r="DC19" s="351"/>
      <c r="DE19" s="351"/>
      <c r="DG19" s="351"/>
      <c r="DH19" s="138"/>
    </row>
    <row r="20" spans="1:112" s="1" customFormat="1" ht="15" customHeight="1" x14ac:dyDescent="0.25">
      <c r="A20" s="137" t="str">
        <f ca="1">IF(OR(A21="Bye",A22="Bye"),"Bye","")</f>
        <v/>
      </c>
      <c r="B20" s="131"/>
      <c r="C20" s="16"/>
      <c r="E20" s="9"/>
      <c r="F20" s="9"/>
      <c r="G20" s="351"/>
      <c r="H20" s="9"/>
      <c r="I20" s="351"/>
      <c r="J20" s="9"/>
      <c r="K20" s="351"/>
      <c r="L20" s="9"/>
      <c r="M20" s="351"/>
      <c r="N20" s="9"/>
      <c r="O20" s="351"/>
      <c r="P20" s="137"/>
      <c r="Q20" s="137"/>
      <c r="R20" s="216"/>
      <c r="S20" s="2"/>
      <c r="T20" s="2"/>
      <c r="U20" s="2"/>
      <c r="V20" s="2"/>
      <c r="W20" s="350"/>
      <c r="X20" s="2"/>
      <c r="Y20" s="350"/>
      <c r="Z20" s="2"/>
      <c r="AA20" s="350"/>
      <c r="AB20" s="2"/>
      <c r="AC20" s="350"/>
      <c r="AD20" s="2"/>
      <c r="AE20" s="350"/>
      <c r="AF20" s="137"/>
      <c r="AG20" s="148"/>
      <c r="AH20" s="195"/>
      <c r="AI20" s="16"/>
      <c r="AL20" s="9"/>
      <c r="AM20" s="351"/>
      <c r="AN20" s="9"/>
      <c r="AO20" s="351"/>
      <c r="AP20" s="9"/>
      <c r="AQ20" s="351"/>
      <c r="AR20" s="9"/>
      <c r="AS20" s="351"/>
      <c r="AT20" s="9"/>
      <c r="AU20" s="351"/>
      <c r="AV20" s="137"/>
      <c r="AW20" s="148"/>
      <c r="AX20" s="164"/>
      <c r="BC20" s="351"/>
      <c r="BE20" s="351"/>
      <c r="BG20" s="351"/>
      <c r="BI20" s="351"/>
      <c r="BK20" s="351"/>
      <c r="BL20" s="138"/>
      <c r="BS20" s="351"/>
      <c r="BU20" s="351"/>
      <c r="BW20" s="351"/>
      <c r="BY20" s="351"/>
      <c r="CA20" s="351"/>
      <c r="CB20" s="138"/>
      <c r="CC20" s="138"/>
      <c r="CD20" s="178"/>
      <c r="CE20" s="6"/>
      <c r="CF20" s="6"/>
      <c r="CG20" s="6"/>
      <c r="CH20" s="6"/>
      <c r="CI20" s="370"/>
      <c r="CK20" s="351"/>
      <c r="CM20" s="351"/>
      <c r="CO20" s="351"/>
      <c r="CQ20" s="351"/>
      <c r="CR20" s="138"/>
      <c r="CY20" s="351"/>
      <c r="DA20" s="351"/>
      <c r="DC20" s="351"/>
      <c r="DE20" s="351"/>
      <c r="DG20" s="351"/>
      <c r="DH20" s="138"/>
    </row>
    <row r="21" spans="1:112" s="1" customFormat="1" ht="15" customHeight="1" thickBot="1" x14ac:dyDescent="0.3">
      <c r="A21" s="137">
        <f ca="1">dummy1!S11</f>
        <v>4</v>
      </c>
      <c r="B21" s="132"/>
      <c r="C21" s="15" t="str">
        <f ca="1">IF(D21="Bye","","("&amp;A21&amp;")")</f>
        <v>(4)</v>
      </c>
      <c r="D21" s="1" t="str">
        <f ca="1">IFERROR(VLOOKUP(A21,dummy1!$K$45:$L$300,2,FALSE),"")</f>
        <v>Player 4</v>
      </c>
      <c r="F21" s="23"/>
      <c r="G21" s="352"/>
      <c r="H21" s="23"/>
      <c r="I21" s="352"/>
      <c r="J21" s="23"/>
      <c r="K21" s="352"/>
      <c r="L21" s="23"/>
      <c r="M21" s="352"/>
      <c r="N21" s="23"/>
      <c r="O21" s="361"/>
      <c r="P21" s="138">
        <f ca="1">IF(A22="Bye",$A$11,IF(F21&gt;F22,1,0)+IF(H21&gt;H22,1,0)+IF(J21&gt;J22,1,0)+IF(L21&gt;L22,1,0)+IF(N21&gt;N22,1,0))</f>
        <v>0</v>
      </c>
      <c r="Q21" s="137"/>
      <c r="R21" s="216"/>
      <c r="S21" s="2"/>
      <c r="T21" s="2"/>
      <c r="U21" s="2"/>
      <c r="V21" s="2"/>
      <c r="W21" s="350"/>
      <c r="X21" s="2"/>
      <c r="Y21" s="350"/>
      <c r="Z21" s="2"/>
      <c r="AA21" s="350"/>
      <c r="AB21" s="2"/>
      <c r="AC21" s="350"/>
      <c r="AD21" s="2"/>
      <c r="AE21" s="350"/>
      <c r="AF21" s="137"/>
      <c r="AG21" s="148"/>
      <c r="AH21" s="193"/>
      <c r="AI21" s="198">
        <f ca="1">S106+1</f>
        <v>21</v>
      </c>
      <c r="AJ21" s="196">
        <f ca="1">VLOOKUP(AI21,dummy1!$O$9:$R$72,2,FALSE)</f>
        <v>42040</v>
      </c>
      <c r="AK21" s="197">
        <f ca="1">VLOOKUP(AI21,dummy1!$O$9:$R$72,3,FALSE)</f>
        <v>0.70833333333333337</v>
      </c>
      <c r="AL21" s="413" t="str">
        <f ca="1">VLOOKUP(AI21,dummy1!$O$9:$R$72,4,FALSE)</f>
        <v>Court 5</v>
      </c>
      <c r="AM21" s="413"/>
      <c r="AN21" s="413"/>
      <c r="AO21" s="413"/>
      <c r="AP21" s="413"/>
      <c r="AQ21" s="413"/>
      <c r="AR21" s="413"/>
      <c r="AS21" s="413"/>
      <c r="AT21" s="413"/>
      <c r="AU21" s="351"/>
      <c r="AV21" s="137"/>
      <c r="AW21" s="148"/>
      <c r="AX21" s="164"/>
      <c r="BC21" s="351"/>
      <c r="BE21" s="351"/>
      <c r="BG21" s="351"/>
      <c r="BI21" s="351"/>
      <c r="BK21" s="351"/>
      <c r="BL21" s="138"/>
      <c r="BS21" s="351"/>
      <c r="BU21" s="351"/>
      <c r="BW21" s="351"/>
      <c r="BY21" s="351"/>
      <c r="CA21" s="351"/>
      <c r="CB21" s="138"/>
      <c r="CC21" s="138"/>
      <c r="CD21" s="164"/>
      <c r="CI21" s="351"/>
      <c r="CK21" s="351"/>
      <c r="CM21" s="351"/>
      <c r="CO21" s="351"/>
      <c r="CQ21" s="351"/>
      <c r="CR21" s="138"/>
      <c r="CY21" s="351"/>
      <c r="DA21" s="351"/>
      <c r="DC21" s="351"/>
      <c r="DE21" s="351"/>
      <c r="DG21" s="351"/>
      <c r="DH21" s="138"/>
    </row>
    <row r="22" spans="1:112" s="1" customFormat="1" ht="15" customHeight="1" x14ac:dyDescent="0.25">
      <c r="A22" s="137">
        <f ca="1">dummy1!T11</f>
        <v>13</v>
      </c>
      <c r="B22" s="132"/>
      <c r="C22" s="15" t="str">
        <f ca="1">IF(D22="Bye","","("&amp;A22&amp;")")</f>
        <v>(13)</v>
      </c>
      <c r="D22" s="10" t="str">
        <f ca="1">IFERROR(VLOOKUP(A22,dummy1!$K$45:$L$300,2,FALSE),"")</f>
        <v>Player 13</v>
      </c>
      <c r="E22" s="10"/>
      <c r="F22" s="24"/>
      <c r="G22" s="353"/>
      <c r="H22" s="24"/>
      <c r="I22" s="353"/>
      <c r="J22" s="24"/>
      <c r="K22" s="353"/>
      <c r="L22" s="24"/>
      <c r="M22" s="353"/>
      <c r="N22" s="24"/>
      <c r="O22" s="362"/>
      <c r="P22" s="145">
        <f ca="1">IF(A21="Bye",$A$11,IF(F21&lt;F22,1,0)+IF(H21&lt;H22,1,0)+IF(J21&lt;J22,1,0)+IF(L21&lt;L22,1,0)+IF(N21&lt;N22,1,0))</f>
        <v>0</v>
      </c>
      <c r="Q22" s="137"/>
      <c r="R22" s="216"/>
      <c r="S22" s="2"/>
      <c r="T22" s="2"/>
      <c r="U22" s="2"/>
      <c r="V22" s="2"/>
      <c r="W22" s="350"/>
      <c r="X22" s="2"/>
      <c r="Y22" s="350"/>
      <c r="Z22" s="2"/>
      <c r="AA22" s="350"/>
      <c r="AB22" s="2"/>
      <c r="AC22" s="350"/>
      <c r="AD22" s="2"/>
      <c r="AE22" s="350"/>
      <c r="AF22" s="137"/>
      <c r="AG22" s="148"/>
      <c r="AH22" s="113"/>
      <c r="AI22" s="16"/>
      <c r="AL22" s="9"/>
      <c r="AM22" s="351"/>
      <c r="AN22" s="9"/>
      <c r="AO22" s="351"/>
      <c r="AP22" s="9"/>
      <c r="AQ22" s="351"/>
      <c r="AR22" s="9"/>
      <c r="AS22" s="351"/>
      <c r="AT22" s="9"/>
      <c r="AU22" s="351"/>
      <c r="AV22" s="137"/>
      <c r="AW22" s="148"/>
      <c r="AX22" s="164"/>
      <c r="BC22" s="351"/>
      <c r="BE22" s="351"/>
      <c r="BF22" s="6"/>
      <c r="BG22" s="370"/>
      <c r="BH22" s="6"/>
      <c r="BI22" s="370"/>
      <c r="BJ22" s="6"/>
      <c r="BK22" s="370"/>
      <c r="BL22" s="138"/>
      <c r="BS22" s="351"/>
      <c r="BU22" s="351"/>
      <c r="BW22" s="351"/>
      <c r="BY22" s="351"/>
      <c r="CA22" s="351"/>
      <c r="CB22" s="138"/>
      <c r="CC22" s="138"/>
      <c r="CD22" s="164"/>
      <c r="CI22" s="351"/>
      <c r="CK22" s="351"/>
      <c r="CM22" s="351"/>
      <c r="CO22" s="351"/>
      <c r="CQ22" s="351"/>
      <c r="CR22" s="138"/>
      <c r="CY22" s="351"/>
      <c r="DA22" s="351"/>
      <c r="DC22" s="351"/>
      <c r="DE22" s="351"/>
      <c r="DG22" s="351"/>
      <c r="DH22" s="138"/>
    </row>
    <row r="23" spans="1:112" s="1" customFormat="1" ht="15" customHeight="1" x14ac:dyDescent="0.25">
      <c r="A23" s="137"/>
      <c r="B23" s="132"/>
      <c r="C23" s="16"/>
      <c r="F23" s="9"/>
      <c r="G23" s="351"/>
      <c r="H23" s="9"/>
      <c r="I23" s="351"/>
      <c r="J23" s="9"/>
      <c r="K23" s="351"/>
      <c r="L23" s="9"/>
      <c r="M23" s="351"/>
      <c r="N23" s="9"/>
      <c r="O23" s="351"/>
      <c r="P23" s="146"/>
      <c r="Q23" s="137"/>
      <c r="R23" s="240"/>
      <c r="S23" s="16"/>
      <c r="U23" s="9"/>
      <c r="V23" s="9"/>
      <c r="W23" s="351"/>
      <c r="X23" s="9"/>
      <c r="Y23" s="351"/>
      <c r="Z23" s="9"/>
      <c r="AA23" s="351"/>
      <c r="AB23" s="9"/>
      <c r="AC23" s="351"/>
      <c r="AD23" s="9"/>
      <c r="AE23" s="351"/>
      <c r="AF23" s="137"/>
      <c r="AG23" s="148"/>
      <c r="AH23" s="169"/>
      <c r="AI23" s="2"/>
      <c r="AJ23" s="2"/>
      <c r="AK23" s="2"/>
      <c r="AL23" s="2"/>
      <c r="AM23" s="350"/>
      <c r="AN23" s="2"/>
      <c r="AO23" s="351"/>
      <c r="AQ23" s="351"/>
      <c r="AS23" s="351"/>
      <c r="AU23" s="351"/>
      <c r="AV23" s="138"/>
      <c r="AW23" s="148"/>
      <c r="AX23" s="164"/>
      <c r="BC23" s="351"/>
      <c r="BE23" s="351"/>
      <c r="BF23" s="6"/>
      <c r="BG23" s="370"/>
      <c r="BH23" s="6"/>
      <c r="BI23" s="370"/>
      <c r="BJ23" s="6"/>
      <c r="BK23" s="370"/>
      <c r="BL23" s="138"/>
      <c r="BS23" s="351"/>
      <c r="BU23" s="351"/>
      <c r="BW23" s="351"/>
      <c r="BY23" s="351"/>
      <c r="CA23" s="351"/>
      <c r="CB23" s="138"/>
      <c r="CC23" s="138"/>
      <c r="CD23" s="164"/>
      <c r="CI23" s="351"/>
      <c r="CK23" s="351"/>
      <c r="CM23" s="351"/>
      <c r="CO23" s="351"/>
      <c r="CQ23" s="351"/>
      <c r="CR23" s="138"/>
      <c r="CY23" s="351"/>
      <c r="DA23" s="351"/>
      <c r="DC23" s="351"/>
      <c r="DE23" s="351"/>
      <c r="DG23" s="351"/>
      <c r="DH23" s="138"/>
    </row>
    <row r="24" spans="1:112" s="1" customFormat="1" ht="15" customHeight="1" thickBot="1" x14ac:dyDescent="0.3">
      <c r="A24" s="137"/>
      <c r="B24" s="131"/>
      <c r="C24" s="130">
        <f ca="1">IF(A21&lt;&gt;"Bye",IF(A22&lt;&gt;"Bye",C18+1,C18),C18)</f>
        <v>3</v>
      </c>
      <c r="D24" s="182">
        <f ca="1">VLOOKUP(C24,dummy1!$O$9:$R$72,2,FALSE)</f>
        <v>42040</v>
      </c>
      <c r="E24" s="183">
        <f ca="1">VLOOKUP(C24,dummy1!$O$9:$R$72,3,FALSE)</f>
        <v>0.625</v>
      </c>
      <c r="F24" s="412" t="str">
        <f ca="1">VLOOKUP(C24,dummy1!$O$9:$R$72,4,FALSE)</f>
        <v>Court 3</v>
      </c>
      <c r="G24" s="412"/>
      <c r="H24" s="412"/>
      <c r="I24" s="412"/>
      <c r="J24" s="412"/>
      <c r="K24" s="412"/>
      <c r="L24" s="412"/>
      <c r="M24" s="412"/>
      <c r="N24" s="412"/>
      <c r="O24" s="351"/>
      <c r="P24" s="146"/>
      <c r="Q24" s="157"/>
      <c r="R24" s="241"/>
      <c r="S24" s="27" t="str">
        <f ca="1">IF(P21=$A$11,C21,IF(P22=$A$11,C22,""))</f>
        <v/>
      </c>
      <c r="T24" s="1" t="str">
        <f ca="1">IF(P21=$A$11,D21,IF(P22=$A$11,D22,"Winner Match "&amp;C24))</f>
        <v>Winner Match 3</v>
      </c>
      <c r="V24" s="23"/>
      <c r="W24" s="352"/>
      <c r="X24" s="23"/>
      <c r="Y24" s="352"/>
      <c r="Z24" s="23"/>
      <c r="AA24" s="352"/>
      <c r="AB24" s="23"/>
      <c r="AC24" s="352"/>
      <c r="AD24" s="23"/>
      <c r="AE24" s="361"/>
      <c r="AF24" s="138">
        <f>IF(V24&gt;V25,1,0)+IF(X24&gt;X25,1,0)+IF(Z24&gt;Z25,1,0)+IF(AB24&gt;AB25,1,0)+IF(AD24&gt;AD25,1,0)</f>
        <v>0</v>
      </c>
      <c r="AG24" s="148"/>
      <c r="AH24" s="169"/>
      <c r="AI24" s="2"/>
      <c r="AJ24" s="2"/>
      <c r="AK24" s="2"/>
      <c r="AL24" s="2"/>
      <c r="AM24" s="350"/>
      <c r="AN24" s="2"/>
      <c r="AO24" s="351"/>
      <c r="AQ24" s="351"/>
      <c r="AS24" s="351"/>
      <c r="AU24" s="351"/>
      <c r="AV24" s="138"/>
      <c r="AW24" s="148"/>
      <c r="AX24" s="164"/>
      <c r="BC24" s="351"/>
      <c r="BE24" s="351"/>
      <c r="BG24" s="351"/>
      <c r="BI24" s="351"/>
      <c r="BK24" s="351"/>
      <c r="BL24" s="138"/>
      <c r="BS24" s="351"/>
      <c r="BU24" s="351"/>
      <c r="BW24" s="351"/>
      <c r="BY24" s="351"/>
      <c r="CA24" s="351"/>
      <c r="CB24" s="138"/>
      <c r="CC24" s="138"/>
      <c r="CD24" s="164"/>
      <c r="CI24" s="351"/>
      <c r="CK24" s="351"/>
      <c r="CM24" s="351"/>
      <c r="CO24" s="351"/>
      <c r="CQ24" s="351"/>
      <c r="CR24" s="138"/>
      <c r="CY24" s="351"/>
      <c r="DA24" s="351"/>
      <c r="DC24" s="351"/>
      <c r="DE24" s="351"/>
      <c r="DG24" s="351"/>
      <c r="DH24" s="138"/>
    </row>
    <row r="25" spans="1:112" s="1" customFormat="1" ht="15" customHeight="1" x14ac:dyDescent="0.25">
      <c r="A25" s="137"/>
      <c r="B25" s="113"/>
      <c r="C25" s="16"/>
      <c r="F25" s="9"/>
      <c r="G25" s="351"/>
      <c r="H25" s="9"/>
      <c r="I25" s="351"/>
      <c r="J25" s="9"/>
      <c r="K25" s="351"/>
      <c r="L25" s="9"/>
      <c r="M25" s="351"/>
      <c r="N25" s="9"/>
      <c r="O25" s="351"/>
      <c r="P25" s="146"/>
      <c r="Q25" s="137"/>
      <c r="R25" s="240"/>
      <c r="S25" s="15" t="str">
        <f ca="1">IF(P27=$A$11,C27,IF(P28=$A$11,C28,""))</f>
        <v/>
      </c>
      <c r="T25" s="10" t="str">
        <f ca="1">IF(P27=$A$11,D27,IF(P28=$A$11,D28,"Winner Match "&amp;C30))</f>
        <v>Winner Match 4</v>
      </c>
      <c r="U25" s="10"/>
      <c r="V25" s="24"/>
      <c r="W25" s="353"/>
      <c r="X25" s="24"/>
      <c r="Y25" s="353"/>
      <c r="Z25" s="24"/>
      <c r="AA25" s="353"/>
      <c r="AB25" s="24"/>
      <c r="AC25" s="353"/>
      <c r="AD25" s="24"/>
      <c r="AE25" s="362"/>
      <c r="AF25" s="149">
        <f>IF(V24&lt;V25,1,0)+IF(X24&lt;X25,1,0)+IF(Z24&lt;Z25,1,0)+IF(AB24&lt;AB25,1,0)+IF(AD24&lt;AD25,1,0)</f>
        <v>0</v>
      </c>
      <c r="AG25" s="137"/>
      <c r="AH25" s="169"/>
      <c r="AI25" s="2"/>
      <c r="AJ25" s="2"/>
      <c r="AK25" s="2"/>
      <c r="AL25" s="2"/>
      <c r="AM25" s="350"/>
      <c r="AN25" s="2"/>
      <c r="AO25" s="351"/>
      <c r="AQ25" s="351"/>
      <c r="AS25" s="351"/>
      <c r="AU25" s="351"/>
      <c r="AV25" s="138"/>
      <c r="AW25" s="148"/>
      <c r="AX25" s="164"/>
      <c r="BC25" s="351"/>
      <c r="BE25" s="351"/>
      <c r="BG25" s="351"/>
      <c r="BI25" s="351"/>
      <c r="BK25" s="351"/>
      <c r="BL25" s="138"/>
      <c r="BS25" s="351"/>
      <c r="BU25" s="351"/>
      <c r="BW25" s="351"/>
      <c r="BY25" s="351"/>
      <c r="CA25" s="351"/>
      <c r="CB25" s="138"/>
      <c r="CC25" s="138"/>
      <c r="CD25" s="164"/>
      <c r="CI25" s="351"/>
      <c r="CK25" s="351"/>
      <c r="CM25" s="351"/>
      <c r="CO25" s="351"/>
      <c r="CQ25" s="351"/>
      <c r="CR25" s="138"/>
      <c r="CY25" s="351"/>
      <c r="DA25" s="351"/>
      <c r="DC25" s="351"/>
      <c r="DE25" s="351"/>
      <c r="DG25" s="351"/>
      <c r="DH25" s="138"/>
    </row>
    <row r="26" spans="1:112" s="1" customFormat="1" ht="15" customHeight="1" x14ac:dyDescent="0.25">
      <c r="A26" s="137" t="str">
        <f ca="1">IF(OR(A27="Bye",A28="Bye"),"Bye","")</f>
        <v/>
      </c>
      <c r="B26" s="131"/>
      <c r="C26" s="16"/>
      <c r="E26" s="9"/>
      <c r="F26" s="9"/>
      <c r="G26" s="351"/>
      <c r="H26" s="9"/>
      <c r="I26" s="351"/>
      <c r="J26" s="9"/>
      <c r="K26" s="351"/>
      <c r="L26" s="9"/>
      <c r="M26" s="351"/>
      <c r="N26" s="9"/>
      <c r="O26" s="351"/>
      <c r="P26" s="137"/>
      <c r="Q26" s="148"/>
      <c r="R26" s="240"/>
      <c r="S26" s="16"/>
      <c r="V26" s="9"/>
      <c r="W26" s="351"/>
      <c r="X26" s="9"/>
      <c r="Y26" s="351"/>
      <c r="Z26" s="9"/>
      <c r="AA26" s="351"/>
      <c r="AB26" s="9"/>
      <c r="AC26" s="351"/>
      <c r="AD26" s="9"/>
      <c r="AE26" s="351"/>
      <c r="AF26" s="137"/>
      <c r="AG26" s="137"/>
      <c r="AH26" s="169"/>
      <c r="AI26" s="2"/>
      <c r="AJ26" s="2"/>
      <c r="AK26" s="2"/>
      <c r="AL26" s="2"/>
      <c r="AM26" s="350"/>
      <c r="AN26" s="2"/>
      <c r="AO26" s="351"/>
      <c r="AQ26" s="351"/>
      <c r="AS26" s="351"/>
      <c r="AU26" s="351"/>
      <c r="AV26" s="138"/>
      <c r="AW26" s="148"/>
      <c r="AX26" s="164"/>
      <c r="BC26" s="351"/>
      <c r="BE26" s="351"/>
      <c r="BG26" s="351"/>
      <c r="BI26" s="351"/>
      <c r="BK26" s="351"/>
      <c r="BL26" s="138"/>
      <c r="BS26" s="351"/>
      <c r="BU26" s="351"/>
      <c r="BW26" s="351"/>
      <c r="BY26" s="351"/>
      <c r="CA26" s="351"/>
      <c r="CB26" s="138"/>
      <c r="CC26" s="138"/>
      <c r="CD26" s="164"/>
      <c r="CI26" s="351"/>
      <c r="CK26" s="351"/>
      <c r="CM26" s="351"/>
      <c r="CO26" s="351"/>
      <c r="CQ26" s="351"/>
      <c r="CR26" s="138"/>
      <c r="CY26" s="351"/>
      <c r="DA26" s="351"/>
      <c r="DC26" s="351"/>
      <c r="DE26" s="351"/>
      <c r="DG26" s="351"/>
      <c r="DH26" s="138"/>
    </row>
    <row r="27" spans="1:112" s="1" customFormat="1" ht="15" customHeight="1" thickBot="1" x14ac:dyDescent="0.3">
      <c r="A27" s="137">
        <f ca="1">dummy1!S12</f>
        <v>5</v>
      </c>
      <c r="B27" s="132"/>
      <c r="C27" s="15" t="str">
        <f ca="1">IF(D27="Bye","","("&amp;A27&amp;")")</f>
        <v>(5)</v>
      </c>
      <c r="D27" s="1" t="str">
        <f ca="1">IFERROR(VLOOKUP(A27,dummy1!$K$45:$L$300,2,FALSE),"")</f>
        <v>Player 5</v>
      </c>
      <c r="F27" s="23"/>
      <c r="G27" s="352"/>
      <c r="H27" s="23"/>
      <c r="I27" s="352"/>
      <c r="J27" s="23"/>
      <c r="K27" s="352"/>
      <c r="L27" s="23"/>
      <c r="M27" s="352"/>
      <c r="N27" s="23"/>
      <c r="O27" s="361"/>
      <c r="P27" s="138">
        <f ca="1">IF(A28="Bye",$A$11,IF(F27&gt;F28,1,0)+IF(H27&gt;H28,1,0)+IF(J27&gt;J28,1,0)+IF(L27&gt;L28,1,0)+IF(N27&gt;N28,1,0))</f>
        <v>0</v>
      </c>
      <c r="Q27" s="148"/>
      <c r="R27" s="240"/>
      <c r="S27" s="184">
        <f ca="1">S15+1</f>
        <v>14</v>
      </c>
      <c r="T27" s="185">
        <f ca="1">VLOOKUP(S27,dummy1!$O$9:$R$72,2,FALSE)</f>
        <v>42040</v>
      </c>
      <c r="U27" s="186">
        <f ca="1">VLOOKUP(S27,dummy1!$O$9:$R$72,3,FALSE)</f>
        <v>0.625</v>
      </c>
      <c r="V27" s="414" t="str">
        <f ca="1">VLOOKUP(S27,dummy1!$O$9:$R$72,4,FALSE)</f>
        <v>Court 14</v>
      </c>
      <c r="W27" s="414"/>
      <c r="X27" s="414"/>
      <c r="Y27" s="414"/>
      <c r="Z27" s="414"/>
      <c r="AA27" s="414"/>
      <c r="AB27" s="414"/>
      <c r="AC27" s="414"/>
      <c r="AD27" s="414"/>
      <c r="AE27" s="351"/>
      <c r="AF27" s="137"/>
      <c r="AG27" s="137"/>
      <c r="AH27" s="169"/>
      <c r="AI27" s="2"/>
      <c r="AJ27" s="2"/>
      <c r="AK27" s="2"/>
      <c r="AL27" s="2"/>
      <c r="AM27" s="350"/>
      <c r="AN27" s="2"/>
      <c r="AO27" s="351"/>
      <c r="AQ27" s="351"/>
      <c r="AS27" s="351"/>
      <c r="AU27" s="351"/>
      <c r="AV27" s="138"/>
      <c r="AW27" s="148"/>
      <c r="AX27" s="164"/>
      <c r="BC27" s="351"/>
      <c r="BE27" s="351"/>
      <c r="BG27" s="351"/>
      <c r="BI27" s="351"/>
      <c r="BK27" s="351"/>
      <c r="BL27" s="138"/>
      <c r="BS27" s="351"/>
      <c r="BU27" s="351"/>
      <c r="BW27" s="351"/>
      <c r="BY27" s="351"/>
      <c r="CA27" s="351"/>
      <c r="CB27" s="138"/>
      <c r="CC27" s="138"/>
      <c r="CD27" s="164"/>
      <c r="CI27" s="351"/>
      <c r="CK27" s="351"/>
      <c r="CM27" s="351"/>
      <c r="CO27" s="351"/>
      <c r="CQ27" s="351"/>
      <c r="CR27" s="138"/>
      <c r="CY27" s="351"/>
      <c r="DA27" s="351"/>
      <c r="DC27" s="351"/>
      <c r="DE27" s="351"/>
      <c r="DG27" s="351"/>
      <c r="DH27" s="138"/>
    </row>
    <row r="28" spans="1:112" s="1" customFormat="1" ht="15" customHeight="1" x14ac:dyDescent="0.25">
      <c r="A28" s="137">
        <f ca="1">dummy1!T12</f>
        <v>12</v>
      </c>
      <c r="B28" s="132"/>
      <c r="C28" s="15" t="str">
        <f ca="1">IF(D28="Bye","","("&amp;A28&amp;")")</f>
        <v>(12)</v>
      </c>
      <c r="D28" s="10" t="str">
        <f ca="1">IFERROR(VLOOKUP(A28,dummy1!$K$45:$L$300,2,FALSE),"")</f>
        <v>Player 12</v>
      </c>
      <c r="E28" s="10"/>
      <c r="F28" s="24"/>
      <c r="G28" s="353"/>
      <c r="H28" s="24"/>
      <c r="I28" s="353"/>
      <c r="J28" s="24"/>
      <c r="K28" s="353"/>
      <c r="L28" s="24"/>
      <c r="M28" s="353"/>
      <c r="N28" s="24"/>
      <c r="O28" s="362"/>
      <c r="P28" s="149">
        <f ca="1">IF(A27="Bye",$A$11,IF(F27&lt;F28,1,0)+IF(H27&lt;H28,1,0)+IF(J27&lt;J28,1,0)+IF(L27&lt;L28,1,0)+IF(N27&lt;N28,1,0))</f>
        <v>0</v>
      </c>
      <c r="Q28" s="137"/>
      <c r="R28" s="112"/>
      <c r="S28" s="16"/>
      <c r="V28" s="9"/>
      <c r="W28" s="351"/>
      <c r="X28" s="9"/>
      <c r="Y28" s="351"/>
      <c r="Z28" s="9"/>
      <c r="AA28" s="351"/>
      <c r="AB28" s="9"/>
      <c r="AC28" s="351"/>
      <c r="AD28" s="9"/>
      <c r="AE28" s="351"/>
      <c r="AF28" s="137"/>
      <c r="AG28" s="137"/>
      <c r="AH28" s="169"/>
      <c r="AI28" s="2"/>
      <c r="AJ28" s="2"/>
      <c r="AK28" s="2"/>
      <c r="AL28" s="2"/>
      <c r="AM28" s="350"/>
      <c r="AN28" s="2"/>
      <c r="AO28" s="351"/>
      <c r="AQ28" s="351"/>
      <c r="AS28" s="351"/>
      <c r="AU28" s="351"/>
      <c r="AV28" s="138"/>
      <c r="AW28" s="148"/>
      <c r="AX28" s="164"/>
      <c r="BC28" s="351"/>
      <c r="BE28" s="351"/>
      <c r="BG28" s="351"/>
      <c r="BI28" s="351"/>
      <c r="BK28" s="351"/>
      <c r="BL28" s="138"/>
      <c r="BS28" s="351"/>
      <c r="BU28" s="351"/>
      <c r="BW28" s="351"/>
      <c r="BY28" s="351"/>
      <c r="CA28" s="351"/>
      <c r="CB28" s="138"/>
      <c r="CC28" s="138"/>
      <c r="CD28" s="164"/>
      <c r="CI28" s="351"/>
      <c r="CK28" s="351"/>
      <c r="CM28" s="351"/>
      <c r="CO28" s="351"/>
      <c r="CQ28" s="351"/>
      <c r="CR28" s="138"/>
      <c r="CY28" s="351"/>
      <c r="DA28" s="351"/>
      <c r="DC28" s="351"/>
      <c r="DE28" s="351"/>
      <c r="DG28" s="351"/>
      <c r="DH28" s="138"/>
    </row>
    <row r="29" spans="1:112" s="1" customFormat="1" ht="15" customHeight="1" x14ac:dyDescent="0.25">
      <c r="A29" s="137"/>
      <c r="B29" s="132"/>
      <c r="C29" s="16"/>
      <c r="F29" s="9"/>
      <c r="G29" s="351"/>
      <c r="H29" s="9"/>
      <c r="I29" s="351"/>
      <c r="J29" s="9"/>
      <c r="K29" s="351"/>
      <c r="L29" s="9"/>
      <c r="M29" s="351"/>
      <c r="N29" s="9"/>
      <c r="O29" s="351"/>
      <c r="P29" s="138"/>
      <c r="Q29" s="137"/>
      <c r="R29" s="216"/>
      <c r="S29" s="2"/>
      <c r="T29" s="2"/>
      <c r="U29" s="2"/>
      <c r="V29" s="2"/>
      <c r="W29" s="350"/>
      <c r="X29" s="2"/>
      <c r="Y29" s="350"/>
      <c r="Z29" s="2"/>
      <c r="AA29" s="350"/>
      <c r="AB29" s="2"/>
      <c r="AC29" s="350"/>
      <c r="AD29" s="2"/>
      <c r="AE29" s="350"/>
      <c r="AF29" s="137"/>
      <c r="AG29" s="137"/>
      <c r="AH29" s="169"/>
      <c r="AI29" s="2"/>
      <c r="AJ29" s="2"/>
      <c r="AK29" s="2"/>
      <c r="AL29" s="2"/>
      <c r="AM29" s="350"/>
      <c r="AN29" s="2"/>
      <c r="AO29" s="351"/>
      <c r="AQ29" s="351"/>
      <c r="AS29" s="351"/>
      <c r="AU29" s="351"/>
      <c r="AV29" s="138"/>
      <c r="AW29" s="148"/>
      <c r="AX29" s="208"/>
      <c r="AY29" s="16"/>
      <c r="BA29" s="9"/>
      <c r="BB29" s="9"/>
      <c r="BC29" s="351"/>
      <c r="BD29" s="9"/>
      <c r="BE29" s="351"/>
      <c r="BF29" s="9"/>
      <c r="BG29" s="351"/>
      <c r="BH29" s="9"/>
      <c r="BI29" s="351"/>
      <c r="BJ29" s="9"/>
      <c r="BK29" s="351"/>
      <c r="BL29" s="137"/>
      <c r="BS29" s="351"/>
      <c r="BU29" s="351"/>
      <c r="BW29" s="351"/>
      <c r="BY29" s="351"/>
      <c r="CA29" s="351"/>
      <c r="CB29" s="138"/>
      <c r="CC29" s="138"/>
      <c r="CD29" s="164"/>
      <c r="CI29" s="351"/>
      <c r="CK29" s="351"/>
      <c r="CM29" s="351"/>
      <c r="CO29" s="351"/>
      <c r="CQ29" s="351"/>
      <c r="CR29" s="138"/>
      <c r="CY29" s="351"/>
      <c r="DA29" s="351"/>
      <c r="DC29" s="351"/>
      <c r="DE29" s="351"/>
      <c r="DG29" s="351"/>
      <c r="DH29" s="138"/>
    </row>
    <row r="30" spans="1:112" s="1" customFormat="1" ht="15" customHeight="1" thickBot="1" x14ac:dyDescent="0.3">
      <c r="A30" s="137"/>
      <c r="B30" s="131"/>
      <c r="C30" s="130">
        <f ca="1">IF(A27&lt;&gt;"Bye",IF(A28&lt;&gt;"Bye",C24+1,C24),C24)</f>
        <v>4</v>
      </c>
      <c r="D30" s="182">
        <f ca="1">VLOOKUP(C30,dummy1!$O$9:$R$72,2,FALSE)</f>
        <v>42040</v>
      </c>
      <c r="E30" s="183">
        <f ca="1">VLOOKUP(C30,dummy1!$O$9:$R$72,3,FALSE)</f>
        <v>0.625</v>
      </c>
      <c r="F30" s="412" t="str">
        <f ca="1">VLOOKUP(C30,dummy1!$O$9:$R$72,4,FALSE)</f>
        <v>Court 4</v>
      </c>
      <c r="G30" s="412"/>
      <c r="H30" s="412"/>
      <c r="I30" s="412"/>
      <c r="J30" s="412"/>
      <c r="K30" s="412"/>
      <c r="L30" s="412"/>
      <c r="M30" s="412"/>
      <c r="N30" s="412"/>
      <c r="O30" s="351"/>
      <c r="P30" s="138"/>
      <c r="Q30" s="137"/>
      <c r="R30" s="216"/>
      <c r="S30" s="2"/>
      <c r="T30" s="2"/>
      <c r="U30" s="2"/>
      <c r="V30" s="2"/>
      <c r="W30" s="350"/>
      <c r="X30" s="2"/>
      <c r="Y30" s="350"/>
      <c r="Z30" s="2"/>
      <c r="AA30" s="350"/>
      <c r="AB30" s="2"/>
      <c r="AC30" s="350"/>
      <c r="AD30" s="2"/>
      <c r="AE30" s="350"/>
      <c r="AF30" s="137"/>
      <c r="AG30" s="137"/>
      <c r="AH30" s="169"/>
      <c r="AI30" s="2"/>
      <c r="AJ30" s="2"/>
      <c r="AK30" s="2"/>
      <c r="AL30" s="2"/>
      <c r="AM30" s="350"/>
      <c r="AN30" s="2"/>
      <c r="AO30" s="351"/>
      <c r="AQ30" s="351"/>
      <c r="AS30" s="351"/>
      <c r="AU30" s="351"/>
      <c r="AV30" s="138"/>
      <c r="AW30" s="147"/>
      <c r="AX30" s="209"/>
      <c r="AY30" s="27" t="str">
        <f>IF(AV18=$A$11,AI18,IF(AV19=$A$11,AI19,""))</f>
        <v/>
      </c>
      <c r="AZ30" s="1" t="str">
        <f ca="1">IF(AV18=$A$11,AJ18,IF(AV19=$A$11,AJ19,"Winner Match "&amp;AI21))</f>
        <v>Winner Match 21</v>
      </c>
      <c r="BB30" s="23"/>
      <c r="BC30" s="352"/>
      <c r="BD30" s="23"/>
      <c r="BE30" s="352"/>
      <c r="BF30" s="23"/>
      <c r="BG30" s="352"/>
      <c r="BH30" s="23"/>
      <c r="BI30" s="352"/>
      <c r="BJ30" s="23"/>
      <c r="BK30" s="361"/>
      <c r="BL30" s="138">
        <f>IF(BB30&gt;BB31,1,0)+IF(BD30&gt;BD31,1,0)+IF(BF30&gt;BF31,1,0)+IF(BH30&gt;BH31,1,0)+IF(BJ30&gt;BJ31,1,0)</f>
        <v>0</v>
      </c>
      <c r="BM30" s="89"/>
      <c r="BN30" s="89"/>
      <c r="BO30" s="89"/>
      <c r="BP30" s="89"/>
      <c r="BQ30" s="89"/>
      <c r="BR30" s="89"/>
      <c r="BS30" s="369"/>
      <c r="BT30" s="89"/>
      <c r="BU30" s="369"/>
      <c r="BV30" s="89"/>
      <c r="BW30" s="369"/>
      <c r="BX30" s="89"/>
      <c r="BY30" s="369"/>
      <c r="BZ30" s="89"/>
      <c r="CA30" s="369"/>
      <c r="CB30" s="157"/>
      <c r="CC30" s="157"/>
      <c r="CD30" s="179"/>
      <c r="CE30" s="89"/>
      <c r="CF30" s="89"/>
      <c r="CG30" s="89"/>
      <c r="CH30" s="89"/>
      <c r="CI30" s="369"/>
      <c r="CJ30" s="89"/>
      <c r="CK30" s="369"/>
      <c r="CL30" s="89"/>
      <c r="CM30" s="369"/>
      <c r="CN30" s="89"/>
      <c r="CO30" s="369"/>
      <c r="CP30" s="89"/>
      <c r="CQ30" s="369"/>
      <c r="CR30" s="157"/>
      <c r="CY30" s="351"/>
      <c r="DA30" s="351"/>
      <c r="DC30" s="351"/>
      <c r="DE30" s="351"/>
      <c r="DG30" s="351"/>
      <c r="DH30" s="138"/>
    </row>
    <row r="31" spans="1:112" s="1" customFormat="1" ht="15" customHeight="1" x14ac:dyDescent="0.25">
      <c r="A31" s="137"/>
      <c r="B31" s="113"/>
      <c r="C31" s="16"/>
      <c r="F31" s="9"/>
      <c r="G31" s="351"/>
      <c r="H31" s="9"/>
      <c r="I31" s="351"/>
      <c r="J31" s="9"/>
      <c r="K31" s="351"/>
      <c r="L31" s="9"/>
      <c r="M31" s="351"/>
      <c r="N31" s="9"/>
      <c r="O31" s="351"/>
      <c r="P31" s="137"/>
      <c r="Q31" s="137"/>
      <c r="R31" s="216"/>
      <c r="S31" s="2"/>
      <c r="T31" s="2"/>
      <c r="U31" s="2"/>
      <c r="V31" s="2"/>
      <c r="W31" s="350"/>
      <c r="X31" s="4"/>
      <c r="Y31" s="350"/>
      <c r="Z31" s="4"/>
      <c r="AA31" s="350"/>
      <c r="AB31" s="2"/>
      <c r="AC31" s="350"/>
      <c r="AD31" s="2"/>
      <c r="AE31" s="350"/>
      <c r="AF31" s="137"/>
      <c r="AG31" s="137"/>
      <c r="AH31" s="169"/>
      <c r="AI31" s="2"/>
      <c r="AJ31" s="2"/>
      <c r="AK31" s="2"/>
      <c r="AL31" s="2"/>
      <c r="AM31" s="350"/>
      <c r="AN31" s="2"/>
      <c r="AO31" s="351"/>
      <c r="AQ31" s="351"/>
      <c r="AS31" s="351"/>
      <c r="AU31" s="351"/>
      <c r="AV31" s="138"/>
      <c r="AW31" s="148"/>
      <c r="AX31" s="210"/>
      <c r="AY31" s="15" t="str">
        <f>IF(AV42=$A$11,AI42,IF(AV43=$A$11,AI43,""))</f>
        <v/>
      </c>
      <c r="AZ31" s="10" t="str">
        <f ca="1">IF(AV42=$A$11,AJ42,IF(AV43=$A$11,AJ43,"Winner Match "&amp;AI45))</f>
        <v>Winner Match 22</v>
      </c>
      <c r="BA31" s="10"/>
      <c r="BB31" s="24"/>
      <c r="BC31" s="353"/>
      <c r="BD31" s="24"/>
      <c r="BE31" s="353"/>
      <c r="BF31" s="24"/>
      <c r="BG31" s="353"/>
      <c r="BH31" s="24"/>
      <c r="BI31" s="353"/>
      <c r="BJ31" s="24"/>
      <c r="BK31" s="362"/>
      <c r="BL31" s="149">
        <f>IF(BB30&lt;BB31,1,0)+IF(BD30&lt;BD31,1,0)+IF(BF30&lt;BF31,1,0)+IF(BH30&lt;BH31,1,0)+IF(BJ30&lt;BJ31,1,0)</f>
        <v>0</v>
      </c>
      <c r="BS31" s="351"/>
      <c r="BU31" s="351"/>
      <c r="BW31" s="351"/>
      <c r="BY31" s="351"/>
      <c r="CA31" s="351"/>
      <c r="CB31" s="138"/>
      <c r="CC31" s="138"/>
      <c r="CD31" s="164"/>
      <c r="CI31" s="351"/>
      <c r="CK31" s="351"/>
      <c r="CM31" s="351"/>
      <c r="CO31" s="351"/>
      <c r="CQ31" s="351"/>
      <c r="CR31" s="138"/>
      <c r="CS31" s="28"/>
      <c r="CY31" s="351"/>
      <c r="DA31" s="351"/>
      <c r="DC31" s="351"/>
      <c r="DE31" s="351"/>
      <c r="DG31" s="351"/>
      <c r="DH31" s="138"/>
    </row>
    <row r="32" spans="1:112" s="1" customFormat="1" ht="15" customHeight="1" x14ac:dyDescent="0.25">
      <c r="A32" s="137" t="str">
        <f ca="1">IF(OR(A33="Bye",A34="Bye"),"Bye","")</f>
        <v/>
      </c>
      <c r="B32" s="131"/>
      <c r="C32" s="16"/>
      <c r="E32" s="9"/>
      <c r="F32" s="9"/>
      <c r="G32" s="351"/>
      <c r="H32" s="9"/>
      <c r="I32" s="351"/>
      <c r="J32" s="9"/>
      <c r="K32" s="351"/>
      <c r="L32" s="9"/>
      <c r="M32" s="351"/>
      <c r="N32" s="9"/>
      <c r="O32" s="351"/>
      <c r="P32" s="137"/>
      <c r="Q32" s="137"/>
      <c r="R32" s="216"/>
      <c r="S32" s="2"/>
      <c r="T32" s="2"/>
      <c r="U32" s="2"/>
      <c r="V32" s="2"/>
      <c r="W32" s="350"/>
      <c r="X32" s="4"/>
      <c r="Y32" s="350"/>
      <c r="Z32" s="4"/>
      <c r="AA32" s="350"/>
      <c r="AB32" s="2"/>
      <c r="AC32" s="350"/>
      <c r="AD32" s="2"/>
      <c r="AE32" s="350"/>
      <c r="AF32" s="137"/>
      <c r="AG32" s="137"/>
      <c r="AH32" s="169"/>
      <c r="AI32" s="2"/>
      <c r="AJ32" s="2"/>
      <c r="AK32" s="2"/>
      <c r="AL32" s="2"/>
      <c r="AM32" s="350"/>
      <c r="AN32" s="2"/>
      <c r="AO32" s="351"/>
      <c r="AQ32" s="351"/>
      <c r="AS32" s="351"/>
      <c r="AU32" s="351"/>
      <c r="AV32" s="138"/>
      <c r="AW32" s="148"/>
      <c r="AX32" s="210"/>
      <c r="AY32" s="16"/>
      <c r="BB32" s="9"/>
      <c r="BC32" s="351"/>
      <c r="BD32" s="9"/>
      <c r="BE32" s="351"/>
      <c r="BF32" s="9"/>
      <c r="BG32" s="351"/>
      <c r="BH32" s="9"/>
      <c r="BI32" s="351"/>
      <c r="BJ32" s="9"/>
      <c r="BK32" s="351"/>
      <c r="BL32" s="137"/>
      <c r="BS32" s="351"/>
      <c r="BU32" s="351"/>
      <c r="BW32" s="351"/>
      <c r="BY32" s="351"/>
      <c r="CA32" s="351"/>
      <c r="CB32" s="138"/>
      <c r="CC32" s="138"/>
      <c r="CD32" s="164"/>
      <c r="CI32" s="351"/>
      <c r="CK32" s="351"/>
      <c r="CM32" s="351"/>
      <c r="CO32" s="351"/>
      <c r="CQ32" s="351"/>
      <c r="CR32" s="138"/>
      <c r="CS32" s="28"/>
      <c r="CY32" s="351"/>
      <c r="DA32" s="351"/>
      <c r="DC32" s="351"/>
      <c r="DE32" s="351"/>
      <c r="DG32" s="351"/>
      <c r="DH32" s="138"/>
    </row>
    <row r="33" spans="1:116" s="1" customFormat="1" ht="15" customHeight="1" thickBot="1" x14ac:dyDescent="0.3">
      <c r="A33" s="137">
        <f ca="1">dummy1!S13</f>
        <v>2</v>
      </c>
      <c r="B33" s="132"/>
      <c r="C33" s="15" t="str">
        <f ca="1">IF(D33="Bye","","("&amp;A33&amp;")")</f>
        <v>(2)</v>
      </c>
      <c r="D33" s="1" t="str">
        <f ca="1">IFERROR(VLOOKUP(A33,dummy1!$K$45:$L$300,2,FALSE),"")</f>
        <v>Player 2</v>
      </c>
      <c r="F33" s="23"/>
      <c r="G33" s="352"/>
      <c r="H33" s="23"/>
      <c r="I33" s="352"/>
      <c r="J33" s="23"/>
      <c r="K33" s="352"/>
      <c r="L33" s="23"/>
      <c r="M33" s="352"/>
      <c r="N33" s="23"/>
      <c r="O33" s="361"/>
      <c r="P33" s="138">
        <f ca="1">IF(A34="Bye",$A$11,IF(F33&gt;F34,1,0)+IF(H33&gt;H34,1,0)+IF(J33&gt;J34,1,0)+IF(L33&gt;L34,1,0)+IF(N33&gt;N34,1,0))</f>
        <v>0</v>
      </c>
      <c r="Q33" s="137"/>
      <c r="R33" s="216"/>
      <c r="S33" s="2"/>
      <c r="T33" s="2"/>
      <c r="U33" s="2"/>
      <c r="V33" s="2"/>
      <c r="W33" s="350"/>
      <c r="X33" s="2"/>
      <c r="Y33" s="350"/>
      <c r="Z33" s="2"/>
      <c r="AA33" s="350"/>
      <c r="AB33" s="2"/>
      <c r="AC33" s="350"/>
      <c r="AD33" s="2"/>
      <c r="AE33" s="350"/>
      <c r="AF33" s="137"/>
      <c r="AG33" s="137"/>
      <c r="AH33" s="169"/>
      <c r="AI33" s="2"/>
      <c r="AJ33" s="2"/>
      <c r="AK33" s="2"/>
      <c r="AL33" s="2"/>
      <c r="AM33" s="350"/>
      <c r="AN33" s="2"/>
      <c r="AO33" s="351"/>
      <c r="AQ33" s="351"/>
      <c r="AS33" s="351"/>
      <c r="AU33" s="351"/>
      <c r="AV33" s="138"/>
      <c r="AW33" s="148"/>
      <c r="AX33" s="208"/>
      <c r="AY33" s="211">
        <f ca="1">AI99+1</f>
        <v>25</v>
      </c>
      <c r="AZ33" s="212">
        <f ca="1">VLOOKUP(AY33,dummy1!$O$9:$R$72,2,FALSE)</f>
        <v>42040</v>
      </c>
      <c r="BA33" s="213">
        <f ca="1">VLOOKUP(AY33,dummy1!$O$9:$R$72,3,FALSE)</f>
        <v>0.70833333333333337</v>
      </c>
      <c r="BB33" s="419" t="str">
        <f ca="1">VLOOKUP(AY33,dummy1!$O$9:$R$72,4,FALSE)</f>
        <v>Court 9</v>
      </c>
      <c r="BC33" s="419"/>
      <c r="BD33" s="419"/>
      <c r="BE33" s="419"/>
      <c r="BF33" s="419"/>
      <c r="BG33" s="419"/>
      <c r="BH33" s="419"/>
      <c r="BI33" s="419"/>
      <c r="BJ33" s="419"/>
      <c r="BK33" s="351"/>
      <c r="BL33" s="137"/>
      <c r="BS33" s="351"/>
      <c r="BU33" s="351"/>
      <c r="BW33" s="351"/>
      <c r="BY33" s="351"/>
      <c r="CA33" s="351"/>
      <c r="CB33" s="138"/>
      <c r="CC33" s="138"/>
      <c r="CD33" s="164"/>
      <c r="CI33" s="351"/>
      <c r="CK33" s="351"/>
      <c r="CM33" s="351"/>
      <c r="CO33" s="351"/>
      <c r="CQ33" s="351"/>
      <c r="CR33" s="138"/>
      <c r="CS33" s="28"/>
      <c r="CY33" s="351"/>
      <c r="DA33" s="351"/>
      <c r="DC33" s="351"/>
      <c r="DE33" s="351"/>
      <c r="DG33" s="351"/>
      <c r="DH33" s="138"/>
    </row>
    <row r="34" spans="1:116" s="1" customFormat="1" ht="15" customHeight="1" x14ac:dyDescent="0.25">
      <c r="A34" s="137">
        <f ca="1">dummy1!T13</f>
        <v>15</v>
      </c>
      <c r="B34" s="132"/>
      <c r="C34" s="15" t="str">
        <f ca="1">IF(D34="Bye","","("&amp;A34&amp;")")</f>
        <v>(15)</v>
      </c>
      <c r="D34" s="10" t="str">
        <f ca="1">IFERROR(VLOOKUP(A34,dummy1!$K$45:$L$300,2,FALSE),"")</f>
        <v>Player 15</v>
      </c>
      <c r="E34" s="10"/>
      <c r="F34" s="24"/>
      <c r="G34" s="353"/>
      <c r="H34" s="24"/>
      <c r="I34" s="353"/>
      <c r="J34" s="24"/>
      <c r="K34" s="353"/>
      <c r="L34" s="24"/>
      <c r="M34" s="353"/>
      <c r="N34" s="24"/>
      <c r="O34" s="362"/>
      <c r="P34" s="145">
        <f ca="1">IF(A33="Bye",$A$11,IF(F33&lt;F34,1,0)+IF(H33&lt;H34,1,0)+IF(J33&lt;J34,1,0)+IF(L33&lt;L34,1,0)+IF(N33&lt;N34,1,0))</f>
        <v>0</v>
      </c>
      <c r="Q34" s="137"/>
      <c r="R34" s="216"/>
      <c r="S34" s="2"/>
      <c r="T34" s="2"/>
      <c r="U34" s="2"/>
      <c r="V34" s="2"/>
      <c r="W34" s="350"/>
      <c r="X34" s="2"/>
      <c r="Y34" s="350"/>
      <c r="Z34" s="2"/>
      <c r="AA34" s="350"/>
      <c r="AB34" s="2"/>
      <c r="AC34" s="350"/>
      <c r="AD34" s="2"/>
      <c r="AE34" s="350"/>
      <c r="AF34" s="137"/>
      <c r="AG34" s="137"/>
      <c r="AH34" s="169"/>
      <c r="AI34" s="2"/>
      <c r="AJ34" s="2"/>
      <c r="AK34" s="2"/>
      <c r="AL34" s="2"/>
      <c r="AM34" s="350"/>
      <c r="AN34" s="2"/>
      <c r="AO34" s="351"/>
      <c r="AQ34" s="351"/>
      <c r="AS34" s="351"/>
      <c r="AU34" s="351"/>
      <c r="AV34" s="138"/>
      <c r="AW34" s="148"/>
      <c r="AX34" s="113"/>
      <c r="AY34" s="16"/>
      <c r="BB34" s="9"/>
      <c r="BC34" s="351"/>
      <c r="BD34" s="9"/>
      <c r="BE34" s="351"/>
      <c r="BF34" s="9"/>
      <c r="BG34" s="351"/>
      <c r="BH34" s="9"/>
      <c r="BI34" s="351"/>
      <c r="BJ34" s="9"/>
      <c r="BK34" s="351"/>
      <c r="BL34" s="137"/>
      <c r="BS34" s="351"/>
      <c r="BU34" s="351"/>
      <c r="BW34" s="351"/>
      <c r="BY34" s="351"/>
      <c r="CA34" s="351"/>
      <c r="CB34" s="138"/>
      <c r="CC34" s="138"/>
      <c r="CD34" s="164"/>
      <c r="CI34" s="351"/>
      <c r="CK34" s="351"/>
      <c r="CM34" s="351"/>
      <c r="CO34" s="351"/>
      <c r="CQ34" s="351"/>
      <c r="CR34" s="138"/>
      <c r="CS34" s="28"/>
      <c r="CY34" s="351"/>
      <c r="DA34" s="351"/>
      <c r="DC34" s="351"/>
      <c r="DE34" s="351"/>
      <c r="DG34" s="351"/>
      <c r="DH34" s="138"/>
    </row>
    <row r="35" spans="1:116" s="1" customFormat="1" ht="15" customHeight="1" x14ac:dyDescent="0.25">
      <c r="A35" s="137"/>
      <c r="B35" s="132"/>
      <c r="C35" s="16"/>
      <c r="F35" s="9"/>
      <c r="G35" s="351"/>
      <c r="H35" s="9"/>
      <c r="I35" s="351"/>
      <c r="J35" s="9"/>
      <c r="K35" s="351"/>
      <c r="L35" s="9"/>
      <c r="M35" s="351"/>
      <c r="N35" s="9"/>
      <c r="O35" s="351"/>
      <c r="P35" s="146"/>
      <c r="Q35" s="137"/>
      <c r="R35" s="240"/>
      <c r="S35" s="16"/>
      <c r="U35" s="9"/>
      <c r="V35" s="9"/>
      <c r="W35" s="351"/>
      <c r="X35" s="9"/>
      <c r="Y35" s="351"/>
      <c r="Z35" s="9"/>
      <c r="AA35" s="351"/>
      <c r="AB35" s="9"/>
      <c r="AC35" s="351"/>
      <c r="AD35" s="9"/>
      <c r="AE35" s="351"/>
      <c r="AF35" s="137"/>
      <c r="AG35" s="138"/>
      <c r="AH35" s="169"/>
      <c r="AI35" s="2"/>
      <c r="AJ35" s="2"/>
      <c r="AK35" s="2"/>
      <c r="AL35" s="2"/>
      <c r="AM35" s="350"/>
      <c r="AN35" s="2"/>
      <c r="AO35" s="351"/>
      <c r="AQ35" s="351"/>
      <c r="AS35" s="351"/>
      <c r="AU35" s="351"/>
      <c r="AV35" s="138"/>
      <c r="AW35" s="148"/>
      <c r="AX35" s="164"/>
      <c r="BC35" s="351"/>
      <c r="BE35" s="351"/>
      <c r="BG35" s="351"/>
      <c r="BI35" s="351"/>
      <c r="BK35" s="351"/>
      <c r="BL35" s="138"/>
      <c r="BS35" s="351"/>
      <c r="BU35" s="351"/>
      <c r="BW35" s="351"/>
      <c r="BY35" s="351"/>
      <c r="CA35" s="351"/>
      <c r="CB35" s="138"/>
      <c r="CC35" s="138"/>
      <c r="CD35" s="164"/>
      <c r="CI35" s="351"/>
      <c r="CK35" s="351"/>
      <c r="CM35" s="351"/>
      <c r="CO35" s="351"/>
      <c r="CQ35" s="351"/>
      <c r="CR35" s="138"/>
      <c r="CS35" s="28"/>
      <c r="CY35" s="351"/>
      <c r="DA35" s="351"/>
      <c r="DC35" s="351"/>
      <c r="DE35" s="351"/>
      <c r="DG35" s="351"/>
      <c r="DH35" s="138"/>
    </row>
    <row r="36" spans="1:116" s="1" customFormat="1" ht="15" customHeight="1" thickBot="1" x14ac:dyDescent="0.3">
      <c r="A36" s="137"/>
      <c r="B36" s="131"/>
      <c r="C36" s="130">
        <f ca="1">IF(A33&lt;&gt;"Bye",IF(A34&lt;&gt;"Bye",C30+1,C30),C30)</f>
        <v>5</v>
      </c>
      <c r="D36" s="182">
        <f ca="1">VLOOKUP(C36,dummy1!$O$9:$R$72,2,FALSE)</f>
        <v>42040</v>
      </c>
      <c r="E36" s="183">
        <f ca="1">VLOOKUP(C36,dummy1!$O$9:$R$72,3,FALSE)</f>
        <v>0.625</v>
      </c>
      <c r="F36" s="412" t="str">
        <f ca="1">VLOOKUP(C36,dummy1!$O$9:$R$72,4,FALSE)</f>
        <v>Court 5</v>
      </c>
      <c r="G36" s="412"/>
      <c r="H36" s="412"/>
      <c r="I36" s="412"/>
      <c r="J36" s="412"/>
      <c r="K36" s="412"/>
      <c r="L36" s="412"/>
      <c r="M36" s="412"/>
      <c r="N36" s="412"/>
      <c r="O36" s="351"/>
      <c r="P36" s="146"/>
      <c r="Q36" s="157"/>
      <c r="R36" s="241"/>
      <c r="S36" s="27" t="str">
        <f ca="1">IF(P33=$A$11,C33,IF(P34=$A$11,C34,""))</f>
        <v/>
      </c>
      <c r="T36" s="1" t="str">
        <f ca="1">IF(P33=$A$11,D33,IF(P34=$A$11,D34,"Winner Match "&amp;C36))</f>
        <v>Winner Match 5</v>
      </c>
      <c r="V36" s="23"/>
      <c r="W36" s="352"/>
      <c r="X36" s="23"/>
      <c r="Y36" s="352"/>
      <c r="Z36" s="23"/>
      <c r="AA36" s="352"/>
      <c r="AB36" s="23"/>
      <c r="AC36" s="352"/>
      <c r="AD36" s="23"/>
      <c r="AE36" s="361"/>
      <c r="AF36" s="138">
        <f>IF(V36&gt;V37,1,0)+IF(X36&gt;X37,1,0)+IF(Z36&gt;Z37,1,0)+IF(AB36&gt;AB37,1,0)+IF(AD36&gt;AD37,1,0)</f>
        <v>0</v>
      </c>
      <c r="AG36" s="137"/>
      <c r="AH36" s="169"/>
      <c r="AI36" s="2"/>
      <c r="AJ36" s="2"/>
      <c r="AK36" s="2"/>
      <c r="AL36" s="2"/>
      <c r="AM36" s="350"/>
      <c r="AN36" s="2"/>
      <c r="AO36" s="351"/>
      <c r="AQ36" s="351"/>
      <c r="AS36" s="351"/>
      <c r="AU36" s="351"/>
      <c r="AV36" s="138"/>
      <c r="AW36" s="148"/>
      <c r="AX36" s="164"/>
      <c r="BC36" s="351"/>
      <c r="BE36" s="351"/>
      <c r="BG36" s="351"/>
      <c r="BI36" s="351"/>
      <c r="BK36" s="351"/>
      <c r="BL36" s="138"/>
      <c r="BS36" s="351"/>
      <c r="BU36" s="351"/>
      <c r="BW36" s="351"/>
      <c r="BY36" s="351"/>
      <c r="CA36" s="351"/>
      <c r="CB36" s="138"/>
      <c r="CC36" s="138"/>
      <c r="CD36" s="164"/>
      <c r="CI36" s="351"/>
      <c r="CK36" s="351"/>
      <c r="CM36" s="351"/>
      <c r="CO36" s="351"/>
      <c r="CQ36" s="351"/>
      <c r="CR36" s="138"/>
      <c r="CS36" s="28"/>
      <c r="CY36" s="351"/>
      <c r="DA36" s="351"/>
      <c r="DC36" s="351"/>
      <c r="DE36" s="351"/>
      <c r="DG36" s="351"/>
      <c r="DH36" s="138"/>
    </row>
    <row r="37" spans="1:116" s="1" customFormat="1" ht="15" customHeight="1" x14ac:dyDescent="0.25">
      <c r="A37" s="137"/>
      <c r="B37" s="113"/>
      <c r="C37" s="16"/>
      <c r="F37" s="9"/>
      <c r="G37" s="351"/>
      <c r="H37" s="9"/>
      <c r="I37" s="351"/>
      <c r="J37" s="9"/>
      <c r="K37" s="351"/>
      <c r="L37" s="9"/>
      <c r="M37" s="351"/>
      <c r="N37" s="9"/>
      <c r="O37" s="351"/>
      <c r="P37" s="146"/>
      <c r="Q37" s="137"/>
      <c r="R37" s="240"/>
      <c r="S37" s="15" t="str">
        <f ca="1">IF(P39=$A$11,C39,IF(P40=$A$11,C40,""))</f>
        <v/>
      </c>
      <c r="T37" s="10" t="str">
        <f ca="1">IF(P39=$A$11,D39,IF(P40=$A$11,D40,"Winner Match "&amp;C42))</f>
        <v>Winner Match 6</v>
      </c>
      <c r="U37" s="10"/>
      <c r="V37" s="24"/>
      <c r="W37" s="353"/>
      <c r="X37" s="24"/>
      <c r="Y37" s="353"/>
      <c r="Z37" s="24"/>
      <c r="AA37" s="353"/>
      <c r="AB37" s="24"/>
      <c r="AC37" s="353"/>
      <c r="AD37" s="24"/>
      <c r="AE37" s="362"/>
      <c r="AF37" s="149">
        <f>IF(V36&lt;V37,1,0)+IF(X36&lt;X37,1,0)+IF(Z36&lt;Z37,1,0)+IF(AB36&lt;AB37,1,0)+IF(AD36&lt;AD37,1,0)</f>
        <v>0</v>
      </c>
      <c r="AG37" s="148"/>
      <c r="AH37" s="169"/>
      <c r="AI37" s="2"/>
      <c r="AJ37" s="2"/>
      <c r="AK37" s="2"/>
      <c r="AL37" s="2"/>
      <c r="AM37" s="350"/>
      <c r="AN37" s="2"/>
      <c r="AO37" s="351"/>
      <c r="AQ37" s="351"/>
      <c r="AS37" s="351"/>
      <c r="AU37" s="351"/>
      <c r="AV37" s="138"/>
      <c r="AW37" s="148"/>
      <c r="AX37" s="164"/>
      <c r="BC37" s="351"/>
      <c r="BE37" s="351"/>
      <c r="BG37" s="351"/>
      <c r="BI37" s="351"/>
      <c r="BK37" s="351"/>
      <c r="BL37" s="138"/>
      <c r="BS37" s="351"/>
      <c r="BU37" s="351"/>
      <c r="BW37" s="351"/>
      <c r="BY37" s="351"/>
      <c r="CA37" s="351"/>
      <c r="CB37" s="138"/>
      <c r="CC37" s="138"/>
      <c r="CD37" s="164"/>
      <c r="CI37" s="351"/>
      <c r="CK37" s="351"/>
      <c r="CM37" s="351"/>
      <c r="CO37" s="351"/>
      <c r="CQ37" s="351"/>
      <c r="CR37" s="138"/>
      <c r="CS37" s="28"/>
      <c r="CY37" s="351"/>
      <c r="DA37" s="351"/>
      <c r="DC37" s="351"/>
      <c r="DE37" s="351"/>
      <c r="DG37" s="351"/>
      <c r="DH37" s="138"/>
    </row>
    <row r="38" spans="1:116" s="1" customFormat="1" ht="15" customHeight="1" x14ac:dyDescent="0.25">
      <c r="A38" s="137" t="str">
        <f ca="1">IF(OR(A39="Bye",A40="Bye"),"Bye","")</f>
        <v/>
      </c>
      <c r="B38" s="131"/>
      <c r="C38" s="16"/>
      <c r="E38" s="9"/>
      <c r="F38" s="9"/>
      <c r="G38" s="351"/>
      <c r="H38" s="9"/>
      <c r="I38" s="351"/>
      <c r="J38" s="9"/>
      <c r="K38" s="351"/>
      <c r="L38" s="9"/>
      <c r="M38" s="351"/>
      <c r="N38" s="9"/>
      <c r="O38" s="351"/>
      <c r="P38" s="137"/>
      <c r="Q38" s="148"/>
      <c r="R38" s="240"/>
      <c r="S38" s="16"/>
      <c r="V38" s="9"/>
      <c r="W38" s="351"/>
      <c r="X38" s="9"/>
      <c r="Y38" s="351"/>
      <c r="Z38" s="9"/>
      <c r="AA38" s="351"/>
      <c r="AB38" s="9"/>
      <c r="AC38" s="351"/>
      <c r="AD38" s="9"/>
      <c r="AE38" s="351"/>
      <c r="AF38" s="137"/>
      <c r="AG38" s="148"/>
      <c r="AH38" s="169"/>
      <c r="AI38" s="2"/>
      <c r="AJ38" s="2"/>
      <c r="AK38" s="2"/>
      <c r="AL38" s="2"/>
      <c r="AM38" s="350"/>
      <c r="AN38" s="2"/>
      <c r="AO38" s="351"/>
      <c r="AQ38" s="351"/>
      <c r="AS38" s="351"/>
      <c r="AU38" s="351"/>
      <c r="AV38" s="138"/>
      <c r="AW38" s="148"/>
      <c r="AX38" s="164"/>
      <c r="BC38" s="351"/>
      <c r="BE38" s="351"/>
      <c r="BG38" s="351"/>
      <c r="BI38" s="351"/>
      <c r="BK38" s="351"/>
      <c r="BL38" s="138"/>
      <c r="BS38" s="351"/>
      <c r="BU38" s="351"/>
      <c r="BW38" s="351"/>
      <c r="BY38" s="351"/>
      <c r="CA38" s="351"/>
      <c r="CB38" s="138"/>
      <c r="CC38" s="138"/>
      <c r="CD38" s="164"/>
      <c r="CI38" s="351"/>
      <c r="CK38" s="351"/>
      <c r="CM38" s="351"/>
      <c r="CO38" s="351"/>
      <c r="CQ38" s="351"/>
      <c r="CR38" s="138"/>
      <c r="CS38" s="28"/>
      <c r="CT38" s="202"/>
      <c r="CU38" s="16"/>
      <c r="CW38" s="9"/>
      <c r="CX38" s="9"/>
      <c r="CY38" s="351"/>
      <c r="CZ38" s="9"/>
      <c r="DA38" s="351"/>
      <c r="DB38" s="9"/>
      <c r="DC38" s="351"/>
      <c r="DD38" s="9"/>
      <c r="DE38" s="351"/>
      <c r="DF38" s="9"/>
      <c r="DG38" s="351"/>
      <c r="DH38" s="137"/>
    </row>
    <row r="39" spans="1:116" s="1" customFormat="1" ht="15" customHeight="1" thickBot="1" x14ac:dyDescent="0.3">
      <c r="A39" s="137">
        <f ca="1">dummy1!S14</f>
        <v>7</v>
      </c>
      <c r="B39" s="132"/>
      <c r="C39" s="15" t="str">
        <f ca="1">IF(D39="Bye","","("&amp;A39&amp;")")</f>
        <v>(7)</v>
      </c>
      <c r="D39" s="1" t="str">
        <f ca="1">IFERROR(VLOOKUP(A39,dummy1!$K$45:$L$300,2,FALSE),"")</f>
        <v>Player 7</v>
      </c>
      <c r="F39" s="23"/>
      <c r="G39" s="352"/>
      <c r="H39" s="23"/>
      <c r="I39" s="352"/>
      <c r="J39" s="23"/>
      <c r="K39" s="352"/>
      <c r="L39" s="23"/>
      <c r="M39" s="352"/>
      <c r="N39" s="23"/>
      <c r="O39" s="361"/>
      <c r="P39" s="138">
        <f ca="1">IF(A40="Bye",$A$11,IF(F39&gt;F40,1,0)+IF(H39&gt;H40,1,0)+IF(J39&gt;J40,1,0)+IF(L39&gt;L40,1,0)+IF(N39&gt;N40,1,0))</f>
        <v>0</v>
      </c>
      <c r="Q39" s="148"/>
      <c r="R39" s="240"/>
      <c r="S39" s="184">
        <f ca="1">S27+1</f>
        <v>15</v>
      </c>
      <c r="T39" s="185">
        <f ca="1">VLOOKUP(S39,dummy1!$O$9:$R$72,2,FALSE)</f>
        <v>42040</v>
      </c>
      <c r="U39" s="186">
        <f ca="1">VLOOKUP(S39,dummy1!$O$9:$R$72,3,FALSE)</f>
        <v>0.625</v>
      </c>
      <c r="V39" s="414" t="str">
        <f ca="1">VLOOKUP(S39,dummy1!$O$9:$R$72,4,FALSE)</f>
        <v>Court 15</v>
      </c>
      <c r="W39" s="414"/>
      <c r="X39" s="414"/>
      <c r="Y39" s="414"/>
      <c r="Z39" s="414"/>
      <c r="AA39" s="414"/>
      <c r="AB39" s="414"/>
      <c r="AC39" s="414"/>
      <c r="AD39" s="414"/>
      <c r="AE39" s="351"/>
      <c r="AF39" s="137"/>
      <c r="AG39" s="148"/>
      <c r="AH39" s="169"/>
      <c r="AI39" s="2"/>
      <c r="AJ39" s="2"/>
      <c r="AK39" s="2"/>
      <c r="AL39" s="2"/>
      <c r="AM39" s="350"/>
      <c r="AN39" s="2"/>
      <c r="AO39" s="351"/>
      <c r="AQ39" s="351"/>
      <c r="AS39" s="351"/>
      <c r="AU39" s="351"/>
      <c r="AV39" s="138"/>
      <c r="AW39" s="148"/>
      <c r="AX39" s="164"/>
      <c r="BC39" s="351"/>
      <c r="BE39" s="351"/>
      <c r="BG39" s="351"/>
      <c r="BI39" s="351"/>
      <c r="BK39" s="351"/>
      <c r="BL39" s="138"/>
      <c r="BS39" s="351"/>
      <c r="BU39" s="351"/>
      <c r="BW39" s="351"/>
      <c r="BY39" s="351"/>
      <c r="CA39" s="351"/>
      <c r="CB39" s="138"/>
      <c r="CC39" s="138"/>
      <c r="CD39" s="164"/>
      <c r="CI39" s="351"/>
      <c r="CK39" s="351"/>
      <c r="CM39" s="351"/>
      <c r="CO39" s="351"/>
      <c r="CQ39" s="351"/>
      <c r="CR39" s="138"/>
      <c r="CS39" s="25"/>
      <c r="CT39" s="203"/>
      <c r="CU39" s="27" t="str">
        <f>IF(BL30=$A$11,AY30,IF(BL31=$A$11,AY31,""))</f>
        <v/>
      </c>
      <c r="CV39" s="1" t="str">
        <f ca="1">IF(BL30=$A$11,AZ30,IF(BL31=$A$11,AZ31,"Winner Match "&amp;AY33))</f>
        <v>Winner Match 25</v>
      </c>
      <c r="CX39" s="23"/>
      <c r="CY39" s="352"/>
      <c r="CZ39" s="23"/>
      <c r="DA39" s="352"/>
      <c r="DB39" s="23"/>
      <c r="DC39" s="352"/>
      <c r="DD39" s="23"/>
      <c r="DE39" s="352"/>
      <c r="DF39" s="23"/>
      <c r="DG39" s="361"/>
      <c r="DH39" s="138">
        <f>IF(CX39&gt;CX40,1,0)+IF(CZ39&gt;CZ40,1,0)+IF(DB39&gt;DB40,1,0)+IF(DD39&gt;DD40,1,0)+IF(DF39&gt;DF40,1,0)</f>
        <v>0</v>
      </c>
    </row>
    <row r="40" spans="1:116" s="1" customFormat="1" ht="15" customHeight="1" x14ac:dyDescent="0.25">
      <c r="A40" s="137">
        <f ca="1">dummy1!T14</f>
        <v>10</v>
      </c>
      <c r="B40" s="132"/>
      <c r="C40" s="15" t="str">
        <f ca="1">IF(D40="Bye","","("&amp;A40&amp;")")</f>
        <v>(10)</v>
      </c>
      <c r="D40" s="10" t="str">
        <f ca="1">IFERROR(VLOOKUP(A40,dummy1!$K$45:$L$300,2,FALSE),"")</f>
        <v>Player 10</v>
      </c>
      <c r="E40" s="10"/>
      <c r="F40" s="24"/>
      <c r="G40" s="353"/>
      <c r="H40" s="24"/>
      <c r="I40" s="353"/>
      <c r="J40" s="24"/>
      <c r="K40" s="353"/>
      <c r="L40" s="24"/>
      <c r="M40" s="353"/>
      <c r="N40" s="24"/>
      <c r="O40" s="362"/>
      <c r="P40" s="149">
        <f ca="1">IF(A39="Bye",$A$11,IF(F39&lt;F40,1,0)+IF(H39&lt;H40,1,0)+IF(J39&lt;J40,1,0)+IF(L39&lt;L40,1,0)+IF(N39&lt;N40,1,0))</f>
        <v>0</v>
      </c>
      <c r="Q40" s="137"/>
      <c r="R40" s="112"/>
      <c r="S40" s="16"/>
      <c r="V40" s="9"/>
      <c r="W40" s="351"/>
      <c r="X40" s="9"/>
      <c r="Y40" s="351"/>
      <c r="Z40" s="9"/>
      <c r="AA40" s="351"/>
      <c r="AB40" s="9"/>
      <c r="AC40" s="351"/>
      <c r="AD40" s="9"/>
      <c r="AE40" s="351"/>
      <c r="AF40" s="137"/>
      <c r="AG40" s="148"/>
      <c r="AH40" s="169"/>
      <c r="AI40" s="2"/>
      <c r="AJ40" s="2"/>
      <c r="AK40" s="2"/>
      <c r="AL40" s="2"/>
      <c r="AM40" s="350"/>
      <c r="AN40" s="2"/>
      <c r="AO40" s="351"/>
      <c r="AQ40" s="351"/>
      <c r="AS40" s="351"/>
      <c r="AU40" s="351"/>
      <c r="AV40" s="138"/>
      <c r="AW40" s="148"/>
      <c r="AX40" s="164"/>
      <c r="BC40" s="351"/>
      <c r="BE40" s="351"/>
      <c r="BG40" s="351"/>
      <c r="BI40" s="351"/>
      <c r="BK40" s="351"/>
      <c r="BL40" s="138"/>
      <c r="BS40" s="351"/>
      <c r="BU40" s="351"/>
      <c r="BW40" s="351"/>
      <c r="BY40" s="351"/>
      <c r="CA40" s="351"/>
      <c r="CB40" s="138"/>
      <c r="CC40" s="138"/>
      <c r="CD40" s="164"/>
      <c r="CI40" s="351"/>
      <c r="CK40" s="351"/>
      <c r="CM40" s="351"/>
      <c r="CO40" s="351"/>
      <c r="CQ40" s="351"/>
      <c r="CR40" s="138"/>
      <c r="CS40" s="28"/>
      <c r="CT40" s="204"/>
      <c r="CU40" s="15" t="str">
        <f>IF(CR68=$A$11,CE68,IF(CR69=$A$11,CE69,""))</f>
        <v/>
      </c>
      <c r="CV40" s="10" t="str">
        <f ca="1">IF(CR68=$A$11,CF68,IF(CR69=$A$11,CF69,"Winner Match "&amp;CE71))</f>
        <v>Winner Match 29</v>
      </c>
      <c r="CW40" s="10"/>
      <c r="CX40" s="24"/>
      <c r="CY40" s="353"/>
      <c r="CZ40" s="24"/>
      <c r="DA40" s="353"/>
      <c r="DB40" s="24"/>
      <c r="DC40" s="353"/>
      <c r="DD40" s="24"/>
      <c r="DE40" s="353"/>
      <c r="DF40" s="24"/>
      <c r="DG40" s="362"/>
      <c r="DH40" s="149">
        <f>IF(CX39&lt;CX40,1,0)+IF(CZ39&lt;CZ40,1,0)+IF(DB39&lt;DB40,1,0)+IF(DD39&lt;DD40,1,0)+IF(DF39&lt;DF40,1,0)</f>
        <v>0</v>
      </c>
      <c r="DI40" s="28"/>
    </row>
    <row r="41" spans="1:116" s="1" customFormat="1" ht="15" customHeight="1" x14ac:dyDescent="0.25">
      <c r="A41" s="137"/>
      <c r="B41" s="132"/>
      <c r="C41" s="16"/>
      <c r="F41" s="9"/>
      <c r="G41" s="351"/>
      <c r="H41" s="9"/>
      <c r="I41" s="351"/>
      <c r="J41" s="9"/>
      <c r="K41" s="351"/>
      <c r="L41" s="9"/>
      <c r="M41" s="351"/>
      <c r="N41" s="9"/>
      <c r="O41" s="351"/>
      <c r="P41" s="138"/>
      <c r="Q41" s="137"/>
      <c r="R41" s="216"/>
      <c r="S41" s="2"/>
      <c r="T41" s="2"/>
      <c r="U41" s="2"/>
      <c r="V41" s="2"/>
      <c r="W41" s="350"/>
      <c r="X41" s="2"/>
      <c r="Y41" s="350"/>
      <c r="Z41" s="2"/>
      <c r="AA41" s="350"/>
      <c r="AB41" s="2"/>
      <c r="AC41" s="350"/>
      <c r="AD41" s="2"/>
      <c r="AE41" s="350"/>
      <c r="AF41" s="137"/>
      <c r="AG41" s="148"/>
      <c r="AH41" s="193"/>
      <c r="AI41" s="16"/>
      <c r="AK41" s="9"/>
      <c r="AL41" s="9"/>
      <c r="AM41" s="351"/>
      <c r="AN41" s="9"/>
      <c r="AO41" s="351"/>
      <c r="AP41" s="9"/>
      <c r="AQ41" s="351"/>
      <c r="AR41" s="9"/>
      <c r="AS41" s="351"/>
      <c r="AT41" s="9"/>
      <c r="AU41" s="351"/>
      <c r="AV41" s="137"/>
      <c r="AW41" s="148"/>
      <c r="AX41" s="164"/>
      <c r="BC41" s="351"/>
      <c r="BE41" s="351"/>
      <c r="BG41" s="351"/>
      <c r="BI41" s="351"/>
      <c r="BK41" s="351"/>
      <c r="BL41" s="138"/>
      <c r="BS41" s="351"/>
      <c r="BU41" s="351"/>
      <c r="BW41" s="351"/>
      <c r="BY41" s="351"/>
      <c r="CA41" s="351"/>
      <c r="CB41" s="138"/>
      <c r="CC41" s="138"/>
      <c r="CD41" s="164"/>
      <c r="CI41" s="351"/>
      <c r="CK41" s="351"/>
      <c r="CM41" s="351"/>
      <c r="CO41" s="351"/>
      <c r="CQ41" s="351"/>
      <c r="CR41" s="138"/>
      <c r="CS41" s="28"/>
      <c r="CT41" s="204"/>
      <c r="CU41" s="16"/>
      <c r="CX41" s="9"/>
      <c r="CY41" s="351"/>
      <c r="CZ41" s="9"/>
      <c r="DA41" s="351"/>
      <c r="DB41" s="9"/>
      <c r="DC41" s="351"/>
      <c r="DD41" s="9"/>
      <c r="DE41" s="351"/>
      <c r="DF41" s="9"/>
      <c r="DG41" s="351"/>
      <c r="DH41" s="137"/>
      <c r="DI41" s="28"/>
    </row>
    <row r="42" spans="1:116" s="1" customFormat="1" ht="15" customHeight="1" thickBot="1" x14ac:dyDescent="0.3">
      <c r="A42" s="137"/>
      <c r="B42" s="131"/>
      <c r="C42" s="130">
        <f ca="1">IF(A39&lt;&gt;"Bye",IF(A40&lt;&gt;"Bye",C36+1,C36),C36)</f>
        <v>6</v>
      </c>
      <c r="D42" s="182">
        <f ca="1">VLOOKUP(C42,dummy1!$O$9:$R$72,2,FALSE)</f>
        <v>42040</v>
      </c>
      <c r="E42" s="183">
        <f ca="1">VLOOKUP(C42,dummy1!$O$9:$R$72,3,FALSE)</f>
        <v>0.625</v>
      </c>
      <c r="F42" s="412" t="str">
        <f ca="1">VLOOKUP(C42,dummy1!$O$9:$R$72,4,FALSE)</f>
        <v>Court 6</v>
      </c>
      <c r="G42" s="412"/>
      <c r="H42" s="412"/>
      <c r="I42" s="412"/>
      <c r="J42" s="412"/>
      <c r="K42" s="412"/>
      <c r="L42" s="412"/>
      <c r="M42" s="412"/>
      <c r="N42" s="412"/>
      <c r="O42" s="351"/>
      <c r="P42" s="138"/>
      <c r="Q42" s="137"/>
      <c r="R42" s="216"/>
      <c r="S42" s="2"/>
      <c r="T42" s="2"/>
      <c r="U42" s="2"/>
      <c r="V42" s="2"/>
      <c r="W42" s="350"/>
      <c r="X42" s="2"/>
      <c r="Y42" s="350"/>
      <c r="Z42" s="2"/>
      <c r="AA42" s="350"/>
      <c r="AB42" s="2"/>
      <c r="AC42" s="350"/>
      <c r="AD42" s="2"/>
      <c r="AE42" s="350"/>
      <c r="AF42" s="137"/>
      <c r="AG42" s="147"/>
      <c r="AH42" s="194"/>
      <c r="AI42" s="27" t="str">
        <f>IF(AF36=$A$11,S36,IF(AF37=$A$11,S37,""))</f>
        <v/>
      </c>
      <c r="AJ42" s="1" t="str">
        <f ca="1">IF(AF36=$A$11,T36,IF(AF37=$A$11,T37,"Winner Match "&amp;S39))</f>
        <v>Winner Match 15</v>
      </c>
      <c r="AL42" s="23"/>
      <c r="AM42" s="352"/>
      <c r="AN42" s="23"/>
      <c r="AO42" s="352"/>
      <c r="AP42" s="23"/>
      <c r="AQ42" s="352"/>
      <c r="AR42" s="23"/>
      <c r="AS42" s="352"/>
      <c r="AT42" s="23"/>
      <c r="AU42" s="361"/>
      <c r="AV42" s="138">
        <f>IF(AL42&gt;AL43,1,0)+IF(AN42&gt;AN43,1,0)+IF(AP42&gt;AP43,1,0)+IF(AR42&gt;AR43,1,0)+IF(AT42&gt;AT43,1,0)</f>
        <v>0</v>
      </c>
      <c r="AW42" s="148"/>
      <c r="AX42" s="164"/>
      <c r="BC42" s="351"/>
      <c r="BE42" s="351"/>
      <c r="BG42" s="351"/>
      <c r="BI42" s="351"/>
      <c r="BK42" s="351"/>
      <c r="BL42" s="138"/>
      <c r="BS42" s="351"/>
      <c r="BU42" s="351"/>
      <c r="BW42" s="351"/>
      <c r="BY42" s="351"/>
      <c r="CA42" s="351"/>
      <c r="CB42" s="138"/>
      <c r="CC42" s="138"/>
      <c r="CD42" s="164"/>
      <c r="CI42" s="351"/>
      <c r="CK42" s="351"/>
      <c r="CM42" s="351"/>
      <c r="CO42" s="351"/>
      <c r="CQ42" s="351"/>
      <c r="CR42" s="138"/>
      <c r="CS42" s="28"/>
      <c r="CT42" s="202"/>
      <c r="CU42" s="201">
        <f ca="1">CE71+1</f>
        <v>30</v>
      </c>
      <c r="CV42" s="199">
        <f ca="1">VLOOKUP(CU42,dummy1!$O$9:$R$72,2,FALSE)</f>
        <v>42040</v>
      </c>
      <c r="CW42" s="200">
        <f ca="1">VLOOKUP(CU42,dummy1!$O$9:$R$72,3,FALSE)</f>
        <v>0.70833333333333337</v>
      </c>
      <c r="CX42" s="415" t="str">
        <f ca="1">VLOOKUP(CU42,dummy1!$O$9:$R$72,4,FALSE)</f>
        <v>Court 14</v>
      </c>
      <c r="CY42" s="415"/>
      <c r="CZ42" s="415"/>
      <c r="DA42" s="415"/>
      <c r="DB42" s="415"/>
      <c r="DC42" s="415"/>
      <c r="DD42" s="415"/>
      <c r="DE42" s="415"/>
      <c r="DF42" s="415"/>
      <c r="DG42" s="351"/>
      <c r="DH42" s="137"/>
      <c r="DI42" s="28"/>
    </row>
    <row r="43" spans="1:116" s="1" customFormat="1" ht="15" customHeight="1" x14ac:dyDescent="0.25">
      <c r="A43" s="137"/>
      <c r="B43" s="113"/>
      <c r="C43" s="16"/>
      <c r="F43" s="9"/>
      <c r="G43" s="351"/>
      <c r="H43" s="9"/>
      <c r="I43" s="351"/>
      <c r="J43" s="9"/>
      <c r="K43" s="351"/>
      <c r="L43" s="9"/>
      <c r="M43" s="351"/>
      <c r="N43" s="9"/>
      <c r="O43" s="351"/>
      <c r="P43" s="137"/>
      <c r="Q43" s="137"/>
      <c r="R43" s="216"/>
      <c r="S43" s="2"/>
      <c r="T43" s="2"/>
      <c r="U43" s="2"/>
      <c r="V43" s="2"/>
      <c r="W43" s="350"/>
      <c r="X43" s="2"/>
      <c r="Y43" s="350"/>
      <c r="Z43" s="2"/>
      <c r="AA43" s="350"/>
      <c r="AB43" s="2"/>
      <c r="AC43" s="350"/>
      <c r="AD43" s="2"/>
      <c r="AE43" s="350"/>
      <c r="AF43" s="137"/>
      <c r="AG43" s="148"/>
      <c r="AH43" s="195"/>
      <c r="AI43" s="15" t="str">
        <f>IF(AF48=$A$11,S48,IF(AF49=$A$11,S49,""))</f>
        <v/>
      </c>
      <c r="AJ43" s="10" t="str">
        <f ca="1">IF(AF48=$A$11,T48,IF(AF49=$A$11,T49,"Winner Match "&amp;S51))</f>
        <v>Winner Match 16</v>
      </c>
      <c r="AK43" s="10"/>
      <c r="AL43" s="24"/>
      <c r="AM43" s="353"/>
      <c r="AN43" s="24"/>
      <c r="AO43" s="353"/>
      <c r="AP43" s="24"/>
      <c r="AQ43" s="353"/>
      <c r="AR43" s="24"/>
      <c r="AS43" s="353"/>
      <c r="AT43" s="24"/>
      <c r="AU43" s="362"/>
      <c r="AV43" s="149">
        <f>IF(AL42&lt;AL43,1,0)+IF(AN42&lt;AN43,1,0)+IF(AP42&lt;AP43,1,0)+IF(AR42&lt;AR43,1,0)+IF(AT42&lt;AT43,1,0)</f>
        <v>0</v>
      </c>
      <c r="AW43" s="138"/>
      <c r="AX43" s="164"/>
      <c r="BC43" s="351"/>
      <c r="BE43" s="351"/>
      <c r="BG43" s="351"/>
      <c r="BI43" s="351"/>
      <c r="BK43" s="351"/>
      <c r="BL43" s="138"/>
      <c r="BS43" s="351"/>
      <c r="BU43" s="351"/>
      <c r="BW43" s="351"/>
      <c r="BY43" s="351"/>
      <c r="CA43" s="351"/>
      <c r="CB43" s="138"/>
      <c r="CC43" s="138"/>
      <c r="CD43" s="164"/>
      <c r="CI43" s="351"/>
      <c r="CK43" s="351"/>
      <c r="CM43" s="351"/>
      <c r="CO43" s="351"/>
      <c r="CQ43" s="351"/>
      <c r="CR43" s="138"/>
      <c r="CS43" s="28"/>
      <c r="CT43" s="113"/>
      <c r="CU43" s="16"/>
      <c r="CX43" s="9"/>
      <c r="CY43" s="351"/>
      <c r="CZ43" s="9"/>
      <c r="DA43" s="351"/>
      <c r="DB43" s="9"/>
      <c r="DC43" s="351"/>
      <c r="DD43" s="9"/>
      <c r="DE43" s="351"/>
      <c r="DF43" s="9"/>
      <c r="DG43" s="351"/>
      <c r="DH43" s="137"/>
      <c r="DI43" s="28"/>
    </row>
    <row r="44" spans="1:116" s="1" customFormat="1" ht="15" customHeight="1" x14ac:dyDescent="0.25">
      <c r="A44" s="137" t="str">
        <f ca="1">IF(OR(A45="Bye",A46="Bye"),"Bye","")</f>
        <v/>
      </c>
      <c r="B44" s="131"/>
      <c r="C44" s="16"/>
      <c r="E44" s="9"/>
      <c r="F44" s="9"/>
      <c r="G44" s="351"/>
      <c r="H44" s="9"/>
      <c r="I44" s="351"/>
      <c r="J44" s="9"/>
      <c r="K44" s="351"/>
      <c r="L44" s="9"/>
      <c r="M44" s="351"/>
      <c r="N44" s="9"/>
      <c r="O44" s="351"/>
      <c r="P44" s="137"/>
      <c r="Q44" s="137"/>
      <c r="R44" s="216"/>
      <c r="S44" s="2"/>
      <c r="T44" s="2"/>
      <c r="U44" s="2"/>
      <c r="V44" s="2"/>
      <c r="W44" s="350"/>
      <c r="X44" s="2"/>
      <c r="Y44" s="350"/>
      <c r="Z44" s="2"/>
      <c r="AA44" s="350"/>
      <c r="AB44" s="2"/>
      <c r="AC44" s="350"/>
      <c r="AD44" s="2"/>
      <c r="AE44" s="350"/>
      <c r="AF44" s="137"/>
      <c r="AG44" s="148"/>
      <c r="AH44" s="195"/>
      <c r="AI44" s="16"/>
      <c r="AL44" s="9"/>
      <c r="AM44" s="351"/>
      <c r="AN44" s="9"/>
      <c r="AO44" s="351"/>
      <c r="AP44" s="9"/>
      <c r="AQ44" s="351"/>
      <c r="AR44" s="9"/>
      <c r="AS44" s="351"/>
      <c r="AT44" s="9"/>
      <c r="AU44" s="351"/>
      <c r="AV44" s="137"/>
      <c r="AW44" s="138"/>
      <c r="AX44" s="164"/>
      <c r="BC44" s="351"/>
      <c r="BE44" s="351"/>
      <c r="BG44" s="351"/>
      <c r="BI44" s="351"/>
      <c r="BK44" s="351"/>
      <c r="BL44" s="138"/>
      <c r="BS44" s="351"/>
      <c r="BU44" s="351"/>
      <c r="BW44" s="351"/>
      <c r="BY44" s="351"/>
      <c r="CA44" s="351"/>
      <c r="CB44" s="138"/>
      <c r="CC44" s="138"/>
      <c r="CD44" s="164"/>
      <c r="CI44" s="351"/>
      <c r="CK44" s="351"/>
      <c r="CM44" s="351"/>
      <c r="CO44" s="351"/>
      <c r="CQ44" s="351"/>
      <c r="CR44" s="138"/>
      <c r="CS44" s="28"/>
      <c r="CY44" s="351"/>
      <c r="DA44" s="351"/>
      <c r="DC44" s="351"/>
      <c r="DE44" s="351"/>
      <c r="DG44" s="351"/>
      <c r="DH44" s="138"/>
      <c r="DI44" s="28"/>
    </row>
    <row r="45" spans="1:116" s="1" customFormat="1" ht="15" customHeight="1" thickBot="1" x14ac:dyDescent="0.3">
      <c r="A45" s="137">
        <f ca="1">dummy1!S15</f>
        <v>3</v>
      </c>
      <c r="B45" s="132"/>
      <c r="C45" s="15" t="str">
        <f ca="1">IF(D45="Bye","","("&amp;A45&amp;")")</f>
        <v>(3)</v>
      </c>
      <c r="D45" s="1" t="str">
        <f ca="1">IFERROR(VLOOKUP(A45,dummy1!$K$45:$L$300,2,FALSE),"")</f>
        <v>Player 3</v>
      </c>
      <c r="F45" s="23"/>
      <c r="G45" s="352"/>
      <c r="H45" s="23"/>
      <c r="I45" s="352"/>
      <c r="J45" s="23"/>
      <c r="K45" s="352"/>
      <c r="L45" s="23"/>
      <c r="M45" s="352"/>
      <c r="N45" s="23"/>
      <c r="O45" s="361"/>
      <c r="P45" s="138">
        <f ca="1">IF(A46="Bye",$A$11,IF(F45&gt;F46,1,0)+IF(H45&gt;H46,1,0)+IF(J45&gt;J46,1,0)+IF(L45&gt;L46,1,0)+IF(N45&gt;N46,1,0))</f>
        <v>0</v>
      </c>
      <c r="Q45" s="137"/>
      <c r="R45" s="216"/>
      <c r="S45" s="2"/>
      <c r="T45" s="2"/>
      <c r="U45" s="2"/>
      <c r="V45" s="2"/>
      <c r="W45" s="350"/>
      <c r="X45" s="2"/>
      <c r="Y45" s="350"/>
      <c r="Z45" s="2"/>
      <c r="AA45" s="350"/>
      <c r="AB45" s="2"/>
      <c r="AC45" s="350"/>
      <c r="AD45" s="2"/>
      <c r="AE45" s="350"/>
      <c r="AF45" s="137"/>
      <c r="AG45" s="148"/>
      <c r="AH45" s="193"/>
      <c r="AI45" s="198">
        <f ca="1">AI21+1</f>
        <v>22</v>
      </c>
      <c r="AJ45" s="196">
        <f ca="1">VLOOKUP(AI45,dummy1!$O$9:$R$72,2,FALSE)</f>
        <v>42040</v>
      </c>
      <c r="AK45" s="197">
        <f ca="1">VLOOKUP(AI45,dummy1!$O$9:$R$72,3,FALSE)</f>
        <v>0.70833333333333337</v>
      </c>
      <c r="AL45" s="413" t="str">
        <f ca="1">VLOOKUP(AI45,dummy1!$O$9:$R$72,4,FALSE)</f>
        <v>Court 6</v>
      </c>
      <c r="AM45" s="413"/>
      <c r="AN45" s="413"/>
      <c r="AO45" s="413"/>
      <c r="AP45" s="413"/>
      <c r="AQ45" s="413"/>
      <c r="AR45" s="413"/>
      <c r="AS45" s="413"/>
      <c r="AT45" s="413"/>
      <c r="AU45" s="351"/>
      <c r="AV45" s="137"/>
      <c r="AW45" s="138"/>
      <c r="AX45" s="164"/>
      <c r="BC45" s="351"/>
      <c r="BE45" s="351"/>
      <c r="BG45" s="351"/>
      <c r="BI45" s="351"/>
      <c r="BK45" s="351"/>
      <c r="BL45" s="138"/>
      <c r="BS45" s="351"/>
      <c r="BU45" s="351"/>
      <c r="BW45" s="351"/>
      <c r="BY45" s="351"/>
      <c r="CA45" s="351"/>
      <c r="CB45" s="138"/>
      <c r="CC45" s="138"/>
      <c r="CD45" s="164"/>
      <c r="CI45" s="351"/>
      <c r="CK45" s="351"/>
      <c r="CM45" s="351"/>
      <c r="CO45" s="351"/>
      <c r="CQ45" s="351"/>
      <c r="CR45" s="138"/>
      <c r="CS45" s="28"/>
      <c r="CY45" s="351"/>
      <c r="DA45" s="351"/>
      <c r="DC45" s="351"/>
      <c r="DE45" s="351"/>
      <c r="DG45" s="351"/>
      <c r="DH45" s="138"/>
      <c r="DI45" s="28"/>
    </row>
    <row r="46" spans="1:116" s="1" customFormat="1" ht="15" customHeight="1" x14ac:dyDescent="0.25">
      <c r="A46" s="137">
        <f ca="1">dummy1!T15</f>
        <v>14</v>
      </c>
      <c r="B46" s="132"/>
      <c r="C46" s="15" t="str">
        <f ca="1">IF(D46="Bye","","("&amp;A46&amp;")")</f>
        <v>(14)</v>
      </c>
      <c r="D46" s="10" t="str">
        <f ca="1">IFERROR(VLOOKUP(A46,dummy1!$K$45:$L$300,2,FALSE),"")</f>
        <v>Player 14</v>
      </c>
      <c r="E46" s="10"/>
      <c r="F46" s="24"/>
      <c r="G46" s="353"/>
      <c r="H46" s="24"/>
      <c r="I46" s="353"/>
      <c r="J46" s="24"/>
      <c r="K46" s="353"/>
      <c r="L46" s="24"/>
      <c r="M46" s="353"/>
      <c r="N46" s="24"/>
      <c r="O46" s="362"/>
      <c r="P46" s="145">
        <f ca="1">IF(A45="Bye",$A$11,IF(F45&lt;F46,1,0)+IF(H45&lt;H46,1,0)+IF(J45&lt;J46,1,0)+IF(L45&lt;L46,1,0)+IF(N45&lt;N46,1,0))</f>
        <v>0</v>
      </c>
      <c r="Q46" s="137"/>
      <c r="R46" s="216"/>
      <c r="S46" s="2"/>
      <c r="T46" s="2"/>
      <c r="U46" s="2"/>
      <c r="V46" s="2"/>
      <c r="W46" s="350"/>
      <c r="X46" s="2"/>
      <c r="Y46" s="350"/>
      <c r="Z46" s="2"/>
      <c r="AA46" s="350"/>
      <c r="AB46" s="2"/>
      <c r="AC46" s="350"/>
      <c r="AD46" s="2"/>
      <c r="AE46" s="350"/>
      <c r="AF46" s="137"/>
      <c r="AG46" s="148"/>
      <c r="AH46" s="113"/>
      <c r="AI46" s="16"/>
      <c r="AL46" s="9"/>
      <c r="AM46" s="351"/>
      <c r="AN46" s="9"/>
      <c r="AO46" s="351"/>
      <c r="AP46" s="9"/>
      <c r="AQ46" s="351"/>
      <c r="AR46" s="9"/>
      <c r="AS46" s="351"/>
      <c r="AT46" s="9"/>
      <c r="AU46" s="351"/>
      <c r="AV46" s="137"/>
      <c r="AW46" s="138"/>
      <c r="AX46" s="164"/>
      <c r="BC46" s="351"/>
      <c r="BE46" s="351"/>
      <c r="BG46" s="351"/>
      <c r="BI46" s="351"/>
      <c r="BK46" s="351"/>
      <c r="BL46" s="138"/>
      <c r="BS46" s="351"/>
      <c r="BU46" s="351"/>
      <c r="BW46" s="351"/>
      <c r="BY46" s="351"/>
      <c r="CA46" s="351"/>
      <c r="CB46" s="138"/>
      <c r="CC46" s="138"/>
      <c r="CD46" s="164"/>
      <c r="CI46" s="351"/>
      <c r="CK46" s="351"/>
      <c r="CM46" s="351"/>
      <c r="CO46" s="351"/>
      <c r="CQ46" s="351"/>
      <c r="CR46" s="138"/>
      <c r="CS46" s="28"/>
      <c r="CY46" s="351"/>
      <c r="DA46" s="351"/>
      <c r="DC46" s="351"/>
      <c r="DE46" s="351"/>
      <c r="DG46" s="351"/>
      <c r="DH46" s="138"/>
      <c r="DI46" s="28"/>
      <c r="DJ46" s="416" t="s">
        <v>35</v>
      </c>
      <c r="DK46" s="417"/>
      <c r="DL46" s="418"/>
    </row>
    <row r="47" spans="1:116" s="1" customFormat="1" ht="15" customHeight="1" thickBot="1" x14ac:dyDescent="0.3">
      <c r="A47" s="137"/>
      <c r="B47" s="132"/>
      <c r="C47" s="16"/>
      <c r="F47" s="9"/>
      <c r="G47" s="351"/>
      <c r="H47" s="9"/>
      <c r="I47" s="351"/>
      <c r="J47" s="9"/>
      <c r="K47" s="351"/>
      <c r="L47" s="9"/>
      <c r="M47" s="351"/>
      <c r="N47" s="9"/>
      <c r="O47" s="351"/>
      <c r="P47" s="146"/>
      <c r="Q47" s="137"/>
      <c r="R47" s="240"/>
      <c r="S47" s="16"/>
      <c r="U47" s="9"/>
      <c r="V47" s="9"/>
      <c r="W47" s="351"/>
      <c r="X47" s="9"/>
      <c r="Y47" s="351"/>
      <c r="Z47" s="9"/>
      <c r="AA47" s="351"/>
      <c r="AB47" s="9"/>
      <c r="AC47" s="351"/>
      <c r="AD47" s="9"/>
      <c r="AE47" s="351"/>
      <c r="AF47" s="137"/>
      <c r="AG47" s="148"/>
      <c r="AH47" s="169"/>
      <c r="AI47" s="2"/>
      <c r="AJ47" s="2"/>
      <c r="AK47" s="2"/>
      <c r="AL47" s="2"/>
      <c r="AM47" s="350"/>
      <c r="AN47" s="2"/>
      <c r="AO47" s="351"/>
      <c r="AQ47" s="351"/>
      <c r="AS47" s="351"/>
      <c r="AU47" s="351"/>
      <c r="AV47" s="138"/>
      <c r="AW47" s="138"/>
      <c r="AX47" s="164"/>
      <c r="BC47" s="351"/>
      <c r="BE47" s="351"/>
      <c r="BG47" s="351"/>
      <c r="BI47" s="351"/>
      <c r="BK47" s="351"/>
      <c r="BL47" s="138"/>
      <c r="BS47" s="351"/>
      <c r="BU47" s="351"/>
      <c r="BW47" s="351"/>
      <c r="BY47" s="351"/>
      <c r="CA47" s="351"/>
      <c r="CB47" s="138"/>
      <c r="CC47" s="138"/>
      <c r="CD47" s="164"/>
      <c r="CI47" s="351"/>
      <c r="CK47" s="351"/>
      <c r="CM47" s="351"/>
      <c r="CO47" s="351"/>
      <c r="CQ47" s="351"/>
      <c r="CR47" s="138"/>
      <c r="CS47" s="28"/>
      <c r="CY47" s="351"/>
      <c r="DA47" s="351"/>
      <c r="DC47" s="351"/>
      <c r="DE47" s="351"/>
      <c r="DG47" s="351"/>
      <c r="DH47" s="138"/>
      <c r="DI47" s="25"/>
      <c r="DJ47" s="96">
        <v>1</v>
      </c>
      <c r="DK47" s="97" t="str">
        <f>IF(DH39=$A$11,CU39,IF(DH53=$A$11,CU53,CU54))</f>
        <v/>
      </c>
      <c r="DL47" s="98" t="str">
        <f ca="1">IF(DH39=$A$11,CV39,IF(DH53=$A$11,CV53,CV54))</f>
        <v>Winner Match 30</v>
      </c>
    </row>
    <row r="48" spans="1:116" s="1" customFormat="1" ht="15" customHeight="1" thickBot="1" x14ac:dyDescent="0.3">
      <c r="A48" s="137"/>
      <c r="B48" s="131"/>
      <c r="C48" s="130">
        <f ca="1">IF(A45&lt;&gt;"Bye",IF(A46&lt;&gt;"Bye",C42+1,C42),C42)</f>
        <v>7</v>
      </c>
      <c r="D48" s="182">
        <f ca="1">VLOOKUP(C48,dummy1!$O$9:$R$72,2,FALSE)</f>
        <v>42040</v>
      </c>
      <c r="E48" s="183">
        <f ca="1">VLOOKUP(C48,dummy1!$O$9:$R$72,3,FALSE)</f>
        <v>0.625</v>
      </c>
      <c r="F48" s="412" t="str">
        <f ca="1">VLOOKUP(C48,dummy1!$O$9:$R$72,4,FALSE)</f>
        <v>Court 7</v>
      </c>
      <c r="G48" s="412"/>
      <c r="H48" s="412"/>
      <c r="I48" s="412"/>
      <c r="J48" s="412"/>
      <c r="K48" s="412"/>
      <c r="L48" s="412"/>
      <c r="M48" s="412"/>
      <c r="N48" s="412"/>
      <c r="O48" s="351"/>
      <c r="P48" s="146"/>
      <c r="Q48" s="157"/>
      <c r="R48" s="241"/>
      <c r="S48" s="27" t="str">
        <f ca="1">IF(P45=$A$11,C45,IF(P46=$A$11,C46,""))</f>
        <v/>
      </c>
      <c r="T48" s="1" t="str">
        <f ca="1">IF(P45=$A$11,D45,IF(P46=$A$11,D46,"Winner Match "&amp;C48))</f>
        <v>Winner Match 7</v>
      </c>
      <c r="V48" s="23"/>
      <c r="W48" s="352"/>
      <c r="X48" s="23"/>
      <c r="Y48" s="352"/>
      <c r="Z48" s="23"/>
      <c r="AA48" s="352"/>
      <c r="AB48" s="23"/>
      <c r="AC48" s="352"/>
      <c r="AD48" s="23"/>
      <c r="AE48" s="361"/>
      <c r="AF48" s="138">
        <f>IF(V48&gt;V49,1,0)+IF(X48&gt;X49,1,0)+IF(Z48&gt;Z49,1,0)+IF(AB48&gt;AB49,1,0)+IF(AD48&gt;AD49,1,0)</f>
        <v>0</v>
      </c>
      <c r="AG48" s="148"/>
      <c r="AH48" s="169"/>
      <c r="AI48" s="2"/>
      <c r="AJ48" s="2"/>
      <c r="AK48" s="2"/>
      <c r="AL48" s="2"/>
      <c r="AM48" s="350"/>
      <c r="AN48" s="2"/>
      <c r="AO48" s="351"/>
      <c r="AQ48" s="351"/>
      <c r="AS48" s="351"/>
      <c r="AU48" s="351"/>
      <c r="AV48" s="138"/>
      <c r="AW48" s="138"/>
      <c r="AX48" s="164"/>
      <c r="BC48" s="351"/>
      <c r="BE48" s="351"/>
      <c r="BG48" s="351"/>
      <c r="BI48" s="351"/>
      <c r="BK48" s="351"/>
      <c r="BL48" s="138"/>
      <c r="BS48" s="351"/>
      <c r="BU48" s="351"/>
      <c r="BW48" s="351"/>
      <c r="BY48" s="351"/>
      <c r="CA48" s="351"/>
      <c r="CB48" s="138"/>
      <c r="CC48" s="138"/>
      <c r="CD48" s="164"/>
      <c r="CI48" s="351"/>
      <c r="CK48" s="351"/>
      <c r="CM48" s="351"/>
      <c r="CO48" s="351"/>
      <c r="CQ48" s="351"/>
      <c r="CR48" s="138"/>
      <c r="CS48" s="28"/>
      <c r="CY48" s="351"/>
      <c r="DA48" s="351"/>
      <c r="DC48" s="351"/>
      <c r="DE48" s="351"/>
      <c r="DG48" s="351"/>
      <c r="DH48" s="138"/>
      <c r="DI48" s="28"/>
      <c r="DJ48" s="95">
        <v>2</v>
      </c>
      <c r="DK48" s="5" t="str">
        <f>IF(DK47=CU39,CU40,CU39)</f>
        <v/>
      </c>
      <c r="DL48" s="91" t="str">
        <f ca="1">IF(DL47=CV39,CV40,CV39)</f>
        <v>Winner Match 25</v>
      </c>
    </row>
    <row r="49" spans="1:116" s="1" customFormat="1" ht="15" customHeight="1" x14ac:dyDescent="0.25">
      <c r="A49" s="137"/>
      <c r="B49" s="113"/>
      <c r="C49" s="16"/>
      <c r="F49" s="9"/>
      <c r="G49" s="351"/>
      <c r="H49" s="9"/>
      <c r="I49" s="351"/>
      <c r="J49" s="9"/>
      <c r="K49" s="351"/>
      <c r="L49" s="9"/>
      <c r="M49" s="351"/>
      <c r="N49" s="9"/>
      <c r="O49" s="351"/>
      <c r="P49" s="146"/>
      <c r="Q49" s="137"/>
      <c r="R49" s="240"/>
      <c r="S49" s="15" t="str">
        <f ca="1">IF(P51=$A$11,C51,IF(P52=$A$11,C52,""))</f>
        <v/>
      </c>
      <c r="T49" s="10" t="str">
        <f ca="1">IF(P51=$A$11,D51,IF(P52=$A$11,D52,"Winner Match "&amp;C54))</f>
        <v>Winner Match 8</v>
      </c>
      <c r="U49" s="10"/>
      <c r="V49" s="24"/>
      <c r="W49" s="353"/>
      <c r="X49" s="24"/>
      <c r="Y49" s="353"/>
      <c r="Z49" s="24"/>
      <c r="AA49" s="353"/>
      <c r="AB49" s="24"/>
      <c r="AC49" s="353"/>
      <c r="AD49" s="24"/>
      <c r="AE49" s="362"/>
      <c r="AF49" s="149">
        <f>IF(V48&lt;V49,1,0)+IF(X48&lt;X49,1,0)+IF(Z48&lt;Z49,1,0)+IF(AB48&lt;AB49,1,0)+IF(AD48&lt;AD49,1,0)</f>
        <v>0</v>
      </c>
      <c r="AG49" s="137"/>
      <c r="AH49" s="169"/>
      <c r="AI49" s="2"/>
      <c r="AJ49" s="2"/>
      <c r="AK49" s="2"/>
      <c r="AL49" s="2"/>
      <c r="AM49" s="350"/>
      <c r="AN49" s="2"/>
      <c r="AO49" s="351"/>
      <c r="AQ49" s="351"/>
      <c r="AS49" s="351"/>
      <c r="AU49" s="351"/>
      <c r="AV49" s="138"/>
      <c r="AW49" s="138"/>
      <c r="AX49" s="164"/>
      <c r="BC49" s="351"/>
      <c r="BE49" s="351"/>
      <c r="BG49" s="351"/>
      <c r="BI49" s="351"/>
      <c r="BK49" s="351"/>
      <c r="BL49" s="138"/>
      <c r="BS49" s="351"/>
      <c r="BU49" s="351"/>
      <c r="BW49" s="351"/>
      <c r="BY49" s="351"/>
      <c r="CA49" s="351"/>
      <c r="CB49" s="138"/>
      <c r="CC49" s="138"/>
      <c r="CD49" s="164"/>
      <c r="CI49" s="351"/>
      <c r="CK49" s="351"/>
      <c r="CM49" s="351"/>
      <c r="CO49" s="351"/>
      <c r="CQ49" s="351"/>
      <c r="CR49" s="138"/>
      <c r="CS49" s="28"/>
      <c r="CY49" s="351"/>
      <c r="DA49" s="351"/>
      <c r="DC49" s="351"/>
      <c r="DE49" s="351"/>
      <c r="DG49" s="351"/>
      <c r="DH49" s="138"/>
      <c r="DI49" s="28"/>
      <c r="DJ49" s="94">
        <v>3</v>
      </c>
      <c r="DK49" s="92" t="str">
        <f>IF(CR68=$A$11,CE69,IF(CR69=$A$11,CE68,""))</f>
        <v/>
      </c>
      <c r="DL49" s="93" t="str">
        <f>IF(CR68=$A$11,CF69,IF(CR69=$A$11,CF68,"Loser Match 29"))</f>
        <v>Loser Match 29</v>
      </c>
    </row>
    <row r="50" spans="1:116" s="1" customFormat="1" ht="15" customHeight="1" x14ac:dyDescent="0.25">
      <c r="A50" s="137" t="str">
        <f ca="1">IF(OR(A51="Bye",A52="Bye"),"Bye","")</f>
        <v/>
      </c>
      <c r="B50" s="131"/>
      <c r="C50" s="16"/>
      <c r="E50" s="9"/>
      <c r="F50" s="9"/>
      <c r="G50" s="351"/>
      <c r="H50" s="9"/>
      <c r="I50" s="351"/>
      <c r="J50" s="9"/>
      <c r="K50" s="351"/>
      <c r="L50" s="9"/>
      <c r="M50" s="351"/>
      <c r="N50" s="9"/>
      <c r="O50" s="351"/>
      <c r="P50" s="137"/>
      <c r="Q50" s="148"/>
      <c r="R50" s="240"/>
      <c r="S50" s="16"/>
      <c r="V50" s="9"/>
      <c r="W50" s="351"/>
      <c r="X50" s="9"/>
      <c r="Y50" s="351"/>
      <c r="Z50" s="9"/>
      <c r="AA50" s="351"/>
      <c r="AB50" s="9"/>
      <c r="AC50" s="351"/>
      <c r="AD50" s="9"/>
      <c r="AE50" s="351"/>
      <c r="AF50" s="137"/>
      <c r="AG50" s="137"/>
      <c r="AH50" s="169"/>
      <c r="AI50" s="2"/>
      <c r="AJ50" s="2"/>
      <c r="AK50" s="2"/>
      <c r="AL50" s="2"/>
      <c r="AM50" s="350"/>
      <c r="AN50" s="2"/>
      <c r="AO50" s="351"/>
      <c r="AQ50" s="351"/>
      <c r="AS50" s="351"/>
      <c r="AU50" s="351"/>
      <c r="AV50" s="138"/>
      <c r="AW50" s="138"/>
      <c r="AX50" s="164"/>
      <c r="BC50" s="351"/>
      <c r="BE50" s="351"/>
      <c r="BG50" s="351"/>
      <c r="BI50" s="351"/>
      <c r="BK50" s="351"/>
      <c r="BL50" s="138"/>
      <c r="BS50" s="351"/>
      <c r="BU50" s="351"/>
      <c r="BW50" s="351"/>
      <c r="BY50" s="351"/>
      <c r="CA50" s="351"/>
      <c r="CB50" s="138"/>
      <c r="CC50" s="138"/>
      <c r="CD50" s="164"/>
      <c r="CI50" s="351"/>
      <c r="CK50" s="351"/>
      <c r="CM50" s="351"/>
      <c r="CO50" s="351"/>
      <c r="CQ50" s="351"/>
      <c r="CR50" s="138"/>
      <c r="CS50" s="28"/>
      <c r="CY50" s="351"/>
      <c r="DA50" s="351"/>
      <c r="DC50" s="351"/>
      <c r="DE50" s="351"/>
      <c r="DG50" s="351"/>
      <c r="DH50" s="138"/>
      <c r="DI50" s="28"/>
    </row>
    <row r="51" spans="1:116" s="1" customFormat="1" ht="15" customHeight="1" thickBot="1" x14ac:dyDescent="0.3">
      <c r="A51" s="137">
        <f ca="1">dummy1!S16</f>
        <v>6</v>
      </c>
      <c r="B51" s="132"/>
      <c r="C51" s="15" t="str">
        <f ca="1">IF(D51="Bye","","("&amp;A51&amp;")")</f>
        <v>(6)</v>
      </c>
      <c r="D51" s="1" t="str">
        <f ca="1">IFERROR(VLOOKUP(A51,dummy1!$K$45:$L$300,2,FALSE),"")</f>
        <v>Player 6</v>
      </c>
      <c r="F51" s="23"/>
      <c r="G51" s="352"/>
      <c r="H51" s="23"/>
      <c r="I51" s="352"/>
      <c r="J51" s="23"/>
      <c r="K51" s="352"/>
      <c r="L51" s="23"/>
      <c r="M51" s="352"/>
      <c r="N51" s="23"/>
      <c r="O51" s="361"/>
      <c r="P51" s="138">
        <f ca="1">IF(A52="Bye",$A$11,IF(F51&gt;F52,1,0)+IF(H51&gt;H52,1,0)+IF(J51&gt;J52,1,0)+IF(L51&gt;L52,1,0)+IF(N51&gt;N52,1,0))</f>
        <v>0</v>
      </c>
      <c r="Q51" s="148"/>
      <c r="R51" s="240"/>
      <c r="S51" s="184">
        <f ca="1">S39+1</f>
        <v>16</v>
      </c>
      <c r="T51" s="185">
        <f ca="1">VLOOKUP(S51,dummy1!$O$9:$R$72,2,FALSE)</f>
        <v>42040</v>
      </c>
      <c r="U51" s="186">
        <f ca="1">VLOOKUP(S51,dummy1!$O$9:$R$72,3,FALSE)</f>
        <v>0.625</v>
      </c>
      <c r="V51" s="414" t="str">
        <f ca="1">VLOOKUP(S51,dummy1!$O$9:$R$72,4,FALSE)</f>
        <v>Court 16</v>
      </c>
      <c r="W51" s="414"/>
      <c r="X51" s="414"/>
      <c r="Y51" s="414"/>
      <c r="Z51" s="414"/>
      <c r="AA51" s="414"/>
      <c r="AB51" s="414"/>
      <c r="AC51" s="414"/>
      <c r="AD51" s="414"/>
      <c r="AE51" s="351"/>
      <c r="AF51" s="137"/>
      <c r="AG51" s="137"/>
      <c r="AH51" s="169"/>
      <c r="AI51" s="2"/>
      <c r="AJ51" s="2"/>
      <c r="AK51" s="2"/>
      <c r="AL51" s="2"/>
      <c r="AM51" s="350"/>
      <c r="AN51" s="2"/>
      <c r="AO51" s="351"/>
      <c r="AQ51" s="351"/>
      <c r="AS51" s="351"/>
      <c r="AU51" s="351"/>
      <c r="AV51" s="138"/>
      <c r="AW51" s="138"/>
      <c r="AX51" s="164"/>
      <c r="BC51" s="351"/>
      <c r="BE51" s="351"/>
      <c r="BG51" s="351"/>
      <c r="BI51" s="351"/>
      <c r="BK51" s="351"/>
      <c r="BL51" s="138"/>
      <c r="BS51" s="351"/>
      <c r="BU51" s="351"/>
      <c r="BW51" s="351"/>
      <c r="BY51" s="351"/>
      <c r="CA51" s="351"/>
      <c r="CB51" s="138"/>
      <c r="CC51" s="138"/>
      <c r="CD51" s="164"/>
      <c r="CI51" s="351"/>
      <c r="CK51" s="351"/>
      <c r="CM51" s="351"/>
      <c r="CO51" s="351"/>
      <c r="CQ51" s="351"/>
      <c r="CR51" s="138"/>
      <c r="CS51" s="28"/>
      <c r="CY51" s="351"/>
      <c r="DA51" s="351"/>
      <c r="DC51" s="351"/>
      <c r="DE51" s="351"/>
      <c r="DG51" s="351"/>
      <c r="DH51" s="138"/>
      <c r="DI51" s="28"/>
    </row>
    <row r="52" spans="1:116" s="1" customFormat="1" ht="15" customHeight="1" x14ac:dyDescent="0.25">
      <c r="A52" s="137">
        <f ca="1">dummy1!T16</f>
        <v>11</v>
      </c>
      <c r="B52" s="132"/>
      <c r="C52" s="15" t="str">
        <f ca="1">IF(D52="Bye","","("&amp;A52&amp;")")</f>
        <v>(11)</v>
      </c>
      <c r="D52" s="10" t="str">
        <f ca="1">IFERROR(VLOOKUP(A52,dummy1!$K$45:$L$300,2,FALSE),"")</f>
        <v>Player 11</v>
      </c>
      <c r="E52" s="10"/>
      <c r="F52" s="24"/>
      <c r="G52" s="353"/>
      <c r="H52" s="24"/>
      <c r="I52" s="353"/>
      <c r="J52" s="24"/>
      <c r="K52" s="353"/>
      <c r="L52" s="24"/>
      <c r="M52" s="353"/>
      <c r="N52" s="24"/>
      <c r="O52" s="362"/>
      <c r="P52" s="149">
        <f ca="1">IF(A51="Bye",$A$11,IF(F51&lt;F52,1,0)+IF(H51&lt;H52,1,0)+IF(J51&lt;J52,1,0)+IF(L51&lt;L52,1,0)+IF(N51&lt;N52,1,0))</f>
        <v>0</v>
      </c>
      <c r="Q52" s="137"/>
      <c r="R52" s="112"/>
      <c r="S52" s="16"/>
      <c r="V52" s="9"/>
      <c r="W52" s="351"/>
      <c r="X52" s="9"/>
      <c r="Y52" s="351"/>
      <c r="Z52" s="9"/>
      <c r="AA52" s="351"/>
      <c r="AB52" s="9"/>
      <c r="AC52" s="351"/>
      <c r="AD52" s="9"/>
      <c r="AE52" s="351"/>
      <c r="AF52" s="137"/>
      <c r="AG52" s="137"/>
      <c r="AH52" s="169"/>
      <c r="AI52" s="2"/>
      <c r="AJ52" s="2"/>
      <c r="AK52" s="2"/>
      <c r="AL52" s="2"/>
      <c r="AM52" s="350"/>
      <c r="AN52" s="2"/>
      <c r="AO52" s="351"/>
      <c r="AQ52" s="351"/>
      <c r="AS52" s="351"/>
      <c r="AU52" s="351"/>
      <c r="AV52" s="138"/>
      <c r="AW52" s="138"/>
      <c r="AX52" s="164"/>
      <c r="BC52" s="351"/>
      <c r="BE52" s="351"/>
      <c r="BG52" s="351"/>
      <c r="BI52" s="351"/>
      <c r="BK52" s="351"/>
      <c r="BL52" s="138"/>
      <c r="BS52" s="351"/>
      <c r="BU52" s="351"/>
      <c r="BW52" s="351"/>
      <c r="BY52" s="351"/>
      <c r="CA52" s="351"/>
      <c r="CB52" s="138"/>
      <c r="CC52" s="138"/>
      <c r="CD52" s="164"/>
      <c r="CI52" s="351"/>
      <c r="CK52" s="351"/>
      <c r="CM52" s="351"/>
      <c r="CO52" s="351"/>
      <c r="CQ52" s="351"/>
      <c r="CR52" s="138"/>
      <c r="CS52" s="28"/>
      <c r="CT52" s="109"/>
      <c r="CU52" s="12"/>
      <c r="CV52" s="13"/>
      <c r="CW52" s="8"/>
      <c r="CX52" s="8"/>
      <c r="CY52" s="354"/>
      <c r="CZ52" s="8"/>
      <c r="DA52" s="354"/>
      <c r="DB52" s="8"/>
      <c r="DC52" s="354"/>
      <c r="DD52" s="8"/>
      <c r="DE52" s="354"/>
      <c r="DF52" s="8"/>
      <c r="DG52" s="363"/>
      <c r="DH52" s="137"/>
      <c r="DI52" s="28"/>
    </row>
    <row r="53" spans="1:116" s="1" customFormat="1" ht="15" customHeight="1" thickBot="1" x14ac:dyDescent="0.3">
      <c r="A53" s="137"/>
      <c r="B53" s="132"/>
      <c r="C53" s="16"/>
      <c r="F53" s="9"/>
      <c r="G53" s="351"/>
      <c r="H53" s="9"/>
      <c r="I53" s="351"/>
      <c r="J53" s="9"/>
      <c r="K53" s="351"/>
      <c r="L53" s="9"/>
      <c r="M53" s="351"/>
      <c r="N53" s="9"/>
      <c r="O53" s="351"/>
      <c r="P53" s="138"/>
      <c r="Q53" s="137"/>
      <c r="R53" s="216"/>
      <c r="S53" s="2"/>
      <c r="T53" s="2"/>
      <c r="U53" s="2"/>
      <c r="V53" s="2"/>
      <c r="W53" s="350"/>
      <c r="X53" s="2"/>
      <c r="Y53" s="350"/>
      <c r="Z53" s="2"/>
      <c r="AA53" s="350"/>
      <c r="AB53" s="2"/>
      <c r="AC53" s="350"/>
      <c r="AD53" s="2"/>
      <c r="AE53" s="350"/>
      <c r="AF53" s="137"/>
      <c r="AG53" s="137"/>
      <c r="AH53" s="169"/>
      <c r="AI53" s="2"/>
      <c r="AJ53" s="2"/>
      <c r="AK53" s="2"/>
      <c r="AL53" s="2"/>
      <c r="AM53" s="350"/>
      <c r="AN53" s="2"/>
      <c r="AO53" s="351"/>
      <c r="AQ53" s="351"/>
      <c r="AS53" s="351"/>
      <c r="AU53" s="351"/>
      <c r="AV53" s="138"/>
      <c r="AW53" s="138"/>
      <c r="AX53" s="164"/>
      <c r="BC53" s="351"/>
      <c r="BE53" s="351"/>
      <c r="BG53" s="351"/>
      <c r="BI53" s="351"/>
      <c r="BK53" s="351"/>
      <c r="BL53" s="138"/>
      <c r="BS53" s="351"/>
      <c r="BU53" s="351"/>
      <c r="BW53" s="351"/>
      <c r="BY53" s="351"/>
      <c r="CA53" s="351"/>
      <c r="CB53" s="138"/>
      <c r="CC53" s="138"/>
      <c r="CD53" s="164"/>
      <c r="CI53" s="351"/>
      <c r="CK53" s="351"/>
      <c r="CM53" s="351"/>
      <c r="CO53" s="351"/>
      <c r="CQ53" s="351"/>
      <c r="CR53" s="138"/>
      <c r="CS53" s="28"/>
      <c r="CT53" s="104" t="str">
        <f ca="1">"L"&amp;CU42</f>
        <v>L30</v>
      </c>
      <c r="CU53" s="27" t="str">
        <f>IF(DH39=$A$11,CU40,IF(DH40=$A$11,CU39,""))</f>
        <v/>
      </c>
      <c r="CV53" s="1" t="str">
        <f ca="1">IF(DH39=$A$11,CV40,IF(DH40=$A$11,CV39,"Loser Match "&amp;CU42&amp;" - First Lose"))</f>
        <v>Loser Match 30 - First Lose</v>
      </c>
      <c r="CX53" s="23"/>
      <c r="CY53" s="352"/>
      <c r="CZ53" s="23"/>
      <c r="DA53" s="352"/>
      <c r="DB53" s="23"/>
      <c r="DC53" s="352"/>
      <c r="DD53" s="23"/>
      <c r="DE53" s="352"/>
      <c r="DF53" s="23"/>
      <c r="DG53" s="364"/>
      <c r="DH53" s="138">
        <f>IF(CX53&gt;CX54,1,0)+IF(CZ53&gt;CZ54,1,0)+IF(DB53&gt;DB54,1,0)+IF(DD53&gt;DD54,1,0)+IF(DF53&gt;DF54,1,0)</f>
        <v>0</v>
      </c>
      <c r="DI53" s="28"/>
    </row>
    <row r="54" spans="1:116" s="1" customFormat="1" ht="15" customHeight="1" x14ac:dyDescent="0.25">
      <c r="A54" s="137"/>
      <c r="B54" s="131"/>
      <c r="C54" s="130">
        <f ca="1">IF(A51&lt;&gt;"Bye",IF(A52&lt;&gt;"Bye",C48+1,C48),C48)</f>
        <v>8</v>
      </c>
      <c r="D54" s="182">
        <f ca="1">VLOOKUP(C54,dummy1!$O$9:$R$72,2,FALSE)</f>
        <v>42040</v>
      </c>
      <c r="E54" s="183">
        <f ca="1">VLOOKUP(C54,dummy1!$O$9:$R$72,3,FALSE)</f>
        <v>0.625</v>
      </c>
      <c r="F54" s="412" t="str">
        <f ca="1">VLOOKUP(C54,dummy1!$O$9:$R$72,4,FALSE)</f>
        <v>Court 8</v>
      </c>
      <c r="G54" s="412"/>
      <c r="H54" s="412"/>
      <c r="I54" s="412"/>
      <c r="J54" s="412"/>
      <c r="K54" s="412"/>
      <c r="L54" s="412"/>
      <c r="M54" s="412"/>
      <c r="N54" s="412"/>
      <c r="O54" s="351"/>
      <c r="P54" s="138"/>
      <c r="Q54" s="137"/>
      <c r="R54" s="216"/>
      <c r="S54" s="2"/>
      <c r="T54" s="2"/>
      <c r="U54" s="2"/>
      <c r="V54" s="2"/>
      <c r="W54" s="350"/>
      <c r="X54" s="4"/>
      <c r="Y54" s="350"/>
      <c r="Z54" s="4"/>
      <c r="AA54" s="350"/>
      <c r="AB54" s="2"/>
      <c r="AC54" s="350"/>
      <c r="AD54" s="2"/>
      <c r="AE54" s="350"/>
      <c r="AF54" s="137"/>
      <c r="AG54" s="137"/>
      <c r="AH54" s="169"/>
      <c r="AI54" s="2"/>
      <c r="AJ54" s="2"/>
      <c r="AK54" s="2"/>
      <c r="AL54" s="2"/>
      <c r="AM54" s="350"/>
      <c r="AN54" s="2"/>
      <c r="AO54" s="351"/>
      <c r="AQ54" s="351"/>
      <c r="AS54" s="351"/>
      <c r="AU54" s="351"/>
      <c r="AV54" s="138"/>
      <c r="AW54" s="138"/>
      <c r="AX54" s="164"/>
      <c r="BC54" s="351"/>
      <c r="BE54" s="351"/>
      <c r="BG54" s="351"/>
      <c r="BI54" s="351"/>
      <c r="BK54" s="351"/>
      <c r="BL54" s="138"/>
      <c r="BS54" s="351"/>
      <c r="BU54" s="351"/>
      <c r="BW54" s="351"/>
      <c r="BY54" s="351"/>
      <c r="CA54" s="351"/>
      <c r="CB54" s="138"/>
      <c r="CC54" s="138"/>
      <c r="CD54" s="164"/>
      <c r="CI54" s="351"/>
      <c r="CK54" s="351"/>
      <c r="CM54" s="351"/>
      <c r="CO54" s="351"/>
      <c r="CQ54" s="351"/>
      <c r="CR54" s="138"/>
      <c r="CS54" s="28"/>
      <c r="CT54" s="14"/>
      <c r="CU54" s="15" t="str">
        <f>IF(DH39=$A$11,CU39,IF(DH40=$A$11,CU40,""))</f>
        <v/>
      </c>
      <c r="CV54" s="10" t="str">
        <f ca="1">IF(DH39=$A$11,CV39,IF(DH40=$A$11,CV40,"Winner Match "&amp;CU42))</f>
        <v>Winner Match 30</v>
      </c>
      <c r="CW54" s="10"/>
      <c r="CX54" s="24"/>
      <c r="CY54" s="353"/>
      <c r="CZ54" s="24"/>
      <c r="DA54" s="353"/>
      <c r="DB54" s="24"/>
      <c r="DC54" s="353"/>
      <c r="DD54" s="24"/>
      <c r="DE54" s="353"/>
      <c r="DF54" s="24"/>
      <c r="DG54" s="365"/>
      <c r="DH54" s="149">
        <f>IF(CX53&lt;CX54,1,0)+IF(CZ53&lt;CZ54,1,0)+IF(DB53&lt;DB54,1,0)+IF(DD53&lt;DD54,1,0)+IF(DF53&lt;DF54,1,0)</f>
        <v>0</v>
      </c>
    </row>
    <row r="55" spans="1:116" s="1" customFormat="1" ht="15" customHeight="1" x14ac:dyDescent="0.25">
      <c r="A55" s="137"/>
      <c r="B55" s="113"/>
      <c r="C55" s="16"/>
      <c r="F55" s="9"/>
      <c r="G55" s="351"/>
      <c r="H55" s="9"/>
      <c r="I55" s="351"/>
      <c r="J55" s="9"/>
      <c r="K55" s="351"/>
      <c r="L55" s="9"/>
      <c r="M55" s="351"/>
      <c r="N55" s="9"/>
      <c r="O55" s="351"/>
      <c r="P55" s="137"/>
      <c r="Q55" s="137"/>
      <c r="R55" s="216"/>
      <c r="S55" s="2"/>
      <c r="T55" s="2"/>
      <c r="U55" s="2"/>
      <c r="V55" s="2"/>
      <c r="W55" s="350"/>
      <c r="X55" s="2"/>
      <c r="Y55" s="350"/>
      <c r="Z55" s="2"/>
      <c r="AA55" s="350"/>
      <c r="AB55" s="2"/>
      <c r="AC55" s="350"/>
      <c r="AD55" s="2"/>
      <c r="AE55" s="350"/>
      <c r="AF55" s="137"/>
      <c r="AG55" s="137"/>
      <c r="AH55" s="169"/>
      <c r="AI55" s="2"/>
      <c r="AJ55" s="2"/>
      <c r="AK55" s="2"/>
      <c r="AL55" s="2"/>
      <c r="AM55" s="350"/>
      <c r="AN55" s="2"/>
      <c r="AO55" s="351"/>
      <c r="AQ55" s="351"/>
      <c r="AS55" s="351"/>
      <c r="AU55" s="351"/>
      <c r="AV55" s="138"/>
      <c r="AW55" s="138"/>
      <c r="AX55" s="164"/>
      <c r="BC55" s="351"/>
      <c r="BE55" s="351"/>
      <c r="BG55" s="351"/>
      <c r="BI55" s="351"/>
      <c r="BK55" s="351"/>
      <c r="BL55" s="138"/>
      <c r="BS55" s="351"/>
      <c r="BU55" s="351"/>
      <c r="BW55" s="351"/>
      <c r="BY55" s="351"/>
      <c r="CA55" s="351"/>
      <c r="CB55" s="138"/>
      <c r="CC55" s="138"/>
      <c r="CD55" s="164"/>
      <c r="CI55" s="351"/>
      <c r="CK55" s="351"/>
      <c r="CM55" s="351"/>
      <c r="CO55" s="351"/>
      <c r="CQ55" s="351"/>
      <c r="CR55" s="138"/>
      <c r="CS55" s="28"/>
      <c r="CT55" s="14"/>
      <c r="CU55" s="16"/>
      <c r="CX55" s="9"/>
      <c r="CY55" s="351"/>
      <c r="CZ55" s="9"/>
      <c r="DA55" s="351"/>
      <c r="DB55" s="9"/>
      <c r="DC55" s="351"/>
      <c r="DD55" s="9"/>
      <c r="DE55" s="351"/>
      <c r="DF55" s="9"/>
      <c r="DG55" s="366"/>
      <c r="DH55" s="137"/>
    </row>
    <row r="56" spans="1:116" s="1" customFormat="1" ht="15" customHeight="1" x14ac:dyDescent="0.25">
      <c r="A56" s="137"/>
      <c r="B56" s="113"/>
      <c r="C56" s="16"/>
      <c r="F56" s="9"/>
      <c r="G56" s="351"/>
      <c r="H56" s="9"/>
      <c r="I56" s="351"/>
      <c r="J56" s="9"/>
      <c r="K56" s="351"/>
      <c r="L56" s="9"/>
      <c r="M56" s="351"/>
      <c r="N56" s="9"/>
      <c r="O56" s="351"/>
      <c r="P56" s="137"/>
      <c r="Q56" s="137"/>
      <c r="R56" s="216"/>
      <c r="S56" s="2"/>
      <c r="T56" s="2"/>
      <c r="U56" s="2"/>
      <c r="V56" s="2"/>
      <c r="W56" s="350"/>
      <c r="X56" s="2"/>
      <c r="Y56" s="350"/>
      <c r="Z56" s="2"/>
      <c r="AA56" s="350"/>
      <c r="AB56" s="2"/>
      <c r="AC56" s="350"/>
      <c r="AD56" s="2"/>
      <c r="AE56" s="350"/>
      <c r="AF56" s="137"/>
      <c r="AG56" s="137"/>
      <c r="AH56" s="169"/>
      <c r="AI56" s="2"/>
      <c r="AJ56" s="2"/>
      <c r="AK56" s="2"/>
      <c r="AL56" s="2"/>
      <c r="AM56" s="350"/>
      <c r="AN56" s="2"/>
      <c r="AO56" s="351"/>
      <c r="AQ56" s="351"/>
      <c r="AS56" s="351"/>
      <c r="AU56" s="351"/>
      <c r="AV56" s="138"/>
      <c r="AW56" s="138"/>
      <c r="AX56" s="164"/>
      <c r="BC56" s="351"/>
      <c r="BE56" s="351"/>
      <c r="BG56" s="351"/>
      <c r="BI56" s="351"/>
      <c r="BK56" s="351"/>
      <c r="BL56" s="138"/>
      <c r="BS56" s="351"/>
      <c r="BU56" s="351"/>
      <c r="BW56" s="351"/>
      <c r="BY56" s="351"/>
      <c r="CA56" s="351"/>
      <c r="CB56" s="138"/>
      <c r="CC56" s="138"/>
      <c r="CD56" s="164"/>
      <c r="CI56" s="351"/>
      <c r="CK56" s="351"/>
      <c r="CM56" s="351"/>
      <c r="CO56" s="351"/>
      <c r="CQ56" s="351"/>
      <c r="CR56" s="138"/>
      <c r="CS56" s="28"/>
      <c r="CT56" s="21"/>
      <c r="CU56" s="22">
        <f ca="1">CU42+1</f>
        <v>31</v>
      </c>
      <c r="CV56" s="19">
        <f ca="1">VLOOKUP(CU56,dummy1!$O$9:$R$72,2,FALSE)</f>
        <v>42040</v>
      </c>
      <c r="CW56" s="20">
        <f ca="1">VLOOKUP(CU56,dummy1!$O$9:$R$72,3,FALSE)</f>
        <v>0.70833333333333337</v>
      </c>
      <c r="CX56" s="420" t="str">
        <f ca="1">VLOOKUP(CU56,dummy1!$O$9:$R$72,4,FALSE)</f>
        <v>Court 15</v>
      </c>
      <c r="CY56" s="421"/>
      <c r="CZ56" s="421"/>
      <c r="DA56" s="421"/>
      <c r="DB56" s="421"/>
      <c r="DC56" s="421"/>
      <c r="DD56" s="421"/>
      <c r="DE56" s="421"/>
      <c r="DF56" s="422"/>
      <c r="DG56" s="366"/>
      <c r="DH56" s="137"/>
    </row>
    <row r="57" spans="1:116" s="1" customFormat="1" ht="15" customHeight="1" x14ac:dyDescent="0.25">
      <c r="A57" s="137"/>
      <c r="B57" s="113"/>
      <c r="C57" s="16"/>
      <c r="F57" s="9"/>
      <c r="G57" s="351"/>
      <c r="H57" s="9"/>
      <c r="I57" s="351"/>
      <c r="J57" s="9"/>
      <c r="K57" s="351"/>
      <c r="L57" s="9"/>
      <c r="M57" s="351"/>
      <c r="N57" s="9"/>
      <c r="O57" s="351"/>
      <c r="P57" s="137"/>
      <c r="Q57" s="137"/>
      <c r="R57" s="216"/>
      <c r="S57" s="2"/>
      <c r="T57" s="2"/>
      <c r="U57" s="2"/>
      <c r="V57" s="2"/>
      <c r="W57" s="350"/>
      <c r="X57" s="2"/>
      <c r="Y57" s="350"/>
      <c r="Z57" s="2"/>
      <c r="AA57" s="350"/>
      <c r="AB57" s="2"/>
      <c r="AC57" s="350"/>
      <c r="AD57" s="2"/>
      <c r="AE57" s="350"/>
      <c r="AF57" s="137"/>
      <c r="AG57" s="137"/>
      <c r="AH57" s="169"/>
      <c r="AI57" s="2"/>
      <c r="AJ57" s="2"/>
      <c r="AK57" s="2"/>
      <c r="AL57" s="2"/>
      <c r="AM57" s="350"/>
      <c r="AN57" s="2"/>
      <c r="AO57" s="351"/>
      <c r="AQ57" s="351"/>
      <c r="AS57" s="351"/>
      <c r="AU57" s="351"/>
      <c r="AV57" s="138"/>
      <c r="AW57" s="138"/>
      <c r="AX57" s="164"/>
      <c r="BC57" s="351"/>
      <c r="BE57" s="351"/>
      <c r="BG57" s="351"/>
      <c r="BI57" s="351"/>
      <c r="BK57" s="351"/>
      <c r="BL57" s="138"/>
      <c r="BS57" s="351"/>
      <c r="BU57" s="351"/>
      <c r="BW57" s="351"/>
      <c r="BY57" s="351"/>
      <c r="CA57" s="351"/>
      <c r="CB57" s="138"/>
      <c r="CC57" s="138"/>
      <c r="CD57" s="164"/>
      <c r="CI57" s="351"/>
      <c r="CK57" s="351"/>
      <c r="CM57" s="351"/>
      <c r="CO57" s="351"/>
      <c r="CQ57" s="351"/>
      <c r="CR57" s="138"/>
      <c r="CS57" s="28"/>
      <c r="CT57" s="17"/>
      <c r="CU57" s="7"/>
      <c r="CV57" s="5"/>
      <c r="CW57" s="5"/>
      <c r="CX57" s="18"/>
      <c r="CY57" s="355"/>
      <c r="CZ57" s="18"/>
      <c r="DA57" s="355"/>
      <c r="DB57" s="18"/>
      <c r="DC57" s="355"/>
      <c r="DD57" s="18"/>
      <c r="DE57" s="355"/>
      <c r="DF57" s="18"/>
      <c r="DG57" s="367"/>
      <c r="DH57" s="137"/>
    </row>
    <row r="58" spans="1:116" s="1" customFormat="1" ht="30" customHeight="1" x14ac:dyDescent="0.25">
      <c r="A58" s="137"/>
      <c r="B58" s="158" t="s">
        <v>37</v>
      </c>
      <c r="C58" s="16"/>
      <c r="F58" s="9"/>
      <c r="G58" s="351"/>
      <c r="H58" s="9"/>
      <c r="I58" s="351"/>
      <c r="J58" s="9"/>
      <c r="K58" s="351"/>
      <c r="L58" s="9"/>
      <c r="M58" s="351"/>
      <c r="N58" s="9"/>
      <c r="O58" s="351"/>
      <c r="P58" s="137"/>
      <c r="Q58" s="137"/>
      <c r="R58" s="216"/>
      <c r="S58" s="2"/>
      <c r="T58" s="2"/>
      <c r="U58" s="2"/>
      <c r="V58" s="2"/>
      <c r="W58" s="350"/>
      <c r="X58" s="2"/>
      <c r="Y58" s="350"/>
      <c r="Z58" s="2"/>
      <c r="AA58" s="350"/>
      <c r="AB58" s="2"/>
      <c r="AC58" s="350"/>
      <c r="AD58" s="2"/>
      <c r="AE58" s="350"/>
      <c r="AF58" s="137"/>
      <c r="AG58" s="137"/>
      <c r="AH58" s="169"/>
      <c r="AI58" s="2"/>
      <c r="AJ58" s="2"/>
      <c r="AK58" s="2"/>
      <c r="AL58" s="2"/>
      <c r="AM58" s="350"/>
      <c r="AN58" s="2"/>
      <c r="AO58" s="351"/>
      <c r="AQ58" s="351"/>
      <c r="AS58" s="351"/>
      <c r="AU58" s="351"/>
      <c r="AV58" s="138"/>
      <c r="AW58" s="138"/>
      <c r="AX58" s="164"/>
      <c r="BC58" s="351"/>
      <c r="BE58" s="351"/>
      <c r="BG58" s="351"/>
      <c r="BI58" s="351"/>
      <c r="BK58" s="351"/>
      <c r="BL58" s="138"/>
      <c r="BS58" s="351"/>
      <c r="BU58" s="351"/>
      <c r="BW58" s="351"/>
      <c r="BY58" s="351"/>
      <c r="CA58" s="351"/>
      <c r="CB58" s="138"/>
      <c r="CC58" s="138"/>
      <c r="CD58" s="164"/>
      <c r="CI58" s="351"/>
      <c r="CK58" s="351"/>
      <c r="CM58" s="351"/>
      <c r="CO58" s="351"/>
      <c r="CQ58" s="351"/>
      <c r="CR58" s="138"/>
      <c r="CS58" s="28"/>
      <c r="CY58" s="351"/>
      <c r="DA58" s="351"/>
      <c r="DC58" s="351"/>
      <c r="DE58" s="351"/>
      <c r="DG58" s="351"/>
      <c r="DH58" s="138"/>
    </row>
    <row r="59" spans="1:116" s="1" customFormat="1" ht="15" customHeight="1" x14ac:dyDescent="0.25">
      <c r="A59" s="138"/>
      <c r="B59" s="9"/>
      <c r="C59" s="16"/>
      <c r="F59" s="9"/>
      <c r="G59" s="351"/>
      <c r="H59" s="9"/>
      <c r="I59" s="351"/>
      <c r="J59" s="9"/>
      <c r="K59" s="351"/>
      <c r="L59" s="9"/>
      <c r="M59" s="351"/>
      <c r="N59" s="9"/>
      <c r="O59" s="351"/>
      <c r="P59" s="138"/>
      <c r="Q59" s="138"/>
      <c r="R59" s="218"/>
      <c r="W59" s="351"/>
      <c r="Y59" s="351"/>
      <c r="AA59" s="351"/>
      <c r="AC59" s="351"/>
      <c r="AE59" s="351"/>
      <c r="AF59" s="138"/>
      <c r="AG59" s="138"/>
      <c r="AH59" s="164"/>
      <c r="AM59" s="351"/>
      <c r="AO59" s="351"/>
      <c r="AQ59" s="351"/>
      <c r="AS59" s="351"/>
      <c r="AU59" s="351"/>
      <c r="AV59" s="138"/>
      <c r="AW59" s="138"/>
      <c r="AX59" s="164"/>
      <c r="BC59" s="351"/>
      <c r="BE59" s="351"/>
      <c r="BG59" s="351"/>
      <c r="BI59" s="351"/>
      <c r="BK59" s="351"/>
      <c r="BL59" s="138"/>
      <c r="BS59" s="351"/>
      <c r="BU59" s="351"/>
      <c r="BW59" s="351"/>
      <c r="BY59" s="351"/>
      <c r="CA59" s="351"/>
      <c r="CB59" s="138"/>
      <c r="CC59" s="138"/>
      <c r="CD59" s="164"/>
      <c r="CI59" s="351"/>
      <c r="CK59" s="351"/>
      <c r="CM59" s="351"/>
      <c r="CO59" s="351"/>
      <c r="CQ59" s="351"/>
      <c r="CR59" s="138"/>
      <c r="CS59" s="28"/>
      <c r="CY59" s="351"/>
      <c r="DA59" s="351"/>
      <c r="DC59" s="351"/>
      <c r="DE59" s="351"/>
      <c r="DG59" s="351"/>
      <c r="DH59" s="138"/>
    </row>
    <row r="60" spans="1:116" s="1" customFormat="1" ht="15" customHeight="1" x14ac:dyDescent="0.25">
      <c r="A60" s="138"/>
      <c r="B60" s="9"/>
      <c r="C60" s="16"/>
      <c r="F60" s="9"/>
      <c r="G60" s="351"/>
      <c r="H60" s="9"/>
      <c r="I60" s="351"/>
      <c r="J60" s="9"/>
      <c r="K60" s="351"/>
      <c r="L60" s="9"/>
      <c r="M60" s="351"/>
      <c r="N60" s="9"/>
      <c r="O60" s="351"/>
      <c r="P60" s="138"/>
      <c r="Q60" s="137"/>
      <c r="R60" s="222"/>
      <c r="S60" s="12"/>
      <c r="T60" s="13"/>
      <c r="U60" s="8"/>
      <c r="V60" s="8"/>
      <c r="W60" s="354"/>
      <c r="X60" s="8"/>
      <c r="Y60" s="354"/>
      <c r="Z60" s="8"/>
      <c r="AA60" s="354"/>
      <c r="AB60" s="8"/>
      <c r="AC60" s="354"/>
      <c r="AD60" s="8"/>
      <c r="AE60" s="363"/>
      <c r="AF60" s="137"/>
      <c r="AG60" s="138"/>
      <c r="AH60" s="164"/>
      <c r="AM60" s="351"/>
      <c r="AO60" s="351"/>
      <c r="AQ60" s="351"/>
      <c r="AS60" s="351"/>
      <c r="AU60" s="351"/>
      <c r="AV60" s="138"/>
      <c r="AW60" s="137"/>
      <c r="AX60" s="170"/>
      <c r="AY60" s="12"/>
      <c r="AZ60" s="13"/>
      <c r="BA60" s="8"/>
      <c r="BB60" s="8"/>
      <c r="BC60" s="354"/>
      <c r="BD60" s="8"/>
      <c r="BE60" s="354"/>
      <c r="BF60" s="8"/>
      <c r="BG60" s="354"/>
      <c r="BH60" s="8"/>
      <c r="BI60" s="354"/>
      <c r="BJ60" s="8"/>
      <c r="BK60" s="363"/>
      <c r="BL60" s="137"/>
      <c r="BS60" s="351"/>
      <c r="BU60" s="351"/>
      <c r="BW60" s="351"/>
      <c r="BY60" s="351"/>
      <c r="CA60" s="351"/>
      <c r="CB60" s="138"/>
      <c r="CC60" s="138"/>
      <c r="CD60" s="164"/>
      <c r="CI60" s="351"/>
      <c r="CK60" s="351"/>
      <c r="CM60" s="351"/>
      <c r="CO60" s="351"/>
      <c r="CQ60" s="351"/>
      <c r="CR60" s="138"/>
      <c r="CS60" s="28"/>
      <c r="CY60" s="351"/>
      <c r="DA60" s="351"/>
      <c r="DC60" s="351"/>
      <c r="DE60" s="351"/>
      <c r="DG60" s="351"/>
      <c r="DH60" s="138"/>
    </row>
    <row r="61" spans="1:116" s="1" customFormat="1" ht="15" customHeight="1" thickBot="1" x14ac:dyDescent="0.3">
      <c r="A61" s="138"/>
      <c r="B61" s="9"/>
      <c r="C61" s="16"/>
      <c r="F61" s="9"/>
      <c r="G61" s="351"/>
      <c r="H61" s="9"/>
      <c r="I61" s="351"/>
      <c r="J61" s="9"/>
      <c r="K61" s="351"/>
      <c r="L61" s="9"/>
      <c r="M61" s="351"/>
      <c r="N61" s="9"/>
      <c r="O61" s="351"/>
      <c r="P61" s="138"/>
      <c r="Q61" s="137"/>
      <c r="R61" s="159" t="str">
        <f ca="1">"L"&amp;S27</f>
        <v>L14</v>
      </c>
      <c r="S61" s="27" t="str">
        <f>IF(AF24=$A$11,S25,IF(AF25=$A$11,S24,""))</f>
        <v/>
      </c>
      <c r="T61" s="1" t="str">
        <f ca="1">IF(AF24=$A$11,T25,IF(AF25=$A$11,T24,"Loser Match "&amp;S27))</f>
        <v>Loser Match 14</v>
      </c>
      <c r="V61" s="23"/>
      <c r="W61" s="352"/>
      <c r="X61" s="23"/>
      <c r="Y61" s="352"/>
      <c r="Z61" s="23"/>
      <c r="AA61" s="352"/>
      <c r="AB61" s="23"/>
      <c r="AC61" s="352"/>
      <c r="AD61" s="23"/>
      <c r="AE61" s="364"/>
      <c r="AF61" s="138">
        <f ca="1">IF(S62="(Bye)",$A$11,IF(V61&gt;V62,1,0)+IF(X61&gt;X62,1,0)+IF(Z61&gt;Z62,1,0)+IF(AB61&gt;AB62,1,0)+IF(AD61&gt;AD62,1,0))</f>
        <v>0</v>
      </c>
      <c r="AG61" s="138"/>
      <c r="AH61" s="164"/>
      <c r="AM61" s="351"/>
      <c r="AO61" s="351"/>
      <c r="AQ61" s="351"/>
      <c r="AS61" s="351"/>
      <c r="AU61" s="351"/>
      <c r="AV61" s="138"/>
      <c r="AW61" s="137"/>
      <c r="AX61" s="177" t="str">
        <f ca="1">"L"&amp;AI45</f>
        <v>L22</v>
      </c>
      <c r="AY61" s="27" t="str">
        <f>IF(AV42=$A$11,AI43,IF(AV43=$A$11,AI42,""))</f>
        <v/>
      </c>
      <c r="AZ61" s="1" t="str">
        <f ca="1">IF(AV42=$A$11,AJ43,IF(AV43=$A$11,AJ42,"Loser Match "&amp;AI45))</f>
        <v>Loser Match 22</v>
      </c>
      <c r="BB61" s="23"/>
      <c r="BC61" s="352"/>
      <c r="BD61" s="23"/>
      <c r="BE61" s="352"/>
      <c r="BF61" s="23"/>
      <c r="BG61" s="352"/>
      <c r="BH61" s="23"/>
      <c r="BI61" s="352"/>
      <c r="BJ61" s="23"/>
      <c r="BK61" s="364"/>
      <c r="BL61" s="138">
        <f>IF(BB61&gt;BB62,1,0)+IF(BD61&gt;BD62,1,0)+IF(BF61&gt;BF62,1,0)+IF(BH61&gt;BH62,1,0)+IF(BJ61&gt;BJ62,1,0)</f>
        <v>0</v>
      </c>
      <c r="BS61" s="351"/>
      <c r="BU61" s="351"/>
      <c r="BW61" s="351"/>
      <c r="BY61" s="351"/>
      <c r="CA61" s="351"/>
      <c r="CB61" s="138"/>
      <c r="CC61" s="138"/>
      <c r="CD61" s="164"/>
      <c r="CI61" s="351"/>
      <c r="CK61" s="351"/>
      <c r="CM61" s="351"/>
      <c r="CO61" s="351"/>
      <c r="CQ61" s="351"/>
      <c r="CR61" s="138"/>
      <c r="CS61" s="28"/>
      <c r="CY61" s="351"/>
      <c r="DA61" s="351"/>
      <c r="DC61" s="351"/>
      <c r="DE61" s="351"/>
      <c r="DG61" s="351"/>
      <c r="DH61" s="138"/>
    </row>
    <row r="62" spans="1:116" s="1" customFormat="1" ht="15" customHeight="1" x14ac:dyDescent="0.25">
      <c r="A62" s="138"/>
      <c r="B62" s="9"/>
      <c r="C62" s="16"/>
      <c r="F62" s="9"/>
      <c r="G62" s="351"/>
      <c r="H62" s="9"/>
      <c r="I62" s="351"/>
      <c r="J62" s="9"/>
      <c r="K62" s="351"/>
      <c r="L62" s="9"/>
      <c r="M62" s="351"/>
      <c r="N62" s="9"/>
      <c r="O62" s="351"/>
      <c r="P62" s="138"/>
      <c r="Q62" s="207"/>
      <c r="R62" s="238" t="str">
        <f ca="1">IF(AND(C68="(Bye)",C69&lt;&gt;""),B69,"")</f>
        <v/>
      </c>
      <c r="S62" s="15" t="str">
        <f ca="1">IF(P68=$A$11,C68,IF(P69=$A$11,C69,""))</f>
        <v/>
      </c>
      <c r="T62" s="10" t="str">
        <f ca="1">IF(P68=$A$11,D68,IF(P69=$A$11,D69,"Winner Match "&amp;C71))</f>
        <v>Winner Match 9</v>
      </c>
      <c r="U62" s="10"/>
      <c r="V62" s="24"/>
      <c r="W62" s="353"/>
      <c r="X62" s="24"/>
      <c r="Y62" s="353"/>
      <c r="Z62" s="24"/>
      <c r="AA62" s="353"/>
      <c r="AB62" s="24"/>
      <c r="AC62" s="353"/>
      <c r="AD62" s="24"/>
      <c r="AE62" s="365"/>
      <c r="AF62" s="149">
        <f>IF(S61="(Bye)",$A$11,IF(V61&lt;V62,1,0)+IF(X61&lt;X62,1,0)+IF(Z61&lt;Z62,1,0)+IF(AB61&lt;AB62,1,0)+IF(AD61&lt;AD62,1,0))</f>
        <v>0</v>
      </c>
      <c r="AG62" s="148"/>
      <c r="AH62" s="164"/>
      <c r="AM62" s="351"/>
      <c r="AO62" s="351"/>
      <c r="AQ62" s="351"/>
      <c r="AS62" s="351"/>
      <c r="AU62" s="351"/>
      <c r="AV62" s="138"/>
      <c r="AW62" s="207"/>
      <c r="AX62" s="161"/>
      <c r="AY62" s="15" t="str">
        <f>IF(AV68=$A$11,AI68,IF(AV69=$A$11,AI69,""))</f>
        <v/>
      </c>
      <c r="AZ62" s="10" t="str">
        <f ca="1">IF(AV68=$A$11,AJ68,IF(AV69=$A$11,AJ69,"Winner Match "&amp;AI71))</f>
        <v>Winner Match 23</v>
      </c>
      <c r="BA62" s="10"/>
      <c r="BB62" s="24"/>
      <c r="BC62" s="353"/>
      <c r="BD62" s="24"/>
      <c r="BE62" s="353"/>
      <c r="BF62" s="24"/>
      <c r="BG62" s="353"/>
      <c r="BH62" s="24"/>
      <c r="BI62" s="353"/>
      <c r="BJ62" s="24"/>
      <c r="BK62" s="365"/>
      <c r="BL62" s="149">
        <f>IF(BB61&lt;BB62,1,0)+IF(BD61&lt;BD62,1,0)+IF(BF61&lt;BF62,1,0)+IF(BH61&lt;BH62,1,0)+IF(BJ61&lt;BJ62,1,0)</f>
        <v>0</v>
      </c>
      <c r="BM62" s="28"/>
      <c r="BS62" s="351"/>
      <c r="BU62" s="351"/>
      <c r="BW62" s="351"/>
      <c r="BY62" s="351"/>
      <c r="CA62" s="351"/>
      <c r="CB62" s="138"/>
      <c r="CC62" s="138"/>
      <c r="CD62" s="164"/>
      <c r="CI62" s="351"/>
      <c r="CK62" s="351"/>
      <c r="CM62" s="351"/>
      <c r="CO62" s="351"/>
      <c r="CQ62" s="351"/>
      <c r="CR62" s="138"/>
      <c r="CS62" s="28"/>
      <c r="CY62" s="351"/>
      <c r="DA62" s="351"/>
      <c r="DC62" s="351"/>
      <c r="DE62" s="351"/>
      <c r="DG62" s="351"/>
      <c r="DH62" s="138"/>
    </row>
    <row r="63" spans="1:116" s="1" customFormat="1" ht="15" customHeight="1" x14ac:dyDescent="0.25">
      <c r="A63" s="138"/>
      <c r="B63" s="9"/>
      <c r="C63" s="16"/>
      <c r="F63" s="9"/>
      <c r="G63" s="351"/>
      <c r="H63" s="9"/>
      <c r="I63" s="351"/>
      <c r="J63" s="9"/>
      <c r="K63" s="351"/>
      <c r="L63" s="9"/>
      <c r="M63" s="351"/>
      <c r="N63" s="9"/>
      <c r="O63" s="351"/>
      <c r="P63" s="138"/>
      <c r="Q63" s="148"/>
      <c r="R63" s="219"/>
      <c r="S63" s="16"/>
      <c r="V63" s="9"/>
      <c r="W63" s="351"/>
      <c r="X63" s="9"/>
      <c r="Y63" s="351"/>
      <c r="Z63" s="9"/>
      <c r="AA63" s="351"/>
      <c r="AB63" s="9"/>
      <c r="AC63" s="351"/>
      <c r="AD63" s="9"/>
      <c r="AE63" s="366"/>
      <c r="AF63" s="137"/>
      <c r="AG63" s="148"/>
      <c r="AH63" s="164"/>
      <c r="AM63" s="351"/>
      <c r="AO63" s="351"/>
      <c r="AQ63" s="351"/>
      <c r="AS63" s="351"/>
      <c r="AU63" s="351"/>
      <c r="AV63" s="138"/>
      <c r="AW63" s="148"/>
      <c r="AX63" s="161"/>
      <c r="AY63" s="16"/>
      <c r="BB63" s="9"/>
      <c r="BC63" s="351"/>
      <c r="BD63" s="9"/>
      <c r="BE63" s="351"/>
      <c r="BF63" s="9"/>
      <c r="BG63" s="351"/>
      <c r="BH63" s="9"/>
      <c r="BI63" s="351"/>
      <c r="BJ63" s="9"/>
      <c r="BK63" s="366"/>
      <c r="BL63" s="137"/>
      <c r="BM63" s="28"/>
      <c r="BS63" s="351"/>
      <c r="BU63" s="351"/>
      <c r="BW63" s="351"/>
      <c r="BY63" s="351"/>
      <c r="CA63" s="351"/>
      <c r="CB63" s="138"/>
      <c r="CC63" s="138"/>
      <c r="CD63" s="164"/>
      <c r="CI63" s="351"/>
      <c r="CK63" s="351"/>
      <c r="CM63" s="351"/>
      <c r="CO63" s="351"/>
      <c r="CQ63" s="351"/>
      <c r="CR63" s="138"/>
      <c r="CS63" s="28"/>
      <c r="CY63" s="351"/>
      <c r="DA63" s="351"/>
      <c r="DC63" s="351"/>
      <c r="DE63" s="351"/>
      <c r="DG63" s="351"/>
      <c r="DH63" s="138"/>
    </row>
    <row r="64" spans="1:116" ht="15" customHeight="1" x14ac:dyDescent="0.25">
      <c r="A64" s="138"/>
      <c r="B64" s="9"/>
      <c r="C64" s="16"/>
      <c r="D64" s="1"/>
      <c r="E64" s="1"/>
      <c r="F64" s="9"/>
      <c r="G64" s="351"/>
      <c r="H64" s="9"/>
      <c r="I64" s="351"/>
      <c r="J64" s="9"/>
      <c r="K64" s="351"/>
      <c r="L64" s="9"/>
      <c r="M64" s="351"/>
      <c r="N64" s="9"/>
      <c r="O64" s="351"/>
      <c r="P64" s="138"/>
      <c r="Q64" s="148"/>
      <c r="R64" s="220"/>
      <c r="S64" s="22">
        <f ca="1">IF(S61="(Bye)",S51,IF(S62="(Bye)",S51,S51+1))</f>
        <v>17</v>
      </c>
      <c r="T64" s="19">
        <f ca="1">VLOOKUP(S64,dummy1!$O$9:$R$72,2,FALSE)</f>
        <v>42040</v>
      </c>
      <c r="U64" s="20">
        <f ca="1">VLOOKUP(S64,dummy1!$O$9:$R$72,3,FALSE)</f>
        <v>0.70833333333333337</v>
      </c>
      <c r="V64" s="420" t="str">
        <f ca="1">VLOOKUP(S64,dummy1!$O$9:$R$72,4,FALSE)</f>
        <v>Court 1</v>
      </c>
      <c r="W64" s="421"/>
      <c r="X64" s="421"/>
      <c r="Y64" s="421"/>
      <c r="Z64" s="421"/>
      <c r="AA64" s="421"/>
      <c r="AB64" s="421"/>
      <c r="AC64" s="421"/>
      <c r="AD64" s="422"/>
      <c r="AE64" s="366"/>
      <c r="AG64" s="148"/>
      <c r="AH64" s="164"/>
      <c r="AI64" s="1"/>
      <c r="AJ64" s="1"/>
      <c r="AK64" s="1"/>
      <c r="AL64" s="1"/>
      <c r="AM64" s="351"/>
      <c r="AN64" s="1"/>
      <c r="AW64" s="148"/>
      <c r="AX64" s="162"/>
      <c r="AY64" s="22">
        <f ca="1">AY33+1</f>
        <v>26</v>
      </c>
      <c r="AZ64" s="19">
        <f ca="1">VLOOKUP(AY64,dummy1!$O$9:$R$72,2,FALSE)</f>
        <v>42040</v>
      </c>
      <c r="BA64" s="20">
        <f ca="1">VLOOKUP(AY64,dummy1!$O$9:$R$72,3,FALSE)</f>
        <v>0.70833333333333337</v>
      </c>
      <c r="BB64" s="420" t="str">
        <f ca="1">VLOOKUP(AY64,dummy1!$O$9:$R$72,4,FALSE)</f>
        <v>Court 10</v>
      </c>
      <c r="BC64" s="421"/>
      <c r="BD64" s="421"/>
      <c r="BE64" s="421"/>
      <c r="BF64" s="421"/>
      <c r="BG64" s="421"/>
      <c r="BH64" s="421"/>
      <c r="BI64" s="421"/>
      <c r="BJ64" s="422"/>
      <c r="BK64" s="366"/>
      <c r="BL64" s="137"/>
      <c r="BM64" s="28"/>
      <c r="CS64" s="28"/>
    </row>
    <row r="65" spans="1:112" ht="15" customHeight="1" x14ac:dyDescent="0.25">
      <c r="A65" s="138"/>
      <c r="B65" s="9"/>
      <c r="C65" s="16"/>
      <c r="D65" s="1"/>
      <c r="E65" s="1"/>
      <c r="F65" s="9"/>
      <c r="G65" s="351"/>
      <c r="H65" s="9"/>
      <c r="I65" s="351"/>
      <c r="J65" s="9"/>
      <c r="K65" s="351"/>
      <c r="L65" s="9"/>
      <c r="M65" s="351"/>
      <c r="N65" s="9"/>
      <c r="O65" s="351"/>
      <c r="P65" s="138"/>
      <c r="Q65" s="148"/>
      <c r="R65" s="221"/>
      <c r="S65" s="7"/>
      <c r="T65" s="5"/>
      <c r="U65" s="5"/>
      <c r="V65" s="18"/>
      <c r="W65" s="355"/>
      <c r="X65" s="18"/>
      <c r="Y65" s="355"/>
      <c r="Z65" s="18"/>
      <c r="AA65" s="355"/>
      <c r="AB65" s="18"/>
      <c r="AC65" s="355"/>
      <c r="AD65" s="18"/>
      <c r="AE65" s="367"/>
      <c r="AG65" s="148"/>
      <c r="AH65" s="164"/>
      <c r="AI65" s="1"/>
      <c r="AJ65" s="1"/>
      <c r="AK65" s="1"/>
      <c r="AL65" s="1"/>
      <c r="AM65" s="351"/>
      <c r="AN65" s="1"/>
      <c r="AW65" s="148"/>
      <c r="AX65" s="163"/>
      <c r="AY65" s="7"/>
      <c r="AZ65" s="5"/>
      <c r="BA65" s="5"/>
      <c r="BB65" s="18"/>
      <c r="BC65" s="355"/>
      <c r="BD65" s="18"/>
      <c r="BE65" s="355"/>
      <c r="BF65" s="18"/>
      <c r="BG65" s="355"/>
      <c r="BH65" s="18"/>
      <c r="BI65" s="355"/>
      <c r="BJ65" s="18"/>
      <c r="BK65" s="367"/>
      <c r="BL65" s="137"/>
      <c r="BM65" s="28"/>
      <c r="CS65" s="28"/>
    </row>
    <row r="66" spans="1:112" ht="15" customHeight="1" x14ac:dyDescent="0.25">
      <c r="A66" s="138"/>
      <c r="B66" s="9"/>
      <c r="C66" s="16"/>
      <c r="D66" s="1"/>
      <c r="E66" s="1"/>
      <c r="F66" s="9"/>
      <c r="G66" s="351"/>
      <c r="H66" s="9"/>
      <c r="I66" s="351"/>
      <c r="J66" s="9"/>
      <c r="K66" s="351"/>
      <c r="L66" s="9"/>
      <c r="M66" s="351"/>
      <c r="N66" s="9"/>
      <c r="O66" s="351"/>
      <c r="P66" s="138"/>
      <c r="Q66" s="148"/>
      <c r="R66" s="218"/>
      <c r="S66" s="1"/>
      <c r="T66" s="1"/>
      <c r="U66" s="1"/>
      <c r="V66" s="1"/>
      <c r="W66" s="351"/>
      <c r="X66" s="1"/>
      <c r="Y66" s="351"/>
      <c r="Z66" s="1"/>
      <c r="AA66" s="351"/>
      <c r="AB66" s="1"/>
      <c r="AC66" s="351"/>
      <c r="AD66" s="1"/>
      <c r="AE66" s="351"/>
      <c r="AF66" s="138"/>
      <c r="AG66" s="148"/>
      <c r="AH66" s="164"/>
      <c r="AI66" s="1"/>
      <c r="AJ66" s="1"/>
      <c r="AK66" s="1"/>
      <c r="AL66" s="1"/>
      <c r="AM66" s="351"/>
      <c r="AN66" s="1"/>
      <c r="AW66" s="148"/>
      <c r="BM66" s="28"/>
      <c r="CS66" s="28"/>
    </row>
    <row r="67" spans="1:112" ht="15" customHeight="1" x14ac:dyDescent="0.25">
      <c r="A67" s="137" t="str">
        <f ca="1">IF(OR(C68="(Bye)",C69="(Bye)"),"Bye","")</f>
        <v/>
      </c>
      <c r="B67" s="106"/>
      <c r="C67" s="12"/>
      <c r="D67" s="13"/>
      <c r="E67" s="8"/>
      <c r="F67" s="8"/>
      <c r="G67" s="354"/>
      <c r="H67" s="8"/>
      <c r="I67" s="354"/>
      <c r="J67" s="8"/>
      <c r="K67" s="354"/>
      <c r="L67" s="8"/>
      <c r="M67" s="354"/>
      <c r="N67" s="8"/>
      <c r="O67" s="363"/>
      <c r="P67" s="138"/>
      <c r="Q67" s="148"/>
      <c r="R67" s="218"/>
      <c r="S67" s="1"/>
      <c r="T67" s="1"/>
      <c r="U67" s="1"/>
      <c r="V67" s="1"/>
      <c r="W67" s="351"/>
      <c r="X67" s="1"/>
      <c r="Y67" s="351"/>
      <c r="Z67" s="1"/>
      <c r="AA67" s="351"/>
      <c r="AB67" s="1"/>
      <c r="AC67" s="351"/>
      <c r="AD67" s="1"/>
      <c r="AE67" s="351"/>
      <c r="AF67" s="138"/>
      <c r="AG67" s="148"/>
      <c r="AH67" s="171"/>
      <c r="AI67" s="12"/>
      <c r="AJ67" s="13"/>
      <c r="AK67" s="8"/>
      <c r="AL67" s="8"/>
      <c r="AM67" s="354"/>
      <c r="AN67" s="8"/>
      <c r="AO67" s="354"/>
      <c r="AP67" s="8"/>
      <c r="AQ67" s="354"/>
      <c r="AR67" s="8"/>
      <c r="AS67" s="354"/>
      <c r="AT67" s="8"/>
      <c r="AU67" s="363"/>
      <c r="AV67" s="137"/>
      <c r="AW67" s="148"/>
      <c r="BM67" s="28"/>
      <c r="CD67" s="176"/>
      <c r="CE67" s="12"/>
      <c r="CF67" s="13"/>
      <c r="CG67" s="8"/>
      <c r="CH67" s="8"/>
      <c r="CI67" s="354"/>
      <c r="CJ67" s="8"/>
      <c r="CK67" s="354"/>
      <c r="CL67" s="8"/>
      <c r="CM67" s="354"/>
      <c r="CN67" s="8"/>
      <c r="CO67" s="354"/>
      <c r="CP67" s="8"/>
      <c r="CQ67" s="363"/>
      <c r="CR67" s="137"/>
      <c r="CS67" s="28"/>
    </row>
    <row r="68" spans="1:112" ht="15" customHeight="1" thickBot="1" x14ac:dyDescent="0.3">
      <c r="B68" s="160" t="str">
        <f ca="1">"L"&amp;C12</f>
        <v>L1</v>
      </c>
      <c r="C68" s="15" t="str">
        <f ca="1">IF(P9=$A$11,C10,IF(P10=$A$11,C9,""))</f>
        <v/>
      </c>
      <c r="D68" s="1" t="str">
        <f ca="1">IF(P9=$A$11,D10,IF(P10=$A$11,D9,"Loser Match "&amp;C12))</f>
        <v>Loser Match 1</v>
      </c>
      <c r="E68" s="1"/>
      <c r="F68" s="23"/>
      <c r="G68" s="352"/>
      <c r="H68" s="23"/>
      <c r="I68" s="352"/>
      <c r="J68" s="23"/>
      <c r="K68" s="352"/>
      <c r="L68" s="23"/>
      <c r="M68" s="352"/>
      <c r="N68" s="23"/>
      <c r="O68" s="364"/>
      <c r="P68" s="138">
        <f ca="1">IF(C69="(Bye)",$A$11,IF(F68&gt;F69,1,0)+IF(H68&gt;H69,1,0)+IF(J68&gt;J69,1,0)+IF(L68&gt;L69,1,0)+IF(N68&gt;N69,1,0))</f>
        <v>0</v>
      </c>
      <c r="Q68" s="148"/>
      <c r="R68" s="218"/>
      <c r="S68" s="1"/>
      <c r="T68" s="1"/>
      <c r="U68" s="1"/>
      <c r="V68" s="1"/>
      <c r="W68" s="351"/>
      <c r="X68" s="1"/>
      <c r="Y68" s="351"/>
      <c r="Z68" s="1"/>
      <c r="AA68" s="351"/>
      <c r="AB68" s="1"/>
      <c r="AC68" s="351"/>
      <c r="AD68" s="1"/>
      <c r="AE68" s="351"/>
      <c r="AF68" s="138"/>
      <c r="AG68" s="147"/>
      <c r="AH68" s="172" t="str">
        <f ca="1">IF(AND(S62="(Bye)",S61&lt;&gt;""),R61,"")</f>
        <v/>
      </c>
      <c r="AI68" s="27" t="str">
        <f ca="1">IF(AF61=$A$11,S61,IF(AF62=$A$11,S62,""))</f>
        <v/>
      </c>
      <c r="AJ68" s="1" t="str">
        <f ca="1">IF(AF61=$A$11,T61,IF(AF62=$A$11,T62,"Winner Match "&amp;S64))</f>
        <v>Winner Match 17</v>
      </c>
      <c r="AK68" s="1"/>
      <c r="AL68" s="23"/>
      <c r="AM68" s="352"/>
      <c r="AN68" s="23"/>
      <c r="AO68" s="352"/>
      <c r="AP68" s="23"/>
      <c r="AQ68" s="352"/>
      <c r="AR68" s="23"/>
      <c r="AS68" s="352"/>
      <c r="AT68" s="23"/>
      <c r="AU68" s="364"/>
      <c r="AV68" s="138">
        <f>IF(AL68&gt;AL69,1,0)+IF(AN68&gt;AN69,1,0)+IF(AP68&gt;AP69,1,0)+IF(AR68&gt;AR69,1,0)+IF(AT68&gt;AT69,1,0)</f>
        <v>0</v>
      </c>
      <c r="AW68" s="148"/>
      <c r="BM68" s="28"/>
      <c r="CD68" s="180" t="str">
        <f ca="1">"L"&amp;AY33</f>
        <v>L25</v>
      </c>
      <c r="CE68" s="27" t="str">
        <f>IF(BL30=$A$11,AY31,IF(BL31=$A$11,AY30,""))</f>
        <v/>
      </c>
      <c r="CF68" s="1" t="str">
        <f>IF(BL30=$A$11,AZ31,IF(BL31=$A$11,AZ30,"Loser Match 25"))</f>
        <v>Loser Match 25</v>
      </c>
      <c r="CH68" s="23"/>
      <c r="CI68" s="352"/>
      <c r="CJ68" s="23"/>
      <c r="CK68" s="352"/>
      <c r="CL68" s="23"/>
      <c r="CM68" s="352"/>
      <c r="CN68" s="23"/>
      <c r="CO68" s="352"/>
      <c r="CP68" s="23"/>
      <c r="CQ68" s="364"/>
      <c r="CR68" s="138">
        <f>IF(CH68&gt;CH69,1,0)+IF(CJ68&gt;CJ69,1,0)+IF(CL68&gt;CL69,1,0)+IF(CN68&gt;CN69,1,0)+IF(CP68&gt;CP69,1,0)</f>
        <v>0</v>
      </c>
      <c r="CS68" s="28"/>
    </row>
    <row r="69" spans="1:112" ht="15" customHeight="1" x14ac:dyDescent="0.25">
      <c r="B69" s="160" t="str">
        <f ca="1">"L"&amp;C18</f>
        <v>L2</v>
      </c>
      <c r="C69" s="15" t="str">
        <f ca="1">IF(P15=$A$11,C16,IF(P16=$A$11,C15,""))</f>
        <v/>
      </c>
      <c r="D69" s="10" t="str">
        <f ca="1">IF(P15=$A$11,D16,IF(P16=$A$11,D15,"Loser Match "&amp;C18))</f>
        <v>Loser Match 2</v>
      </c>
      <c r="E69" s="10"/>
      <c r="F69" s="24"/>
      <c r="G69" s="353"/>
      <c r="H69" s="24"/>
      <c r="I69" s="353"/>
      <c r="J69" s="24"/>
      <c r="K69" s="353"/>
      <c r="L69" s="24"/>
      <c r="M69" s="353"/>
      <c r="N69" s="24"/>
      <c r="O69" s="365"/>
      <c r="P69" s="149">
        <f ca="1">IF(C68="(Bye)",$A$11,IF(F68&lt;F69,1,0)+IF(H68&lt;H69,1,0)+IF(J68&lt;J69,1,0)+IF(L68&lt;L69,1,0)+IF(N68&lt;N69,1,0))</f>
        <v>0</v>
      </c>
      <c r="Q69" s="138"/>
      <c r="R69" s="218"/>
      <c r="S69" s="1"/>
      <c r="T69" s="1"/>
      <c r="U69" s="1"/>
      <c r="V69" s="1"/>
      <c r="W69" s="351"/>
      <c r="X69" s="1"/>
      <c r="Y69" s="351"/>
      <c r="Z69" s="1"/>
      <c r="AA69" s="351"/>
      <c r="AB69" s="1"/>
      <c r="AC69" s="351"/>
      <c r="AD69" s="1"/>
      <c r="AE69" s="351"/>
      <c r="AF69" s="138"/>
      <c r="AG69" s="148"/>
      <c r="AH69" s="219" t="str">
        <f ca="1">IF(AND(S76="(Bye)",S75&lt;&gt;""),R75,"")</f>
        <v/>
      </c>
      <c r="AI69" s="15" t="str">
        <f ca="1">IF(AF75=$A$11,S75,IF(AF76=$A$11,S76,""))</f>
        <v/>
      </c>
      <c r="AJ69" s="10" t="str">
        <f ca="1">IF(AF75=$A$11,T75,IF(AF76=$A$11,T76,"Winner Match "&amp;S78))</f>
        <v>Winner Match 18</v>
      </c>
      <c r="AK69" s="10"/>
      <c r="AL69" s="24"/>
      <c r="AM69" s="353"/>
      <c r="AN69" s="24"/>
      <c r="AO69" s="353"/>
      <c r="AP69" s="24"/>
      <c r="AQ69" s="353"/>
      <c r="AR69" s="24"/>
      <c r="AS69" s="353"/>
      <c r="AT69" s="24"/>
      <c r="AU69" s="365"/>
      <c r="AV69" s="149">
        <f>IF(AL68&lt;AL69,1,0)+IF(AN68&lt;AN69,1,0)+IF(AP68&lt;AP69,1,0)+IF(AR68&lt;AR69,1,0)+IF(AT68&lt;AT69,1,0)</f>
        <v>0</v>
      </c>
      <c r="BM69" s="28"/>
      <c r="CC69" s="207"/>
      <c r="CD69" s="161"/>
      <c r="CE69" s="15" t="str">
        <f>IF(CB75=$A$11,BO75,IF(CB76=$A$11,BO76,""))</f>
        <v/>
      </c>
      <c r="CF69" s="10" t="str">
        <f ca="1">IF(CB75=$A$11,BP75,IF(CB76=$A$11,BP76,"Winner Match "&amp;BO78))</f>
        <v>Winner Match 28</v>
      </c>
      <c r="CG69" s="10"/>
      <c r="CH69" s="24"/>
      <c r="CI69" s="353"/>
      <c r="CJ69" s="24"/>
      <c r="CK69" s="353"/>
      <c r="CL69" s="24"/>
      <c r="CM69" s="353"/>
      <c r="CN69" s="24"/>
      <c r="CO69" s="353"/>
      <c r="CP69" s="24"/>
      <c r="CQ69" s="365"/>
      <c r="CR69" s="149">
        <f>IF(CH68&lt;CH69,1,0)+IF(CJ68&lt;CJ69,1,0)+IF(CL68&lt;CL69,1,0)+IF(CN68&lt;CN69,1,0)+IF(CP68&lt;CP69,1,0)</f>
        <v>0</v>
      </c>
    </row>
    <row r="70" spans="1:112" ht="15" customHeight="1" x14ac:dyDescent="0.25">
      <c r="B70" s="335"/>
      <c r="C70" s="16"/>
      <c r="D70" s="1"/>
      <c r="E70" s="1"/>
      <c r="F70" s="9"/>
      <c r="G70" s="351"/>
      <c r="H70" s="9"/>
      <c r="I70" s="351"/>
      <c r="J70" s="9"/>
      <c r="K70" s="351"/>
      <c r="L70" s="9"/>
      <c r="M70" s="351"/>
      <c r="N70" s="9"/>
      <c r="O70" s="366"/>
      <c r="P70" s="138"/>
      <c r="Q70" s="138"/>
      <c r="R70" s="218"/>
      <c r="S70" s="1"/>
      <c r="T70" s="1"/>
      <c r="U70" s="1"/>
      <c r="V70" s="1"/>
      <c r="W70" s="351"/>
      <c r="X70" s="1"/>
      <c r="Y70" s="351"/>
      <c r="Z70" s="1"/>
      <c r="AA70" s="351"/>
      <c r="AB70" s="1"/>
      <c r="AC70" s="351"/>
      <c r="AD70" s="1"/>
      <c r="AE70" s="351"/>
      <c r="AF70" s="138"/>
      <c r="AG70" s="148"/>
      <c r="AH70" s="161"/>
      <c r="AI70" s="16"/>
      <c r="AJ70" s="1"/>
      <c r="AK70" s="1"/>
      <c r="AL70" s="9"/>
      <c r="AM70" s="351"/>
      <c r="AN70" s="9"/>
      <c r="AP70" s="9"/>
      <c r="AR70" s="9"/>
      <c r="AT70" s="9"/>
      <c r="AU70" s="366"/>
      <c r="AV70" s="137"/>
      <c r="BM70" s="28"/>
      <c r="CC70" s="148"/>
      <c r="CD70" s="161"/>
      <c r="CE70" s="16"/>
      <c r="CH70" s="9"/>
      <c r="CJ70" s="9"/>
      <c r="CL70" s="9"/>
      <c r="CN70" s="9"/>
      <c r="CP70" s="9"/>
      <c r="CQ70" s="366"/>
      <c r="CR70" s="137"/>
    </row>
    <row r="71" spans="1:112" ht="15" customHeight="1" x14ac:dyDescent="0.25">
      <c r="B71" s="162"/>
      <c r="C71" s="22">
        <f ca="1">IF(C68="(Bye)",C54,IF(C69="(Bye)",C54,C54+1))</f>
        <v>9</v>
      </c>
      <c r="D71" s="19">
        <f ca="1">VLOOKUP(C71,dummy1!$O$9:$R$72,2,FALSE)</f>
        <v>42040</v>
      </c>
      <c r="E71" s="20">
        <f ca="1">VLOOKUP(C71,dummy1!$O$9:$R$72,3,FALSE)</f>
        <v>0.625</v>
      </c>
      <c r="F71" s="420" t="str">
        <f ca="1">VLOOKUP(C71,dummy1!$O$9:$R$72,4,FALSE)</f>
        <v>Court 9</v>
      </c>
      <c r="G71" s="421"/>
      <c r="H71" s="421"/>
      <c r="I71" s="421"/>
      <c r="J71" s="421"/>
      <c r="K71" s="421"/>
      <c r="L71" s="421"/>
      <c r="M71" s="421"/>
      <c r="N71" s="422"/>
      <c r="O71" s="366"/>
      <c r="P71" s="138"/>
      <c r="Q71" s="138"/>
      <c r="R71" s="218"/>
      <c r="S71" s="1"/>
      <c r="T71" s="1"/>
      <c r="U71" s="1"/>
      <c r="V71" s="1"/>
      <c r="W71" s="351"/>
      <c r="X71" s="1"/>
      <c r="Y71" s="351"/>
      <c r="Z71" s="1"/>
      <c r="AA71" s="351"/>
      <c r="AB71" s="1"/>
      <c r="AC71" s="351"/>
      <c r="AD71" s="1"/>
      <c r="AE71" s="351"/>
      <c r="AF71" s="138"/>
      <c r="AG71" s="148"/>
      <c r="AH71" s="162"/>
      <c r="AI71" s="22">
        <f ca="1">AI45+1</f>
        <v>23</v>
      </c>
      <c r="AJ71" s="19">
        <f ca="1">VLOOKUP(AI71,dummy1!$O$9:$R$72,2,FALSE)</f>
        <v>42040</v>
      </c>
      <c r="AK71" s="20">
        <f ca="1">VLOOKUP(AI71,dummy1!$O$9:$R$72,3,FALSE)</f>
        <v>0.70833333333333337</v>
      </c>
      <c r="AL71" s="420" t="str">
        <f ca="1">VLOOKUP(AI71,dummy1!$O$9:$R$72,4,FALSE)</f>
        <v>Court 7</v>
      </c>
      <c r="AM71" s="421"/>
      <c r="AN71" s="421"/>
      <c r="AO71" s="421"/>
      <c r="AP71" s="421"/>
      <c r="AQ71" s="421"/>
      <c r="AR71" s="421"/>
      <c r="AS71" s="421"/>
      <c r="AT71" s="422"/>
      <c r="AU71" s="366"/>
      <c r="AV71" s="137"/>
      <c r="BM71" s="28"/>
      <c r="CC71" s="148"/>
      <c r="CD71" s="162"/>
      <c r="CE71" s="22">
        <f ca="1">BO78+1</f>
        <v>29</v>
      </c>
      <c r="CF71" s="19">
        <f ca="1">VLOOKUP(CE71,dummy1!$O$9:$R$72,2,FALSE)</f>
        <v>42040</v>
      </c>
      <c r="CG71" s="20">
        <f ca="1">VLOOKUP(CE71,dummy1!$O$9:$R$72,3,FALSE)</f>
        <v>0.70833333333333337</v>
      </c>
      <c r="CH71" s="420" t="str">
        <f ca="1">VLOOKUP(CE71,dummy1!$O$9:$R$72,4,FALSE)</f>
        <v>Court 13</v>
      </c>
      <c r="CI71" s="421"/>
      <c r="CJ71" s="421"/>
      <c r="CK71" s="421"/>
      <c r="CL71" s="421"/>
      <c r="CM71" s="421"/>
      <c r="CN71" s="421"/>
      <c r="CO71" s="421"/>
      <c r="CP71" s="422"/>
      <c r="CQ71" s="366"/>
      <c r="CR71" s="137"/>
    </row>
    <row r="72" spans="1:112" s="1" customFormat="1" ht="15" customHeight="1" x14ac:dyDescent="0.25">
      <c r="A72" s="137"/>
      <c r="B72" s="163"/>
      <c r="C72" s="7"/>
      <c r="D72" s="5"/>
      <c r="E72" s="5"/>
      <c r="F72" s="18"/>
      <c r="G72" s="355"/>
      <c r="H72" s="18"/>
      <c r="I72" s="355"/>
      <c r="J72" s="18"/>
      <c r="K72" s="355"/>
      <c r="L72" s="18"/>
      <c r="M72" s="355"/>
      <c r="N72" s="18"/>
      <c r="O72" s="367"/>
      <c r="P72" s="138"/>
      <c r="Q72" s="138"/>
      <c r="R72" s="218"/>
      <c r="W72" s="351"/>
      <c r="Y72" s="351"/>
      <c r="AA72" s="351"/>
      <c r="AC72" s="351"/>
      <c r="AE72" s="351"/>
      <c r="AF72" s="138"/>
      <c r="AG72" s="148"/>
      <c r="AH72" s="163"/>
      <c r="AI72" s="7"/>
      <c r="AJ72" s="5"/>
      <c r="AK72" s="5"/>
      <c r="AL72" s="18"/>
      <c r="AM72" s="355"/>
      <c r="AN72" s="18"/>
      <c r="AO72" s="355"/>
      <c r="AP72" s="18"/>
      <c r="AQ72" s="355"/>
      <c r="AR72" s="18"/>
      <c r="AS72" s="355"/>
      <c r="AT72" s="18"/>
      <c r="AU72" s="367"/>
      <c r="AV72" s="137"/>
      <c r="AW72" s="138"/>
      <c r="AX72" s="164"/>
      <c r="BC72" s="351"/>
      <c r="BE72" s="351"/>
      <c r="BG72" s="351"/>
      <c r="BI72" s="351"/>
      <c r="BK72" s="351"/>
      <c r="BL72" s="138"/>
      <c r="BM72" s="28"/>
      <c r="BS72" s="351"/>
      <c r="BU72" s="351"/>
      <c r="BW72" s="351"/>
      <c r="BY72" s="351"/>
      <c r="CA72" s="351"/>
      <c r="CB72" s="138"/>
      <c r="CC72" s="148"/>
      <c r="CD72" s="163"/>
      <c r="CE72" s="7"/>
      <c r="CF72" s="5"/>
      <c r="CG72" s="5"/>
      <c r="CH72" s="18"/>
      <c r="CI72" s="355"/>
      <c r="CJ72" s="18"/>
      <c r="CK72" s="355"/>
      <c r="CL72" s="18"/>
      <c r="CM72" s="355"/>
      <c r="CN72" s="18"/>
      <c r="CO72" s="355"/>
      <c r="CP72" s="18"/>
      <c r="CQ72" s="367"/>
      <c r="CR72" s="137"/>
      <c r="CY72" s="351"/>
      <c r="DA72" s="351"/>
      <c r="DC72" s="351"/>
      <c r="DE72" s="351"/>
      <c r="DG72" s="351"/>
      <c r="DH72" s="138"/>
    </row>
    <row r="73" spans="1:112" ht="15" customHeight="1" x14ac:dyDescent="0.25">
      <c r="A73" s="138"/>
      <c r="B73" s="164"/>
      <c r="C73" s="1"/>
      <c r="D73" s="1"/>
      <c r="E73" s="1"/>
      <c r="F73" s="1"/>
      <c r="G73" s="351"/>
      <c r="H73" s="1"/>
      <c r="I73" s="351"/>
      <c r="J73" s="1"/>
      <c r="K73" s="351"/>
      <c r="L73" s="1"/>
      <c r="M73" s="351"/>
      <c r="N73" s="1"/>
      <c r="O73" s="351"/>
      <c r="P73" s="138"/>
      <c r="Q73" s="138"/>
      <c r="R73" s="218"/>
      <c r="S73" s="1"/>
      <c r="T73" s="1"/>
      <c r="U73" s="1"/>
      <c r="V73" s="1"/>
      <c r="W73" s="351"/>
      <c r="X73" s="1"/>
      <c r="Y73" s="351"/>
      <c r="Z73" s="1"/>
      <c r="AA73" s="351"/>
      <c r="AB73" s="1"/>
      <c r="AC73" s="351"/>
      <c r="AD73" s="1"/>
      <c r="AE73" s="351"/>
      <c r="AF73" s="138"/>
      <c r="AG73" s="148"/>
      <c r="AH73" s="164"/>
      <c r="AI73" s="1"/>
      <c r="AJ73" s="1"/>
      <c r="AK73" s="1"/>
      <c r="AL73" s="1"/>
      <c r="AM73" s="351"/>
      <c r="AN73" s="1"/>
      <c r="BM73" s="28"/>
      <c r="CC73" s="148"/>
    </row>
    <row r="74" spans="1:112" s="1" customFormat="1" ht="15" customHeight="1" x14ac:dyDescent="0.25">
      <c r="A74" s="138"/>
      <c r="B74" s="164"/>
      <c r="G74" s="351"/>
      <c r="I74" s="351"/>
      <c r="K74" s="351"/>
      <c r="M74" s="351"/>
      <c r="O74" s="351"/>
      <c r="P74" s="138"/>
      <c r="Q74" s="138"/>
      <c r="R74" s="222"/>
      <c r="S74" s="12"/>
      <c r="T74" s="13"/>
      <c r="U74" s="8"/>
      <c r="V74" s="8"/>
      <c r="W74" s="354"/>
      <c r="X74" s="8"/>
      <c r="Y74" s="354"/>
      <c r="Z74" s="8"/>
      <c r="AA74" s="354"/>
      <c r="AB74" s="8"/>
      <c r="AC74" s="354"/>
      <c r="AD74" s="8"/>
      <c r="AE74" s="363"/>
      <c r="AF74" s="137"/>
      <c r="AG74" s="148"/>
      <c r="AH74" s="164"/>
      <c r="AM74" s="351"/>
      <c r="AO74" s="351"/>
      <c r="AQ74" s="351"/>
      <c r="AS74" s="351"/>
      <c r="AU74" s="351"/>
      <c r="AV74" s="138"/>
      <c r="AW74" s="138"/>
      <c r="AX74" s="164"/>
      <c r="BC74" s="351"/>
      <c r="BE74" s="351"/>
      <c r="BG74" s="351"/>
      <c r="BI74" s="351"/>
      <c r="BK74" s="351"/>
      <c r="BL74" s="138"/>
      <c r="BM74" s="28"/>
      <c r="BN74" s="11"/>
      <c r="BO74" s="12"/>
      <c r="BP74" s="13"/>
      <c r="BQ74" s="8"/>
      <c r="BR74" s="8"/>
      <c r="BS74" s="354"/>
      <c r="BT74" s="8"/>
      <c r="BU74" s="354"/>
      <c r="BV74" s="8"/>
      <c r="BW74" s="354"/>
      <c r="BX74" s="8"/>
      <c r="BY74" s="354"/>
      <c r="BZ74" s="8"/>
      <c r="CA74" s="363"/>
      <c r="CB74" s="137"/>
      <c r="CC74" s="148"/>
      <c r="CD74" s="164"/>
      <c r="CI74" s="351"/>
      <c r="CK74" s="351"/>
      <c r="CM74" s="351"/>
      <c r="CO74" s="351"/>
      <c r="CQ74" s="351"/>
      <c r="CR74" s="138"/>
      <c r="CY74" s="351"/>
      <c r="DA74" s="351"/>
      <c r="DC74" s="351"/>
      <c r="DE74" s="351"/>
      <c r="DG74" s="351"/>
      <c r="DH74" s="138"/>
    </row>
    <row r="75" spans="1:112" s="1" customFormat="1" ht="15" customHeight="1" thickBot="1" x14ac:dyDescent="0.3">
      <c r="A75" s="138"/>
      <c r="B75" s="164"/>
      <c r="G75" s="351"/>
      <c r="I75" s="351"/>
      <c r="K75" s="351"/>
      <c r="M75" s="351"/>
      <c r="O75" s="351"/>
      <c r="P75" s="138"/>
      <c r="Q75" s="138"/>
      <c r="R75" s="159" t="str">
        <f ca="1">"L"&amp;S15</f>
        <v>L13</v>
      </c>
      <c r="S75" s="27" t="str">
        <f>IF(AF12=$A$11,S13,IF(AF13=$A$11,S12,""))</f>
        <v/>
      </c>
      <c r="T75" s="1" t="str">
        <f ca="1">IF(AF12=$A$11,T13,IF(AF13=$A$11,T12,"Loser Match "&amp;S15))</f>
        <v>Loser Match 13</v>
      </c>
      <c r="V75" s="23"/>
      <c r="W75" s="352"/>
      <c r="X75" s="23"/>
      <c r="Y75" s="352"/>
      <c r="Z75" s="23"/>
      <c r="AA75" s="352"/>
      <c r="AB75" s="23"/>
      <c r="AC75" s="352"/>
      <c r="AD75" s="23"/>
      <c r="AE75" s="364"/>
      <c r="AF75" s="138">
        <f ca="1">IF(S76="(Bye)",$A$11,IF(V75&gt;V76,1,0)+IF(X75&gt;X76,1,0)+IF(Z75&gt;Z76,1,0)+IF(AB75&gt;AB76,1,0)+IF(AD75&gt;AD76,1,0))</f>
        <v>0</v>
      </c>
      <c r="AG75" s="148"/>
      <c r="AH75" s="164"/>
      <c r="AM75" s="351"/>
      <c r="AO75" s="351"/>
      <c r="AQ75" s="351"/>
      <c r="AS75" s="351"/>
      <c r="AU75" s="351"/>
      <c r="AV75" s="138"/>
      <c r="AW75" s="138"/>
      <c r="AX75" s="164"/>
      <c r="BC75" s="351"/>
      <c r="BE75" s="351"/>
      <c r="BG75" s="351"/>
      <c r="BI75" s="351"/>
      <c r="BK75" s="351"/>
      <c r="BL75" s="138"/>
      <c r="BM75" s="25"/>
      <c r="BN75" s="26"/>
      <c r="BO75" s="27" t="str">
        <f>IF(BL61=$A$11,AY61,IF(BL62=$A$11,AY62,""))</f>
        <v/>
      </c>
      <c r="BP75" s="1" t="str">
        <f ca="1">IF(BL61=$A$11,AZ61,IF(BL62=$A$11,AZ62,"Winner Match "&amp;AY64))</f>
        <v>Winner Match 26</v>
      </c>
      <c r="BR75" s="23"/>
      <c r="BS75" s="352"/>
      <c r="BT75" s="23"/>
      <c r="BU75" s="352"/>
      <c r="BV75" s="23"/>
      <c r="BW75" s="352"/>
      <c r="BX75" s="23"/>
      <c r="BY75" s="352"/>
      <c r="BZ75" s="23"/>
      <c r="CA75" s="364"/>
      <c r="CB75" s="138">
        <f>IF(BR75&gt;BR76,1,0)+IF(BT75&gt;BT76,1,0)+IF(BV75&gt;BV76,1,0)+IF(BX75&gt;BX76,1,0)+IF(BZ75&gt;BZ76,1,0)</f>
        <v>0</v>
      </c>
      <c r="CC75" s="148"/>
      <c r="CD75" s="164"/>
      <c r="CI75" s="351"/>
      <c r="CK75" s="351"/>
      <c r="CM75" s="351"/>
      <c r="CO75" s="351"/>
      <c r="CQ75" s="351"/>
      <c r="CR75" s="138"/>
      <c r="CY75" s="351"/>
      <c r="DA75" s="351"/>
      <c r="DC75" s="351"/>
      <c r="DE75" s="351"/>
      <c r="DG75" s="351"/>
      <c r="DH75" s="138"/>
    </row>
    <row r="76" spans="1:112" ht="15" customHeight="1" x14ac:dyDescent="0.25">
      <c r="A76" s="138"/>
      <c r="B76" s="164"/>
      <c r="C76" s="1"/>
      <c r="D76" s="1"/>
      <c r="E76" s="1"/>
      <c r="F76" s="1"/>
      <c r="G76" s="351"/>
      <c r="H76" s="1"/>
      <c r="I76" s="351"/>
      <c r="J76" s="1"/>
      <c r="K76" s="351"/>
      <c r="L76" s="1"/>
      <c r="M76" s="351"/>
      <c r="N76" s="1"/>
      <c r="O76" s="351"/>
      <c r="P76" s="138"/>
      <c r="Q76" s="207"/>
      <c r="R76" s="238" t="str">
        <f ca="1">IF(AND(C82="(Bye)",OR(C83&lt;&gt;"",C83="(Bye)")),B83,"")</f>
        <v/>
      </c>
      <c r="S76" s="15" t="str">
        <f ca="1">IF(P82=$A$11,C82,IF(P83=$A$11,C83,""))</f>
        <v/>
      </c>
      <c r="T76" s="10" t="str">
        <f ca="1">IF(P82=$A$11,D82,IF(P83=$A$11,D83,"Winner Match "&amp;C85))</f>
        <v>Winner Match 10</v>
      </c>
      <c r="U76" s="10"/>
      <c r="V76" s="24"/>
      <c r="W76" s="353"/>
      <c r="X76" s="24"/>
      <c r="Y76" s="353"/>
      <c r="Z76" s="24"/>
      <c r="AA76" s="353"/>
      <c r="AB76" s="24"/>
      <c r="AC76" s="353"/>
      <c r="AD76" s="24"/>
      <c r="AE76" s="365"/>
      <c r="AF76" s="149">
        <f>IF(S75="(Bye)",$A$11,IF(V75&lt;V76,1,0)+IF(X75&lt;X76,1,0)+IF(Z75&lt;Z76,1,0)+IF(AB75&lt;AB76,1,0)+IF(AD75&lt;AD76,1,0))</f>
        <v>0</v>
      </c>
      <c r="AG76" s="138"/>
      <c r="AH76" s="164"/>
      <c r="AI76" s="1"/>
      <c r="AJ76" s="1"/>
      <c r="AK76" s="1"/>
      <c r="AL76" s="1"/>
      <c r="AM76" s="351"/>
      <c r="AN76" s="1"/>
      <c r="BM76" s="28"/>
      <c r="BN76" s="14"/>
      <c r="BO76" s="15" t="str">
        <f>IF(BL89=$A$11,AY89,IF(BL90=$A$11,AY90,""))</f>
        <v/>
      </c>
      <c r="BP76" s="10" t="str">
        <f ca="1">IF(BL89=$A$11,AZ89,IF(BL90=$A$11,AZ90,"Winner Match "&amp;AY92))</f>
        <v>Winner Match 27</v>
      </c>
      <c r="BQ76" s="10"/>
      <c r="BR76" s="24"/>
      <c r="BS76" s="353"/>
      <c r="BT76" s="24"/>
      <c r="BU76" s="353"/>
      <c r="BV76" s="24"/>
      <c r="BW76" s="353"/>
      <c r="BX76" s="24"/>
      <c r="BY76" s="353"/>
      <c r="BZ76" s="24"/>
      <c r="CA76" s="365"/>
      <c r="CB76" s="149">
        <f>IF(BR75&lt;BR76,1,0)+IF(BT75&lt;BT76,1,0)+IF(BV75&lt;BV76,1,0)+IF(BX75&lt;BX76,1,0)+IF(BZ75&lt;BZ76,1,0)</f>
        <v>0</v>
      </c>
    </row>
    <row r="77" spans="1:112" ht="15" customHeight="1" x14ac:dyDescent="0.25">
      <c r="A77" s="138"/>
      <c r="B77" s="164"/>
      <c r="C77" s="1"/>
      <c r="D77" s="1"/>
      <c r="E77" s="1"/>
      <c r="F77" s="1"/>
      <c r="G77" s="351"/>
      <c r="H77" s="1"/>
      <c r="I77" s="351"/>
      <c r="J77" s="1"/>
      <c r="K77" s="351"/>
      <c r="L77" s="1"/>
      <c r="M77" s="351"/>
      <c r="N77" s="1"/>
      <c r="O77" s="351"/>
      <c r="P77" s="138"/>
      <c r="Q77" s="148"/>
      <c r="R77" s="238"/>
      <c r="S77" s="16"/>
      <c r="T77" s="1"/>
      <c r="U77" s="1"/>
      <c r="V77" s="9"/>
      <c r="W77" s="351"/>
      <c r="X77" s="9"/>
      <c r="Y77" s="351"/>
      <c r="Z77" s="9"/>
      <c r="AA77" s="351"/>
      <c r="AB77" s="9"/>
      <c r="AC77" s="351"/>
      <c r="AD77" s="9"/>
      <c r="AE77" s="366"/>
      <c r="AG77" s="138"/>
      <c r="AH77" s="164"/>
      <c r="AI77" s="1"/>
      <c r="AJ77" s="1"/>
      <c r="AK77" s="1"/>
      <c r="AL77" s="1"/>
      <c r="AM77" s="351"/>
      <c r="AN77" s="1"/>
      <c r="BM77" s="28"/>
      <c r="BN77" s="14"/>
      <c r="BO77" s="16"/>
      <c r="BR77" s="9"/>
      <c r="BT77" s="9"/>
      <c r="BV77" s="9"/>
      <c r="BX77" s="9"/>
      <c r="BZ77" s="9"/>
      <c r="CA77" s="366"/>
      <c r="CB77" s="137"/>
    </row>
    <row r="78" spans="1:112" ht="15" customHeight="1" x14ac:dyDescent="0.25">
      <c r="A78" s="138"/>
      <c r="B78" s="164"/>
      <c r="C78" s="1"/>
      <c r="D78" s="1"/>
      <c r="E78" s="1"/>
      <c r="F78" s="1"/>
      <c r="G78" s="351"/>
      <c r="H78" s="1"/>
      <c r="I78" s="351"/>
      <c r="J78" s="1"/>
      <c r="K78" s="351"/>
      <c r="L78" s="1"/>
      <c r="M78" s="351"/>
      <c r="N78" s="1"/>
      <c r="O78" s="351"/>
      <c r="P78" s="138"/>
      <c r="Q78" s="148"/>
      <c r="R78" s="220"/>
      <c r="S78" s="22">
        <f ca="1">IF(S75="(Bye)",S64,IF(S76="(Bye)",S64,S64+1))</f>
        <v>18</v>
      </c>
      <c r="T78" s="19">
        <f ca="1">VLOOKUP(S78,dummy1!$O$9:$R$72,2,FALSE)</f>
        <v>42040</v>
      </c>
      <c r="U78" s="20">
        <f ca="1">VLOOKUP(S78,dummy1!$O$9:$R$72,3,FALSE)</f>
        <v>0.70833333333333337</v>
      </c>
      <c r="V78" s="420" t="str">
        <f ca="1">VLOOKUP(S78,dummy1!$O$9:$R$72,4,FALSE)</f>
        <v>Court 2</v>
      </c>
      <c r="W78" s="421"/>
      <c r="X78" s="421"/>
      <c r="Y78" s="421"/>
      <c r="Z78" s="421"/>
      <c r="AA78" s="421"/>
      <c r="AB78" s="421"/>
      <c r="AC78" s="421"/>
      <c r="AD78" s="422"/>
      <c r="AE78" s="366"/>
      <c r="AG78" s="138"/>
      <c r="AH78" s="164"/>
      <c r="AI78" s="1"/>
      <c r="AJ78" s="1"/>
      <c r="AK78" s="1"/>
      <c r="AL78" s="1"/>
      <c r="AM78" s="351"/>
      <c r="AN78" s="1"/>
      <c r="BM78" s="28"/>
      <c r="BN78" s="21"/>
      <c r="BO78" s="22">
        <f ca="1">AY92+1</f>
        <v>28</v>
      </c>
      <c r="BP78" s="19">
        <f ca="1">VLOOKUP(BO78,dummy1!$O$9:$R$72,2,FALSE)</f>
        <v>42040</v>
      </c>
      <c r="BQ78" s="20">
        <f ca="1">VLOOKUP(BO78,dummy1!$O$9:$R$72,3,FALSE)</f>
        <v>0.70833333333333337</v>
      </c>
      <c r="BR78" s="100" t="str">
        <f ca="1">VLOOKUP(BO78,dummy1!$O$9:$R$72,4,FALSE)</f>
        <v>Court 12</v>
      </c>
      <c r="BS78" s="372"/>
      <c r="BT78" s="101"/>
      <c r="BU78" s="372"/>
      <c r="BV78" s="101"/>
      <c r="BW78" s="372"/>
      <c r="BX78" s="101"/>
      <c r="BY78" s="372"/>
      <c r="BZ78" s="102"/>
      <c r="CA78" s="366"/>
      <c r="CB78" s="137"/>
    </row>
    <row r="79" spans="1:112" ht="15" customHeight="1" x14ac:dyDescent="0.25">
      <c r="A79" s="138"/>
      <c r="B79" s="164"/>
      <c r="C79" s="1"/>
      <c r="D79" s="1"/>
      <c r="E79" s="1"/>
      <c r="F79" s="1"/>
      <c r="G79" s="351"/>
      <c r="H79" s="1"/>
      <c r="I79" s="351"/>
      <c r="J79" s="1"/>
      <c r="K79" s="351"/>
      <c r="L79" s="1"/>
      <c r="M79" s="351"/>
      <c r="N79" s="1"/>
      <c r="O79" s="351"/>
      <c r="P79" s="138"/>
      <c r="Q79" s="148"/>
      <c r="R79" s="221"/>
      <c r="S79" s="7"/>
      <c r="T79" s="5"/>
      <c r="U79" s="5"/>
      <c r="V79" s="18"/>
      <c r="W79" s="355"/>
      <c r="X79" s="18"/>
      <c r="Y79" s="355"/>
      <c r="Z79" s="18"/>
      <c r="AA79" s="355"/>
      <c r="AB79" s="18"/>
      <c r="AC79" s="355"/>
      <c r="AD79" s="18"/>
      <c r="AE79" s="367"/>
      <c r="AG79" s="138"/>
      <c r="AH79" s="164"/>
      <c r="AI79" s="1"/>
      <c r="AJ79" s="1"/>
      <c r="AK79" s="1"/>
      <c r="AL79" s="1"/>
      <c r="AM79" s="351"/>
      <c r="AN79" s="1"/>
      <c r="BM79" s="28"/>
      <c r="BN79" s="17"/>
      <c r="BO79" s="7"/>
      <c r="BP79" s="5"/>
      <c r="BQ79" s="5"/>
      <c r="BR79" s="18"/>
      <c r="BS79" s="355"/>
      <c r="BT79" s="18"/>
      <c r="BU79" s="355"/>
      <c r="BV79" s="18"/>
      <c r="BW79" s="355"/>
      <c r="BX79" s="18"/>
      <c r="BY79" s="355"/>
      <c r="BZ79" s="18"/>
      <c r="CA79" s="367"/>
      <c r="CB79" s="137"/>
    </row>
    <row r="80" spans="1:112" ht="15" customHeight="1" x14ac:dyDescent="0.25">
      <c r="A80" s="138"/>
      <c r="B80" s="164"/>
      <c r="C80" s="1"/>
      <c r="D80" s="1"/>
      <c r="E80" s="1"/>
      <c r="F80" s="1"/>
      <c r="G80" s="351"/>
      <c r="H80" s="1"/>
      <c r="I80" s="351"/>
      <c r="J80" s="1"/>
      <c r="K80" s="351"/>
      <c r="L80" s="1"/>
      <c r="M80" s="351"/>
      <c r="N80" s="1"/>
      <c r="O80" s="351"/>
      <c r="P80" s="138"/>
      <c r="Q80" s="148"/>
      <c r="R80" s="218"/>
      <c r="S80" s="1"/>
      <c r="T80" s="1"/>
      <c r="U80" s="1"/>
      <c r="V80" s="1"/>
      <c r="W80" s="351"/>
      <c r="X80" s="1"/>
      <c r="Y80" s="351"/>
      <c r="Z80" s="1"/>
      <c r="AA80" s="351"/>
      <c r="AB80" s="1"/>
      <c r="AC80" s="351"/>
      <c r="AD80" s="1"/>
      <c r="AE80" s="351"/>
      <c r="AF80" s="138"/>
      <c r="AG80" s="138"/>
      <c r="AH80" s="164"/>
      <c r="AI80" s="1"/>
      <c r="AJ80" s="1"/>
      <c r="AK80" s="1"/>
      <c r="AL80" s="1"/>
      <c r="AM80" s="351"/>
      <c r="AN80" s="1"/>
      <c r="BM80" s="28"/>
    </row>
    <row r="81" spans="1:112" ht="15" customHeight="1" x14ac:dyDescent="0.25">
      <c r="A81" s="137" t="str">
        <f ca="1">IF(OR(C82="(Bye)",C83="(Bye)"),"Bye","")</f>
        <v/>
      </c>
      <c r="B81" s="165"/>
      <c r="C81" s="12"/>
      <c r="D81" s="13"/>
      <c r="E81" s="8"/>
      <c r="F81" s="8"/>
      <c r="G81" s="354"/>
      <c r="H81" s="8"/>
      <c r="I81" s="354"/>
      <c r="J81" s="8"/>
      <c r="K81" s="354"/>
      <c r="L81" s="8"/>
      <c r="M81" s="354"/>
      <c r="N81" s="8"/>
      <c r="O81" s="363"/>
      <c r="P81" s="138"/>
      <c r="Q81" s="148"/>
      <c r="R81" s="218"/>
      <c r="S81" s="1"/>
      <c r="T81" s="1"/>
      <c r="U81" s="1"/>
      <c r="V81" s="1"/>
      <c r="W81" s="351"/>
      <c r="X81" s="1"/>
      <c r="Y81" s="351"/>
      <c r="Z81" s="1"/>
      <c r="AA81" s="351"/>
      <c r="AB81" s="1"/>
      <c r="AC81" s="351"/>
      <c r="AD81" s="1"/>
      <c r="AE81" s="351"/>
      <c r="AF81" s="138"/>
      <c r="AG81" s="138"/>
      <c r="AH81" s="164"/>
      <c r="AI81" s="1"/>
      <c r="AJ81" s="1"/>
      <c r="AK81" s="1"/>
      <c r="AL81" s="1"/>
      <c r="AM81" s="351"/>
      <c r="AN81" s="1"/>
      <c r="BM81" s="28"/>
    </row>
    <row r="82" spans="1:112" ht="15" customHeight="1" thickBot="1" x14ac:dyDescent="0.3">
      <c r="B82" s="160" t="str">
        <f ca="1">"L"&amp;C24</f>
        <v>L3</v>
      </c>
      <c r="C82" s="15" t="str">
        <f ca="1">IF(P21=$A$11,C22,IF(P22=$A$11,C21,""))</f>
        <v/>
      </c>
      <c r="D82" s="1" t="str">
        <f ca="1">IF(P21=$A$11,D22,IF(P22=$A$11,D21,"Loser Match "&amp;C24))</f>
        <v>Loser Match 3</v>
      </c>
      <c r="E82" s="1"/>
      <c r="F82" s="23"/>
      <c r="G82" s="352"/>
      <c r="H82" s="23"/>
      <c r="I82" s="352"/>
      <c r="J82" s="23"/>
      <c r="K82" s="352"/>
      <c r="L82" s="23"/>
      <c r="M82" s="352"/>
      <c r="N82" s="23"/>
      <c r="O82" s="364"/>
      <c r="P82" s="138">
        <f ca="1">IF(C83="(Bye)",$A$11,IF(F82&gt;F83,1,0)+IF(H82&gt;H83,1,0)+IF(J82&gt;J83,1,0)+IF(L82&gt;L83,1,0)+IF(N82&gt;N83,1,0))</f>
        <v>0</v>
      </c>
      <c r="Q82" s="148"/>
      <c r="R82" s="218"/>
      <c r="S82" s="1"/>
      <c r="T82" s="1"/>
      <c r="U82" s="1"/>
      <c r="V82" s="1"/>
      <c r="W82" s="351"/>
      <c r="X82" s="1"/>
      <c r="Y82" s="351"/>
      <c r="Z82" s="1"/>
      <c r="AA82" s="351"/>
      <c r="AB82" s="1"/>
      <c r="AC82" s="351"/>
      <c r="AD82" s="1"/>
      <c r="AE82" s="351"/>
      <c r="AF82" s="138"/>
      <c r="AG82" s="138"/>
      <c r="AH82" s="164"/>
      <c r="AI82" s="1"/>
      <c r="AJ82" s="1"/>
      <c r="AK82" s="1"/>
      <c r="AL82" s="1"/>
      <c r="AM82" s="351"/>
      <c r="AN82" s="1"/>
      <c r="BM82" s="28"/>
    </row>
    <row r="83" spans="1:112" ht="15" customHeight="1" x14ac:dyDescent="0.25">
      <c r="B83" s="160" t="str">
        <f ca="1">"L"&amp;C30</f>
        <v>L4</v>
      </c>
      <c r="C83" s="15" t="str">
        <f ca="1">IF(P27=$A$11,C28,IF(P28=$A$11,C27,""))</f>
        <v/>
      </c>
      <c r="D83" s="10" t="str">
        <f ca="1">IF(P27=$A$11,D28,IF(P28=$A$11,D27,"Loser Match "&amp;C30))</f>
        <v>Loser Match 4</v>
      </c>
      <c r="E83" s="10"/>
      <c r="F83" s="24"/>
      <c r="G83" s="353"/>
      <c r="H83" s="24"/>
      <c r="I83" s="353"/>
      <c r="J83" s="24"/>
      <c r="K83" s="353"/>
      <c r="L83" s="24"/>
      <c r="M83" s="353"/>
      <c r="N83" s="24"/>
      <c r="O83" s="365"/>
      <c r="P83" s="149">
        <f ca="1">IF(C82="(Bye)",$A$11,IF(F82&lt;F83,1,0)+IF(H82&lt;H83,1,0)+IF(J82&lt;J83,1,0)+IF(L82&lt;L83,1,0)+IF(N82&lt;N83,1,0))</f>
        <v>0</v>
      </c>
      <c r="Q83" s="138"/>
      <c r="R83" s="218"/>
      <c r="S83" s="1"/>
      <c r="T83" s="1"/>
      <c r="U83" s="1"/>
      <c r="V83" s="1"/>
      <c r="W83" s="351"/>
      <c r="X83" s="1"/>
      <c r="Y83" s="351"/>
      <c r="Z83" s="1"/>
      <c r="AA83" s="351"/>
      <c r="AB83" s="1"/>
      <c r="AC83" s="351"/>
      <c r="AD83" s="1"/>
      <c r="AE83" s="351"/>
      <c r="AF83" s="138"/>
      <c r="AG83" s="138"/>
      <c r="AH83" s="164"/>
      <c r="AI83" s="1"/>
      <c r="AJ83" s="1"/>
      <c r="AK83" s="1"/>
      <c r="AL83" s="1"/>
      <c r="AM83" s="351"/>
      <c r="AN83" s="1"/>
      <c r="BM83" s="28"/>
    </row>
    <row r="84" spans="1:112" ht="15" customHeight="1" x14ac:dyDescent="0.25">
      <c r="B84" s="335"/>
      <c r="C84" s="16"/>
      <c r="D84" s="1"/>
      <c r="E84" s="1"/>
      <c r="F84" s="9"/>
      <c r="G84" s="351"/>
      <c r="H84" s="9"/>
      <c r="I84" s="351"/>
      <c r="J84" s="9"/>
      <c r="K84" s="351"/>
      <c r="L84" s="9"/>
      <c r="M84" s="351"/>
      <c r="N84" s="9"/>
      <c r="O84" s="366"/>
      <c r="P84" s="138"/>
      <c r="Q84" s="138"/>
      <c r="R84" s="218"/>
      <c r="S84" s="1"/>
      <c r="T84" s="1"/>
      <c r="U84" s="1"/>
      <c r="V84" s="1"/>
      <c r="W84" s="351"/>
      <c r="X84" s="1"/>
      <c r="Y84" s="351"/>
      <c r="Z84" s="1"/>
      <c r="AA84" s="351"/>
      <c r="AB84" s="1"/>
      <c r="AC84" s="351"/>
      <c r="AD84" s="1"/>
      <c r="AE84" s="351"/>
      <c r="AF84" s="138"/>
      <c r="AG84" s="138"/>
      <c r="AH84" s="164"/>
      <c r="AI84" s="1"/>
      <c r="AJ84" s="1"/>
      <c r="AK84" s="1"/>
      <c r="AL84" s="1"/>
      <c r="AM84" s="351"/>
      <c r="AN84" s="1"/>
      <c r="BM84" s="28"/>
    </row>
    <row r="85" spans="1:112" s="1" customFormat="1" ht="15" customHeight="1" x14ac:dyDescent="0.25">
      <c r="A85" s="137"/>
      <c r="B85" s="162"/>
      <c r="C85" s="22">
        <f ca="1">IF(C82="(Bye)",C71,IF(C83="(Bye)",C71,C71+1))</f>
        <v>10</v>
      </c>
      <c r="D85" s="19">
        <f ca="1">VLOOKUP(C85,dummy1!$O$9:$R$72,2,FALSE)</f>
        <v>42040</v>
      </c>
      <c r="E85" s="20">
        <f ca="1">VLOOKUP(C85,dummy1!$O$9:$R$72,3,FALSE)</f>
        <v>0.625</v>
      </c>
      <c r="F85" s="420" t="str">
        <f ca="1">VLOOKUP(C85,dummy1!$O$9:$R$72,4,FALSE)</f>
        <v>Court 10</v>
      </c>
      <c r="G85" s="421"/>
      <c r="H85" s="421"/>
      <c r="I85" s="421"/>
      <c r="J85" s="421"/>
      <c r="K85" s="421"/>
      <c r="L85" s="421"/>
      <c r="M85" s="421"/>
      <c r="N85" s="422"/>
      <c r="O85" s="366"/>
      <c r="P85" s="138"/>
      <c r="Q85" s="138"/>
      <c r="R85" s="218"/>
      <c r="W85" s="351"/>
      <c r="Y85" s="351"/>
      <c r="AA85" s="351"/>
      <c r="AC85" s="351"/>
      <c r="AE85" s="351"/>
      <c r="AF85" s="138"/>
      <c r="AG85" s="138"/>
      <c r="AH85" s="164"/>
      <c r="AM85" s="351"/>
      <c r="AO85" s="351"/>
      <c r="AQ85" s="351"/>
      <c r="AS85" s="351"/>
      <c r="AU85" s="351"/>
      <c r="AV85" s="138"/>
      <c r="AW85" s="138"/>
      <c r="AX85" s="164"/>
      <c r="BC85" s="351"/>
      <c r="BE85" s="351"/>
      <c r="BG85" s="351"/>
      <c r="BI85" s="351"/>
      <c r="BK85" s="351"/>
      <c r="BL85" s="138"/>
      <c r="BM85" s="28"/>
      <c r="BS85" s="351"/>
      <c r="BU85" s="351"/>
      <c r="BW85" s="351"/>
      <c r="BY85" s="351"/>
      <c r="CA85" s="351"/>
      <c r="CB85" s="138"/>
      <c r="CC85" s="138"/>
      <c r="CD85" s="164"/>
      <c r="CI85" s="351"/>
      <c r="CK85" s="351"/>
      <c r="CM85" s="351"/>
      <c r="CO85" s="351"/>
      <c r="CQ85" s="351"/>
      <c r="CR85" s="138"/>
      <c r="CY85" s="351"/>
      <c r="DA85" s="351"/>
      <c r="DC85" s="351"/>
      <c r="DE85" s="351"/>
      <c r="DG85" s="351"/>
      <c r="DH85" s="138"/>
    </row>
    <row r="86" spans="1:112" ht="15" customHeight="1" x14ac:dyDescent="0.25">
      <c r="B86" s="163"/>
      <c r="C86" s="7"/>
      <c r="D86" s="5"/>
      <c r="E86" s="5"/>
      <c r="F86" s="18"/>
      <c r="G86" s="355"/>
      <c r="H86" s="18"/>
      <c r="I86" s="355"/>
      <c r="J86" s="18"/>
      <c r="K86" s="355"/>
      <c r="L86" s="18"/>
      <c r="M86" s="355"/>
      <c r="N86" s="18"/>
      <c r="O86" s="367"/>
      <c r="P86" s="138"/>
      <c r="Q86" s="138"/>
      <c r="R86" s="218"/>
      <c r="S86" s="1"/>
      <c r="T86" s="1"/>
      <c r="U86" s="1"/>
      <c r="V86" s="1"/>
      <c r="W86" s="351"/>
      <c r="X86" s="1"/>
      <c r="Y86" s="351"/>
      <c r="Z86" s="1"/>
      <c r="AA86" s="351"/>
      <c r="AB86" s="1"/>
      <c r="AC86" s="351"/>
      <c r="AD86" s="1"/>
      <c r="AE86" s="351"/>
      <c r="AF86" s="138"/>
      <c r="AG86" s="138"/>
      <c r="AH86" s="164"/>
      <c r="AI86" s="1"/>
      <c r="AJ86" s="1"/>
      <c r="AK86" s="1"/>
      <c r="AL86" s="1"/>
      <c r="AM86" s="351"/>
      <c r="AN86" s="1"/>
      <c r="BM86" s="28"/>
    </row>
    <row r="87" spans="1:112" ht="15" customHeight="1" x14ac:dyDescent="0.25">
      <c r="A87" s="138"/>
      <c r="B87" s="164"/>
      <c r="C87" s="1"/>
      <c r="D87" s="1"/>
      <c r="E87" s="1"/>
      <c r="F87" s="1"/>
      <c r="G87" s="351"/>
      <c r="H87" s="1"/>
      <c r="I87" s="351"/>
      <c r="J87" s="1"/>
      <c r="K87" s="351"/>
      <c r="L87" s="1"/>
      <c r="M87" s="351"/>
      <c r="N87" s="1"/>
      <c r="O87" s="351"/>
      <c r="P87" s="138"/>
      <c r="Q87" s="138"/>
      <c r="R87" s="218"/>
      <c r="S87" s="1"/>
      <c r="T87" s="1"/>
      <c r="U87" s="1"/>
      <c r="V87" s="1"/>
      <c r="W87" s="351"/>
      <c r="X87" s="1"/>
      <c r="Y87" s="351"/>
      <c r="Z87" s="1"/>
      <c r="AA87" s="351"/>
      <c r="AB87" s="1"/>
      <c r="AC87" s="351"/>
      <c r="AD87" s="1"/>
      <c r="AE87" s="351"/>
      <c r="AF87" s="138"/>
      <c r="AG87" s="138"/>
      <c r="AH87" s="164"/>
      <c r="AI87" s="1"/>
      <c r="AJ87" s="1"/>
      <c r="AK87" s="1"/>
      <c r="AL87" s="1"/>
      <c r="AM87" s="351"/>
      <c r="AN87" s="1"/>
      <c r="BM87" s="28"/>
    </row>
    <row r="88" spans="1:112" s="1" customFormat="1" ht="15" customHeight="1" x14ac:dyDescent="0.25">
      <c r="A88" s="138"/>
      <c r="B88" s="164"/>
      <c r="G88" s="351"/>
      <c r="I88" s="351"/>
      <c r="K88" s="351"/>
      <c r="M88" s="351"/>
      <c r="O88" s="351"/>
      <c r="P88" s="138"/>
      <c r="Q88" s="138"/>
      <c r="R88" s="222"/>
      <c r="S88" s="12"/>
      <c r="T88" s="13"/>
      <c r="U88" s="8"/>
      <c r="V88" s="8"/>
      <c r="W88" s="354"/>
      <c r="X88" s="8"/>
      <c r="Y88" s="354"/>
      <c r="Z88" s="8"/>
      <c r="AA88" s="354"/>
      <c r="AB88" s="8"/>
      <c r="AC88" s="354"/>
      <c r="AD88" s="8"/>
      <c r="AE88" s="363"/>
      <c r="AF88" s="138"/>
      <c r="AG88" s="138"/>
      <c r="AH88" s="164"/>
      <c r="AM88" s="351"/>
      <c r="AO88" s="351"/>
      <c r="AQ88" s="351"/>
      <c r="AS88" s="351"/>
      <c r="AU88" s="351"/>
      <c r="AV88" s="138"/>
      <c r="AW88" s="138"/>
      <c r="AX88" s="170"/>
      <c r="AY88" s="12"/>
      <c r="AZ88" s="13"/>
      <c r="BA88" s="8"/>
      <c r="BB88" s="8"/>
      <c r="BC88" s="354"/>
      <c r="BD88" s="8"/>
      <c r="BE88" s="354"/>
      <c r="BF88" s="8"/>
      <c r="BG88" s="354"/>
      <c r="BH88" s="8"/>
      <c r="BI88" s="354"/>
      <c r="BJ88" s="8"/>
      <c r="BK88" s="363"/>
      <c r="BL88" s="137"/>
      <c r="BM88" s="28"/>
      <c r="BS88" s="351"/>
      <c r="BU88" s="351"/>
      <c r="BW88" s="351"/>
      <c r="BY88" s="351"/>
      <c r="CA88" s="351"/>
      <c r="CB88" s="138"/>
      <c r="CC88" s="138"/>
      <c r="CD88" s="164"/>
      <c r="CI88" s="351"/>
      <c r="CK88" s="351"/>
      <c r="CM88" s="351"/>
      <c r="CO88" s="351"/>
      <c r="CQ88" s="351"/>
      <c r="CR88" s="138"/>
      <c r="CY88" s="351"/>
      <c r="DA88" s="351"/>
      <c r="DC88" s="351"/>
      <c r="DE88" s="351"/>
      <c r="DG88" s="351"/>
      <c r="DH88" s="138"/>
    </row>
    <row r="89" spans="1:112" ht="15" customHeight="1" thickBot="1" x14ac:dyDescent="0.3">
      <c r="A89" s="138"/>
      <c r="B89" s="164"/>
      <c r="C89" s="1"/>
      <c r="D89" s="1"/>
      <c r="E89" s="1"/>
      <c r="F89" s="1"/>
      <c r="G89" s="351"/>
      <c r="H89" s="1"/>
      <c r="I89" s="351"/>
      <c r="J89" s="1"/>
      <c r="K89" s="351"/>
      <c r="L89" s="1"/>
      <c r="M89" s="351"/>
      <c r="N89" s="1"/>
      <c r="O89" s="351"/>
      <c r="P89" s="138"/>
      <c r="Q89" s="138"/>
      <c r="R89" s="159" t="str">
        <f ca="1">"L"&amp;S51</f>
        <v>L16</v>
      </c>
      <c r="S89" s="27" t="str">
        <f>IF(AF48=$A$11,S49,IF(AF49=$A$11,S48,""))</f>
        <v/>
      </c>
      <c r="T89" s="1" t="str">
        <f ca="1">IF(AF48=$A$11,T49,IF(AF49=$A$11,T48,"Loser Match "&amp;S51))</f>
        <v>Loser Match 16</v>
      </c>
      <c r="U89" s="1"/>
      <c r="V89" s="23"/>
      <c r="W89" s="352"/>
      <c r="X89" s="23"/>
      <c r="Y89" s="352"/>
      <c r="Z89" s="23"/>
      <c r="AA89" s="352"/>
      <c r="AB89" s="23"/>
      <c r="AC89" s="352"/>
      <c r="AD89" s="23"/>
      <c r="AE89" s="364"/>
      <c r="AF89" s="138">
        <f ca="1">IF(S90="(Bye)",$A$11,IF(V89&gt;V90,1,0)+IF(X89&gt;X90,1,0)+IF(Z89&gt;Z90,1,0)+IF(AB89&gt;AB90,1,0)+IF(AD89&gt;AD90,1,0))</f>
        <v>0</v>
      </c>
      <c r="AG89" s="138"/>
      <c r="AH89" s="164"/>
      <c r="AI89" s="1"/>
      <c r="AJ89" s="1"/>
      <c r="AK89" s="1"/>
      <c r="AL89" s="1"/>
      <c r="AM89" s="351"/>
      <c r="AN89" s="1"/>
      <c r="AX89" s="177" t="str">
        <f ca="1">"L"&amp;AI21</f>
        <v>L21</v>
      </c>
      <c r="AY89" s="27" t="str">
        <f>IF(AV18=$A$11,AI19,IF(AV19=$A$11,AI18,""))</f>
        <v/>
      </c>
      <c r="AZ89" s="1" t="str">
        <f ca="1">IF(AV18=$A$11,AJ19,IF(AV19=$A$11,AJ18,"Loser Match"&amp;AI21))</f>
        <v>Loser Match21</v>
      </c>
      <c r="BB89" s="23"/>
      <c r="BC89" s="352"/>
      <c r="BD89" s="23"/>
      <c r="BE89" s="352"/>
      <c r="BF89" s="23"/>
      <c r="BG89" s="352"/>
      <c r="BH89" s="23"/>
      <c r="BI89" s="352"/>
      <c r="BJ89" s="23"/>
      <c r="BK89" s="364"/>
      <c r="BL89" s="138">
        <f>IF(BB89&gt;BB90,1,0)+IF(BD89&gt;BD90,1,0)+IF(BF89&gt;BF90,1,0)+IF(BH89&gt;BH90,1,0)+IF(BJ89&gt;BJ90,1,0)</f>
        <v>0</v>
      </c>
      <c r="BM89" s="28"/>
    </row>
    <row r="90" spans="1:112" ht="15" customHeight="1" x14ac:dyDescent="0.25">
      <c r="A90" s="138"/>
      <c r="B90" s="164"/>
      <c r="C90" s="1"/>
      <c r="D90" s="1"/>
      <c r="E90" s="1"/>
      <c r="F90" s="1"/>
      <c r="G90" s="351"/>
      <c r="H90" s="1"/>
      <c r="I90" s="351"/>
      <c r="J90" s="1"/>
      <c r="K90" s="351"/>
      <c r="L90" s="1"/>
      <c r="M90" s="351"/>
      <c r="N90" s="1"/>
      <c r="O90" s="351"/>
      <c r="P90" s="138"/>
      <c r="Q90" s="207"/>
      <c r="R90" s="238" t="str">
        <f ca="1">IF(AND(C96="(Bye)",OR(C97&lt;&gt;"",C97="(Bye)")),B97,"")</f>
        <v/>
      </c>
      <c r="S90" s="15" t="str">
        <f ca="1">IF(P96=$A$11,C96,IF(P97=$A$11,C97,""))</f>
        <v/>
      </c>
      <c r="T90" s="10" t="str">
        <f ca="1">IF(P96=$A$11,D96,IF(P97=$A$11,D97,"Winner Match "&amp;C99))</f>
        <v>Winner Match 11</v>
      </c>
      <c r="U90" s="10"/>
      <c r="V90" s="24"/>
      <c r="W90" s="353"/>
      <c r="X90" s="24"/>
      <c r="Y90" s="353"/>
      <c r="Z90" s="24"/>
      <c r="AA90" s="353"/>
      <c r="AB90" s="24"/>
      <c r="AC90" s="353"/>
      <c r="AD90" s="24"/>
      <c r="AE90" s="365"/>
      <c r="AF90" s="149">
        <f>IF(S89="(Bye)",$A$11,IF(V89&lt;V90,1,0)+IF(X89&lt;X90,1,0)+IF(Z89&lt;Z90,1,0)+IF(AB89&lt;AB90,1,0)+IF(AD89&lt;AD90,1,0))</f>
        <v>0</v>
      </c>
      <c r="AG90" s="148"/>
      <c r="AH90" s="164"/>
      <c r="AI90" s="1"/>
      <c r="AJ90" s="1"/>
      <c r="AK90" s="1"/>
      <c r="AL90" s="1"/>
      <c r="AM90" s="351"/>
      <c r="AN90" s="1"/>
      <c r="AW90" s="207"/>
      <c r="AX90" s="161"/>
      <c r="AY90" s="15" t="str">
        <f>IF(AV96=$A$11,AI96,IF(AV97=$A$11,AI97,""))</f>
        <v/>
      </c>
      <c r="AZ90" s="10" t="str">
        <f ca="1">IF(AV96=$A$11,AJ96,IF(AV97=$A$11,AJ97,"Winner Match "&amp;AI99))</f>
        <v>Winner Match 24</v>
      </c>
      <c r="BA90" s="10"/>
      <c r="BB90" s="24"/>
      <c r="BC90" s="353"/>
      <c r="BD90" s="24"/>
      <c r="BE90" s="353"/>
      <c r="BF90" s="24"/>
      <c r="BG90" s="353"/>
      <c r="BH90" s="24"/>
      <c r="BI90" s="353"/>
      <c r="BJ90" s="24"/>
      <c r="BK90" s="365"/>
      <c r="BL90" s="149">
        <f>IF(BB89&lt;BB90,1,0)+IF(BD89&lt;BD90,1,0)+IF(BF89&lt;BF90,1,0)+IF(BH89&lt;BH90,1,0)+IF(BJ89&lt;BJ90,1,0)</f>
        <v>0</v>
      </c>
    </row>
    <row r="91" spans="1:112" ht="15" customHeight="1" x14ac:dyDescent="0.25">
      <c r="A91" s="138"/>
      <c r="B91" s="164"/>
      <c r="C91" s="1"/>
      <c r="D91" s="1"/>
      <c r="E91" s="1"/>
      <c r="F91" s="1"/>
      <c r="G91" s="351"/>
      <c r="H91" s="1"/>
      <c r="I91" s="351"/>
      <c r="J91" s="1"/>
      <c r="K91" s="351"/>
      <c r="L91" s="1"/>
      <c r="M91" s="351"/>
      <c r="N91" s="1"/>
      <c r="O91" s="351"/>
      <c r="P91" s="138"/>
      <c r="Q91" s="148"/>
      <c r="R91" s="238"/>
      <c r="S91" s="16"/>
      <c r="T91" s="1"/>
      <c r="U91" s="1"/>
      <c r="V91" s="9"/>
      <c r="W91" s="351"/>
      <c r="X91" s="9"/>
      <c r="Y91" s="351"/>
      <c r="Z91" s="9"/>
      <c r="AA91" s="351"/>
      <c r="AB91" s="9"/>
      <c r="AC91" s="351"/>
      <c r="AD91" s="9"/>
      <c r="AE91" s="366"/>
      <c r="AF91" s="138"/>
      <c r="AG91" s="148"/>
      <c r="AH91" s="164"/>
      <c r="AI91" s="1"/>
      <c r="AJ91" s="1"/>
      <c r="AK91" s="1"/>
      <c r="AL91" s="1"/>
      <c r="AM91" s="351"/>
      <c r="AN91" s="1"/>
      <c r="AW91" s="148"/>
      <c r="AX91" s="161"/>
      <c r="AY91" s="16"/>
      <c r="BB91" s="9"/>
      <c r="BD91" s="9"/>
      <c r="BF91" s="9"/>
      <c r="BH91" s="9"/>
      <c r="BJ91" s="9"/>
      <c r="BK91" s="366"/>
      <c r="BL91" s="137"/>
    </row>
    <row r="92" spans="1:112" ht="15" customHeight="1" x14ac:dyDescent="0.25">
      <c r="A92" s="138"/>
      <c r="B92" s="164"/>
      <c r="C92" s="1"/>
      <c r="D92" s="1"/>
      <c r="E92" s="1"/>
      <c r="F92" s="1"/>
      <c r="G92" s="351"/>
      <c r="H92" s="1"/>
      <c r="I92" s="351"/>
      <c r="J92" s="1"/>
      <c r="K92" s="351"/>
      <c r="L92" s="1"/>
      <c r="M92" s="351"/>
      <c r="N92" s="1"/>
      <c r="O92" s="351"/>
      <c r="P92" s="138"/>
      <c r="Q92" s="148"/>
      <c r="R92" s="220"/>
      <c r="S92" s="22">
        <f ca="1">IF(S89="(Bye)",S78,IF(S90="(Bye)",S78,S78+1))</f>
        <v>19</v>
      </c>
      <c r="T92" s="19">
        <f ca="1">VLOOKUP(S92,dummy1!$O$9:$R$72,2,FALSE)</f>
        <v>42040</v>
      </c>
      <c r="U92" s="20">
        <f ca="1">VLOOKUP(S92,dummy1!$O$9:$R$72,3,FALSE)</f>
        <v>0.70833333333333337</v>
      </c>
      <c r="V92" s="420" t="str">
        <f ca="1">VLOOKUP(S92,dummy1!$O$9:$R$72,4,FALSE)</f>
        <v>Court 3</v>
      </c>
      <c r="W92" s="421"/>
      <c r="X92" s="421"/>
      <c r="Y92" s="421"/>
      <c r="Z92" s="421"/>
      <c r="AA92" s="421"/>
      <c r="AB92" s="421"/>
      <c r="AC92" s="421"/>
      <c r="AD92" s="422"/>
      <c r="AE92" s="366"/>
      <c r="AF92" s="138"/>
      <c r="AG92" s="148"/>
      <c r="AH92" s="164"/>
      <c r="AI92" s="1"/>
      <c r="AJ92" s="1"/>
      <c r="AK92" s="1"/>
      <c r="AL92" s="1"/>
      <c r="AM92" s="351"/>
      <c r="AN92" s="1"/>
      <c r="AW92" s="148"/>
      <c r="AX92" s="162"/>
      <c r="AY92" s="22">
        <f ca="1">AY64+1</f>
        <v>27</v>
      </c>
      <c r="AZ92" s="19">
        <f ca="1">VLOOKUP(AY92,dummy1!$O$9:$R$72,2,FALSE)</f>
        <v>42040</v>
      </c>
      <c r="BA92" s="20">
        <f ca="1">VLOOKUP(AY92,dummy1!$O$9:$R$72,3,FALSE)</f>
        <v>0.70833333333333337</v>
      </c>
      <c r="BB92" s="420" t="str">
        <f ca="1">VLOOKUP(AY92,dummy1!$O$9:$R$72,4,FALSE)</f>
        <v>Court 11</v>
      </c>
      <c r="BC92" s="421"/>
      <c r="BD92" s="421"/>
      <c r="BE92" s="421"/>
      <c r="BF92" s="421"/>
      <c r="BG92" s="421"/>
      <c r="BH92" s="421"/>
      <c r="BI92" s="421"/>
      <c r="BJ92" s="422"/>
      <c r="BK92" s="366"/>
      <c r="BL92" s="137"/>
    </row>
    <row r="93" spans="1:112" ht="15" customHeight="1" x14ac:dyDescent="0.25">
      <c r="A93" s="138"/>
      <c r="B93" s="164"/>
      <c r="C93" s="1"/>
      <c r="D93" s="1"/>
      <c r="E93" s="1"/>
      <c r="F93" s="1"/>
      <c r="G93" s="351"/>
      <c r="H93" s="1"/>
      <c r="I93" s="351"/>
      <c r="J93" s="1"/>
      <c r="K93" s="351"/>
      <c r="L93" s="1"/>
      <c r="M93" s="351"/>
      <c r="N93" s="1"/>
      <c r="O93" s="351"/>
      <c r="P93" s="138"/>
      <c r="Q93" s="148"/>
      <c r="R93" s="221"/>
      <c r="S93" s="7"/>
      <c r="T93" s="5"/>
      <c r="U93" s="5"/>
      <c r="V93" s="18"/>
      <c r="W93" s="355"/>
      <c r="X93" s="18"/>
      <c r="Y93" s="355"/>
      <c r="Z93" s="18"/>
      <c r="AA93" s="355"/>
      <c r="AB93" s="18"/>
      <c r="AC93" s="355"/>
      <c r="AD93" s="18"/>
      <c r="AE93" s="367"/>
      <c r="AF93" s="138"/>
      <c r="AG93" s="148"/>
      <c r="AH93" s="164"/>
      <c r="AI93" s="1"/>
      <c r="AJ93" s="1"/>
      <c r="AK93" s="1"/>
      <c r="AL93" s="1"/>
      <c r="AM93" s="351"/>
      <c r="AN93" s="1"/>
      <c r="AW93" s="148"/>
      <c r="AX93" s="163"/>
      <c r="AY93" s="7"/>
      <c r="AZ93" s="5"/>
      <c r="BA93" s="5"/>
      <c r="BB93" s="18"/>
      <c r="BC93" s="355"/>
      <c r="BD93" s="18"/>
      <c r="BE93" s="355"/>
      <c r="BF93" s="18"/>
      <c r="BG93" s="355"/>
      <c r="BH93" s="18"/>
      <c r="BI93" s="355"/>
      <c r="BJ93" s="18"/>
      <c r="BK93" s="367"/>
      <c r="BL93" s="137"/>
    </row>
    <row r="94" spans="1:112" ht="15" customHeight="1" x14ac:dyDescent="0.25">
      <c r="A94" s="138"/>
      <c r="B94" s="164"/>
      <c r="C94" s="1"/>
      <c r="D94" s="1"/>
      <c r="E94" s="1"/>
      <c r="F94" s="1"/>
      <c r="G94" s="351"/>
      <c r="H94" s="1"/>
      <c r="I94" s="351"/>
      <c r="J94" s="1"/>
      <c r="K94" s="351"/>
      <c r="L94" s="1"/>
      <c r="M94" s="351"/>
      <c r="N94" s="1"/>
      <c r="O94" s="351"/>
      <c r="P94" s="138"/>
      <c r="Q94" s="148"/>
      <c r="R94" s="218"/>
      <c r="S94" s="1"/>
      <c r="T94" s="1"/>
      <c r="U94" s="1"/>
      <c r="V94" s="1"/>
      <c r="W94" s="351"/>
      <c r="X94" s="1"/>
      <c r="Y94" s="351"/>
      <c r="Z94" s="1"/>
      <c r="AA94" s="351"/>
      <c r="AB94" s="1"/>
      <c r="AC94" s="351"/>
      <c r="AD94" s="1"/>
      <c r="AE94" s="351"/>
      <c r="AF94" s="138"/>
      <c r="AG94" s="148"/>
      <c r="AH94" s="164"/>
      <c r="AI94" s="1"/>
      <c r="AJ94" s="1"/>
      <c r="AK94" s="1"/>
      <c r="AL94" s="1"/>
      <c r="AM94" s="351"/>
      <c r="AN94" s="1"/>
      <c r="AW94" s="148"/>
      <c r="BL94" s="137"/>
    </row>
    <row r="95" spans="1:112" ht="15" customHeight="1" x14ac:dyDescent="0.25">
      <c r="A95" s="137" t="str">
        <f ca="1">IF(OR(C96="(Bye)",C97="(Bye)"),"Bye","")</f>
        <v/>
      </c>
      <c r="B95" s="165"/>
      <c r="C95" s="12"/>
      <c r="D95" s="13"/>
      <c r="E95" s="8"/>
      <c r="F95" s="8"/>
      <c r="G95" s="354"/>
      <c r="H95" s="8"/>
      <c r="I95" s="354"/>
      <c r="J95" s="8"/>
      <c r="K95" s="354"/>
      <c r="L95" s="8"/>
      <c r="M95" s="354"/>
      <c r="N95" s="8"/>
      <c r="O95" s="363"/>
      <c r="P95" s="138"/>
      <c r="Q95" s="148"/>
      <c r="R95" s="218"/>
      <c r="S95" s="1"/>
      <c r="T95" s="1"/>
      <c r="U95" s="1"/>
      <c r="V95" s="1"/>
      <c r="W95" s="351"/>
      <c r="X95" s="1"/>
      <c r="Y95" s="351"/>
      <c r="Z95" s="1"/>
      <c r="AA95" s="351"/>
      <c r="AB95" s="1"/>
      <c r="AC95" s="351"/>
      <c r="AD95" s="1"/>
      <c r="AE95" s="351"/>
      <c r="AF95" s="138"/>
      <c r="AG95" s="148"/>
      <c r="AH95" s="171"/>
      <c r="AI95" s="12"/>
      <c r="AJ95" s="13"/>
      <c r="AK95" s="8"/>
      <c r="AL95" s="8"/>
      <c r="AM95" s="354"/>
      <c r="AN95" s="8"/>
      <c r="AO95" s="354"/>
      <c r="AP95" s="8"/>
      <c r="AQ95" s="354"/>
      <c r="AR95" s="8"/>
      <c r="AS95" s="354"/>
      <c r="AT95" s="8"/>
      <c r="AU95" s="363"/>
      <c r="AV95" s="137"/>
      <c r="AW95" s="148"/>
      <c r="BL95" s="137"/>
    </row>
    <row r="96" spans="1:112" ht="15" customHeight="1" thickBot="1" x14ac:dyDescent="0.3">
      <c r="B96" s="160" t="str">
        <f ca="1">"L"&amp;C36</f>
        <v>L5</v>
      </c>
      <c r="C96" s="15" t="str">
        <f ca="1">IF(P33=$A$11,C34,IF(P34=$A$11,C33,""))</f>
        <v/>
      </c>
      <c r="D96" s="1" t="str">
        <f ca="1">IF(P33=$A$11,D34,IF(P34=$A$11,D33,"Loser Match "&amp;C36))</f>
        <v>Loser Match 5</v>
      </c>
      <c r="E96" s="1"/>
      <c r="F96" s="23"/>
      <c r="G96" s="352"/>
      <c r="H96" s="23"/>
      <c r="I96" s="352"/>
      <c r="J96" s="23"/>
      <c r="K96" s="352"/>
      <c r="L96" s="23"/>
      <c r="M96" s="352"/>
      <c r="N96" s="23"/>
      <c r="O96" s="364"/>
      <c r="P96" s="138">
        <f ca="1">IF(C97="(Bye)",$A$11,IF(F96&gt;F97,1,0)+IF(H96&gt;H97,1,0)+IF(J96&gt;J97,1,0)+IF(L96&gt;L97,1,0)+IF(N96&gt;N97,1,0))</f>
        <v>0</v>
      </c>
      <c r="Q96" s="148"/>
      <c r="R96" s="218"/>
      <c r="S96" s="1"/>
      <c r="T96" s="1"/>
      <c r="U96" s="1"/>
      <c r="V96" s="1"/>
      <c r="W96" s="351"/>
      <c r="X96" s="1"/>
      <c r="Y96" s="351"/>
      <c r="Z96" s="1"/>
      <c r="AA96" s="351"/>
      <c r="AB96" s="1"/>
      <c r="AC96" s="351"/>
      <c r="AD96" s="1"/>
      <c r="AE96" s="351"/>
      <c r="AF96" s="138"/>
      <c r="AG96" s="147"/>
      <c r="AH96" s="249" t="str">
        <f ca="1">IF(AND(S90="(Bye)",S89&lt;&gt;""),R89,"")</f>
        <v/>
      </c>
      <c r="AI96" s="27" t="str">
        <f ca="1">IF(AF89=$A$11,S89,IF(AF90=$A$11,S90,""))</f>
        <v/>
      </c>
      <c r="AJ96" s="1" t="str">
        <f ca="1">IF(AF89=$A$11,T89,IF(AF90=$A$11,T90,"Winner Match "&amp;S92))</f>
        <v>Winner Match 19</v>
      </c>
      <c r="AK96" s="1"/>
      <c r="AL96" s="23"/>
      <c r="AM96" s="352"/>
      <c r="AN96" s="23"/>
      <c r="AO96" s="352"/>
      <c r="AP96" s="23"/>
      <c r="AQ96" s="352"/>
      <c r="AR96" s="23"/>
      <c r="AS96" s="352"/>
      <c r="AT96" s="23"/>
      <c r="AU96" s="364"/>
      <c r="AV96" s="138">
        <f>IF(AL96&gt;AL97,1,0)+IF(AN96&gt;AN97,1,0)+IF(AP96&gt;AP97,1,0)+IF(AR96&gt;AR97,1,0)+IF(AT96&gt;AT97,1,0)</f>
        <v>0</v>
      </c>
      <c r="AW96" s="148"/>
      <c r="BL96" s="137"/>
    </row>
    <row r="97" spans="1:112" ht="15" customHeight="1" x14ac:dyDescent="0.25">
      <c r="B97" s="160" t="str">
        <f ca="1">"L"&amp;C42</f>
        <v>L6</v>
      </c>
      <c r="C97" s="15" t="str">
        <f ca="1">IF(P39=$A$11,C40,IF(P40=$A$11,C39,""))</f>
        <v/>
      </c>
      <c r="D97" s="10" t="str">
        <f ca="1">IF(P39=$A$11,D40,IF(P40=$A$11,D39,"Loser Match "&amp;C42))</f>
        <v>Loser Match 6</v>
      </c>
      <c r="E97" s="10"/>
      <c r="F97" s="24"/>
      <c r="G97" s="353"/>
      <c r="H97" s="24"/>
      <c r="I97" s="353"/>
      <c r="J97" s="24"/>
      <c r="K97" s="353"/>
      <c r="L97" s="24"/>
      <c r="M97" s="353"/>
      <c r="N97" s="24"/>
      <c r="O97" s="365"/>
      <c r="P97" s="149">
        <f ca="1">IF(C96="(Bye)",$A$11,IF(F96&lt;F97,1,0)+IF(H96&lt;H97,1,0)+IF(J96&lt;J97,1,0)+IF(L96&lt;L97,1,0)+IF(N96&lt;N97,1,0))</f>
        <v>0</v>
      </c>
      <c r="Q97" s="138"/>
      <c r="R97" s="218"/>
      <c r="S97" s="1"/>
      <c r="T97" s="1"/>
      <c r="U97" s="1"/>
      <c r="V97" s="1"/>
      <c r="W97" s="351"/>
      <c r="X97" s="1"/>
      <c r="Y97" s="351"/>
      <c r="Z97" s="1"/>
      <c r="AA97" s="351"/>
      <c r="AB97" s="1"/>
      <c r="AC97" s="351"/>
      <c r="AD97" s="1"/>
      <c r="AE97" s="351"/>
      <c r="AF97" s="138"/>
      <c r="AG97" s="148"/>
      <c r="AH97" s="219" t="str">
        <f ca="1">IF(AND(S104="(Bye)",S103&lt;&gt;""),R103,"")</f>
        <v/>
      </c>
      <c r="AI97" s="15" t="str">
        <f ca="1">IF(AF103=$A$11,S103,IF(AF104=$A$11,S104,""))</f>
        <v/>
      </c>
      <c r="AJ97" s="10" t="str">
        <f ca="1">IF(AF103=$A$11,T103,IF(AF104=$A$11,T104,"Winner Match "&amp;S106))</f>
        <v>Winner Match 20</v>
      </c>
      <c r="AK97" s="10"/>
      <c r="AL97" s="24"/>
      <c r="AM97" s="353"/>
      <c r="AN97" s="24"/>
      <c r="AO97" s="353"/>
      <c r="AP97" s="24"/>
      <c r="AQ97" s="353"/>
      <c r="AR97" s="24"/>
      <c r="AS97" s="353"/>
      <c r="AT97" s="24"/>
      <c r="AU97" s="365"/>
      <c r="AV97" s="149">
        <f>IF(AL96&lt;AL97,1,0)+IF(AN96&lt;AN97,1,0)+IF(AP96&lt;AP97,1,0)+IF(AR96&lt;AR97,1,0)+IF(AT96&lt;AT97,1,0)</f>
        <v>0</v>
      </c>
      <c r="BL97" s="137"/>
    </row>
    <row r="98" spans="1:112" ht="15" customHeight="1" x14ac:dyDescent="0.25">
      <c r="B98" s="335"/>
      <c r="C98" s="16"/>
      <c r="D98" s="1"/>
      <c r="E98" s="1"/>
      <c r="F98" s="9"/>
      <c r="G98" s="351"/>
      <c r="H98" s="9"/>
      <c r="I98" s="351"/>
      <c r="J98" s="9"/>
      <c r="K98" s="351"/>
      <c r="L98" s="9"/>
      <c r="M98" s="351"/>
      <c r="N98" s="9"/>
      <c r="O98" s="366"/>
      <c r="P98" s="138"/>
      <c r="Q98" s="138"/>
      <c r="R98" s="218"/>
      <c r="S98" s="1"/>
      <c r="T98" s="1"/>
      <c r="U98" s="1"/>
      <c r="V98" s="1"/>
      <c r="W98" s="351"/>
      <c r="X98" s="1"/>
      <c r="Y98" s="351"/>
      <c r="Z98" s="1"/>
      <c r="AA98" s="351"/>
      <c r="AB98" s="1"/>
      <c r="AC98" s="351"/>
      <c r="AD98" s="1"/>
      <c r="AE98" s="351"/>
      <c r="AF98" s="138"/>
      <c r="AG98" s="148"/>
      <c r="AH98" s="161"/>
      <c r="AI98" s="16"/>
      <c r="AJ98" s="1"/>
      <c r="AK98" s="1"/>
      <c r="AL98" s="9"/>
      <c r="AM98" s="351"/>
      <c r="AN98" s="9"/>
      <c r="AP98" s="9"/>
      <c r="AR98" s="9"/>
      <c r="AT98" s="9"/>
      <c r="AU98" s="366"/>
      <c r="AV98" s="137"/>
    </row>
    <row r="99" spans="1:112" ht="15" customHeight="1" x14ac:dyDescent="0.25">
      <c r="B99" s="162"/>
      <c r="C99" s="22">
        <f ca="1">IF(C96="(Bye)",C85,IF(C97="(Bye)",C85,C85+1))</f>
        <v>11</v>
      </c>
      <c r="D99" s="19">
        <f ca="1">VLOOKUP(C99,dummy1!$O$9:$R$72,2,FALSE)</f>
        <v>42040</v>
      </c>
      <c r="E99" s="20">
        <f ca="1">VLOOKUP(C99,dummy1!$O$9:$R$72,3,FALSE)</f>
        <v>0.625</v>
      </c>
      <c r="F99" s="420" t="str">
        <f ca="1">VLOOKUP(C99,dummy1!$O$9:$R$72,4,FALSE)</f>
        <v>Court 11</v>
      </c>
      <c r="G99" s="421"/>
      <c r="H99" s="421"/>
      <c r="I99" s="421"/>
      <c r="J99" s="421"/>
      <c r="K99" s="421"/>
      <c r="L99" s="421"/>
      <c r="M99" s="421"/>
      <c r="N99" s="422"/>
      <c r="O99" s="366"/>
      <c r="P99" s="138"/>
      <c r="Q99" s="138"/>
      <c r="R99" s="218"/>
      <c r="S99" s="1"/>
      <c r="T99" s="1"/>
      <c r="U99" s="1"/>
      <c r="V99" s="1"/>
      <c r="W99" s="351"/>
      <c r="X99" s="1"/>
      <c r="Y99" s="351"/>
      <c r="Z99" s="1"/>
      <c r="AA99" s="351"/>
      <c r="AB99" s="1"/>
      <c r="AC99" s="351"/>
      <c r="AD99" s="1"/>
      <c r="AE99" s="351"/>
      <c r="AF99" s="138"/>
      <c r="AG99" s="148"/>
      <c r="AH99" s="162"/>
      <c r="AI99" s="22">
        <f ca="1">AI71+1</f>
        <v>24</v>
      </c>
      <c r="AJ99" s="19">
        <f ca="1">VLOOKUP(AI99,dummy1!$O$9:$R$72,2,FALSE)</f>
        <v>42040</v>
      </c>
      <c r="AK99" s="20">
        <f ca="1">VLOOKUP(AI99,dummy1!$O$9:$R$72,3,FALSE)</f>
        <v>0.70833333333333337</v>
      </c>
      <c r="AL99" s="420" t="str">
        <f ca="1">VLOOKUP(AI99,dummy1!$O$9:$R$72,4,FALSE)</f>
        <v>Court 8</v>
      </c>
      <c r="AM99" s="421"/>
      <c r="AN99" s="421"/>
      <c r="AO99" s="421"/>
      <c r="AP99" s="421"/>
      <c r="AQ99" s="421"/>
      <c r="AR99" s="421"/>
      <c r="AS99" s="421"/>
      <c r="AT99" s="422"/>
      <c r="AU99" s="366"/>
      <c r="AV99" s="137"/>
    </row>
    <row r="100" spans="1:112" ht="15" customHeight="1" x14ac:dyDescent="0.25">
      <c r="B100" s="163"/>
      <c r="C100" s="7"/>
      <c r="D100" s="5"/>
      <c r="E100" s="5"/>
      <c r="F100" s="18"/>
      <c r="G100" s="355"/>
      <c r="H100" s="18"/>
      <c r="I100" s="355"/>
      <c r="J100" s="18"/>
      <c r="K100" s="355"/>
      <c r="L100" s="18"/>
      <c r="M100" s="355"/>
      <c r="N100" s="18"/>
      <c r="O100" s="367"/>
      <c r="P100" s="138"/>
      <c r="Q100" s="138"/>
      <c r="R100" s="218"/>
      <c r="S100" s="1"/>
      <c r="T100" s="1"/>
      <c r="U100" s="1"/>
      <c r="V100" s="1"/>
      <c r="W100" s="351"/>
      <c r="X100" s="1"/>
      <c r="Y100" s="351"/>
      <c r="Z100" s="1"/>
      <c r="AA100" s="351"/>
      <c r="AB100" s="1"/>
      <c r="AC100" s="351"/>
      <c r="AD100" s="1"/>
      <c r="AE100" s="351"/>
      <c r="AF100" s="138"/>
      <c r="AG100" s="148"/>
      <c r="AH100" s="163"/>
      <c r="AI100" s="7"/>
      <c r="AJ100" s="5"/>
      <c r="AK100" s="5"/>
      <c r="AL100" s="18"/>
      <c r="AM100" s="355"/>
      <c r="AN100" s="18"/>
      <c r="AO100" s="355"/>
      <c r="AP100" s="18"/>
      <c r="AQ100" s="355"/>
      <c r="AR100" s="18"/>
      <c r="AS100" s="355"/>
      <c r="AT100" s="18"/>
      <c r="AU100" s="367"/>
      <c r="AV100" s="137"/>
    </row>
    <row r="101" spans="1:112" ht="15" customHeight="1" x14ac:dyDescent="0.25">
      <c r="A101" s="138"/>
      <c r="B101" s="164"/>
      <c r="C101" s="1"/>
      <c r="D101" s="1"/>
      <c r="E101" s="1"/>
      <c r="F101" s="1"/>
      <c r="G101" s="351"/>
      <c r="H101" s="1"/>
      <c r="I101" s="351"/>
      <c r="J101" s="1"/>
      <c r="K101" s="351"/>
      <c r="L101" s="1"/>
      <c r="M101" s="351"/>
      <c r="N101" s="1"/>
      <c r="O101" s="351"/>
      <c r="P101" s="138"/>
      <c r="Q101" s="138"/>
      <c r="R101" s="218"/>
      <c r="S101" s="1"/>
      <c r="T101" s="1"/>
      <c r="U101" s="1"/>
      <c r="V101" s="1"/>
      <c r="W101" s="351"/>
      <c r="X101" s="1"/>
      <c r="Y101" s="351"/>
      <c r="Z101" s="1"/>
      <c r="AA101" s="351"/>
      <c r="AB101" s="1"/>
      <c r="AC101" s="351"/>
      <c r="AD101" s="1"/>
      <c r="AE101" s="351"/>
      <c r="AF101" s="138"/>
      <c r="AG101" s="148"/>
      <c r="AH101" s="164"/>
      <c r="AI101" s="1"/>
      <c r="AJ101" s="1"/>
      <c r="AK101" s="1"/>
      <c r="AL101" s="1"/>
      <c r="AM101" s="351"/>
      <c r="AN101" s="1"/>
    </row>
    <row r="102" spans="1:112" s="1" customFormat="1" ht="15" customHeight="1" x14ac:dyDescent="0.25">
      <c r="A102" s="138"/>
      <c r="B102" s="164"/>
      <c r="G102" s="351"/>
      <c r="I102" s="351"/>
      <c r="K102" s="351"/>
      <c r="M102" s="351"/>
      <c r="O102" s="351"/>
      <c r="P102" s="138"/>
      <c r="Q102" s="138"/>
      <c r="R102" s="222"/>
      <c r="S102" s="12"/>
      <c r="T102" s="13"/>
      <c r="U102" s="8"/>
      <c r="V102" s="8"/>
      <c r="W102" s="354"/>
      <c r="X102" s="8"/>
      <c r="Y102" s="354"/>
      <c r="Z102" s="8"/>
      <c r="AA102" s="354"/>
      <c r="AB102" s="8"/>
      <c r="AC102" s="354"/>
      <c r="AD102" s="8"/>
      <c r="AE102" s="363"/>
      <c r="AF102" s="138"/>
      <c r="AG102" s="148"/>
      <c r="AH102" s="164"/>
      <c r="AM102" s="351"/>
      <c r="AO102" s="351"/>
      <c r="AQ102" s="351"/>
      <c r="AS102" s="351"/>
      <c r="AU102" s="351"/>
      <c r="AV102" s="138"/>
      <c r="AW102" s="138"/>
      <c r="AX102" s="164"/>
      <c r="BC102" s="351"/>
      <c r="BE102" s="351"/>
      <c r="BG102" s="351"/>
      <c r="BI102" s="351"/>
      <c r="BK102" s="351"/>
      <c r="BL102" s="138"/>
      <c r="BS102" s="351"/>
      <c r="BU102" s="351"/>
      <c r="BW102" s="351"/>
      <c r="BY102" s="351"/>
      <c r="CA102" s="351"/>
      <c r="CB102" s="138"/>
      <c r="CC102" s="138"/>
      <c r="CD102" s="164"/>
      <c r="CI102" s="351"/>
      <c r="CK102" s="351"/>
      <c r="CM102" s="351"/>
      <c r="CO102" s="351"/>
      <c r="CQ102" s="351"/>
      <c r="CR102" s="138"/>
      <c r="CY102" s="351"/>
      <c r="DA102" s="351"/>
      <c r="DC102" s="351"/>
      <c r="DE102" s="351"/>
      <c r="DG102" s="351"/>
      <c r="DH102" s="138"/>
    </row>
    <row r="103" spans="1:112" ht="15" customHeight="1" thickBot="1" x14ac:dyDescent="0.3">
      <c r="A103" s="138"/>
      <c r="B103" s="164"/>
      <c r="C103" s="1"/>
      <c r="D103" s="1"/>
      <c r="E103" s="1"/>
      <c r="F103" s="1"/>
      <c r="G103" s="351"/>
      <c r="H103" s="1"/>
      <c r="I103" s="351"/>
      <c r="J103" s="1"/>
      <c r="K103" s="351"/>
      <c r="L103" s="1"/>
      <c r="M103" s="351"/>
      <c r="N103" s="1"/>
      <c r="O103" s="351"/>
      <c r="P103" s="138"/>
      <c r="Q103" s="138"/>
      <c r="R103" s="159" t="str">
        <f ca="1">"L"&amp;S39</f>
        <v>L15</v>
      </c>
      <c r="S103" s="27" t="str">
        <f>IF(AF36=$A$11,S37,IF(AF37=$A$11,S36,""))</f>
        <v/>
      </c>
      <c r="T103" s="1" t="str">
        <f ca="1">IF(AF36=$A$11,T37,IF(AF37=$A$11,T36,"Loser Match "&amp;S39))</f>
        <v>Loser Match 15</v>
      </c>
      <c r="U103" s="1"/>
      <c r="V103" s="23"/>
      <c r="W103" s="352"/>
      <c r="X103" s="23"/>
      <c r="Y103" s="352"/>
      <c r="Z103" s="23"/>
      <c r="AA103" s="352"/>
      <c r="AB103" s="23"/>
      <c r="AC103" s="352"/>
      <c r="AD103" s="23"/>
      <c r="AE103" s="364"/>
      <c r="AF103" s="138">
        <f ca="1">IF(S104="(Bye)",$A$11,IF(V103&gt;V104,1,0)+IF(X103&gt;X104,1,0)+IF(Z103&gt;Z104,1,0)+IF(AB103&gt;AB104,1,0)+IF(AD103&gt;AD104,1,0))</f>
        <v>0</v>
      </c>
      <c r="AG103" s="148"/>
      <c r="AH103" s="164"/>
      <c r="AI103" s="1"/>
      <c r="AJ103" s="1"/>
      <c r="AK103" s="1"/>
      <c r="AL103" s="1"/>
      <c r="AM103" s="351"/>
      <c r="AN103" s="1"/>
    </row>
    <row r="104" spans="1:112" ht="15" customHeight="1" x14ac:dyDescent="0.25">
      <c r="A104" s="138"/>
      <c r="B104" s="164"/>
      <c r="C104" s="1"/>
      <c r="D104" s="1"/>
      <c r="E104" s="1"/>
      <c r="F104" s="1"/>
      <c r="G104" s="351"/>
      <c r="H104" s="1"/>
      <c r="I104" s="351"/>
      <c r="J104" s="1"/>
      <c r="K104" s="351"/>
      <c r="L104" s="1"/>
      <c r="M104" s="351"/>
      <c r="N104" s="1"/>
      <c r="O104" s="351"/>
      <c r="P104" s="138"/>
      <c r="Q104" s="207"/>
      <c r="R104" s="238" t="str">
        <f ca="1">IF(AND(C110="(Bye)",OR(C111&lt;&gt;"",C111="(Bye)")),B111,"")</f>
        <v/>
      </c>
      <c r="S104" s="15" t="str">
        <f ca="1">IF(P110=$A$11,C110,IF(P111=$A$11,C111,""))</f>
        <v/>
      </c>
      <c r="T104" s="10" t="str">
        <f ca="1">IF(P110=$A$11,D110,IF(P111=$A$11,D111,"Winner Match "&amp;C113))</f>
        <v>Winner Match 12</v>
      </c>
      <c r="U104" s="10"/>
      <c r="V104" s="24"/>
      <c r="W104" s="353"/>
      <c r="X104" s="24"/>
      <c r="Y104" s="353"/>
      <c r="Z104" s="24"/>
      <c r="AA104" s="353"/>
      <c r="AB104" s="24"/>
      <c r="AC104" s="353"/>
      <c r="AD104" s="24"/>
      <c r="AE104" s="365"/>
      <c r="AF104" s="149">
        <f>IF(S103="(Bye)",$A$11,IF(V103&lt;V104,1,0)+IF(X103&lt;X104,1,0)+IF(Z103&lt;Z104,1,0)+IF(AB103&lt;AB104,1,0)+IF(AD103&lt;AD104,1,0))</f>
        <v>0</v>
      </c>
      <c r="AG104" s="138"/>
      <c r="AH104" s="164"/>
      <c r="AI104" s="1"/>
      <c r="AJ104" s="1"/>
      <c r="AK104" s="1"/>
      <c r="AL104" s="1"/>
      <c r="AM104" s="351"/>
      <c r="AN104" s="1"/>
    </row>
    <row r="105" spans="1:112" ht="15" customHeight="1" x14ac:dyDescent="0.25">
      <c r="A105" s="138"/>
      <c r="B105" s="164"/>
      <c r="C105" s="1"/>
      <c r="D105" s="1"/>
      <c r="E105" s="1"/>
      <c r="F105" s="1"/>
      <c r="G105" s="351"/>
      <c r="H105" s="1"/>
      <c r="I105" s="351"/>
      <c r="J105" s="1"/>
      <c r="K105" s="351"/>
      <c r="L105" s="1"/>
      <c r="M105" s="351"/>
      <c r="N105" s="1"/>
      <c r="O105" s="351"/>
      <c r="P105" s="138"/>
      <c r="Q105" s="148"/>
      <c r="R105" s="238"/>
      <c r="S105" s="16"/>
      <c r="T105" s="1"/>
      <c r="U105" s="1"/>
      <c r="V105" s="9"/>
      <c r="W105" s="351"/>
      <c r="X105" s="9"/>
      <c r="Y105" s="351"/>
      <c r="Z105" s="9"/>
      <c r="AA105" s="351"/>
      <c r="AB105" s="9"/>
      <c r="AC105" s="351"/>
      <c r="AD105" s="9"/>
      <c r="AE105" s="366"/>
      <c r="AF105" s="138"/>
      <c r="AG105" s="138"/>
      <c r="AH105" s="164"/>
      <c r="AI105" s="1"/>
      <c r="AJ105" s="1"/>
      <c r="AK105" s="1"/>
      <c r="AL105" s="1"/>
      <c r="AM105" s="351"/>
      <c r="AN105" s="1"/>
    </row>
    <row r="106" spans="1:112" ht="15" customHeight="1" x14ac:dyDescent="0.25">
      <c r="A106" s="138"/>
      <c r="B106" s="164"/>
      <c r="C106" s="1"/>
      <c r="D106" s="1"/>
      <c r="E106" s="1"/>
      <c r="F106" s="1"/>
      <c r="G106" s="351"/>
      <c r="H106" s="1"/>
      <c r="I106" s="351"/>
      <c r="J106" s="1"/>
      <c r="K106" s="351"/>
      <c r="L106" s="1"/>
      <c r="M106" s="351"/>
      <c r="N106" s="1"/>
      <c r="O106" s="351"/>
      <c r="P106" s="138"/>
      <c r="Q106" s="148"/>
      <c r="R106" s="220"/>
      <c r="S106" s="22">
        <f ca="1">IF(S103="(Bye)",S92,IF(S104="(Bye)",S92,S92+1))</f>
        <v>20</v>
      </c>
      <c r="T106" s="19">
        <f ca="1">VLOOKUP(S106,dummy1!$O$9:$R$72,2,FALSE)</f>
        <v>42040</v>
      </c>
      <c r="U106" s="20">
        <f ca="1">VLOOKUP(S106,dummy1!$O$9:$R$72,3,FALSE)</f>
        <v>0.70833333333333337</v>
      </c>
      <c r="V106" s="420" t="str">
        <f ca="1">VLOOKUP(S106,dummy1!$O$9:$R$72,4,FALSE)</f>
        <v>Court 4</v>
      </c>
      <c r="W106" s="421"/>
      <c r="X106" s="421"/>
      <c r="Y106" s="421"/>
      <c r="Z106" s="421"/>
      <c r="AA106" s="421"/>
      <c r="AB106" s="421"/>
      <c r="AC106" s="421"/>
      <c r="AD106" s="422"/>
      <c r="AE106" s="366"/>
      <c r="AF106" s="138"/>
      <c r="AG106" s="138"/>
      <c r="AH106" s="164"/>
      <c r="AI106" s="1"/>
      <c r="AJ106" s="1"/>
      <c r="AK106" s="1"/>
      <c r="AL106" s="1"/>
      <c r="AM106" s="351"/>
      <c r="AN106" s="1"/>
    </row>
    <row r="107" spans="1:112" ht="15" customHeight="1" x14ac:dyDescent="0.25">
      <c r="A107" s="138"/>
      <c r="B107" s="164"/>
      <c r="C107" s="1"/>
      <c r="D107" s="1"/>
      <c r="E107" s="1"/>
      <c r="F107" s="1"/>
      <c r="G107" s="351"/>
      <c r="H107" s="1"/>
      <c r="I107" s="351"/>
      <c r="J107" s="1"/>
      <c r="K107" s="351"/>
      <c r="L107" s="1"/>
      <c r="M107" s="351"/>
      <c r="N107" s="1"/>
      <c r="O107" s="351"/>
      <c r="P107" s="138"/>
      <c r="Q107" s="148"/>
      <c r="R107" s="221"/>
      <c r="S107" s="7"/>
      <c r="T107" s="5"/>
      <c r="U107" s="5"/>
      <c r="V107" s="18"/>
      <c r="W107" s="355"/>
      <c r="X107" s="18"/>
      <c r="Y107" s="355"/>
      <c r="Z107" s="18"/>
      <c r="AA107" s="355"/>
      <c r="AB107" s="18"/>
      <c r="AC107" s="355"/>
      <c r="AD107" s="18"/>
      <c r="AE107" s="367"/>
      <c r="AF107" s="138"/>
      <c r="AG107" s="138"/>
      <c r="AH107" s="164"/>
      <c r="AI107" s="1"/>
      <c r="AJ107" s="1"/>
      <c r="AK107" s="1"/>
      <c r="AL107" s="1"/>
      <c r="AM107" s="351"/>
      <c r="AN107" s="1"/>
    </row>
    <row r="108" spans="1:112" ht="15" customHeight="1" x14ac:dyDescent="0.25">
      <c r="A108" s="138"/>
      <c r="B108" s="164"/>
      <c r="C108" s="1"/>
      <c r="D108" s="1"/>
      <c r="E108" s="1"/>
      <c r="F108" s="1"/>
      <c r="G108" s="351"/>
      <c r="H108" s="1"/>
      <c r="I108" s="351"/>
      <c r="J108" s="1"/>
      <c r="K108" s="351"/>
      <c r="L108" s="1"/>
      <c r="M108" s="351"/>
      <c r="N108" s="1"/>
      <c r="O108" s="351"/>
      <c r="P108" s="138"/>
      <c r="Q108" s="148"/>
      <c r="R108" s="218"/>
      <c r="S108" s="1"/>
      <c r="T108" s="1"/>
      <c r="U108" s="1"/>
      <c r="V108" s="1"/>
      <c r="W108" s="351"/>
      <c r="X108" s="1"/>
      <c r="Y108" s="351"/>
      <c r="Z108" s="1"/>
      <c r="AA108" s="351"/>
      <c r="AB108" s="1"/>
      <c r="AC108" s="351"/>
      <c r="AD108" s="1"/>
      <c r="AE108" s="351"/>
      <c r="AF108" s="138"/>
      <c r="AG108" s="138"/>
      <c r="AH108" s="164"/>
      <c r="AI108" s="1"/>
      <c r="AJ108" s="1"/>
      <c r="AK108" s="1"/>
      <c r="AL108" s="1"/>
      <c r="AM108" s="351"/>
      <c r="AN108" s="1"/>
    </row>
    <row r="109" spans="1:112" ht="15" customHeight="1" x14ac:dyDescent="0.25">
      <c r="A109" s="137" t="str">
        <f ca="1">IF(OR(C110="(Bye)",C111="(Bye)"),"Bye","")</f>
        <v/>
      </c>
      <c r="B109" s="165"/>
      <c r="C109" s="12"/>
      <c r="D109" s="13"/>
      <c r="E109" s="8"/>
      <c r="F109" s="8"/>
      <c r="G109" s="354"/>
      <c r="H109" s="8"/>
      <c r="I109" s="354"/>
      <c r="J109" s="8"/>
      <c r="K109" s="354"/>
      <c r="L109" s="8"/>
      <c r="M109" s="354"/>
      <c r="N109" s="8"/>
      <c r="O109" s="363"/>
      <c r="P109" s="138"/>
      <c r="Q109" s="148"/>
      <c r="R109" s="218"/>
      <c r="S109" s="1"/>
      <c r="T109" s="1"/>
      <c r="U109" s="1"/>
      <c r="V109" s="1"/>
      <c r="W109" s="351"/>
      <c r="X109" s="1"/>
      <c r="Y109" s="351"/>
      <c r="Z109" s="1"/>
      <c r="AA109" s="351"/>
      <c r="AB109" s="1"/>
      <c r="AC109" s="351"/>
      <c r="AD109" s="1"/>
      <c r="AE109" s="351"/>
      <c r="AF109" s="138"/>
      <c r="AG109" s="138"/>
      <c r="AH109" s="164"/>
      <c r="AI109" s="1"/>
      <c r="AJ109" s="1"/>
      <c r="AK109" s="1"/>
      <c r="AL109" s="1"/>
      <c r="AM109" s="351"/>
      <c r="AN109" s="1"/>
    </row>
    <row r="110" spans="1:112" ht="15" customHeight="1" thickBot="1" x14ac:dyDescent="0.3">
      <c r="B110" s="160" t="str">
        <f ca="1">"L"&amp;C48</f>
        <v>L7</v>
      </c>
      <c r="C110" s="15" t="str">
        <f ca="1">IF(P45=$A$11,C46,IF(P46=$A$11,C45,""))</f>
        <v/>
      </c>
      <c r="D110" s="1" t="str">
        <f ca="1">IF(P45=$A$11,D46,IF(P46=$A$11,D45,"Loser Match "&amp;C48))</f>
        <v>Loser Match 7</v>
      </c>
      <c r="E110" s="1"/>
      <c r="F110" s="23"/>
      <c r="G110" s="352"/>
      <c r="H110" s="23"/>
      <c r="I110" s="352"/>
      <c r="J110" s="23"/>
      <c r="K110" s="352"/>
      <c r="L110" s="23"/>
      <c r="M110" s="352"/>
      <c r="N110" s="23"/>
      <c r="O110" s="364"/>
      <c r="P110" s="138">
        <f ca="1">IF(C111="(Bye)",$A$11,IF(F110&gt;F111,1,0)+IF(H110&gt;H111,1,0)+IF(J110&gt;J111,1,0)+IF(L110&gt;L111,1,0)+IF(N110&gt;N111,1,0))</f>
        <v>0</v>
      </c>
      <c r="Q110" s="148"/>
      <c r="R110" s="218"/>
      <c r="S110" s="1"/>
      <c r="T110" s="1"/>
      <c r="U110" s="1"/>
      <c r="V110" s="1"/>
      <c r="W110" s="351"/>
      <c r="X110" s="1"/>
      <c r="Y110" s="351"/>
      <c r="Z110" s="1"/>
      <c r="AA110" s="351"/>
      <c r="AB110" s="1"/>
      <c r="AC110" s="351"/>
      <c r="AD110" s="1"/>
      <c r="AE110" s="351"/>
      <c r="AF110" s="138"/>
      <c r="AG110" s="138"/>
      <c r="AH110" s="164"/>
      <c r="AI110" s="1"/>
      <c r="AJ110" s="1"/>
      <c r="AK110" s="1"/>
      <c r="AL110" s="1"/>
      <c r="AM110" s="351"/>
      <c r="AN110" s="1"/>
    </row>
    <row r="111" spans="1:112" ht="15" customHeight="1" x14ac:dyDescent="0.25">
      <c r="B111" s="160" t="str">
        <f ca="1">"L"&amp;C54</f>
        <v>L8</v>
      </c>
      <c r="C111" s="15" t="str">
        <f ca="1">IF(P51=$A$11,C52,IF(P52=$A$11,C51,""))</f>
        <v/>
      </c>
      <c r="D111" s="10" t="str">
        <f ca="1">IF(P51=$A$11,D52,IF(P52=$A$11,D51,"Loser Match "&amp;C54))</f>
        <v>Loser Match 8</v>
      </c>
      <c r="E111" s="10"/>
      <c r="F111" s="24"/>
      <c r="G111" s="353"/>
      <c r="H111" s="24"/>
      <c r="I111" s="353"/>
      <c r="J111" s="24"/>
      <c r="K111" s="353"/>
      <c r="L111" s="24"/>
      <c r="M111" s="353"/>
      <c r="N111" s="24"/>
      <c r="O111" s="365"/>
      <c r="P111" s="149">
        <f ca="1">IF(C110="(Bye)",$A$11,IF(F110&lt;F111,1,0)+IF(H110&lt;H111,1,0)+IF(J110&lt;J111,1,0)+IF(L110&lt;L111,1,0)+IF(N110&lt;N111,1,0))</f>
        <v>0</v>
      </c>
      <c r="Q111" s="138"/>
      <c r="R111" s="218"/>
      <c r="S111" s="1"/>
      <c r="T111" s="1"/>
      <c r="U111" s="1"/>
      <c r="V111" s="1"/>
      <c r="W111" s="351"/>
      <c r="X111" s="1"/>
      <c r="Y111" s="351"/>
      <c r="Z111" s="1"/>
      <c r="AA111" s="351"/>
      <c r="AB111" s="1"/>
      <c r="AC111" s="351"/>
      <c r="AD111" s="1"/>
      <c r="AE111" s="351"/>
      <c r="AF111" s="138"/>
      <c r="AG111" s="138"/>
      <c r="AH111" s="164"/>
      <c r="AI111" s="1"/>
      <c r="AJ111" s="1"/>
      <c r="AK111" s="1"/>
      <c r="AL111" s="1"/>
      <c r="AM111" s="351"/>
      <c r="AN111" s="1"/>
    </row>
    <row r="112" spans="1:112" ht="15" customHeight="1" x14ac:dyDescent="0.25">
      <c r="B112" s="335"/>
      <c r="C112" s="16"/>
      <c r="D112" s="1"/>
      <c r="E112" s="1"/>
      <c r="F112" s="9"/>
      <c r="G112" s="351"/>
      <c r="H112" s="9"/>
      <c r="I112" s="351"/>
      <c r="J112" s="9"/>
      <c r="K112" s="351"/>
      <c r="L112" s="9"/>
      <c r="M112" s="351"/>
      <c r="N112" s="9"/>
      <c r="O112" s="366"/>
      <c r="P112" s="138"/>
      <c r="Q112" s="138"/>
      <c r="R112" s="218"/>
      <c r="S112" s="1"/>
      <c r="T112" s="1"/>
      <c r="U112" s="1"/>
      <c r="V112" s="1"/>
      <c r="W112" s="351"/>
      <c r="X112" s="1"/>
      <c r="Y112" s="351"/>
      <c r="Z112" s="1"/>
      <c r="AA112" s="351"/>
      <c r="AB112" s="1"/>
      <c r="AC112" s="351"/>
      <c r="AD112" s="1"/>
      <c r="AE112" s="351"/>
      <c r="AF112" s="138"/>
      <c r="AG112" s="138"/>
      <c r="AH112" s="164"/>
      <c r="AI112" s="1"/>
      <c r="AJ112" s="1"/>
      <c r="AK112" s="1"/>
      <c r="AL112" s="1"/>
      <c r="AM112" s="351"/>
      <c r="AN112" s="1"/>
    </row>
    <row r="113" spans="1:117" ht="15" customHeight="1" x14ac:dyDescent="0.25">
      <c r="B113" s="21"/>
      <c r="C113" s="22">
        <f ca="1">IF(C110="(Bye)",C99,IF(C111="(Bye)",C99,C99+1))</f>
        <v>12</v>
      </c>
      <c r="D113" s="19">
        <f ca="1">VLOOKUP(C113,dummy1!$O$9:$R$72,2,FALSE)</f>
        <v>42040</v>
      </c>
      <c r="E113" s="20">
        <f ca="1">VLOOKUP(C113,dummy1!$O$9:$R$72,3,FALSE)</f>
        <v>0.625</v>
      </c>
      <c r="F113" s="420" t="str">
        <f ca="1">VLOOKUP(C113,dummy1!$O$9:$R$72,4,FALSE)</f>
        <v>Court 12</v>
      </c>
      <c r="G113" s="421"/>
      <c r="H113" s="421"/>
      <c r="I113" s="421"/>
      <c r="J113" s="421"/>
      <c r="K113" s="421"/>
      <c r="L113" s="421"/>
      <c r="M113" s="421"/>
      <c r="N113" s="422"/>
      <c r="O113" s="366"/>
      <c r="P113" s="138"/>
      <c r="Q113" s="138"/>
      <c r="R113" s="218"/>
      <c r="S113" s="1"/>
      <c r="T113" s="1"/>
      <c r="U113" s="1"/>
      <c r="V113" s="1"/>
      <c r="W113" s="351"/>
      <c r="X113" s="1"/>
      <c r="Y113" s="351"/>
      <c r="Z113" s="1"/>
      <c r="AA113" s="351"/>
      <c r="AB113" s="1"/>
      <c r="AC113" s="351"/>
      <c r="AD113" s="1"/>
      <c r="AE113" s="351"/>
      <c r="AF113" s="138"/>
      <c r="AG113" s="138"/>
      <c r="AH113" s="164"/>
      <c r="AI113" s="1"/>
      <c r="AJ113" s="1"/>
      <c r="AK113" s="1"/>
      <c r="AL113" s="1"/>
      <c r="AM113" s="351"/>
      <c r="AN113" s="1"/>
    </row>
    <row r="114" spans="1:117" ht="15" customHeight="1" x14ac:dyDescent="0.25">
      <c r="B114" s="17"/>
      <c r="C114" s="7"/>
      <c r="D114" s="5"/>
      <c r="E114" s="5"/>
      <c r="F114" s="18"/>
      <c r="G114" s="355"/>
      <c r="H114" s="18"/>
      <c r="I114" s="355"/>
      <c r="J114" s="18"/>
      <c r="K114" s="355"/>
      <c r="L114" s="18"/>
      <c r="M114" s="355"/>
      <c r="N114" s="18"/>
      <c r="O114" s="367"/>
      <c r="P114" s="138"/>
      <c r="Q114" s="138"/>
      <c r="R114" s="218"/>
      <c r="S114" s="1"/>
      <c r="T114" s="1"/>
      <c r="U114" s="1"/>
      <c r="V114" s="1"/>
      <c r="W114" s="351"/>
      <c r="X114" s="1"/>
      <c r="Y114" s="351"/>
      <c r="Z114" s="1"/>
      <c r="AA114" s="351"/>
      <c r="AB114" s="1"/>
      <c r="AC114" s="351"/>
      <c r="AD114" s="1"/>
      <c r="AE114" s="351"/>
      <c r="AF114" s="138"/>
      <c r="AG114" s="138"/>
      <c r="AH114" s="164"/>
      <c r="AI114" s="1"/>
      <c r="AJ114" s="1"/>
      <c r="AK114" s="1"/>
      <c r="AL114" s="1"/>
      <c r="AM114" s="351"/>
      <c r="AN114" s="1"/>
    </row>
    <row r="115" spans="1:117" ht="15" customHeight="1" x14ac:dyDescent="0.25">
      <c r="A115" s="138"/>
      <c r="B115" s="1"/>
      <c r="C115" s="1"/>
      <c r="D115" s="1"/>
      <c r="E115" s="1"/>
      <c r="F115" s="1"/>
      <c r="G115" s="351"/>
      <c r="H115" s="1"/>
      <c r="I115" s="351"/>
      <c r="J115" s="1"/>
      <c r="K115" s="351"/>
      <c r="L115" s="1"/>
      <c r="M115" s="351"/>
      <c r="N115" s="1"/>
      <c r="O115" s="351"/>
      <c r="P115" s="138"/>
      <c r="Q115" s="138"/>
      <c r="R115" s="218"/>
      <c r="S115" s="1"/>
      <c r="T115" s="1"/>
      <c r="U115" s="1"/>
      <c r="V115" s="1"/>
      <c r="W115" s="351"/>
      <c r="X115" s="1"/>
      <c r="Y115" s="351"/>
      <c r="Z115" s="1"/>
      <c r="AA115" s="351"/>
      <c r="AB115" s="1"/>
      <c r="AC115" s="351"/>
      <c r="AD115" s="1"/>
      <c r="AE115" s="351"/>
      <c r="AF115" s="138"/>
      <c r="AG115" s="138"/>
      <c r="AH115" s="164"/>
      <c r="AI115" s="1"/>
      <c r="AJ115" s="1"/>
      <c r="AK115" s="1"/>
      <c r="AL115" s="1"/>
      <c r="AM115" s="351"/>
      <c r="AN115" s="1"/>
    </row>
    <row r="116" spans="1:117" ht="15" customHeight="1" x14ac:dyDescent="0.25">
      <c r="A116" s="138"/>
      <c r="B116" s="1"/>
      <c r="C116" s="1"/>
      <c r="D116" s="1"/>
      <c r="E116" s="1"/>
      <c r="F116" s="1"/>
      <c r="G116" s="351"/>
      <c r="H116" s="1"/>
      <c r="I116" s="351"/>
      <c r="J116" s="1"/>
      <c r="K116" s="351"/>
      <c r="L116" s="1"/>
      <c r="M116" s="351"/>
      <c r="N116" s="1"/>
      <c r="O116" s="351"/>
      <c r="P116" s="138"/>
      <c r="Q116" s="138"/>
      <c r="R116" s="218"/>
      <c r="S116" s="1"/>
      <c r="T116" s="1"/>
      <c r="U116" s="1"/>
      <c r="V116" s="1"/>
      <c r="W116" s="351"/>
      <c r="X116" s="1"/>
      <c r="Y116" s="351"/>
      <c r="Z116" s="1"/>
      <c r="AA116" s="351"/>
      <c r="AB116" s="1"/>
      <c r="AC116" s="351"/>
      <c r="AD116" s="1"/>
      <c r="AE116" s="351"/>
      <c r="AF116" s="138"/>
      <c r="AG116" s="138"/>
      <c r="AH116" s="164"/>
      <c r="AI116" s="1"/>
      <c r="AJ116" s="1"/>
      <c r="AK116" s="1"/>
      <c r="AL116" s="1"/>
      <c r="AM116" s="351"/>
      <c r="AN116" s="1"/>
    </row>
    <row r="117" spans="1:117" ht="15" customHeight="1" x14ac:dyDescent="0.25">
      <c r="B117" s="239" t="s">
        <v>51</v>
      </c>
      <c r="Q117" s="2"/>
      <c r="AG117" s="2"/>
      <c r="AH117" s="2"/>
      <c r="AW117" s="1"/>
      <c r="AX117" s="218"/>
      <c r="CC117" s="1"/>
      <c r="CD117" s="223"/>
      <c r="CS117" s="2"/>
      <c r="CT117" s="29"/>
      <c r="CU117" s="29"/>
      <c r="CV117" s="29"/>
    </row>
    <row r="118" spans="1:117" ht="15" customHeight="1" x14ac:dyDescent="0.25">
      <c r="A118" s="234"/>
      <c r="B118" s="235"/>
      <c r="C118" s="236"/>
      <c r="D118" s="236"/>
      <c r="E118" s="236"/>
      <c r="F118" s="236"/>
      <c r="G118" s="356"/>
      <c r="H118" s="236"/>
      <c r="I118" s="356"/>
      <c r="J118" s="236"/>
      <c r="K118" s="356"/>
      <c r="L118" s="236"/>
      <c r="M118" s="356"/>
      <c r="N118" s="236"/>
      <c r="O118" s="356"/>
      <c r="P118" s="234"/>
      <c r="Q118" s="236"/>
      <c r="R118" s="235"/>
      <c r="S118" s="236"/>
      <c r="T118" s="236"/>
      <c r="U118" s="236"/>
      <c r="V118" s="236"/>
      <c r="W118" s="356"/>
      <c r="X118" s="236"/>
      <c r="Y118" s="356"/>
      <c r="Z118" s="236"/>
      <c r="AA118" s="356"/>
      <c r="AB118" s="236"/>
      <c r="AC118" s="356"/>
      <c r="AD118" s="236"/>
      <c r="AE118" s="356"/>
      <c r="AF118" s="234"/>
      <c r="AG118" s="236"/>
      <c r="AH118" s="236"/>
      <c r="AI118" s="236"/>
      <c r="AJ118" s="236"/>
      <c r="AK118" s="236"/>
      <c r="AL118" s="236"/>
      <c r="AM118" s="356"/>
      <c r="AN118" s="236"/>
      <c r="AO118" s="371"/>
      <c r="AP118" s="237"/>
      <c r="AQ118" s="371"/>
      <c r="AR118" s="237"/>
      <c r="AS118" s="371"/>
      <c r="AT118" s="237"/>
      <c r="AU118" s="371"/>
      <c r="AV118" s="237"/>
      <c r="AW118" s="237"/>
      <c r="AX118" s="237"/>
      <c r="AY118" s="237"/>
      <c r="AZ118" s="237"/>
      <c r="BA118" s="237"/>
      <c r="BB118" s="237"/>
      <c r="BC118" s="371"/>
      <c r="BD118" s="237"/>
      <c r="BE118" s="371"/>
      <c r="BF118" s="237"/>
      <c r="BG118" s="371"/>
      <c r="BH118" s="237"/>
      <c r="BI118" s="371"/>
      <c r="BJ118" s="237"/>
      <c r="BK118" s="371"/>
      <c r="BL118" s="237"/>
      <c r="BM118" s="237"/>
      <c r="BN118" s="237"/>
      <c r="BO118" s="237"/>
      <c r="BP118" s="237"/>
      <c r="BQ118" s="237"/>
      <c r="BR118" s="237"/>
      <c r="BS118" s="371"/>
      <c r="BT118" s="237"/>
      <c r="BU118" s="371"/>
      <c r="BV118" s="237"/>
      <c r="BW118" s="371"/>
      <c r="BX118" s="237"/>
      <c r="BY118" s="371"/>
      <c r="BZ118" s="237"/>
      <c r="CA118" s="371"/>
      <c r="CB118" s="237"/>
      <c r="CC118" s="237"/>
      <c r="CD118" s="237"/>
      <c r="CE118" s="237"/>
      <c r="CF118" s="237"/>
      <c r="CG118" s="237"/>
      <c r="CH118" s="237"/>
      <c r="CI118" s="371"/>
      <c r="CJ118" s="237"/>
      <c r="CK118" s="371"/>
      <c r="CL118" s="237"/>
      <c r="CM118" s="371"/>
      <c r="CN118" s="237"/>
      <c r="CO118" s="371"/>
      <c r="CP118" s="237"/>
      <c r="CQ118" s="371"/>
      <c r="CR118" s="237"/>
      <c r="CS118" s="237"/>
      <c r="CT118" s="237"/>
      <c r="CU118" s="237"/>
      <c r="CV118" s="237"/>
      <c r="CW118" s="237"/>
      <c r="CX118" s="237"/>
      <c r="CY118" s="371"/>
      <c r="CZ118" s="237"/>
      <c r="DA118" s="371"/>
      <c r="DB118" s="237"/>
      <c r="DC118" s="371"/>
      <c r="DD118" s="237"/>
      <c r="DE118" s="371"/>
      <c r="DF118" s="237"/>
      <c r="DG118" s="371"/>
      <c r="DH118" s="237"/>
      <c r="DI118" s="237"/>
      <c r="DJ118" s="237"/>
      <c r="DK118" s="237"/>
      <c r="DL118" s="237"/>
      <c r="DM118" s="237"/>
    </row>
    <row r="119" spans="1:117" ht="15" hidden="1" customHeight="1" x14ac:dyDescent="0.25">
      <c r="A119" s="138"/>
      <c r="B119" s="1"/>
      <c r="C119" s="1"/>
      <c r="D119" s="1"/>
      <c r="E119" s="1"/>
      <c r="F119" s="1"/>
      <c r="G119" s="351"/>
      <c r="H119" s="1"/>
      <c r="I119" s="351"/>
      <c r="J119" s="1"/>
      <c r="K119" s="351"/>
      <c r="L119" s="1"/>
      <c r="M119" s="351"/>
      <c r="N119" s="1"/>
      <c r="O119" s="351"/>
      <c r="P119" s="138"/>
      <c r="Q119" s="138"/>
      <c r="R119" s="218"/>
      <c r="S119" s="1"/>
      <c r="T119" s="1"/>
      <c r="U119" s="1"/>
      <c r="V119" s="1"/>
      <c r="W119" s="351"/>
      <c r="X119" s="1"/>
      <c r="Y119" s="351"/>
      <c r="Z119" s="1"/>
      <c r="AA119" s="351"/>
      <c r="AB119" s="1"/>
      <c r="AC119" s="351"/>
      <c r="AD119" s="1"/>
      <c r="AE119" s="351"/>
      <c r="AF119" s="138"/>
      <c r="AG119" s="138"/>
      <c r="AH119" s="164"/>
      <c r="AI119" s="1"/>
      <c r="AJ119" s="1"/>
      <c r="AK119" s="1"/>
      <c r="AL119" s="1"/>
      <c r="AM119" s="351"/>
      <c r="AN119" s="1"/>
    </row>
    <row r="120" spans="1:117" ht="15" hidden="1" customHeight="1" x14ac:dyDescent="0.25">
      <c r="A120" s="138"/>
      <c r="B120" s="1"/>
      <c r="C120" s="1"/>
      <c r="D120" s="1"/>
      <c r="E120" s="1"/>
      <c r="F120" s="1"/>
      <c r="G120" s="351"/>
      <c r="H120" s="1"/>
      <c r="I120" s="351"/>
      <c r="J120" s="1"/>
      <c r="K120" s="351"/>
      <c r="L120" s="1"/>
      <c r="M120" s="351"/>
      <c r="N120" s="1"/>
      <c r="O120" s="351"/>
      <c r="P120" s="138"/>
      <c r="Q120" s="138"/>
      <c r="R120" s="218"/>
      <c r="S120" s="1"/>
      <c r="T120" s="1"/>
      <c r="U120" s="1"/>
      <c r="V120" s="1"/>
      <c r="W120" s="351"/>
      <c r="X120" s="1"/>
      <c r="Y120" s="351"/>
      <c r="Z120" s="1"/>
      <c r="AA120" s="351"/>
      <c r="AB120" s="1"/>
      <c r="AC120" s="351"/>
      <c r="AD120" s="1"/>
      <c r="AE120" s="351"/>
      <c r="AF120" s="138"/>
      <c r="AG120" s="138"/>
      <c r="AH120" s="164"/>
      <c r="AI120" s="1"/>
      <c r="AJ120" s="1"/>
      <c r="AK120" s="1"/>
      <c r="AL120" s="1"/>
      <c r="AM120" s="351"/>
      <c r="AN120" s="1"/>
    </row>
    <row r="121" spans="1:117" ht="15" hidden="1" customHeight="1" x14ac:dyDescent="0.25">
      <c r="P121" s="138"/>
      <c r="Q121" s="138"/>
      <c r="R121" s="218"/>
      <c r="S121" s="1"/>
      <c r="T121" s="1"/>
      <c r="U121" s="1"/>
      <c r="V121" s="1"/>
      <c r="W121" s="351"/>
      <c r="X121" s="1"/>
      <c r="Y121" s="351"/>
      <c r="Z121" s="1"/>
      <c r="AA121" s="351"/>
      <c r="AB121" s="1"/>
      <c r="AC121" s="351"/>
      <c r="AD121" s="1"/>
      <c r="AE121" s="351"/>
      <c r="AF121" s="138"/>
      <c r="AG121" s="138"/>
      <c r="AH121" s="164"/>
      <c r="AI121" s="1"/>
      <c r="AJ121" s="1"/>
      <c r="AK121" s="1"/>
      <c r="AL121" s="1"/>
      <c r="AM121" s="351"/>
      <c r="AN121" s="1"/>
    </row>
    <row r="122" spans="1:117" ht="15" hidden="1" customHeight="1" x14ac:dyDescent="0.25">
      <c r="P122" s="138"/>
      <c r="Q122" s="138"/>
      <c r="R122" s="218"/>
      <c r="S122" s="1"/>
      <c r="T122" s="1"/>
      <c r="U122" s="1"/>
      <c r="V122" s="1"/>
      <c r="W122" s="351"/>
      <c r="X122" s="1"/>
      <c r="Y122" s="351"/>
      <c r="Z122" s="1"/>
      <c r="AA122" s="351"/>
      <c r="AB122" s="1"/>
      <c r="AC122" s="351"/>
      <c r="AD122" s="1"/>
      <c r="AE122" s="351"/>
      <c r="AF122" s="138"/>
      <c r="AG122" s="138"/>
      <c r="AH122" s="164"/>
      <c r="AI122" s="1"/>
      <c r="AJ122" s="1"/>
      <c r="AK122" s="1"/>
      <c r="AL122" s="1"/>
      <c r="AM122" s="351"/>
      <c r="AN122" s="1"/>
    </row>
    <row r="123" spans="1:117" ht="15" hidden="1" customHeight="1" x14ac:dyDescent="0.25">
      <c r="P123" s="138"/>
      <c r="Q123" s="138"/>
      <c r="R123" s="218"/>
      <c r="S123" s="1"/>
      <c r="T123" s="1"/>
      <c r="U123" s="1"/>
      <c r="V123" s="1"/>
      <c r="W123" s="351"/>
      <c r="X123" s="1"/>
      <c r="Y123" s="351"/>
      <c r="Z123" s="1"/>
      <c r="AA123" s="351"/>
      <c r="AB123" s="1"/>
      <c r="AC123" s="351"/>
      <c r="AD123" s="1"/>
      <c r="AE123" s="351"/>
      <c r="AF123" s="138"/>
      <c r="AG123" s="138"/>
      <c r="AH123" s="164"/>
      <c r="AI123" s="1"/>
      <c r="AJ123" s="1"/>
      <c r="AK123" s="1"/>
      <c r="AL123" s="1"/>
      <c r="AM123" s="351"/>
      <c r="AN123" s="1"/>
    </row>
    <row r="124" spans="1:117" ht="15" hidden="1" customHeight="1" x14ac:dyDescent="0.25">
      <c r="P124" s="138"/>
      <c r="Q124" s="138"/>
      <c r="R124" s="218"/>
      <c r="S124" s="1"/>
      <c r="T124" s="1"/>
      <c r="U124" s="1"/>
      <c r="V124" s="1"/>
      <c r="W124" s="351"/>
      <c r="X124" s="1"/>
      <c r="Y124" s="351"/>
      <c r="Z124" s="1"/>
      <c r="AA124" s="351"/>
      <c r="AB124" s="1"/>
      <c r="AC124" s="351"/>
      <c r="AD124" s="1"/>
      <c r="AE124" s="351"/>
      <c r="AF124" s="138"/>
      <c r="AG124" s="138"/>
      <c r="AH124" s="164"/>
      <c r="AI124" s="1"/>
      <c r="AJ124" s="1"/>
      <c r="AK124" s="1"/>
      <c r="AL124" s="1"/>
      <c r="AM124" s="351"/>
      <c r="AN124" s="1"/>
    </row>
    <row r="125" spans="1:117" ht="15" hidden="1" customHeight="1" x14ac:dyDescent="0.25">
      <c r="P125" s="138"/>
      <c r="Q125" s="138"/>
      <c r="R125" s="218"/>
      <c r="S125" s="1"/>
      <c r="T125" s="1"/>
      <c r="U125" s="1"/>
      <c r="V125" s="1"/>
      <c r="W125" s="351"/>
      <c r="X125" s="1"/>
      <c r="Y125" s="351"/>
      <c r="Z125" s="1"/>
      <c r="AA125" s="351"/>
      <c r="AB125" s="1"/>
      <c r="AC125" s="351"/>
      <c r="AD125" s="1"/>
      <c r="AE125" s="351"/>
      <c r="AF125" s="138"/>
      <c r="AG125" s="138"/>
      <c r="AH125" s="164"/>
      <c r="AI125" s="1"/>
      <c r="AJ125" s="1"/>
      <c r="AK125" s="1"/>
      <c r="AL125" s="1"/>
      <c r="AM125" s="351"/>
      <c r="AN125" s="1"/>
    </row>
    <row r="126" spans="1:117" ht="15" hidden="1" customHeight="1" x14ac:dyDescent="0.25">
      <c r="P126" s="138"/>
      <c r="Q126" s="138"/>
      <c r="R126" s="218"/>
      <c r="S126" s="1"/>
      <c r="T126" s="1"/>
      <c r="U126" s="1"/>
      <c r="V126" s="1"/>
      <c r="W126" s="351"/>
      <c r="X126" s="1"/>
      <c r="Y126" s="351"/>
      <c r="Z126" s="1"/>
      <c r="AA126" s="351"/>
      <c r="AB126" s="1"/>
      <c r="AC126" s="351"/>
      <c r="AD126" s="1"/>
      <c r="AE126" s="351"/>
      <c r="AF126" s="138"/>
      <c r="AG126" s="138"/>
      <c r="AH126" s="164"/>
      <c r="AI126" s="1"/>
      <c r="AJ126" s="1"/>
      <c r="AK126" s="1"/>
      <c r="AL126" s="1"/>
      <c r="AM126" s="351"/>
      <c r="AN126" s="1"/>
    </row>
    <row r="127" spans="1:117" ht="15" hidden="1" customHeight="1" x14ac:dyDescent="0.25">
      <c r="P127" s="138"/>
      <c r="Q127" s="138"/>
      <c r="R127" s="218"/>
      <c r="S127" s="1"/>
      <c r="T127" s="1"/>
      <c r="U127" s="1"/>
      <c r="V127" s="1"/>
      <c r="W127" s="351"/>
      <c r="X127" s="1"/>
      <c r="Y127" s="351"/>
      <c r="Z127" s="1"/>
      <c r="AA127" s="351"/>
      <c r="AB127" s="1"/>
      <c r="AC127" s="351"/>
      <c r="AD127" s="1"/>
      <c r="AE127" s="351"/>
      <c r="AF127" s="138"/>
      <c r="AG127" s="138"/>
      <c r="AH127" s="164"/>
      <c r="AI127" s="1"/>
      <c r="AJ127" s="1"/>
      <c r="AK127" s="1"/>
      <c r="AL127" s="1"/>
      <c r="AM127" s="351"/>
      <c r="AN127" s="1"/>
    </row>
  </sheetData>
  <mergeCells count="31">
    <mergeCell ref="AL71:AT71"/>
    <mergeCell ref="AL99:AT99"/>
    <mergeCell ref="CH71:CP71"/>
    <mergeCell ref="CX42:DF42"/>
    <mergeCell ref="DJ46:DL46"/>
    <mergeCell ref="BB64:BJ64"/>
    <mergeCell ref="BB92:BJ92"/>
    <mergeCell ref="CX56:DF56"/>
    <mergeCell ref="F113:N113"/>
    <mergeCell ref="F42:N42"/>
    <mergeCell ref="F48:N48"/>
    <mergeCell ref="F54:N54"/>
    <mergeCell ref="V64:AD64"/>
    <mergeCell ref="V78:AD78"/>
    <mergeCell ref="V106:AD106"/>
    <mergeCell ref="F71:N71"/>
    <mergeCell ref="V92:AD92"/>
    <mergeCell ref="F85:N85"/>
    <mergeCell ref="F99:N99"/>
    <mergeCell ref="BB33:BJ33"/>
    <mergeCell ref="V39:AD39"/>
    <mergeCell ref="V51:AD51"/>
    <mergeCell ref="V15:AD15"/>
    <mergeCell ref="AL21:AT21"/>
    <mergeCell ref="V27:AD27"/>
    <mergeCell ref="F12:N12"/>
    <mergeCell ref="F18:N18"/>
    <mergeCell ref="F24:N24"/>
    <mergeCell ref="F36:N36"/>
    <mergeCell ref="AL45:AT45"/>
    <mergeCell ref="F30:N30"/>
  </mergeCells>
  <conditionalFormatting sqref="DB53 DD53 DF53">
    <cfRule type="expression" dxfId="979" priority="399" stopIfTrue="1">
      <formula>DB53&gt;DB54</formula>
    </cfRule>
  </conditionalFormatting>
  <conditionalFormatting sqref="DB54 DD54 DF54">
    <cfRule type="expression" dxfId="978" priority="400" stopIfTrue="1">
      <formula>DB54&gt;DB53</formula>
    </cfRule>
  </conditionalFormatting>
  <conditionalFormatting sqref="CT48:DH55 CT57:DH57 CT56:CX56 DG56:DH56">
    <cfRule type="expression" dxfId="977" priority="382">
      <formula>$CV$40=$CV$53</formula>
    </cfRule>
  </conditionalFormatting>
  <conditionalFormatting sqref="DC53 DE53 DG53 CX53:DA53">
    <cfRule type="expression" dxfId="976" priority="10910" stopIfTrue="1">
      <formula>$A$11=2</formula>
    </cfRule>
    <cfRule type="expression" dxfId="975" priority="10911" stopIfTrue="1">
      <formula>CX53&gt;CX54</formula>
    </cfRule>
  </conditionalFormatting>
  <conditionalFormatting sqref="DC54 DE54 DG54 CX54:DA54">
    <cfRule type="expression" dxfId="974" priority="10912" stopIfTrue="1">
      <formula>$A$11=2</formula>
    </cfRule>
    <cfRule type="expression" dxfId="973" priority="10913" stopIfTrue="1">
      <formula>CX54&gt;CX53</formula>
    </cfRule>
  </conditionalFormatting>
  <conditionalFormatting sqref="CV53">
    <cfRule type="expression" dxfId="972" priority="11716">
      <formula>OR(AND(CV53&lt;&gt;"Bye",CV54="Bye"),DH53=$A$11)</formula>
    </cfRule>
    <cfRule type="expression" dxfId="971" priority="11717">
      <formula>DH54=$A$11</formula>
    </cfRule>
  </conditionalFormatting>
  <conditionalFormatting sqref="CV54">
    <cfRule type="expression" dxfId="970" priority="11726">
      <formula>OR(AND(CV54&lt;&gt;"Bye",CV53="Bye"),DH54=$A$11)</formula>
    </cfRule>
    <cfRule type="expression" dxfId="969" priority="11727">
      <formula>DH53=$A$11</formula>
    </cfRule>
  </conditionalFormatting>
  <conditionalFormatting sqref="DB39 DD39 DF39">
    <cfRule type="expression" dxfId="968" priority="162" stopIfTrue="1">
      <formula>DB39&gt;DB40</formula>
    </cfRule>
  </conditionalFormatting>
  <conditionalFormatting sqref="DB40 DD40 DF40">
    <cfRule type="expression" dxfId="967" priority="163" stopIfTrue="1">
      <formula>DB40&gt;DB39</formula>
    </cfRule>
  </conditionalFormatting>
  <conditionalFormatting sqref="DC40 DE40 DG40 CX40:DA40">
    <cfRule type="expression" dxfId="966" priority="164">
      <formula>CX40&gt;CX39</formula>
    </cfRule>
  </conditionalFormatting>
  <conditionalFormatting sqref="CV39">
    <cfRule type="expression" dxfId="965" priority="165">
      <formula>OR(AND(CV39&lt;&gt;"Bye",CV40="Bye"),DH39=$A$11)</formula>
    </cfRule>
    <cfRule type="expression" dxfId="964" priority="166">
      <formula>DH40=$A$11</formula>
    </cfRule>
  </conditionalFormatting>
  <conditionalFormatting sqref="CV40">
    <cfRule type="expression" dxfId="963" priority="167">
      <formula>OR(AND(CV40&lt;&gt;"Bye",CV39="Bye"),DH40=$A$11)</formula>
    </cfRule>
    <cfRule type="expression" dxfId="962" priority="168">
      <formula>DH39=$A$11</formula>
    </cfRule>
  </conditionalFormatting>
  <conditionalFormatting sqref="B8:P12">
    <cfRule type="expression" dxfId="961" priority="161">
      <formula>$A$8="Bye"</formula>
    </cfRule>
  </conditionalFormatting>
  <conditionalFormatting sqref="D9">
    <cfRule type="expression" dxfId="960" priority="145">
      <formula>P9&gt;P10</formula>
    </cfRule>
  </conditionalFormatting>
  <conditionalFormatting sqref="D10">
    <cfRule type="expression" dxfId="959" priority="144">
      <formula>P10&gt;P9</formula>
    </cfRule>
  </conditionalFormatting>
  <conditionalFormatting sqref="B13:P18">
    <cfRule type="expression" dxfId="958" priority="127">
      <formula>$A$13="Bye"</formula>
    </cfRule>
  </conditionalFormatting>
  <conditionalFormatting sqref="D15">
    <cfRule type="expression" dxfId="957" priority="129">
      <formula>P15&gt;P16</formula>
    </cfRule>
  </conditionalFormatting>
  <conditionalFormatting sqref="D16">
    <cfRule type="expression" dxfId="956" priority="128">
      <formula>P16&gt;P15</formula>
    </cfRule>
  </conditionalFormatting>
  <conditionalFormatting sqref="B20:P24">
    <cfRule type="expression" dxfId="955" priority="124">
      <formula>$A$20="Bye"</formula>
    </cfRule>
  </conditionalFormatting>
  <conditionalFormatting sqref="D21">
    <cfRule type="expression" dxfId="954" priority="126">
      <formula>P21&gt;P22</formula>
    </cfRule>
  </conditionalFormatting>
  <conditionalFormatting sqref="D22">
    <cfRule type="expression" dxfId="953" priority="125">
      <formula>P22&gt;P21</formula>
    </cfRule>
  </conditionalFormatting>
  <conditionalFormatting sqref="B25:P30">
    <cfRule type="expression" dxfId="952" priority="121">
      <formula>$A$26="Bye"</formula>
    </cfRule>
  </conditionalFormatting>
  <conditionalFormatting sqref="D27">
    <cfRule type="expression" dxfId="951" priority="123">
      <formula>P27&gt;P28</formula>
    </cfRule>
  </conditionalFormatting>
  <conditionalFormatting sqref="D28">
    <cfRule type="expression" dxfId="950" priority="122">
      <formula>P28&gt;P27</formula>
    </cfRule>
  </conditionalFormatting>
  <conditionalFormatting sqref="B32:P36">
    <cfRule type="expression" dxfId="949" priority="118">
      <formula>$A$32="Bye"</formula>
    </cfRule>
  </conditionalFormatting>
  <conditionalFormatting sqref="D33">
    <cfRule type="expression" dxfId="948" priority="120">
      <formula>P33&gt;P34</formula>
    </cfRule>
  </conditionalFormatting>
  <conditionalFormatting sqref="D34">
    <cfRule type="expression" dxfId="947" priority="119">
      <formula>P34&gt;P33</formula>
    </cfRule>
  </conditionalFormatting>
  <conditionalFormatting sqref="B37:P42">
    <cfRule type="expression" dxfId="946" priority="115">
      <formula>$A$38="Bye"</formula>
    </cfRule>
  </conditionalFormatting>
  <conditionalFormatting sqref="D39">
    <cfRule type="expression" dxfId="945" priority="117">
      <formula>P39&gt;P40</formula>
    </cfRule>
  </conditionalFormatting>
  <conditionalFormatting sqref="D40">
    <cfRule type="expression" dxfId="944" priority="116">
      <formula>P40&gt;P39</formula>
    </cfRule>
  </conditionalFormatting>
  <conditionalFormatting sqref="B44:P48">
    <cfRule type="expression" dxfId="943" priority="112">
      <formula>$A$44="Bye"</formula>
    </cfRule>
  </conditionalFormatting>
  <conditionalFormatting sqref="D45">
    <cfRule type="expression" dxfId="942" priority="114">
      <formula>P45&gt;P46</formula>
    </cfRule>
  </conditionalFormatting>
  <conditionalFormatting sqref="D46">
    <cfRule type="expression" dxfId="941" priority="113">
      <formula>P46&gt;P45</formula>
    </cfRule>
  </conditionalFormatting>
  <conditionalFormatting sqref="B49:P54">
    <cfRule type="expression" dxfId="940" priority="109">
      <formula>$A$50="Bye"</formula>
    </cfRule>
  </conditionalFormatting>
  <conditionalFormatting sqref="D51">
    <cfRule type="expression" dxfId="939" priority="111">
      <formula>P51&gt;P52</formula>
    </cfRule>
  </conditionalFormatting>
  <conditionalFormatting sqref="D52">
    <cfRule type="expression" dxfId="938" priority="110">
      <formula>P52&gt;P51</formula>
    </cfRule>
  </conditionalFormatting>
  <conditionalFormatting sqref="B62:P72">
    <cfRule type="expression" dxfId="937" priority="107">
      <formula>$A$67="Bye"</formula>
    </cfRule>
  </conditionalFormatting>
  <conditionalFormatting sqref="B90:P100">
    <cfRule type="expression" dxfId="936" priority="105">
      <formula>$A$95="Bye"</formula>
    </cfRule>
  </conditionalFormatting>
  <conditionalFormatting sqref="B104:P114">
    <cfRule type="expression" dxfId="935" priority="104">
      <formula>$A$109="Bye"</formula>
    </cfRule>
  </conditionalFormatting>
  <conditionalFormatting sqref="R62:R63">
    <cfRule type="expression" dxfId="934" priority="103">
      <formula>$R$62&lt;&gt;""</formula>
    </cfRule>
  </conditionalFormatting>
  <conditionalFormatting sqref="R76:R77">
    <cfRule type="expression" dxfId="933" priority="102">
      <formula>$R$76&lt;&gt;""</formula>
    </cfRule>
  </conditionalFormatting>
  <conditionalFormatting sqref="R90:R91">
    <cfRule type="expression" dxfId="932" priority="101">
      <formula>$R$90&lt;&gt;""</formula>
    </cfRule>
  </conditionalFormatting>
  <conditionalFormatting sqref="R104:R105">
    <cfRule type="expression" dxfId="931" priority="100">
      <formula>$R$104&lt;&gt;""</formula>
    </cfRule>
  </conditionalFormatting>
  <conditionalFormatting sqref="B76:P86">
    <cfRule type="expression" dxfId="930" priority="20">
      <formula>$A$81="Bye"</formula>
    </cfRule>
  </conditionalFormatting>
  <conditionalFormatting sqref="AH97:AH98">
    <cfRule type="expression" dxfId="929" priority="98">
      <formula>$AH$97&lt;&gt;""</formula>
    </cfRule>
  </conditionalFormatting>
  <conditionalFormatting sqref="AH95:AH96">
    <cfRule type="expression" dxfId="928" priority="97">
      <formula>$AH$96&lt;&gt;""</formula>
    </cfRule>
  </conditionalFormatting>
  <conditionalFormatting sqref="AH69:AH70">
    <cfRule type="expression" dxfId="927" priority="96">
      <formula>$AH$69&lt;&gt;""</formula>
    </cfRule>
  </conditionalFormatting>
  <conditionalFormatting sqref="AH67:AH68">
    <cfRule type="expression" dxfId="926" priority="95">
      <formula>$AH$68&lt;&gt;""</formula>
    </cfRule>
  </conditionalFormatting>
  <conditionalFormatting sqref="Q69:AF79">
    <cfRule type="expression" dxfId="925" priority="94">
      <formula>$S$76="(Bye)"</formula>
    </cfRule>
  </conditionalFormatting>
  <conditionalFormatting sqref="Q88:AF96">
    <cfRule type="expression" dxfId="924" priority="35">
      <formula>$S$90="(Bye)"</formula>
    </cfRule>
  </conditionalFormatting>
  <conditionalFormatting sqref="Q97:AF107">
    <cfRule type="expression" dxfId="923" priority="92">
      <formula>$S$104="(Bye)"</formula>
    </cfRule>
  </conditionalFormatting>
  <conditionalFormatting sqref="B6:DL114">
    <cfRule type="expression" dxfId="922" priority="1">
      <formula>OR($B$7&lt;9,$B$7&gt;16)</formula>
    </cfRule>
  </conditionalFormatting>
  <conditionalFormatting sqref="T12">
    <cfRule type="expression" dxfId="921" priority="90">
      <formula>AF12=$A$11</formula>
    </cfRule>
  </conditionalFormatting>
  <conditionalFormatting sqref="T13">
    <cfRule type="expression" dxfId="920" priority="89">
      <formula>AF13=$A$11</formula>
    </cfRule>
  </conditionalFormatting>
  <conditionalFormatting sqref="T24">
    <cfRule type="expression" dxfId="919" priority="88">
      <formula>AF24=$A$11</formula>
    </cfRule>
  </conditionalFormatting>
  <conditionalFormatting sqref="T25">
    <cfRule type="expression" dxfId="918" priority="87">
      <formula>AF25=$A$11</formula>
    </cfRule>
  </conditionalFormatting>
  <conditionalFormatting sqref="T36">
    <cfRule type="expression" dxfId="917" priority="86">
      <formula>AF36=$A$11</formula>
    </cfRule>
  </conditionalFormatting>
  <conditionalFormatting sqref="T37">
    <cfRule type="expression" dxfId="916" priority="85">
      <formula>AF37=$A$11</formula>
    </cfRule>
  </conditionalFormatting>
  <conditionalFormatting sqref="T48">
    <cfRule type="expression" dxfId="915" priority="84">
      <formula>AF48=$A$11</formula>
    </cfRule>
  </conditionalFormatting>
  <conditionalFormatting sqref="T49">
    <cfRule type="expression" dxfId="914" priority="83">
      <formula>AF49=$A$11</formula>
    </cfRule>
  </conditionalFormatting>
  <conditionalFormatting sqref="AJ18">
    <cfRule type="expression" dxfId="913" priority="82">
      <formula>AV18=$A$11</formula>
    </cfRule>
  </conditionalFormatting>
  <conditionalFormatting sqref="AJ19">
    <cfRule type="expression" dxfId="912" priority="81">
      <formula>AV19=$A$11</formula>
    </cfRule>
  </conditionalFormatting>
  <conditionalFormatting sqref="AJ42">
    <cfRule type="expression" dxfId="911" priority="80">
      <formula>AV42=$A$11</formula>
    </cfRule>
  </conditionalFormatting>
  <conditionalFormatting sqref="AJ43">
    <cfRule type="expression" dxfId="910" priority="79">
      <formula>AV43=$A$11</formula>
    </cfRule>
  </conditionalFormatting>
  <conditionalFormatting sqref="AZ30">
    <cfRule type="expression" dxfId="909" priority="78">
      <formula>BL30=$A$11</formula>
    </cfRule>
  </conditionalFormatting>
  <conditionalFormatting sqref="AZ31">
    <cfRule type="expression" dxfId="908" priority="77">
      <formula>BL31=$A$11</formula>
    </cfRule>
  </conditionalFormatting>
  <conditionalFormatting sqref="T61">
    <cfRule type="expression" dxfId="907" priority="75">
      <formula>AF62=$A$11</formula>
    </cfRule>
    <cfRule type="expression" dxfId="906" priority="76">
      <formula>AF61=$A$11</formula>
    </cfRule>
  </conditionalFormatting>
  <conditionalFormatting sqref="T62">
    <cfRule type="expression" dxfId="905" priority="73">
      <formula>AF61=$A$11</formula>
    </cfRule>
    <cfRule type="expression" dxfId="904" priority="74">
      <formula>AF62=$A$11</formula>
    </cfRule>
  </conditionalFormatting>
  <conditionalFormatting sqref="AJ68">
    <cfRule type="expression" dxfId="903" priority="59">
      <formula>AV69=$A$11</formula>
    </cfRule>
    <cfRule type="expression" dxfId="902" priority="60">
      <formula>AV68=$A$11</formula>
    </cfRule>
  </conditionalFormatting>
  <conditionalFormatting sqref="AJ69">
    <cfRule type="expression" dxfId="901" priority="57">
      <formula>AV68=$A$11</formula>
    </cfRule>
    <cfRule type="expression" dxfId="900" priority="58">
      <formula>AV69=$A$11</formula>
    </cfRule>
  </conditionalFormatting>
  <conditionalFormatting sqref="AJ96">
    <cfRule type="expression" dxfId="899" priority="55">
      <formula>AV97=$A$11</formula>
    </cfRule>
    <cfRule type="expression" dxfId="898" priority="56">
      <formula>AV96=$A$11</formula>
    </cfRule>
  </conditionalFormatting>
  <conditionalFormatting sqref="AJ97">
    <cfRule type="expression" dxfId="897" priority="53">
      <formula>AV96=$A$11</formula>
    </cfRule>
    <cfRule type="expression" dxfId="896" priority="54">
      <formula>AV97=$A$11</formula>
    </cfRule>
  </conditionalFormatting>
  <conditionalFormatting sqref="AZ61">
    <cfRule type="expression" dxfId="895" priority="51">
      <formula>BL62=$A$11</formula>
    </cfRule>
    <cfRule type="expression" dxfId="894" priority="52">
      <formula>BL61=$A$11</formula>
    </cfRule>
  </conditionalFormatting>
  <conditionalFormatting sqref="AZ62">
    <cfRule type="expression" dxfId="893" priority="49">
      <formula>BL61=$A$11</formula>
    </cfRule>
    <cfRule type="expression" dxfId="892" priority="50">
      <formula>BL62=$A$11</formula>
    </cfRule>
  </conditionalFormatting>
  <conditionalFormatting sqref="AZ89">
    <cfRule type="expression" dxfId="891" priority="47">
      <formula>BL90=$A$11</formula>
    </cfRule>
    <cfRule type="expression" dxfId="890" priority="48">
      <formula>BL89=$A$11</formula>
    </cfRule>
  </conditionalFormatting>
  <conditionalFormatting sqref="AZ90">
    <cfRule type="expression" dxfId="889" priority="45">
      <formula>BL89=$A$11</formula>
    </cfRule>
    <cfRule type="expression" dxfId="888" priority="46">
      <formula>BL90=$A$11</formula>
    </cfRule>
  </conditionalFormatting>
  <conditionalFormatting sqref="BP75">
    <cfRule type="expression" dxfId="887" priority="43">
      <formula>CB76=$A$11</formula>
    </cfRule>
    <cfRule type="expression" dxfId="886" priority="44">
      <formula>CB75=$A$11</formula>
    </cfRule>
  </conditionalFormatting>
  <conditionalFormatting sqref="BP76">
    <cfRule type="expression" dxfId="885" priority="41">
      <formula>CB75=$A$11</formula>
    </cfRule>
    <cfRule type="expression" dxfId="884" priority="42">
      <formula>CB76=$A$11</formula>
    </cfRule>
  </conditionalFormatting>
  <conditionalFormatting sqref="CF68">
    <cfRule type="expression" dxfId="883" priority="39">
      <formula>CR69=$A$11</formula>
    </cfRule>
    <cfRule type="expression" dxfId="882" priority="40">
      <formula>CR68=$A$11</formula>
    </cfRule>
  </conditionalFormatting>
  <conditionalFormatting sqref="CF69">
    <cfRule type="expression" dxfId="881" priority="37">
      <formula>CR68=$A$11</formula>
    </cfRule>
    <cfRule type="expression" dxfId="880" priority="38">
      <formula>CR69=$A$11</formula>
    </cfRule>
  </conditionalFormatting>
  <conditionalFormatting sqref="T89">
    <cfRule type="expression" dxfId="879" priority="36">
      <formula>AF90=$A$11</formula>
    </cfRule>
    <cfRule type="expression" dxfId="878" priority="93">
      <formula>AF89=$A$11</formula>
    </cfRule>
  </conditionalFormatting>
  <conditionalFormatting sqref="T90">
    <cfRule type="expression" dxfId="877" priority="33">
      <formula>AF89=$A$11</formula>
    </cfRule>
    <cfRule type="expression" dxfId="876" priority="34">
      <formula>AF90=$A$11</formula>
    </cfRule>
  </conditionalFormatting>
  <conditionalFormatting sqref="T103:T104">
    <cfRule type="expression" dxfId="875" priority="32">
      <formula>$S$90="(Bye)"</formula>
    </cfRule>
  </conditionalFormatting>
  <conditionalFormatting sqref="T103">
    <cfRule type="expression" dxfId="874" priority="30">
      <formula>AF104=$A$11</formula>
    </cfRule>
    <cfRule type="expression" dxfId="873" priority="31">
      <formula>AF103=$A$11</formula>
    </cfRule>
  </conditionalFormatting>
  <conditionalFormatting sqref="T104">
    <cfRule type="expression" dxfId="872" priority="28">
      <formula>AF103=$A$11</formula>
    </cfRule>
    <cfRule type="expression" dxfId="871" priority="29">
      <formula>AF104=$A$11</formula>
    </cfRule>
  </conditionalFormatting>
  <conditionalFormatting sqref="T75">
    <cfRule type="expression" dxfId="870" priority="26">
      <formula>AF76=$A$11</formula>
    </cfRule>
    <cfRule type="expression" dxfId="869" priority="27">
      <formula>AF75=$A$11</formula>
    </cfRule>
  </conditionalFormatting>
  <conditionalFormatting sqref="T76">
    <cfRule type="expression" dxfId="868" priority="24">
      <formula>AF75=$A$11</formula>
    </cfRule>
    <cfRule type="expression" dxfId="867" priority="25">
      <formula>AF76=$A$11</formula>
    </cfRule>
  </conditionalFormatting>
  <conditionalFormatting sqref="D82:D83">
    <cfRule type="expression" dxfId="866" priority="19">
      <formula>$S$76="(Bye)"</formula>
    </cfRule>
  </conditionalFormatting>
  <conditionalFormatting sqref="D82">
    <cfRule type="expression" dxfId="865" priority="21">
      <formula>P83=$A$11</formula>
    </cfRule>
    <cfRule type="expression" dxfId="864" priority="22">
      <formula>P82=$A$11</formula>
    </cfRule>
  </conditionalFormatting>
  <conditionalFormatting sqref="D83">
    <cfRule type="expression" dxfId="863" priority="23">
      <formula>P82=$A$11</formula>
    </cfRule>
    <cfRule type="expression" dxfId="862" priority="99">
      <formula>P83=$A$11</formula>
    </cfRule>
  </conditionalFormatting>
  <conditionalFormatting sqref="D110:D111">
    <cfRule type="expression" dxfId="861" priority="14">
      <formula>$S$104="(Bye)"</formula>
    </cfRule>
  </conditionalFormatting>
  <conditionalFormatting sqref="D110:D111">
    <cfRule type="expression" dxfId="860" priority="13">
      <formula>$S$90="(Bye)"</formula>
    </cfRule>
  </conditionalFormatting>
  <conditionalFormatting sqref="D110">
    <cfRule type="expression" dxfId="859" priority="15">
      <formula>P111=$A$11</formula>
    </cfRule>
    <cfRule type="expression" dxfId="858" priority="16">
      <formula>P110=$A$11</formula>
    </cfRule>
  </conditionalFormatting>
  <conditionalFormatting sqref="D111">
    <cfRule type="expression" dxfId="857" priority="17">
      <formula>P110=$A$11</formula>
    </cfRule>
    <cfRule type="expression" dxfId="856" priority="18">
      <formula>P111=$A$11</formula>
    </cfRule>
  </conditionalFormatting>
  <conditionalFormatting sqref="D96:D97">
    <cfRule type="expression" dxfId="855" priority="8">
      <formula>$A$81="Bye"</formula>
    </cfRule>
  </conditionalFormatting>
  <conditionalFormatting sqref="D96:D97">
    <cfRule type="expression" dxfId="854" priority="7">
      <formula>$S$76="(Bye)"</formula>
    </cfRule>
  </conditionalFormatting>
  <conditionalFormatting sqref="D96">
    <cfRule type="expression" dxfId="853" priority="9">
      <formula>P97=$A$11</formula>
    </cfRule>
    <cfRule type="expression" dxfId="852" priority="10">
      <formula>P96=$A$11</formula>
    </cfRule>
  </conditionalFormatting>
  <conditionalFormatting sqref="D97">
    <cfRule type="expression" dxfId="851" priority="11">
      <formula>P96=$A$11</formula>
    </cfRule>
    <cfRule type="expression" dxfId="850" priority="12">
      <formula>P97=$A$11</formula>
    </cfRule>
  </conditionalFormatting>
  <conditionalFormatting sqref="D68:D69">
    <cfRule type="expression" dxfId="849" priority="91">
      <formula>$A$81="Bye"</formula>
    </cfRule>
  </conditionalFormatting>
  <conditionalFormatting sqref="D68:D69">
    <cfRule type="expression" dxfId="848" priority="6">
      <formula>$S$76="(Bye)"</formula>
    </cfRule>
  </conditionalFormatting>
  <conditionalFormatting sqref="D68">
    <cfRule type="expression" dxfId="847" priority="3">
      <formula>P69=$A$11</formula>
    </cfRule>
    <cfRule type="expression" dxfId="846" priority="4">
      <formula>P68=$A$11</formula>
    </cfRule>
  </conditionalFormatting>
  <conditionalFormatting sqref="D69">
    <cfRule type="expression" dxfId="845" priority="2">
      <formula>P68=$A$11</formula>
    </cfRule>
    <cfRule type="expression" dxfId="844" priority="5">
      <formula>P69=$A$11</formula>
    </cfRule>
  </conditionalFormatting>
  <pageMargins left="0.2" right="0.21" top="0.4" bottom="0.64" header="0.22" footer="0.5"/>
  <pageSetup paperSize="8" scale="46"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FG230"/>
  <sheetViews>
    <sheetView showGridLines="0" zoomScale="60" zoomScaleNormal="60" workbookViewId="0">
      <selection activeCell="BR53" sqref="BR53:BZ54"/>
    </sheetView>
  </sheetViews>
  <sheetFormatPr defaultColWidth="0" defaultRowHeight="0" customHeight="1" zeroHeight="1" x14ac:dyDescent="0.25"/>
  <cols>
    <col min="1" max="1" width="4.44140625" style="137" bestFit="1" customWidth="1"/>
    <col min="2" max="3" width="3.77734375" style="2" customWidth="1"/>
    <col min="4" max="4" width="30.77734375" style="2" customWidth="1"/>
    <col min="5" max="5" width="7.77734375" style="2" customWidth="1"/>
    <col min="6" max="6" width="3.77734375" style="2" customWidth="1"/>
    <col min="7" max="7" width="1.77734375" style="350" customWidth="1"/>
    <col min="8" max="8" width="3.77734375" style="2" customWidth="1"/>
    <col min="9" max="9" width="1.77734375" style="350" customWidth="1"/>
    <col min="10" max="10" width="3.77734375" style="2" customWidth="1"/>
    <col min="11" max="11" width="1.77734375" style="350" customWidth="1"/>
    <col min="12" max="12" width="3.77734375" style="2" customWidth="1"/>
    <col min="13" max="13" width="1.77734375" style="350" customWidth="1"/>
    <col min="14" max="14" width="3.77734375" style="2" customWidth="1"/>
    <col min="15" max="15" width="1.77734375" style="350" customWidth="1"/>
    <col min="16" max="17" width="3.77734375" style="137" customWidth="1"/>
    <col min="18" max="18" width="3.77734375" style="216" customWidth="1"/>
    <col min="19" max="19" width="3.77734375" style="2" customWidth="1"/>
    <col min="20" max="20" width="30.77734375" style="2" customWidth="1"/>
    <col min="21" max="21" width="7.77734375" style="2" customWidth="1"/>
    <col min="22" max="22" width="3.77734375" style="2" customWidth="1"/>
    <col min="23" max="23" width="1.77734375" style="350" customWidth="1"/>
    <col min="24" max="24" width="3.77734375" style="2" customWidth="1"/>
    <col min="25" max="25" width="1.77734375" style="350" customWidth="1"/>
    <col min="26" max="26" width="3.77734375" style="2" customWidth="1"/>
    <col min="27" max="27" width="1.77734375" style="350" customWidth="1"/>
    <col min="28" max="28" width="3.77734375" style="2" customWidth="1"/>
    <col min="29" max="29" width="1.77734375" style="350" customWidth="1"/>
    <col min="30" max="30" width="3.77734375" style="2" customWidth="1"/>
    <col min="31" max="31" width="1.77734375" style="350" customWidth="1"/>
    <col min="32" max="33" width="3.77734375" style="137" customWidth="1"/>
    <col min="34" max="34" width="3.77734375" style="216" customWidth="1"/>
    <col min="35" max="35" width="3.77734375" style="2" customWidth="1"/>
    <col min="36" max="36" width="30.77734375" style="2" customWidth="1"/>
    <col min="37" max="37" width="7.77734375" style="2" customWidth="1"/>
    <col min="38" max="38" width="3.77734375" style="2" customWidth="1"/>
    <col min="39" max="39" width="1.77734375" style="350" customWidth="1"/>
    <col min="40" max="40" width="3.77734375" style="2" customWidth="1"/>
    <col min="41" max="41" width="1.77734375" style="351" customWidth="1"/>
    <col min="42" max="42" width="3.77734375" style="1" customWidth="1"/>
    <col min="43" max="43" width="1.77734375" style="351" customWidth="1"/>
    <col min="44" max="44" width="3.77734375" style="1" customWidth="1"/>
    <col min="45" max="45" width="1.77734375" style="351" customWidth="1"/>
    <col min="46" max="46" width="3.77734375" style="1" customWidth="1"/>
    <col min="47" max="47" width="1.77734375" style="351" customWidth="1"/>
    <col min="48" max="49" width="3.77734375" style="138" customWidth="1"/>
    <col min="50" max="50" width="3.77734375" style="164" customWidth="1"/>
    <col min="51" max="51" width="3.77734375" style="1" customWidth="1"/>
    <col min="52" max="52" width="30.77734375" style="1" customWidth="1"/>
    <col min="53" max="53" width="7.77734375" style="1" customWidth="1"/>
    <col min="54" max="54" width="3.33203125" style="1" customWidth="1"/>
    <col min="55" max="55" width="1.77734375" style="351" customWidth="1"/>
    <col min="56" max="56" width="3.33203125" style="1" customWidth="1"/>
    <col min="57" max="57" width="1.77734375" style="351" customWidth="1"/>
    <col min="58" max="58" width="3.33203125" style="1" customWidth="1"/>
    <col min="59" max="59" width="1.77734375" style="351" customWidth="1"/>
    <col min="60" max="60" width="3.33203125" style="1" customWidth="1"/>
    <col min="61" max="61" width="1.77734375" style="351" customWidth="1"/>
    <col min="62" max="62" width="3.33203125" style="1" customWidth="1"/>
    <col min="63" max="63" width="1.77734375" style="351" customWidth="1"/>
    <col min="64" max="64" width="3.6640625" style="138" customWidth="1"/>
    <col min="65" max="67" width="3.6640625" style="1" customWidth="1"/>
    <col min="68" max="68" width="30.77734375" style="1" customWidth="1"/>
    <col min="69" max="69" width="5.77734375" style="1" customWidth="1"/>
    <col min="70" max="70" width="3.33203125" style="1" customWidth="1"/>
    <col min="71" max="71" width="1.77734375" style="351" customWidth="1"/>
    <col min="72" max="72" width="3.33203125" style="1" customWidth="1"/>
    <col min="73" max="73" width="1.77734375" style="351" customWidth="1"/>
    <col min="74" max="74" width="3.33203125" style="1" customWidth="1"/>
    <col min="75" max="75" width="1.77734375" style="351" customWidth="1"/>
    <col min="76" max="76" width="3.33203125" style="1" customWidth="1"/>
    <col min="77" max="77" width="1.77734375" style="351" customWidth="1"/>
    <col min="78" max="78" width="3.77734375" style="1" customWidth="1"/>
    <col min="79" max="79" width="1.77734375" style="351" customWidth="1"/>
    <col min="80" max="81" width="3.77734375" style="138" customWidth="1"/>
    <col min="82" max="82" width="3.77734375" style="164" customWidth="1"/>
    <col min="83" max="83" width="3.77734375" style="1" customWidth="1"/>
    <col min="84" max="84" width="30.77734375" style="1" customWidth="1"/>
    <col min="85" max="85" width="5.77734375" style="1" customWidth="1"/>
    <col min="86" max="86" width="3.77734375" style="1" customWidth="1"/>
    <col min="87" max="87" width="1.77734375" style="351" customWidth="1"/>
    <col min="88" max="88" width="3.77734375" style="1" customWidth="1"/>
    <col min="89" max="89" width="1.77734375" style="351" customWidth="1"/>
    <col min="90" max="90" width="3.77734375" style="1" customWidth="1"/>
    <col min="91" max="91" width="1.77734375" style="351" customWidth="1"/>
    <col min="92" max="92" width="3.77734375" style="1" customWidth="1"/>
    <col min="93" max="93" width="1.77734375" style="351" customWidth="1"/>
    <col min="94" max="94" width="3.77734375" style="1" customWidth="1"/>
    <col min="95" max="95" width="1.77734375" style="351" customWidth="1"/>
    <col min="96" max="96" width="3.77734375" style="138" customWidth="1"/>
    <col min="97" max="99" width="3.77734375" style="1" customWidth="1"/>
    <col min="100" max="100" width="30.77734375" style="2" customWidth="1"/>
    <col min="101" max="101" width="5.44140625" style="2" bestFit="1" customWidth="1"/>
    <col min="102" max="102" width="3.6640625" style="2" customWidth="1"/>
    <col min="103" max="103" width="1.77734375" style="350" customWidth="1"/>
    <col min="104" max="104" width="3.6640625" style="2" customWidth="1"/>
    <col min="105" max="105" width="1.77734375" style="350" customWidth="1"/>
    <col min="106" max="106" width="3.6640625" style="2" customWidth="1"/>
    <col min="107" max="107" width="1.77734375" style="350" customWidth="1"/>
    <col min="108" max="108" width="3.6640625" style="2" customWidth="1"/>
    <col min="109" max="109" width="1.77734375" style="350" customWidth="1"/>
    <col min="110" max="110" width="3.6640625" style="2" customWidth="1"/>
    <col min="111" max="111" width="1.77734375" style="350" customWidth="1"/>
    <col min="112" max="112" width="3.6640625" style="137" customWidth="1"/>
    <col min="113" max="115" width="3.77734375" style="1" customWidth="1"/>
    <col min="116" max="116" width="30.77734375" style="2" customWidth="1"/>
    <col min="117" max="117" width="5.44140625" style="2" bestFit="1" customWidth="1"/>
    <col min="118" max="118" width="3.6640625" style="2" customWidth="1"/>
    <col min="119" max="119" width="1.77734375" style="350" customWidth="1"/>
    <col min="120" max="120" width="3.6640625" style="2" customWidth="1"/>
    <col min="121" max="121" width="1.77734375" style="350" customWidth="1"/>
    <col min="122" max="122" width="3.6640625" style="2" customWidth="1"/>
    <col min="123" max="123" width="1.77734375" style="350" customWidth="1"/>
    <col min="124" max="124" width="3.6640625" style="2" customWidth="1"/>
    <col min="125" max="125" width="1.77734375" style="350" customWidth="1"/>
    <col min="126" max="126" width="3.6640625" style="2" customWidth="1"/>
    <col min="127" max="127" width="1.77734375" style="350" customWidth="1"/>
    <col min="128" max="128" width="3.6640625" style="137" customWidth="1"/>
    <col min="129" max="130" width="3.6640625" style="2" customWidth="1"/>
    <col min="131" max="131" width="3.77734375" style="2" customWidth="1"/>
    <col min="132" max="132" width="30.77734375" style="2" customWidth="1"/>
    <col min="133" max="133" width="5.77734375" style="2" customWidth="1"/>
    <col min="134" max="134" width="3.77734375" style="2" customWidth="1"/>
    <col min="135" max="135" width="1.77734375" style="350" customWidth="1"/>
    <col min="136" max="136" width="3.77734375" style="2" customWidth="1"/>
    <col min="137" max="137" width="1.77734375" style="350" customWidth="1"/>
    <col min="138" max="138" width="3.77734375" style="2" customWidth="1"/>
    <col min="139" max="139" width="1.77734375" style="350" customWidth="1"/>
    <col min="140" max="140" width="3.77734375" style="2" customWidth="1"/>
    <col min="141" max="141" width="1.77734375" style="350" customWidth="1"/>
    <col min="142" max="142" width="3.77734375" style="2" customWidth="1"/>
    <col min="143" max="143" width="1.77734375" style="350" customWidth="1"/>
    <col min="144" max="147" width="3.77734375" style="2" customWidth="1"/>
    <col min="148" max="148" width="30.77734375" style="2" customWidth="1"/>
    <col min="149" max="149" width="25.6640625" style="2" customWidth="1"/>
    <col min="150" max="163" width="25.6640625" style="2" hidden="1" customWidth="1"/>
    <col min="164" max="16384" width="9.109375" style="2" hidden="1"/>
  </cols>
  <sheetData>
    <row r="1" spans="1:149" s="33" customFormat="1" ht="15" customHeight="1" x14ac:dyDescent="0.25">
      <c r="A1" s="43"/>
      <c r="B1" s="43"/>
      <c r="C1" s="43"/>
      <c r="D1" s="43"/>
      <c r="E1" s="43"/>
      <c r="F1" s="43"/>
      <c r="G1" s="345"/>
      <c r="H1" s="44"/>
      <c r="I1" s="357"/>
      <c r="J1" s="44"/>
      <c r="K1" s="357"/>
      <c r="L1" s="44"/>
      <c r="M1" s="357"/>
      <c r="N1" s="44"/>
      <c r="O1" s="359"/>
      <c r="P1" s="141"/>
      <c r="Q1" s="142"/>
      <c r="R1" s="166"/>
      <c r="S1" s="45"/>
      <c r="T1" s="45"/>
      <c r="U1" s="45"/>
      <c r="V1" s="45"/>
      <c r="W1" s="359"/>
      <c r="X1" s="45"/>
      <c r="Y1" s="359"/>
      <c r="Z1" s="45"/>
      <c r="AA1" s="359"/>
      <c r="AB1" s="45"/>
      <c r="AC1" s="359"/>
      <c r="AD1" s="45"/>
      <c r="AE1" s="359"/>
      <c r="AF1" s="151"/>
      <c r="AG1" s="151"/>
      <c r="AH1" s="166"/>
      <c r="AI1" s="45"/>
      <c r="AJ1" s="45"/>
      <c r="AK1" s="45"/>
      <c r="AL1" s="45"/>
      <c r="AM1" s="359"/>
      <c r="AN1" s="45"/>
      <c r="AO1" s="359"/>
      <c r="AP1" s="45"/>
      <c r="AQ1" s="359"/>
      <c r="AR1" s="45"/>
      <c r="AS1" s="357"/>
      <c r="AT1" s="45"/>
      <c r="AU1" s="357"/>
      <c r="AV1" s="154"/>
      <c r="AW1" s="154"/>
      <c r="AX1" s="173"/>
      <c r="AY1" s="44"/>
      <c r="AZ1" s="44"/>
      <c r="BA1" s="44"/>
      <c r="BB1" s="44"/>
      <c r="BC1" s="357"/>
      <c r="BD1" s="44"/>
      <c r="BE1" s="357"/>
      <c r="BF1" s="44"/>
      <c r="BG1" s="357"/>
      <c r="BH1" s="44"/>
      <c r="BI1" s="357"/>
      <c r="BJ1" s="44"/>
      <c r="BK1" s="357"/>
      <c r="BL1" s="154"/>
      <c r="BM1" s="44"/>
      <c r="BN1" s="44"/>
      <c r="BO1" s="44"/>
      <c r="BP1" s="44"/>
      <c r="BQ1" s="44"/>
      <c r="BR1" s="44"/>
      <c r="BS1" s="357"/>
      <c r="BT1" s="44"/>
      <c r="BU1" s="357"/>
      <c r="BV1" s="44"/>
      <c r="BW1" s="357"/>
      <c r="BX1" s="44"/>
      <c r="BY1" s="357"/>
      <c r="BZ1" s="44"/>
      <c r="CA1" s="357"/>
      <c r="CB1" s="154"/>
      <c r="CC1" s="154"/>
      <c r="CD1" s="154"/>
      <c r="CE1" s="154"/>
      <c r="CF1" s="154"/>
      <c r="CG1" s="154"/>
      <c r="CH1" s="154"/>
      <c r="CI1" s="357"/>
      <c r="CJ1" s="154"/>
      <c r="CK1" s="357"/>
      <c r="CL1" s="154"/>
      <c r="CM1" s="357"/>
      <c r="CN1" s="154"/>
      <c r="CO1" s="357"/>
      <c r="CP1" s="154"/>
      <c r="CQ1" s="357"/>
      <c r="CR1" s="154"/>
      <c r="CS1" s="154"/>
      <c r="CT1" s="154"/>
      <c r="CU1" s="154"/>
      <c r="CV1" s="154"/>
      <c r="CW1" s="154"/>
      <c r="CX1" s="154"/>
      <c r="CY1" s="357"/>
      <c r="CZ1" s="154"/>
      <c r="DA1" s="357"/>
      <c r="DB1" s="154"/>
      <c r="DC1" s="357"/>
      <c r="DD1" s="154"/>
      <c r="DE1" s="357"/>
      <c r="DF1" s="154"/>
      <c r="DG1" s="357"/>
      <c r="DH1" s="154"/>
      <c r="DI1" s="154"/>
      <c r="DJ1" s="154"/>
      <c r="DK1" s="154"/>
      <c r="DL1" s="154"/>
      <c r="DM1" s="154"/>
      <c r="DN1" s="154"/>
      <c r="DO1" s="357"/>
      <c r="DP1" s="154"/>
      <c r="DQ1" s="357"/>
      <c r="DR1" s="154"/>
      <c r="DS1" s="357"/>
      <c r="DT1" s="154"/>
      <c r="DU1" s="357"/>
      <c r="DV1" s="154"/>
      <c r="DW1" s="357"/>
      <c r="DX1" s="154"/>
      <c r="DY1" s="154"/>
      <c r="DZ1" s="154"/>
      <c r="EA1" s="154"/>
      <c r="EB1" s="154"/>
      <c r="EC1" s="154"/>
      <c r="ED1" s="154"/>
      <c r="EE1" s="357"/>
      <c r="EF1" s="154"/>
      <c r="EG1" s="357"/>
      <c r="EH1" s="154"/>
      <c r="EI1" s="357"/>
      <c r="EJ1" s="154"/>
      <c r="EK1" s="357"/>
      <c r="EL1" s="154"/>
      <c r="EM1" s="357"/>
      <c r="EN1" s="154"/>
      <c r="EO1" s="154"/>
      <c r="EP1" s="154"/>
      <c r="EQ1" s="154"/>
      <c r="ER1" s="154"/>
      <c r="ES1" s="154"/>
    </row>
    <row r="2" spans="1:149" s="33" customFormat="1" ht="30" customHeight="1" x14ac:dyDescent="0.25">
      <c r="A2" s="43"/>
      <c r="B2" s="320" t="str">
        <f>"DOUBLE ELIMINATION BRACKET FOR "&amp;A7&amp;" TEAM"</f>
        <v>DOUBLE ELIMINATION BRACKET FOR  17 - 32 TEAM</v>
      </c>
      <c r="C2" s="43"/>
      <c r="D2" s="43"/>
      <c r="E2" s="43"/>
      <c r="F2" s="43"/>
      <c r="G2" s="345"/>
      <c r="H2" s="44"/>
      <c r="I2" s="357"/>
      <c r="J2" s="44"/>
      <c r="K2" s="357"/>
      <c r="L2" s="44"/>
      <c r="M2" s="357"/>
      <c r="N2" s="44"/>
      <c r="O2" s="359"/>
      <c r="P2" s="141"/>
      <c r="Q2" s="142"/>
      <c r="R2" s="166"/>
      <c r="S2" s="45"/>
      <c r="T2" s="45"/>
      <c r="U2" s="45"/>
      <c r="V2" s="45"/>
      <c r="W2" s="359"/>
      <c r="X2" s="45"/>
      <c r="Y2" s="359"/>
      <c r="Z2" s="45"/>
      <c r="AA2" s="359"/>
      <c r="AB2" s="45"/>
      <c r="AC2" s="359"/>
      <c r="AD2" s="45"/>
      <c r="AE2" s="359"/>
      <c r="AF2" s="151"/>
      <c r="AG2" s="151"/>
      <c r="AH2" s="166"/>
      <c r="AI2" s="45"/>
      <c r="AJ2" s="45"/>
      <c r="AK2" s="45"/>
      <c r="AL2" s="45"/>
      <c r="AM2" s="359"/>
      <c r="AN2" s="45"/>
      <c r="AO2" s="359"/>
      <c r="AP2" s="45"/>
      <c r="AQ2" s="359"/>
      <c r="AR2" s="45"/>
      <c r="AS2" s="357"/>
      <c r="AT2" s="45"/>
      <c r="AU2" s="357"/>
      <c r="AV2" s="154"/>
      <c r="AW2" s="154"/>
      <c r="AX2" s="173"/>
      <c r="AY2" s="44"/>
      <c r="AZ2" s="44"/>
      <c r="BA2" s="44"/>
      <c r="BB2" s="44"/>
      <c r="BC2" s="357"/>
      <c r="BD2" s="44"/>
      <c r="BE2" s="357"/>
      <c r="BF2" s="44"/>
      <c r="BG2" s="357"/>
      <c r="BH2" s="44"/>
      <c r="BI2" s="357"/>
      <c r="BJ2" s="44"/>
      <c r="BK2" s="357"/>
      <c r="BL2" s="154"/>
      <c r="BM2" s="44"/>
      <c r="BN2" s="44"/>
      <c r="BO2" s="44"/>
      <c r="BP2" s="44"/>
      <c r="BQ2" s="44"/>
      <c r="BR2" s="44"/>
      <c r="BS2" s="357"/>
      <c r="BT2" s="44"/>
      <c r="BU2" s="357"/>
      <c r="BV2" s="44"/>
      <c r="BW2" s="357"/>
      <c r="BX2" s="44"/>
      <c r="BY2" s="357"/>
      <c r="BZ2" s="44"/>
      <c r="CA2" s="357"/>
      <c r="CB2" s="154"/>
      <c r="CC2" s="154"/>
      <c r="CD2" s="154"/>
      <c r="CE2" s="154"/>
      <c r="CF2" s="154"/>
      <c r="CG2" s="154"/>
      <c r="CH2" s="154"/>
      <c r="CI2" s="357"/>
      <c r="CJ2" s="154"/>
      <c r="CK2" s="357"/>
      <c r="CL2" s="154"/>
      <c r="CM2" s="357"/>
      <c r="CN2" s="154"/>
      <c r="CO2" s="357"/>
      <c r="CP2" s="154"/>
      <c r="CQ2" s="357"/>
      <c r="CR2" s="154"/>
      <c r="CS2" s="154"/>
      <c r="CT2" s="154"/>
      <c r="CU2" s="154"/>
      <c r="CV2" s="154"/>
      <c r="CW2" s="154"/>
      <c r="CX2" s="154"/>
      <c r="CY2" s="357"/>
      <c r="CZ2" s="154"/>
      <c r="DA2" s="357"/>
      <c r="DB2" s="154"/>
      <c r="DC2" s="357"/>
      <c r="DD2" s="154"/>
      <c r="DE2" s="357"/>
      <c r="DF2" s="154"/>
      <c r="DG2" s="357"/>
      <c r="DH2" s="154"/>
      <c r="DI2" s="154"/>
      <c r="DJ2" s="154"/>
      <c r="DK2" s="154"/>
      <c r="DL2" s="154"/>
      <c r="DM2" s="154"/>
      <c r="DN2" s="154"/>
      <c r="DO2" s="357"/>
      <c r="DP2" s="154"/>
      <c r="DQ2" s="357"/>
      <c r="DR2" s="154"/>
      <c r="DS2" s="357"/>
      <c r="DT2" s="154"/>
      <c r="DU2" s="357"/>
      <c r="DV2" s="154"/>
      <c r="DW2" s="357"/>
      <c r="DX2" s="154"/>
      <c r="DY2" s="154"/>
      <c r="DZ2" s="154"/>
      <c r="EA2" s="154"/>
      <c r="EB2" s="154"/>
      <c r="EC2" s="154"/>
      <c r="ED2" s="154"/>
      <c r="EE2" s="357"/>
      <c r="EF2" s="154"/>
      <c r="EG2" s="357"/>
      <c r="EH2" s="154"/>
      <c r="EI2" s="357"/>
      <c r="EJ2" s="154"/>
      <c r="EK2" s="357"/>
      <c r="EL2" s="154"/>
      <c r="EM2" s="357"/>
      <c r="EN2" s="154"/>
      <c r="EO2" s="154"/>
      <c r="EP2" s="154"/>
      <c r="EQ2" s="154"/>
      <c r="ER2" s="154"/>
      <c r="ES2" s="154"/>
    </row>
    <row r="3" spans="1:149" s="33" customFormat="1" ht="4.95" customHeight="1" x14ac:dyDescent="0.25">
      <c r="A3" s="42"/>
      <c r="B3" s="42"/>
      <c r="C3" s="42"/>
      <c r="D3" s="42"/>
      <c r="E3" s="42"/>
      <c r="F3" s="42"/>
      <c r="G3" s="346"/>
      <c r="H3" s="39"/>
      <c r="I3" s="358"/>
      <c r="J3" s="39"/>
      <c r="K3" s="358"/>
      <c r="L3" s="39"/>
      <c r="M3" s="358"/>
      <c r="N3" s="39"/>
      <c r="O3" s="360"/>
      <c r="P3" s="143"/>
      <c r="Q3" s="144"/>
      <c r="R3" s="167"/>
      <c r="S3" s="40"/>
      <c r="T3" s="40"/>
      <c r="U3" s="40"/>
      <c r="V3" s="40"/>
      <c r="W3" s="360"/>
      <c r="X3" s="40"/>
      <c r="Y3" s="360"/>
      <c r="Z3" s="40"/>
      <c r="AA3" s="360"/>
      <c r="AB3" s="40"/>
      <c r="AC3" s="360"/>
      <c r="AD3" s="40"/>
      <c r="AE3" s="360"/>
      <c r="AF3" s="152"/>
      <c r="AG3" s="152"/>
      <c r="AH3" s="167"/>
      <c r="AI3" s="40"/>
      <c r="AJ3" s="40"/>
      <c r="AK3" s="40"/>
      <c r="AL3" s="40"/>
      <c r="AM3" s="360"/>
      <c r="AN3" s="40"/>
      <c r="AO3" s="360"/>
      <c r="AP3" s="40"/>
      <c r="AQ3" s="360"/>
      <c r="AR3" s="40"/>
      <c r="AS3" s="358"/>
      <c r="AT3" s="40"/>
      <c r="AU3" s="358"/>
      <c r="AV3" s="155"/>
      <c r="AW3" s="155"/>
      <c r="AX3" s="174"/>
      <c r="AY3" s="39"/>
      <c r="AZ3" s="39"/>
      <c r="BA3" s="39"/>
      <c r="BB3" s="39"/>
      <c r="BC3" s="358"/>
      <c r="BD3" s="39"/>
      <c r="BE3" s="358"/>
      <c r="BF3" s="39"/>
      <c r="BG3" s="358"/>
      <c r="BH3" s="39"/>
      <c r="BI3" s="358"/>
      <c r="BJ3" s="39"/>
      <c r="BK3" s="358"/>
      <c r="BL3" s="155"/>
      <c r="BM3" s="39"/>
      <c r="BN3" s="39"/>
      <c r="BO3" s="39"/>
      <c r="BP3" s="39"/>
      <c r="BQ3" s="39"/>
      <c r="BR3" s="39"/>
      <c r="BS3" s="358"/>
      <c r="BT3" s="39"/>
      <c r="BU3" s="358"/>
      <c r="BV3" s="39"/>
      <c r="BW3" s="358"/>
      <c r="BX3" s="39"/>
      <c r="BY3" s="358"/>
      <c r="BZ3" s="39"/>
      <c r="CA3" s="358"/>
      <c r="CB3" s="155"/>
      <c r="CC3" s="155"/>
      <c r="CD3" s="155"/>
      <c r="CE3" s="155"/>
      <c r="CF3" s="155"/>
      <c r="CG3" s="155"/>
      <c r="CH3" s="155"/>
      <c r="CI3" s="358"/>
      <c r="CJ3" s="155"/>
      <c r="CK3" s="358"/>
      <c r="CL3" s="155"/>
      <c r="CM3" s="358"/>
      <c r="CN3" s="155"/>
      <c r="CO3" s="358"/>
      <c r="CP3" s="155"/>
      <c r="CQ3" s="358"/>
      <c r="CR3" s="155"/>
      <c r="CS3" s="155"/>
      <c r="CT3" s="155"/>
      <c r="CU3" s="155"/>
      <c r="CV3" s="155"/>
      <c r="CW3" s="155"/>
      <c r="CX3" s="155"/>
      <c r="CY3" s="358"/>
      <c r="CZ3" s="155"/>
      <c r="DA3" s="358"/>
      <c r="DB3" s="155"/>
      <c r="DC3" s="358"/>
      <c r="DD3" s="155"/>
      <c r="DE3" s="358"/>
      <c r="DF3" s="155"/>
      <c r="DG3" s="358"/>
      <c r="DH3" s="155"/>
      <c r="DI3" s="155"/>
      <c r="DJ3" s="155"/>
      <c r="DK3" s="155"/>
      <c r="DL3" s="155"/>
      <c r="DM3" s="155"/>
      <c r="DN3" s="155"/>
      <c r="DO3" s="358"/>
      <c r="DP3" s="155"/>
      <c r="DQ3" s="358"/>
      <c r="DR3" s="155"/>
      <c r="DS3" s="358"/>
      <c r="DT3" s="155"/>
      <c r="DU3" s="358"/>
      <c r="DV3" s="155"/>
      <c r="DW3" s="358"/>
      <c r="DX3" s="155"/>
      <c r="DY3" s="155"/>
      <c r="DZ3" s="155"/>
      <c r="EA3" s="155"/>
      <c r="EB3" s="155"/>
      <c r="EC3" s="155"/>
      <c r="ED3" s="155"/>
      <c r="EE3" s="358"/>
      <c r="EF3" s="155"/>
      <c r="EG3" s="358"/>
      <c r="EH3" s="155"/>
      <c r="EI3" s="358"/>
      <c r="EJ3" s="155"/>
      <c r="EK3" s="358"/>
      <c r="EL3" s="155"/>
      <c r="EM3" s="358"/>
      <c r="EN3" s="155"/>
      <c r="EO3" s="155"/>
      <c r="EP3" s="155"/>
      <c r="EQ3" s="155"/>
      <c r="ER3" s="155"/>
      <c r="ES3" s="155"/>
    </row>
    <row r="4" spans="1:149" s="30" customFormat="1" ht="15" customHeight="1" x14ac:dyDescent="0.25">
      <c r="A4" s="135"/>
      <c r="C4" s="99"/>
      <c r="D4" s="99"/>
      <c r="E4" s="99"/>
      <c r="F4" s="99"/>
      <c r="G4" s="347"/>
      <c r="H4" s="99"/>
      <c r="I4" s="347"/>
      <c r="J4" s="99"/>
      <c r="K4" s="347"/>
      <c r="L4" s="99"/>
      <c r="M4" s="347"/>
      <c r="N4" s="99"/>
      <c r="O4" s="347"/>
      <c r="P4" s="135"/>
      <c r="Q4" s="135"/>
      <c r="R4" s="121"/>
      <c r="S4" s="99"/>
      <c r="T4" s="99"/>
      <c r="U4" s="99"/>
      <c r="V4" s="99"/>
      <c r="W4" s="347"/>
      <c r="X4" s="99"/>
      <c r="Y4" s="347"/>
      <c r="Z4" s="99"/>
      <c r="AA4" s="347"/>
      <c r="AB4" s="99"/>
      <c r="AC4" s="347"/>
      <c r="AD4" s="99"/>
      <c r="AE4" s="347"/>
      <c r="AF4" s="135"/>
      <c r="AG4" s="135"/>
      <c r="AH4" s="121"/>
      <c r="AI4" s="99"/>
      <c r="AJ4" s="99"/>
      <c r="AK4" s="99"/>
      <c r="AL4" s="99"/>
      <c r="AM4" s="347"/>
      <c r="AN4" s="99"/>
      <c r="AO4" s="347"/>
      <c r="AP4" s="99"/>
      <c r="AQ4" s="347"/>
      <c r="AR4" s="99"/>
      <c r="AS4" s="347"/>
      <c r="AT4" s="99"/>
      <c r="AU4" s="347"/>
      <c r="AV4" s="135"/>
      <c r="AW4" s="135"/>
      <c r="AX4" s="99"/>
      <c r="AY4" s="99"/>
      <c r="AZ4" s="99"/>
      <c r="BA4" s="99"/>
      <c r="BB4" s="99"/>
      <c r="BC4" s="347"/>
      <c r="BD4" s="99"/>
      <c r="BE4" s="347"/>
      <c r="BF4" s="99"/>
      <c r="BG4" s="347"/>
      <c r="BH4" s="99"/>
      <c r="BI4" s="347"/>
      <c r="BJ4" s="99"/>
      <c r="BK4" s="347"/>
      <c r="BL4" s="135"/>
      <c r="BM4" s="29"/>
      <c r="BN4" s="29"/>
      <c r="BO4" s="29"/>
      <c r="BP4" s="29"/>
      <c r="BQ4" s="29"/>
      <c r="BR4" s="29"/>
      <c r="BS4" s="368"/>
      <c r="BT4" s="29"/>
      <c r="BU4" s="368"/>
      <c r="BV4" s="29"/>
      <c r="BW4" s="368"/>
      <c r="BX4" s="29"/>
      <c r="BY4" s="368"/>
      <c r="BZ4" s="29"/>
      <c r="CA4" s="368"/>
      <c r="CB4" s="156"/>
      <c r="CC4" s="156"/>
      <c r="CD4" s="156"/>
      <c r="CE4" s="156"/>
      <c r="CF4" s="156"/>
      <c r="CG4" s="156"/>
      <c r="CH4" s="156"/>
      <c r="CI4" s="368"/>
      <c r="CJ4" s="156"/>
      <c r="CK4" s="368"/>
      <c r="CL4" s="156"/>
      <c r="CM4" s="368"/>
      <c r="CN4" s="156"/>
      <c r="CO4" s="368"/>
      <c r="CP4" s="156"/>
      <c r="CQ4" s="368"/>
      <c r="CR4" s="156"/>
      <c r="CS4" s="156"/>
      <c r="CT4" s="156"/>
      <c r="CU4" s="156"/>
      <c r="CV4" s="156"/>
      <c r="CW4" s="156"/>
      <c r="CX4" s="156"/>
      <c r="CY4" s="368"/>
      <c r="CZ4" s="156"/>
      <c r="DA4" s="368"/>
      <c r="DB4" s="156"/>
      <c r="DC4" s="368"/>
      <c r="DD4" s="156"/>
      <c r="DE4" s="368"/>
      <c r="DF4" s="156"/>
      <c r="DG4" s="368"/>
      <c r="DH4" s="156"/>
      <c r="DI4" s="156"/>
      <c r="DJ4" s="156"/>
      <c r="DK4" s="156"/>
      <c r="DL4" s="156"/>
      <c r="DM4" s="156"/>
      <c r="DN4" s="156"/>
      <c r="DO4" s="368"/>
      <c r="DP4" s="156"/>
      <c r="DQ4" s="368"/>
      <c r="DR4" s="156"/>
      <c r="DS4" s="368"/>
      <c r="DT4" s="156"/>
      <c r="DU4" s="368"/>
      <c r="DV4" s="156"/>
      <c r="DW4" s="368"/>
      <c r="DX4" s="156"/>
      <c r="DY4" s="156"/>
      <c r="DZ4" s="156"/>
      <c r="EA4" s="156"/>
      <c r="EB4" s="156"/>
      <c r="EC4" s="156"/>
      <c r="EE4" s="348"/>
      <c r="EG4" s="348"/>
      <c r="EI4" s="348"/>
      <c r="EK4" s="348"/>
      <c r="EM4" s="348"/>
    </row>
    <row r="5" spans="1:149" s="30" customFormat="1" ht="15" customHeight="1" x14ac:dyDescent="0.25">
      <c r="A5" s="136"/>
      <c r="G5" s="348"/>
      <c r="I5" s="348"/>
      <c r="K5" s="348"/>
      <c r="M5" s="348"/>
      <c r="O5" s="348"/>
      <c r="P5" s="136"/>
      <c r="Q5" s="136"/>
      <c r="R5" s="215"/>
      <c r="W5" s="348"/>
      <c r="Y5" s="348"/>
      <c r="AA5" s="348"/>
      <c r="AC5" s="348"/>
      <c r="AE5" s="348"/>
      <c r="AF5" s="136"/>
      <c r="AG5" s="136"/>
      <c r="AH5" s="215"/>
      <c r="AM5" s="348"/>
      <c r="AO5" s="368"/>
      <c r="AP5" s="29"/>
      <c r="AQ5" s="368"/>
      <c r="AR5" s="29"/>
      <c r="AS5" s="368"/>
      <c r="AT5" s="29"/>
      <c r="AU5" s="368"/>
      <c r="AV5" s="156"/>
      <c r="AW5" s="156"/>
      <c r="AX5" s="175"/>
      <c r="AY5" s="29"/>
      <c r="AZ5" s="29"/>
      <c r="BA5" s="29"/>
      <c r="BB5" s="29"/>
      <c r="BC5" s="368"/>
      <c r="BD5" s="29"/>
      <c r="BE5" s="368"/>
      <c r="BF5" s="29"/>
      <c r="BG5" s="368"/>
      <c r="BH5" s="29"/>
      <c r="BI5" s="368"/>
      <c r="BJ5" s="29"/>
      <c r="BK5" s="368"/>
      <c r="BL5" s="156"/>
      <c r="BM5" s="29"/>
      <c r="BN5" s="29"/>
      <c r="BO5" s="29"/>
      <c r="BP5" s="29"/>
      <c r="BQ5" s="29"/>
      <c r="BR5" s="29"/>
      <c r="BS5" s="368"/>
      <c r="BT5" s="29"/>
      <c r="BU5" s="368"/>
      <c r="BV5" s="29"/>
      <c r="BW5" s="368"/>
      <c r="BX5" s="29"/>
      <c r="BY5" s="368"/>
      <c r="BZ5" s="29"/>
      <c r="CA5" s="368"/>
      <c r="CB5" s="156"/>
      <c r="CC5" s="156"/>
      <c r="CD5" s="175"/>
      <c r="CE5" s="29"/>
      <c r="CF5" s="29"/>
      <c r="CG5" s="29"/>
      <c r="CH5" s="29"/>
      <c r="CI5" s="368"/>
      <c r="CJ5" s="29"/>
      <c r="CK5" s="348"/>
      <c r="CM5" s="348"/>
      <c r="CO5" s="348"/>
      <c r="CQ5" s="348"/>
      <c r="CR5" s="136"/>
      <c r="CY5" s="348"/>
      <c r="DA5" s="348"/>
      <c r="DC5" s="348"/>
      <c r="DE5" s="348"/>
      <c r="DG5" s="348"/>
      <c r="DH5" s="136"/>
      <c r="DO5" s="348"/>
      <c r="DQ5" s="348"/>
      <c r="DS5" s="348"/>
      <c r="DU5" s="348"/>
      <c r="DW5" s="348"/>
      <c r="DX5" s="136"/>
      <c r="EE5" s="348"/>
      <c r="EG5" s="348"/>
      <c r="EI5" s="348"/>
      <c r="EK5" s="348"/>
      <c r="EM5" s="348"/>
    </row>
    <row r="6" spans="1:149" s="111" customFormat="1" ht="30" customHeight="1" x14ac:dyDescent="0.25">
      <c r="A6" s="139"/>
      <c r="B6" s="158" t="s">
        <v>36</v>
      </c>
      <c r="G6" s="349"/>
      <c r="I6" s="349"/>
      <c r="K6" s="349"/>
      <c r="M6" s="349"/>
      <c r="O6" s="349"/>
      <c r="P6" s="139"/>
      <c r="Q6" s="139"/>
      <c r="R6" s="127"/>
      <c r="W6" s="349"/>
      <c r="Y6" s="349"/>
      <c r="AA6" s="349"/>
      <c r="AC6" s="349"/>
      <c r="AE6" s="349"/>
      <c r="AF6" s="139"/>
      <c r="AG6" s="139"/>
      <c r="AH6" s="127"/>
      <c r="AM6" s="349"/>
      <c r="AO6" s="349"/>
      <c r="AQ6" s="349"/>
      <c r="AS6" s="349"/>
      <c r="AU6" s="349"/>
      <c r="AV6" s="139"/>
      <c r="AW6" s="139"/>
      <c r="BC6" s="349"/>
      <c r="BE6" s="349"/>
      <c r="BG6" s="349"/>
      <c r="BI6" s="349"/>
      <c r="BK6" s="349"/>
      <c r="BL6" s="139"/>
      <c r="BS6" s="349"/>
      <c r="BU6" s="349"/>
      <c r="BW6" s="349"/>
      <c r="BY6" s="349"/>
      <c r="CA6" s="349"/>
      <c r="CB6" s="139"/>
      <c r="CC6" s="139"/>
      <c r="CI6" s="349"/>
      <c r="CK6" s="349"/>
      <c r="CM6" s="349"/>
      <c r="CO6" s="349"/>
      <c r="CQ6" s="349"/>
      <c r="CR6" s="139"/>
      <c r="CY6" s="349"/>
      <c r="DA6" s="349"/>
      <c r="DC6" s="349"/>
      <c r="DE6" s="349"/>
      <c r="DG6" s="349"/>
      <c r="DH6" s="139"/>
      <c r="DO6" s="349"/>
      <c r="DQ6" s="349"/>
      <c r="DS6" s="349"/>
      <c r="DU6" s="349"/>
      <c r="DW6" s="349"/>
      <c r="DX6" s="139"/>
      <c r="EE6" s="349"/>
      <c r="EG6" s="349"/>
      <c r="EI6" s="349"/>
      <c r="EK6" s="349"/>
      <c r="EM6" s="349"/>
    </row>
    <row r="7" spans="1:149" s="1" customFormat="1" ht="15" customHeight="1" x14ac:dyDescent="0.25">
      <c r="A7" s="137" t="str">
        <f>IF(Setup!C7&gt;16,IF(Setup!C7&lt;33,Setup!C7," 17 - 32")," 17 - 32")</f>
        <v xml:space="preserve"> 17 - 32</v>
      </c>
      <c r="B7" s="137">
        <f>Setup!C7</f>
        <v>16</v>
      </c>
      <c r="C7" s="3"/>
      <c r="D7" s="2"/>
      <c r="F7" s="2"/>
      <c r="G7" s="350"/>
      <c r="H7" s="2"/>
      <c r="I7" s="350"/>
      <c r="J7" s="2"/>
      <c r="K7" s="350"/>
      <c r="L7" s="2"/>
      <c r="M7" s="350"/>
      <c r="N7" s="2"/>
      <c r="O7" s="350"/>
      <c r="P7" s="137"/>
      <c r="Q7" s="137"/>
      <c r="R7" s="216"/>
      <c r="S7" s="2"/>
      <c r="T7" s="2"/>
      <c r="U7" s="2"/>
      <c r="V7" s="2"/>
      <c r="W7" s="350"/>
      <c r="X7" s="2"/>
      <c r="Y7" s="350"/>
      <c r="Z7" s="2"/>
      <c r="AA7" s="350"/>
      <c r="AB7" s="2"/>
      <c r="AC7" s="350"/>
      <c r="AD7" s="2"/>
      <c r="AE7" s="350"/>
      <c r="AF7" s="137"/>
      <c r="AG7" s="137"/>
      <c r="AH7" s="216"/>
      <c r="AI7" s="2"/>
      <c r="AJ7" s="2"/>
      <c r="AK7" s="2"/>
      <c r="AL7" s="2"/>
      <c r="AM7" s="350"/>
      <c r="AN7" s="2"/>
      <c r="AO7" s="351"/>
      <c r="AQ7" s="351"/>
      <c r="AS7" s="351"/>
      <c r="AU7" s="351"/>
      <c r="AV7" s="138"/>
      <c r="AW7" s="138"/>
      <c r="AX7" s="164"/>
      <c r="BC7" s="351"/>
      <c r="BE7" s="351"/>
      <c r="BG7" s="351"/>
      <c r="BI7" s="351"/>
      <c r="BK7" s="351"/>
      <c r="BL7" s="138"/>
      <c r="BS7" s="351"/>
      <c r="BU7" s="351"/>
      <c r="BW7" s="351"/>
      <c r="BY7" s="351"/>
      <c r="CA7" s="351"/>
      <c r="CB7" s="138"/>
      <c r="CC7" s="138"/>
      <c r="CD7" s="164"/>
      <c r="CI7" s="351"/>
      <c r="CK7" s="351"/>
      <c r="CM7" s="351"/>
      <c r="CO7" s="351"/>
      <c r="CQ7" s="351"/>
      <c r="CR7" s="138"/>
      <c r="CY7" s="351"/>
      <c r="DA7" s="351"/>
      <c r="DC7" s="351"/>
      <c r="DE7" s="351"/>
      <c r="DG7" s="351"/>
      <c r="DH7" s="138"/>
      <c r="DO7" s="351"/>
      <c r="DQ7" s="351"/>
      <c r="DS7" s="351"/>
      <c r="DU7" s="351"/>
      <c r="DW7" s="351"/>
      <c r="DX7" s="138"/>
      <c r="EE7" s="351"/>
      <c r="EG7" s="351"/>
      <c r="EI7" s="351"/>
      <c r="EK7" s="351"/>
      <c r="EM7" s="351"/>
    </row>
    <row r="8" spans="1:149" s="1" customFormat="1" ht="15" customHeight="1" x14ac:dyDescent="0.25">
      <c r="A8" s="137" t="str">
        <f ca="1">IF(OR(A9="Bye",A10="Bye"),"Bye","")</f>
        <v/>
      </c>
      <c r="B8" s="131"/>
      <c r="C8" s="16"/>
      <c r="E8" s="9"/>
      <c r="F8" s="9"/>
      <c r="G8" s="351"/>
      <c r="H8" s="9"/>
      <c r="I8" s="351"/>
      <c r="J8" s="9"/>
      <c r="K8" s="351"/>
      <c r="L8" s="9"/>
      <c r="M8" s="351"/>
      <c r="N8" s="9"/>
      <c r="O8" s="351"/>
      <c r="P8" s="137"/>
      <c r="Q8" s="137"/>
      <c r="R8" s="216"/>
      <c r="S8" s="2"/>
      <c r="T8" s="2"/>
      <c r="U8" s="2"/>
      <c r="V8" s="2"/>
      <c r="W8" s="350"/>
      <c r="X8" s="2"/>
      <c r="Y8" s="350"/>
      <c r="Z8" s="2"/>
      <c r="AA8" s="350"/>
      <c r="AB8" s="2"/>
      <c r="AC8" s="350"/>
      <c r="AD8" s="2"/>
      <c r="AE8" s="350"/>
      <c r="AF8" s="137"/>
      <c r="AG8" s="137"/>
      <c r="AH8" s="216"/>
      <c r="AI8" s="2"/>
      <c r="AJ8" s="2"/>
      <c r="AK8" s="2"/>
      <c r="AL8" s="2"/>
      <c r="AM8" s="350"/>
      <c r="AN8" s="2"/>
      <c r="AO8" s="351"/>
      <c r="AQ8" s="351"/>
      <c r="AS8" s="351"/>
      <c r="AU8" s="351"/>
      <c r="AV8" s="138"/>
      <c r="AW8" s="138"/>
      <c r="AX8" s="164"/>
      <c r="BC8" s="351"/>
      <c r="BE8" s="351"/>
      <c r="BG8" s="351"/>
      <c r="BI8" s="351"/>
      <c r="BK8" s="351"/>
      <c r="BL8" s="138"/>
      <c r="BS8" s="351"/>
      <c r="BU8" s="351"/>
      <c r="BW8" s="351"/>
      <c r="BY8" s="351"/>
      <c r="CA8" s="351"/>
      <c r="CB8" s="138"/>
      <c r="CC8" s="138"/>
      <c r="CD8" s="164"/>
      <c r="CI8" s="351"/>
      <c r="CK8" s="351"/>
      <c r="CM8" s="351"/>
      <c r="CO8" s="351"/>
      <c r="CQ8" s="351"/>
      <c r="CR8" s="138"/>
      <c r="CY8" s="351"/>
      <c r="DA8" s="351"/>
      <c r="DC8" s="351"/>
      <c r="DE8" s="351"/>
      <c r="DG8" s="351"/>
      <c r="DH8" s="138"/>
      <c r="DO8" s="351"/>
      <c r="DQ8" s="351"/>
      <c r="DS8" s="351"/>
      <c r="DU8" s="351"/>
      <c r="DW8" s="351"/>
      <c r="DX8" s="138"/>
      <c r="EE8" s="351"/>
      <c r="EG8" s="351"/>
      <c r="EI8" s="351"/>
      <c r="EK8" s="351"/>
      <c r="EM8" s="351"/>
    </row>
    <row r="9" spans="1:149" s="1" customFormat="1" ht="15" customHeight="1" thickBot="1" x14ac:dyDescent="0.3">
      <c r="A9" s="137">
        <f ca="1">dummy1!S9</f>
        <v>1</v>
      </c>
      <c r="B9" s="132"/>
      <c r="C9" s="15" t="str">
        <f ca="1">IF(D9="Bye","","("&amp;A9&amp;")")</f>
        <v>(1)</v>
      </c>
      <c r="D9" s="1" t="str">
        <f ca="1">IFERROR(VLOOKUP(A9,dummy1!$K$45:$L$300,2,FALSE),"")</f>
        <v>Player 1</v>
      </c>
      <c r="F9" s="23"/>
      <c r="G9" s="352"/>
      <c r="H9" s="23"/>
      <c r="I9" s="352"/>
      <c r="J9" s="23"/>
      <c r="K9" s="352"/>
      <c r="L9" s="23"/>
      <c r="M9" s="352"/>
      <c r="N9" s="23"/>
      <c r="O9" s="361"/>
      <c r="P9" s="138">
        <f ca="1">IF(A10="Bye",$A$11,IF(F9&gt;F10,1,0)+IF(H9&gt;H10,1,0)+IF(J9&gt;J10,1,0)+IF(L9&gt;L10,1,0)+IF(N9&gt;N10,1,0))</f>
        <v>0</v>
      </c>
      <c r="Q9" s="137"/>
      <c r="R9" s="216"/>
      <c r="S9" s="2"/>
      <c r="T9" s="2"/>
      <c r="U9" s="2"/>
      <c r="V9" s="2"/>
      <c r="W9" s="350"/>
      <c r="X9" s="2"/>
      <c r="Y9" s="350"/>
      <c r="Z9" s="2"/>
      <c r="AA9" s="350"/>
      <c r="AB9" s="2"/>
      <c r="AC9" s="350"/>
      <c r="AD9" s="2"/>
      <c r="AE9" s="350"/>
      <c r="AF9" s="137"/>
      <c r="AG9" s="137"/>
      <c r="AH9" s="216"/>
      <c r="AI9" s="2"/>
      <c r="AJ9" s="2"/>
      <c r="AK9" s="2"/>
      <c r="AL9" s="2"/>
      <c r="AM9" s="350"/>
      <c r="AN9" s="2"/>
      <c r="AO9" s="351"/>
      <c r="AQ9" s="351"/>
      <c r="AS9" s="351"/>
      <c r="AU9" s="351"/>
      <c r="AV9" s="138"/>
      <c r="AW9" s="138"/>
      <c r="AX9" s="164"/>
      <c r="BC9" s="351"/>
      <c r="BE9" s="351"/>
      <c r="BG9" s="351"/>
      <c r="BI9" s="351"/>
      <c r="BK9" s="351"/>
      <c r="BL9" s="138"/>
      <c r="BS9" s="351"/>
      <c r="BU9" s="351"/>
      <c r="BW9" s="351"/>
      <c r="BY9" s="351"/>
      <c r="CA9" s="351"/>
      <c r="CB9" s="138"/>
      <c r="CC9" s="138"/>
      <c r="CD9" s="178"/>
      <c r="CE9" s="6"/>
      <c r="CF9" s="6"/>
      <c r="CG9" s="6"/>
      <c r="CH9" s="6"/>
      <c r="CI9" s="370"/>
      <c r="CK9" s="351"/>
      <c r="CM9" s="351"/>
      <c r="CO9" s="351"/>
      <c r="CQ9" s="351"/>
      <c r="CR9" s="138"/>
      <c r="CY9" s="351"/>
      <c r="DA9" s="351"/>
      <c r="DC9" s="351"/>
      <c r="DE9" s="351"/>
      <c r="DG9" s="351"/>
      <c r="DH9" s="138"/>
      <c r="DO9" s="351"/>
      <c r="DQ9" s="351"/>
      <c r="DS9" s="351"/>
      <c r="DU9" s="351"/>
      <c r="DW9" s="351"/>
      <c r="DX9" s="138"/>
      <c r="EE9" s="351"/>
      <c r="EG9" s="351"/>
      <c r="EI9" s="351"/>
      <c r="EK9" s="351"/>
      <c r="EM9" s="351"/>
    </row>
    <row r="10" spans="1:149" s="1" customFormat="1" ht="15" customHeight="1" x14ac:dyDescent="0.25">
      <c r="A10" s="137">
        <f ca="1">dummy1!T9</f>
        <v>16</v>
      </c>
      <c r="B10" s="132"/>
      <c r="C10" s="15" t="str">
        <f ca="1">IF(D10="Bye","","("&amp;A10&amp;")")</f>
        <v>(16)</v>
      </c>
      <c r="D10" s="10" t="str">
        <f ca="1">IFERROR(VLOOKUP(A10,dummy1!$K$45:$L$300,2,FALSE),"")</f>
        <v>Player 16</v>
      </c>
      <c r="E10" s="10"/>
      <c r="F10" s="24"/>
      <c r="G10" s="353"/>
      <c r="H10" s="24"/>
      <c r="I10" s="353"/>
      <c r="J10" s="24"/>
      <c r="K10" s="353"/>
      <c r="L10" s="24"/>
      <c r="M10" s="353"/>
      <c r="N10" s="24"/>
      <c r="O10" s="362"/>
      <c r="P10" s="145">
        <f ca="1">IF(A9="Bye",$A$11,IF(F9&lt;F10,1,0)+IF(H9&lt;H10,1,0)+IF(J9&lt;J10,1,0)+IF(L9&lt;L10,1,0)+IF(N9&lt;N10,1,0))</f>
        <v>0</v>
      </c>
      <c r="Q10" s="137"/>
      <c r="R10" s="216"/>
      <c r="S10" s="2"/>
      <c r="T10" s="2"/>
      <c r="U10" s="2"/>
      <c r="V10" s="2"/>
      <c r="W10" s="350"/>
      <c r="X10" s="2"/>
      <c r="Y10" s="350"/>
      <c r="Z10" s="2"/>
      <c r="AA10" s="350"/>
      <c r="AB10" s="2"/>
      <c r="AC10" s="350"/>
      <c r="AD10" s="2"/>
      <c r="AE10" s="350"/>
      <c r="AF10" s="137"/>
      <c r="AG10" s="137"/>
      <c r="AH10" s="216"/>
      <c r="AI10" s="2"/>
      <c r="AJ10" s="2"/>
      <c r="AK10" s="2"/>
      <c r="AL10" s="2"/>
      <c r="AM10" s="350"/>
      <c r="AN10" s="2"/>
      <c r="AO10" s="351"/>
      <c r="AQ10" s="351"/>
      <c r="AS10" s="351"/>
      <c r="AU10" s="351"/>
      <c r="AV10" s="138"/>
      <c r="AW10" s="138"/>
      <c r="AX10" s="164"/>
      <c r="BC10" s="351"/>
      <c r="BE10" s="351"/>
      <c r="BG10" s="351"/>
      <c r="BI10" s="351"/>
      <c r="BK10" s="351"/>
      <c r="BL10" s="138"/>
      <c r="BS10" s="351"/>
      <c r="BU10" s="351"/>
      <c r="BW10" s="351"/>
      <c r="BY10" s="351"/>
      <c r="CA10" s="351"/>
      <c r="CB10" s="138"/>
      <c r="CC10" s="138"/>
      <c r="CD10" s="178"/>
      <c r="CE10" s="6"/>
      <c r="CF10" s="6"/>
      <c r="CG10" s="6"/>
      <c r="CH10" s="6"/>
      <c r="CI10" s="370"/>
      <c r="CK10" s="351"/>
      <c r="CM10" s="351"/>
      <c r="CO10" s="351"/>
      <c r="CQ10" s="351"/>
      <c r="CR10" s="138"/>
      <c r="CY10" s="351"/>
      <c r="DA10" s="351"/>
      <c r="DC10" s="351"/>
      <c r="DE10" s="351"/>
      <c r="DG10" s="351"/>
      <c r="DH10" s="138"/>
      <c r="DO10" s="351"/>
      <c r="DQ10" s="351"/>
      <c r="DS10" s="351"/>
      <c r="DU10" s="351"/>
      <c r="DW10" s="351"/>
      <c r="DX10" s="138"/>
      <c r="EE10" s="351"/>
      <c r="EG10" s="351"/>
      <c r="EI10" s="351"/>
      <c r="EK10" s="351"/>
      <c r="EM10" s="351"/>
    </row>
    <row r="11" spans="1:149" s="1" customFormat="1" ht="15" customHeight="1" x14ac:dyDescent="0.25">
      <c r="A11" s="137">
        <v>3</v>
      </c>
      <c r="B11" s="132"/>
      <c r="C11" s="16"/>
      <c r="F11" s="9"/>
      <c r="G11" s="351"/>
      <c r="H11" s="9"/>
      <c r="I11" s="351"/>
      <c r="J11" s="9"/>
      <c r="K11" s="351"/>
      <c r="L11" s="9"/>
      <c r="M11" s="351"/>
      <c r="N11" s="9"/>
      <c r="O11" s="351"/>
      <c r="P11" s="146"/>
      <c r="Q11" s="137"/>
      <c r="R11" s="240"/>
      <c r="S11" s="16"/>
      <c r="U11" s="9"/>
      <c r="V11" s="9"/>
      <c r="W11" s="351"/>
      <c r="X11" s="9"/>
      <c r="Y11" s="351"/>
      <c r="Z11" s="9"/>
      <c r="AA11" s="351"/>
      <c r="AB11" s="9"/>
      <c r="AC11" s="351"/>
      <c r="AD11" s="9"/>
      <c r="AE11" s="351"/>
      <c r="AF11" s="137"/>
      <c r="AG11" s="137"/>
      <c r="AH11" s="216"/>
      <c r="AI11" s="2"/>
      <c r="AJ11" s="2"/>
      <c r="AK11" s="2"/>
      <c r="AL11" s="2"/>
      <c r="AM11" s="350"/>
      <c r="AN11" s="2"/>
      <c r="AO11" s="351"/>
      <c r="AQ11" s="351"/>
      <c r="AS11" s="351"/>
      <c r="AU11" s="351"/>
      <c r="AV11" s="138"/>
      <c r="AW11" s="138"/>
      <c r="AX11" s="164"/>
      <c r="BC11" s="351"/>
      <c r="BE11" s="351"/>
      <c r="BG11" s="351"/>
      <c r="BI11" s="351"/>
      <c r="BK11" s="351"/>
      <c r="BL11" s="138"/>
      <c r="BS11" s="351"/>
      <c r="BU11" s="351"/>
      <c r="BW11" s="351"/>
      <c r="BY11" s="351"/>
      <c r="CA11" s="351"/>
      <c r="CB11" s="138"/>
      <c r="CC11" s="138"/>
      <c r="CD11" s="164"/>
      <c r="CI11" s="351"/>
      <c r="CK11" s="351"/>
      <c r="CM11" s="351"/>
      <c r="CO11" s="351"/>
      <c r="CQ11" s="351"/>
      <c r="CR11" s="138"/>
      <c r="CY11" s="351"/>
      <c r="DA11" s="351"/>
      <c r="DC11" s="351"/>
      <c r="DE11" s="351"/>
      <c r="DG11" s="351"/>
      <c r="DH11" s="138"/>
      <c r="DO11" s="351"/>
      <c r="DQ11" s="351"/>
      <c r="DS11" s="351"/>
      <c r="DU11" s="351"/>
      <c r="DW11" s="351"/>
      <c r="DX11" s="138"/>
      <c r="EE11" s="351"/>
      <c r="EG11" s="351"/>
      <c r="EI11" s="351"/>
      <c r="EK11" s="351"/>
      <c r="EM11" s="351"/>
    </row>
    <row r="12" spans="1:149" s="1" customFormat="1" ht="15" customHeight="1" thickBot="1" x14ac:dyDescent="0.3">
      <c r="A12" s="137">
        <v>0</v>
      </c>
      <c r="B12" s="131"/>
      <c r="C12" s="130">
        <f ca="1">IF(A9&lt;&gt;"Bye",IF(A10&lt;&gt;"Bye",A12+1,A12),A12)</f>
        <v>1</v>
      </c>
      <c r="D12" s="182">
        <f ca="1">VLOOKUP(C12,dummy1!$O$9:$R$72,2,FALSE)</f>
        <v>42040</v>
      </c>
      <c r="E12" s="183">
        <f ca="1">VLOOKUP(C12,dummy1!$O$9:$R$72,3,FALSE)</f>
        <v>0.625</v>
      </c>
      <c r="F12" s="412" t="str">
        <f ca="1">VLOOKUP(C12,dummy1!$O$9:$R$72,4,FALSE)</f>
        <v>Court 1</v>
      </c>
      <c r="G12" s="412"/>
      <c r="H12" s="412"/>
      <c r="I12" s="412"/>
      <c r="J12" s="412"/>
      <c r="K12" s="412"/>
      <c r="L12" s="412"/>
      <c r="M12" s="412"/>
      <c r="N12" s="412"/>
      <c r="O12" s="351"/>
      <c r="P12" s="146"/>
      <c r="Q12" s="157"/>
      <c r="R12" s="241"/>
      <c r="S12" s="27" t="str">
        <f ca="1">IF(P9=$A$11,C9,IF(P10=$A$11,C10,""))</f>
        <v/>
      </c>
      <c r="T12" s="1" t="str">
        <f ca="1">IF(P9=$A$11,D9,IF(P10=$A$11,D10,"Winner Match "&amp;C12))</f>
        <v>Winner Match 1</v>
      </c>
      <c r="V12" s="23"/>
      <c r="W12" s="352"/>
      <c r="X12" s="23"/>
      <c r="Y12" s="352"/>
      <c r="Z12" s="23"/>
      <c r="AA12" s="352"/>
      <c r="AB12" s="23"/>
      <c r="AC12" s="352"/>
      <c r="AD12" s="23"/>
      <c r="AE12" s="361"/>
      <c r="AF12" s="138">
        <f>IF(V12&gt;V13,1,0)+IF(X12&gt;X13,1,0)+IF(Z12&gt;Z13,1,0)+IF(AB12&gt;AB13,1,0)+IF(AD12&gt;AD13,1,0)</f>
        <v>0</v>
      </c>
      <c r="AG12" s="137"/>
      <c r="AH12" s="216"/>
      <c r="AI12" s="2"/>
      <c r="AJ12" s="2"/>
      <c r="AK12" s="2"/>
      <c r="AL12" s="2"/>
      <c r="AM12" s="350"/>
      <c r="AN12" s="2"/>
      <c r="AO12" s="351"/>
      <c r="AQ12" s="351"/>
      <c r="AS12" s="351"/>
      <c r="AU12" s="351"/>
      <c r="AV12" s="138"/>
      <c r="AW12" s="138"/>
      <c r="AX12" s="164"/>
      <c r="BC12" s="351"/>
      <c r="BE12" s="351"/>
      <c r="BG12" s="351"/>
      <c r="BI12" s="351"/>
      <c r="BK12" s="351"/>
      <c r="BL12" s="138"/>
      <c r="BS12" s="351"/>
      <c r="BU12" s="351"/>
      <c r="BW12" s="351"/>
      <c r="BY12" s="351"/>
      <c r="CA12" s="351"/>
      <c r="CB12" s="138"/>
      <c r="CC12" s="138"/>
      <c r="CD12" s="164"/>
      <c r="CI12" s="351"/>
      <c r="CK12" s="351"/>
      <c r="CM12" s="351"/>
      <c r="CO12" s="351"/>
      <c r="CQ12" s="351"/>
      <c r="CR12" s="138"/>
      <c r="CY12" s="351"/>
      <c r="DA12" s="351"/>
      <c r="DC12" s="351"/>
      <c r="DE12" s="351"/>
      <c r="DG12" s="351"/>
      <c r="DH12" s="138"/>
      <c r="DO12" s="351"/>
      <c r="DQ12" s="351"/>
      <c r="DS12" s="351"/>
      <c r="DU12" s="351"/>
      <c r="DW12" s="351"/>
      <c r="DX12" s="138"/>
      <c r="EE12" s="351"/>
      <c r="EG12" s="351"/>
      <c r="EI12" s="351"/>
      <c r="EK12" s="351"/>
      <c r="EM12" s="351"/>
    </row>
    <row r="13" spans="1:149" s="1" customFormat="1" ht="15" customHeight="1" x14ac:dyDescent="0.25">
      <c r="A13" s="137"/>
      <c r="B13" s="113"/>
      <c r="C13" s="16"/>
      <c r="F13" s="9"/>
      <c r="G13" s="351"/>
      <c r="H13" s="9"/>
      <c r="I13" s="351"/>
      <c r="J13" s="9"/>
      <c r="K13" s="351"/>
      <c r="L13" s="9"/>
      <c r="M13" s="351"/>
      <c r="N13" s="9"/>
      <c r="O13" s="351"/>
      <c r="P13" s="146"/>
      <c r="Q13" s="137"/>
      <c r="R13" s="240"/>
      <c r="S13" s="15" t="str">
        <f ca="1">IF(P15=$A$11,C15,IF(P16=$A$11,C16,""))</f>
        <v/>
      </c>
      <c r="T13" s="10" t="str">
        <f ca="1">IF(P15=$A$11,D15,IF(P16=$A$11,D16,"Winner Match "&amp;C18))</f>
        <v>Winner Match 2</v>
      </c>
      <c r="U13" s="10"/>
      <c r="V13" s="24"/>
      <c r="W13" s="353"/>
      <c r="X13" s="24"/>
      <c r="Y13" s="353"/>
      <c r="Z13" s="24"/>
      <c r="AA13" s="353"/>
      <c r="AB13" s="24"/>
      <c r="AC13" s="353"/>
      <c r="AD13" s="24"/>
      <c r="AE13" s="362"/>
      <c r="AF13" s="149">
        <f>IF(V12&lt;V13,1,0)+IF(X12&lt;X13,1,0)+IF(Z12&lt;Z13,1,0)+IF(AB12&lt;AB13,1,0)+IF(AD12&lt;AD13,1,0)</f>
        <v>0</v>
      </c>
      <c r="AG13" s="148"/>
      <c r="AH13" s="216"/>
      <c r="AI13" s="2"/>
      <c r="AJ13" s="2"/>
      <c r="AK13" s="2"/>
      <c r="AL13" s="2"/>
      <c r="AM13" s="350"/>
      <c r="AN13" s="2"/>
      <c r="AO13" s="351"/>
      <c r="AQ13" s="351"/>
      <c r="AS13" s="351"/>
      <c r="AU13" s="351"/>
      <c r="AV13" s="138"/>
      <c r="AW13" s="138"/>
      <c r="AX13" s="164"/>
      <c r="BC13" s="351"/>
      <c r="BE13" s="351"/>
      <c r="BG13" s="351"/>
      <c r="BI13" s="351"/>
      <c r="BK13" s="351"/>
      <c r="BL13" s="138"/>
      <c r="BS13" s="351"/>
      <c r="BU13" s="351"/>
      <c r="BW13" s="351"/>
      <c r="BY13" s="351"/>
      <c r="CA13" s="351"/>
      <c r="CB13" s="138"/>
      <c r="CC13" s="138"/>
      <c r="CD13" s="164"/>
      <c r="CI13" s="351"/>
      <c r="CK13" s="351"/>
      <c r="CM13" s="351"/>
      <c r="CO13" s="351"/>
      <c r="CQ13" s="351"/>
      <c r="CR13" s="138"/>
      <c r="CY13" s="351"/>
      <c r="DA13" s="351"/>
      <c r="DC13" s="351"/>
      <c r="DE13" s="351"/>
      <c r="DG13" s="351"/>
      <c r="DH13" s="138"/>
      <c r="DO13" s="351"/>
      <c r="DQ13" s="351"/>
      <c r="DS13" s="351"/>
      <c r="DU13" s="351"/>
      <c r="DW13" s="351"/>
      <c r="DX13" s="138"/>
      <c r="EE13" s="351"/>
      <c r="EG13" s="351"/>
      <c r="EI13" s="351"/>
      <c r="EK13" s="351"/>
      <c r="EM13" s="351"/>
    </row>
    <row r="14" spans="1:149" s="1" customFormat="1" ht="15" customHeight="1" x14ac:dyDescent="0.25">
      <c r="A14" s="137" t="str">
        <f ca="1">IF(OR(A15="Bye",A16="Bye"),"Bye","")</f>
        <v/>
      </c>
      <c r="B14" s="131"/>
      <c r="C14" s="16"/>
      <c r="E14" s="9"/>
      <c r="F14" s="9"/>
      <c r="G14" s="351"/>
      <c r="H14" s="9"/>
      <c r="I14" s="351"/>
      <c r="J14" s="9"/>
      <c r="K14" s="351"/>
      <c r="L14" s="9"/>
      <c r="M14" s="351"/>
      <c r="N14" s="9"/>
      <c r="O14" s="351"/>
      <c r="P14" s="137"/>
      <c r="Q14" s="148"/>
      <c r="R14" s="240"/>
      <c r="S14" s="16"/>
      <c r="V14" s="9"/>
      <c r="W14" s="351"/>
      <c r="X14" s="9"/>
      <c r="Y14" s="351"/>
      <c r="Z14" s="9"/>
      <c r="AA14" s="351"/>
      <c r="AB14" s="9"/>
      <c r="AC14" s="351"/>
      <c r="AD14" s="9"/>
      <c r="AE14" s="351"/>
      <c r="AF14" s="137"/>
      <c r="AG14" s="148"/>
      <c r="AH14" s="216"/>
      <c r="AI14" s="2"/>
      <c r="AJ14" s="2"/>
      <c r="AK14" s="2"/>
      <c r="AL14" s="2"/>
      <c r="AM14" s="350"/>
      <c r="AN14" s="2"/>
      <c r="AO14" s="351"/>
      <c r="AQ14" s="351"/>
      <c r="AS14" s="351"/>
      <c r="AU14" s="351"/>
      <c r="AV14" s="138"/>
      <c r="AW14" s="138"/>
      <c r="AX14" s="164"/>
      <c r="BC14" s="351"/>
      <c r="BE14" s="351"/>
      <c r="BG14" s="351"/>
      <c r="BI14" s="351"/>
      <c r="BK14" s="351"/>
      <c r="BL14" s="138"/>
      <c r="BS14" s="351"/>
      <c r="BU14" s="351"/>
      <c r="BW14" s="351"/>
      <c r="BY14" s="351"/>
      <c r="CA14" s="351"/>
      <c r="CB14" s="138"/>
      <c r="CC14" s="138"/>
      <c r="CD14" s="164"/>
      <c r="CI14" s="351"/>
      <c r="CK14" s="351"/>
      <c r="CM14" s="351"/>
      <c r="CO14" s="351"/>
      <c r="CQ14" s="351"/>
      <c r="CR14" s="138"/>
      <c r="CY14" s="351"/>
      <c r="DA14" s="351"/>
      <c r="DC14" s="351"/>
      <c r="DE14" s="351"/>
      <c r="DG14" s="351"/>
      <c r="DH14" s="138"/>
      <c r="DO14" s="351"/>
      <c r="DQ14" s="351"/>
      <c r="DS14" s="351"/>
      <c r="DU14" s="351"/>
      <c r="DW14" s="351"/>
      <c r="DX14" s="138"/>
      <c r="EE14" s="351"/>
      <c r="EG14" s="351"/>
      <c r="EI14" s="351"/>
      <c r="EK14" s="351"/>
      <c r="EM14" s="351"/>
    </row>
    <row r="15" spans="1:149" s="1" customFormat="1" ht="15" customHeight="1" thickBot="1" x14ac:dyDescent="0.3">
      <c r="A15" s="137">
        <f ca="1">dummy1!S10</f>
        <v>8</v>
      </c>
      <c r="B15" s="132"/>
      <c r="C15" s="15" t="str">
        <f ca="1">IF(D15="Bye","","("&amp;A15&amp;")")</f>
        <v>(8)</v>
      </c>
      <c r="D15" s="1" t="str">
        <f ca="1">IFERROR(VLOOKUP(A15,dummy1!$K$45:$L$300,2,FALSE),"")</f>
        <v>Player 8</v>
      </c>
      <c r="F15" s="23"/>
      <c r="G15" s="352"/>
      <c r="H15" s="23"/>
      <c r="I15" s="352"/>
      <c r="J15" s="23"/>
      <c r="K15" s="352"/>
      <c r="L15" s="23"/>
      <c r="M15" s="352"/>
      <c r="N15" s="23"/>
      <c r="O15" s="361"/>
      <c r="P15" s="138">
        <f ca="1">IF(A16="Bye",$A$11,IF(F15&gt;F16,1,0)+IF(H15&gt;H16,1,0)+IF(J15&gt;J16,1,0)+IF(L15&gt;L16,1,0)+IF(N15&gt;N16,1,0))</f>
        <v>0</v>
      </c>
      <c r="Q15" s="148"/>
      <c r="R15" s="240"/>
      <c r="S15" s="184">
        <f ca="1">C216+1</f>
        <v>13</v>
      </c>
      <c r="T15" s="185">
        <f ca="1">VLOOKUP(S15,dummy1!$O$9:$R$72,2,FALSE)</f>
        <v>42040</v>
      </c>
      <c r="U15" s="186">
        <f ca="1">VLOOKUP(S15,dummy1!$O$9:$R$72,3,FALSE)</f>
        <v>0.625</v>
      </c>
      <c r="V15" s="414" t="str">
        <f ca="1">VLOOKUP(S15,dummy1!$O$9:$R$72,4,FALSE)</f>
        <v>Court 13</v>
      </c>
      <c r="W15" s="414"/>
      <c r="X15" s="414"/>
      <c r="Y15" s="414"/>
      <c r="Z15" s="414"/>
      <c r="AA15" s="414"/>
      <c r="AB15" s="414"/>
      <c r="AC15" s="414"/>
      <c r="AD15" s="414"/>
      <c r="AE15" s="351"/>
      <c r="AF15" s="137"/>
      <c r="AG15" s="148"/>
      <c r="AH15" s="216"/>
      <c r="AI15" s="2"/>
      <c r="AJ15" s="2"/>
      <c r="AK15" s="2"/>
      <c r="AL15" s="2"/>
      <c r="AM15" s="350"/>
      <c r="AN15" s="2"/>
      <c r="AO15" s="351"/>
      <c r="AQ15" s="351"/>
      <c r="AS15" s="351"/>
      <c r="AU15" s="351"/>
      <c r="AV15" s="138"/>
      <c r="AW15" s="138"/>
      <c r="AX15" s="164"/>
      <c r="BC15" s="351"/>
      <c r="BE15" s="351"/>
      <c r="BG15" s="351"/>
      <c r="BI15" s="351"/>
      <c r="BK15" s="351"/>
      <c r="BL15" s="138"/>
      <c r="BR15" s="6"/>
      <c r="BS15" s="370"/>
      <c r="BT15" s="6"/>
      <c r="BU15" s="370"/>
      <c r="BV15" s="6"/>
      <c r="BW15" s="370"/>
      <c r="BY15" s="351"/>
      <c r="CA15" s="351"/>
      <c r="CB15" s="138"/>
      <c r="CC15" s="138"/>
      <c r="CD15" s="164"/>
      <c r="CI15" s="351"/>
      <c r="CK15" s="351"/>
      <c r="CM15" s="351"/>
      <c r="CO15" s="351"/>
      <c r="CQ15" s="351"/>
      <c r="CR15" s="138"/>
      <c r="CY15" s="351"/>
      <c r="DA15" s="351"/>
      <c r="DC15" s="351"/>
      <c r="DE15" s="351"/>
      <c r="DG15" s="351"/>
      <c r="DH15" s="138"/>
      <c r="DO15" s="351"/>
      <c r="DQ15" s="351"/>
      <c r="DS15" s="351"/>
      <c r="DU15" s="351"/>
      <c r="DW15" s="351"/>
      <c r="DX15" s="138"/>
      <c r="EE15" s="351"/>
      <c r="EG15" s="351"/>
      <c r="EI15" s="351"/>
      <c r="EK15" s="351"/>
      <c r="EM15" s="351"/>
    </row>
    <row r="16" spans="1:149" s="1" customFormat="1" ht="15" customHeight="1" x14ac:dyDescent="0.25">
      <c r="A16" s="137">
        <f ca="1">dummy1!T10</f>
        <v>9</v>
      </c>
      <c r="B16" s="132"/>
      <c r="C16" s="15" t="str">
        <f ca="1">IF(D16="Bye","","("&amp;A16&amp;")")</f>
        <v>(9)</v>
      </c>
      <c r="D16" s="10" t="str">
        <f ca="1">IFERROR(VLOOKUP(A16,dummy1!$K$45:$L$300,2,FALSE),"")</f>
        <v>Player 9</v>
      </c>
      <c r="E16" s="10"/>
      <c r="F16" s="24"/>
      <c r="G16" s="353"/>
      <c r="H16" s="24"/>
      <c r="I16" s="353"/>
      <c r="J16" s="24"/>
      <c r="K16" s="353"/>
      <c r="L16" s="24"/>
      <c r="M16" s="353"/>
      <c r="N16" s="24"/>
      <c r="O16" s="362"/>
      <c r="P16" s="149">
        <f ca="1">IF(A15="Bye",$A$11,IF(F15&lt;F16,1,0)+IF(H15&lt;H16,1,0)+IF(J15&lt;J16,1,0)+IF(L15&lt;L16,1,0)+IF(N15&lt;N16,1,0))</f>
        <v>0</v>
      </c>
      <c r="Q16" s="138"/>
      <c r="R16" s="112"/>
      <c r="S16" s="16"/>
      <c r="V16" s="9"/>
      <c r="W16" s="351"/>
      <c r="X16" s="9"/>
      <c r="Y16" s="351"/>
      <c r="Z16" s="9"/>
      <c r="AA16" s="351"/>
      <c r="AB16" s="9"/>
      <c r="AC16" s="351"/>
      <c r="AD16" s="9"/>
      <c r="AE16" s="351"/>
      <c r="AF16" s="137"/>
      <c r="AG16" s="148"/>
      <c r="AH16" s="216"/>
      <c r="AI16" s="2"/>
      <c r="AJ16" s="2"/>
      <c r="AK16" s="2"/>
      <c r="AL16" s="2"/>
      <c r="AM16" s="350"/>
      <c r="AN16" s="2"/>
      <c r="AO16" s="351"/>
      <c r="AQ16" s="351"/>
      <c r="AS16" s="351"/>
      <c r="AU16" s="351"/>
      <c r="AV16" s="138"/>
      <c r="AW16" s="138"/>
      <c r="AX16" s="164"/>
      <c r="BC16" s="351"/>
      <c r="BE16" s="351"/>
      <c r="BG16" s="351"/>
      <c r="BI16" s="351"/>
      <c r="BK16" s="351"/>
      <c r="BL16" s="138"/>
      <c r="BR16" s="6"/>
      <c r="BS16" s="370"/>
      <c r="BT16" s="6"/>
      <c r="BU16" s="370"/>
      <c r="BV16" s="6"/>
      <c r="BW16" s="370"/>
      <c r="BY16" s="351"/>
      <c r="CA16" s="351"/>
      <c r="CB16" s="138"/>
      <c r="CC16" s="138"/>
      <c r="CD16" s="164"/>
      <c r="CI16" s="351"/>
      <c r="CK16" s="351"/>
      <c r="CM16" s="351"/>
      <c r="CO16" s="351"/>
      <c r="CQ16" s="351"/>
      <c r="CR16" s="138"/>
      <c r="CY16" s="351"/>
      <c r="DA16" s="351"/>
      <c r="DC16" s="351"/>
      <c r="DE16" s="351"/>
      <c r="DG16" s="351"/>
      <c r="DH16" s="138"/>
      <c r="DO16" s="351"/>
      <c r="DQ16" s="351"/>
      <c r="DS16" s="351"/>
      <c r="DU16" s="351"/>
      <c r="DW16" s="351"/>
      <c r="DX16" s="138"/>
      <c r="EE16" s="351"/>
      <c r="EG16" s="351"/>
      <c r="EI16" s="351"/>
      <c r="EK16" s="351"/>
      <c r="EM16" s="351"/>
    </row>
    <row r="17" spans="1:144" s="1" customFormat="1" ht="15" customHeight="1" x14ac:dyDescent="0.25">
      <c r="A17" s="137"/>
      <c r="B17" s="132"/>
      <c r="C17" s="16"/>
      <c r="F17" s="9"/>
      <c r="G17" s="351"/>
      <c r="H17" s="9"/>
      <c r="I17" s="351"/>
      <c r="J17" s="9"/>
      <c r="K17" s="351"/>
      <c r="L17" s="9"/>
      <c r="M17" s="351"/>
      <c r="N17" s="9"/>
      <c r="O17" s="351"/>
      <c r="P17" s="138"/>
      <c r="Q17" s="138"/>
      <c r="R17" s="216"/>
      <c r="S17" s="2"/>
      <c r="T17" s="2"/>
      <c r="U17" s="2"/>
      <c r="V17" s="2"/>
      <c r="W17" s="350"/>
      <c r="X17" s="2"/>
      <c r="Y17" s="350"/>
      <c r="Z17" s="2"/>
      <c r="AA17" s="350"/>
      <c r="AB17" s="2"/>
      <c r="AC17" s="350"/>
      <c r="AD17" s="2"/>
      <c r="AE17" s="350"/>
      <c r="AF17" s="137"/>
      <c r="AG17" s="148"/>
      <c r="AH17" s="244"/>
      <c r="AI17" s="16"/>
      <c r="AK17" s="9"/>
      <c r="AL17" s="9"/>
      <c r="AM17" s="351"/>
      <c r="AN17" s="9"/>
      <c r="AO17" s="351"/>
      <c r="AP17" s="9"/>
      <c r="AQ17" s="351"/>
      <c r="AR17" s="9"/>
      <c r="AS17" s="351"/>
      <c r="AT17" s="9"/>
      <c r="AU17" s="351"/>
      <c r="AV17" s="137"/>
      <c r="AW17" s="138"/>
      <c r="AX17" s="164"/>
      <c r="BC17" s="351"/>
      <c r="BE17" s="351"/>
      <c r="BG17" s="351"/>
      <c r="BI17" s="351"/>
      <c r="BK17" s="351"/>
      <c r="BL17" s="138"/>
      <c r="BR17" s="6"/>
      <c r="BS17" s="370"/>
      <c r="BT17" s="6"/>
      <c r="BU17" s="370"/>
      <c r="BV17" s="6"/>
      <c r="BW17" s="370"/>
      <c r="BY17" s="351"/>
      <c r="CA17" s="351"/>
      <c r="CB17" s="138"/>
      <c r="CC17" s="138"/>
      <c r="CD17" s="164"/>
      <c r="CI17" s="351"/>
      <c r="CK17" s="351"/>
      <c r="CM17" s="351"/>
      <c r="CO17" s="351"/>
      <c r="CQ17" s="351"/>
      <c r="CR17" s="138"/>
      <c r="CY17" s="351"/>
      <c r="DA17" s="351"/>
      <c r="DC17" s="351"/>
      <c r="DE17" s="351"/>
      <c r="DG17" s="351"/>
      <c r="DH17" s="138"/>
      <c r="DO17" s="351"/>
      <c r="DQ17" s="351"/>
      <c r="DS17" s="351"/>
      <c r="DU17" s="351"/>
      <c r="DW17" s="351"/>
      <c r="DX17" s="138"/>
      <c r="EE17" s="351"/>
      <c r="EG17" s="351"/>
      <c r="EI17" s="351"/>
      <c r="EK17" s="351"/>
      <c r="EM17" s="351"/>
    </row>
    <row r="18" spans="1:144" s="1" customFormat="1" ht="15" customHeight="1" thickBot="1" x14ac:dyDescent="0.3">
      <c r="A18" s="137"/>
      <c r="B18" s="131"/>
      <c r="C18" s="130">
        <f ca="1">IF(A15&lt;&gt;"Bye",IF(A16&lt;&gt;"Bye",C12+1,C12),C12)</f>
        <v>2</v>
      </c>
      <c r="D18" s="182">
        <f ca="1">VLOOKUP(C18,dummy1!$O$9:$R$72,2,FALSE)</f>
        <v>42040</v>
      </c>
      <c r="E18" s="183">
        <f ca="1">VLOOKUP(C18,dummy1!$O$9:$R$72,3,FALSE)</f>
        <v>0.625</v>
      </c>
      <c r="F18" s="412" t="str">
        <f ca="1">VLOOKUP(C18,dummy1!$O$9:$R$72,4,FALSE)</f>
        <v>Court 2</v>
      </c>
      <c r="G18" s="412"/>
      <c r="H18" s="412"/>
      <c r="I18" s="412"/>
      <c r="J18" s="412"/>
      <c r="K18" s="412"/>
      <c r="L18" s="412"/>
      <c r="M18" s="412"/>
      <c r="N18" s="412"/>
      <c r="O18" s="351"/>
      <c r="P18" s="138"/>
      <c r="Q18" s="138"/>
      <c r="R18" s="216"/>
      <c r="S18" s="2"/>
      <c r="T18" s="2"/>
      <c r="U18" s="2"/>
      <c r="V18" s="2"/>
      <c r="W18" s="350"/>
      <c r="X18" s="2"/>
      <c r="Y18" s="350"/>
      <c r="Z18" s="2"/>
      <c r="AA18" s="350"/>
      <c r="AB18" s="2"/>
      <c r="AC18" s="350"/>
      <c r="AD18" s="2"/>
      <c r="AE18" s="350"/>
      <c r="AF18" s="137"/>
      <c r="AG18" s="147"/>
      <c r="AH18" s="245"/>
      <c r="AI18" s="27" t="str">
        <f>IF(AF12=$A$11,S12,IF(AF13=$A$11,S13,""))</f>
        <v/>
      </c>
      <c r="AJ18" s="1" t="str">
        <f ca="1">IF(AF12=$A$11,T12,IF(AF13=$A$11,T13,"Winner Match "&amp;S15))</f>
        <v>Winner Match 13</v>
      </c>
      <c r="AL18" s="23"/>
      <c r="AM18" s="352"/>
      <c r="AN18" s="23"/>
      <c r="AO18" s="352"/>
      <c r="AP18" s="23"/>
      <c r="AQ18" s="352"/>
      <c r="AR18" s="23"/>
      <c r="AS18" s="352"/>
      <c r="AT18" s="23"/>
      <c r="AU18" s="361"/>
      <c r="AV18" s="138">
        <f>IF(AL18&gt;AL19,1,0)+IF(AN18&gt;AN19,1,0)+IF(AP18&gt;AP19,1,0)+IF(AR18&gt;AR19,1,0)+IF(AT18&gt;AT19,1,0)</f>
        <v>0</v>
      </c>
      <c r="AW18" s="138"/>
      <c r="AX18" s="164"/>
      <c r="BC18" s="351"/>
      <c r="BE18" s="351"/>
      <c r="BG18" s="351"/>
      <c r="BI18" s="351"/>
      <c r="BK18" s="351"/>
      <c r="BL18" s="138"/>
      <c r="BS18" s="351"/>
      <c r="BU18" s="351"/>
      <c r="BW18" s="351"/>
      <c r="BY18" s="351"/>
      <c r="CA18" s="351"/>
      <c r="CB18" s="138"/>
      <c r="CC18" s="138"/>
      <c r="CD18" s="164"/>
      <c r="CI18" s="351"/>
      <c r="CK18" s="351"/>
      <c r="CM18" s="351"/>
      <c r="CO18" s="351"/>
      <c r="CQ18" s="351"/>
      <c r="CR18" s="138"/>
      <c r="CY18" s="351"/>
      <c r="DA18" s="351"/>
      <c r="DC18" s="351"/>
      <c r="DE18" s="351"/>
      <c r="DG18" s="351"/>
      <c r="DH18" s="138"/>
      <c r="DO18" s="351"/>
      <c r="DQ18" s="351"/>
      <c r="DS18" s="351"/>
      <c r="DU18" s="351"/>
      <c r="DW18" s="351"/>
      <c r="DX18" s="138"/>
      <c r="EE18" s="351"/>
      <c r="EG18" s="351"/>
      <c r="EI18" s="351"/>
      <c r="EK18" s="351"/>
      <c r="EM18" s="351"/>
    </row>
    <row r="19" spans="1:144" s="1" customFormat="1" ht="15" customHeight="1" x14ac:dyDescent="0.25">
      <c r="A19" s="137"/>
      <c r="B19" s="113"/>
      <c r="C19" s="16"/>
      <c r="F19" s="9"/>
      <c r="G19" s="351"/>
      <c r="H19" s="9"/>
      <c r="I19" s="351"/>
      <c r="J19" s="9"/>
      <c r="K19" s="351"/>
      <c r="L19" s="9"/>
      <c r="M19" s="351"/>
      <c r="N19" s="9"/>
      <c r="O19" s="351"/>
      <c r="P19" s="137"/>
      <c r="Q19" s="137"/>
      <c r="R19" s="216"/>
      <c r="S19" s="2"/>
      <c r="T19" s="2"/>
      <c r="U19" s="2"/>
      <c r="V19" s="2"/>
      <c r="W19" s="350"/>
      <c r="X19" s="2"/>
      <c r="Y19" s="350"/>
      <c r="Z19" s="2"/>
      <c r="AA19" s="350"/>
      <c r="AB19" s="2"/>
      <c r="AC19" s="350"/>
      <c r="AD19" s="2"/>
      <c r="AE19" s="350"/>
      <c r="AF19" s="137"/>
      <c r="AG19" s="148"/>
      <c r="AH19" s="246"/>
      <c r="AI19" s="15" t="str">
        <f>IF(AF24=$A$11,S24,IF(AF25=$A$11,S25,""))</f>
        <v/>
      </c>
      <c r="AJ19" s="10" t="str">
        <f ca="1">IF(AF24=$A$11,T24,IF(AF25=$A$11,T25,"Winner Match "&amp;S27))</f>
        <v>Winner Match 14</v>
      </c>
      <c r="AK19" s="10"/>
      <c r="AL19" s="24"/>
      <c r="AM19" s="353"/>
      <c r="AN19" s="24"/>
      <c r="AO19" s="353"/>
      <c r="AP19" s="24"/>
      <c r="AQ19" s="353"/>
      <c r="AR19" s="24"/>
      <c r="AS19" s="353"/>
      <c r="AT19" s="24"/>
      <c r="AU19" s="362"/>
      <c r="AV19" s="149">
        <f>IF(AL18&lt;AL19,1,0)+IF(AN18&lt;AN19,1,0)+IF(AP18&lt;AP19,1,0)+IF(AR18&lt;AR19,1,0)+IF(AT18&lt;AT19,1,0)</f>
        <v>0</v>
      </c>
      <c r="AW19" s="148"/>
      <c r="AX19" s="164"/>
      <c r="BC19" s="351"/>
      <c r="BE19" s="351"/>
      <c r="BG19" s="351"/>
      <c r="BI19" s="351"/>
      <c r="BK19" s="351"/>
      <c r="BL19" s="138"/>
      <c r="BS19" s="351"/>
      <c r="BU19" s="351"/>
      <c r="BW19" s="351"/>
      <c r="BY19" s="351"/>
      <c r="CA19" s="351"/>
      <c r="CB19" s="138"/>
      <c r="CC19" s="138"/>
      <c r="CD19" s="178"/>
      <c r="CE19" s="6"/>
      <c r="CF19" s="6"/>
      <c r="CG19" s="6"/>
      <c r="CH19" s="6"/>
      <c r="CI19" s="370"/>
      <c r="CK19" s="351"/>
      <c r="CM19" s="351"/>
      <c r="CO19" s="351"/>
      <c r="CQ19" s="351"/>
      <c r="CR19" s="138"/>
      <c r="CY19" s="351"/>
      <c r="DA19" s="351"/>
      <c r="DC19" s="351"/>
      <c r="DE19" s="351"/>
      <c r="DG19" s="351"/>
      <c r="DH19" s="138"/>
      <c r="DO19" s="351"/>
      <c r="DQ19" s="351"/>
      <c r="DS19" s="351"/>
      <c r="DU19" s="351"/>
      <c r="DW19" s="351"/>
      <c r="DX19" s="138"/>
      <c r="EE19" s="351"/>
      <c r="EG19" s="351"/>
      <c r="EI19" s="351"/>
      <c r="EK19" s="351"/>
      <c r="EM19" s="351"/>
    </row>
    <row r="20" spans="1:144" s="1" customFormat="1" ht="15" customHeight="1" x14ac:dyDescent="0.25">
      <c r="A20" s="137" t="str">
        <f ca="1">IF(OR(A21="Bye",A22="Bye"),"Bye","")</f>
        <v/>
      </c>
      <c r="B20" s="131"/>
      <c r="C20" s="16"/>
      <c r="E20" s="9"/>
      <c r="F20" s="9"/>
      <c r="G20" s="351"/>
      <c r="H20" s="9"/>
      <c r="I20" s="351"/>
      <c r="J20" s="9"/>
      <c r="K20" s="351"/>
      <c r="L20" s="9"/>
      <c r="M20" s="351"/>
      <c r="N20" s="9"/>
      <c r="O20" s="351"/>
      <c r="P20" s="137"/>
      <c r="Q20" s="137"/>
      <c r="R20" s="216"/>
      <c r="S20" s="2"/>
      <c r="T20" s="2"/>
      <c r="U20" s="2"/>
      <c r="V20" s="2"/>
      <c r="W20" s="350"/>
      <c r="X20" s="2"/>
      <c r="Y20" s="350"/>
      <c r="Z20" s="2"/>
      <c r="AA20" s="350"/>
      <c r="AB20" s="2"/>
      <c r="AC20" s="350"/>
      <c r="AD20" s="2"/>
      <c r="AE20" s="350"/>
      <c r="AF20" s="137"/>
      <c r="AG20" s="148"/>
      <c r="AH20" s="246"/>
      <c r="AI20" s="16"/>
      <c r="AL20" s="9"/>
      <c r="AM20" s="351"/>
      <c r="AN20" s="9"/>
      <c r="AO20" s="351"/>
      <c r="AP20" s="9"/>
      <c r="AQ20" s="351"/>
      <c r="AR20" s="9"/>
      <c r="AS20" s="351"/>
      <c r="AT20" s="9"/>
      <c r="AU20" s="351"/>
      <c r="AV20" s="137"/>
      <c r="AW20" s="148"/>
      <c r="AX20" s="164"/>
      <c r="BC20" s="351"/>
      <c r="BE20" s="351"/>
      <c r="BG20" s="351"/>
      <c r="BI20" s="351"/>
      <c r="BK20" s="351"/>
      <c r="BL20" s="138"/>
      <c r="BS20" s="351"/>
      <c r="BU20" s="351"/>
      <c r="BW20" s="351"/>
      <c r="BY20" s="351"/>
      <c r="CA20" s="351"/>
      <c r="CB20" s="138"/>
      <c r="CC20" s="138"/>
      <c r="CD20" s="178"/>
      <c r="CE20" s="6"/>
      <c r="CF20" s="6"/>
      <c r="CG20" s="6"/>
      <c r="CH20" s="6"/>
      <c r="CI20" s="370"/>
      <c r="CK20" s="351"/>
      <c r="CM20" s="351"/>
      <c r="CO20" s="351"/>
      <c r="CQ20" s="351"/>
      <c r="CR20" s="138"/>
      <c r="CY20" s="351"/>
      <c r="DA20" s="351"/>
      <c r="DC20" s="351"/>
      <c r="DE20" s="351"/>
      <c r="DG20" s="351"/>
      <c r="DH20" s="138"/>
      <c r="DO20" s="351"/>
      <c r="DQ20" s="351"/>
      <c r="DS20" s="351"/>
      <c r="DU20" s="351"/>
      <c r="DW20" s="351"/>
      <c r="DX20" s="138"/>
      <c r="EE20" s="351"/>
      <c r="EG20" s="351"/>
      <c r="EI20" s="351"/>
      <c r="EK20" s="351"/>
      <c r="EM20" s="351"/>
    </row>
    <row r="21" spans="1:144" s="1" customFormat="1" ht="15" customHeight="1" thickBot="1" x14ac:dyDescent="0.3">
      <c r="A21" s="137">
        <f ca="1">dummy1!S11</f>
        <v>4</v>
      </c>
      <c r="B21" s="132"/>
      <c r="C21" s="15" t="str">
        <f ca="1">IF(D21="Bye","","("&amp;A21&amp;")")</f>
        <v>(4)</v>
      </c>
      <c r="D21" s="1" t="str">
        <f ca="1">IFERROR(VLOOKUP(A21,dummy1!$K$45:$L$300,2,FALSE),"")</f>
        <v>Player 4</v>
      </c>
      <c r="F21" s="23"/>
      <c r="G21" s="352"/>
      <c r="H21" s="23"/>
      <c r="I21" s="352"/>
      <c r="J21" s="23"/>
      <c r="K21" s="352"/>
      <c r="L21" s="23"/>
      <c r="M21" s="352"/>
      <c r="N21" s="23"/>
      <c r="O21" s="361"/>
      <c r="P21" s="138">
        <f ca="1">IF(A22="Bye",$A$11,IF(F21&gt;F22,1,0)+IF(H21&gt;H22,1,0)+IF(J21&gt;J22,1,0)+IF(L21&gt;L22,1,0)+IF(N21&gt;N22,1,0))</f>
        <v>0</v>
      </c>
      <c r="Q21" s="137"/>
      <c r="R21" s="216"/>
      <c r="S21" s="2"/>
      <c r="T21" s="2"/>
      <c r="U21" s="2"/>
      <c r="V21" s="2"/>
      <c r="W21" s="350"/>
      <c r="X21" s="2"/>
      <c r="Y21" s="350"/>
      <c r="Z21" s="2"/>
      <c r="AA21" s="350"/>
      <c r="AB21" s="2"/>
      <c r="AC21" s="350"/>
      <c r="AD21" s="2"/>
      <c r="AE21" s="350"/>
      <c r="AF21" s="137"/>
      <c r="AG21" s="148"/>
      <c r="AH21" s="244"/>
      <c r="AI21" s="198">
        <f ca="1">S209+1</f>
        <v>25</v>
      </c>
      <c r="AJ21" s="196">
        <f ca="1">VLOOKUP(AI21,dummy1!$O$9:$R$72,2,FALSE)</f>
        <v>42040</v>
      </c>
      <c r="AK21" s="197">
        <f ca="1">VLOOKUP(AI21,dummy1!$O$9:$R$72,3,FALSE)</f>
        <v>0.70833333333333337</v>
      </c>
      <c r="AL21" s="413" t="str">
        <f ca="1">VLOOKUP(AI21,dummy1!$O$9:$R$72,4,FALSE)</f>
        <v>Court 9</v>
      </c>
      <c r="AM21" s="413"/>
      <c r="AN21" s="413"/>
      <c r="AO21" s="413"/>
      <c r="AP21" s="413"/>
      <c r="AQ21" s="413"/>
      <c r="AR21" s="413"/>
      <c r="AS21" s="413"/>
      <c r="AT21" s="413"/>
      <c r="AU21" s="351"/>
      <c r="AV21" s="137"/>
      <c r="AW21" s="148"/>
      <c r="AX21" s="164"/>
      <c r="BC21" s="351"/>
      <c r="BE21" s="351"/>
      <c r="BG21" s="351"/>
      <c r="BI21" s="351"/>
      <c r="BK21" s="351"/>
      <c r="BL21" s="138"/>
      <c r="BS21" s="351"/>
      <c r="BU21" s="351"/>
      <c r="BW21" s="351"/>
      <c r="BY21" s="351"/>
      <c r="CA21" s="351"/>
      <c r="CB21" s="138"/>
      <c r="CC21" s="138"/>
      <c r="CD21" s="164"/>
      <c r="CI21" s="351"/>
      <c r="CK21" s="351"/>
      <c r="CM21" s="351"/>
      <c r="CO21" s="351"/>
      <c r="CQ21" s="351"/>
      <c r="CR21" s="138"/>
      <c r="CY21" s="351"/>
      <c r="DA21" s="351"/>
      <c r="DC21" s="351"/>
      <c r="DE21" s="351"/>
      <c r="DG21" s="351"/>
      <c r="DH21" s="138"/>
      <c r="DO21" s="351"/>
      <c r="DQ21" s="351"/>
      <c r="DS21" s="351"/>
      <c r="DU21" s="351"/>
      <c r="DW21" s="351"/>
      <c r="DX21" s="138"/>
      <c r="EE21" s="351"/>
      <c r="EG21" s="351"/>
      <c r="EI21" s="351"/>
      <c r="EK21" s="351"/>
      <c r="EM21" s="351"/>
    </row>
    <row r="22" spans="1:144" s="1" customFormat="1" ht="15" customHeight="1" x14ac:dyDescent="0.25">
      <c r="A22" s="137">
        <f ca="1">dummy1!T11</f>
        <v>13</v>
      </c>
      <c r="B22" s="132"/>
      <c r="C22" s="15" t="str">
        <f ca="1">IF(D22="Bye","","("&amp;A22&amp;")")</f>
        <v>(13)</v>
      </c>
      <c r="D22" s="10" t="str">
        <f ca="1">IFERROR(VLOOKUP(A22,dummy1!$K$45:$L$300,2,FALSE),"")</f>
        <v>Player 13</v>
      </c>
      <c r="E22" s="10"/>
      <c r="F22" s="24"/>
      <c r="G22" s="353"/>
      <c r="H22" s="24"/>
      <c r="I22" s="353"/>
      <c r="J22" s="24"/>
      <c r="K22" s="353"/>
      <c r="L22" s="24"/>
      <c r="M22" s="353"/>
      <c r="N22" s="24"/>
      <c r="O22" s="362"/>
      <c r="P22" s="145">
        <f ca="1">IF(A21="Bye",$A$11,IF(F21&lt;F22,1,0)+IF(H21&lt;H22,1,0)+IF(J21&lt;J22,1,0)+IF(L21&lt;L22,1,0)+IF(N21&lt;N22,1,0))</f>
        <v>0</v>
      </c>
      <c r="Q22" s="137"/>
      <c r="R22" s="216"/>
      <c r="S22" s="2"/>
      <c r="T22" s="2"/>
      <c r="U22" s="2"/>
      <c r="V22" s="2"/>
      <c r="W22" s="350"/>
      <c r="X22" s="2"/>
      <c r="Y22" s="350"/>
      <c r="Z22" s="2"/>
      <c r="AA22" s="350"/>
      <c r="AB22" s="2"/>
      <c r="AC22" s="350"/>
      <c r="AD22" s="2"/>
      <c r="AE22" s="350"/>
      <c r="AF22" s="137"/>
      <c r="AG22" s="148"/>
      <c r="AH22" s="247"/>
      <c r="AI22" s="16"/>
      <c r="AL22" s="9"/>
      <c r="AM22" s="351"/>
      <c r="AN22" s="9"/>
      <c r="AO22" s="351"/>
      <c r="AP22" s="9"/>
      <c r="AQ22" s="351"/>
      <c r="AR22" s="9"/>
      <c r="AS22" s="351"/>
      <c r="AT22" s="9"/>
      <c r="AU22" s="351"/>
      <c r="AV22" s="137"/>
      <c r="AW22" s="148"/>
      <c r="AX22" s="164"/>
      <c r="BC22" s="351"/>
      <c r="BE22" s="351"/>
      <c r="BF22" s="6"/>
      <c r="BG22" s="370"/>
      <c r="BH22" s="6"/>
      <c r="BI22" s="370"/>
      <c r="BJ22" s="6"/>
      <c r="BK22" s="370"/>
      <c r="BL22" s="138"/>
      <c r="BS22" s="351"/>
      <c r="BU22" s="351"/>
      <c r="BW22" s="351"/>
      <c r="BY22" s="351"/>
      <c r="CA22" s="351"/>
      <c r="CB22" s="138"/>
      <c r="CC22" s="138"/>
      <c r="CD22" s="164"/>
      <c r="CI22" s="351"/>
      <c r="CK22" s="351"/>
      <c r="CM22" s="351"/>
      <c r="CO22" s="351"/>
      <c r="CQ22" s="351"/>
      <c r="CR22" s="138"/>
      <c r="CY22" s="351"/>
      <c r="DA22" s="351"/>
      <c r="DC22" s="351"/>
      <c r="DE22" s="351"/>
      <c r="DG22" s="351"/>
      <c r="DH22" s="138"/>
      <c r="DO22" s="351"/>
      <c r="DQ22" s="351"/>
      <c r="DS22" s="351"/>
      <c r="DU22" s="351"/>
      <c r="DW22" s="351"/>
      <c r="DX22" s="138"/>
      <c r="EE22" s="351"/>
      <c r="EG22" s="351"/>
      <c r="EI22" s="351"/>
      <c r="EK22" s="351"/>
      <c r="EM22" s="351"/>
    </row>
    <row r="23" spans="1:144" s="1" customFormat="1" ht="15" customHeight="1" x14ac:dyDescent="0.25">
      <c r="A23" s="137"/>
      <c r="B23" s="132"/>
      <c r="C23" s="16"/>
      <c r="F23" s="9"/>
      <c r="G23" s="351"/>
      <c r="H23" s="9"/>
      <c r="I23" s="351"/>
      <c r="J23" s="9"/>
      <c r="K23" s="351"/>
      <c r="L23" s="9"/>
      <c r="M23" s="351"/>
      <c r="N23" s="9"/>
      <c r="O23" s="351"/>
      <c r="P23" s="146"/>
      <c r="Q23" s="137"/>
      <c r="R23" s="240"/>
      <c r="S23" s="16"/>
      <c r="U23" s="9"/>
      <c r="V23" s="9"/>
      <c r="W23" s="351"/>
      <c r="X23" s="9"/>
      <c r="Y23" s="351"/>
      <c r="Z23" s="9"/>
      <c r="AA23" s="351"/>
      <c r="AB23" s="9"/>
      <c r="AC23" s="351"/>
      <c r="AD23" s="9"/>
      <c r="AE23" s="351"/>
      <c r="AF23" s="137"/>
      <c r="AG23" s="148"/>
      <c r="AH23" s="216"/>
      <c r="AI23" s="2"/>
      <c r="AJ23" s="2"/>
      <c r="AK23" s="2"/>
      <c r="AL23" s="2"/>
      <c r="AM23" s="350"/>
      <c r="AN23" s="2"/>
      <c r="AO23" s="351"/>
      <c r="AQ23" s="351"/>
      <c r="AS23" s="351"/>
      <c r="AU23" s="351"/>
      <c r="AV23" s="138"/>
      <c r="AW23" s="148"/>
      <c r="AX23" s="164"/>
      <c r="BC23" s="351"/>
      <c r="BE23" s="351"/>
      <c r="BF23" s="6"/>
      <c r="BG23" s="370"/>
      <c r="BH23" s="6"/>
      <c r="BI23" s="370"/>
      <c r="BJ23" s="6"/>
      <c r="BK23" s="370"/>
      <c r="BL23" s="138"/>
      <c r="BS23" s="351"/>
      <c r="BU23" s="351"/>
      <c r="BW23" s="351"/>
      <c r="BY23" s="351"/>
      <c r="CA23" s="351"/>
      <c r="CB23" s="138"/>
      <c r="CC23" s="138"/>
      <c r="CD23" s="164"/>
      <c r="CI23" s="351"/>
      <c r="CK23" s="351"/>
      <c r="CM23" s="351"/>
      <c r="CO23" s="351"/>
      <c r="CQ23" s="351"/>
      <c r="CR23" s="138"/>
      <c r="CY23" s="351"/>
      <c r="DA23" s="351"/>
      <c r="DC23" s="351"/>
      <c r="DE23" s="351"/>
      <c r="DG23" s="351"/>
      <c r="DH23" s="138"/>
      <c r="DO23" s="351"/>
      <c r="DQ23" s="351"/>
      <c r="DS23" s="351"/>
      <c r="DU23" s="351"/>
      <c r="DW23" s="351"/>
      <c r="DX23" s="138"/>
      <c r="EE23" s="351"/>
      <c r="EG23" s="351"/>
      <c r="EI23" s="351"/>
      <c r="EK23" s="351"/>
      <c r="EM23" s="351"/>
    </row>
    <row r="24" spans="1:144" s="1" customFormat="1" ht="15" customHeight="1" thickBot="1" x14ac:dyDescent="0.3">
      <c r="A24" s="137"/>
      <c r="B24" s="131"/>
      <c r="C24" s="130">
        <f ca="1">IF(A21&lt;&gt;"Bye",IF(A22&lt;&gt;"Bye",C18+1,C18),C18)</f>
        <v>3</v>
      </c>
      <c r="D24" s="182">
        <f ca="1">VLOOKUP(C24,dummy1!$O$9:$R$72,2,FALSE)</f>
        <v>42040</v>
      </c>
      <c r="E24" s="183">
        <f ca="1">VLOOKUP(C24,dummy1!$O$9:$R$72,3,FALSE)</f>
        <v>0.625</v>
      </c>
      <c r="F24" s="412" t="str">
        <f ca="1">VLOOKUP(C24,dummy1!$O$9:$R$72,4,FALSE)</f>
        <v>Court 3</v>
      </c>
      <c r="G24" s="412"/>
      <c r="H24" s="412"/>
      <c r="I24" s="412"/>
      <c r="J24" s="412"/>
      <c r="K24" s="412"/>
      <c r="L24" s="412"/>
      <c r="M24" s="412"/>
      <c r="N24" s="412"/>
      <c r="O24" s="351"/>
      <c r="P24" s="146"/>
      <c r="Q24" s="157"/>
      <c r="R24" s="241"/>
      <c r="S24" s="27" t="str">
        <f ca="1">IF(P21=$A$11,C21,IF(P22=$A$11,C22,""))</f>
        <v/>
      </c>
      <c r="T24" s="1" t="str">
        <f ca="1">IF(P21=$A$11,D21,IF(P22=$A$11,D22,"Winner Match "&amp;C24))</f>
        <v>Winner Match 3</v>
      </c>
      <c r="V24" s="23"/>
      <c r="W24" s="352"/>
      <c r="X24" s="23"/>
      <c r="Y24" s="352"/>
      <c r="Z24" s="23"/>
      <c r="AA24" s="352"/>
      <c r="AB24" s="23"/>
      <c r="AC24" s="352"/>
      <c r="AD24" s="23"/>
      <c r="AE24" s="361"/>
      <c r="AF24" s="138">
        <f>IF(V24&gt;V25,1,0)+IF(X24&gt;X25,1,0)+IF(Z24&gt;Z25,1,0)+IF(AB24&gt;AB25,1,0)+IF(AD24&gt;AD25,1,0)</f>
        <v>0</v>
      </c>
      <c r="AG24" s="148"/>
      <c r="AH24" s="216"/>
      <c r="AI24" s="2"/>
      <c r="AJ24" s="2"/>
      <c r="AK24" s="2"/>
      <c r="AL24" s="2"/>
      <c r="AM24" s="350"/>
      <c r="AN24" s="2"/>
      <c r="AO24" s="351"/>
      <c r="AQ24" s="351"/>
      <c r="AS24" s="351"/>
      <c r="AU24" s="351"/>
      <c r="AV24" s="138"/>
      <c r="AW24" s="148"/>
      <c r="AX24" s="164"/>
      <c r="BC24" s="351"/>
      <c r="BE24" s="351"/>
      <c r="BG24" s="351"/>
      <c r="BI24" s="351"/>
      <c r="BK24" s="351"/>
      <c r="BL24" s="138"/>
      <c r="BS24" s="351"/>
      <c r="BU24" s="351"/>
      <c r="BW24" s="351"/>
      <c r="BY24" s="351"/>
      <c r="CA24" s="351"/>
      <c r="CB24" s="138"/>
      <c r="CC24" s="138"/>
      <c r="CD24" s="164"/>
      <c r="CI24" s="351"/>
      <c r="CK24" s="351"/>
      <c r="CM24" s="351"/>
      <c r="CO24" s="351"/>
      <c r="CQ24" s="351"/>
      <c r="CR24" s="138"/>
      <c r="CY24" s="351"/>
      <c r="DA24" s="351"/>
      <c r="DC24" s="351"/>
      <c r="DE24" s="351"/>
      <c r="DG24" s="351"/>
      <c r="DH24" s="138"/>
      <c r="DO24" s="351"/>
      <c r="DQ24" s="351"/>
      <c r="DS24" s="351"/>
      <c r="DU24" s="351"/>
      <c r="DW24" s="351"/>
      <c r="DX24" s="138"/>
      <c r="EE24" s="351"/>
      <c r="EG24" s="351"/>
      <c r="EI24" s="351"/>
      <c r="EK24" s="351"/>
      <c r="EM24" s="351"/>
    </row>
    <row r="25" spans="1:144" s="1" customFormat="1" ht="15" customHeight="1" x14ac:dyDescent="0.25">
      <c r="A25" s="137"/>
      <c r="B25" s="113"/>
      <c r="C25" s="16"/>
      <c r="F25" s="9"/>
      <c r="G25" s="351"/>
      <c r="H25" s="9"/>
      <c r="I25" s="351"/>
      <c r="J25" s="9"/>
      <c r="K25" s="351"/>
      <c r="L25" s="9"/>
      <c r="M25" s="351"/>
      <c r="N25" s="9"/>
      <c r="O25" s="351"/>
      <c r="P25" s="146"/>
      <c r="Q25" s="137"/>
      <c r="R25" s="240"/>
      <c r="S25" s="15" t="str">
        <f ca="1">IF(P27=$A$11,C27,IF(P28=$A$11,C28,""))</f>
        <v/>
      </c>
      <c r="T25" s="10" t="str">
        <f ca="1">IF(P27=$A$11,D27,IF(P28=$A$11,D28,"Winner Match "&amp;C30))</f>
        <v>Winner Match 4</v>
      </c>
      <c r="U25" s="10"/>
      <c r="V25" s="24"/>
      <c r="W25" s="353"/>
      <c r="X25" s="24"/>
      <c r="Y25" s="353"/>
      <c r="Z25" s="24"/>
      <c r="AA25" s="353"/>
      <c r="AB25" s="24"/>
      <c r="AC25" s="353"/>
      <c r="AD25" s="24"/>
      <c r="AE25" s="362"/>
      <c r="AF25" s="149">
        <f>IF(V24&lt;V25,1,0)+IF(X24&lt;X25,1,0)+IF(Z24&lt;Z25,1,0)+IF(AB24&lt;AB25,1,0)+IF(AD24&lt;AD25,1,0)</f>
        <v>0</v>
      </c>
      <c r="AG25" s="137"/>
      <c r="AH25" s="216"/>
      <c r="AI25" s="2"/>
      <c r="AJ25" s="2"/>
      <c r="AK25" s="2"/>
      <c r="AL25" s="2"/>
      <c r="AM25" s="350"/>
      <c r="AN25" s="2"/>
      <c r="AO25" s="351"/>
      <c r="AQ25" s="351"/>
      <c r="AS25" s="351"/>
      <c r="AU25" s="351"/>
      <c r="AV25" s="138"/>
      <c r="AW25" s="148"/>
      <c r="AX25" s="164"/>
      <c r="BC25" s="351"/>
      <c r="BE25" s="351"/>
      <c r="BG25" s="351"/>
      <c r="BI25" s="351"/>
      <c r="BK25" s="351"/>
      <c r="BL25" s="138"/>
      <c r="BS25" s="351"/>
      <c r="BU25" s="351"/>
      <c r="BW25" s="351"/>
      <c r="BY25" s="351"/>
      <c r="CA25" s="351"/>
      <c r="CB25" s="138"/>
      <c r="CC25" s="138"/>
      <c r="CD25" s="164"/>
      <c r="CI25" s="351"/>
      <c r="CK25" s="351"/>
      <c r="CM25" s="351"/>
      <c r="CO25" s="351"/>
      <c r="CQ25" s="351"/>
      <c r="CR25" s="138"/>
      <c r="CY25" s="351"/>
      <c r="DA25" s="351"/>
      <c r="DC25" s="351"/>
      <c r="DE25" s="351"/>
      <c r="DG25" s="351"/>
      <c r="DH25" s="138"/>
      <c r="DO25" s="351"/>
      <c r="DQ25" s="351"/>
      <c r="DS25" s="351"/>
      <c r="DU25" s="351"/>
      <c r="DW25" s="351"/>
      <c r="DX25" s="138"/>
      <c r="EE25" s="351"/>
      <c r="EG25" s="351"/>
      <c r="EI25" s="351"/>
      <c r="EK25" s="351"/>
      <c r="EM25" s="351"/>
    </row>
    <row r="26" spans="1:144" s="1" customFormat="1" ht="15" customHeight="1" x14ac:dyDescent="0.25">
      <c r="A26" s="137" t="str">
        <f ca="1">IF(OR(A27="Bye",A28="Bye"),"Bye","")</f>
        <v/>
      </c>
      <c r="B26" s="131"/>
      <c r="C26" s="16"/>
      <c r="E26" s="9"/>
      <c r="F26" s="9"/>
      <c r="G26" s="351"/>
      <c r="H26" s="9"/>
      <c r="I26" s="351"/>
      <c r="J26" s="9"/>
      <c r="K26" s="351"/>
      <c r="L26" s="9"/>
      <c r="M26" s="351"/>
      <c r="N26" s="9"/>
      <c r="O26" s="351"/>
      <c r="P26" s="137"/>
      <c r="Q26" s="148"/>
      <c r="R26" s="240"/>
      <c r="S26" s="16"/>
      <c r="V26" s="9"/>
      <c r="W26" s="351"/>
      <c r="X26" s="9"/>
      <c r="Y26" s="351"/>
      <c r="Z26" s="9"/>
      <c r="AA26" s="351"/>
      <c r="AB26" s="9"/>
      <c r="AC26" s="351"/>
      <c r="AD26" s="9"/>
      <c r="AE26" s="351"/>
      <c r="AF26" s="137"/>
      <c r="AG26" s="137"/>
      <c r="AH26" s="216"/>
      <c r="AI26" s="2"/>
      <c r="AJ26" s="2"/>
      <c r="AK26" s="2"/>
      <c r="AL26" s="2"/>
      <c r="AM26" s="350"/>
      <c r="AN26" s="2"/>
      <c r="AO26" s="351"/>
      <c r="AQ26" s="351"/>
      <c r="AS26" s="351"/>
      <c r="AU26" s="351"/>
      <c r="AV26" s="138"/>
      <c r="AW26" s="148"/>
      <c r="AX26" s="164"/>
      <c r="BC26" s="351"/>
      <c r="BE26" s="351"/>
      <c r="BG26" s="351"/>
      <c r="BI26" s="351"/>
      <c r="BK26" s="351"/>
      <c r="BL26" s="138"/>
      <c r="BS26" s="351"/>
      <c r="BU26" s="351"/>
      <c r="BW26" s="351"/>
      <c r="BY26" s="351"/>
      <c r="CA26" s="351"/>
      <c r="CB26" s="138"/>
      <c r="CC26" s="138"/>
      <c r="CD26" s="164"/>
      <c r="CI26" s="351"/>
      <c r="CK26" s="351"/>
      <c r="CM26" s="351"/>
      <c r="CO26" s="351"/>
      <c r="CQ26" s="351"/>
      <c r="CR26" s="138"/>
      <c r="CY26" s="351"/>
      <c r="DA26" s="351"/>
      <c r="DC26" s="351"/>
      <c r="DE26" s="351"/>
      <c r="DG26" s="351"/>
      <c r="DH26" s="138"/>
      <c r="DO26" s="351"/>
      <c r="DQ26" s="351"/>
      <c r="DS26" s="351"/>
      <c r="DU26" s="351"/>
      <c r="DW26" s="351"/>
      <c r="DX26" s="138"/>
      <c r="EE26" s="351"/>
      <c r="EG26" s="351"/>
      <c r="EI26" s="351"/>
      <c r="EK26" s="351"/>
      <c r="EM26" s="351"/>
    </row>
    <row r="27" spans="1:144" s="1" customFormat="1" ht="15" customHeight="1" thickBot="1" x14ac:dyDescent="0.3">
      <c r="A27" s="137">
        <f ca="1">dummy1!S12</f>
        <v>5</v>
      </c>
      <c r="B27" s="132"/>
      <c r="C27" s="15" t="str">
        <f ca="1">IF(D27="Bye","","("&amp;A27&amp;")")</f>
        <v>(5)</v>
      </c>
      <c r="D27" s="1" t="str">
        <f ca="1">IFERROR(VLOOKUP(A27,dummy1!$K$45:$L$300,2,FALSE),"")</f>
        <v>Player 5</v>
      </c>
      <c r="F27" s="23"/>
      <c r="G27" s="352"/>
      <c r="H27" s="23"/>
      <c r="I27" s="352"/>
      <c r="J27" s="23"/>
      <c r="K27" s="352"/>
      <c r="L27" s="23"/>
      <c r="M27" s="352"/>
      <c r="N27" s="23"/>
      <c r="O27" s="361"/>
      <c r="P27" s="138">
        <f ca="1">IF(A28="Bye",$A$11,IF(F27&gt;F28,1,0)+IF(H27&gt;H28,1,0)+IF(J27&gt;J28,1,0)+IF(L27&gt;L28,1,0)+IF(N27&gt;N28,1,0))</f>
        <v>0</v>
      </c>
      <c r="Q27" s="148"/>
      <c r="R27" s="240"/>
      <c r="S27" s="184">
        <f ca="1">S15+1</f>
        <v>14</v>
      </c>
      <c r="T27" s="185">
        <f ca="1">VLOOKUP(S27,dummy1!$O$9:$R$72,2,FALSE)</f>
        <v>42040</v>
      </c>
      <c r="U27" s="186">
        <f ca="1">VLOOKUP(S27,dummy1!$O$9:$R$72,3,FALSE)</f>
        <v>0.625</v>
      </c>
      <c r="V27" s="414" t="str">
        <f ca="1">VLOOKUP(S27,dummy1!$O$9:$R$72,4,FALSE)</f>
        <v>Court 14</v>
      </c>
      <c r="W27" s="414"/>
      <c r="X27" s="414"/>
      <c r="Y27" s="414"/>
      <c r="Z27" s="414"/>
      <c r="AA27" s="414"/>
      <c r="AB27" s="414"/>
      <c r="AC27" s="414"/>
      <c r="AD27" s="414"/>
      <c r="AE27" s="351"/>
      <c r="AF27" s="137"/>
      <c r="AG27" s="137"/>
      <c r="AH27" s="216"/>
      <c r="AI27" s="2"/>
      <c r="AJ27" s="2"/>
      <c r="AK27" s="2"/>
      <c r="AL27" s="2"/>
      <c r="AM27" s="350"/>
      <c r="AN27" s="2"/>
      <c r="AO27" s="351"/>
      <c r="AQ27" s="351"/>
      <c r="AS27" s="351"/>
      <c r="AU27" s="351"/>
      <c r="AV27" s="138"/>
      <c r="AW27" s="148"/>
      <c r="AX27" s="164"/>
      <c r="BC27" s="351"/>
      <c r="BE27" s="351"/>
      <c r="BG27" s="351"/>
      <c r="BI27" s="351"/>
      <c r="BK27" s="351"/>
      <c r="BL27" s="138"/>
      <c r="BS27" s="351"/>
      <c r="BU27" s="351"/>
      <c r="BW27" s="351"/>
      <c r="BY27" s="351"/>
      <c r="CA27" s="351"/>
      <c r="CB27" s="138"/>
      <c r="CC27" s="138"/>
      <c r="CD27" s="164"/>
      <c r="CI27" s="351"/>
      <c r="CK27" s="351"/>
      <c r="CM27" s="351"/>
      <c r="CO27" s="351"/>
      <c r="CQ27" s="351"/>
      <c r="CR27" s="138"/>
      <c r="CY27" s="351"/>
      <c r="DA27" s="351"/>
      <c r="DC27" s="351"/>
      <c r="DE27" s="351"/>
      <c r="DG27" s="351"/>
      <c r="DH27" s="138"/>
      <c r="DO27" s="351"/>
      <c r="DQ27" s="351"/>
      <c r="DS27" s="351"/>
      <c r="DU27" s="351"/>
      <c r="DW27" s="351"/>
      <c r="DX27" s="138"/>
      <c r="EE27" s="351"/>
      <c r="EG27" s="351"/>
      <c r="EI27" s="351"/>
      <c r="EK27" s="351"/>
      <c r="EM27" s="351"/>
    </row>
    <row r="28" spans="1:144" s="1" customFormat="1" ht="15" customHeight="1" x14ac:dyDescent="0.25">
      <c r="A28" s="137">
        <f ca="1">dummy1!T12</f>
        <v>12</v>
      </c>
      <c r="B28" s="132"/>
      <c r="C28" s="15" t="str">
        <f ca="1">IF(D28="Bye","","("&amp;A28&amp;")")</f>
        <v>(12)</v>
      </c>
      <c r="D28" s="10" t="str">
        <f ca="1">IFERROR(VLOOKUP(A28,dummy1!$K$45:$L$300,2,FALSE),"")</f>
        <v>Player 12</v>
      </c>
      <c r="E28" s="10"/>
      <c r="F28" s="24"/>
      <c r="G28" s="353"/>
      <c r="H28" s="24"/>
      <c r="I28" s="353"/>
      <c r="J28" s="24"/>
      <c r="K28" s="353"/>
      <c r="L28" s="24"/>
      <c r="M28" s="353"/>
      <c r="N28" s="24"/>
      <c r="O28" s="362"/>
      <c r="P28" s="149">
        <f ca="1">IF(A27="Bye",$A$11,IF(F27&lt;F28,1,0)+IF(H27&lt;H28,1,0)+IF(J27&lt;J28,1,0)+IF(L27&lt;L28,1,0)+IF(N27&lt;N28,1,0))</f>
        <v>0</v>
      </c>
      <c r="Q28" s="137"/>
      <c r="R28" s="112"/>
      <c r="S28" s="16"/>
      <c r="V28" s="9"/>
      <c r="W28" s="351"/>
      <c r="X28" s="9"/>
      <c r="Y28" s="351"/>
      <c r="Z28" s="9"/>
      <c r="AA28" s="351"/>
      <c r="AB28" s="9"/>
      <c r="AC28" s="351"/>
      <c r="AD28" s="9"/>
      <c r="AE28" s="351"/>
      <c r="AF28" s="137"/>
      <c r="AG28" s="137"/>
      <c r="AH28" s="216"/>
      <c r="AI28" s="2"/>
      <c r="AJ28" s="2"/>
      <c r="AK28" s="2"/>
      <c r="AL28" s="2"/>
      <c r="AM28" s="350"/>
      <c r="AN28" s="2"/>
      <c r="AO28" s="351"/>
      <c r="AQ28" s="351"/>
      <c r="AS28" s="351"/>
      <c r="AU28" s="351"/>
      <c r="AV28" s="138"/>
      <c r="AW28" s="148"/>
      <c r="AX28" s="164"/>
      <c r="BC28" s="351"/>
      <c r="BE28" s="351"/>
      <c r="BG28" s="351"/>
      <c r="BI28" s="351"/>
      <c r="BK28" s="351"/>
      <c r="BL28" s="138"/>
      <c r="BS28" s="351"/>
      <c r="BU28" s="351"/>
      <c r="BW28" s="351"/>
      <c r="BY28" s="351"/>
      <c r="CA28" s="351"/>
      <c r="CB28" s="138"/>
      <c r="CC28" s="138"/>
      <c r="CD28" s="164"/>
      <c r="CI28" s="351"/>
      <c r="CK28" s="351"/>
      <c r="CM28" s="351"/>
      <c r="CO28" s="351"/>
      <c r="CQ28" s="351"/>
      <c r="CR28" s="138"/>
      <c r="CY28" s="351"/>
      <c r="DA28" s="351"/>
      <c r="DC28" s="351"/>
      <c r="DE28" s="351"/>
      <c r="DG28" s="351"/>
      <c r="DH28" s="138"/>
      <c r="DO28" s="351"/>
      <c r="DQ28" s="351"/>
      <c r="DS28" s="351"/>
      <c r="DU28" s="351"/>
      <c r="DW28" s="351"/>
      <c r="DX28" s="138"/>
      <c r="EE28" s="351"/>
      <c r="EG28" s="351"/>
      <c r="EI28" s="351"/>
      <c r="EK28" s="351"/>
      <c r="EM28" s="351"/>
    </row>
    <row r="29" spans="1:144" s="1" customFormat="1" ht="15" customHeight="1" x14ac:dyDescent="0.25">
      <c r="A29" s="137"/>
      <c r="B29" s="132"/>
      <c r="C29" s="16"/>
      <c r="F29" s="9"/>
      <c r="G29" s="351"/>
      <c r="H29" s="9"/>
      <c r="I29" s="351"/>
      <c r="J29" s="9"/>
      <c r="K29" s="351"/>
      <c r="L29" s="9"/>
      <c r="M29" s="351"/>
      <c r="N29" s="9"/>
      <c r="O29" s="351"/>
      <c r="P29" s="138"/>
      <c r="Q29" s="137"/>
      <c r="R29" s="216"/>
      <c r="S29" s="2"/>
      <c r="T29" s="2"/>
      <c r="U29" s="2"/>
      <c r="V29" s="2"/>
      <c r="W29" s="350"/>
      <c r="X29" s="2"/>
      <c r="Y29" s="350"/>
      <c r="Z29" s="2"/>
      <c r="AA29" s="350"/>
      <c r="AB29" s="2"/>
      <c r="AC29" s="350"/>
      <c r="AD29" s="2"/>
      <c r="AE29" s="350"/>
      <c r="AF29" s="137"/>
      <c r="AG29" s="137"/>
      <c r="AH29" s="216"/>
      <c r="AI29" s="2"/>
      <c r="AJ29" s="2"/>
      <c r="AK29" s="2"/>
      <c r="AL29" s="2"/>
      <c r="AM29" s="350"/>
      <c r="AN29" s="2"/>
      <c r="AO29" s="351"/>
      <c r="AQ29" s="351"/>
      <c r="AS29" s="351"/>
      <c r="AU29" s="351"/>
      <c r="AV29" s="138"/>
      <c r="AW29" s="148"/>
      <c r="AX29" s="208"/>
      <c r="AY29" s="16"/>
      <c r="BA29" s="9"/>
      <c r="BB29" s="9"/>
      <c r="BC29" s="351"/>
      <c r="BD29" s="9"/>
      <c r="BE29" s="351"/>
      <c r="BF29" s="9"/>
      <c r="BG29" s="351"/>
      <c r="BH29" s="9"/>
      <c r="BI29" s="351"/>
      <c r="BJ29" s="9"/>
      <c r="BK29" s="351"/>
      <c r="BL29" s="137"/>
      <c r="BS29" s="351"/>
      <c r="BU29" s="351"/>
      <c r="BW29" s="351"/>
      <c r="BY29" s="351"/>
      <c r="CA29" s="351"/>
      <c r="CB29" s="138"/>
      <c r="CC29" s="138"/>
      <c r="CD29" s="164"/>
      <c r="CI29" s="351"/>
      <c r="CK29" s="351"/>
      <c r="CM29" s="351"/>
      <c r="CO29" s="351"/>
      <c r="CQ29" s="351"/>
      <c r="CR29" s="138"/>
      <c r="CY29" s="351"/>
      <c r="DA29" s="351"/>
      <c r="DC29" s="351"/>
      <c r="DE29" s="351"/>
      <c r="DG29" s="351"/>
      <c r="DH29" s="138"/>
      <c r="DO29" s="351"/>
      <c r="DQ29" s="351"/>
      <c r="DS29" s="351"/>
      <c r="DU29" s="351"/>
      <c r="DW29" s="351"/>
      <c r="DX29" s="138"/>
      <c r="EE29" s="351"/>
      <c r="EG29" s="351"/>
      <c r="EI29" s="351"/>
      <c r="EK29" s="351"/>
      <c r="EM29" s="351"/>
    </row>
    <row r="30" spans="1:144" s="1" customFormat="1" ht="15" customHeight="1" thickBot="1" x14ac:dyDescent="0.3">
      <c r="A30" s="137"/>
      <c r="B30" s="131"/>
      <c r="C30" s="130">
        <f ca="1">IF(A27&lt;&gt;"Bye",IF(A28&lt;&gt;"Bye",C24+1,C24),C24)</f>
        <v>4</v>
      </c>
      <c r="D30" s="182">
        <f ca="1">VLOOKUP(C30,dummy1!$O$9:$R$72,2,FALSE)</f>
        <v>42040</v>
      </c>
      <c r="E30" s="183">
        <f ca="1">VLOOKUP(C30,dummy1!$O$9:$R$72,3,FALSE)</f>
        <v>0.625</v>
      </c>
      <c r="F30" s="412" t="str">
        <f ca="1">VLOOKUP(C30,dummy1!$O$9:$R$72,4,FALSE)</f>
        <v>Court 4</v>
      </c>
      <c r="G30" s="412"/>
      <c r="H30" s="412"/>
      <c r="I30" s="412"/>
      <c r="J30" s="412"/>
      <c r="K30" s="412"/>
      <c r="L30" s="412"/>
      <c r="M30" s="412"/>
      <c r="N30" s="412"/>
      <c r="O30" s="351"/>
      <c r="P30" s="138"/>
      <c r="Q30" s="137"/>
      <c r="R30" s="216"/>
      <c r="S30" s="2"/>
      <c r="T30" s="2"/>
      <c r="U30" s="2"/>
      <c r="V30" s="2"/>
      <c r="W30" s="350"/>
      <c r="X30" s="2"/>
      <c r="Y30" s="350"/>
      <c r="Z30" s="2"/>
      <c r="AA30" s="350"/>
      <c r="AB30" s="2"/>
      <c r="AC30" s="350"/>
      <c r="AD30" s="2"/>
      <c r="AE30" s="350"/>
      <c r="AF30" s="137"/>
      <c r="AG30" s="137"/>
      <c r="AH30" s="216"/>
      <c r="AI30" s="2"/>
      <c r="AJ30" s="2"/>
      <c r="AK30" s="2"/>
      <c r="AL30" s="2"/>
      <c r="AM30" s="350"/>
      <c r="AN30" s="2"/>
      <c r="AO30" s="351"/>
      <c r="AQ30" s="351"/>
      <c r="AS30" s="351"/>
      <c r="AU30" s="351"/>
      <c r="AV30" s="138"/>
      <c r="AW30" s="147"/>
      <c r="AX30" s="209"/>
      <c r="AY30" s="27" t="str">
        <f>IF(AV18=$A$11,AI18,IF(AV19=$A$11,AI19,""))</f>
        <v/>
      </c>
      <c r="AZ30" s="1" t="str">
        <f ca="1">IF(AV18=$A$11,AJ18,IF(AV19=$A$11,AJ19,"Winner Match "&amp;AI21))</f>
        <v>Winner Match 25</v>
      </c>
      <c r="BB30" s="23"/>
      <c r="BC30" s="352"/>
      <c r="BD30" s="23"/>
      <c r="BE30" s="352"/>
      <c r="BF30" s="23"/>
      <c r="BG30" s="352"/>
      <c r="BH30" s="23"/>
      <c r="BI30" s="352"/>
      <c r="BJ30" s="23"/>
      <c r="BK30" s="361"/>
      <c r="BL30" s="138">
        <f>IF(BB30&gt;BB31,1,0)+IF(BD30&gt;BD31,1,0)+IF(BF30&gt;BF31,1,0)+IF(BH30&gt;BH31,1,0)+IF(BJ30&gt;BJ31,1,0)</f>
        <v>0</v>
      </c>
      <c r="BS30" s="351"/>
      <c r="BU30" s="351"/>
      <c r="BW30" s="351"/>
      <c r="BY30" s="351"/>
      <c r="CA30" s="351"/>
      <c r="CB30" s="138"/>
      <c r="CC30" s="138"/>
      <c r="CD30" s="164"/>
      <c r="CI30" s="351"/>
      <c r="CK30" s="351"/>
      <c r="CM30" s="351"/>
      <c r="CO30" s="351"/>
      <c r="CQ30" s="351"/>
      <c r="CR30" s="138"/>
      <c r="CY30" s="351"/>
      <c r="DA30" s="351"/>
      <c r="DC30" s="351"/>
      <c r="DE30" s="351"/>
      <c r="DG30" s="351"/>
      <c r="DH30" s="138"/>
      <c r="DO30" s="351"/>
      <c r="DQ30" s="351"/>
      <c r="DS30" s="351"/>
      <c r="DU30" s="351"/>
      <c r="DW30" s="351"/>
      <c r="DX30" s="138"/>
      <c r="EE30" s="351"/>
      <c r="EG30" s="351"/>
      <c r="EI30" s="351"/>
      <c r="EK30" s="351"/>
      <c r="EM30" s="351"/>
    </row>
    <row r="31" spans="1:144" s="1" customFormat="1" ht="15" customHeight="1" x14ac:dyDescent="0.25">
      <c r="A31" s="137"/>
      <c r="B31" s="113"/>
      <c r="C31" s="16"/>
      <c r="F31" s="9"/>
      <c r="G31" s="351"/>
      <c r="H31" s="9"/>
      <c r="I31" s="351"/>
      <c r="J31" s="9"/>
      <c r="K31" s="351"/>
      <c r="L31" s="9"/>
      <c r="M31" s="351"/>
      <c r="N31" s="9"/>
      <c r="O31" s="351"/>
      <c r="P31" s="137"/>
      <c r="Q31" s="137"/>
      <c r="R31" s="216"/>
      <c r="S31" s="2"/>
      <c r="T31" s="2"/>
      <c r="U31" s="2"/>
      <c r="V31" s="2"/>
      <c r="W31" s="350"/>
      <c r="X31" s="4"/>
      <c r="Y31" s="350"/>
      <c r="Z31" s="4"/>
      <c r="AA31" s="350"/>
      <c r="AB31" s="2"/>
      <c r="AC31" s="350"/>
      <c r="AD31" s="2"/>
      <c r="AE31" s="350"/>
      <c r="AF31" s="137"/>
      <c r="AG31" s="137"/>
      <c r="AH31" s="216"/>
      <c r="AI31" s="2"/>
      <c r="AJ31" s="2"/>
      <c r="AK31" s="2"/>
      <c r="AL31" s="2"/>
      <c r="AM31" s="350"/>
      <c r="AN31" s="2"/>
      <c r="AO31" s="351"/>
      <c r="AQ31" s="351"/>
      <c r="AS31" s="351"/>
      <c r="AU31" s="351"/>
      <c r="AV31" s="138"/>
      <c r="AW31" s="148"/>
      <c r="AX31" s="210"/>
      <c r="AY31" s="15" t="str">
        <f>IF(AV42=$A$11,AI42,IF(AV43=$A$11,AI43,""))</f>
        <v/>
      </c>
      <c r="AZ31" s="10" t="str">
        <f ca="1">IF(AV42=$A$11,AJ42,IF(AV43=$A$11,AJ43,"Winner Match "&amp;AI45))</f>
        <v>Winner Match 26</v>
      </c>
      <c r="BA31" s="10"/>
      <c r="BB31" s="24"/>
      <c r="BC31" s="353"/>
      <c r="BD31" s="24"/>
      <c r="BE31" s="353"/>
      <c r="BF31" s="24"/>
      <c r="BG31" s="353"/>
      <c r="BH31" s="24"/>
      <c r="BI31" s="353"/>
      <c r="BJ31" s="24"/>
      <c r="BK31" s="362"/>
      <c r="BL31" s="149">
        <f>IF(BB30&lt;BB31,1,0)+IF(BD30&lt;BD31,1,0)+IF(BF30&lt;BF31,1,0)+IF(BH30&lt;BH31,1,0)+IF(BJ30&lt;BJ31,1,0)</f>
        <v>0</v>
      </c>
      <c r="BM31" s="28"/>
      <c r="BS31" s="351"/>
      <c r="BU31" s="351"/>
      <c r="BW31" s="351"/>
      <c r="BY31" s="351"/>
      <c r="CA31" s="351"/>
      <c r="CB31" s="138"/>
      <c r="CC31" s="138"/>
      <c r="CD31" s="164"/>
      <c r="CI31" s="351"/>
      <c r="CK31" s="351"/>
      <c r="CM31" s="351"/>
      <c r="CO31" s="351"/>
      <c r="CQ31" s="351"/>
      <c r="CR31" s="138"/>
      <c r="CY31" s="368"/>
      <c r="CZ31" s="29"/>
      <c r="DA31" s="368"/>
      <c r="DB31" s="29"/>
      <c r="DC31" s="368"/>
      <c r="DD31" s="29"/>
      <c r="DE31" s="368"/>
      <c r="DF31" s="29"/>
      <c r="DG31" s="368"/>
      <c r="DH31" s="156"/>
      <c r="DO31" s="368"/>
      <c r="DP31" s="29"/>
      <c r="DQ31" s="368"/>
      <c r="DR31" s="29"/>
      <c r="DS31" s="368"/>
      <c r="DT31" s="29"/>
      <c r="DU31" s="368"/>
      <c r="DV31" s="29"/>
      <c r="DW31" s="368"/>
      <c r="DX31" s="156"/>
      <c r="DY31" s="29"/>
      <c r="DZ31" s="29"/>
      <c r="EA31" s="29"/>
      <c r="EB31" s="29"/>
      <c r="EC31" s="29"/>
      <c r="ED31" s="29"/>
      <c r="EE31" s="351"/>
      <c r="EG31" s="351"/>
      <c r="EI31" s="351"/>
      <c r="EK31" s="351"/>
      <c r="EM31" s="351"/>
      <c r="EN31" s="138"/>
    </row>
    <row r="32" spans="1:144" s="1" customFormat="1" ht="15" customHeight="1" x14ac:dyDescent="0.25">
      <c r="A32" s="137" t="str">
        <f ca="1">IF(OR(A33="Bye",A34="Bye"),"Bye","")</f>
        <v/>
      </c>
      <c r="B32" s="131"/>
      <c r="C32" s="16"/>
      <c r="E32" s="9"/>
      <c r="F32" s="9"/>
      <c r="G32" s="351"/>
      <c r="H32" s="9"/>
      <c r="I32" s="351"/>
      <c r="J32" s="9"/>
      <c r="K32" s="351"/>
      <c r="L32" s="9"/>
      <c r="M32" s="351"/>
      <c r="N32" s="9"/>
      <c r="O32" s="351"/>
      <c r="P32" s="137"/>
      <c r="Q32" s="137"/>
      <c r="R32" s="216"/>
      <c r="S32" s="2"/>
      <c r="T32" s="2"/>
      <c r="U32" s="2"/>
      <c r="V32" s="2"/>
      <c r="W32" s="350"/>
      <c r="X32" s="4"/>
      <c r="Y32" s="350"/>
      <c r="Z32" s="4"/>
      <c r="AA32" s="350"/>
      <c r="AB32" s="2"/>
      <c r="AC32" s="350"/>
      <c r="AD32" s="2"/>
      <c r="AE32" s="350"/>
      <c r="AF32" s="137"/>
      <c r="AG32" s="137"/>
      <c r="AH32" s="216"/>
      <c r="AI32" s="2"/>
      <c r="AJ32" s="2"/>
      <c r="AK32" s="2"/>
      <c r="AL32" s="2"/>
      <c r="AM32" s="350"/>
      <c r="AN32" s="2"/>
      <c r="AO32" s="351"/>
      <c r="AQ32" s="351"/>
      <c r="AS32" s="351"/>
      <c r="AU32" s="351"/>
      <c r="AV32" s="138"/>
      <c r="AW32" s="148"/>
      <c r="AX32" s="210"/>
      <c r="AY32" s="16"/>
      <c r="BB32" s="9"/>
      <c r="BC32" s="351"/>
      <c r="BD32" s="9"/>
      <c r="BE32" s="351"/>
      <c r="BF32" s="9"/>
      <c r="BG32" s="351"/>
      <c r="BH32" s="9"/>
      <c r="BI32" s="351"/>
      <c r="BJ32" s="9"/>
      <c r="BK32" s="351"/>
      <c r="BL32" s="137"/>
      <c r="BM32" s="28"/>
      <c r="BS32" s="351"/>
      <c r="BU32" s="351"/>
      <c r="BW32" s="351"/>
      <c r="BY32" s="351"/>
      <c r="CA32" s="351"/>
      <c r="CB32" s="138"/>
      <c r="CC32" s="138"/>
      <c r="CD32" s="164"/>
      <c r="CI32" s="351"/>
      <c r="CK32" s="351"/>
      <c r="CM32" s="351"/>
      <c r="CO32" s="351"/>
      <c r="CQ32" s="351"/>
      <c r="CR32" s="138"/>
      <c r="CY32" s="368"/>
      <c r="CZ32" s="29"/>
      <c r="DA32" s="368"/>
      <c r="DB32" s="29"/>
      <c r="DC32" s="368"/>
      <c r="DD32" s="29"/>
      <c r="DE32" s="368"/>
      <c r="DF32" s="29"/>
      <c r="DG32" s="368"/>
      <c r="DH32" s="156"/>
      <c r="DO32" s="368"/>
      <c r="DP32" s="29"/>
      <c r="DQ32" s="368"/>
      <c r="DR32" s="29"/>
      <c r="DS32" s="368"/>
      <c r="DT32" s="29"/>
      <c r="DU32" s="368"/>
      <c r="DV32" s="29"/>
      <c r="DW32" s="368"/>
      <c r="DX32" s="156"/>
      <c r="DY32" s="29"/>
      <c r="DZ32" s="29"/>
      <c r="EA32" s="29"/>
      <c r="EB32" s="29"/>
      <c r="EC32" s="29"/>
      <c r="ED32" s="29"/>
      <c r="EE32" s="351"/>
      <c r="EG32" s="351"/>
      <c r="EI32" s="351"/>
      <c r="EK32" s="351"/>
      <c r="EM32" s="351"/>
      <c r="EN32" s="138"/>
    </row>
    <row r="33" spans="1:144" s="1" customFormat="1" ht="15" customHeight="1" thickBot="1" x14ac:dyDescent="0.3">
      <c r="A33" s="137">
        <f ca="1">dummy1!S13</f>
        <v>2</v>
      </c>
      <c r="B33" s="132"/>
      <c r="C33" s="15" t="str">
        <f ca="1">IF(D33="Bye","","("&amp;A33&amp;")")</f>
        <v>(2)</v>
      </c>
      <c r="D33" s="1" t="str">
        <f ca="1">IFERROR(VLOOKUP(A33,dummy1!$K$45:$L$300,2,FALSE),"")</f>
        <v>Player 2</v>
      </c>
      <c r="F33" s="23"/>
      <c r="G33" s="352"/>
      <c r="H33" s="23"/>
      <c r="I33" s="352"/>
      <c r="J33" s="23"/>
      <c r="K33" s="352"/>
      <c r="L33" s="23"/>
      <c r="M33" s="352"/>
      <c r="N33" s="23"/>
      <c r="O33" s="361"/>
      <c r="P33" s="138">
        <f ca="1">IF(A34="Bye",$A$11,IF(F33&gt;F34,1,0)+IF(H33&gt;H34,1,0)+IF(J33&gt;J34,1,0)+IF(L33&gt;L34,1,0)+IF(N33&gt;N34,1,0))</f>
        <v>0</v>
      </c>
      <c r="Q33" s="137"/>
      <c r="R33" s="216"/>
      <c r="S33" s="2"/>
      <c r="T33" s="2"/>
      <c r="U33" s="2"/>
      <c r="V33" s="2"/>
      <c r="W33" s="350"/>
      <c r="X33" s="2"/>
      <c r="Y33" s="350"/>
      <c r="Z33" s="2"/>
      <c r="AA33" s="350"/>
      <c r="AB33" s="2"/>
      <c r="AC33" s="350"/>
      <c r="AD33" s="2"/>
      <c r="AE33" s="350"/>
      <c r="AF33" s="137"/>
      <c r="AG33" s="137"/>
      <c r="AH33" s="216"/>
      <c r="AI33" s="2"/>
      <c r="AJ33" s="2"/>
      <c r="AK33" s="2"/>
      <c r="AL33" s="2"/>
      <c r="AM33" s="350"/>
      <c r="AN33" s="2"/>
      <c r="AO33" s="351"/>
      <c r="AQ33" s="351"/>
      <c r="AS33" s="351"/>
      <c r="AU33" s="351"/>
      <c r="AV33" s="138"/>
      <c r="AW33" s="148"/>
      <c r="AX33" s="208"/>
      <c r="AY33" s="211">
        <f ca="1">AI202+1</f>
        <v>33</v>
      </c>
      <c r="AZ33" s="212">
        <f ca="1">VLOOKUP(AY33,dummy1!$O$9:$R$72,2,FALSE)</f>
        <v>42040</v>
      </c>
      <c r="BA33" s="213">
        <f ca="1">VLOOKUP(AY33,dummy1!$O$9:$R$72,3,FALSE)</f>
        <v>0.79166666666666674</v>
      </c>
      <c r="BB33" s="419" t="str">
        <f ca="1">VLOOKUP(AY33,dummy1!$O$9:$R$72,4,FALSE)</f>
        <v>Court 1</v>
      </c>
      <c r="BC33" s="419"/>
      <c r="BD33" s="419"/>
      <c r="BE33" s="419"/>
      <c r="BF33" s="419"/>
      <c r="BG33" s="419"/>
      <c r="BH33" s="419"/>
      <c r="BI33" s="419"/>
      <c r="BJ33" s="419"/>
      <c r="BK33" s="351"/>
      <c r="BL33" s="137"/>
      <c r="BM33" s="28"/>
      <c r="BS33" s="351"/>
      <c r="BU33" s="351"/>
      <c r="BW33" s="351"/>
      <c r="BY33" s="351"/>
      <c r="CA33" s="351"/>
      <c r="CB33" s="138"/>
      <c r="CD33" s="223"/>
      <c r="CI33" s="351"/>
      <c r="CK33" s="351"/>
      <c r="CM33" s="351"/>
      <c r="CO33" s="351"/>
      <c r="CQ33" s="351"/>
      <c r="CR33" s="138"/>
      <c r="CT33" s="29"/>
      <c r="CU33" s="29"/>
      <c r="CV33" s="29"/>
      <c r="CW33" s="29"/>
      <c r="CX33" s="29"/>
      <c r="CY33" s="368"/>
      <c r="CZ33" s="29"/>
      <c r="DA33" s="368"/>
      <c r="DB33" s="29"/>
      <c r="DC33" s="368"/>
      <c r="DD33" s="29"/>
      <c r="DE33" s="368"/>
      <c r="DF33" s="29"/>
      <c r="DG33" s="368"/>
      <c r="DH33" s="156"/>
      <c r="DJ33" s="29"/>
      <c r="DK33" s="29"/>
      <c r="DL33" s="29"/>
      <c r="DM33" s="29"/>
      <c r="DN33" s="29"/>
      <c r="DO33" s="368"/>
      <c r="DP33" s="29"/>
      <c r="DQ33" s="368"/>
      <c r="DR33" s="29"/>
      <c r="DS33" s="368"/>
      <c r="DT33" s="29"/>
      <c r="DU33" s="368"/>
      <c r="DV33" s="29"/>
      <c r="DW33" s="368"/>
      <c r="DX33" s="156"/>
      <c r="DY33" s="29"/>
      <c r="DZ33" s="29"/>
      <c r="EA33" s="29"/>
      <c r="EB33" s="29"/>
      <c r="EC33" s="29"/>
      <c r="ED33" s="29"/>
      <c r="EE33" s="351"/>
      <c r="EG33" s="351"/>
      <c r="EI33" s="351"/>
      <c r="EK33" s="351"/>
      <c r="EM33" s="351"/>
      <c r="EN33" s="138"/>
    </row>
    <row r="34" spans="1:144" s="1" customFormat="1" ht="15" customHeight="1" x14ac:dyDescent="0.25">
      <c r="A34" s="137">
        <f ca="1">dummy1!T13</f>
        <v>15</v>
      </c>
      <c r="B34" s="132"/>
      <c r="C34" s="15" t="str">
        <f ca="1">IF(D34="Bye","","("&amp;A34&amp;")")</f>
        <v>(15)</v>
      </c>
      <c r="D34" s="10" t="str">
        <f ca="1">IFERROR(VLOOKUP(A34,dummy1!$K$45:$L$300,2,FALSE),"")</f>
        <v>Player 15</v>
      </c>
      <c r="E34" s="10"/>
      <c r="F34" s="24"/>
      <c r="G34" s="353"/>
      <c r="H34" s="24"/>
      <c r="I34" s="353"/>
      <c r="J34" s="24"/>
      <c r="K34" s="353"/>
      <c r="L34" s="24"/>
      <c r="M34" s="353"/>
      <c r="N34" s="24"/>
      <c r="O34" s="362"/>
      <c r="P34" s="145">
        <f ca="1">IF(A33="Bye",$A$11,IF(F33&lt;F34,1,0)+IF(H33&lt;H34,1,0)+IF(J33&lt;J34,1,0)+IF(L33&lt;L34,1,0)+IF(N33&lt;N34,1,0))</f>
        <v>0</v>
      </c>
      <c r="Q34" s="137"/>
      <c r="R34" s="216"/>
      <c r="S34" s="2"/>
      <c r="T34" s="2"/>
      <c r="U34" s="2"/>
      <c r="V34" s="2"/>
      <c r="W34" s="350"/>
      <c r="X34" s="2"/>
      <c r="Y34" s="350"/>
      <c r="Z34" s="2"/>
      <c r="AA34" s="350"/>
      <c r="AB34" s="2"/>
      <c r="AC34" s="350"/>
      <c r="AD34" s="2"/>
      <c r="AE34" s="350"/>
      <c r="AF34" s="137"/>
      <c r="AG34" s="137"/>
      <c r="AH34" s="216"/>
      <c r="AI34" s="2"/>
      <c r="AJ34" s="2"/>
      <c r="AK34" s="2"/>
      <c r="AL34" s="2"/>
      <c r="AM34" s="350"/>
      <c r="AN34" s="2"/>
      <c r="AO34" s="351"/>
      <c r="AQ34" s="351"/>
      <c r="AS34" s="351"/>
      <c r="AU34" s="351"/>
      <c r="AV34" s="138"/>
      <c r="AW34" s="148"/>
      <c r="AX34" s="113"/>
      <c r="AY34" s="16"/>
      <c r="BB34" s="9"/>
      <c r="BC34" s="351"/>
      <c r="BD34" s="9"/>
      <c r="BE34" s="351"/>
      <c r="BF34" s="9"/>
      <c r="BG34" s="351"/>
      <c r="BH34" s="9"/>
      <c r="BI34" s="351"/>
      <c r="BJ34" s="9"/>
      <c r="BK34" s="351"/>
      <c r="BL34" s="137"/>
      <c r="BM34" s="28"/>
      <c r="BS34" s="351"/>
      <c r="BU34" s="351"/>
      <c r="BW34" s="351"/>
      <c r="BY34" s="351"/>
      <c r="CA34" s="351"/>
      <c r="CB34" s="138"/>
      <c r="CD34" s="223"/>
      <c r="CI34" s="351"/>
      <c r="CK34" s="351"/>
      <c r="CM34" s="351"/>
      <c r="CO34" s="351"/>
      <c r="CQ34" s="351"/>
      <c r="CR34" s="138"/>
      <c r="CT34" s="29"/>
      <c r="CU34" s="29"/>
      <c r="CV34" s="29"/>
      <c r="CW34" s="29"/>
      <c r="CX34" s="29"/>
      <c r="CY34" s="368"/>
      <c r="CZ34" s="29"/>
      <c r="DA34" s="368"/>
      <c r="DB34" s="29"/>
      <c r="DC34" s="368"/>
      <c r="DD34" s="29"/>
      <c r="DE34" s="368"/>
      <c r="DF34" s="29"/>
      <c r="DG34" s="368"/>
      <c r="DH34" s="156"/>
      <c r="DJ34" s="29"/>
      <c r="DK34" s="29"/>
      <c r="DL34" s="29"/>
      <c r="DM34" s="29"/>
      <c r="DN34" s="29"/>
      <c r="DO34" s="368"/>
      <c r="DP34" s="29"/>
      <c r="DQ34" s="368"/>
      <c r="DR34" s="29"/>
      <c r="DS34" s="368"/>
      <c r="DT34" s="29"/>
      <c r="DU34" s="368"/>
      <c r="DV34" s="29"/>
      <c r="DW34" s="368"/>
      <c r="DX34" s="156"/>
      <c r="DY34" s="29"/>
      <c r="DZ34" s="29"/>
      <c r="EA34" s="29"/>
      <c r="EB34" s="29"/>
      <c r="EC34" s="29"/>
      <c r="ED34" s="29"/>
      <c r="EE34" s="351"/>
      <c r="EG34" s="351"/>
      <c r="EI34" s="351"/>
      <c r="EK34" s="351"/>
      <c r="EM34" s="351"/>
      <c r="EN34" s="138"/>
    </row>
    <row r="35" spans="1:144" s="1" customFormat="1" ht="15" customHeight="1" x14ac:dyDescent="0.25">
      <c r="A35" s="137"/>
      <c r="B35" s="132"/>
      <c r="C35" s="16"/>
      <c r="F35" s="9"/>
      <c r="G35" s="351"/>
      <c r="H35" s="9"/>
      <c r="I35" s="351"/>
      <c r="J35" s="9"/>
      <c r="K35" s="351"/>
      <c r="L35" s="9"/>
      <c r="M35" s="351"/>
      <c r="N35" s="9"/>
      <c r="O35" s="351"/>
      <c r="P35" s="146"/>
      <c r="Q35" s="137"/>
      <c r="R35" s="240"/>
      <c r="S35" s="16"/>
      <c r="U35" s="9"/>
      <c r="V35" s="9"/>
      <c r="W35" s="351"/>
      <c r="X35" s="9"/>
      <c r="Y35" s="351"/>
      <c r="Z35" s="9"/>
      <c r="AA35" s="351"/>
      <c r="AB35" s="9"/>
      <c r="AC35" s="351"/>
      <c r="AD35" s="9"/>
      <c r="AE35" s="351"/>
      <c r="AF35" s="137"/>
      <c r="AG35" s="138"/>
      <c r="AH35" s="216"/>
      <c r="AI35" s="2"/>
      <c r="AJ35" s="2"/>
      <c r="AK35" s="2"/>
      <c r="AL35" s="2"/>
      <c r="AM35" s="350"/>
      <c r="AN35" s="2"/>
      <c r="AO35" s="351"/>
      <c r="AQ35" s="351"/>
      <c r="AS35" s="351"/>
      <c r="AU35" s="351"/>
      <c r="AV35" s="138"/>
      <c r="AW35" s="148"/>
      <c r="AX35" s="164"/>
      <c r="BC35" s="351"/>
      <c r="BE35" s="351"/>
      <c r="BG35" s="351"/>
      <c r="BI35" s="351"/>
      <c r="BK35" s="351"/>
      <c r="BL35" s="138"/>
      <c r="BM35" s="28"/>
      <c r="BS35" s="351"/>
      <c r="BU35" s="351"/>
      <c r="BW35" s="351"/>
      <c r="BY35" s="351"/>
      <c r="CA35" s="351"/>
      <c r="CB35" s="138"/>
      <c r="CD35" s="223"/>
      <c r="CI35" s="351"/>
      <c r="CK35" s="351"/>
      <c r="CM35" s="351"/>
      <c r="CO35" s="351"/>
      <c r="CQ35" s="351"/>
      <c r="CR35" s="138"/>
      <c r="CT35" s="29"/>
      <c r="CU35" s="29"/>
      <c r="CV35" s="29"/>
      <c r="CW35" s="29"/>
      <c r="CX35" s="29"/>
      <c r="CY35" s="368"/>
      <c r="CZ35" s="29"/>
      <c r="DA35" s="368"/>
      <c r="DB35" s="29"/>
      <c r="DC35" s="368"/>
      <c r="DD35" s="29"/>
      <c r="DE35" s="368"/>
      <c r="DF35" s="29"/>
      <c r="DG35" s="368"/>
      <c r="DH35" s="156"/>
      <c r="DJ35" s="29"/>
      <c r="DK35" s="29"/>
      <c r="DL35" s="29"/>
      <c r="DM35" s="29"/>
      <c r="DN35" s="29"/>
      <c r="DO35" s="368"/>
      <c r="DP35" s="29"/>
      <c r="DQ35" s="368"/>
      <c r="DR35" s="29"/>
      <c r="DS35" s="368"/>
      <c r="DT35" s="29"/>
      <c r="DU35" s="368"/>
      <c r="DV35" s="29"/>
      <c r="DW35" s="368"/>
      <c r="DX35" s="156"/>
      <c r="DY35" s="29"/>
      <c r="DZ35" s="29"/>
      <c r="EA35" s="29"/>
      <c r="EB35" s="29"/>
      <c r="EC35" s="29"/>
      <c r="ED35" s="29"/>
      <c r="EE35" s="351"/>
      <c r="EG35" s="351"/>
      <c r="EI35" s="351"/>
      <c r="EK35" s="351"/>
      <c r="EM35" s="351"/>
      <c r="EN35" s="138"/>
    </row>
    <row r="36" spans="1:144" s="1" customFormat="1" ht="15" customHeight="1" thickBot="1" x14ac:dyDescent="0.3">
      <c r="A36" s="137"/>
      <c r="B36" s="131"/>
      <c r="C36" s="130">
        <f ca="1">IF(A33&lt;&gt;"Bye",IF(A34&lt;&gt;"Bye",C30+1,C30),C30)</f>
        <v>5</v>
      </c>
      <c r="D36" s="182">
        <f ca="1">VLOOKUP(C36,dummy1!$O$9:$R$72,2,FALSE)</f>
        <v>42040</v>
      </c>
      <c r="E36" s="183">
        <f ca="1">VLOOKUP(C36,dummy1!$O$9:$R$72,3,FALSE)</f>
        <v>0.625</v>
      </c>
      <c r="F36" s="412" t="str">
        <f ca="1">VLOOKUP(C36,dummy1!$O$9:$R$72,4,FALSE)</f>
        <v>Court 5</v>
      </c>
      <c r="G36" s="412"/>
      <c r="H36" s="412"/>
      <c r="I36" s="412"/>
      <c r="J36" s="412"/>
      <c r="K36" s="412"/>
      <c r="L36" s="412"/>
      <c r="M36" s="412"/>
      <c r="N36" s="412"/>
      <c r="O36" s="351"/>
      <c r="P36" s="146"/>
      <c r="Q36" s="157"/>
      <c r="R36" s="241"/>
      <c r="S36" s="27" t="str">
        <f ca="1">IF(P33=$A$11,C33,IF(P34=$A$11,C34,""))</f>
        <v/>
      </c>
      <c r="T36" s="1" t="str">
        <f ca="1">IF(P33=$A$11,D33,IF(P34=$A$11,D34,"Winner Match "&amp;C36))</f>
        <v>Winner Match 5</v>
      </c>
      <c r="V36" s="23"/>
      <c r="W36" s="352"/>
      <c r="X36" s="23"/>
      <c r="Y36" s="352"/>
      <c r="Z36" s="23"/>
      <c r="AA36" s="352"/>
      <c r="AB36" s="23"/>
      <c r="AC36" s="352"/>
      <c r="AD36" s="23"/>
      <c r="AE36" s="361"/>
      <c r="AF36" s="138">
        <f>IF(V36&gt;V37,1,0)+IF(X36&gt;X37,1,0)+IF(Z36&gt;Z37,1,0)+IF(AB36&gt;AB37,1,0)+IF(AD36&gt;AD37,1,0)</f>
        <v>0</v>
      </c>
      <c r="AG36" s="137"/>
      <c r="AH36" s="216"/>
      <c r="AI36" s="2"/>
      <c r="AJ36" s="2"/>
      <c r="AK36" s="2"/>
      <c r="AL36" s="2"/>
      <c r="AM36" s="350"/>
      <c r="AN36" s="2"/>
      <c r="AO36" s="351"/>
      <c r="AQ36" s="351"/>
      <c r="AS36" s="351"/>
      <c r="AU36" s="351"/>
      <c r="AV36" s="138"/>
      <c r="AW36" s="148"/>
      <c r="AX36" s="164"/>
      <c r="BC36" s="351"/>
      <c r="BE36" s="351"/>
      <c r="BG36" s="351"/>
      <c r="BI36" s="351"/>
      <c r="BK36" s="351"/>
      <c r="BL36" s="138"/>
      <c r="BM36" s="28"/>
      <c r="BS36" s="351"/>
      <c r="BU36" s="351"/>
      <c r="BW36" s="351"/>
      <c r="BY36" s="351"/>
      <c r="CA36" s="351"/>
      <c r="CB36" s="138"/>
      <c r="CD36" s="223"/>
      <c r="CI36" s="351"/>
      <c r="CK36" s="351"/>
      <c r="CM36" s="351"/>
      <c r="CO36" s="351"/>
      <c r="CQ36" s="351"/>
      <c r="CR36" s="138"/>
      <c r="CT36" s="29"/>
      <c r="CU36" s="29"/>
      <c r="CV36" s="29"/>
      <c r="CW36" s="29"/>
      <c r="CX36" s="29"/>
      <c r="CY36" s="368"/>
      <c r="CZ36" s="29"/>
      <c r="DA36" s="368"/>
      <c r="DB36" s="29"/>
      <c r="DC36" s="368"/>
      <c r="DD36" s="29"/>
      <c r="DE36" s="368"/>
      <c r="DF36" s="29"/>
      <c r="DG36" s="368"/>
      <c r="DH36" s="156"/>
      <c r="DJ36" s="29"/>
      <c r="DK36" s="29"/>
      <c r="DL36" s="29"/>
      <c r="DM36" s="29"/>
      <c r="DN36" s="29"/>
      <c r="DO36" s="368"/>
      <c r="DP36" s="29"/>
      <c r="DQ36" s="368"/>
      <c r="DR36" s="29"/>
      <c r="DS36" s="368"/>
      <c r="DT36" s="29"/>
      <c r="DU36" s="368"/>
      <c r="DV36" s="29"/>
      <c r="DW36" s="368"/>
      <c r="DX36" s="156"/>
      <c r="DY36" s="29"/>
      <c r="DZ36" s="29"/>
      <c r="EA36" s="29"/>
      <c r="EB36" s="29"/>
      <c r="EC36" s="29"/>
      <c r="ED36" s="29"/>
      <c r="EE36" s="351"/>
      <c r="EG36" s="351"/>
      <c r="EI36" s="351"/>
      <c r="EK36" s="351"/>
      <c r="EM36" s="351"/>
      <c r="EN36" s="138"/>
    </row>
    <row r="37" spans="1:144" s="1" customFormat="1" ht="15" customHeight="1" x14ac:dyDescent="0.25">
      <c r="A37" s="137"/>
      <c r="B37" s="113"/>
      <c r="C37" s="16"/>
      <c r="F37" s="9"/>
      <c r="G37" s="351"/>
      <c r="H37" s="9"/>
      <c r="I37" s="351"/>
      <c r="J37" s="9"/>
      <c r="K37" s="351"/>
      <c r="L37" s="9"/>
      <c r="M37" s="351"/>
      <c r="N37" s="9"/>
      <c r="O37" s="351"/>
      <c r="P37" s="146"/>
      <c r="Q37" s="137"/>
      <c r="R37" s="240"/>
      <c r="S37" s="15" t="str">
        <f ca="1">IF(P39=$A$11,C39,IF(P40=$A$11,C40,""))</f>
        <v/>
      </c>
      <c r="T37" s="10" t="str">
        <f ca="1">IF(P39=$A$11,D39,IF(P40=$A$11,D40,"Winner Match "&amp;C42))</f>
        <v>Winner Match 6</v>
      </c>
      <c r="U37" s="10"/>
      <c r="V37" s="24"/>
      <c r="W37" s="353"/>
      <c r="X37" s="24"/>
      <c r="Y37" s="353"/>
      <c r="Z37" s="24"/>
      <c r="AA37" s="353"/>
      <c r="AB37" s="24"/>
      <c r="AC37" s="353"/>
      <c r="AD37" s="24"/>
      <c r="AE37" s="362"/>
      <c r="AF37" s="149">
        <f>IF(V36&lt;V37,1,0)+IF(X36&lt;X37,1,0)+IF(Z36&lt;Z37,1,0)+IF(AB36&lt;AB37,1,0)+IF(AD36&lt;AD37,1,0)</f>
        <v>0</v>
      </c>
      <c r="AG37" s="148"/>
      <c r="AH37" s="216"/>
      <c r="AI37" s="2"/>
      <c r="AJ37" s="2"/>
      <c r="AK37" s="2"/>
      <c r="AL37" s="2"/>
      <c r="AM37" s="350"/>
      <c r="AN37" s="2"/>
      <c r="AO37" s="351"/>
      <c r="AQ37" s="351"/>
      <c r="AS37" s="351"/>
      <c r="AU37" s="351"/>
      <c r="AV37" s="138"/>
      <c r="AW37" s="148"/>
      <c r="AX37" s="164"/>
      <c r="BC37" s="351"/>
      <c r="BE37" s="351"/>
      <c r="BG37" s="351"/>
      <c r="BI37" s="351"/>
      <c r="BK37" s="351"/>
      <c r="BL37" s="138"/>
      <c r="BM37" s="28"/>
      <c r="BS37" s="351"/>
      <c r="BU37" s="351"/>
      <c r="BW37" s="351"/>
      <c r="BY37" s="351"/>
      <c r="CA37" s="351"/>
      <c r="CB37" s="138"/>
      <c r="CD37" s="223"/>
      <c r="CI37" s="351"/>
      <c r="CK37" s="351"/>
      <c r="CM37" s="351"/>
      <c r="CO37" s="351"/>
      <c r="CQ37" s="351"/>
      <c r="CR37" s="138"/>
      <c r="CT37" s="29"/>
      <c r="CU37" s="29"/>
      <c r="CV37" s="29"/>
      <c r="CW37" s="29"/>
      <c r="CX37" s="29"/>
      <c r="CY37" s="368"/>
      <c r="CZ37" s="29"/>
      <c r="DA37" s="368"/>
      <c r="DB37" s="29"/>
      <c r="DC37" s="368"/>
      <c r="DD37" s="29"/>
      <c r="DE37" s="368"/>
      <c r="DF37" s="29"/>
      <c r="DG37" s="368"/>
      <c r="DH37" s="156"/>
      <c r="DJ37" s="29"/>
      <c r="DK37" s="29"/>
      <c r="DL37" s="29"/>
      <c r="DM37" s="29"/>
      <c r="DN37" s="29"/>
      <c r="DO37" s="368"/>
      <c r="DP37" s="29"/>
      <c r="DQ37" s="368"/>
      <c r="DR37" s="29"/>
      <c r="DS37" s="368"/>
      <c r="DT37" s="29"/>
      <c r="DU37" s="368"/>
      <c r="DV37" s="29"/>
      <c r="DW37" s="368"/>
      <c r="DX37" s="156"/>
      <c r="DY37" s="29"/>
      <c r="DZ37" s="29"/>
      <c r="EA37" s="29"/>
      <c r="EB37" s="29"/>
      <c r="EC37" s="29"/>
      <c r="ED37" s="29"/>
      <c r="EE37" s="351"/>
      <c r="EG37" s="351"/>
      <c r="EI37" s="351"/>
      <c r="EK37" s="351"/>
      <c r="EM37" s="351"/>
      <c r="EN37" s="138"/>
    </row>
    <row r="38" spans="1:144" s="1" customFormat="1" ht="15" customHeight="1" x14ac:dyDescent="0.25">
      <c r="A38" s="137" t="str">
        <f ca="1">IF(OR(A39="Bye",A40="Bye"),"Bye","")</f>
        <v/>
      </c>
      <c r="B38" s="131"/>
      <c r="C38" s="16"/>
      <c r="E38" s="9"/>
      <c r="F38" s="9"/>
      <c r="G38" s="351"/>
      <c r="H38" s="9"/>
      <c r="I38" s="351"/>
      <c r="J38" s="9"/>
      <c r="K38" s="351"/>
      <c r="L38" s="9"/>
      <c r="M38" s="351"/>
      <c r="N38" s="9"/>
      <c r="O38" s="351"/>
      <c r="P38" s="137"/>
      <c r="Q38" s="148"/>
      <c r="R38" s="240"/>
      <c r="S38" s="16"/>
      <c r="V38" s="9"/>
      <c r="W38" s="351"/>
      <c r="X38" s="9"/>
      <c r="Y38" s="351"/>
      <c r="Z38" s="9"/>
      <c r="AA38" s="351"/>
      <c r="AB38" s="9"/>
      <c r="AC38" s="351"/>
      <c r="AD38" s="9"/>
      <c r="AE38" s="351"/>
      <c r="AF38" s="137"/>
      <c r="AG38" s="148"/>
      <c r="AH38" s="216"/>
      <c r="AI38" s="2"/>
      <c r="AJ38" s="2"/>
      <c r="AK38" s="2"/>
      <c r="AL38" s="2"/>
      <c r="AM38" s="350"/>
      <c r="AN38" s="2"/>
      <c r="AO38" s="351"/>
      <c r="AQ38" s="351"/>
      <c r="AS38" s="351"/>
      <c r="AU38" s="351"/>
      <c r="AV38" s="138"/>
      <c r="AW38" s="148"/>
      <c r="AX38" s="164"/>
      <c r="BC38" s="351"/>
      <c r="BE38" s="351"/>
      <c r="BG38" s="351"/>
      <c r="BI38" s="351"/>
      <c r="BK38" s="351"/>
      <c r="BL38" s="138"/>
      <c r="BM38" s="28"/>
      <c r="BS38" s="351"/>
      <c r="BU38" s="351"/>
      <c r="BW38" s="351"/>
      <c r="BY38" s="351"/>
      <c r="CA38" s="351"/>
      <c r="CB38" s="138"/>
      <c r="CD38" s="223"/>
      <c r="CI38" s="351"/>
      <c r="CK38" s="351"/>
      <c r="CM38" s="351"/>
      <c r="CO38" s="351"/>
      <c r="CQ38" s="351"/>
      <c r="CR38" s="138"/>
      <c r="CT38" s="29"/>
      <c r="CU38" s="29"/>
      <c r="CV38" s="112"/>
      <c r="CW38" s="29"/>
      <c r="CX38" s="113"/>
      <c r="CY38" s="368"/>
      <c r="CZ38" s="113"/>
      <c r="DA38" s="368"/>
      <c r="DB38" s="113"/>
      <c r="DC38" s="368"/>
      <c r="DD38" s="113"/>
      <c r="DE38" s="368"/>
      <c r="DF38" s="113"/>
      <c r="DG38" s="368"/>
      <c r="DH38" s="156"/>
      <c r="DJ38" s="29"/>
      <c r="DK38" s="29"/>
      <c r="DL38" s="112"/>
      <c r="DM38" s="29"/>
      <c r="DN38" s="113"/>
      <c r="DO38" s="368"/>
      <c r="DP38" s="113"/>
      <c r="DQ38" s="368"/>
      <c r="DR38" s="113"/>
      <c r="DS38" s="368"/>
      <c r="DT38" s="113"/>
      <c r="DU38" s="368"/>
      <c r="DV38" s="113"/>
      <c r="DW38" s="368"/>
      <c r="DX38" s="156"/>
      <c r="DY38" s="29"/>
      <c r="DZ38" s="29"/>
      <c r="EA38" s="29"/>
      <c r="EB38" s="29"/>
      <c r="EC38" s="29"/>
      <c r="ED38" s="29"/>
      <c r="EE38" s="351"/>
      <c r="EG38" s="351"/>
      <c r="EI38" s="351"/>
      <c r="EK38" s="351"/>
      <c r="EM38" s="351"/>
      <c r="EN38" s="138"/>
    </row>
    <row r="39" spans="1:144" s="1" customFormat="1" ht="15" customHeight="1" thickBot="1" x14ac:dyDescent="0.3">
      <c r="A39" s="137">
        <f ca="1">dummy1!S14</f>
        <v>7</v>
      </c>
      <c r="B39" s="132"/>
      <c r="C39" s="15" t="str">
        <f ca="1">IF(D39="Bye","","("&amp;A39&amp;")")</f>
        <v>(7)</v>
      </c>
      <c r="D39" s="1" t="str">
        <f ca="1">IFERROR(VLOOKUP(A39,dummy1!$K$45:$L$300,2,FALSE),"")</f>
        <v>Player 7</v>
      </c>
      <c r="F39" s="23"/>
      <c r="G39" s="352"/>
      <c r="H39" s="23"/>
      <c r="I39" s="352"/>
      <c r="J39" s="23"/>
      <c r="K39" s="352"/>
      <c r="L39" s="23"/>
      <c r="M39" s="352"/>
      <c r="N39" s="23"/>
      <c r="O39" s="361"/>
      <c r="P39" s="138">
        <f ca="1">IF(A40="Bye",$A$11,IF(F39&gt;F40,1,0)+IF(H39&gt;H40,1,0)+IF(J39&gt;J40,1,0)+IF(L39&gt;L40,1,0)+IF(N39&gt;N40,1,0))</f>
        <v>0</v>
      </c>
      <c r="Q39" s="148"/>
      <c r="R39" s="240"/>
      <c r="S39" s="184">
        <f ca="1">S27+1</f>
        <v>15</v>
      </c>
      <c r="T39" s="185">
        <f ca="1">VLOOKUP(S39,dummy1!$O$9:$R$72,2,FALSE)</f>
        <v>42040</v>
      </c>
      <c r="U39" s="186">
        <f ca="1">VLOOKUP(S39,dummy1!$O$9:$R$72,3,FALSE)</f>
        <v>0.625</v>
      </c>
      <c r="V39" s="414" t="str">
        <f ca="1">VLOOKUP(S39,dummy1!$O$9:$R$72,4,FALSE)</f>
        <v>Court 15</v>
      </c>
      <c r="W39" s="414"/>
      <c r="X39" s="414"/>
      <c r="Y39" s="414"/>
      <c r="Z39" s="414"/>
      <c r="AA39" s="414"/>
      <c r="AB39" s="414"/>
      <c r="AC39" s="414"/>
      <c r="AD39" s="414"/>
      <c r="AE39" s="351"/>
      <c r="AF39" s="137"/>
      <c r="AG39" s="148"/>
      <c r="AH39" s="216"/>
      <c r="AI39" s="2"/>
      <c r="AJ39" s="2"/>
      <c r="AK39" s="2"/>
      <c r="AL39" s="2"/>
      <c r="AM39" s="350"/>
      <c r="AN39" s="2"/>
      <c r="AO39" s="351"/>
      <c r="AQ39" s="351"/>
      <c r="AS39" s="351"/>
      <c r="AU39" s="351"/>
      <c r="AV39" s="138"/>
      <c r="AW39" s="148"/>
      <c r="AX39" s="164"/>
      <c r="BC39" s="351"/>
      <c r="BE39" s="351"/>
      <c r="BG39" s="351"/>
      <c r="BI39" s="351"/>
      <c r="BK39" s="351"/>
      <c r="BL39" s="138"/>
      <c r="BM39" s="28"/>
      <c r="BS39" s="351"/>
      <c r="BU39" s="351"/>
      <c r="BW39" s="351"/>
      <c r="BY39" s="351"/>
      <c r="CA39" s="351"/>
      <c r="CB39" s="138"/>
      <c r="CD39" s="223"/>
      <c r="CI39" s="351"/>
      <c r="CK39" s="351"/>
      <c r="CM39" s="351"/>
      <c r="CO39" s="351"/>
      <c r="CQ39" s="351"/>
      <c r="CR39" s="138"/>
      <c r="CT39" s="29"/>
      <c r="CU39" s="113"/>
      <c r="CV39" s="114"/>
      <c r="CW39" s="29"/>
      <c r="CX39" s="29"/>
      <c r="CY39" s="393"/>
      <c r="CZ39" s="110"/>
      <c r="DA39" s="393"/>
      <c r="DB39" s="110"/>
      <c r="DC39" s="393"/>
      <c r="DD39" s="110"/>
      <c r="DE39" s="393"/>
      <c r="DF39" s="110"/>
      <c r="DG39" s="393"/>
      <c r="DH39" s="232"/>
      <c r="DJ39" s="29"/>
      <c r="DK39" s="113"/>
      <c r="DL39" s="114"/>
      <c r="DM39" s="29"/>
      <c r="DN39" s="29"/>
      <c r="DO39" s="393"/>
      <c r="DP39" s="110"/>
      <c r="DQ39" s="393"/>
      <c r="DR39" s="110"/>
      <c r="DS39" s="393"/>
      <c r="DT39" s="110"/>
      <c r="DU39" s="393"/>
      <c r="DV39" s="110"/>
      <c r="DW39" s="393"/>
      <c r="DX39" s="232"/>
      <c r="DY39" s="29"/>
      <c r="DZ39" s="29"/>
      <c r="EA39" s="29"/>
      <c r="EB39" s="29"/>
      <c r="EC39" s="29"/>
      <c r="ED39" s="29"/>
      <c r="EE39" s="351"/>
      <c r="EG39" s="351"/>
      <c r="EI39" s="351"/>
      <c r="EK39" s="351"/>
      <c r="EM39" s="351"/>
      <c r="EN39" s="138"/>
    </row>
    <row r="40" spans="1:144" s="1" customFormat="1" ht="15" customHeight="1" x14ac:dyDescent="0.25">
      <c r="A40" s="137">
        <f ca="1">dummy1!T14</f>
        <v>10</v>
      </c>
      <c r="B40" s="132"/>
      <c r="C40" s="15" t="str">
        <f ca="1">IF(D40="Bye","","("&amp;A40&amp;")")</f>
        <v>(10)</v>
      </c>
      <c r="D40" s="10" t="str">
        <f ca="1">IFERROR(VLOOKUP(A40,dummy1!$K$45:$L$300,2,FALSE),"")</f>
        <v>Player 10</v>
      </c>
      <c r="E40" s="10"/>
      <c r="F40" s="24"/>
      <c r="G40" s="353"/>
      <c r="H40" s="24"/>
      <c r="I40" s="353"/>
      <c r="J40" s="24"/>
      <c r="K40" s="353"/>
      <c r="L40" s="24"/>
      <c r="M40" s="353"/>
      <c r="N40" s="24"/>
      <c r="O40" s="362"/>
      <c r="P40" s="149">
        <f ca="1">IF(A39="Bye",$A$11,IF(F39&lt;F40,1,0)+IF(H39&lt;H40,1,0)+IF(J39&lt;J40,1,0)+IF(L39&lt;L40,1,0)+IF(N39&lt;N40,1,0))</f>
        <v>0</v>
      </c>
      <c r="Q40" s="137"/>
      <c r="R40" s="112"/>
      <c r="S40" s="16"/>
      <c r="V40" s="9"/>
      <c r="W40" s="351"/>
      <c r="X40" s="9"/>
      <c r="Y40" s="351"/>
      <c r="Z40" s="9"/>
      <c r="AA40" s="351"/>
      <c r="AB40" s="9"/>
      <c r="AC40" s="351"/>
      <c r="AD40" s="9"/>
      <c r="AE40" s="351"/>
      <c r="AF40" s="137"/>
      <c r="AG40" s="148"/>
      <c r="AH40" s="216"/>
      <c r="AI40" s="2"/>
      <c r="AJ40" s="2"/>
      <c r="AK40" s="2"/>
      <c r="AL40" s="2"/>
      <c r="AM40" s="350"/>
      <c r="AN40" s="2"/>
      <c r="AO40" s="351"/>
      <c r="AQ40" s="351"/>
      <c r="AS40" s="351"/>
      <c r="AU40" s="351"/>
      <c r="AV40" s="138"/>
      <c r="AW40" s="148"/>
      <c r="AX40" s="164"/>
      <c r="BC40" s="351"/>
      <c r="BE40" s="351"/>
      <c r="BG40" s="351"/>
      <c r="BI40" s="351"/>
      <c r="BK40" s="351"/>
      <c r="BL40" s="138"/>
      <c r="BM40" s="28"/>
      <c r="BS40" s="351"/>
      <c r="BU40" s="351"/>
      <c r="BW40" s="351"/>
      <c r="BY40" s="351"/>
      <c r="CA40" s="351"/>
      <c r="CB40" s="138"/>
      <c r="CD40" s="223"/>
      <c r="CI40" s="351"/>
      <c r="CK40" s="351"/>
      <c r="CM40" s="351"/>
      <c r="CO40" s="351"/>
      <c r="CQ40" s="351"/>
      <c r="CR40" s="138"/>
      <c r="CT40" s="29"/>
      <c r="CU40" s="113"/>
      <c r="CV40" s="114"/>
      <c r="CW40" s="29"/>
      <c r="CX40" s="29"/>
      <c r="CY40" s="393"/>
      <c r="CZ40" s="110"/>
      <c r="DA40" s="393"/>
      <c r="DB40" s="110"/>
      <c r="DC40" s="393"/>
      <c r="DD40" s="110"/>
      <c r="DE40" s="393"/>
      <c r="DF40" s="110"/>
      <c r="DG40" s="393"/>
      <c r="DH40" s="232"/>
      <c r="DJ40" s="29"/>
      <c r="DK40" s="113"/>
      <c r="DL40" s="114"/>
      <c r="DM40" s="29"/>
      <c r="DN40" s="29"/>
      <c r="DO40" s="393"/>
      <c r="DP40" s="110"/>
      <c r="DQ40" s="393"/>
      <c r="DR40" s="110"/>
      <c r="DS40" s="393"/>
      <c r="DT40" s="110"/>
      <c r="DU40" s="393"/>
      <c r="DV40" s="110"/>
      <c r="DW40" s="393"/>
      <c r="DX40" s="232"/>
      <c r="DY40" s="29"/>
      <c r="DZ40" s="29"/>
      <c r="EA40" s="29"/>
      <c r="EB40" s="29"/>
      <c r="EC40" s="29"/>
      <c r="ED40" s="29"/>
      <c r="EE40" s="351"/>
      <c r="EG40" s="351"/>
      <c r="EI40" s="351"/>
      <c r="EK40" s="351"/>
      <c r="EM40" s="351"/>
      <c r="EN40" s="138"/>
    </row>
    <row r="41" spans="1:144" s="1" customFormat="1" ht="15" customHeight="1" x14ac:dyDescent="0.25">
      <c r="A41" s="137"/>
      <c r="B41" s="132"/>
      <c r="C41" s="16"/>
      <c r="F41" s="9"/>
      <c r="G41" s="351"/>
      <c r="H41" s="9"/>
      <c r="I41" s="351"/>
      <c r="J41" s="9"/>
      <c r="K41" s="351"/>
      <c r="L41" s="9"/>
      <c r="M41" s="351"/>
      <c r="N41" s="9"/>
      <c r="O41" s="351"/>
      <c r="P41" s="138"/>
      <c r="Q41" s="137"/>
      <c r="R41" s="216"/>
      <c r="S41" s="2"/>
      <c r="T41" s="2"/>
      <c r="U41" s="2"/>
      <c r="V41" s="2"/>
      <c r="W41" s="350"/>
      <c r="X41" s="2"/>
      <c r="Y41" s="350"/>
      <c r="Z41" s="2"/>
      <c r="AA41" s="350"/>
      <c r="AB41" s="2"/>
      <c r="AC41" s="350"/>
      <c r="AD41" s="2"/>
      <c r="AE41" s="350"/>
      <c r="AF41" s="137"/>
      <c r="AG41" s="148"/>
      <c r="AH41" s="244"/>
      <c r="AI41" s="16"/>
      <c r="AK41" s="9"/>
      <c r="AL41" s="9"/>
      <c r="AM41" s="351"/>
      <c r="AN41" s="9"/>
      <c r="AO41" s="351"/>
      <c r="AP41" s="9"/>
      <c r="AQ41" s="351"/>
      <c r="AR41" s="9"/>
      <c r="AS41" s="351"/>
      <c r="AT41" s="9"/>
      <c r="AU41" s="351"/>
      <c r="AV41" s="137"/>
      <c r="AW41" s="148"/>
      <c r="AX41" s="164"/>
      <c r="BC41" s="351"/>
      <c r="BE41" s="351"/>
      <c r="BG41" s="351"/>
      <c r="BI41" s="351"/>
      <c r="BK41" s="351"/>
      <c r="BL41" s="138"/>
      <c r="BM41" s="28"/>
      <c r="BS41" s="351"/>
      <c r="BU41" s="351"/>
      <c r="BW41" s="351"/>
      <c r="BY41" s="351"/>
      <c r="CA41" s="351"/>
      <c r="CB41" s="138"/>
      <c r="CD41" s="223"/>
      <c r="CI41" s="351"/>
      <c r="CK41" s="351"/>
      <c r="CM41" s="351"/>
      <c r="CO41" s="351"/>
      <c r="CQ41" s="351"/>
      <c r="CR41" s="138"/>
      <c r="CT41" s="29"/>
      <c r="CU41" s="113"/>
      <c r="CV41" s="112"/>
      <c r="CW41" s="29"/>
      <c r="CX41" s="29"/>
      <c r="CY41" s="368"/>
      <c r="CZ41" s="113"/>
      <c r="DA41" s="368"/>
      <c r="DB41" s="113"/>
      <c r="DC41" s="368"/>
      <c r="DD41" s="113"/>
      <c r="DE41" s="368"/>
      <c r="DF41" s="113"/>
      <c r="DG41" s="368"/>
      <c r="DH41" s="156"/>
      <c r="DJ41" s="29"/>
      <c r="DK41" s="113"/>
      <c r="DL41" s="112"/>
      <c r="DM41" s="29"/>
      <c r="DN41" s="29"/>
      <c r="DO41" s="368"/>
      <c r="DP41" s="113"/>
      <c r="DQ41" s="368"/>
      <c r="DR41" s="113"/>
      <c r="DS41" s="368"/>
      <c r="DT41" s="113"/>
      <c r="DU41" s="368"/>
      <c r="DV41" s="113"/>
      <c r="DW41" s="368"/>
      <c r="DX41" s="156"/>
      <c r="DY41" s="29"/>
      <c r="DZ41" s="29"/>
      <c r="EA41" s="29"/>
      <c r="EB41" s="29"/>
      <c r="EC41" s="29"/>
      <c r="ED41" s="29"/>
      <c r="EE41" s="351"/>
      <c r="EG41" s="351"/>
      <c r="EI41" s="351"/>
      <c r="EK41" s="351"/>
      <c r="EM41" s="351"/>
      <c r="EN41" s="138"/>
    </row>
    <row r="42" spans="1:144" s="1" customFormat="1" ht="15" customHeight="1" thickBot="1" x14ac:dyDescent="0.3">
      <c r="A42" s="137"/>
      <c r="B42" s="131"/>
      <c r="C42" s="130">
        <f ca="1">IF(A39&lt;&gt;"Bye",IF(A40&lt;&gt;"Bye",C36+1,C36),C36)</f>
        <v>6</v>
      </c>
      <c r="D42" s="182">
        <f ca="1">VLOOKUP(C42,dummy1!$O$9:$R$72,2,FALSE)</f>
        <v>42040</v>
      </c>
      <c r="E42" s="183">
        <f ca="1">VLOOKUP(C42,dummy1!$O$9:$R$72,3,FALSE)</f>
        <v>0.625</v>
      </c>
      <c r="F42" s="412" t="str">
        <f ca="1">VLOOKUP(C42,dummy1!$O$9:$R$72,4,FALSE)</f>
        <v>Court 6</v>
      </c>
      <c r="G42" s="412"/>
      <c r="H42" s="412"/>
      <c r="I42" s="412"/>
      <c r="J42" s="412"/>
      <c r="K42" s="412"/>
      <c r="L42" s="412"/>
      <c r="M42" s="412"/>
      <c r="N42" s="412"/>
      <c r="O42" s="351"/>
      <c r="P42" s="138"/>
      <c r="Q42" s="137"/>
      <c r="R42" s="216"/>
      <c r="S42" s="2"/>
      <c r="T42" s="2"/>
      <c r="U42" s="2"/>
      <c r="V42" s="2"/>
      <c r="W42" s="350"/>
      <c r="X42" s="2"/>
      <c r="Y42" s="350"/>
      <c r="Z42" s="2"/>
      <c r="AA42" s="350"/>
      <c r="AB42" s="2"/>
      <c r="AC42" s="350"/>
      <c r="AD42" s="2"/>
      <c r="AE42" s="350"/>
      <c r="AF42" s="137"/>
      <c r="AG42" s="147"/>
      <c r="AH42" s="245"/>
      <c r="AI42" s="27" t="str">
        <f>IF(AF36=$A$11,S36,IF(AF37=$A$11,S37,""))</f>
        <v/>
      </c>
      <c r="AJ42" s="1" t="str">
        <f ca="1">IF(AF36=$A$11,T36,IF(AF37=$A$11,T37,"Winner Match "&amp;S39))</f>
        <v>Winner Match 15</v>
      </c>
      <c r="AL42" s="23"/>
      <c r="AM42" s="352"/>
      <c r="AN42" s="23"/>
      <c r="AO42" s="352"/>
      <c r="AP42" s="23"/>
      <c r="AQ42" s="352"/>
      <c r="AR42" s="23"/>
      <c r="AS42" s="352"/>
      <c r="AT42" s="23"/>
      <c r="AU42" s="361"/>
      <c r="AV42" s="138">
        <f>IF(AL42&gt;AL43,1,0)+IF(AN42&gt;AN43,1,0)+IF(AP42&gt;AP43,1,0)+IF(AR42&gt;AR43,1,0)+IF(AT42&gt;AT43,1,0)</f>
        <v>0</v>
      </c>
      <c r="AW42" s="148"/>
      <c r="AX42" s="164"/>
      <c r="BC42" s="351"/>
      <c r="BE42" s="351"/>
      <c r="BG42" s="351"/>
      <c r="BI42" s="351"/>
      <c r="BK42" s="351"/>
      <c r="BL42" s="138"/>
      <c r="BM42" s="28"/>
      <c r="BS42" s="351"/>
      <c r="BU42" s="351"/>
      <c r="BW42" s="351"/>
      <c r="BY42" s="351"/>
      <c r="CA42" s="351"/>
      <c r="CB42" s="138"/>
      <c r="CD42" s="223"/>
      <c r="CI42" s="351"/>
      <c r="CK42" s="351"/>
      <c r="CM42" s="351"/>
      <c r="CO42" s="351"/>
      <c r="CQ42" s="351"/>
      <c r="CR42" s="138"/>
      <c r="CT42" s="29"/>
      <c r="CU42" s="29"/>
      <c r="CV42" s="122"/>
      <c r="CW42" s="115"/>
      <c r="CX42" s="116"/>
      <c r="CY42" s="425"/>
      <c r="CZ42" s="425"/>
      <c r="DA42" s="425"/>
      <c r="DB42" s="425"/>
      <c r="DC42" s="425"/>
      <c r="DD42" s="425"/>
      <c r="DE42" s="425"/>
      <c r="DF42" s="425"/>
      <c r="DG42" s="425"/>
      <c r="DH42" s="156"/>
      <c r="DJ42" s="29"/>
      <c r="DK42" s="29"/>
      <c r="DL42" s="334"/>
      <c r="DM42" s="115"/>
      <c r="DN42" s="116"/>
      <c r="DO42" s="425"/>
      <c r="DP42" s="425"/>
      <c r="DQ42" s="425"/>
      <c r="DR42" s="425"/>
      <c r="DS42" s="425"/>
      <c r="DT42" s="425"/>
      <c r="DU42" s="425"/>
      <c r="DV42" s="425"/>
      <c r="DW42" s="425"/>
      <c r="DX42" s="156"/>
      <c r="DY42" s="29"/>
      <c r="DZ42" s="29"/>
      <c r="EA42" s="29"/>
      <c r="EB42" s="29"/>
      <c r="EC42" s="29"/>
      <c r="ED42" s="29"/>
      <c r="EE42" s="351"/>
      <c r="EG42" s="351"/>
      <c r="EI42" s="351"/>
      <c r="EK42" s="351"/>
      <c r="EM42" s="351"/>
      <c r="EN42" s="138"/>
    </row>
    <row r="43" spans="1:144" s="1" customFormat="1" ht="15" customHeight="1" x14ac:dyDescent="0.25">
      <c r="A43" s="137"/>
      <c r="B43" s="113"/>
      <c r="C43" s="16"/>
      <c r="F43" s="9"/>
      <c r="G43" s="351"/>
      <c r="H43" s="9"/>
      <c r="I43" s="351"/>
      <c r="J43" s="9"/>
      <c r="K43" s="351"/>
      <c r="L43" s="9"/>
      <c r="M43" s="351"/>
      <c r="N43" s="9"/>
      <c r="O43" s="351"/>
      <c r="P43" s="137"/>
      <c r="Q43" s="137"/>
      <c r="R43" s="216"/>
      <c r="S43" s="2"/>
      <c r="T43" s="2"/>
      <c r="U43" s="2"/>
      <c r="V43" s="2"/>
      <c r="W43" s="350"/>
      <c r="X43" s="2"/>
      <c r="Y43" s="350"/>
      <c r="Z43" s="2"/>
      <c r="AA43" s="350"/>
      <c r="AB43" s="2"/>
      <c r="AC43" s="350"/>
      <c r="AD43" s="2"/>
      <c r="AE43" s="350"/>
      <c r="AF43" s="137"/>
      <c r="AG43" s="148"/>
      <c r="AH43" s="246"/>
      <c r="AI43" s="15" t="str">
        <f>IF(AF48=$A$11,S48,IF(AF49=$A$11,S49,""))</f>
        <v/>
      </c>
      <c r="AJ43" s="10" t="str">
        <f ca="1">IF(AF48=$A$11,T48,IF(AF49=$A$11,T49,"Winner Match "&amp;S51))</f>
        <v>Winner Match 16</v>
      </c>
      <c r="AK43" s="10"/>
      <c r="AL43" s="24"/>
      <c r="AM43" s="353"/>
      <c r="AN43" s="24"/>
      <c r="AO43" s="353"/>
      <c r="AP43" s="24"/>
      <c r="AQ43" s="353"/>
      <c r="AR43" s="24"/>
      <c r="AS43" s="353"/>
      <c r="AT43" s="24"/>
      <c r="AU43" s="362"/>
      <c r="AV43" s="149">
        <f>IF(AL42&lt;AL43,1,0)+IF(AN42&lt;AN43,1,0)+IF(AP42&lt;AP43,1,0)+IF(AR42&lt;AR43,1,0)+IF(AT42&lt;AT43,1,0)</f>
        <v>0</v>
      </c>
      <c r="AW43" s="138"/>
      <c r="AX43" s="164"/>
      <c r="BC43" s="351"/>
      <c r="BE43" s="351"/>
      <c r="BG43" s="351"/>
      <c r="BI43" s="351"/>
      <c r="BK43" s="351"/>
      <c r="BL43" s="138"/>
      <c r="BM43" s="28"/>
      <c r="BS43" s="351"/>
      <c r="BU43" s="351"/>
      <c r="BW43" s="351"/>
      <c r="BY43" s="351"/>
      <c r="CA43" s="351"/>
      <c r="CB43" s="138"/>
      <c r="CD43" s="223"/>
      <c r="CI43" s="351"/>
      <c r="CK43" s="351"/>
      <c r="CM43" s="351"/>
      <c r="CO43" s="351"/>
      <c r="CQ43" s="351"/>
      <c r="CR43" s="138"/>
      <c r="CT43" s="29"/>
      <c r="CU43" s="113"/>
      <c r="CV43" s="112"/>
      <c r="CW43" s="29"/>
      <c r="CX43" s="29"/>
      <c r="CY43" s="368"/>
      <c r="CZ43" s="113"/>
      <c r="DA43" s="368"/>
      <c r="DB43" s="113"/>
      <c r="DC43" s="368"/>
      <c r="DD43" s="113"/>
      <c r="DE43" s="368"/>
      <c r="DF43" s="113"/>
      <c r="DG43" s="368"/>
      <c r="DH43" s="156"/>
      <c r="DJ43" s="29"/>
      <c r="DK43" s="113"/>
      <c r="DL43" s="112"/>
      <c r="DM43" s="29"/>
      <c r="DN43" s="29"/>
      <c r="DO43" s="368"/>
      <c r="DP43" s="113"/>
      <c r="DQ43" s="368"/>
      <c r="DR43" s="113"/>
      <c r="DS43" s="368"/>
      <c r="DT43" s="113"/>
      <c r="DU43" s="368"/>
      <c r="DV43" s="113"/>
      <c r="DW43" s="368"/>
      <c r="DX43" s="156"/>
      <c r="DY43" s="29"/>
      <c r="DZ43" s="29"/>
      <c r="EA43" s="29"/>
      <c r="EB43" s="29"/>
      <c r="EC43" s="29"/>
      <c r="ED43" s="29"/>
      <c r="EE43" s="351"/>
      <c r="EG43" s="351"/>
      <c r="EI43" s="351"/>
      <c r="EK43" s="351"/>
      <c r="EM43" s="351"/>
      <c r="EN43" s="138"/>
    </row>
    <row r="44" spans="1:144" s="1" customFormat="1" ht="15" customHeight="1" x14ac:dyDescent="0.25">
      <c r="A44" s="137" t="str">
        <f ca="1">IF(OR(A45="Bye",A46="Bye"),"Bye","")</f>
        <v/>
      </c>
      <c r="B44" s="131"/>
      <c r="C44" s="16"/>
      <c r="E44" s="9"/>
      <c r="F44" s="9"/>
      <c r="G44" s="351"/>
      <c r="H44" s="9"/>
      <c r="I44" s="351"/>
      <c r="J44" s="9"/>
      <c r="K44" s="351"/>
      <c r="L44" s="9"/>
      <c r="M44" s="351"/>
      <c r="N44" s="9"/>
      <c r="O44" s="351"/>
      <c r="P44" s="137"/>
      <c r="Q44" s="137"/>
      <c r="R44" s="216"/>
      <c r="S44" s="2"/>
      <c r="T44" s="2"/>
      <c r="U44" s="2"/>
      <c r="V44" s="2"/>
      <c r="W44" s="350"/>
      <c r="X44" s="2"/>
      <c r="Y44" s="350"/>
      <c r="Z44" s="2"/>
      <c r="AA44" s="350"/>
      <c r="AB44" s="2"/>
      <c r="AC44" s="350"/>
      <c r="AD44" s="2"/>
      <c r="AE44" s="350"/>
      <c r="AF44" s="137"/>
      <c r="AG44" s="148"/>
      <c r="AH44" s="246"/>
      <c r="AI44" s="16"/>
      <c r="AL44" s="9"/>
      <c r="AM44" s="351"/>
      <c r="AN44" s="9"/>
      <c r="AO44" s="351"/>
      <c r="AP44" s="9"/>
      <c r="AQ44" s="351"/>
      <c r="AR44" s="9"/>
      <c r="AS44" s="351"/>
      <c r="AT44" s="9"/>
      <c r="AU44" s="351"/>
      <c r="AV44" s="137"/>
      <c r="AW44" s="138"/>
      <c r="AX44" s="164"/>
      <c r="BC44" s="351"/>
      <c r="BE44" s="351"/>
      <c r="BG44" s="351"/>
      <c r="BI44" s="351"/>
      <c r="BK44" s="351"/>
      <c r="BL44" s="138"/>
      <c r="BM44" s="28"/>
      <c r="BS44" s="351"/>
      <c r="BU44" s="351"/>
      <c r="BW44" s="351"/>
      <c r="BY44" s="351"/>
      <c r="CA44" s="351"/>
      <c r="CB44" s="138"/>
      <c r="CD44" s="223"/>
      <c r="CI44" s="351"/>
      <c r="CK44" s="351"/>
      <c r="CM44" s="351"/>
      <c r="CO44" s="351"/>
      <c r="CQ44" s="351"/>
      <c r="CR44" s="138"/>
      <c r="CT44" s="29"/>
      <c r="CU44" s="29"/>
      <c r="CV44" s="29"/>
      <c r="CW44" s="29"/>
      <c r="CX44" s="29"/>
      <c r="CY44" s="368"/>
      <c r="CZ44" s="29"/>
      <c r="DA44" s="368"/>
      <c r="DB44" s="29"/>
      <c r="DC44" s="368"/>
      <c r="DD44" s="29"/>
      <c r="DE44" s="368"/>
      <c r="DF44" s="29"/>
      <c r="DG44" s="368"/>
      <c r="DH44" s="156"/>
      <c r="DJ44" s="29"/>
      <c r="DK44" s="29"/>
      <c r="DL44" s="29"/>
      <c r="DM44" s="29"/>
      <c r="DN44" s="29"/>
      <c r="DO44" s="368"/>
      <c r="DP44" s="29"/>
      <c r="DQ44" s="368"/>
      <c r="DR44" s="29"/>
      <c r="DS44" s="368"/>
      <c r="DT44" s="29"/>
      <c r="DU44" s="368"/>
      <c r="DV44" s="29"/>
      <c r="DW44" s="368"/>
      <c r="DX44" s="156"/>
      <c r="DY44" s="29"/>
      <c r="DZ44" s="29"/>
      <c r="EA44" s="29"/>
      <c r="EB44" s="29"/>
      <c r="EC44" s="29"/>
      <c r="ED44" s="29"/>
      <c r="EE44" s="351"/>
      <c r="EG44" s="351"/>
      <c r="EI44" s="351"/>
      <c r="EK44" s="351"/>
      <c r="EM44" s="351"/>
      <c r="EN44" s="138"/>
    </row>
    <row r="45" spans="1:144" s="1" customFormat="1" ht="15" customHeight="1" thickBot="1" x14ac:dyDescent="0.3">
      <c r="A45" s="137">
        <f ca="1">dummy1!S15</f>
        <v>3</v>
      </c>
      <c r="B45" s="132"/>
      <c r="C45" s="15" t="str">
        <f ca="1">IF(D45="Bye","","("&amp;A45&amp;")")</f>
        <v>(3)</v>
      </c>
      <c r="D45" s="1" t="str">
        <f ca="1">IFERROR(VLOOKUP(A45,dummy1!$K$45:$L$300,2,FALSE),"")</f>
        <v>Player 3</v>
      </c>
      <c r="F45" s="23"/>
      <c r="G45" s="352"/>
      <c r="H45" s="23"/>
      <c r="I45" s="352"/>
      <c r="J45" s="23"/>
      <c r="K45" s="352"/>
      <c r="L45" s="23"/>
      <c r="M45" s="352"/>
      <c r="N45" s="23"/>
      <c r="O45" s="361"/>
      <c r="P45" s="138">
        <f ca="1">IF(A46="Bye",$A$11,IF(F45&gt;F46,1,0)+IF(H45&gt;H46,1,0)+IF(J45&gt;J46,1,0)+IF(L45&gt;L46,1,0)+IF(N45&gt;N46,1,0))</f>
        <v>0</v>
      </c>
      <c r="Q45" s="137"/>
      <c r="R45" s="216"/>
      <c r="S45" s="2"/>
      <c r="T45" s="2"/>
      <c r="U45" s="2"/>
      <c r="V45" s="2"/>
      <c r="W45" s="350"/>
      <c r="X45" s="2"/>
      <c r="Y45" s="350"/>
      <c r="Z45" s="2"/>
      <c r="AA45" s="350"/>
      <c r="AB45" s="2"/>
      <c r="AC45" s="350"/>
      <c r="AD45" s="2"/>
      <c r="AE45" s="350"/>
      <c r="AF45" s="137"/>
      <c r="AG45" s="148"/>
      <c r="AH45" s="244"/>
      <c r="AI45" s="198">
        <f ca="1">AI21+1</f>
        <v>26</v>
      </c>
      <c r="AJ45" s="196">
        <f ca="1">VLOOKUP(AI45,dummy1!$O$9:$R$72,2,FALSE)</f>
        <v>42040</v>
      </c>
      <c r="AK45" s="197">
        <f ca="1">VLOOKUP(AI45,dummy1!$O$9:$R$72,3,FALSE)</f>
        <v>0.70833333333333337</v>
      </c>
      <c r="AL45" s="413" t="str">
        <f ca="1">VLOOKUP(AI45,dummy1!$O$9:$R$72,4,FALSE)</f>
        <v>Court 10</v>
      </c>
      <c r="AM45" s="413"/>
      <c r="AN45" s="413"/>
      <c r="AO45" s="413"/>
      <c r="AP45" s="413"/>
      <c r="AQ45" s="413"/>
      <c r="AR45" s="413"/>
      <c r="AS45" s="413"/>
      <c r="AT45" s="413"/>
      <c r="AU45" s="351"/>
      <c r="AV45" s="137"/>
      <c r="AW45" s="138"/>
      <c r="AX45" s="164"/>
      <c r="BC45" s="351"/>
      <c r="BE45" s="351"/>
      <c r="BG45" s="351"/>
      <c r="BI45" s="351"/>
      <c r="BK45" s="351"/>
      <c r="BL45" s="138"/>
      <c r="BM45" s="28"/>
      <c r="BS45" s="351"/>
      <c r="BU45" s="351"/>
      <c r="BW45" s="351"/>
      <c r="BY45" s="351"/>
      <c r="CA45" s="351"/>
      <c r="CB45" s="138"/>
      <c r="CD45" s="223"/>
      <c r="CI45" s="351"/>
      <c r="CK45" s="351"/>
      <c r="CM45" s="351"/>
      <c r="CO45" s="351"/>
      <c r="CQ45" s="351"/>
      <c r="CR45" s="138"/>
      <c r="CT45" s="29"/>
      <c r="CU45" s="29"/>
      <c r="CV45" s="29"/>
      <c r="CW45" s="29"/>
      <c r="CX45" s="29"/>
      <c r="CY45" s="368"/>
      <c r="CZ45" s="29"/>
      <c r="DA45" s="368"/>
      <c r="DB45" s="29"/>
      <c r="DC45" s="368"/>
      <c r="DD45" s="29"/>
      <c r="DE45" s="368"/>
      <c r="DF45" s="29"/>
      <c r="DG45" s="368"/>
      <c r="DH45" s="156"/>
      <c r="DJ45" s="29"/>
      <c r="DK45" s="29"/>
      <c r="DL45" s="29"/>
      <c r="DM45" s="29"/>
      <c r="DN45" s="29"/>
      <c r="DO45" s="368"/>
      <c r="DP45" s="29"/>
      <c r="DQ45" s="368"/>
      <c r="DR45" s="29"/>
      <c r="DS45" s="368"/>
      <c r="DT45" s="29"/>
      <c r="DU45" s="368"/>
      <c r="DV45" s="29"/>
      <c r="DW45" s="368"/>
      <c r="DX45" s="156"/>
      <c r="DY45" s="29"/>
      <c r="DZ45" s="29"/>
      <c r="EA45" s="29"/>
      <c r="EB45" s="29"/>
      <c r="EC45" s="29"/>
      <c r="ED45" s="29"/>
      <c r="EE45" s="351"/>
      <c r="EG45" s="351"/>
      <c r="EI45" s="351"/>
      <c r="EK45" s="351"/>
      <c r="EM45" s="351"/>
      <c r="EN45" s="138"/>
    </row>
    <row r="46" spans="1:144" s="1" customFormat="1" ht="15" customHeight="1" x14ac:dyDescent="0.25">
      <c r="A46" s="137">
        <f ca="1">dummy1!T15</f>
        <v>14</v>
      </c>
      <c r="B46" s="132"/>
      <c r="C46" s="15" t="str">
        <f ca="1">IF(D46="Bye","","("&amp;A46&amp;")")</f>
        <v>(14)</v>
      </c>
      <c r="D46" s="10" t="str">
        <f ca="1">IFERROR(VLOOKUP(A46,dummy1!$K$45:$L$300,2,FALSE),"")</f>
        <v>Player 14</v>
      </c>
      <c r="E46" s="10"/>
      <c r="F46" s="24"/>
      <c r="G46" s="353"/>
      <c r="H46" s="24"/>
      <c r="I46" s="353"/>
      <c r="J46" s="24"/>
      <c r="K46" s="353"/>
      <c r="L46" s="24"/>
      <c r="M46" s="353"/>
      <c r="N46" s="24"/>
      <c r="O46" s="362"/>
      <c r="P46" s="145">
        <f ca="1">IF(A45="Bye",$A$11,IF(F45&lt;F46,1,0)+IF(H45&lt;H46,1,0)+IF(J45&lt;J46,1,0)+IF(L45&lt;L46,1,0)+IF(N45&lt;N46,1,0))</f>
        <v>0</v>
      </c>
      <c r="Q46" s="137"/>
      <c r="R46" s="216"/>
      <c r="S46" s="2"/>
      <c r="T46" s="2"/>
      <c r="U46" s="2"/>
      <c r="V46" s="2"/>
      <c r="W46" s="350"/>
      <c r="X46" s="2"/>
      <c r="Y46" s="350"/>
      <c r="Z46" s="2"/>
      <c r="AA46" s="350"/>
      <c r="AB46" s="2"/>
      <c r="AC46" s="350"/>
      <c r="AD46" s="2"/>
      <c r="AE46" s="350"/>
      <c r="AF46" s="137"/>
      <c r="AG46" s="148"/>
      <c r="AH46" s="247"/>
      <c r="AI46" s="16"/>
      <c r="AL46" s="9"/>
      <c r="AM46" s="351"/>
      <c r="AN46" s="9"/>
      <c r="AO46" s="351"/>
      <c r="AP46" s="9"/>
      <c r="AQ46" s="351"/>
      <c r="AR46" s="9"/>
      <c r="AS46" s="351"/>
      <c r="AT46" s="9"/>
      <c r="AU46" s="351"/>
      <c r="AV46" s="137"/>
      <c r="AW46" s="138"/>
      <c r="AX46" s="164"/>
      <c r="BC46" s="351"/>
      <c r="BE46" s="351"/>
      <c r="BG46" s="351"/>
      <c r="BI46" s="351"/>
      <c r="BK46" s="351"/>
      <c r="BL46" s="138"/>
      <c r="BM46" s="28"/>
      <c r="BS46" s="351"/>
      <c r="BU46" s="351"/>
      <c r="BW46" s="351"/>
      <c r="BY46" s="351"/>
      <c r="CA46" s="351"/>
      <c r="CB46" s="138"/>
      <c r="CD46" s="223"/>
      <c r="CI46" s="351"/>
      <c r="CK46" s="351"/>
      <c r="CM46" s="351"/>
      <c r="CO46" s="351"/>
      <c r="CQ46" s="351"/>
      <c r="CR46" s="138"/>
      <c r="CT46" s="29"/>
      <c r="CU46" s="29"/>
      <c r="CV46" s="29"/>
      <c r="CW46" s="29"/>
      <c r="CX46" s="29"/>
      <c r="CY46" s="368"/>
      <c r="CZ46" s="29"/>
      <c r="DA46" s="368"/>
      <c r="DB46" s="29"/>
      <c r="DC46" s="368"/>
      <c r="DD46" s="29"/>
      <c r="DE46" s="368"/>
      <c r="DF46" s="29"/>
      <c r="DG46" s="368"/>
      <c r="DH46" s="156"/>
      <c r="DJ46" s="29"/>
      <c r="DK46" s="29"/>
      <c r="DL46" s="29"/>
      <c r="DM46" s="29"/>
      <c r="DN46" s="29"/>
      <c r="DO46" s="368"/>
      <c r="DP46" s="29"/>
      <c r="DQ46" s="368"/>
      <c r="DR46" s="29"/>
      <c r="DS46" s="368"/>
      <c r="DT46" s="29"/>
      <c r="DU46" s="368"/>
      <c r="DV46" s="29"/>
      <c r="DW46" s="368"/>
      <c r="DX46" s="156"/>
      <c r="DY46" s="29"/>
      <c r="DZ46" s="29"/>
      <c r="EA46" s="423"/>
      <c r="EB46" s="423"/>
      <c r="EC46" s="423"/>
      <c r="ED46" s="29"/>
      <c r="EE46" s="351"/>
      <c r="EG46" s="351"/>
      <c r="EI46" s="351"/>
      <c r="EK46" s="351"/>
      <c r="EM46" s="351"/>
      <c r="EN46" s="138"/>
    </row>
    <row r="47" spans="1:144" s="1" customFormat="1" ht="15" customHeight="1" x14ac:dyDescent="0.25">
      <c r="A47" s="137"/>
      <c r="B47" s="132"/>
      <c r="C47" s="16"/>
      <c r="F47" s="9"/>
      <c r="G47" s="351"/>
      <c r="H47" s="9"/>
      <c r="I47" s="351"/>
      <c r="J47" s="9"/>
      <c r="K47" s="351"/>
      <c r="L47" s="9"/>
      <c r="M47" s="351"/>
      <c r="N47" s="9"/>
      <c r="O47" s="351"/>
      <c r="P47" s="146"/>
      <c r="Q47" s="137"/>
      <c r="R47" s="240"/>
      <c r="S47" s="16"/>
      <c r="U47" s="9"/>
      <c r="V47" s="9"/>
      <c r="W47" s="351"/>
      <c r="X47" s="9"/>
      <c r="Y47" s="351"/>
      <c r="Z47" s="9"/>
      <c r="AA47" s="351"/>
      <c r="AB47" s="9"/>
      <c r="AC47" s="351"/>
      <c r="AD47" s="9"/>
      <c r="AE47" s="351"/>
      <c r="AF47" s="137"/>
      <c r="AG47" s="148"/>
      <c r="AH47" s="216"/>
      <c r="AI47" s="2"/>
      <c r="AJ47" s="2"/>
      <c r="AK47" s="2"/>
      <c r="AL47" s="2"/>
      <c r="AM47" s="350"/>
      <c r="AN47" s="2"/>
      <c r="AO47" s="351"/>
      <c r="AQ47" s="351"/>
      <c r="AS47" s="351"/>
      <c r="AU47" s="351"/>
      <c r="AV47" s="138"/>
      <c r="AW47" s="138"/>
      <c r="AX47" s="164"/>
      <c r="BC47" s="351"/>
      <c r="BE47" s="351"/>
      <c r="BG47" s="351"/>
      <c r="BI47" s="351"/>
      <c r="BK47" s="351"/>
      <c r="BL47" s="138"/>
      <c r="BM47" s="28"/>
      <c r="BS47" s="351"/>
      <c r="BU47" s="351"/>
      <c r="BW47" s="351"/>
      <c r="BY47" s="351"/>
      <c r="CA47" s="351"/>
      <c r="CB47" s="138"/>
      <c r="CD47" s="223"/>
      <c r="CI47" s="351"/>
      <c r="CK47" s="351"/>
      <c r="CM47" s="351"/>
      <c r="CO47" s="351"/>
      <c r="CQ47" s="351"/>
      <c r="CR47" s="138"/>
      <c r="CT47" s="29"/>
      <c r="CU47" s="29"/>
      <c r="CV47" s="29"/>
      <c r="CW47" s="29"/>
      <c r="CX47" s="29"/>
      <c r="CY47" s="368"/>
      <c r="CZ47" s="29"/>
      <c r="DA47" s="368"/>
      <c r="DB47" s="29"/>
      <c r="DC47" s="368"/>
      <c r="DD47" s="29"/>
      <c r="DE47" s="368"/>
      <c r="DF47" s="29"/>
      <c r="DG47" s="368"/>
      <c r="DH47" s="156"/>
      <c r="DJ47" s="29"/>
      <c r="DK47" s="29"/>
      <c r="DL47" s="29"/>
      <c r="DM47" s="29"/>
      <c r="DN47" s="29"/>
      <c r="DO47" s="368"/>
      <c r="DP47" s="29"/>
      <c r="DQ47" s="368"/>
      <c r="DR47" s="29"/>
      <c r="DS47" s="368"/>
      <c r="DT47" s="29"/>
      <c r="DU47" s="368"/>
      <c r="DV47" s="29"/>
      <c r="DW47" s="368"/>
      <c r="DX47" s="156"/>
      <c r="DY47" s="29"/>
      <c r="DZ47" s="29"/>
      <c r="EA47" s="112"/>
      <c r="EB47" s="29"/>
      <c r="EC47" s="29"/>
      <c r="ED47" s="29"/>
      <c r="EE47" s="351"/>
      <c r="EG47" s="351"/>
      <c r="EI47" s="351"/>
      <c r="EK47" s="351"/>
      <c r="EM47" s="351"/>
      <c r="EN47" s="138"/>
    </row>
    <row r="48" spans="1:144" s="1" customFormat="1" ht="15" customHeight="1" thickBot="1" x14ac:dyDescent="0.3">
      <c r="A48" s="137"/>
      <c r="B48" s="131"/>
      <c r="C48" s="130">
        <f ca="1">IF(A45&lt;&gt;"Bye",IF(A46&lt;&gt;"Bye",C42+1,C42),C42)</f>
        <v>7</v>
      </c>
      <c r="D48" s="182">
        <f ca="1">VLOOKUP(C48,dummy1!$O$9:$R$72,2,FALSE)</f>
        <v>42040</v>
      </c>
      <c r="E48" s="183">
        <f ca="1">VLOOKUP(C48,dummy1!$O$9:$R$72,3,FALSE)</f>
        <v>0.625</v>
      </c>
      <c r="F48" s="412" t="str">
        <f ca="1">VLOOKUP(C48,dummy1!$O$9:$R$72,4,FALSE)</f>
        <v>Court 7</v>
      </c>
      <c r="G48" s="412"/>
      <c r="H48" s="412"/>
      <c r="I48" s="412"/>
      <c r="J48" s="412"/>
      <c r="K48" s="412"/>
      <c r="L48" s="412"/>
      <c r="M48" s="412"/>
      <c r="N48" s="412"/>
      <c r="O48" s="351"/>
      <c r="P48" s="146"/>
      <c r="Q48" s="157"/>
      <c r="R48" s="241"/>
      <c r="S48" s="27" t="str">
        <f ca="1">IF(P45=$A$11,C45,IF(P46=$A$11,C46,""))</f>
        <v/>
      </c>
      <c r="T48" s="1" t="str">
        <f ca="1">IF(P45=$A$11,D45,IF(P46=$A$11,D46,"Winner Match "&amp;C48))</f>
        <v>Winner Match 7</v>
      </c>
      <c r="V48" s="23"/>
      <c r="W48" s="352"/>
      <c r="X48" s="23"/>
      <c r="Y48" s="352"/>
      <c r="Z48" s="23"/>
      <c r="AA48" s="352"/>
      <c r="AB48" s="23"/>
      <c r="AC48" s="352"/>
      <c r="AD48" s="23"/>
      <c r="AE48" s="361"/>
      <c r="AF48" s="138">
        <f>IF(V48&gt;V49,1,0)+IF(X48&gt;X49,1,0)+IF(Z48&gt;Z49,1,0)+IF(AB48&gt;AB49,1,0)+IF(AD48&gt;AD49,1,0)</f>
        <v>0</v>
      </c>
      <c r="AG48" s="148"/>
      <c r="AH48" s="216"/>
      <c r="AI48" s="2"/>
      <c r="AJ48" s="2"/>
      <c r="AK48" s="2"/>
      <c r="AL48" s="2"/>
      <c r="AM48" s="350"/>
      <c r="AN48" s="2"/>
      <c r="AO48" s="351"/>
      <c r="AQ48" s="351"/>
      <c r="AS48" s="351"/>
      <c r="AU48" s="351"/>
      <c r="AV48" s="138"/>
      <c r="AW48" s="138"/>
      <c r="AX48" s="164"/>
      <c r="BC48" s="351"/>
      <c r="BE48" s="351"/>
      <c r="BG48" s="351"/>
      <c r="BI48" s="351"/>
      <c r="BK48" s="351"/>
      <c r="BL48" s="138"/>
      <c r="BM48" s="28"/>
      <c r="BS48" s="351"/>
      <c r="BU48" s="351"/>
      <c r="BW48" s="351"/>
      <c r="BY48" s="351"/>
      <c r="CA48" s="351"/>
      <c r="CB48" s="138"/>
      <c r="CD48" s="223"/>
      <c r="CI48" s="351"/>
      <c r="CK48" s="351"/>
      <c r="CM48" s="351"/>
      <c r="CO48" s="351"/>
      <c r="CQ48" s="351"/>
      <c r="CR48" s="138"/>
      <c r="CT48" s="29"/>
      <c r="CU48" s="29"/>
      <c r="CV48" s="29"/>
      <c r="CW48" s="29"/>
      <c r="CX48" s="29"/>
      <c r="CY48" s="368"/>
      <c r="CZ48" s="29"/>
      <c r="DA48" s="368"/>
      <c r="DB48" s="29"/>
      <c r="DC48" s="368"/>
      <c r="DD48" s="29"/>
      <c r="DE48" s="368"/>
      <c r="DF48" s="29"/>
      <c r="DG48" s="368"/>
      <c r="DH48" s="156"/>
      <c r="DJ48" s="29"/>
      <c r="DK48" s="29"/>
      <c r="DL48" s="29"/>
      <c r="DM48" s="29"/>
      <c r="DN48" s="29"/>
      <c r="DO48" s="368"/>
      <c r="DP48" s="29"/>
      <c r="DQ48" s="368"/>
      <c r="DR48" s="29"/>
      <c r="DS48" s="368"/>
      <c r="DT48" s="29"/>
      <c r="DU48" s="368"/>
      <c r="DV48" s="29"/>
      <c r="DW48" s="368"/>
      <c r="DX48" s="156"/>
      <c r="DY48" s="29"/>
      <c r="DZ48" s="29"/>
      <c r="EA48" s="112"/>
      <c r="EB48" s="29"/>
      <c r="EC48" s="29"/>
      <c r="ED48" s="29"/>
      <c r="EE48" s="351"/>
      <c r="EG48" s="351"/>
      <c r="EI48" s="351"/>
      <c r="EK48" s="351"/>
      <c r="EM48" s="351"/>
      <c r="EN48" s="138"/>
    </row>
    <row r="49" spans="1:144" s="1" customFormat="1" ht="15" customHeight="1" x14ac:dyDescent="0.25">
      <c r="A49" s="137"/>
      <c r="B49" s="113"/>
      <c r="C49" s="16"/>
      <c r="F49" s="9"/>
      <c r="G49" s="351"/>
      <c r="H49" s="9"/>
      <c r="I49" s="351"/>
      <c r="J49" s="9"/>
      <c r="K49" s="351"/>
      <c r="L49" s="9"/>
      <c r="M49" s="351"/>
      <c r="N49" s="9"/>
      <c r="O49" s="351"/>
      <c r="P49" s="146"/>
      <c r="Q49" s="137"/>
      <c r="R49" s="240"/>
      <c r="S49" s="15" t="str">
        <f ca="1">IF(P51=$A$11,C51,IF(P52=$A$11,C52,""))</f>
        <v/>
      </c>
      <c r="T49" s="10" t="str">
        <f ca="1">IF(P51=$A$11,D51,IF(P52=$A$11,D52,"Winner Match "&amp;C54))</f>
        <v>Winner Match 8</v>
      </c>
      <c r="U49" s="10"/>
      <c r="V49" s="24"/>
      <c r="W49" s="353"/>
      <c r="X49" s="24"/>
      <c r="Y49" s="353"/>
      <c r="Z49" s="24"/>
      <c r="AA49" s="353"/>
      <c r="AB49" s="24"/>
      <c r="AC49" s="353"/>
      <c r="AD49" s="24"/>
      <c r="AE49" s="362"/>
      <c r="AF49" s="149">
        <f>IF(V48&lt;V49,1,0)+IF(X48&lt;X49,1,0)+IF(Z48&lt;Z49,1,0)+IF(AB48&lt;AB49,1,0)+IF(AD48&lt;AD49,1,0)</f>
        <v>0</v>
      </c>
      <c r="AG49" s="137"/>
      <c r="AH49" s="216"/>
      <c r="AI49" s="2"/>
      <c r="AJ49" s="2"/>
      <c r="AK49" s="2"/>
      <c r="AL49" s="2"/>
      <c r="AM49" s="350"/>
      <c r="AN49" s="2"/>
      <c r="AO49" s="351"/>
      <c r="AQ49" s="351"/>
      <c r="AS49" s="351"/>
      <c r="AU49" s="351"/>
      <c r="AV49" s="138"/>
      <c r="AW49" s="138"/>
      <c r="AX49" s="164"/>
      <c r="BC49" s="351"/>
      <c r="BE49" s="351"/>
      <c r="BG49" s="351"/>
      <c r="BI49" s="351"/>
      <c r="BK49" s="351"/>
      <c r="BL49" s="138"/>
      <c r="BM49" s="28"/>
      <c r="BS49" s="351"/>
      <c r="BU49" s="351"/>
      <c r="BW49" s="351"/>
      <c r="BY49" s="351"/>
      <c r="CA49" s="351"/>
      <c r="CB49" s="138"/>
      <c r="CD49" s="223"/>
      <c r="CI49" s="351"/>
      <c r="CK49" s="351"/>
      <c r="CM49" s="351"/>
      <c r="CO49" s="351"/>
      <c r="CQ49" s="351"/>
      <c r="CR49" s="138"/>
      <c r="CT49" s="29"/>
      <c r="CU49" s="29"/>
      <c r="CV49" s="29"/>
      <c r="CW49" s="29"/>
      <c r="CX49" s="29"/>
      <c r="CY49" s="368"/>
      <c r="CZ49" s="29"/>
      <c r="DA49" s="368"/>
      <c r="DB49" s="29"/>
      <c r="DC49" s="368"/>
      <c r="DD49" s="29"/>
      <c r="DE49" s="368"/>
      <c r="DF49" s="29"/>
      <c r="DG49" s="368"/>
      <c r="DH49" s="156"/>
      <c r="DJ49" s="29"/>
      <c r="DK49" s="29"/>
      <c r="DL49" s="29"/>
      <c r="DM49" s="29"/>
      <c r="DN49" s="29"/>
      <c r="DO49" s="368"/>
      <c r="DP49" s="29"/>
      <c r="DQ49" s="368"/>
      <c r="DR49" s="29"/>
      <c r="DS49" s="368"/>
      <c r="DT49" s="29"/>
      <c r="DU49" s="368"/>
      <c r="DV49" s="29"/>
      <c r="DW49" s="368"/>
      <c r="DX49" s="156"/>
      <c r="DY49" s="29"/>
      <c r="DZ49" s="29"/>
      <c r="EA49" s="112"/>
      <c r="EB49" s="29"/>
      <c r="EC49" s="29"/>
      <c r="ED49" s="29"/>
      <c r="EE49" s="351"/>
      <c r="EG49" s="351"/>
      <c r="EI49" s="351"/>
      <c r="EK49" s="351"/>
      <c r="EM49" s="351"/>
      <c r="EN49" s="138"/>
    </row>
    <row r="50" spans="1:144" s="1" customFormat="1" ht="15" customHeight="1" x14ac:dyDescent="0.25">
      <c r="A50" s="137" t="str">
        <f ca="1">IF(OR(A51="Bye",A52="Bye"),"Bye","")</f>
        <v/>
      </c>
      <c r="B50" s="131"/>
      <c r="C50" s="16"/>
      <c r="E50" s="9"/>
      <c r="F50" s="9"/>
      <c r="G50" s="351"/>
      <c r="H50" s="9"/>
      <c r="I50" s="351"/>
      <c r="J50" s="9"/>
      <c r="K50" s="351"/>
      <c r="L50" s="9"/>
      <c r="M50" s="351"/>
      <c r="N50" s="9"/>
      <c r="O50" s="351"/>
      <c r="P50" s="137"/>
      <c r="Q50" s="148"/>
      <c r="R50" s="240"/>
      <c r="S50" s="16"/>
      <c r="V50" s="9"/>
      <c r="W50" s="351"/>
      <c r="X50" s="9"/>
      <c r="Y50" s="351"/>
      <c r="Z50" s="9"/>
      <c r="AA50" s="351"/>
      <c r="AB50" s="9"/>
      <c r="AC50" s="351"/>
      <c r="AD50" s="9"/>
      <c r="AE50" s="351"/>
      <c r="AF50" s="137"/>
      <c r="AG50" s="137"/>
      <c r="AH50" s="216"/>
      <c r="AI50" s="2"/>
      <c r="AJ50" s="2"/>
      <c r="AK50" s="2"/>
      <c r="AL50" s="2"/>
      <c r="AM50" s="350"/>
      <c r="AN50" s="2"/>
      <c r="AO50" s="351"/>
      <c r="AQ50" s="351"/>
      <c r="AS50" s="351"/>
      <c r="AU50" s="351"/>
      <c r="AV50" s="138"/>
      <c r="AW50" s="138"/>
      <c r="AX50" s="164"/>
      <c r="BC50" s="351"/>
      <c r="BE50" s="351"/>
      <c r="BG50" s="351"/>
      <c r="BI50" s="351"/>
      <c r="BK50" s="351"/>
      <c r="BL50" s="138"/>
      <c r="BM50" s="28"/>
      <c r="BS50" s="351"/>
      <c r="BU50" s="351"/>
      <c r="BW50" s="351"/>
      <c r="BY50" s="351"/>
      <c r="CA50" s="351"/>
      <c r="CB50" s="138"/>
      <c r="CD50" s="223"/>
      <c r="CI50" s="351"/>
      <c r="CK50" s="351"/>
      <c r="CM50" s="351"/>
      <c r="CO50" s="351"/>
      <c r="CQ50" s="351"/>
      <c r="CR50" s="138"/>
      <c r="CT50" s="29"/>
      <c r="CU50" s="29"/>
      <c r="CV50" s="29"/>
      <c r="CW50" s="29"/>
      <c r="CX50" s="29"/>
      <c r="CY50" s="368"/>
      <c r="CZ50" s="29"/>
      <c r="DA50" s="368"/>
      <c r="DB50" s="29"/>
      <c r="DC50" s="368"/>
      <c r="DD50" s="29"/>
      <c r="DE50" s="368"/>
      <c r="DF50" s="29"/>
      <c r="DG50" s="368"/>
      <c r="DH50" s="156"/>
      <c r="DJ50" s="29"/>
      <c r="DK50" s="29"/>
      <c r="DL50" s="29"/>
      <c r="DM50" s="29"/>
      <c r="DN50" s="29"/>
      <c r="DO50" s="368"/>
      <c r="DP50" s="29"/>
      <c r="DQ50" s="368"/>
      <c r="DR50" s="29"/>
      <c r="DS50" s="368"/>
      <c r="DT50" s="29"/>
      <c r="DU50" s="368"/>
      <c r="DV50" s="29"/>
      <c r="DW50" s="368"/>
      <c r="DX50" s="156"/>
      <c r="DY50" s="29"/>
      <c r="DZ50" s="29"/>
      <c r="EA50" s="112"/>
      <c r="EB50" s="29"/>
      <c r="EC50" s="29"/>
      <c r="ED50" s="29"/>
      <c r="EE50" s="351"/>
      <c r="EG50" s="351"/>
      <c r="EI50" s="351"/>
      <c r="EK50" s="351"/>
      <c r="EM50" s="351"/>
      <c r="EN50" s="138"/>
    </row>
    <row r="51" spans="1:144" s="1" customFormat="1" ht="15" customHeight="1" thickBot="1" x14ac:dyDescent="0.3">
      <c r="A51" s="137">
        <f ca="1">dummy1!S16</f>
        <v>6</v>
      </c>
      <c r="B51" s="132"/>
      <c r="C51" s="15" t="str">
        <f ca="1">IF(D51="Bye","","("&amp;A51&amp;")")</f>
        <v>(6)</v>
      </c>
      <c r="D51" s="1" t="str">
        <f ca="1">IFERROR(VLOOKUP(A51,dummy1!$K$45:$L$300,2,FALSE),"")</f>
        <v>Player 6</v>
      </c>
      <c r="F51" s="23"/>
      <c r="G51" s="352"/>
      <c r="H51" s="23"/>
      <c r="I51" s="352"/>
      <c r="J51" s="23"/>
      <c r="K51" s="352"/>
      <c r="L51" s="23"/>
      <c r="M51" s="352"/>
      <c r="N51" s="23"/>
      <c r="O51" s="361"/>
      <c r="P51" s="138">
        <f ca="1">IF(A52="Bye",$A$11,IF(F51&gt;F52,1,0)+IF(H51&gt;H52,1,0)+IF(J51&gt;J52,1,0)+IF(L51&gt;L52,1,0)+IF(N51&gt;N52,1,0))</f>
        <v>0</v>
      </c>
      <c r="Q51" s="148"/>
      <c r="R51" s="240"/>
      <c r="S51" s="184">
        <f ca="1">S39+1</f>
        <v>16</v>
      </c>
      <c r="T51" s="185">
        <f ca="1">VLOOKUP(S51,dummy1!$O$9:$R$72,2,FALSE)</f>
        <v>42040</v>
      </c>
      <c r="U51" s="186">
        <f ca="1">VLOOKUP(S51,dummy1!$O$9:$R$72,3,FALSE)</f>
        <v>0.625</v>
      </c>
      <c r="V51" s="414" t="str">
        <f ca="1">VLOOKUP(S51,dummy1!$O$9:$R$72,4,FALSE)</f>
        <v>Court 16</v>
      </c>
      <c r="W51" s="414"/>
      <c r="X51" s="414"/>
      <c r="Y51" s="414"/>
      <c r="Z51" s="414"/>
      <c r="AA51" s="414"/>
      <c r="AB51" s="414"/>
      <c r="AC51" s="414"/>
      <c r="AD51" s="414"/>
      <c r="AE51" s="351"/>
      <c r="AF51" s="137"/>
      <c r="AG51" s="137"/>
      <c r="AH51" s="216"/>
      <c r="AI51" s="2"/>
      <c r="AJ51" s="2"/>
      <c r="AK51" s="2"/>
      <c r="AL51" s="2"/>
      <c r="AM51" s="350"/>
      <c r="AN51" s="2"/>
      <c r="AO51" s="351"/>
      <c r="AQ51" s="351"/>
      <c r="AS51" s="351"/>
      <c r="AU51" s="351"/>
      <c r="AV51" s="138"/>
      <c r="AW51" s="138"/>
      <c r="AX51" s="164"/>
      <c r="BC51" s="351"/>
      <c r="BE51" s="351"/>
      <c r="BG51" s="351"/>
      <c r="BI51" s="351"/>
      <c r="BK51" s="351"/>
      <c r="BL51" s="138"/>
      <c r="BM51" s="28"/>
      <c r="BS51" s="351"/>
      <c r="BU51" s="351"/>
      <c r="BW51" s="351"/>
      <c r="BY51" s="351"/>
      <c r="CA51" s="351"/>
      <c r="CB51" s="138"/>
      <c r="CD51" s="223"/>
      <c r="CI51" s="351"/>
      <c r="CK51" s="351"/>
      <c r="CM51" s="351"/>
      <c r="CO51" s="351"/>
      <c r="CQ51" s="351"/>
      <c r="CR51" s="138"/>
      <c r="CT51" s="29"/>
      <c r="CU51" s="29"/>
      <c r="CV51" s="29"/>
      <c r="CW51" s="29"/>
      <c r="CX51" s="29"/>
      <c r="CY51" s="368"/>
      <c r="CZ51" s="29"/>
      <c r="DA51" s="368"/>
      <c r="DB51" s="29"/>
      <c r="DC51" s="368"/>
      <c r="DD51" s="29"/>
      <c r="DE51" s="368"/>
      <c r="DF51" s="29"/>
      <c r="DG51" s="368"/>
      <c r="DH51" s="156"/>
      <c r="DJ51" s="29"/>
      <c r="DK51" s="29"/>
      <c r="DL51" s="29"/>
      <c r="DM51" s="29"/>
      <c r="DN51" s="29"/>
      <c r="DO51" s="368"/>
      <c r="DP51" s="29"/>
      <c r="DQ51" s="368"/>
      <c r="DR51" s="29"/>
      <c r="DS51" s="368"/>
      <c r="DT51" s="29"/>
      <c r="DU51" s="368"/>
      <c r="DV51" s="29"/>
      <c r="DW51" s="368"/>
      <c r="DX51" s="156"/>
      <c r="DY51" s="29"/>
      <c r="DZ51" s="29"/>
      <c r="EA51" s="112"/>
      <c r="EB51" s="29"/>
      <c r="EC51" s="29"/>
      <c r="ED51" s="29"/>
      <c r="EE51" s="351"/>
      <c r="EG51" s="351"/>
      <c r="EI51" s="351"/>
      <c r="EK51" s="351"/>
      <c r="EM51" s="351"/>
      <c r="EN51" s="138"/>
    </row>
    <row r="52" spans="1:144" s="1" customFormat="1" ht="15" customHeight="1" x14ac:dyDescent="0.25">
      <c r="A52" s="137">
        <f ca="1">dummy1!T16</f>
        <v>11</v>
      </c>
      <c r="B52" s="132"/>
      <c r="C52" s="15" t="str">
        <f ca="1">IF(D52="Bye","","("&amp;A52&amp;")")</f>
        <v>(11)</v>
      </c>
      <c r="D52" s="10" t="str">
        <f ca="1">IFERROR(VLOOKUP(A52,dummy1!$K$45:$L$300,2,FALSE),"")</f>
        <v>Player 11</v>
      </c>
      <c r="E52" s="10"/>
      <c r="F52" s="24"/>
      <c r="G52" s="353"/>
      <c r="H52" s="24"/>
      <c r="I52" s="353"/>
      <c r="J52" s="24"/>
      <c r="K52" s="353"/>
      <c r="L52" s="24"/>
      <c r="M52" s="353"/>
      <c r="N52" s="24"/>
      <c r="O52" s="362"/>
      <c r="P52" s="149">
        <f ca="1">IF(A51="Bye",$A$11,IF(F51&lt;F52,1,0)+IF(H51&lt;H52,1,0)+IF(J51&lt;J52,1,0)+IF(L51&lt;L52,1,0)+IF(N51&lt;N52,1,0))</f>
        <v>0</v>
      </c>
      <c r="Q52" s="137"/>
      <c r="R52" s="112"/>
      <c r="S52" s="16"/>
      <c r="V52" s="9"/>
      <c r="W52" s="351"/>
      <c r="X52" s="9"/>
      <c r="Y52" s="351"/>
      <c r="Z52" s="9"/>
      <c r="AA52" s="351"/>
      <c r="AB52" s="9"/>
      <c r="AC52" s="351"/>
      <c r="AD52" s="9"/>
      <c r="AE52" s="351"/>
      <c r="AF52" s="137"/>
      <c r="AG52" s="137"/>
      <c r="AH52" s="216"/>
      <c r="AI52" s="2"/>
      <c r="AJ52" s="2"/>
      <c r="AK52" s="2"/>
      <c r="AL52" s="2"/>
      <c r="AM52" s="350"/>
      <c r="AN52" s="2"/>
      <c r="AO52" s="351"/>
      <c r="AQ52" s="351"/>
      <c r="AS52" s="351"/>
      <c r="AU52" s="351"/>
      <c r="AV52" s="138"/>
      <c r="AW52" s="138"/>
      <c r="AX52" s="164"/>
      <c r="BC52" s="351"/>
      <c r="BE52" s="351"/>
      <c r="BG52" s="351"/>
      <c r="BI52" s="351"/>
      <c r="BK52" s="351"/>
      <c r="BL52" s="138"/>
      <c r="BM52" s="28"/>
      <c r="BN52" s="202"/>
      <c r="BO52" s="16"/>
      <c r="BQ52" s="9"/>
      <c r="BR52" s="9"/>
      <c r="BS52" s="351"/>
      <c r="BT52" s="9"/>
      <c r="BU52" s="351"/>
      <c r="BV52" s="9"/>
      <c r="BW52" s="351"/>
      <c r="BX52" s="9"/>
      <c r="BY52" s="351"/>
      <c r="BZ52" s="9"/>
      <c r="CA52" s="351"/>
      <c r="CB52" s="137"/>
      <c r="CD52" s="223"/>
      <c r="CI52" s="351"/>
      <c r="CK52" s="351"/>
      <c r="CM52" s="351"/>
      <c r="CO52" s="351"/>
      <c r="CQ52" s="351"/>
      <c r="CR52" s="138"/>
      <c r="CT52" s="29"/>
      <c r="CU52" s="29"/>
      <c r="CV52" s="29"/>
      <c r="CW52" s="29"/>
      <c r="CX52" s="29"/>
      <c r="CY52" s="368"/>
      <c r="CZ52" s="29"/>
      <c r="DA52" s="368"/>
      <c r="DB52" s="29"/>
      <c r="DC52" s="368"/>
      <c r="DD52" s="29"/>
      <c r="DE52" s="368"/>
      <c r="DF52" s="29"/>
      <c r="DG52" s="368"/>
      <c r="DH52" s="156"/>
      <c r="DJ52" s="29"/>
      <c r="DK52" s="29"/>
      <c r="DL52" s="29"/>
      <c r="DM52" s="29"/>
      <c r="DN52" s="29"/>
      <c r="DO52" s="368"/>
      <c r="DP52" s="29"/>
      <c r="DQ52" s="368"/>
      <c r="DR52" s="29"/>
      <c r="DS52" s="368"/>
      <c r="DT52" s="29"/>
      <c r="DU52" s="368"/>
      <c r="DV52" s="29"/>
      <c r="DW52" s="368"/>
      <c r="DX52" s="156"/>
      <c r="DY52" s="29"/>
      <c r="DZ52" s="29"/>
      <c r="EA52" s="112"/>
      <c r="EB52" s="29"/>
      <c r="EC52" s="29"/>
      <c r="ED52" s="29"/>
      <c r="EE52" s="351"/>
      <c r="EG52" s="351"/>
      <c r="EI52" s="351"/>
      <c r="EK52" s="351"/>
      <c r="EM52" s="351"/>
      <c r="EN52" s="138"/>
    </row>
    <row r="53" spans="1:144" s="1" customFormat="1" ht="15" customHeight="1" thickBot="1" x14ac:dyDescent="0.3">
      <c r="A53" s="137"/>
      <c r="B53" s="132"/>
      <c r="C53" s="16"/>
      <c r="F53" s="9"/>
      <c r="G53" s="351"/>
      <c r="H53" s="9"/>
      <c r="I53" s="351"/>
      <c r="J53" s="9"/>
      <c r="K53" s="351"/>
      <c r="L53" s="9"/>
      <c r="M53" s="351"/>
      <c r="N53" s="9"/>
      <c r="O53" s="351"/>
      <c r="P53" s="138"/>
      <c r="Q53" s="137"/>
      <c r="R53" s="216"/>
      <c r="S53" s="2"/>
      <c r="T53" s="2"/>
      <c r="U53" s="2"/>
      <c r="V53" s="2"/>
      <c r="W53" s="350"/>
      <c r="X53" s="2"/>
      <c r="Y53" s="350"/>
      <c r="Z53" s="2"/>
      <c r="AA53" s="350"/>
      <c r="AB53" s="2"/>
      <c r="AC53" s="350"/>
      <c r="AD53" s="2"/>
      <c r="AE53" s="350"/>
      <c r="AF53" s="137"/>
      <c r="AG53" s="137"/>
      <c r="AH53" s="216"/>
      <c r="AI53" s="2"/>
      <c r="AJ53" s="2"/>
      <c r="AK53" s="2"/>
      <c r="AL53" s="2"/>
      <c r="AM53" s="350"/>
      <c r="AN53" s="2"/>
      <c r="AO53" s="351"/>
      <c r="AQ53" s="351"/>
      <c r="AS53" s="351"/>
      <c r="AU53" s="351"/>
      <c r="AV53" s="138"/>
      <c r="AW53" s="138"/>
      <c r="AX53" s="164"/>
      <c r="BC53" s="351"/>
      <c r="BE53" s="351"/>
      <c r="BG53" s="351"/>
      <c r="BI53" s="351"/>
      <c r="BK53" s="351"/>
      <c r="BL53" s="138"/>
      <c r="BM53" s="25"/>
      <c r="BN53" s="203"/>
      <c r="BO53" s="27" t="str">
        <f>IF(BL30=$A$11,AY30,IF(BL31=$A$11,AY31,""))</f>
        <v/>
      </c>
      <c r="BP53" s="1" t="str">
        <f ca="1">IF(BL30=$A$11,AZ30,IF(BL31=$A$11,AZ31,"Winner Match "&amp;AY33))</f>
        <v>Winner Match 33</v>
      </c>
      <c r="BR53" s="23"/>
      <c r="BS53" s="352"/>
      <c r="BT53" s="23"/>
      <c r="BU53" s="352"/>
      <c r="BV53" s="23"/>
      <c r="BW53" s="352"/>
      <c r="BX53" s="23"/>
      <c r="BY53" s="352"/>
      <c r="BZ53" s="23"/>
      <c r="CA53" s="361"/>
      <c r="CB53" s="138">
        <f>IF(BR53&gt;BR54,1,0)+IF(BT53&gt;BT54,1,0)+IF(BV53&gt;BV54,1,0)+IF(BX53&gt;BX54,1,0)+IF(BZ53&gt;BZ54,1,0)</f>
        <v>0</v>
      </c>
      <c r="CC53" s="89"/>
      <c r="CD53" s="224"/>
      <c r="CE53" s="89"/>
      <c r="CF53" s="89"/>
      <c r="CG53" s="89"/>
      <c r="CH53" s="89"/>
      <c r="CI53" s="369"/>
      <c r="CJ53" s="89"/>
      <c r="CK53" s="369"/>
      <c r="CL53" s="89"/>
      <c r="CM53" s="369"/>
      <c r="CN53" s="89"/>
      <c r="CO53" s="369"/>
      <c r="CP53" s="89"/>
      <c r="CQ53" s="369"/>
      <c r="CR53" s="157"/>
      <c r="CS53" s="89"/>
      <c r="CT53" s="117"/>
      <c r="CU53" s="117"/>
      <c r="CV53" s="117"/>
      <c r="CW53" s="117"/>
      <c r="CX53" s="117"/>
      <c r="CY53" s="394"/>
      <c r="CZ53" s="117"/>
      <c r="DA53" s="394"/>
      <c r="DB53" s="117"/>
      <c r="DC53" s="394"/>
      <c r="DD53" s="117"/>
      <c r="DE53" s="394"/>
      <c r="DF53" s="117"/>
      <c r="DG53" s="394"/>
      <c r="DH53" s="233"/>
      <c r="DI53" s="89"/>
      <c r="DJ53" s="117"/>
      <c r="DK53" s="117"/>
      <c r="DL53" s="117"/>
      <c r="DM53" s="117"/>
      <c r="DN53" s="117"/>
      <c r="DO53" s="394"/>
      <c r="DP53" s="117"/>
      <c r="DQ53" s="394"/>
      <c r="DR53" s="117"/>
      <c r="DS53" s="394"/>
      <c r="DT53" s="117"/>
      <c r="DU53" s="394"/>
      <c r="DV53" s="117"/>
      <c r="DW53" s="394"/>
      <c r="DX53" s="233"/>
      <c r="DY53" s="29"/>
      <c r="DZ53" s="29"/>
      <c r="EA53" s="112"/>
      <c r="EB53" s="29"/>
      <c r="EC53" s="29"/>
      <c r="ED53" s="29"/>
      <c r="EE53" s="351"/>
      <c r="EG53" s="351"/>
      <c r="EI53" s="351"/>
      <c r="EK53" s="351"/>
      <c r="EM53" s="351"/>
      <c r="EN53" s="138"/>
    </row>
    <row r="54" spans="1:144" s="1" customFormat="1" ht="15" customHeight="1" x14ac:dyDescent="0.25">
      <c r="A54" s="137"/>
      <c r="B54" s="131"/>
      <c r="C54" s="130">
        <f ca="1">IF(A51&lt;&gt;"Bye",IF(A52&lt;&gt;"Bye",C48+1,C48),C48)</f>
        <v>8</v>
      </c>
      <c r="D54" s="182">
        <f ca="1">VLOOKUP(C54,dummy1!$O$9:$R$72,2,FALSE)</f>
        <v>42040</v>
      </c>
      <c r="E54" s="183">
        <f ca="1">VLOOKUP(C54,dummy1!$O$9:$R$72,3,FALSE)</f>
        <v>0.625</v>
      </c>
      <c r="F54" s="412" t="str">
        <f ca="1">VLOOKUP(C54,dummy1!$O$9:$R$72,4,FALSE)</f>
        <v>Court 8</v>
      </c>
      <c r="G54" s="412"/>
      <c r="H54" s="412"/>
      <c r="I54" s="412"/>
      <c r="J54" s="412"/>
      <c r="K54" s="412"/>
      <c r="L54" s="412"/>
      <c r="M54" s="412"/>
      <c r="N54" s="412"/>
      <c r="O54" s="351"/>
      <c r="P54" s="138"/>
      <c r="Q54" s="137"/>
      <c r="R54" s="216"/>
      <c r="S54" s="2"/>
      <c r="T54" s="2"/>
      <c r="U54" s="2"/>
      <c r="V54" s="2"/>
      <c r="W54" s="350"/>
      <c r="X54" s="4"/>
      <c r="Y54" s="350"/>
      <c r="Z54" s="4"/>
      <c r="AA54" s="350"/>
      <c r="AB54" s="2"/>
      <c r="AC54" s="350"/>
      <c r="AD54" s="2"/>
      <c r="AE54" s="350"/>
      <c r="AF54" s="137"/>
      <c r="AG54" s="137"/>
      <c r="AH54" s="216"/>
      <c r="AI54" s="2"/>
      <c r="AJ54" s="2"/>
      <c r="AK54" s="2"/>
      <c r="AL54" s="2"/>
      <c r="AM54" s="350"/>
      <c r="AN54" s="2"/>
      <c r="AO54" s="351"/>
      <c r="AQ54" s="351"/>
      <c r="AS54" s="351"/>
      <c r="AU54" s="351"/>
      <c r="AV54" s="138"/>
      <c r="AW54" s="138"/>
      <c r="AX54" s="164"/>
      <c r="BC54" s="351"/>
      <c r="BE54" s="351"/>
      <c r="BG54" s="351"/>
      <c r="BI54" s="351"/>
      <c r="BK54" s="351"/>
      <c r="BL54" s="138"/>
      <c r="BM54" s="28"/>
      <c r="BN54" s="204"/>
      <c r="BO54" s="15" t="str">
        <f>IF(BL78=$A$11,AY78,IF(BL79=$A$11,AY79,""))</f>
        <v/>
      </c>
      <c r="BP54" s="10" t="str">
        <f ca="1">IF(BL78=$A$11,AZ78,IF(BL79=$A$11,AZ79,"Winner Match "&amp;AY81))</f>
        <v>Winner Match 34</v>
      </c>
      <c r="BQ54" s="10"/>
      <c r="BR54" s="24"/>
      <c r="BS54" s="353"/>
      <c r="BT54" s="24"/>
      <c r="BU54" s="353"/>
      <c r="BV54" s="24"/>
      <c r="BW54" s="353"/>
      <c r="BX54" s="24"/>
      <c r="BY54" s="353"/>
      <c r="BZ54" s="24"/>
      <c r="CA54" s="362"/>
      <c r="CB54" s="149">
        <f>IF(BR53&lt;BR54,1,0)+IF(BT53&lt;BT54,1,0)+IF(BV53&lt;BV54,1,0)+IF(BX53&lt;BX54,1,0)+IF(BZ53&lt;BZ54,1,0)</f>
        <v>0</v>
      </c>
      <c r="CD54" s="223"/>
      <c r="CI54" s="351"/>
      <c r="CK54" s="351"/>
      <c r="CM54" s="351"/>
      <c r="CO54" s="351"/>
      <c r="CQ54" s="351"/>
      <c r="CR54" s="138"/>
      <c r="CT54" s="29"/>
      <c r="CU54" s="29"/>
      <c r="CV54" s="29"/>
      <c r="CW54" s="29"/>
      <c r="CX54" s="29"/>
      <c r="CY54" s="368"/>
      <c r="CZ54" s="29"/>
      <c r="DA54" s="368"/>
      <c r="DB54" s="29"/>
      <c r="DC54" s="368"/>
      <c r="DD54" s="29"/>
      <c r="DE54" s="368"/>
      <c r="DF54" s="29"/>
      <c r="DG54" s="368"/>
      <c r="DH54" s="156"/>
      <c r="DJ54" s="29"/>
      <c r="DK54" s="29"/>
      <c r="DL54" s="29"/>
      <c r="DM54" s="29"/>
      <c r="DN54" s="29"/>
      <c r="DO54" s="368"/>
      <c r="DP54" s="29"/>
      <c r="DQ54" s="368"/>
      <c r="DR54" s="29"/>
      <c r="DS54" s="368"/>
      <c r="DT54" s="29"/>
      <c r="DU54" s="368"/>
      <c r="DV54" s="29"/>
      <c r="DW54" s="368"/>
      <c r="DX54" s="156"/>
      <c r="DY54" s="28"/>
      <c r="DZ54" s="29"/>
      <c r="EA54" s="112"/>
      <c r="EB54" s="29"/>
      <c r="EC54" s="29"/>
      <c r="ED54" s="29"/>
      <c r="EE54" s="351"/>
      <c r="EG54" s="351"/>
      <c r="EI54" s="351"/>
      <c r="EK54" s="351"/>
      <c r="EM54" s="351"/>
      <c r="EN54" s="138"/>
    </row>
    <row r="55" spans="1:144" s="1" customFormat="1" ht="15" customHeight="1" x14ac:dyDescent="0.25">
      <c r="A55" s="137"/>
      <c r="B55" s="113"/>
      <c r="C55" s="16"/>
      <c r="F55" s="9"/>
      <c r="G55" s="351"/>
      <c r="H55" s="9"/>
      <c r="I55" s="351"/>
      <c r="J55" s="9"/>
      <c r="K55" s="351"/>
      <c r="L55" s="9"/>
      <c r="M55" s="351"/>
      <c r="N55" s="9"/>
      <c r="O55" s="351"/>
      <c r="P55" s="137"/>
      <c r="Q55" s="137"/>
      <c r="R55" s="216"/>
      <c r="S55" s="2"/>
      <c r="T55" s="2"/>
      <c r="U55" s="2"/>
      <c r="V55" s="2"/>
      <c r="W55" s="350"/>
      <c r="X55" s="2"/>
      <c r="Y55" s="350"/>
      <c r="Z55" s="2"/>
      <c r="AA55" s="350"/>
      <c r="AB55" s="2"/>
      <c r="AC55" s="350"/>
      <c r="AD55" s="2"/>
      <c r="AE55" s="350"/>
      <c r="AF55" s="137"/>
      <c r="AG55" s="137"/>
      <c r="AH55" s="216"/>
      <c r="AI55" s="2"/>
      <c r="AJ55" s="2"/>
      <c r="AK55" s="2"/>
      <c r="AL55" s="2"/>
      <c r="AM55" s="350"/>
      <c r="AN55" s="2"/>
      <c r="AO55" s="351"/>
      <c r="AQ55" s="351"/>
      <c r="AS55" s="351"/>
      <c r="AU55" s="351"/>
      <c r="AV55" s="138"/>
      <c r="AW55" s="138"/>
      <c r="AX55" s="164"/>
      <c r="BC55" s="351"/>
      <c r="BE55" s="351"/>
      <c r="BG55" s="351"/>
      <c r="BI55" s="351"/>
      <c r="BK55" s="351"/>
      <c r="BL55" s="138"/>
      <c r="BM55" s="28"/>
      <c r="BN55" s="204"/>
      <c r="BO55" s="16"/>
      <c r="BR55" s="9"/>
      <c r="BS55" s="351"/>
      <c r="BT55" s="9"/>
      <c r="BU55" s="351"/>
      <c r="BV55" s="9"/>
      <c r="BW55" s="351"/>
      <c r="BX55" s="9"/>
      <c r="BY55" s="351"/>
      <c r="BZ55" s="9"/>
      <c r="CA55" s="351"/>
      <c r="CB55" s="137"/>
      <c r="CD55" s="223"/>
      <c r="CI55" s="351"/>
      <c r="CK55" s="351"/>
      <c r="CM55" s="351"/>
      <c r="CO55" s="351"/>
      <c r="CQ55" s="351"/>
      <c r="CR55" s="138"/>
      <c r="CT55" s="29"/>
      <c r="CU55" s="29"/>
      <c r="CV55" s="29"/>
      <c r="CW55" s="29"/>
      <c r="CX55" s="29"/>
      <c r="CY55" s="368"/>
      <c r="CZ55" s="29"/>
      <c r="DA55" s="368"/>
      <c r="DB55" s="29"/>
      <c r="DC55" s="368"/>
      <c r="DD55" s="29"/>
      <c r="DE55" s="368"/>
      <c r="DF55" s="29"/>
      <c r="DG55" s="368"/>
      <c r="DH55" s="156"/>
      <c r="DJ55" s="29"/>
      <c r="DK55" s="29"/>
      <c r="DL55" s="29"/>
      <c r="DM55" s="29"/>
      <c r="DN55" s="29"/>
      <c r="DO55" s="368"/>
      <c r="DP55" s="29"/>
      <c r="DQ55" s="368"/>
      <c r="DR55" s="29"/>
      <c r="DS55" s="368"/>
      <c r="DT55" s="29"/>
      <c r="DU55" s="368"/>
      <c r="DV55" s="29"/>
      <c r="DW55" s="368"/>
      <c r="DX55" s="156"/>
      <c r="DY55" s="28"/>
      <c r="DZ55" s="29"/>
      <c r="EA55" s="29"/>
      <c r="EB55" s="29"/>
      <c r="EC55" s="29"/>
      <c r="ED55" s="29"/>
      <c r="EE55" s="351"/>
      <c r="EG55" s="351"/>
      <c r="EI55" s="351"/>
      <c r="EK55" s="351"/>
      <c r="EM55" s="351"/>
      <c r="EN55" s="138"/>
    </row>
    <row r="56" spans="1:144" s="1" customFormat="1" ht="15" customHeight="1" x14ac:dyDescent="0.25">
      <c r="A56" s="137" t="str">
        <f ca="1">IF(OR(A57="Bye",A58="Bye"),"Bye","")</f>
        <v>Bye</v>
      </c>
      <c r="B56" s="131"/>
      <c r="C56" s="16"/>
      <c r="E56" s="9"/>
      <c r="F56" s="9"/>
      <c r="G56" s="351"/>
      <c r="H56" s="9"/>
      <c r="I56" s="351"/>
      <c r="J56" s="9"/>
      <c r="K56" s="351"/>
      <c r="L56" s="9"/>
      <c r="M56" s="351"/>
      <c r="N56" s="9"/>
      <c r="O56" s="351"/>
      <c r="P56" s="137"/>
      <c r="Q56" s="137"/>
      <c r="R56" s="216"/>
      <c r="S56" s="2"/>
      <c r="T56" s="2"/>
      <c r="U56" s="2"/>
      <c r="V56" s="2"/>
      <c r="W56" s="350"/>
      <c r="X56" s="2"/>
      <c r="Y56" s="350"/>
      <c r="Z56" s="2"/>
      <c r="AA56" s="350"/>
      <c r="AB56" s="2"/>
      <c r="AC56" s="350"/>
      <c r="AD56" s="2"/>
      <c r="AE56" s="350"/>
      <c r="AF56" s="137"/>
      <c r="AG56" s="137"/>
      <c r="AH56" s="216"/>
      <c r="AI56" s="2"/>
      <c r="AJ56" s="2"/>
      <c r="AK56" s="2"/>
      <c r="AL56" s="2"/>
      <c r="AM56" s="350"/>
      <c r="AN56" s="2"/>
      <c r="AO56" s="351"/>
      <c r="AQ56" s="351"/>
      <c r="AS56" s="351"/>
      <c r="AU56" s="351"/>
      <c r="AV56" s="138"/>
      <c r="AW56" s="138"/>
      <c r="AX56" s="164"/>
      <c r="BC56" s="351"/>
      <c r="BE56" s="351"/>
      <c r="BG56" s="351"/>
      <c r="BI56" s="351"/>
      <c r="BK56" s="351"/>
      <c r="BL56" s="138"/>
      <c r="BM56" s="28"/>
      <c r="BN56" s="202"/>
      <c r="BO56" s="201">
        <f ca="1">AY195+1</f>
        <v>39</v>
      </c>
      <c r="BP56" s="199">
        <f ca="1">VLOOKUP(BO56,dummy1!$O$9:$R$72,2,FALSE)</f>
        <v>42040</v>
      </c>
      <c r="BQ56" s="200">
        <f ca="1">VLOOKUP(BO56,dummy1!$O$9:$R$72,3,FALSE)</f>
        <v>0.79166666666666674</v>
      </c>
      <c r="BR56" s="415" t="str">
        <f ca="1">VLOOKUP(BO56,dummy1!$O$9:$R$72,4,FALSE)</f>
        <v>Court 7</v>
      </c>
      <c r="BS56" s="415"/>
      <c r="BT56" s="415"/>
      <c r="BU56" s="415"/>
      <c r="BV56" s="415"/>
      <c r="BW56" s="415"/>
      <c r="BX56" s="415"/>
      <c r="BY56" s="415"/>
      <c r="BZ56" s="415"/>
      <c r="CA56" s="351"/>
      <c r="CB56" s="137"/>
      <c r="CD56" s="223"/>
      <c r="CI56" s="351"/>
      <c r="CK56" s="351"/>
      <c r="CM56" s="351"/>
      <c r="CO56" s="351"/>
      <c r="CQ56" s="351"/>
      <c r="CR56" s="138"/>
      <c r="CT56" s="29"/>
      <c r="CU56" s="29"/>
      <c r="CV56" s="29"/>
      <c r="CW56" s="29"/>
      <c r="CX56" s="29"/>
      <c r="CY56" s="368"/>
      <c r="CZ56" s="29"/>
      <c r="DA56" s="368"/>
      <c r="DB56" s="29"/>
      <c r="DC56" s="368"/>
      <c r="DD56" s="29"/>
      <c r="DE56" s="368"/>
      <c r="DF56" s="29"/>
      <c r="DG56" s="368"/>
      <c r="DH56" s="156"/>
      <c r="DJ56" s="29"/>
      <c r="DK56" s="29"/>
      <c r="DL56" s="29"/>
      <c r="DM56" s="29"/>
      <c r="DN56" s="29"/>
      <c r="DO56" s="368"/>
      <c r="DP56" s="29"/>
      <c r="DQ56" s="368"/>
      <c r="DR56" s="29"/>
      <c r="DS56" s="368"/>
      <c r="DT56" s="29"/>
      <c r="DU56" s="368"/>
      <c r="DV56" s="29"/>
      <c r="DW56" s="368"/>
      <c r="DX56" s="156"/>
      <c r="DY56" s="28"/>
      <c r="DZ56" s="29"/>
      <c r="EA56" s="29"/>
      <c r="EB56" s="29"/>
      <c r="EC56" s="29"/>
      <c r="ED56" s="29"/>
      <c r="EE56" s="351"/>
      <c r="EG56" s="351"/>
      <c r="EI56" s="351"/>
      <c r="EK56" s="351"/>
      <c r="EM56" s="351"/>
      <c r="EN56" s="138"/>
    </row>
    <row r="57" spans="1:144" s="1" customFormat="1" ht="15" customHeight="1" thickBot="1" x14ac:dyDescent="0.3">
      <c r="A57" s="137" t="str">
        <f ca="1">dummy1!S17</f>
        <v>Bye</v>
      </c>
      <c r="B57" s="132"/>
      <c r="C57" s="15" t="str">
        <f ca="1">IF(D57="Bye","","("&amp;A57&amp;")")</f>
        <v>(Bye)</v>
      </c>
      <c r="D57" s="1" t="str">
        <f ca="1">IFERROR(VLOOKUP(A57,dummy1!$K$45:$L$300,2,FALSE),"")</f>
        <v/>
      </c>
      <c r="F57" s="23"/>
      <c r="G57" s="352"/>
      <c r="H57" s="23"/>
      <c r="I57" s="352"/>
      <c r="J57" s="23"/>
      <c r="K57" s="352"/>
      <c r="L57" s="23"/>
      <c r="M57" s="352"/>
      <c r="N57" s="23"/>
      <c r="O57" s="361"/>
      <c r="P57" s="138">
        <f ca="1">IF(A58="Bye",$A$11,IF(F57&gt;F58,1,0)+IF(H57&gt;H58,1,0)+IF(J57&gt;J58,1,0)+IF(L57&gt;L58,1,0)+IF(N57&gt;N58,1,0))</f>
        <v>3</v>
      </c>
      <c r="Q57" s="137"/>
      <c r="R57" s="216"/>
      <c r="S57" s="2"/>
      <c r="T57" s="2"/>
      <c r="U57" s="2"/>
      <c r="V57" s="2"/>
      <c r="W57" s="350"/>
      <c r="X57" s="2"/>
      <c r="Y57" s="350"/>
      <c r="Z57" s="2"/>
      <c r="AA57" s="350"/>
      <c r="AB57" s="2"/>
      <c r="AC57" s="350"/>
      <c r="AD57" s="2"/>
      <c r="AE57" s="350"/>
      <c r="AF57" s="137"/>
      <c r="AG57" s="137"/>
      <c r="AH57" s="216"/>
      <c r="AI57" s="2"/>
      <c r="AJ57" s="2"/>
      <c r="AK57" s="2"/>
      <c r="AL57" s="2"/>
      <c r="AM57" s="350"/>
      <c r="AN57" s="2"/>
      <c r="AO57" s="351"/>
      <c r="AQ57" s="351"/>
      <c r="AS57" s="351"/>
      <c r="AU57" s="351"/>
      <c r="AV57" s="138"/>
      <c r="AW57" s="138"/>
      <c r="AX57" s="164"/>
      <c r="BC57" s="351"/>
      <c r="BE57" s="351"/>
      <c r="BG57" s="351"/>
      <c r="BI57" s="351"/>
      <c r="BK57" s="351"/>
      <c r="BL57" s="138"/>
      <c r="BM57" s="28"/>
      <c r="BN57" s="113"/>
      <c r="BO57" s="16"/>
      <c r="BR57" s="9"/>
      <c r="BS57" s="351"/>
      <c r="BT57" s="9"/>
      <c r="BU57" s="351"/>
      <c r="BV57" s="9"/>
      <c r="BW57" s="351"/>
      <c r="BX57" s="9"/>
      <c r="BY57" s="351"/>
      <c r="BZ57" s="9"/>
      <c r="CA57" s="351"/>
      <c r="CB57" s="137"/>
      <c r="CD57" s="223"/>
      <c r="CI57" s="351"/>
      <c r="CK57" s="351"/>
      <c r="CM57" s="351"/>
      <c r="CO57" s="351"/>
      <c r="CQ57" s="351"/>
      <c r="CR57" s="138"/>
      <c r="CT57" s="29"/>
      <c r="CU57" s="29"/>
      <c r="CV57" s="29"/>
      <c r="CW57" s="29"/>
      <c r="CX57" s="29"/>
      <c r="CY57" s="368"/>
      <c r="CZ57" s="29"/>
      <c r="DA57" s="368"/>
      <c r="DB57" s="29"/>
      <c r="DC57" s="368"/>
      <c r="DD57" s="29"/>
      <c r="DE57" s="368"/>
      <c r="DF57" s="29"/>
      <c r="DG57" s="368"/>
      <c r="DH57" s="156"/>
      <c r="DJ57" s="29"/>
      <c r="DK57" s="29"/>
      <c r="DL57" s="29"/>
      <c r="DM57" s="29"/>
      <c r="DN57" s="29"/>
      <c r="DO57" s="368"/>
      <c r="DP57" s="29"/>
      <c r="DQ57" s="368"/>
      <c r="DR57" s="29"/>
      <c r="DS57" s="368"/>
      <c r="DT57" s="29"/>
      <c r="DU57" s="368"/>
      <c r="DV57" s="29"/>
      <c r="DW57" s="368"/>
      <c r="DX57" s="156"/>
      <c r="DY57" s="28"/>
      <c r="DZ57" s="29"/>
      <c r="EA57" s="29"/>
      <c r="EB57" s="29"/>
      <c r="EC57" s="29"/>
      <c r="ED57" s="29"/>
      <c r="EE57" s="351"/>
      <c r="EG57" s="351"/>
      <c r="EI57" s="351"/>
      <c r="EK57" s="351"/>
      <c r="EM57" s="351"/>
      <c r="EN57" s="138"/>
    </row>
    <row r="58" spans="1:144" s="1" customFormat="1" ht="15" customHeight="1" x14ac:dyDescent="0.25">
      <c r="A58" s="137" t="str">
        <f ca="1">dummy1!T17</f>
        <v>Bye</v>
      </c>
      <c r="B58" s="132"/>
      <c r="C58" s="15" t="str">
        <f ca="1">IF(D58="Bye","","("&amp;A58&amp;")")</f>
        <v>(Bye)</v>
      </c>
      <c r="D58" s="10" t="str">
        <f ca="1">IFERROR(VLOOKUP(A58,dummy1!$K$45:$L$300,2,FALSE),"")</f>
        <v/>
      </c>
      <c r="E58" s="10"/>
      <c r="F58" s="24"/>
      <c r="G58" s="353"/>
      <c r="H58" s="24"/>
      <c r="I58" s="353"/>
      <c r="J58" s="24"/>
      <c r="K58" s="353"/>
      <c r="L58" s="24"/>
      <c r="M58" s="353"/>
      <c r="N58" s="24"/>
      <c r="O58" s="362"/>
      <c r="P58" s="145">
        <f ca="1">IF(A57="Bye",$A$11,IF(F57&lt;F58,1,0)+IF(H57&lt;H58,1,0)+IF(J57&lt;J58,1,0)+IF(L57&lt;L58,1,0)+IF(N57&lt;N58,1,0))</f>
        <v>3</v>
      </c>
      <c r="Q58" s="137"/>
      <c r="R58" s="216"/>
      <c r="S58" s="2"/>
      <c r="T58" s="2"/>
      <c r="U58" s="2"/>
      <c r="V58" s="2"/>
      <c r="W58" s="350"/>
      <c r="X58" s="2"/>
      <c r="Y58" s="350"/>
      <c r="Z58" s="2"/>
      <c r="AA58" s="350"/>
      <c r="AB58" s="2"/>
      <c r="AC58" s="350"/>
      <c r="AD58" s="2"/>
      <c r="AE58" s="350"/>
      <c r="AF58" s="137"/>
      <c r="AG58" s="137"/>
      <c r="AH58" s="216"/>
      <c r="AI58" s="2"/>
      <c r="AJ58" s="2"/>
      <c r="AK58" s="2"/>
      <c r="AL58" s="2"/>
      <c r="AM58" s="350"/>
      <c r="AN58" s="2"/>
      <c r="AO58" s="351"/>
      <c r="AQ58" s="351"/>
      <c r="AS58" s="351"/>
      <c r="AU58" s="351"/>
      <c r="AV58" s="138"/>
      <c r="AW58" s="138"/>
      <c r="AX58" s="164"/>
      <c r="BC58" s="351"/>
      <c r="BE58" s="351"/>
      <c r="BG58" s="351"/>
      <c r="BI58" s="351"/>
      <c r="BK58" s="351"/>
      <c r="BL58" s="138"/>
      <c r="BM58" s="28"/>
      <c r="BS58" s="351"/>
      <c r="BU58" s="351"/>
      <c r="BW58" s="351"/>
      <c r="BY58" s="351"/>
      <c r="CA58" s="351"/>
      <c r="CB58" s="138"/>
      <c r="CD58" s="223"/>
      <c r="CI58" s="351"/>
      <c r="CK58" s="351"/>
      <c r="CM58" s="351"/>
      <c r="CO58" s="351"/>
      <c r="CQ58" s="351"/>
      <c r="CR58" s="138"/>
      <c r="CT58" s="29"/>
      <c r="CU58" s="29"/>
      <c r="CV58" s="29"/>
      <c r="CW58" s="29"/>
      <c r="CX58" s="29"/>
      <c r="CY58" s="368"/>
      <c r="CZ58" s="29"/>
      <c r="DA58" s="368"/>
      <c r="DB58" s="29"/>
      <c r="DC58" s="368"/>
      <c r="DD58" s="29"/>
      <c r="DE58" s="368"/>
      <c r="DF58" s="29"/>
      <c r="DG58" s="368"/>
      <c r="DH58" s="156"/>
      <c r="DJ58" s="29"/>
      <c r="DK58" s="29"/>
      <c r="DL58" s="29"/>
      <c r="DM58" s="29"/>
      <c r="DN58" s="29"/>
      <c r="DO58" s="368"/>
      <c r="DP58" s="29"/>
      <c r="DQ58" s="368"/>
      <c r="DR58" s="29"/>
      <c r="DS58" s="368"/>
      <c r="DT58" s="29"/>
      <c r="DU58" s="368"/>
      <c r="DV58" s="29"/>
      <c r="DW58" s="368"/>
      <c r="DX58" s="156"/>
      <c r="DY58" s="28"/>
      <c r="DZ58" s="29"/>
      <c r="EA58" s="29"/>
      <c r="EB58" s="29"/>
      <c r="EC58" s="29"/>
      <c r="ED58" s="29"/>
      <c r="EE58" s="351"/>
      <c r="EG58" s="351"/>
      <c r="EI58" s="351"/>
      <c r="EK58" s="351"/>
      <c r="EM58" s="351"/>
      <c r="EN58" s="138"/>
    </row>
    <row r="59" spans="1:144" s="1" customFormat="1" ht="15" customHeight="1" x14ac:dyDescent="0.25">
      <c r="A59" s="137"/>
      <c r="B59" s="132"/>
      <c r="C59" s="16"/>
      <c r="F59" s="9"/>
      <c r="G59" s="351"/>
      <c r="H59" s="9"/>
      <c r="I59" s="351"/>
      <c r="J59" s="9"/>
      <c r="K59" s="351"/>
      <c r="L59" s="9"/>
      <c r="M59" s="351"/>
      <c r="N59" s="9"/>
      <c r="O59" s="351"/>
      <c r="P59" s="146"/>
      <c r="Q59" s="137"/>
      <c r="R59" s="240"/>
      <c r="S59" s="16"/>
      <c r="U59" s="9"/>
      <c r="V59" s="9"/>
      <c r="W59" s="351"/>
      <c r="X59" s="9"/>
      <c r="Y59" s="351"/>
      <c r="Z59" s="9"/>
      <c r="AA59" s="351"/>
      <c r="AB59" s="9"/>
      <c r="AC59" s="351"/>
      <c r="AD59" s="9"/>
      <c r="AE59" s="351"/>
      <c r="AF59" s="137"/>
      <c r="AG59" s="137"/>
      <c r="AH59" s="216"/>
      <c r="AI59" s="2"/>
      <c r="AJ59" s="2"/>
      <c r="AK59" s="2"/>
      <c r="AL59" s="2"/>
      <c r="AM59" s="350"/>
      <c r="AN59" s="2"/>
      <c r="AO59" s="351"/>
      <c r="AQ59" s="351"/>
      <c r="AS59" s="351"/>
      <c r="AU59" s="351"/>
      <c r="AV59" s="138"/>
      <c r="AW59" s="138"/>
      <c r="AX59" s="164"/>
      <c r="BC59" s="351"/>
      <c r="BE59" s="351"/>
      <c r="BG59" s="351"/>
      <c r="BI59" s="351"/>
      <c r="BK59" s="351"/>
      <c r="BL59" s="138"/>
      <c r="BM59" s="28"/>
      <c r="BS59" s="351"/>
      <c r="BU59" s="351"/>
      <c r="BW59" s="351"/>
      <c r="BY59" s="351"/>
      <c r="CA59" s="351"/>
      <c r="CB59" s="138"/>
      <c r="CD59" s="223"/>
      <c r="CI59" s="351"/>
      <c r="CK59" s="351"/>
      <c r="CM59" s="351"/>
      <c r="CO59" s="351"/>
      <c r="CQ59" s="351"/>
      <c r="CR59" s="138"/>
      <c r="CT59" s="29"/>
      <c r="CU59" s="29"/>
      <c r="CV59" s="29"/>
      <c r="CW59" s="29"/>
      <c r="CX59" s="29"/>
      <c r="CY59" s="368"/>
      <c r="CZ59" s="29"/>
      <c r="DA59" s="368"/>
      <c r="DB59" s="29"/>
      <c r="DC59" s="368"/>
      <c r="DD59" s="29"/>
      <c r="DE59" s="368"/>
      <c r="DF59" s="29"/>
      <c r="DG59" s="368"/>
      <c r="DH59" s="156"/>
      <c r="DJ59" s="29"/>
      <c r="DK59" s="29"/>
      <c r="DL59" s="29"/>
      <c r="DM59" s="29"/>
      <c r="DN59" s="29"/>
      <c r="DO59" s="368"/>
      <c r="DP59" s="29"/>
      <c r="DQ59" s="368"/>
      <c r="DR59" s="29"/>
      <c r="DS59" s="368"/>
      <c r="DT59" s="29"/>
      <c r="DU59" s="368"/>
      <c r="DV59" s="29"/>
      <c r="DW59" s="368"/>
      <c r="DX59" s="156"/>
      <c r="DY59" s="28"/>
      <c r="DZ59" s="29"/>
      <c r="EA59" s="29"/>
      <c r="EB59" s="29"/>
      <c r="EC59" s="29"/>
      <c r="ED59" s="29"/>
      <c r="EE59" s="351"/>
      <c r="EG59" s="351"/>
      <c r="EI59" s="351"/>
      <c r="EK59" s="351"/>
      <c r="EM59" s="351"/>
      <c r="EN59" s="138"/>
    </row>
    <row r="60" spans="1:144" s="1" customFormat="1" ht="15" customHeight="1" thickBot="1" x14ac:dyDescent="0.3">
      <c r="A60" s="137"/>
      <c r="B60" s="131"/>
      <c r="C60" s="130">
        <f ca="1">IF(A57&lt;&gt;"Bye",IF(A58&lt;&gt;"Bye",C54+1,C54),C54)</f>
        <v>8</v>
      </c>
      <c r="D60" s="182">
        <f ca="1">VLOOKUP(C60,dummy1!$O$9:$R$72,2,FALSE)</f>
        <v>42040</v>
      </c>
      <c r="E60" s="183">
        <f ca="1">VLOOKUP(C60,dummy1!$O$9:$R$72,3,FALSE)</f>
        <v>0.625</v>
      </c>
      <c r="F60" s="412" t="str">
        <f ca="1">VLOOKUP(C60,dummy1!$O$9:$R$72,4,FALSE)</f>
        <v>Court 8</v>
      </c>
      <c r="G60" s="412"/>
      <c r="H60" s="412"/>
      <c r="I60" s="412"/>
      <c r="J60" s="412"/>
      <c r="K60" s="412"/>
      <c r="L60" s="412"/>
      <c r="M60" s="412"/>
      <c r="N60" s="412"/>
      <c r="O60" s="351"/>
      <c r="P60" s="146"/>
      <c r="Q60" s="157"/>
      <c r="R60" s="241"/>
      <c r="S60" s="27" t="str">
        <f ca="1">IF(P57=$A$11,C57,IF(P58=$A$11,C58,""))</f>
        <v>(Bye)</v>
      </c>
      <c r="T60" s="1" t="str">
        <f ca="1">IF(P57=$A$11,D57,IF(P58=$A$11,D58,"Winner Match "&amp;C60))</f>
        <v/>
      </c>
      <c r="V60" s="23"/>
      <c r="W60" s="352"/>
      <c r="X60" s="23"/>
      <c r="Y60" s="352"/>
      <c r="Z60" s="23"/>
      <c r="AA60" s="352"/>
      <c r="AB60" s="23"/>
      <c r="AC60" s="352"/>
      <c r="AD60" s="23"/>
      <c r="AE60" s="361"/>
      <c r="AF60" s="138">
        <f>IF(V60&gt;V61,1,0)+IF(X60&gt;X61,1,0)+IF(Z60&gt;Z61,1,0)+IF(AB60&gt;AB61,1,0)+IF(AD60&gt;AD61,1,0)</f>
        <v>0</v>
      </c>
      <c r="AG60" s="137"/>
      <c r="AH60" s="216"/>
      <c r="AI60" s="2"/>
      <c r="AJ60" s="2"/>
      <c r="AK60" s="2"/>
      <c r="AL60" s="2"/>
      <c r="AM60" s="350"/>
      <c r="AN60" s="2"/>
      <c r="AO60" s="351"/>
      <c r="AQ60" s="351"/>
      <c r="AS60" s="351"/>
      <c r="AU60" s="351"/>
      <c r="AV60" s="138"/>
      <c r="AW60" s="138"/>
      <c r="AX60" s="164"/>
      <c r="BC60" s="351"/>
      <c r="BE60" s="351"/>
      <c r="BG60" s="351"/>
      <c r="BI60" s="351"/>
      <c r="BK60" s="351"/>
      <c r="BL60" s="138"/>
      <c r="BM60" s="28"/>
      <c r="BS60" s="351"/>
      <c r="BU60" s="351"/>
      <c r="BW60" s="351"/>
      <c r="BY60" s="351"/>
      <c r="CA60" s="351"/>
      <c r="CB60" s="138"/>
      <c r="CD60" s="223"/>
      <c r="CI60" s="351"/>
      <c r="CK60" s="351"/>
      <c r="CM60" s="351"/>
      <c r="CO60" s="351"/>
      <c r="CQ60" s="351"/>
      <c r="CR60" s="138"/>
      <c r="CT60" s="29"/>
      <c r="CU60" s="29"/>
      <c r="CV60" s="29"/>
      <c r="CW60" s="29"/>
      <c r="CX60" s="29"/>
      <c r="CY60" s="368"/>
      <c r="CZ60" s="29"/>
      <c r="DA60" s="368"/>
      <c r="DB60" s="29"/>
      <c r="DC60" s="368"/>
      <c r="DD60" s="29"/>
      <c r="DE60" s="368"/>
      <c r="DF60" s="29"/>
      <c r="DG60" s="368"/>
      <c r="DH60" s="156"/>
      <c r="DJ60" s="29"/>
      <c r="DK60" s="29"/>
      <c r="DL60" s="29"/>
      <c r="DM60" s="29"/>
      <c r="DN60" s="29"/>
      <c r="DO60" s="368"/>
      <c r="DP60" s="29"/>
      <c r="DQ60" s="368"/>
      <c r="DR60" s="29"/>
      <c r="DS60" s="368"/>
      <c r="DT60" s="29"/>
      <c r="DU60" s="368"/>
      <c r="DV60" s="29"/>
      <c r="DW60" s="368"/>
      <c r="DX60" s="156"/>
      <c r="DY60" s="28"/>
      <c r="DZ60" s="29"/>
      <c r="EA60" s="29"/>
      <c r="EB60" s="29"/>
      <c r="EC60" s="29"/>
      <c r="ED60" s="29"/>
      <c r="EE60" s="351"/>
      <c r="EG60" s="351"/>
      <c r="EI60" s="351"/>
      <c r="EK60" s="351"/>
      <c r="EM60" s="351"/>
      <c r="EN60" s="138"/>
    </row>
    <row r="61" spans="1:144" s="1" customFormat="1" ht="15" customHeight="1" x14ac:dyDescent="0.25">
      <c r="A61" s="137"/>
      <c r="B61" s="113"/>
      <c r="C61" s="16"/>
      <c r="F61" s="9"/>
      <c r="G61" s="351"/>
      <c r="H61" s="9"/>
      <c r="I61" s="351"/>
      <c r="J61" s="9"/>
      <c r="K61" s="351"/>
      <c r="L61" s="9"/>
      <c r="M61" s="351"/>
      <c r="N61" s="9"/>
      <c r="O61" s="351"/>
      <c r="P61" s="146"/>
      <c r="Q61" s="137"/>
      <c r="R61" s="240"/>
      <c r="S61" s="15" t="str">
        <f ca="1">IF(P63=$A$11,C63,IF(P64=$A$11,C64,""))</f>
        <v>(Bye)</v>
      </c>
      <c r="T61" s="10" t="str">
        <f ca="1">IF(P63=$A$11,D63,IF(P64=$A$11,D64,"Winner Match "&amp;C66))</f>
        <v/>
      </c>
      <c r="U61" s="10"/>
      <c r="V61" s="24"/>
      <c r="W61" s="353"/>
      <c r="X61" s="24"/>
      <c r="Y61" s="353"/>
      <c r="Z61" s="24"/>
      <c r="AA61" s="353"/>
      <c r="AB61" s="24"/>
      <c r="AC61" s="353"/>
      <c r="AD61" s="24"/>
      <c r="AE61" s="362"/>
      <c r="AF61" s="149">
        <f>IF(V60&lt;V61,1,0)+IF(X60&lt;X61,1,0)+IF(Z60&lt;Z61,1,0)+IF(AB60&lt;AB61,1,0)+IF(AD60&lt;AD61,1,0)</f>
        <v>0</v>
      </c>
      <c r="AG61" s="148"/>
      <c r="AH61" s="216"/>
      <c r="AI61" s="2"/>
      <c r="AJ61" s="2"/>
      <c r="AK61" s="2"/>
      <c r="AL61" s="2"/>
      <c r="AM61" s="350"/>
      <c r="AN61" s="2"/>
      <c r="AO61" s="351"/>
      <c r="AQ61" s="351"/>
      <c r="AS61" s="351"/>
      <c r="AU61" s="351"/>
      <c r="AV61" s="138"/>
      <c r="AW61" s="138"/>
      <c r="AX61" s="164"/>
      <c r="BC61" s="351"/>
      <c r="BE61" s="351"/>
      <c r="BG61" s="351"/>
      <c r="BI61" s="351"/>
      <c r="BK61" s="351"/>
      <c r="BL61" s="138"/>
      <c r="BM61" s="28"/>
      <c r="BS61" s="351"/>
      <c r="BU61" s="351"/>
      <c r="BW61" s="351"/>
      <c r="BY61" s="351"/>
      <c r="CA61" s="351"/>
      <c r="CB61" s="138"/>
      <c r="CD61" s="223"/>
      <c r="CI61" s="351"/>
      <c r="CK61" s="351"/>
      <c r="CM61" s="351"/>
      <c r="CO61" s="351"/>
      <c r="CQ61" s="351"/>
      <c r="CR61" s="138"/>
      <c r="CT61" s="29"/>
      <c r="CU61" s="29"/>
      <c r="CV61" s="29"/>
      <c r="CW61" s="29"/>
      <c r="CX61" s="29"/>
      <c r="CY61" s="368"/>
      <c r="CZ61" s="29"/>
      <c r="DA61" s="368"/>
      <c r="DB61" s="29"/>
      <c r="DC61" s="368"/>
      <c r="DD61" s="29"/>
      <c r="DE61" s="368"/>
      <c r="DF61" s="29"/>
      <c r="DG61" s="368"/>
      <c r="DH61" s="156"/>
      <c r="DJ61" s="29"/>
      <c r="DK61" s="29"/>
      <c r="DL61" s="29"/>
      <c r="DM61" s="29"/>
      <c r="DN61" s="29"/>
      <c r="DO61" s="368"/>
      <c r="DP61" s="29"/>
      <c r="DQ61" s="368"/>
      <c r="DR61" s="29"/>
      <c r="DS61" s="368"/>
      <c r="DT61" s="29"/>
      <c r="DU61" s="368"/>
      <c r="DV61" s="29"/>
      <c r="DW61" s="368"/>
      <c r="DX61" s="156"/>
      <c r="DY61" s="28"/>
      <c r="DZ61" s="29"/>
      <c r="EA61" s="29"/>
      <c r="EB61" s="29"/>
      <c r="EC61" s="29"/>
      <c r="ED61" s="29"/>
      <c r="EE61" s="351"/>
      <c r="EG61" s="351"/>
      <c r="EI61" s="351"/>
      <c r="EK61" s="351"/>
      <c r="EM61" s="351"/>
      <c r="EN61" s="138"/>
    </row>
    <row r="62" spans="1:144" s="1" customFormat="1" ht="15" customHeight="1" x14ac:dyDescent="0.25">
      <c r="A62" s="137" t="str">
        <f ca="1">IF(OR(A63="Bye",A64="Bye"),"Bye","")</f>
        <v>Bye</v>
      </c>
      <c r="B62" s="131"/>
      <c r="C62" s="16"/>
      <c r="E62" s="9"/>
      <c r="F62" s="9"/>
      <c r="G62" s="351"/>
      <c r="H62" s="9"/>
      <c r="I62" s="351"/>
      <c r="J62" s="9"/>
      <c r="K62" s="351"/>
      <c r="L62" s="9"/>
      <c r="M62" s="351"/>
      <c r="N62" s="9"/>
      <c r="O62" s="351"/>
      <c r="P62" s="137"/>
      <c r="Q62" s="148"/>
      <c r="R62" s="240"/>
      <c r="S62" s="16"/>
      <c r="V62" s="9"/>
      <c r="W62" s="351"/>
      <c r="X62" s="9"/>
      <c r="Y62" s="351"/>
      <c r="Z62" s="9"/>
      <c r="AA62" s="351"/>
      <c r="AB62" s="9"/>
      <c r="AC62" s="351"/>
      <c r="AD62" s="9"/>
      <c r="AE62" s="351"/>
      <c r="AF62" s="137"/>
      <c r="AG62" s="148"/>
      <c r="AH62" s="216"/>
      <c r="AI62" s="2"/>
      <c r="AJ62" s="2"/>
      <c r="AK62" s="2"/>
      <c r="AL62" s="2"/>
      <c r="AM62" s="350"/>
      <c r="AN62" s="2"/>
      <c r="AO62" s="351"/>
      <c r="AQ62" s="351"/>
      <c r="AS62" s="351"/>
      <c r="AU62" s="351"/>
      <c r="AV62" s="138"/>
      <c r="AW62" s="138"/>
      <c r="AX62" s="164"/>
      <c r="BC62" s="351"/>
      <c r="BE62" s="351"/>
      <c r="BG62" s="351"/>
      <c r="BI62" s="351"/>
      <c r="BK62" s="351"/>
      <c r="BL62" s="138"/>
      <c r="BM62" s="28"/>
      <c r="BS62" s="351"/>
      <c r="BU62" s="351"/>
      <c r="BW62" s="351"/>
      <c r="BY62" s="351"/>
      <c r="CA62" s="351"/>
      <c r="CB62" s="138"/>
      <c r="CD62" s="223"/>
      <c r="CI62" s="351"/>
      <c r="CK62" s="351"/>
      <c r="CM62" s="351"/>
      <c r="CO62" s="351"/>
      <c r="CQ62" s="351"/>
      <c r="CR62" s="138"/>
      <c r="CT62" s="29"/>
      <c r="CU62" s="29"/>
      <c r="CV62" s="29"/>
      <c r="CW62" s="29"/>
      <c r="CX62" s="29"/>
      <c r="CY62" s="368"/>
      <c r="CZ62" s="29"/>
      <c r="DA62" s="368"/>
      <c r="DB62" s="29"/>
      <c r="DC62" s="368"/>
      <c r="DD62" s="29"/>
      <c r="DE62" s="368"/>
      <c r="DF62" s="29"/>
      <c r="DG62" s="368"/>
      <c r="DH62" s="156"/>
      <c r="DJ62" s="29"/>
      <c r="DK62" s="29"/>
      <c r="DL62" s="29"/>
      <c r="DM62" s="29"/>
      <c r="DN62" s="29"/>
      <c r="DO62" s="368"/>
      <c r="DP62" s="29"/>
      <c r="DQ62" s="368"/>
      <c r="DR62" s="29"/>
      <c r="DS62" s="368"/>
      <c r="DT62" s="29"/>
      <c r="DU62" s="368"/>
      <c r="DV62" s="29"/>
      <c r="DW62" s="368"/>
      <c r="DX62" s="156"/>
      <c r="DY62" s="28"/>
      <c r="DZ62" s="29"/>
      <c r="EA62" s="29"/>
      <c r="EB62" s="29"/>
      <c r="EC62" s="29"/>
      <c r="ED62" s="29"/>
      <c r="EE62" s="351"/>
      <c r="EG62" s="351"/>
      <c r="EI62" s="351"/>
      <c r="EK62" s="351"/>
      <c r="EM62" s="351"/>
      <c r="EN62" s="138"/>
    </row>
    <row r="63" spans="1:144" s="1" customFormat="1" ht="15" customHeight="1" thickBot="1" x14ac:dyDescent="0.3">
      <c r="A63" s="137" t="str">
        <f ca="1">dummy1!S18</f>
        <v>Bye</v>
      </c>
      <c r="B63" s="132"/>
      <c r="C63" s="15" t="str">
        <f ca="1">IF(D63="Bye","","("&amp;A63&amp;")")</f>
        <v>(Bye)</v>
      </c>
      <c r="D63" s="1" t="str">
        <f ca="1">IFERROR(VLOOKUP(A63,dummy1!$K$45:$L$300,2,FALSE),"")</f>
        <v/>
      </c>
      <c r="F63" s="23"/>
      <c r="G63" s="352"/>
      <c r="H63" s="23"/>
      <c r="I63" s="352"/>
      <c r="J63" s="23"/>
      <c r="K63" s="352"/>
      <c r="L63" s="23"/>
      <c r="M63" s="352"/>
      <c r="N63" s="23"/>
      <c r="O63" s="361"/>
      <c r="P63" s="138">
        <f ca="1">IF(A64="Bye",$A$11,IF(F63&gt;F64,1,0)+IF(H63&gt;H64,1,0)+IF(J63&gt;J64,1,0)+IF(L63&gt;L64,1,0)+IF(N63&gt;N64,1,0))</f>
        <v>3</v>
      </c>
      <c r="Q63" s="148"/>
      <c r="R63" s="240"/>
      <c r="S63" s="184">
        <f ca="1">S51+1</f>
        <v>17</v>
      </c>
      <c r="T63" s="185">
        <f ca="1">VLOOKUP(S63,dummy1!$O$9:$R$72,2,FALSE)</f>
        <v>42040</v>
      </c>
      <c r="U63" s="186">
        <f ca="1">VLOOKUP(S63,dummy1!$O$9:$R$72,3,FALSE)</f>
        <v>0.70833333333333337</v>
      </c>
      <c r="V63" s="414" t="str">
        <f ca="1">VLOOKUP(S63,dummy1!$O$9:$R$72,4,FALSE)</f>
        <v>Court 1</v>
      </c>
      <c r="W63" s="414"/>
      <c r="X63" s="414"/>
      <c r="Y63" s="414"/>
      <c r="Z63" s="414"/>
      <c r="AA63" s="414"/>
      <c r="AB63" s="414"/>
      <c r="AC63" s="414"/>
      <c r="AD63" s="414"/>
      <c r="AE63" s="351"/>
      <c r="AF63" s="137"/>
      <c r="AG63" s="148"/>
      <c r="AH63" s="216"/>
      <c r="AI63" s="2"/>
      <c r="AJ63" s="2"/>
      <c r="AK63" s="2"/>
      <c r="AL63" s="2"/>
      <c r="AM63" s="350"/>
      <c r="AN63" s="2"/>
      <c r="AO63" s="351"/>
      <c r="AQ63" s="351"/>
      <c r="AS63" s="351"/>
      <c r="AU63" s="351"/>
      <c r="AV63" s="138"/>
      <c r="AW63" s="138"/>
      <c r="AX63" s="164"/>
      <c r="BC63" s="351"/>
      <c r="BE63" s="351"/>
      <c r="BG63" s="351"/>
      <c r="BI63" s="351"/>
      <c r="BK63" s="351"/>
      <c r="BL63" s="138"/>
      <c r="BM63" s="28"/>
      <c r="BS63" s="351"/>
      <c r="BU63" s="351"/>
      <c r="BW63" s="351"/>
      <c r="BY63" s="351"/>
      <c r="CA63" s="351"/>
      <c r="CB63" s="138"/>
      <c r="CD63" s="223"/>
      <c r="CI63" s="351"/>
      <c r="CK63" s="351"/>
      <c r="CM63" s="351"/>
      <c r="CO63" s="351"/>
      <c r="CQ63" s="351"/>
      <c r="CR63" s="138"/>
      <c r="CT63" s="29"/>
      <c r="CU63" s="29"/>
      <c r="CV63" s="29"/>
      <c r="CW63" s="29"/>
      <c r="CX63" s="29"/>
      <c r="CY63" s="368"/>
      <c r="CZ63" s="29"/>
      <c r="DA63" s="368"/>
      <c r="DB63" s="29"/>
      <c r="DC63" s="368"/>
      <c r="DD63" s="29"/>
      <c r="DE63" s="368"/>
      <c r="DF63" s="29"/>
      <c r="DG63" s="368"/>
      <c r="DH63" s="156"/>
      <c r="DJ63" s="29"/>
      <c r="DK63" s="29"/>
      <c r="DL63" s="29"/>
      <c r="DM63" s="29"/>
      <c r="DN63" s="29"/>
      <c r="DO63" s="368"/>
      <c r="DP63" s="29"/>
      <c r="DQ63" s="368"/>
      <c r="DR63" s="29"/>
      <c r="DS63" s="368"/>
      <c r="DT63" s="29"/>
      <c r="DU63" s="368"/>
      <c r="DV63" s="29"/>
      <c r="DW63" s="368"/>
      <c r="DX63" s="156"/>
      <c r="DY63" s="28"/>
      <c r="DZ63" s="29"/>
      <c r="EA63" s="29"/>
      <c r="EB63" s="29"/>
      <c r="EC63" s="29"/>
      <c r="ED63" s="29"/>
      <c r="EE63" s="351"/>
      <c r="EG63" s="351"/>
      <c r="EI63" s="351"/>
      <c r="EK63" s="351"/>
      <c r="EM63" s="351"/>
      <c r="EN63" s="138"/>
    </row>
    <row r="64" spans="1:144" s="1" customFormat="1" ht="15" customHeight="1" x14ac:dyDescent="0.25">
      <c r="A64" s="137" t="str">
        <f ca="1">dummy1!T18</f>
        <v>Bye</v>
      </c>
      <c r="B64" s="132"/>
      <c r="C64" s="15" t="str">
        <f ca="1">IF(D64="Bye","","("&amp;A64&amp;")")</f>
        <v>(Bye)</v>
      </c>
      <c r="D64" s="10" t="str">
        <f ca="1">IFERROR(VLOOKUP(A64,dummy1!$K$45:$L$300,2,FALSE),"")</f>
        <v/>
      </c>
      <c r="E64" s="10"/>
      <c r="F64" s="24"/>
      <c r="G64" s="353"/>
      <c r="H64" s="24"/>
      <c r="I64" s="353"/>
      <c r="J64" s="24"/>
      <c r="K64" s="353"/>
      <c r="L64" s="24"/>
      <c r="M64" s="353"/>
      <c r="N64" s="24"/>
      <c r="O64" s="362"/>
      <c r="P64" s="149">
        <f ca="1">IF(A63="Bye",$A$11,IF(F63&lt;F64,1,0)+IF(H63&lt;H64,1,0)+IF(J63&lt;J64,1,0)+IF(L63&lt;L64,1,0)+IF(N63&lt;N64,1,0))</f>
        <v>3</v>
      </c>
      <c r="Q64" s="138"/>
      <c r="R64" s="112"/>
      <c r="S64" s="16"/>
      <c r="V64" s="9"/>
      <c r="W64" s="351"/>
      <c r="X64" s="9"/>
      <c r="Y64" s="351"/>
      <c r="Z64" s="9"/>
      <c r="AA64" s="351"/>
      <c r="AB64" s="9"/>
      <c r="AC64" s="351"/>
      <c r="AD64" s="9"/>
      <c r="AE64" s="351"/>
      <c r="AF64" s="137"/>
      <c r="AG64" s="148"/>
      <c r="AH64" s="216"/>
      <c r="AI64" s="2"/>
      <c r="AJ64" s="2"/>
      <c r="AK64" s="2"/>
      <c r="AL64" s="2"/>
      <c r="AM64" s="350"/>
      <c r="AN64" s="2"/>
      <c r="AO64" s="351"/>
      <c r="AQ64" s="351"/>
      <c r="AS64" s="351"/>
      <c r="AU64" s="351"/>
      <c r="AV64" s="138"/>
      <c r="AW64" s="138"/>
      <c r="AX64" s="164"/>
      <c r="BC64" s="351"/>
      <c r="BE64" s="351"/>
      <c r="BG64" s="351"/>
      <c r="BI64" s="351"/>
      <c r="BK64" s="351"/>
      <c r="BL64" s="138"/>
      <c r="BM64" s="28"/>
      <c r="BS64" s="351"/>
      <c r="BU64" s="351"/>
      <c r="BW64" s="351"/>
      <c r="BY64" s="351"/>
      <c r="CA64" s="351"/>
      <c r="CB64" s="138"/>
      <c r="CD64" s="223"/>
      <c r="CI64" s="351"/>
      <c r="CK64" s="351"/>
      <c r="CM64" s="351"/>
      <c r="CO64" s="351"/>
      <c r="CQ64" s="351"/>
      <c r="CR64" s="138"/>
      <c r="CT64" s="29"/>
      <c r="CU64" s="29"/>
      <c r="CV64" s="29"/>
      <c r="CW64" s="29"/>
      <c r="CX64" s="29"/>
      <c r="CY64" s="368"/>
      <c r="CZ64" s="29"/>
      <c r="DA64" s="368"/>
      <c r="DB64" s="29"/>
      <c r="DC64" s="368"/>
      <c r="DD64" s="29"/>
      <c r="DE64" s="368"/>
      <c r="DF64" s="29"/>
      <c r="DG64" s="368"/>
      <c r="DH64" s="156"/>
      <c r="DJ64" s="29"/>
      <c r="DK64" s="29"/>
      <c r="DL64" s="29"/>
      <c r="DM64" s="29"/>
      <c r="DN64" s="29"/>
      <c r="DO64" s="368"/>
      <c r="DP64" s="29"/>
      <c r="DQ64" s="368"/>
      <c r="DR64" s="29"/>
      <c r="DS64" s="368"/>
      <c r="DT64" s="29"/>
      <c r="DU64" s="368"/>
      <c r="DV64" s="29"/>
      <c r="DW64" s="368"/>
      <c r="DX64" s="156"/>
      <c r="DY64" s="28"/>
      <c r="DZ64" s="29"/>
      <c r="EA64" s="29"/>
      <c r="EB64" s="29"/>
      <c r="EC64" s="29"/>
      <c r="ED64" s="29"/>
      <c r="EE64" s="351"/>
      <c r="EG64" s="351"/>
      <c r="EI64" s="351"/>
      <c r="EK64" s="351"/>
      <c r="EM64" s="351"/>
      <c r="EN64" s="138"/>
    </row>
    <row r="65" spans="1:145" s="1" customFormat="1" ht="15" customHeight="1" x14ac:dyDescent="0.25">
      <c r="A65" s="137"/>
      <c r="B65" s="132"/>
      <c r="C65" s="16"/>
      <c r="F65" s="9"/>
      <c r="G65" s="351"/>
      <c r="H65" s="9"/>
      <c r="I65" s="351"/>
      <c r="J65" s="9"/>
      <c r="K65" s="351"/>
      <c r="L65" s="9"/>
      <c r="M65" s="351"/>
      <c r="N65" s="9"/>
      <c r="O65" s="351"/>
      <c r="P65" s="138"/>
      <c r="Q65" s="138"/>
      <c r="R65" s="216"/>
      <c r="S65" s="2"/>
      <c r="T65" s="2"/>
      <c r="U65" s="2"/>
      <c r="V65" s="2"/>
      <c r="W65" s="350"/>
      <c r="X65" s="2"/>
      <c r="Y65" s="350"/>
      <c r="Z65" s="2"/>
      <c r="AA65" s="350"/>
      <c r="AB65" s="2"/>
      <c r="AC65" s="350"/>
      <c r="AD65" s="2"/>
      <c r="AE65" s="350"/>
      <c r="AF65" s="137"/>
      <c r="AG65" s="148"/>
      <c r="AH65" s="244"/>
      <c r="AI65" s="16"/>
      <c r="AK65" s="9"/>
      <c r="AL65" s="9"/>
      <c r="AM65" s="351"/>
      <c r="AN65" s="9"/>
      <c r="AO65" s="351"/>
      <c r="AP65" s="9"/>
      <c r="AQ65" s="351"/>
      <c r="AR65" s="9"/>
      <c r="AS65" s="351"/>
      <c r="AT65" s="9"/>
      <c r="AU65" s="351"/>
      <c r="AV65" s="137"/>
      <c r="AW65" s="138"/>
      <c r="AX65" s="164"/>
      <c r="BC65" s="351"/>
      <c r="BE65" s="351"/>
      <c r="BG65" s="351"/>
      <c r="BI65" s="351"/>
      <c r="BK65" s="351"/>
      <c r="BL65" s="138"/>
      <c r="BM65" s="28"/>
      <c r="BS65" s="351"/>
      <c r="BU65" s="351"/>
      <c r="BW65" s="351"/>
      <c r="BY65" s="351"/>
      <c r="CA65" s="351"/>
      <c r="CB65" s="138"/>
      <c r="CD65" s="223"/>
      <c r="CI65" s="351"/>
      <c r="CK65" s="351"/>
      <c r="CM65" s="351"/>
      <c r="CO65" s="351"/>
      <c r="CQ65" s="351"/>
      <c r="CR65" s="138"/>
      <c r="CT65" s="29"/>
      <c r="CU65" s="29"/>
      <c r="CV65" s="29"/>
      <c r="CW65" s="29"/>
      <c r="CX65" s="29"/>
      <c r="CY65" s="368"/>
      <c r="CZ65" s="29"/>
      <c r="DA65" s="368"/>
      <c r="DB65" s="29"/>
      <c r="DC65" s="368"/>
      <c r="DD65" s="29"/>
      <c r="DE65" s="368"/>
      <c r="DF65" s="29"/>
      <c r="DG65" s="368"/>
      <c r="DH65" s="156"/>
      <c r="DJ65" s="29"/>
      <c r="DK65" s="29"/>
      <c r="DL65" s="29"/>
      <c r="DM65" s="29"/>
      <c r="DN65" s="29"/>
      <c r="DO65" s="368"/>
      <c r="DP65" s="29"/>
      <c r="DQ65" s="368"/>
      <c r="DR65" s="29"/>
      <c r="DS65" s="368"/>
      <c r="DT65" s="29"/>
      <c r="DU65" s="368"/>
      <c r="DV65" s="29"/>
      <c r="DW65" s="368"/>
      <c r="DX65" s="156"/>
      <c r="DY65" s="28"/>
      <c r="DZ65" s="29"/>
      <c r="EA65" s="29"/>
      <c r="EB65" s="29"/>
      <c r="EC65" s="29"/>
      <c r="ED65" s="29"/>
      <c r="EE65" s="351"/>
      <c r="EG65" s="351"/>
      <c r="EI65" s="351"/>
      <c r="EK65" s="351"/>
      <c r="EM65" s="351"/>
      <c r="EN65" s="138"/>
    </row>
    <row r="66" spans="1:145" s="1" customFormat="1" ht="15" customHeight="1" thickBot="1" x14ac:dyDescent="0.3">
      <c r="A66" s="137"/>
      <c r="B66" s="131"/>
      <c r="C66" s="130">
        <f ca="1">IF(A63&lt;&gt;"Bye",IF(A64&lt;&gt;"Bye",C60+1,C60),C60)</f>
        <v>8</v>
      </c>
      <c r="D66" s="182">
        <f ca="1">VLOOKUP(C66,dummy1!$O$9:$R$72,2,FALSE)</f>
        <v>42040</v>
      </c>
      <c r="E66" s="183">
        <f ca="1">VLOOKUP(C66,dummy1!$O$9:$R$72,3,FALSE)</f>
        <v>0.625</v>
      </c>
      <c r="F66" s="412" t="str">
        <f ca="1">VLOOKUP(C66,dummy1!$O$9:$R$72,4,FALSE)</f>
        <v>Court 8</v>
      </c>
      <c r="G66" s="412"/>
      <c r="H66" s="412"/>
      <c r="I66" s="412"/>
      <c r="J66" s="412"/>
      <c r="K66" s="412"/>
      <c r="L66" s="412"/>
      <c r="M66" s="412"/>
      <c r="N66" s="412"/>
      <c r="O66" s="351"/>
      <c r="P66" s="138"/>
      <c r="Q66" s="138"/>
      <c r="R66" s="216"/>
      <c r="S66" s="2"/>
      <c r="T66" s="2"/>
      <c r="U66" s="2"/>
      <c r="V66" s="2"/>
      <c r="W66" s="350"/>
      <c r="X66" s="2"/>
      <c r="Y66" s="350"/>
      <c r="Z66" s="2"/>
      <c r="AA66" s="350"/>
      <c r="AB66" s="2"/>
      <c r="AC66" s="350"/>
      <c r="AD66" s="2"/>
      <c r="AE66" s="350"/>
      <c r="AF66" s="137"/>
      <c r="AG66" s="147"/>
      <c r="AH66" s="245"/>
      <c r="AI66" s="27" t="str">
        <f>IF(AF60=$A$11,S60,IF(AF61=$A$11,S61,""))</f>
        <v/>
      </c>
      <c r="AJ66" s="1" t="str">
        <f ca="1">IF(AF60=$A$11,T60,IF(AF61=$A$11,T61,"Winner Match "&amp;S63))</f>
        <v>Winner Match 17</v>
      </c>
      <c r="AL66" s="23"/>
      <c r="AM66" s="352"/>
      <c r="AN66" s="23"/>
      <c r="AO66" s="352"/>
      <c r="AP66" s="23"/>
      <c r="AQ66" s="352"/>
      <c r="AR66" s="23"/>
      <c r="AS66" s="352"/>
      <c r="AT66" s="23"/>
      <c r="AU66" s="361"/>
      <c r="AV66" s="138">
        <f>IF(AL66&gt;AL67,1,0)+IF(AN66&gt;AN67,1,0)+IF(AP66&gt;AP67,1,0)+IF(AR66&gt;AR67,1,0)+IF(AT66&gt;AT67,1,0)</f>
        <v>0</v>
      </c>
      <c r="AW66" s="138"/>
      <c r="AX66" s="164"/>
      <c r="BC66" s="351"/>
      <c r="BE66" s="351"/>
      <c r="BG66" s="351"/>
      <c r="BI66" s="351"/>
      <c r="BK66" s="351"/>
      <c r="BL66" s="138"/>
      <c r="BM66" s="28"/>
      <c r="BS66" s="351"/>
      <c r="BU66" s="351"/>
      <c r="BW66" s="351"/>
      <c r="BY66" s="351"/>
      <c r="CA66" s="351"/>
      <c r="CB66" s="138"/>
      <c r="CD66" s="223"/>
      <c r="CI66" s="351"/>
      <c r="CK66" s="351"/>
      <c r="CM66" s="351"/>
      <c r="CO66" s="351"/>
      <c r="CQ66" s="351"/>
      <c r="CR66" s="138"/>
      <c r="CT66" s="29"/>
      <c r="CU66" s="29"/>
      <c r="CV66" s="29"/>
      <c r="CW66" s="29"/>
      <c r="CX66" s="29"/>
      <c r="CY66" s="368"/>
      <c r="CZ66" s="29"/>
      <c r="DA66" s="368"/>
      <c r="DB66" s="29"/>
      <c r="DC66" s="368"/>
      <c r="DD66" s="29"/>
      <c r="DE66" s="368"/>
      <c r="DF66" s="29"/>
      <c r="DG66" s="368"/>
      <c r="DH66" s="156"/>
      <c r="DJ66" s="29"/>
      <c r="DK66" s="29"/>
      <c r="DL66" s="29"/>
      <c r="DM66" s="29"/>
      <c r="DN66" s="29"/>
      <c r="DO66" s="368"/>
      <c r="DP66" s="29"/>
      <c r="DQ66" s="368"/>
      <c r="DR66" s="29"/>
      <c r="DS66" s="368"/>
      <c r="DT66" s="29"/>
      <c r="DU66" s="368"/>
      <c r="DV66" s="29"/>
      <c r="DW66" s="368"/>
      <c r="DX66" s="156"/>
      <c r="DY66" s="28"/>
      <c r="DZ66" s="29"/>
      <c r="EA66" s="29"/>
      <c r="EB66" s="29"/>
      <c r="EC66" s="29"/>
      <c r="ED66" s="29"/>
      <c r="EE66" s="351"/>
      <c r="EG66" s="351"/>
      <c r="EI66" s="351"/>
      <c r="EK66" s="351"/>
      <c r="EM66" s="351"/>
      <c r="EN66" s="138"/>
    </row>
    <row r="67" spans="1:145" s="1" customFormat="1" ht="15" customHeight="1" x14ac:dyDescent="0.25">
      <c r="A67" s="137"/>
      <c r="B67" s="113"/>
      <c r="C67" s="16"/>
      <c r="F67" s="9"/>
      <c r="G67" s="351"/>
      <c r="H67" s="9"/>
      <c r="I67" s="351"/>
      <c r="J67" s="9"/>
      <c r="K67" s="351"/>
      <c r="L67" s="9"/>
      <c r="M67" s="351"/>
      <c r="N67" s="9"/>
      <c r="O67" s="351"/>
      <c r="P67" s="137"/>
      <c r="Q67" s="137"/>
      <c r="R67" s="216"/>
      <c r="S67" s="2"/>
      <c r="T67" s="2"/>
      <c r="U67" s="2"/>
      <c r="V67" s="2"/>
      <c r="W67" s="350"/>
      <c r="X67" s="2"/>
      <c r="Y67" s="350"/>
      <c r="Z67" s="2"/>
      <c r="AA67" s="350"/>
      <c r="AB67" s="2"/>
      <c r="AC67" s="350"/>
      <c r="AD67" s="2"/>
      <c r="AE67" s="350"/>
      <c r="AF67" s="137"/>
      <c r="AG67" s="148"/>
      <c r="AH67" s="246"/>
      <c r="AI67" s="15" t="str">
        <f>IF(AF72=$A$11,S72,IF(AF73=$A$11,S73,""))</f>
        <v/>
      </c>
      <c r="AJ67" s="10" t="str">
        <f ca="1">IF(AF72=$A$11,T72,IF(AF73=$A$11,T73,"Winner Match "&amp;S75))</f>
        <v>Winner Match 18</v>
      </c>
      <c r="AK67" s="10"/>
      <c r="AL67" s="24"/>
      <c r="AM67" s="353"/>
      <c r="AN67" s="24"/>
      <c r="AO67" s="353"/>
      <c r="AP67" s="24"/>
      <c r="AQ67" s="353"/>
      <c r="AR67" s="24"/>
      <c r="AS67" s="353"/>
      <c r="AT67" s="24"/>
      <c r="AU67" s="362"/>
      <c r="AV67" s="149">
        <f>IF(AL66&lt;AL67,1,0)+IF(AN66&lt;AN67,1,0)+IF(AP66&lt;AP67,1,0)+IF(AR66&lt;AR67,1,0)+IF(AT66&lt;AT67,1,0)</f>
        <v>0</v>
      </c>
      <c r="AW67" s="148"/>
      <c r="AX67" s="164"/>
      <c r="BC67" s="351"/>
      <c r="BE67" s="351"/>
      <c r="BG67" s="351"/>
      <c r="BI67" s="351"/>
      <c r="BK67" s="351"/>
      <c r="BL67" s="138"/>
      <c r="BM67" s="28"/>
      <c r="BS67" s="351"/>
      <c r="BU67" s="351"/>
      <c r="BW67" s="351"/>
      <c r="BY67" s="351"/>
      <c r="CA67" s="351"/>
      <c r="CB67" s="138"/>
      <c r="CD67" s="223"/>
      <c r="CI67" s="351"/>
      <c r="CK67" s="351"/>
      <c r="CM67" s="351"/>
      <c r="CO67" s="351"/>
      <c r="CQ67" s="351"/>
      <c r="CR67" s="138"/>
      <c r="CT67" s="29"/>
      <c r="CU67" s="29"/>
      <c r="CV67" s="29"/>
      <c r="CW67" s="29"/>
      <c r="CX67" s="29"/>
      <c r="CY67" s="368"/>
      <c r="CZ67" s="29"/>
      <c r="DA67" s="368"/>
      <c r="DB67" s="29"/>
      <c r="DC67" s="368"/>
      <c r="DD67" s="29"/>
      <c r="DE67" s="368"/>
      <c r="DF67" s="29"/>
      <c r="DG67" s="368"/>
      <c r="DH67" s="156"/>
      <c r="DJ67" s="29"/>
      <c r="DK67" s="29"/>
      <c r="DL67" s="29"/>
      <c r="DM67" s="29"/>
      <c r="DN67" s="29"/>
      <c r="DO67" s="368"/>
      <c r="DP67" s="29"/>
      <c r="DQ67" s="368"/>
      <c r="DR67" s="29"/>
      <c r="DS67" s="368"/>
      <c r="DT67" s="29"/>
      <c r="DU67" s="368"/>
      <c r="DV67" s="29"/>
      <c r="DW67" s="368"/>
      <c r="DX67" s="156"/>
      <c r="DY67" s="28"/>
      <c r="DZ67" s="29"/>
      <c r="EA67" s="29"/>
      <c r="EB67" s="29"/>
      <c r="EC67" s="29"/>
      <c r="ED67" s="29"/>
      <c r="EE67" s="351"/>
      <c r="EG67" s="351"/>
      <c r="EI67" s="351"/>
      <c r="EK67" s="351"/>
      <c r="EM67" s="351"/>
      <c r="EN67" s="138"/>
    </row>
    <row r="68" spans="1:145" s="1" customFormat="1" ht="15" customHeight="1" x14ac:dyDescent="0.25">
      <c r="A68" s="137" t="str">
        <f ca="1">IF(OR(A69="Bye",A70="Bye"),"Bye","")</f>
        <v>Bye</v>
      </c>
      <c r="B68" s="131"/>
      <c r="C68" s="16"/>
      <c r="E68" s="9"/>
      <c r="F68" s="9"/>
      <c r="G68" s="351"/>
      <c r="H68" s="9"/>
      <c r="I68" s="351"/>
      <c r="J68" s="9"/>
      <c r="K68" s="351"/>
      <c r="L68" s="9"/>
      <c r="M68" s="351"/>
      <c r="N68" s="9"/>
      <c r="O68" s="351"/>
      <c r="P68" s="137"/>
      <c r="Q68" s="137"/>
      <c r="R68" s="216"/>
      <c r="S68" s="2"/>
      <c r="T68" s="2"/>
      <c r="U68" s="2"/>
      <c r="V68" s="2"/>
      <c r="W68" s="350"/>
      <c r="X68" s="2"/>
      <c r="Y68" s="350"/>
      <c r="Z68" s="2"/>
      <c r="AA68" s="350"/>
      <c r="AB68" s="2"/>
      <c r="AC68" s="350"/>
      <c r="AD68" s="2"/>
      <c r="AE68" s="350"/>
      <c r="AF68" s="137"/>
      <c r="AG68" s="148"/>
      <c r="AH68" s="246"/>
      <c r="AI68" s="16"/>
      <c r="AL68" s="9"/>
      <c r="AM68" s="351"/>
      <c r="AN68" s="9"/>
      <c r="AO68" s="351"/>
      <c r="AP68" s="9"/>
      <c r="AQ68" s="351"/>
      <c r="AR68" s="9"/>
      <c r="AS68" s="351"/>
      <c r="AT68" s="9"/>
      <c r="AU68" s="351"/>
      <c r="AV68" s="137"/>
      <c r="AW68" s="148"/>
      <c r="AX68" s="164"/>
      <c r="BC68" s="351"/>
      <c r="BE68" s="351"/>
      <c r="BG68" s="351"/>
      <c r="BI68" s="351"/>
      <c r="BK68" s="351"/>
      <c r="BL68" s="138"/>
      <c r="BM68" s="28"/>
      <c r="BS68" s="351"/>
      <c r="BU68" s="351"/>
      <c r="BW68" s="351"/>
      <c r="BY68" s="351"/>
      <c r="CA68" s="351"/>
      <c r="CB68" s="138"/>
      <c r="CD68" s="223"/>
      <c r="CI68" s="351"/>
      <c r="CK68" s="351"/>
      <c r="CM68" s="351"/>
      <c r="CO68" s="351"/>
      <c r="CQ68" s="351"/>
      <c r="CR68" s="138"/>
      <c r="CT68" s="29"/>
      <c r="CU68" s="29"/>
      <c r="CV68" s="29"/>
      <c r="CW68" s="29"/>
      <c r="CX68" s="29"/>
      <c r="CY68" s="368"/>
      <c r="CZ68" s="29"/>
      <c r="DA68" s="368"/>
      <c r="DB68" s="29"/>
      <c r="DC68" s="368"/>
      <c r="DD68" s="29"/>
      <c r="DE68" s="368"/>
      <c r="DF68" s="29"/>
      <c r="DG68" s="368"/>
      <c r="DH68" s="156"/>
      <c r="DJ68" s="29"/>
      <c r="DK68" s="29"/>
      <c r="DL68" s="29"/>
      <c r="DM68" s="29"/>
      <c r="DN68" s="29"/>
      <c r="DO68" s="368"/>
      <c r="DP68" s="29"/>
      <c r="DQ68" s="368"/>
      <c r="DR68" s="29"/>
      <c r="DS68" s="368"/>
      <c r="DT68" s="29"/>
      <c r="DU68" s="368"/>
      <c r="DV68" s="29"/>
      <c r="DW68" s="368"/>
      <c r="DX68" s="156"/>
      <c r="DY68" s="28"/>
      <c r="DZ68" s="29"/>
      <c r="EA68" s="29"/>
      <c r="EB68" s="29"/>
      <c r="EC68" s="29"/>
      <c r="ED68" s="29"/>
      <c r="EE68" s="351"/>
      <c r="EG68" s="351"/>
      <c r="EI68" s="351"/>
      <c r="EK68" s="351"/>
      <c r="EM68" s="351"/>
      <c r="EN68" s="138"/>
    </row>
    <row r="69" spans="1:145" s="1" customFormat="1" ht="15" customHeight="1" thickBot="1" x14ac:dyDescent="0.3">
      <c r="A69" s="137" t="str">
        <f ca="1">dummy1!S19</f>
        <v>Bye</v>
      </c>
      <c r="B69" s="132"/>
      <c r="C69" s="15" t="str">
        <f ca="1">IF(D69="Bye","","("&amp;A69&amp;")")</f>
        <v>(Bye)</v>
      </c>
      <c r="D69" s="1" t="str">
        <f ca="1">IFERROR(VLOOKUP(A69,dummy1!$K$45:$L$300,2,FALSE),"")</f>
        <v/>
      </c>
      <c r="F69" s="23"/>
      <c r="G69" s="352"/>
      <c r="H69" s="23"/>
      <c r="I69" s="352"/>
      <c r="J69" s="23"/>
      <c r="K69" s="352"/>
      <c r="L69" s="23"/>
      <c r="M69" s="352"/>
      <c r="N69" s="23"/>
      <c r="O69" s="361"/>
      <c r="P69" s="138">
        <f ca="1">IF(A70="Bye",$A$11,IF(F69&gt;F70,1,0)+IF(H69&gt;H70,1,0)+IF(J69&gt;J70,1,0)+IF(L69&gt;L70,1,0)+IF(N69&gt;N70,1,0))</f>
        <v>3</v>
      </c>
      <c r="Q69" s="137"/>
      <c r="R69" s="216"/>
      <c r="S69" s="2"/>
      <c r="T69" s="2"/>
      <c r="U69" s="2"/>
      <c r="V69" s="2"/>
      <c r="W69" s="350"/>
      <c r="X69" s="2"/>
      <c r="Y69" s="350"/>
      <c r="Z69" s="2"/>
      <c r="AA69" s="350"/>
      <c r="AB69" s="2"/>
      <c r="AC69" s="350"/>
      <c r="AD69" s="2"/>
      <c r="AE69" s="350"/>
      <c r="AF69" s="137"/>
      <c r="AG69" s="148"/>
      <c r="AH69" s="244"/>
      <c r="AI69" s="198">
        <f ca="1">AI45+1</f>
        <v>27</v>
      </c>
      <c r="AJ69" s="196">
        <f ca="1">VLOOKUP(AI69,dummy1!$O$9:$R$72,2,FALSE)</f>
        <v>42040</v>
      </c>
      <c r="AK69" s="197">
        <f ca="1">VLOOKUP(AI69,dummy1!$O$9:$R$72,3,FALSE)</f>
        <v>0.70833333333333337</v>
      </c>
      <c r="AL69" s="413" t="str">
        <f ca="1">VLOOKUP(AI69,dummy1!$O$9:$R$72,4,FALSE)</f>
        <v>Court 11</v>
      </c>
      <c r="AM69" s="413"/>
      <c r="AN69" s="413"/>
      <c r="AO69" s="413"/>
      <c r="AP69" s="413"/>
      <c r="AQ69" s="413"/>
      <c r="AR69" s="413"/>
      <c r="AS69" s="413"/>
      <c r="AT69" s="413"/>
      <c r="AU69" s="351"/>
      <c r="AV69" s="137"/>
      <c r="AW69" s="148"/>
      <c r="AX69" s="164"/>
      <c r="BC69" s="351"/>
      <c r="BE69" s="351"/>
      <c r="BG69" s="351"/>
      <c r="BI69" s="351"/>
      <c r="BK69" s="351"/>
      <c r="BL69" s="138"/>
      <c r="BM69" s="28"/>
      <c r="BS69" s="351"/>
      <c r="BU69" s="351"/>
      <c r="BW69" s="351"/>
      <c r="BY69" s="351"/>
      <c r="CA69" s="351"/>
      <c r="CB69" s="138"/>
      <c r="CD69" s="223"/>
      <c r="CI69" s="351"/>
      <c r="CK69" s="351"/>
      <c r="CM69" s="351"/>
      <c r="CO69" s="351"/>
      <c r="CQ69" s="351"/>
      <c r="CR69" s="138"/>
      <c r="CT69" s="29"/>
      <c r="CU69" s="29"/>
      <c r="CV69" s="29"/>
      <c r="CW69" s="29"/>
      <c r="CX69" s="29"/>
      <c r="CY69" s="368"/>
      <c r="CZ69" s="29"/>
      <c r="DA69" s="368"/>
      <c r="DB69" s="29"/>
      <c r="DC69" s="368"/>
      <c r="DD69" s="29"/>
      <c r="DE69" s="368"/>
      <c r="DF69" s="29"/>
      <c r="DG69" s="368"/>
      <c r="DH69" s="156"/>
      <c r="DJ69" s="29"/>
      <c r="DK69" s="29"/>
      <c r="DL69" s="29"/>
      <c r="DM69" s="29"/>
      <c r="DN69" s="29"/>
      <c r="DO69" s="368"/>
      <c r="DP69" s="29"/>
      <c r="DQ69" s="368"/>
      <c r="DR69" s="29"/>
      <c r="DS69" s="368"/>
      <c r="DT69" s="29"/>
      <c r="DU69" s="368"/>
      <c r="DV69" s="29"/>
      <c r="DW69" s="368"/>
      <c r="DX69" s="156"/>
      <c r="DY69" s="28"/>
      <c r="DZ69" s="29"/>
      <c r="EA69" s="29"/>
      <c r="EB69" s="29"/>
      <c r="EC69" s="29"/>
      <c r="ED69" s="29"/>
      <c r="EE69" s="351"/>
      <c r="EG69" s="351"/>
      <c r="EI69" s="351"/>
      <c r="EK69" s="351"/>
      <c r="EM69" s="351"/>
      <c r="EN69" s="138"/>
    </row>
    <row r="70" spans="1:145" s="1" customFormat="1" ht="15" customHeight="1" x14ac:dyDescent="0.25">
      <c r="A70" s="137" t="str">
        <f ca="1">dummy1!T19</f>
        <v>Bye</v>
      </c>
      <c r="B70" s="132"/>
      <c r="C70" s="15" t="str">
        <f ca="1">IF(D70="Bye","","("&amp;A70&amp;")")</f>
        <v>(Bye)</v>
      </c>
      <c r="D70" s="10" t="str">
        <f ca="1">IFERROR(VLOOKUP(A70,dummy1!$K$45:$L$300,2,FALSE),"")</f>
        <v/>
      </c>
      <c r="E70" s="10"/>
      <c r="F70" s="24"/>
      <c r="G70" s="353"/>
      <c r="H70" s="24"/>
      <c r="I70" s="353"/>
      <c r="J70" s="24"/>
      <c r="K70" s="353"/>
      <c r="L70" s="24"/>
      <c r="M70" s="353"/>
      <c r="N70" s="24"/>
      <c r="O70" s="362"/>
      <c r="P70" s="145">
        <f ca="1">IF(A69="Bye",$A$11,IF(F69&lt;F70,1,0)+IF(H69&lt;H70,1,0)+IF(J69&lt;J70,1,0)+IF(L69&lt;L70,1,0)+IF(N69&lt;N70,1,0))</f>
        <v>3</v>
      </c>
      <c r="Q70" s="137"/>
      <c r="R70" s="216"/>
      <c r="S70" s="2"/>
      <c r="T70" s="2"/>
      <c r="U70" s="2"/>
      <c r="V70" s="2"/>
      <c r="W70" s="350"/>
      <c r="X70" s="2"/>
      <c r="Y70" s="350"/>
      <c r="Z70" s="2"/>
      <c r="AA70" s="350"/>
      <c r="AB70" s="2"/>
      <c r="AC70" s="350"/>
      <c r="AD70" s="2"/>
      <c r="AE70" s="350"/>
      <c r="AF70" s="137"/>
      <c r="AG70" s="148"/>
      <c r="AH70" s="247"/>
      <c r="AI70" s="16"/>
      <c r="AL70" s="9"/>
      <c r="AM70" s="351"/>
      <c r="AN70" s="9"/>
      <c r="AO70" s="351"/>
      <c r="AP70" s="9"/>
      <c r="AQ70" s="351"/>
      <c r="AR70" s="9"/>
      <c r="AS70" s="351"/>
      <c r="AT70" s="9"/>
      <c r="AU70" s="351"/>
      <c r="AV70" s="137"/>
      <c r="AW70" s="148"/>
      <c r="AX70" s="164"/>
      <c r="BC70" s="351"/>
      <c r="BE70" s="351"/>
      <c r="BF70" s="6"/>
      <c r="BG70" s="370"/>
      <c r="BH70" s="6"/>
      <c r="BI70" s="370"/>
      <c r="BJ70" s="6"/>
      <c r="BK70" s="370"/>
      <c r="BL70" s="138"/>
      <c r="BM70" s="28"/>
      <c r="BS70" s="351"/>
      <c r="BU70" s="351"/>
      <c r="BW70" s="351"/>
      <c r="BY70" s="351"/>
      <c r="CA70" s="351"/>
      <c r="CB70" s="138"/>
      <c r="CD70" s="223"/>
      <c r="CI70" s="351"/>
      <c r="CK70" s="351"/>
      <c r="CM70" s="351"/>
      <c r="CO70" s="351"/>
      <c r="CQ70" s="351"/>
      <c r="CR70" s="138"/>
      <c r="CT70" s="29"/>
      <c r="CU70" s="29"/>
      <c r="CV70" s="29"/>
      <c r="CW70" s="29"/>
      <c r="CX70" s="29"/>
      <c r="CY70" s="368"/>
      <c r="CZ70" s="29"/>
      <c r="DA70" s="368"/>
      <c r="DB70" s="29"/>
      <c r="DC70" s="368"/>
      <c r="DD70" s="29"/>
      <c r="DE70" s="368"/>
      <c r="DF70" s="29"/>
      <c r="DG70" s="368"/>
      <c r="DH70" s="156"/>
      <c r="DJ70" s="29"/>
      <c r="DK70" s="29"/>
      <c r="DL70" s="29"/>
      <c r="DM70" s="29"/>
      <c r="DN70" s="29"/>
      <c r="DO70" s="368"/>
      <c r="DP70" s="29"/>
      <c r="DQ70" s="368"/>
      <c r="DR70" s="29"/>
      <c r="DS70" s="368"/>
      <c r="DT70" s="29"/>
      <c r="DU70" s="368"/>
      <c r="DV70" s="29"/>
      <c r="DW70" s="368"/>
      <c r="DX70" s="156"/>
      <c r="DY70" s="28"/>
      <c r="DZ70" s="29"/>
      <c r="EA70" s="29"/>
      <c r="EB70" s="29"/>
      <c r="EC70" s="29"/>
      <c r="ED70" s="29"/>
      <c r="EE70" s="351"/>
      <c r="EG70" s="351"/>
      <c r="EI70" s="351"/>
      <c r="EK70" s="351"/>
      <c r="EM70" s="351"/>
      <c r="EN70" s="138"/>
    </row>
    <row r="71" spans="1:145" s="1" customFormat="1" ht="15" customHeight="1" x14ac:dyDescent="0.25">
      <c r="A71" s="137"/>
      <c r="B71" s="132"/>
      <c r="C71" s="16"/>
      <c r="F71" s="9"/>
      <c r="G71" s="351"/>
      <c r="H71" s="9"/>
      <c r="I71" s="351"/>
      <c r="J71" s="9"/>
      <c r="K71" s="351"/>
      <c r="L71" s="9"/>
      <c r="M71" s="351"/>
      <c r="N71" s="9"/>
      <c r="O71" s="351"/>
      <c r="P71" s="146"/>
      <c r="Q71" s="137"/>
      <c r="R71" s="240"/>
      <c r="S71" s="16"/>
      <c r="U71" s="9"/>
      <c r="V71" s="9"/>
      <c r="W71" s="351"/>
      <c r="X71" s="9"/>
      <c r="Y71" s="351"/>
      <c r="Z71" s="9"/>
      <c r="AA71" s="351"/>
      <c r="AB71" s="9"/>
      <c r="AC71" s="351"/>
      <c r="AD71" s="9"/>
      <c r="AE71" s="351"/>
      <c r="AF71" s="137"/>
      <c r="AG71" s="148"/>
      <c r="AH71" s="216"/>
      <c r="AI71" s="2"/>
      <c r="AJ71" s="2"/>
      <c r="AK71" s="2"/>
      <c r="AL71" s="2"/>
      <c r="AM71" s="350"/>
      <c r="AN71" s="2"/>
      <c r="AO71" s="351"/>
      <c r="AQ71" s="351"/>
      <c r="AS71" s="351"/>
      <c r="AU71" s="351"/>
      <c r="AV71" s="138"/>
      <c r="AW71" s="148"/>
      <c r="AX71" s="164"/>
      <c r="BC71" s="351"/>
      <c r="BE71" s="351"/>
      <c r="BF71" s="6"/>
      <c r="BG71" s="370"/>
      <c r="BH71" s="6"/>
      <c r="BI71" s="370"/>
      <c r="BJ71" s="6"/>
      <c r="BK71" s="370"/>
      <c r="BL71" s="138"/>
      <c r="BM71" s="28"/>
      <c r="BS71" s="351"/>
      <c r="BU71" s="351"/>
      <c r="BW71" s="351"/>
      <c r="BY71" s="351"/>
      <c r="CA71" s="351"/>
      <c r="CB71" s="138"/>
      <c r="CD71" s="223"/>
      <c r="CI71" s="351"/>
      <c r="CK71" s="351"/>
      <c r="CM71" s="351"/>
      <c r="CO71" s="351"/>
      <c r="CQ71" s="351"/>
      <c r="CR71" s="138"/>
      <c r="CT71" s="29"/>
      <c r="CU71" s="29"/>
      <c r="CV71" s="29"/>
      <c r="CW71" s="29"/>
      <c r="CX71" s="29"/>
      <c r="CY71" s="368"/>
      <c r="CZ71" s="29"/>
      <c r="DA71" s="368"/>
      <c r="DB71" s="29"/>
      <c r="DC71" s="368"/>
      <c r="DD71" s="29"/>
      <c r="DE71" s="368"/>
      <c r="DF71" s="29"/>
      <c r="DG71" s="368"/>
      <c r="DH71" s="156"/>
      <c r="DJ71" s="29"/>
      <c r="DK71" s="29"/>
      <c r="DL71" s="29"/>
      <c r="DM71" s="29"/>
      <c r="DN71" s="29"/>
      <c r="DO71" s="368"/>
      <c r="DP71" s="29"/>
      <c r="DQ71" s="368"/>
      <c r="DR71" s="29"/>
      <c r="DS71" s="368"/>
      <c r="DT71" s="29"/>
      <c r="DU71" s="368"/>
      <c r="DV71" s="29"/>
      <c r="DW71" s="368"/>
      <c r="DX71" s="156"/>
      <c r="DY71" s="28"/>
      <c r="DZ71" s="29"/>
      <c r="EA71" s="29"/>
      <c r="EB71" s="29"/>
      <c r="EC71" s="29"/>
      <c r="ED71" s="29"/>
      <c r="EE71" s="351"/>
      <c r="EG71" s="351"/>
      <c r="EI71" s="351"/>
      <c r="EK71" s="351"/>
      <c r="EM71" s="351"/>
      <c r="EN71" s="138"/>
    </row>
    <row r="72" spans="1:145" s="1" customFormat="1" ht="15" customHeight="1" thickBot="1" x14ac:dyDescent="0.3">
      <c r="A72" s="137"/>
      <c r="B72" s="131"/>
      <c r="C72" s="130">
        <f ca="1">IF(A69&lt;&gt;"Bye",IF(A70&lt;&gt;"Bye",C66+1,C66),C66)</f>
        <v>8</v>
      </c>
      <c r="D72" s="182">
        <f ca="1">VLOOKUP(C72,dummy1!$O$9:$R$72,2,FALSE)</f>
        <v>42040</v>
      </c>
      <c r="E72" s="183">
        <f ca="1">VLOOKUP(C72,dummy1!$O$9:$R$72,3,FALSE)</f>
        <v>0.625</v>
      </c>
      <c r="F72" s="412" t="str">
        <f ca="1">VLOOKUP(C72,dummy1!$O$9:$R$72,4,FALSE)</f>
        <v>Court 8</v>
      </c>
      <c r="G72" s="412"/>
      <c r="H72" s="412"/>
      <c r="I72" s="412"/>
      <c r="J72" s="412"/>
      <c r="K72" s="412"/>
      <c r="L72" s="412"/>
      <c r="M72" s="412"/>
      <c r="N72" s="412"/>
      <c r="O72" s="351"/>
      <c r="P72" s="146"/>
      <c r="Q72" s="157"/>
      <c r="R72" s="241"/>
      <c r="S72" s="27" t="str">
        <f ca="1">IF(P69=$A$11,C69,IF(P70=$A$11,C70,""))</f>
        <v>(Bye)</v>
      </c>
      <c r="T72" s="1" t="str">
        <f ca="1">IF(P69=$A$11,D69,IF(P70=$A$11,D70,"Winner Match "&amp;C72))</f>
        <v/>
      </c>
      <c r="V72" s="23"/>
      <c r="W72" s="352"/>
      <c r="X72" s="23"/>
      <c r="Y72" s="352"/>
      <c r="Z72" s="23"/>
      <c r="AA72" s="352"/>
      <c r="AB72" s="23"/>
      <c r="AC72" s="352"/>
      <c r="AD72" s="23"/>
      <c r="AE72" s="361"/>
      <c r="AF72" s="138">
        <f>IF(V72&gt;V73,1,0)+IF(X72&gt;X73,1,0)+IF(Z72&gt;Z73,1,0)+IF(AB72&gt;AB73,1,0)+IF(AD72&gt;AD73,1,0)</f>
        <v>0</v>
      </c>
      <c r="AG72" s="148"/>
      <c r="AH72" s="216"/>
      <c r="AI72" s="2"/>
      <c r="AJ72" s="2"/>
      <c r="AK72" s="2"/>
      <c r="AL72" s="2"/>
      <c r="AM72" s="350"/>
      <c r="AN72" s="2"/>
      <c r="AO72" s="351"/>
      <c r="AQ72" s="351"/>
      <c r="AS72" s="351"/>
      <c r="AU72" s="351"/>
      <c r="AV72" s="138"/>
      <c r="AW72" s="148"/>
      <c r="AX72" s="164"/>
      <c r="BC72" s="351"/>
      <c r="BE72" s="351"/>
      <c r="BG72" s="351"/>
      <c r="BI72" s="351"/>
      <c r="BK72" s="351"/>
      <c r="BL72" s="138"/>
      <c r="BM72" s="28"/>
      <c r="BS72" s="351"/>
      <c r="BU72" s="351"/>
      <c r="BW72" s="351"/>
      <c r="BY72" s="351"/>
      <c r="CA72" s="351"/>
      <c r="CB72" s="138"/>
      <c r="CD72" s="223"/>
      <c r="CI72" s="351"/>
      <c r="CK72" s="351"/>
      <c r="CM72" s="351"/>
      <c r="CO72" s="351"/>
      <c r="CQ72" s="351"/>
      <c r="CR72" s="138"/>
      <c r="CT72" s="29"/>
      <c r="CU72" s="29"/>
      <c r="CV72" s="29"/>
      <c r="CW72" s="29"/>
      <c r="CX72" s="29"/>
      <c r="CY72" s="368"/>
      <c r="CZ72" s="29"/>
      <c r="DA72" s="368"/>
      <c r="DB72" s="29"/>
      <c r="DC72" s="368"/>
      <c r="DD72" s="29"/>
      <c r="DE72" s="368"/>
      <c r="DF72" s="29"/>
      <c r="DG72" s="368"/>
      <c r="DH72" s="156"/>
      <c r="DJ72" s="29"/>
      <c r="DK72" s="29"/>
      <c r="DL72" s="29"/>
      <c r="DM72" s="29"/>
      <c r="DN72" s="29"/>
      <c r="DO72" s="368"/>
      <c r="DP72" s="29"/>
      <c r="DQ72" s="368"/>
      <c r="DR72" s="29"/>
      <c r="DS72" s="368"/>
      <c r="DT72" s="29"/>
      <c r="DU72" s="368"/>
      <c r="DV72" s="29"/>
      <c r="DW72" s="368"/>
      <c r="DX72" s="156"/>
      <c r="DY72" s="28"/>
      <c r="DZ72" s="29"/>
      <c r="EA72" s="29"/>
      <c r="EB72" s="29"/>
      <c r="EC72" s="29"/>
      <c r="ED72" s="29"/>
      <c r="EE72" s="351"/>
      <c r="EG72" s="351"/>
      <c r="EI72" s="351"/>
      <c r="EK72" s="351"/>
      <c r="EM72" s="351"/>
      <c r="EN72" s="138"/>
    </row>
    <row r="73" spans="1:145" s="1" customFormat="1" ht="15" customHeight="1" x14ac:dyDescent="0.25">
      <c r="A73" s="137"/>
      <c r="B73" s="113"/>
      <c r="C73" s="16"/>
      <c r="F73" s="9"/>
      <c r="G73" s="351"/>
      <c r="H73" s="9"/>
      <c r="I73" s="351"/>
      <c r="J73" s="9"/>
      <c r="K73" s="351"/>
      <c r="L73" s="9"/>
      <c r="M73" s="351"/>
      <c r="N73" s="9"/>
      <c r="O73" s="351"/>
      <c r="P73" s="146"/>
      <c r="Q73" s="137"/>
      <c r="R73" s="240"/>
      <c r="S73" s="15" t="str">
        <f ca="1">IF(P75=$A$11,C75,IF(P76=$A$11,C76,""))</f>
        <v>(Bye)</v>
      </c>
      <c r="T73" s="10" t="str">
        <f ca="1">IF(P75=$A$11,D75,IF(P76=$A$11,D76,"Winner Match "&amp;C78))</f>
        <v/>
      </c>
      <c r="U73" s="10"/>
      <c r="V73" s="24"/>
      <c r="W73" s="353"/>
      <c r="X73" s="24"/>
      <c r="Y73" s="353"/>
      <c r="Z73" s="24"/>
      <c r="AA73" s="353"/>
      <c r="AB73" s="24"/>
      <c r="AC73" s="353"/>
      <c r="AD73" s="24"/>
      <c r="AE73" s="362"/>
      <c r="AF73" s="149">
        <f>IF(V72&lt;V73,1,0)+IF(X72&lt;X73,1,0)+IF(Z72&lt;Z73,1,0)+IF(AB72&lt;AB73,1,0)+IF(AD72&lt;AD73,1,0)</f>
        <v>0</v>
      </c>
      <c r="AG73" s="137"/>
      <c r="AH73" s="216"/>
      <c r="AI73" s="2"/>
      <c r="AJ73" s="2"/>
      <c r="AK73" s="2"/>
      <c r="AL73" s="2"/>
      <c r="AM73" s="350"/>
      <c r="AN73" s="2"/>
      <c r="AO73" s="351"/>
      <c r="AQ73" s="351"/>
      <c r="AS73" s="351"/>
      <c r="AU73" s="351"/>
      <c r="AV73" s="138"/>
      <c r="AW73" s="148"/>
      <c r="AX73" s="164"/>
      <c r="BC73" s="351"/>
      <c r="BE73" s="351"/>
      <c r="BG73" s="351"/>
      <c r="BI73" s="351"/>
      <c r="BK73" s="351"/>
      <c r="BL73" s="138"/>
      <c r="BM73" s="28"/>
      <c r="BS73" s="351"/>
      <c r="BU73" s="351"/>
      <c r="BW73" s="351"/>
      <c r="BY73" s="351"/>
      <c r="CA73" s="351"/>
      <c r="CB73" s="138"/>
      <c r="CD73" s="223"/>
      <c r="CI73" s="351"/>
      <c r="CK73" s="351"/>
      <c r="CM73" s="351"/>
      <c r="CO73" s="351"/>
      <c r="CQ73" s="351"/>
      <c r="CR73" s="138"/>
      <c r="CT73" s="29"/>
      <c r="CU73" s="29"/>
      <c r="CV73" s="29"/>
      <c r="CW73" s="29"/>
      <c r="CX73" s="29"/>
      <c r="CY73" s="368"/>
      <c r="CZ73" s="29"/>
      <c r="DA73" s="368"/>
      <c r="DB73" s="29"/>
      <c r="DC73" s="368"/>
      <c r="DD73" s="29"/>
      <c r="DE73" s="368"/>
      <c r="DF73" s="29"/>
      <c r="DG73" s="368"/>
      <c r="DH73" s="156"/>
      <c r="DJ73" s="29"/>
      <c r="DK73" s="29"/>
      <c r="DL73" s="29"/>
      <c r="DM73" s="29"/>
      <c r="DN73" s="29"/>
      <c r="DO73" s="368"/>
      <c r="DP73" s="29"/>
      <c r="DQ73" s="368"/>
      <c r="DR73" s="29"/>
      <c r="DS73" s="368"/>
      <c r="DT73" s="29"/>
      <c r="DU73" s="368"/>
      <c r="DV73" s="29"/>
      <c r="DW73" s="368"/>
      <c r="DX73" s="156"/>
      <c r="DY73" s="28"/>
      <c r="DZ73" s="29"/>
      <c r="EA73" s="29"/>
      <c r="EB73" s="29"/>
      <c r="EC73" s="29"/>
      <c r="ED73" s="29"/>
      <c r="EE73" s="351"/>
      <c r="EG73" s="351"/>
      <c r="EI73" s="351"/>
      <c r="EK73" s="351"/>
      <c r="EM73" s="351"/>
      <c r="EN73" s="138"/>
    </row>
    <row r="74" spans="1:145" s="1" customFormat="1" ht="15" customHeight="1" x14ac:dyDescent="0.25">
      <c r="A74" s="137" t="str">
        <f ca="1">IF(OR(A75="Bye",A76="Bye"),"Bye","")</f>
        <v>Bye</v>
      </c>
      <c r="B74" s="131"/>
      <c r="C74" s="16"/>
      <c r="E74" s="9"/>
      <c r="F74" s="9"/>
      <c r="G74" s="351"/>
      <c r="H74" s="9"/>
      <c r="I74" s="351"/>
      <c r="J74" s="9"/>
      <c r="K74" s="351"/>
      <c r="L74" s="9"/>
      <c r="M74" s="351"/>
      <c r="N74" s="9"/>
      <c r="O74" s="351"/>
      <c r="P74" s="137"/>
      <c r="Q74" s="148"/>
      <c r="R74" s="240"/>
      <c r="S74" s="16"/>
      <c r="V74" s="9"/>
      <c r="W74" s="351"/>
      <c r="X74" s="9"/>
      <c r="Y74" s="351"/>
      <c r="Z74" s="9"/>
      <c r="AA74" s="351"/>
      <c r="AB74" s="9"/>
      <c r="AC74" s="351"/>
      <c r="AD74" s="9"/>
      <c r="AE74" s="351"/>
      <c r="AF74" s="137"/>
      <c r="AG74" s="137"/>
      <c r="AH74" s="216"/>
      <c r="AI74" s="2"/>
      <c r="AJ74" s="2"/>
      <c r="AK74" s="2"/>
      <c r="AL74" s="2"/>
      <c r="AM74" s="350"/>
      <c r="AN74" s="2"/>
      <c r="AO74" s="351"/>
      <c r="AQ74" s="351"/>
      <c r="AS74" s="351"/>
      <c r="AU74" s="351"/>
      <c r="AV74" s="138"/>
      <c r="AW74" s="148"/>
      <c r="AX74" s="164"/>
      <c r="BC74" s="351"/>
      <c r="BE74" s="351"/>
      <c r="BG74" s="351"/>
      <c r="BI74" s="351"/>
      <c r="BK74" s="351"/>
      <c r="BL74" s="138"/>
      <c r="BM74" s="28"/>
      <c r="BS74" s="351"/>
      <c r="BU74" s="351"/>
      <c r="BW74" s="351"/>
      <c r="BY74" s="351"/>
      <c r="CA74" s="351"/>
      <c r="CB74" s="138"/>
      <c r="CD74" s="223"/>
      <c r="CI74" s="351"/>
      <c r="CK74" s="351"/>
      <c r="CM74" s="351"/>
      <c r="CO74" s="351"/>
      <c r="CQ74" s="351"/>
      <c r="CR74" s="138"/>
      <c r="CT74" s="29"/>
      <c r="CU74" s="29"/>
      <c r="CV74" s="29"/>
      <c r="CW74" s="29"/>
      <c r="CX74" s="29"/>
      <c r="CY74" s="368"/>
      <c r="CZ74" s="29"/>
      <c r="DA74" s="368"/>
      <c r="DB74" s="29"/>
      <c r="DC74" s="368"/>
      <c r="DD74" s="29"/>
      <c r="DE74" s="368"/>
      <c r="DF74" s="29"/>
      <c r="DG74" s="368"/>
      <c r="DH74" s="156"/>
      <c r="DJ74" s="29"/>
      <c r="DK74" s="29"/>
      <c r="DL74" s="29"/>
      <c r="DM74" s="29"/>
      <c r="DN74" s="29"/>
      <c r="DO74" s="368"/>
      <c r="DP74" s="29"/>
      <c r="DQ74" s="368"/>
      <c r="DR74" s="29"/>
      <c r="DS74" s="368"/>
      <c r="DT74" s="29"/>
      <c r="DU74" s="368"/>
      <c r="DV74" s="29"/>
      <c r="DW74" s="368"/>
      <c r="DX74" s="156"/>
      <c r="DY74" s="28"/>
      <c r="DZ74" s="29"/>
      <c r="EA74" s="29"/>
      <c r="EB74" s="29"/>
      <c r="EC74" s="29"/>
      <c r="ED74" s="29"/>
      <c r="EE74" s="351"/>
      <c r="EG74" s="351"/>
      <c r="EI74" s="351"/>
      <c r="EK74" s="351"/>
      <c r="EM74" s="351"/>
      <c r="EN74" s="138"/>
    </row>
    <row r="75" spans="1:145" s="1" customFormat="1" ht="15" customHeight="1" thickBot="1" x14ac:dyDescent="0.3">
      <c r="A75" s="137" t="str">
        <f ca="1">dummy1!S20</f>
        <v>Bye</v>
      </c>
      <c r="B75" s="132"/>
      <c r="C75" s="15" t="str">
        <f ca="1">IF(D75="Bye","","("&amp;A75&amp;")")</f>
        <v>(Bye)</v>
      </c>
      <c r="D75" s="1" t="str">
        <f ca="1">IFERROR(VLOOKUP(A75,dummy1!$K$45:$L$300,2,FALSE),"")</f>
        <v/>
      </c>
      <c r="F75" s="23"/>
      <c r="G75" s="352"/>
      <c r="H75" s="23"/>
      <c r="I75" s="352"/>
      <c r="J75" s="23"/>
      <c r="K75" s="352"/>
      <c r="L75" s="23"/>
      <c r="M75" s="352"/>
      <c r="N75" s="23"/>
      <c r="O75" s="361"/>
      <c r="P75" s="138">
        <f ca="1">IF(A76="Bye",$A$11,IF(F75&gt;F76,1,0)+IF(H75&gt;H76,1,0)+IF(J75&gt;J76,1,0)+IF(L75&gt;L76,1,0)+IF(N75&gt;N76,1,0))</f>
        <v>3</v>
      </c>
      <c r="Q75" s="148"/>
      <c r="R75" s="240"/>
      <c r="S75" s="184">
        <f ca="1">S63+1</f>
        <v>18</v>
      </c>
      <c r="T75" s="185">
        <f ca="1">VLOOKUP(S75,dummy1!$O$9:$R$72,2,FALSE)</f>
        <v>42040</v>
      </c>
      <c r="U75" s="186">
        <f ca="1">VLOOKUP(S75,dummy1!$O$9:$R$72,3,FALSE)</f>
        <v>0.70833333333333337</v>
      </c>
      <c r="V75" s="414" t="str">
        <f ca="1">VLOOKUP(S75,dummy1!$O$9:$R$72,4,FALSE)</f>
        <v>Court 2</v>
      </c>
      <c r="W75" s="414"/>
      <c r="X75" s="414"/>
      <c r="Y75" s="414"/>
      <c r="Z75" s="414"/>
      <c r="AA75" s="414"/>
      <c r="AB75" s="414"/>
      <c r="AC75" s="414"/>
      <c r="AD75" s="414"/>
      <c r="AE75" s="351"/>
      <c r="AF75" s="137"/>
      <c r="AG75" s="137"/>
      <c r="AH75" s="216"/>
      <c r="AI75" s="2"/>
      <c r="AJ75" s="2"/>
      <c r="AK75" s="2"/>
      <c r="AL75" s="2"/>
      <c r="AM75" s="350"/>
      <c r="AN75" s="2"/>
      <c r="AO75" s="351"/>
      <c r="AQ75" s="351"/>
      <c r="AS75" s="351"/>
      <c r="AU75" s="351"/>
      <c r="AV75" s="138"/>
      <c r="AW75" s="148"/>
      <c r="AX75" s="164"/>
      <c r="BC75" s="351"/>
      <c r="BE75" s="351"/>
      <c r="BG75" s="351"/>
      <c r="BI75" s="351"/>
      <c r="BK75" s="351"/>
      <c r="BL75" s="138"/>
      <c r="BM75" s="28"/>
      <c r="BS75" s="351"/>
      <c r="BU75" s="351"/>
      <c r="BW75" s="351"/>
      <c r="BY75" s="351"/>
      <c r="CA75" s="351"/>
      <c r="CB75" s="138"/>
      <c r="CD75" s="223"/>
      <c r="CI75" s="351"/>
      <c r="CK75" s="351"/>
      <c r="CM75" s="351"/>
      <c r="CO75" s="351"/>
      <c r="CQ75" s="351"/>
      <c r="CR75" s="138"/>
      <c r="CT75" s="29"/>
      <c r="CU75" s="29"/>
      <c r="CV75" s="29"/>
      <c r="CW75" s="29"/>
      <c r="CX75" s="29"/>
      <c r="CY75" s="368"/>
      <c r="CZ75" s="29"/>
      <c r="DA75" s="368"/>
      <c r="DB75" s="29"/>
      <c r="DC75" s="368"/>
      <c r="DD75" s="29"/>
      <c r="DE75" s="368"/>
      <c r="DF75" s="29"/>
      <c r="DG75" s="368"/>
      <c r="DH75" s="156"/>
      <c r="DJ75" s="29"/>
      <c r="DK75" s="29"/>
      <c r="DL75" s="29"/>
      <c r="DM75" s="29"/>
      <c r="DN75" s="29"/>
      <c r="DO75" s="368"/>
      <c r="DP75" s="29"/>
      <c r="DQ75" s="368"/>
      <c r="DR75" s="29"/>
      <c r="DS75" s="368"/>
      <c r="DT75" s="29"/>
      <c r="DU75" s="368"/>
      <c r="DV75" s="29"/>
      <c r="DW75" s="368"/>
      <c r="DX75" s="156"/>
      <c r="DY75" s="28"/>
      <c r="DZ75" s="29"/>
      <c r="EA75" s="29"/>
      <c r="EB75" s="29"/>
      <c r="EC75" s="29"/>
      <c r="ED75" s="29"/>
      <c r="EE75" s="351"/>
      <c r="EG75" s="351"/>
      <c r="EI75" s="351"/>
      <c r="EK75" s="351"/>
      <c r="EM75" s="351"/>
      <c r="EN75" s="138"/>
    </row>
    <row r="76" spans="1:145" s="1" customFormat="1" ht="15" customHeight="1" x14ac:dyDescent="0.25">
      <c r="A76" s="137" t="str">
        <f ca="1">dummy1!T20</f>
        <v>Bye</v>
      </c>
      <c r="B76" s="132"/>
      <c r="C76" s="15" t="str">
        <f ca="1">IF(D76="Bye","","("&amp;A76&amp;")")</f>
        <v>(Bye)</v>
      </c>
      <c r="D76" s="10" t="str">
        <f ca="1">IFERROR(VLOOKUP(A76,dummy1!$K$45:$L$300,2,FALSE),"")</f>
        <v/>
      </c>
      <c r="E76" s="10"/>
      <c r="F76" s="24"/>
      <c r="G76" s="353"/>
      <c r="H76" s="24"/>
      <c r="I76" s="353"/>
      <c r="J76" s="24"/>
      <c r="K76" s="353"/>
      <c r="L76" s="24"/>
      <c r="M76" s="353"/>
      <c r="N76" s="24"/>
      <c r="O76" s="362"/>
      <c r="P76" s="149">
        <f ca="1">IF(A75="Bye",$A$11,IF(F75&lt;F76,1,0)+IF(H75&lt;H76,1,0)+IF(J75&lt;J76,1,0)+IF(L75&lt;L76,1,0)+IF(N75&lt;N76,1,0))</f>
        <v>3</v>
      </c>
      <c r="Q76" s="137"/>
      <c r="R76" s="112"/>
      <c r="S76" s="16"/>
      <c r="V76" s="9"/>
      <c r="W76" s="351"/>
      <c r="X76" s="9"/>
      <c r="Y76" s="351"/>
      <c r="Z76" s="9"/>
      <c r="AA76" s="351"/>
      <c r="AB76" s="9"/>
      <c r="AC76" s="351"/>
      <c r="AD76" s="9"/>
      <c r="AE76" s="351"/>
      <c r="AF76" s="137"/>
      <c r="AG76" s="137"/>
      <c r="AH76" s="216"/>
      <c r="AI76" s="2"/>
      <c r="AJ76" s="2"/>
      <c r="AK76" s="2"/>
      <c r="AL76" s="2"/>
      <c r="AM76" s="350"/>
      <c r="AN76" s="2"/>
      <c r="AO76" s="351"/>
      <c r="AQ76" s="351"/>
      <c r="AS76" s="351"/>
      <c r="AU76" s="351"/>
      <c r="AV76" s="138"/>
      <c r="AW76" s="148"/>
      <c r="AX76" s="164"/>
      <c r="BC76" s="351"/>
      <c r="BE76" s="351"/>
      <c r="BG76" s="351"/>
      <c r="BI76" s="351"/>
      <c r="BK76" s="351"/>
      <c r="BL76" s="138"/>
      <c r="BM76" s="28"/>
      <c r="BS76" s="351"/>
      <c r="BU76" s="351"/>
      <c r="BW76" s="351"/>
      <c r="BY76" s="351"/>
      <c r="CA76" s="351"/>
      <c r="CB76" s="138"/>
      <c r="CD76" s="223"/>
      <c r="CI76" s="351"/>
      <c r="CK76" s="351"/>
      <c r="CM76" s="351"/>
      <c r="CO76" s="351"/>
      <c r="CQ76" s="351"/>
      <c r="CR76" s="138"/>
      <c r="CT76" s="29"/>
      <c r="CU76" s="29"/>
      <c r="CV76" s="29"/>
      <c r="CW76" s="29"/>
      <c r="CX76" s="29"/>
      <c r="CY76" s="368"/>
      <c r="CZ76" s="29"/>
      <c r="DA76" s="368"/>
      <c r="DB76" s="29"/>
      <c r="DC76" s="368"/>
      <c r="DD76" s="29"/>
      <c r="DE76" s="368"/>
      <c r="DF76" s="29"/>
      <c r="DG76" s="368"/>
      <c r="DH76" s="156"/>
      <c r="DJ76" s="29"/>
      <c r="DK76" s="29"/>
      <c r="DL76" s="29"/>
      <c r="DM76" s="29"/>
      <c r="DN76" s="29"/>
      <c r="DO76" s="368"/>
      <c r="DP76" s="29"/>
      <c r="DQ76" s="368"/>
      <c r="DR76" s="29"/>
      <c r="DS76" s="368"/>
      <c r="DT76" s="29"/>
      <c r="DU76" s="368"/>
      <c r="DV76" s="29"/>
      <c r="DW76" s="368"/>
      <c r="DX76" s="156"/>
      <c r="DY76" s="28"/>
      <c r="DZ76" s="29"/>
      <c r="EA76" s="29"/>
      <c r="EB76" s="29"/>
      <c r="EC76" s="29"/>
      <c r="ED76" s="29"/>
      <c r="EE76" s="351"/>
      <c r="EG76" s="351"/>
      <c r="EI76" s="351"/>
      <c r="EK76" s="351"/>
      <c r="EM76" s="351"/>
      <c r="EN76" s="138"/>
    </row>
    <row r="77" spans="1:145" s="1" customFormat="1" ht="15" customHeight="1" x14ac:dyDescent="0.25">
      <c r="A77" s="137"/>
      <c r="B77" s="132"/>
      <c r="C77" s="16"/>
      <c r="F77" s="9"/>
      <c r="G77" s="351"/>
      <c r="H77" s="9"/>
      <c r="I77" s="351"/>
      <c r="J77" s="9"/>
      <c r="K77" s="351"/>
      <c r="L77" s="9"/>
      <c r="M77" s="351"/>
      <c r="N77" s="9"/>
      <c r="O77" s="351"/>
      <c r="P77" s="138"/>
      <c r="Q77" s="137"/>
      <c r="R77" s="216"/>
      <c r="S77" s="2"/>
      <c r="T77" s="2"/>
      <c r="U77" s="2"/>
      <c r="V77" s="2"/>
      <c r="W77" s="350"/>
      <c r="X77" s="2"/>
      <c r="Y77" s="350"/>
      <c r="Z77" s="2"/>
      <c r="AA77" s="350"/>
      <c r="AB77" s="2"/>
      <c r="AC77" s="350"/>
      <c r="AD77" s="2"/>
      <c r="AE77" s="350"/>
      <c r="AF77" s="137"/>
      <c r="AG77" s="137"/>
      <c r="AH77" s="216"/>
      <c r="AI77" s="2"/>
      <c r="AJ77" s="2"/>
      <c r="AK77" s="2"/>
      <c r="AL77" s="2"/>
      <c r="AM77" s="350"/>
      <c r="AN77" s="2"/>
      <c r="AO77" s="351"/>
      <c r="AQ77" s="351"/>
      <c r="AS77" s="351"/>
      <c r="AU77" s="351"/>
      <c r="AV77" s="138"/>
      <c r="AW77" s="148"/>
      <c r="AX77" s="208"/>
      <c r="AY77" s="16"/>
      <c r="BA77" s="9"/>
      <c r="BB77" s="9"/>
      <c r="BC77" s="351"/>
      <c r="BD77" s="9"/>
      <c r="BE77" s="351"/>
      <c r="BF77" s="9"/>
      <c r="BG77" s="351"/>
      <c r="BH77" s="9"/>
      <c r="BI77" s="351"/>
      <c r="BJ77" s="9"/>
      <c r="BK77" s="351"/>
      <c r="BL77" s="137"/>
      <c r="BM77" s="28"/>
      <c r="BS77" s="351"/>
      <c r="BU77" s="351"/>
      <c r="BW77" s="351"/>
      <c r="BY77" s="351"/>
      <c r="CA77" s="351"/>
      <c r="CB77" s="138"/>
      <c r="CD77" s="223"/>
      <c r="CI77" s="351"/>
      <c r="CK77" s="351"/>
      <c r="CM77" s="351"/>
      <c r="CO77" s="351"/>
      <c r="CQ77" s="351"/>
      <c r="CR77" s="138"/>
      <c r="CT77" s="29"/>
      <c r="CU77" s="29"/>
      <c r="CV77" s="29"/>
      <c r="CW77" s="29"/>
      <c r="CX77" s="29"/>
      <c r="CY77" s="368"/>
      <c r="CZ77" s="29"/>
      <c r="DA77" s="368"/>
      <c r="DB77" s="29"/>
      <c r="DC77" s="368"/>
      <c r="DD77" s="29"/>
      <c r="DE77" s="368"/>
      <c r="DF77" s="29"/>
      <c r="DG77" s="368"/>
      <c r="DH77" s="156"/>
      <c r="DJ77" s="29"/>
      <c r="DK77" s="29"/>
      <c r="DL77" s="29"/>
      <c r="DM77" s="29"/>
      <c r="DN77" s="29"/>
      <c r="DO77" s="368"/>
      <c r="DP77" s="29"/>
      <c r="DQ77" s="368"/>
      <c r="DR77" s="29"/>
      <c r="DS77" s="368"/>
      <c r="DT77" s="29"/>
      <c r="DU77" s="368"/>
      <c r="DV77" s="29"/>
      <c r="DW77" s="368"/>
      <c r="DX77" s="156"/>
      <c r="DY77" s="28"/>
      <c r="DZ77" s="225"/>
      <c r="EA77" s="16"/>
      <c r="EC77" s="9"/>
      <c r="ED77" s="9"/>
      <c r="EE77" s="351"/>
      <c r="EF77" s="9"/>
      <c r="EG77" s="351"/>
      <c r="EH77" s="9"/>
      <c r="EI77" s="351"/>
      <c r="EJ77" s="9"/>
      <c r="EK77" s="351"/>
      <c r="EL77" s="9"/>
      <c r="EM77" s="351"/>
      <c r="EN77" s="137"/>
    </row>
    <row r="78" spans="1:145" s="1" customFormat="1" ht="15" customHeight="1" thickBot="1" x14ac:dyDescent="0.3">
      <c r="A78" s="137"/>
      <c r="B78" s="131"/>
      <c r="C78" s="130">
        <f ca="1">IF(A75&lt;&gt;"Bye",IF(A76&lt;&gt;"Bye",C72+1,C72),C72)</f>
        <v>8</v>
      </c>
      <c r="D78" s="182">
        <f ca="1">VLOOKUP(C78,dummy1!$O$9:$R$72,2,FALSE)</f>
        <v>42040</v>
      </c>
      <c r="E78" s="183">
        <f ca="1">VLOOKUP(C78,dummy1!$O$9:$R$72,3,FALSE)</f>
        <v>0.625</v>
      </c>
      <c r="F78" s="412" t="str">
        <f ca="1">VLOOKUP(C78,dummy1!$O$9:$R$72,4,FALSE)</f>
        <v>Court 8</v>
      </c>
      <c r="G78" s="412"/>
      <c r="H78" s="412"/>
      <c r="I78" s="412"/>
      <c r="J78" s="412"/>
      <c r="K78" s="412"/>
      <c r="L78" s="412"/>
      <c r="M78" s="412"/>
      <c r="N78" s="412"/>
      <c r="O78" s="351"/>
      <c r="P78" s="138"/>
      <c r="Q78" s="137"/>
      <c r="R78" s="216"/>
      <c r="S78" s="2"/>
      <c r="T78" s="2"/>
      <c r="U78" s="2"/>
      <c r="V78" s="2"/>
      <c r="W78" s="350"/>
      <c r="X78" s="2"/>
      <c r="Y78" s="350"/>
      <c r="Z78" s="2"/>
      <c r="AA78" s="350"/>
      <c r="AB78" s="2"/>
      <c r="AC78" s="350"/>
      <c r="AD78" s="2"/>
      <c r="AE78" s="350"/>
      <c r="AF78" s="137"/>
      <c r="AG78" s="137"/>
      <c r="AH78" s="216"/>
      <c r="AI78" s="2"/>
      <c r="AJ78" s="2"/>
      <c r="AK78" s="2"/>
      <c r="AL78" s="2"/>
      <c r="AM78" s="350"/>
      <c r="AN78" s="2"/>
      <c r="AO78" s="351"/>
      <c r="AQ78" s="351"/>
      <c r="AS78" s="351"/>
      <c r="AU78" s="351"/>
      <c r="AV78" s="138"/>
      <c r="AW78" s="147"/>
      <c r="AX78" s="209"/>
      <c r="AY78" s="27" t="str">
        <f>IF(AV66=$A$11,AI66,IF(AV67=$A$11,AI67,""))</f>
        <v/>
      </c>
      <c r="AZ78" s="1" t="str">
        <f ca="1">IF(AV66=$A$11,AJ66,IF(AV67=$A$11,AJ67,"Winner Match "&amp;AI69))</f>
        <v>Winner Match 27</v>
      </c>
      <c r="BB78" s="23"/>
      <c r="BC78" s="352"/>
      <c r="BD78" s="23"/>
      <c r="BE78" s="352"/>
      <c r="BF78" s="23"/>
      <c r="BG78" s="352"/>
      <c r="BH78" s="23"/>
      <c r="BI78" s="352"/>
      <c r="BJ78" s="23"/>
      <c r="BK78" s="361"/>
      <c r="BL78" s="138">
        <f>IF(BB78&gt;BB79,1,0)+IF(BD78&gt;BD79,1,0)+IF(BF78&gt;BF79,1,0)+IF(BH78&gt;BH79,1,0)+IF(BJ78&gt;BJ79,1,0)</f>
        <v>0</v>
      </c>
      <c r="BM78" s="28"/>
      <c r="BS78" s="351"/>
      <c r="BU78" s="351"/>
      <c r="BW78" s="351"/>
      <c r="BY78" s="351"/>
      <c r="CA78" s="351"/>
      <c r="CB78" s="138"/>
      <c r="CD78" s="223"/>
      <c r="CI78" s="351"/>
      <c r="CK78" s="351"/>
      <c r="CM78" s="351"/>
      <c r="CO78" s="351"/>
      <c r="CQ78" s="351"/>
      <c r="CR78" s="138"/>
      <c r="CT78" s="29"/>
      <c r="CU78" s="29"/>
      <c r="CV78" s="29"/>
      <c r="CW78" s="29"/>
      <c r="CX78" s="29"/>
      <c r="CY78" s="368"/>
      <c r="CZ78" s="29"/>
      <c r="DA78" s="368"/>
      <c r="DB78" s="29"/>
      <c r="DC78" s="368"/>
      <c r="DD78" s="29"/>
      <c r="DE78" s="368"/>
      <c r="DF78" s="29"/>
      <c r="DG78" s="368"/>
      <c r="DH78" s="156"/>
      <c r="DJ78" s="29"/>
      <c r="DK78" s="29"/>
      <c r="DL78" s="29"/>
      <c r="DM78" s="29"/>
      <c r="DN78" s="29"/>
      <c r="DO78" s="368"/>
      <c r="DP78" s="29"/>
      <c r="DQ78" s="368"/>
      <c r="DR78" s="29"/>
      <c r="DS78" s="368"/>
      <c r="DT78" s="29"/>
      <c r="DU78" s="368"/>
      <c r="DV78" s="29"/>
      <c r="DW78" s="368"/>
      <c r="DX78" s="156"/>
      <c r="DY78" s="25"/>
      <c r="DZ78" s="226"/>
      <c r="EA78" s="27" t="str">
        <f>IF(CB53=$A$11,BO53,IF(CB54=$A$11,BO54,""))</f>
        <v/>
      </c>
      <c r="EB78" s="1" t="str">
        <f ca="1">IF(CB53=$A$11,BP53,IF(CB54=$A$11,BP54,"Winner Match "&amp;BO56))</f>
        <v>Winner Match 39</v>
      </c>
      <c r="ED78" s="23"/>
      <c r="EE78" s="352"/>
      <c r="EF78" s="23"/>
      <c r="EG78" s="352"/>
      <c r="EH78" s="23"/>
      <c r="EI78" s="352"/>
      <c r="EJ78" s="23"/>
      <c r="EK78" s="352"/>
      <c r="EL78" s="23"/>
      <c r="EM78" s="361"/>
      <c r="EN78" s="138">
        <f>IF(ED78&gt;ED79,1,0)+IF(EF78&gt;EF79,1,0)+IF(EH78&gt;EH79,1,0)+IF(EJ78&gt;EJ79,1,0)+IF(EL78&gt;EL79,1,0)</f>
        <v>0</v>
      </c>
    </row>
    <row r="79" spans="1:145" s="1" customFormat="1" ht="15" customHeight="1" x14ac:dyDescent="0.25">
      <c r="A79" s="137"/>
      <c r="B79" s="113"/>
      <c r="C79" s="16"/>
      <c r="F79" s="9"/>
      <c r="G79" s="351"/>
      <c r="H79" s="9"/>
      <c r="I79" s="351"/>
      <c r="J79" s="9"/>
      <c r="K79" s="351"/>
      <c r="L79" s="9"/>
      <c r="M79" s="351"/>
      <c r="N79" s="9"/>
      <c r="O79" s="351"/>
      <c r="P79" s="137"/>
      <c r="Q79" s="137"/>
      <c r="R79" s="216"/>
      <c r="S79" s="2"/>
      <c r="T79" s="2"/>
      <c r="U79" s="2"/>
      <c r="V79" s="2"/>
      <c r="W79" s="350"/>
      <c r="X79" s="4"/>
      <c r="Y79" s="350"/>
      <c r="Z79" s="4"/>
      <c r="AA79" s="350"/>
      <c r="AB79" s="2"/>
      <c r="AC79" s="350"/>
      <c r="AD79" s="2"/>
      <c r="AE79" s="350"/>
      <c r="AF79" s="137"/>
      <c r="AG79" s="137"/>
      <c r="AH79" s="216"/>
      <c r="AI79" s="2"/>
      <c r="AJ79" s="2"/>
      <c r="AK79" s="2"/>
      <c r="AL79" s="2"/>
      <c r="AM79" s="350"/>
      <c r="AN79" s="2"/>
      <c r="AO79" s="351"/>
      <c r="AQ79" s="351"/>
      <c r="AS79" s="351"/>
      <c r="AU79" s="351"/>
      <c r="AV79" s="138"/>
      <c r="AW79" s="148"/>
      <c r="AX79" s="210"/>
      <c r="AY79" s="15" t="str">
        <f>IF(AV90=$A$11,AI90,IF(AV91=$A$11,AI91,""))</f>
        <v/>
      </c>
      <c r="AZ79" s="10" t="str">
        <f ca="1">IF(AV90=$A$11,AJ90,IF(AV91=$A$11,AJ91,"Winner Match "&amp;AI93))</f>
        <v>Winner Match 28</v>
      </c>
      <c r="BA79" s="10"/>
      <c r="BB79" s="24"/>
      <c r="BC79" s="353"/>
      <c r="BD79" s="24"/>
      <c r="BE79" s="353"/>
      <c r="BF79" s="24"/>
      <c r="BG79" s="353"/>
      <c r="BH79" s="24"/>
      <c r="BI79" s="353"/>
      <c r="BJ79" s="24"/>
      <c r="BK79" s="362"/>
      <c r="BL79" s="149">
        <f>IF(BB78&lt;BB79,1,0)+IF(BD78&lt;BD79,1,0)+IF(BF78&lt;BF79,1,0)+IF(BH78&lt;BH79,1,0)+IF(BJ78&lt;BJ79,1,0)</f>
        <v>0</v>
      </c>
      <c r="BS79" s="351"/>
      <c r="BU79" s="351"/>
      <c r="BW79" s="351"/>
      <c r="BY79" s="351"/>
      <c r="CA79" s="351"/>
      <c r="CB79" s="138"/>
      <c r="CD79" s="223"/>
      <c r="CI79" s="351"/>
      <c r="CK79" s="351"/>
      <c r="CM79" s="351"/>
      <c r="CO79" s="351"/>
      <c r="CQ79" s="351"/>
      <c r="CR79" s="138"/>
      <c r="CT79" s="29"/>
      <c r="CU79" s="29"/>
      <c r="CV79" s="29"/>
      <c r="CW79" s="29"/>
      <c r="CX79" s="29"/>
      <c r="CY79" s="368"/>
      <c r="CZ79" s="29"/>
      <c r="DA79" s="368"/>
      <c r="DB79" s="29"/>
      <c r="DC79" s="368"/>
      <c r="DD79" s="29"/>
      <c r="DE79" s="368"/>
      <c r="DF79" s="29"/>
      <c r="DG79" s="368"/>
      <c r="DH79" s="156"/>
      <c r="DJ79" s="29"/>
      <c r="DK79" s="29"/>
      <c r="DL79" s="29"/>
      <c r="DM79" s="29"/>
      <c r="DN79" s="29"/>
      <c r="DO79" s="368"/>
      <c r="DP79" s="29"/>
      <c r="DQ79" s="368"/>
      <c r="DR79" s="29"/>
      <c r="DS79" s="368"/>
      <c r="DT79" s="29"/>
      <c r="DU79" s="368"/>
      <c r="DV79" s="29"/>
      <c r="DW79" s="368"/>
      <c r="DX79" s="156"/>
      <c r="DY79" s="28"/>
      <c r="DZ79" s="227"/>
      <c r="EA79" s="15" t="str">
        <f>IF(DX136=$A$11,DK136,IF(DX137=$A$11,DK137,""))</f>
        <v/>
      </c>
      <c r="EB79" s="10" t="str">
        <f ca="1">IF(DX136=$A$11,DL136,IF(DX137=$A$11,DL137,"Winner Match "&amp;DK139))</f>
        <v>Winner Match 45</v>
      </c>
      <c r="EC79" s="10"/>
      <c r="ED79" s="24"/>
      <c r="EE79" s="353"/>
      <c r="EF79" s="24"/>
      <c r="EG79" s="353"/>
      <c r="EH79" s="24"/>
      <c r="EI79" s="353"/>
      <c r="EJ79" s="24"/>
      <c r="EK79" s="353"/>
      <c r="EL79" s="24"/>
      <c r="EM79" s="362"/>
      <c r="EN79" s="149">
        <f>IF(ED78&lt;ED79,1,0)+IF(EF78&lt;EF79,1,0)+IF(EH78&lt;EH79,1,0)+IF(EJ78&lt;EJ79,1,0)+IF(EL78&lt;EL79,1,0)</f>
        <v>0</v>
      </c>
      <c r="EO79" s="28"/>
    </row>
    <row r="80" spans="1:145" s="1" customFormat="1" ht="15" customHeight="1" x14ac:dyDescent="0.25">
      <c r="A80" s="137" t="str">
        <f ca="1">IF(OR(A81="Bye",A82="Bye"),"Bye","")</f>
        <v>Bye</v>
      </c>
      <c r="B80" s="131"/>
      <c r="C80" s="16"/>
      <c r="E80" s="9"/>
      <c r="F80" s="9"/>
      <c r="G80" s="351"/>
      <c r="H80" s="9"/>
      <c r="I80" s="351"/>
      <c r="J80" s="9"/>
      <c r="K80" s="351"/>
      <c r="L80" s="9"/>
      <c r="M80" s="351"/>
      <c r="N80" s="9"/>
      <c r="O80" s="351"/>
      <c r="P80" s="137"/>
      <c r="Q80" s="137"/>
      <c r="R80" s="216"/>
      <c r="S80" s="2"/>
      <c r="T80" s="2"/>
      <c r="U80" s="2"/>
      <c r="V80" s="2"/>
      <c r="W80" s="350"/>
      <c r="X80" s="4"/>
      <c r="Y80" s="350"/>
      <c r="Z80" s="4"/>
      <c r="AA80" s="350"/>
      <c r="AB80" s="2"/>
      <c r="AC80" s="350"/>
      <c r="AD80" s="2"/>
      <c r="AE80" s="350"/>
      <c r="AF80" s="137"/>
      <c r="AG80" s="137"/>
      <c r="AH80" s="216"/>
      <c r="AI80" s="2"/>
      <c r="AJ80" s="2"/>
      <c r="AK80" s="2"/>
      <c r="AL80" s="2"/>
      <c r="AM80" s="350"/>
      <c r="AN80" s="2"/>
      <c r="AO80" s="351"/>
      <c r="AQ80" s="351"/>
      <c r="AS80" s="351"/>
      <c r="AU80" s="351"/>
      <c r="AV80" s="138"/>
      <c r="AW80" s="148"/>
      <c r="AX80" s="210"/>
      <c r="AY80" s="16"/>
      <c r="BB80" s="9"/>
      <c r="BC80" s="351"/>
      <c r="BD80" s="9"/>
      <c r="BE80" s="351"/>
      <c r="BF80" s="9"/>
      <c r="BG80" s="351"/>
      <c r="BH80" s="9"/>
      <c r="BI80" s="351"/>
      <c r="BJ80" s="9"/>
      <c r="BK80" s="351"/>
      <c r="BL80" s="137"/>
      <c r="BS80" s="351"/>
      <c r="BU80" s="351"/>
      <c r="BW80" s="351"/>
      <c r="BY80" s="351"/>
      <c r="CA80" s="351"/>
      <c r="CB80" s="138"/>
      <c r="CD80" s="223"/>
      <c r="CI80" s="351"/>
      <c r="CK80" s="351"/>
      <c r="CM80" s="351"/>
      <c r="CO80" s="351"/>
      <c r="CQ80" s="351"/>
      <c r="CR80" s="138"/>
      <c r="CT80" s="29"/>
      <c r="CU80" s="29"/>
      <c r="CV80" s="29"/>
      <c r="CW80" s="29"/>
      <c r="CX80" s="29"/>
      <c r="CY80" s="368"/>
      <c r="CZ80" s="29"/>
      <c r="DA80" s="368"/>
      <c r="DB80" s="29"/>
      <c r="DC80" s="368"/>
      <c r="DD80" s="29"/>
      <c r="DE80" s="368"/>
      <c r="DF80" s="29"/>
      <c r="DG80" s="368"/>
      <c r="DH80" s="156"/>
      <c r="DJ80" s="29"/>
      <c r="DK80" s="29"/>
      <c r="DL80" s="29"/>
      <c r="DM80" s="29"/>
      <c r="DN80" s="29"/>
      <c r="DO80" s="368"/>
      <c r="DP80" s="29"/>
      <c r="DQ80" s="368"/>
      <c r="DR80" s="29"/>
      <c r="DS80" s="368"/>
      <c r="DT80" s="29"/>
      <c r="DU80" s="368"/>
      <c r="DV80" s="29"/>
      <c r="DW80" s="368"/>
      <c r="DX80" s="156"/>
      <c r="DY80" s="28"/>
      <c r="DZ80" s="227"/>
      <c r="EA80" s="16"/>
      <c r="ED80" s="9"/>
      <c r="EE80" s="351"/>
      <c r="EF80" s="9"/>
      <c r="EG80" s="351"/>
      <c r="EH80" s="9"/>
      <c r="EI80" s="351"/>
      <c r="EJ80" s="9"/>
      <c r="EK80" s="351"/>
      <c r="EL80" s="9"/>
      <c r="EM80" s="351"/>
      <c r="EN80" s="137"/>
      <c r="EO80" s="28"/>
    </row>
    <row r="81" spans="1:148" s="1" customFormat="1" ht="15" customHeight="1" thickBot="1" x14ac:dyDescent="0.3">
      <c r="A81" s="137" t="str">
        <f ca="1">dummy1!S21</f>
        <v>Bye</v>
      </c>
      <c r="B81" s="132"/>
      <c r="C81" s="15" t="str">
        <f ca="1">IF(D81="Bye","","("&amp;A81&amp;")")</f>
        <v>(Bye)</v>
      </c>
      <c r="D81" s="1" t="str">
        <f ca="1">IFERROR(VLOOKUP(A81,dummy1!$K$45:$L$300,2,FALSE),"")</f>
        <v/>
      </c>
      <c r="F81" s="23"/>
      <c r="G81" s="352"/>
      <c r="H81" s="23"/>
      <c r="I81" s="352"/>
      <c r="J81" s="23"/>
      <c r="K81" s="352"/>
      <c r="L81" s="23"/>
      <c r="M81" s="352"/>
      <c r="N81" s="23"/>
      <c r="O81" s="361"/>
      <c r="P81" s="138">
        <f ca="1">IF(A82="Bye",$A$11,IF(F81&gt;F82,1,0)+IF(H81&gt;H82,1,0)+IF(J81&gt;J82,1,0)+IF(L81&gt;L82,1,0)+IF(N81&gt;N82,1,0))</f>
        <v>3</v>
      </c>
      <c r="Q81" s="137"/>
      <c r="R81" s="216"/>
      <c r="S81" s="2"/>
      <c r="T81" s="2"/>
      <c r="U81" s="2"/>
      <c r="V81" s="2"/>
      <c r="W81" s="350"/>
      <c r="X81" s="2"/>
      <c r="Y81" s="350"/>
      <c r="Z81" s="2"/>
      <c r="AA81" s="350"/>
      <c r="AB81" s="2"/>
      <c r="AC81" s="350"/>
      <c r="AD81" s="2"/>
      <c r="AE81" s="350"/>
      <c r="AF81" s="137"/>
      <c r="AG81" s="137"/>
      <c r="AH81" s="216"/>
      <c r="AI81" s="2"/>
      <c r="AJ81" s="2"/>
      <c r="AK81" s="2"/>
      <c r="AL81" s="2"/>
      <c r="AM81" s="350"/>
      <c r="AN81" s="2"/>
      <c r="AO81" s="351"/>
      <c r="AQ81" s="351"/>
      <c r="AS81" s="351"/>
      <c r="AU81" s="351"/>
      <c r="AV81" s="138"/>
      <c r="AW81" s="148"/>
      <c r="AX81" s="208"/>
      <c r="AY81" s="211">
        <f ca="1">AY33+1</f>
        <v>34</v>
      </c>
      <c r="AZ81" s="212">
        <f ca="1">VLOOKUP(AY81,dummy1!$O$9:$R$72,2,FALSE)</f>
        <v>42040</v>
      </c>
      <c r="BA81" s="213">
        <f ca="1">VLOOKUP(AY81,dummy1!$O$9:$R$72,3,FALSE)</f>
        <v>0.79166666666666674</v>
      </c>
      <c r="BB81" s="419" t="str">
        <f ca="1">VLOOKUP(AY81,dummy1!$O$9:$R$72,4,FALSE)</f>
        <v>Court 2</v>
      </c>
      <c r="BC81" s="419"/>
      <c r="BD81" s="419"/>
      <c r="BE81" s="419"/>
      <c r="BF81" s="419"/>
      <c r="BG81" s="419"/>
      <c r="BH81" s="419"/>
      <c r="BI81" s="419"/>
      <c r="BJ81" s="419"/>
      <c r="BK81" s="351"/>
      <c r="BL81" s="137"/>
      <c r="BS81" s="351"/>
      <c r="BU81" s="351"/>
      <c r="BW81" s="351"/>
      <c r="BY81" s="351"/>
      <c r="CA81" s="351"/>
      <c r="CB81" s="138"/>
      <c r="CD81" s="223"/>
      <c r="CI81" s="351"/>
      <c r="CK81" s="351"/>
      <c r="CM81" s="351"/>
      <c r="CO81" s="351"/>
      <c r="CQ81" s="351"/>
      <c r="CR81" s="138"/>
      <c r="CT81" s="29"/>
      <c r="CU81" s="29"/>
      <c r="CV81" s="29"/>
      <c r="CW81" s="29"/>
      <c r="CX81" s="29"/>
      <c r="CY81" s="368"/>
      <c r="CZ81" s="29"/>
      <c r="DA81" s="368"/>
      <c r="DB81" s="29"/>
      <c r="DC81" s="368"/>
      <c r="DD81" s="29"/>
      <c r="DE81" s="368"/>
      <c r="DF81" s="29"/>
      <c r="DG81" s="368"/>
      <c r="DH81" s="156"/>
      <c r="DJ81" s="29"/>
      <c r="DK81" s="29"/>
      <c r="DL81" s="29"/>
      <c r="DM81" s="29"/>
      <c r="DN81" s="29"/>
      <c r="DO81" s="368"/>
      <c r="DP81" s="29"/>
      <c r="DQ81" s="368"/>
      <c r="DR81" s="29"/>
      <c r="DS81" s="368"/>
      <c r="DT81" s="29"/>
      <c r="DU81" s="368"/>
      <c r="DV81" s="29"/>
      <c r="DW81" s="368"/>
      <c r="DX81" s="156"/>
      <c r="DY81" s="28"/>
      <c r="DZ81" s="225"/>
      <c r="EA81" s="228">
        <f ca="1">DK139+1</f>
        <v>46</v>
      </c>
      <c r="EB81" s="229">
        <f ca="1">VLOOKUP(EA81,dummy1!$O$9:$R$72,2,FALSE)</f>
        <v>42040</v>
      </c>
      <c r="EC81" s="230">
        <f ca="1">VLOOKUP(EA81,dummy1!$O$9:$R$72,3,FALSE)</f>
        <v>0.79166666666666674</v>
      </c>
      <c r="ED81" s="424" t="str">
        <f ca="1">VLOOKUP(EA81,dummy1!$O$9:$R$72,4,FALSE)</f>
        <v>Court 14</v>
      </c>
      <c r="EE81" s="424"/>
      <c r="EF81" s="424"/>
      <c r="EG81" s="424"/>
      <c r="EH81" s="424"/>
      <c r="EI81" s="424"/>
      <c r="EJ81" s="424"/>
      <c r="EK81" s="424"/>
      <c r="EL81" s="424"/>
      <c r="EM81" s="351"/>
      <c r="EN81" s="137"/>
      <c r="EO81" s="28"/>
    </row>
    <row r="82" spans="1:148" s="1" customFormat="1" ht="15" customHeight="1" x14ac:dyDescent="0.25">
      <c r="A82" s="137" t="str">
        <f ca="1">dummy1!T21</f>
        <v>Bye</v>
      </c>
      <c r="B82" s="132"/>
      <c r="C82" s="15" t="str">
        <f ca="1">IF(D82="Bye","","("&amp;A82&amp;")")</f>
        <v>(Bye)</v>
      </c>
      <c r="D82" s="10" t="str">
        <f ca="1">IFERROR(VLOOKUP(A82,dummy1!$K$45:$L$300,2,FALSE),"")</f>
        <v/>
      </c>
      <c r="E82" s="10"/>
      <c r="F82" s="24"/>
      <c r="G82" s="353"/>
      <c r="H82" s="24"/>
      <c r="I82" s="353"/>
      <c r="J82" s="24"/>
      <c r="K82" s="353"/>
      <c r="L82" s="24"/>
      <c r="M82" s="353"/>
      <c r="N82" s="24"/>
      <c r="O82" s="362"/>
      <c r="P82" s="145">
        <f ca="1">IF(A81="Bye",$A$11,IF(F81&lt;F82,1,0)+IF(H81&lt;H82,1,0)+IF(J81&lt;J82,1,0)+IF(L81&lt;L82,1,0)+IF(N81&lt;N82,1,0))</f>
        <v>3</v>
      </c>
      <c r="Q82" s="137"/>
      <c r="R82" s="216"/>
      <c r="S82" s="2"/>
      <c r="T82" s="2"/>
      <c r="U82" s="2"/>
      <c r="V82" s="2"/>
      <c r="W82" s="350"/>
      <c r="X82" s="2"/>
      <c r="Y82" s="350"/>
      <c r="Z82" s="2"/>
      <c r="AA82" s="350"/>
      <c r="AB82" s="2"/>
      <c r="AC82" s="350"/>
      <c r="AD82" s="2"/>
      <c r="AE82" s="350"/>
      <c r="AF82" s="137"/>
      <c r="AG82" s="137"/>
      <c r="AH82" s="216"/>
      <c r="AI82" s="2"/>
      <c r="AJ82" s="2"/>
      <c r="AK82" s="2"/>
      <c r="AL82" s="2"/>
      <c r="AM82" s="350"/>
      <c r="AN82" s="2"/>
      <c r="AO82" s="351"/>
      <c r="AQ82" s="351"/>
      <c r="AS82" s="351"/>
      <c r="AU82" s="351"/>
      <c r="AV82" s="138"/>
      <c r="AW82" s="148"/>
      <c r="AX82" s="113"/>
      <c r="AY82" s="16"/>
      <c r="BB82" s="9"/>
      <c r="BC82" s="351"/>
      <c r="BD82" s="9"/>
      <c r="BE82" s="351"/>
      <c r="BF82" s="9"/>
      <c r="BG82" s="351"/>
      <c r="BH82" s="9"/>
      <c r="BI82" s="351"/>
      <c r="BJ82" s="9"/>
      <c r="BK82" s="351"/>
      <c r="BL82" s="137"/>
      <c r="BS82" s="351"/>
      <c r="BU82" s="351"/>
      <c r="BW82" s="351"/>
      <c r="BY82" s="351"/>
      <c r="CA82" s="351"/>
      <c r="CB82" s="138"/>
      <c r="CD82" s="223"/>
      <c r="CI82" s="351"/>
      <c r="CK82" s="351"/>
      <c r="CM82" s="351"/>
      <c r="CO82" s="351"/>
      <c r="CQ82" s="351"/>
      <c r="CR82" s="138"/>
      <c r="CT82" s="29"/>
      <c r="CU82" s="29"/>
      <c r="CV82" s="29"/>
      <c r="CW82" s="29"/>
      <c r="CX82" s="29"/>
      <c r="CY82" s="368"/>
      <c r="CZ82" s="29"/>
      <c r="DA82" s="368"/>
      <c r="DB82" s="29"/>
      <c r="DC82" s="368"/>
      <c r="DD82" s="29"/>
      <c r="DE82" s="368"/>
      <c r="DF82" s="29"/>
      <c r="DG82" s="368"/>
      <c r="DH82" s="156"/>
      <c r="DJ82" s="29"/>
      <c r="DK82" s="29"/>
      <c r="DL82" s="29"/>
      <c r="DM82" s="29"/>
      <c r="DN82" s="29"/>
      <c r="DO82" s="368"/>
      <c r="DP82" s="29"/>
      <c r="DQ82" s="368"/>
      <c r="DR82" s="29"/>
      <c r="DS82" s="368"/>
      <c r="DT82" s="29"/>
      <c r="DU82" s="368"/>
      <c r="DV82" s="29"/>
      <c r="DW82" s="368"/>
      <c r="DX82" s="156"/>
      <c r="DY82" s="28"/>
      <c r="DZ82" s="113"/>
      <c r="EA82" s="16"/>
      <c r="ED82" s="9"/>
      <c r="EE82" s="351"/>
      <c r="EF82" s="9"/>
      <c r="EG82" s="351"/>
      <c r="EH82" s="9"/>
      <c r="EI82" s="351"/>
      <c r="EJ82" s="9"/>
      <c r="EK82" s="351"/>
      <c r="EL82" s="9"/>
      <c r="EM82" s="351"/>
      <c r="EN82" s="137"/>
      <c r="EO82" s="28"/>
    </row>
    <row r="83" spans="1:148" s="1" customFormat="1" ht="15" customHeight="1" x14ac:dyDescent="0.25">
      <c r="A83" s="137"/>
      <c r="B83" s="132"/>
      <c r="C83" s="16"/>
      <c r="F83" s="9"/>
      <c r="G83" s="351"/>
      <c r="H83" s="9"/>
      <c r="I83" s="351"/>
      <c r="J83" s="9"/>
      <c r="K83" s="351"/>
      <c r="L83" s="9"/>
      <c r="M83" s="351"/>
      <c r="N83" s="9"/>
      <c r="O83" s="351"/>
      <c r="P83" s="146"/>
      <c r="Q83" s="137"/>
      <c r="R83" s="240"/>
      <c r="S83" s="16"/>
      <c r="U83" s="9"/>
      <c r="V83" s="9"/>
      <c r="W83" s="351"/>
      <c r="X83" s="9"/>
      <c r="Y83" s="351"/>
      <c r="Z83" s="9"/>
      <c r="AA83" s="351"/>
      <c r="AB83" s="9"/>
      <c r="AC83" s="351"/>
      <c r="AD83" s="9"/>
      <c r="AE83" s="351"/>
      <c r="AF83" s="137"/>
      <c r="AG83" s="138"/>
      <c r="AH83" s="216"/>
      <c r="AI83" s="2"/>
      <c r="AJ83" s="2"/>
      <c r="AK83" s="2"/>
      <c r="AL83" s="2"/>
      <c r="AM83" s="350"/>
      <c r="AN83" s="2"/>
      <c r="AO83" s="351"/>
      <c r="AQ83" s="351"/>
      <c r="AS83" s="351"/>
      <c r="AU83" s="351"/>
      <c r="AV83" s="138"/>
      <c r="AW83" s="148"/>
      <c r="AX83" s="164"/>
      <c r="BC83" s="351"/>
      <c r="BE83" s="351"/>
      <c r="BG83" s="351"/>
      <c r="BI83" s="351"/>
      <c r="BK83" s="351"/>
      <c r="BL83" s="138"/>
      <c r="BS83" s="351"/>
      <c r="BU83" s="351"/>
      <c r="BW83" s="351"/>
      <c r="BY83" s="351"/>
      <c r="CA83" s="351"/>
      <c r="CB83" s="138"/>
      <c r="CD83" s="223"/>
      <c r="CI83" s="351"/>
      <c r="CK83" s="351"/>
      <c r="CM83" s="351"/>
      <c r="CO83" s="351"/>
      <c r="CQ83" s="351"/>
      <c r="CR83" s="138"/>
      <c r="CT83" s="29"/>
      <c r="CU83" s="29"/>
      <c r="CV83" s="29"/>
      <c r="CW83" s="29"/>
      <c r="CX83" s="29"/>
      <c r="CY83" s="368"/>
      <c r="CZ83" s="29"/>
      <c r="DA83" s="368"/>
      <c r="DB83" s="29"/>
      <c r="DC83" s="368"/>
      <c r="DD83" s="29"/>
      <c r="DE83" s="368"/>
      <c r="DF83" s="29"/>
      <c r="DG83" s="368"/>
      <c r="DH83" s="156"/>
      <c r="DJ83" s="29"/>
      <c r="DK83" s="29"/>
      <c r="DL83" s="29"/>
      <c r="DM83" s="29"/>
      <c r="DN83" s="29"/>
      <c r="DO83" s="368"/>
      <c r="DP83" s="29"/>
      <c r="DQ83" s="368"/>
      <c r="DR83" s="29"/>
      <c r="DS83" s="368"/>
      <c r="DT83" s="29"/>
      <c r="DU83" s="368"/>
      <c r="DV83" s="29"/>
      <c r="DW83" s="368"/>
      <c r="DX83" s="156"/>
      <c r="DY83" s="28"/>
      <c r="EE83" s="351"/>
      <c r="EG83" s="351"/>
      <c r="EI83" s="351"/>
      <c r="EK83" s="351"/>
      <c r="EM83" s="351"/>
      <c r="EN83" s="138"/>
      <c r="EO83" s="28"/>
    </row>
    <row r="84" spans="1:148" s="1" customFormat="1" ht="15" customHeight="1" thickBot="1" x14ac:dyDescent="0.3">
      <c r="A84" s="137"/>
      <c r="B84" s="131"/>
      <c r="C84" s="130">
        <f ca="1">IF(A81&lt;&gt;"Bye",IF(A82&lt;&gt;"Bye",C78+1,C78),C78)</f>
        <v>8</v>
      </c>
      <c r="D84" s="182">
        <f ca="1">VLOOKUP(C84,dummy1!$O$9:$R$72,2,FALSE)</f>
        <v>42040</v>
      </c>
      <c r="E84" s="183">
        <f ca="1">VLOOKUP(C84,dummy1!$O$9:$R$72,3,FALSE)</f>
        <v>0.625</v>
      </c>
      <c r="F84" s="412" t="str">
        <f ca="1">VLOOKUP(C84,dummy1!$O$9:$R$72,4,FALSE)</f>
        <v>Court 8</v>
      </c>
      <c r="G84" s="412"/>
      <c r="H84" s="412"/>
      <c r="I84" s="412"/>
      <c r="J84" s="412"/>
      <c r="K84" s="412"/>
      <c r="L84" s="412"/>
      <c r="M84" s="412"/>
      <c r="N84" s="412"/>
      <c r="O84" s="351"/>
      <c r="P84" s="146"/>
      <c r="Q84" s="157"/>
      <c r="R84" s="241"/>
      <c r="S84" s="27" t="str">
        <f ca="1">IF(P81=$A$11,C81,IF(P82=$A$11,C82,""))</f>
        <v>(Bye)</v>
      </c>
      <c r="T84" s="1" t="str">
        <f ca="1">IF(P81=$A$11,D81,IF(P82=$A$11,D82,"Winner Match "&amp;C84))</f>
        <v/>
      </c>
      <c r="V84" s="23"/>
      <c r="W84" s="352"/>
      <c r="X84" s="23"/>
      <c r="Y84" s="352"/>
      <c r="Z84" s="23"/>
      <c r="AA84" s="352"/>
      <c r="AB84" s="23"/>
      <c r="AC84" s="352"/>
      <c r="AD84" s="23"/>
      <c r="AE84" s="361"/>
      <c r="AF84" s="138">
        <f>IF(V84&gt;V85,1,0)+IF(X84&gt;X85,1,0)+IF(Z84&gt;Z85,1,0)+IF(AB84&gt;AB85,1,0)+IF(AD84&gt;AD85,1,0)</f>
        <v>0</v>
      </c>
      <c r="AG84" s="137"/>
      <c r="AH84" s="216"/>
      <c r="AI84" s="2"/>
      <c r="AJ84" s="2"/>
      <c r="AK84" s="2"/>
      <c r="AL84" s="2"/>
      <c r="AM84" s="350"/>
      <c r="AN84" s="2"/>
      <c r="AO84" s="351"/>
      <c r="AQ84" s="351"/>
      <c r="AS84" s="351"/>
      <c r="AU84" s="351"/>
      <c r="AV84" s="138"/>
      <c r="AW84" s="148"/>
      <c r="AX84" s="164"/>
      <c r="BC84" s="351"/>
      <c r="BE84" s="351"/>
      <c r="BG84" s="351"/>
      <c r="BI84" s="351"/>
      <c r="BK84" s="351"/>
      <c r="BL84" s="138"/>
      <c r="BS84" s="351"/>
      <c r="BU84" s="351"/>
      <c r="BW84" s="351"/>
      <c r="BY84" s="351"/>
      <c r="CA84" s="351"/>
      <c r="CB84" s="138"/>
      <c r="CD84" s="223"/>
      <c r="CI84" s="351"/>
      <c r="CK84" s="351"/>
      <c r="CM84" s="351"/>
      <c r="CO84" s="351"/>
      <c r="CQ84" s="351"/>
      <c r="CR84" s="138"/>
      <c r="CT84" s="29"/>
      <c r="CU84" s="29"/>
      <c r="CV84" s="29"/>
      <c r="CW84" s="29"/>
      <c r="CX84" s="29"/>
      <c r="CY84" s="368"/>
      <c r="CZ84" s="29"/>
      <c r="DA84" s="368"/>
      <c r="DB84" s="29"/>
      <c r="DC84" s="368"/>
      <c r="DD84" s="29"/>
      <c r="DE84" s="368"/>
      <c r="DF84" s="29"/>
      <c r="DG84" s="368"/>
      <c r="DH84" s="156"/>
      <c r="DJ84" s="29"/>
      <c r="DK84" s="29"/>
      <c r="DL84" s="29"/>
      <c r="DM84" s="29"/>
      <c r="DN84" s="29"/>
      <c r="DO84" s="368"/>
      <c r="DP84" s="29"/>
      <c r="DQ84" s="368"/>
      <c r="DR84" s="29"/>
      <c r="DS84" s="368"/>
      <c r="DT84" s="29"/>
      <c r="DU84" s="368"/>
      <c r="DV84" s="29"/>
      <c r="DW84" s="368"/>
      <c r="DX84" s="156"/>
      <c r="DY84" s="28"/>
      <c r="EE84" s="351"/>
      <c r="EG84" s="351"/>
      <c r="EI84" s="351"/>
      <c r="EK84" s="351"/>
      <c r="EM84" s="351"/>
      <c r="EN84" s="138"/>
      <c r="EO84" s="28"/>
    </row>
    <row r="85" spans="1:148" s="1" customFormat="1" ht="15" customHeight="1" x14ac:dyDescent="0.25">
      <c r="A85" s="137"/>
      <c r="B85" s="113"/>
      <c r="C85" s="16"/>
      <c r="F85" s="9"/>
      <c r="G85" s="351"/>
      <c r="H85" s="9"/>
      <c r="I85" s="351"/>
      <c r="J85" s="9"/>
      <c r="K85" s="351"/>
      <c r="L85" s="9"/>
      <c r="M85" s="351"/>
      <c r="N85" s="9"/>
      <c r="O85" s="351"/>
      <c r="P85" s="146"/>
      <c r="Q85" s="137"/>
      <c r="R85" s="240"/>
      <c r="S85" s="15" t="str">
        <f ca="1">IF(P87=$A$11,C87,IF(P88=$A$11,C88,""))</f>
        <v>(Bye)</v>
      </c>
      <c r="T85" s="10" t="str">
        <f ca="1">IF(P87=$A$11,D87,IF(P88=$A$11,D88,"Winner Match "&amp;C90))</f>
        <v/>
      </c>
      <c r="U85" s="10"/>
      <c r="V85" s="24"/>
      <c r="W85" s="353"/>
      <c r="X85" s="24"/>
      <c r="Y85" s="353"/>
      <c r="Z85" s="24"/>
      <c r="AA85" s="353"/>
      <c r="AB85" s="24"/>
      <c r="AC85" s="353"/>
      <c r="AD85" s="24"/>
      <c r="AE85" s="362"/>
      <c r="AF85" s="149">
        <f>IF(V84&lt;V85,1,0)+IF(X84&lt;X85,1,0)+IF(Z84&lt;Z85,1,0)+IF(AB84&lt;AB85,1,0)+IF(AD84&lt;AD85,1,0)</f>
        <v>0</v>
      </c>
      <c r="AG85" s="148"/>
      <c r="AH85" s="216"/>
      <c r="AI85" s="2"/>
      <c r="AJ85" s="2"/>
      <c r="AK85" s="2"/>
      <c r="AL85" s="2"/>
      <c r="AM85" s="350"/>
      <c r="AN85" s="2"/>
      <c r="AO85" s="351"/>
      <c r="AQ85" s="351"/>
      <c r="AS85" s="351"/>
      <c r="AU85" s="351"/>
      <c r="AV85" s="138"/>
      <c r="AW85" s="148"/>
      <c r="AX85" s="164"/>
      <c r="BC85" s="351"/>
      <c r="BE85" s="351"/>
      <c r="BG85" s="351"/>
      <c r="BI85" s="351"/>
      <c r="BK85" s="351"/>
      <c r="BL85" s="138"/>
      <c r="BS85" s="351"/>
      <c r="BU85" s="351"/>
      <c r="BW85" s="351"/>
      <c r="BY85" s="351"/>
      <c r="CA85" s="351"/>
      <c r="CB85" s="138"/>
      <c r="CD85" s="223"/>
      <c r="CI85" s="351"/>
      <c r="CK85" s="351"/>
      <c r="CM85" s="351"/>
      <c r="CO85" s="351"/>
      <c r="CQ85" s="351"/>
      <c r="CR85" s="138"/>
      <c r="CT85" s="29"/>
      <c r="CU85" s="29"/>
      <c r="CV85" s="29"/>
      <c r="CW85" s="29"/>
      <c r="CX85" s="29"/>
      <c r="CY85" s="368"/>
      <c r="CZ85" s="29"/>
      <c r="DA85" s="368"/>
      <c r="DB85" s="29"/>
      <c r="DC85" s="368"/>
      <c r="DD85" s="29"/>
      <c r="DE85" s="368"/>
      <c r="DF85" s="29"/>
      <c r="DG85" s="368"/>
      <c r="DH85" s="156"/>
      <c r="DJ85" s="29"/>
      <c r="DK85" s="29"/>
      <c r="DL85" s="29"/>
      <c r="DM85" s="29"/>
      <c r="DN85" s="29"/>
      <c r="DO85" s="368"/>
      <c r="DP85" s="29"/>
      <c r="DQ85" s="368"/>
      <c r="DR85" s="29"/>
      <c r="DS85" s="368"/>
      <c r="DT85" s="29"/>
      <c r="DU85" s="368"/>
      <c r="DV85" s="29"/>
      <c r="DW85" s="368"/>
      <c r="DX85" s="156"/>
      <c r="DY85" s="28"/>
      <c r="EE85" s="351"/>
      <c r="EG85" s="351"/>
      <c r="EI85" s="351"/>
      <c r="EK85" s="351"/>
      <c r="EM85" s="351"/>
      <c r="EN85" s="138"/>
      <c r="EO85" s="28"/>
      <c r="EP85" s="416" t="s">
        <v>35</v>
      </c>
      <c r="EQ85" s="417"/>
      <c r="ER85" s="418"/>
    </row>
    <row r="86" spans="1:148" s="1" customFormat="1" ht="15" customHeight="1" thickBot="1" x14ac:dyDescent="0.3">
      <c r="A86" s="137" t="str">
        <f ca="1">IF(OR(A87="Bye",A88="Bye"),"Bye","")</f>
        <v>Bye</v>
      </c>
      <c r="B86" s="131"/>
      <c r="C86" s="16"/>
      <c r="E86" s="9"/>
      <c r="F86" s="9"/>
      <c r="G86" s="351"/>
      <c r="H86" s="9"/>
      <c r="I86" s="351"/>
      <c r="J86" s="9"/>
      <c r="K86" s="351"/>
      <c r="L86" s="9"/>
      <c r="M86" s="351"/>
      <c r="N86" s="9"/>
      <c r="O86" s="351"/>
      <c r="P86" s="137"/>
      <c r="Q86" s="148"/>
      <c r="R86" s="240"/>
      <c r="S86" s="16"/>
      <c r="V86" s="9"/>
      <c r="W86" s="351"/>
      <c r="X86" s="9"/>
      <c r="Y86" s="351"/>
      <c r="Z86" s="9"/>
      <c r="AA86" s="351"/>
      <c r="AB86" s="9"/>
      <c r="AC86" s="351"/>
      <c r="AD86" s="9"/>
      <c r="AE86" s="351"/>
      <c r="AF86" s="137"/>
      <c r="AG86" s="148"/>
      <c r="AH86" s="216"/>
      <c r="AI86" s="2"/>
      <c r="AJ86" s="2"/>
      <c r="AK86" s="2"/>
      <c r="AL86" s="2"/>
      <c r="AM86" s="350"/>
      <c r="AN86" s="2"/>
      <c r="AO86" s="351"/>
      <c r="AQ86" s="351"/>
      <c r="AS86" s="351"/>
      <c r="AU86" s="351"/>
      <c r="AV86" s="138"/>
      <c r="AW86" s="148"/>
      <c r="AX86" s="164"/>
      <c r="BC86" s="351"/>
      <c r="BE86" s="351"/>
      <c r="BG86" s="351"/>
      <c r="BI86" s="351"/>
      <c r="BK86" s="351"/>
      <c r="BL86" s="138"/>
      <c r="BS86" s="351"/>
      <c r="BU86" s="351"/>
      <c r="BW86" s="351"/>
      <c r="BY86" s="351"/>
      <c r="CA86" s="351"/>
      <c r="CB86" s="138"/>
      <c r="CD86" s="223"/>
      <c r="CI86" s="351"/>
      <c r="CK86" s="351"/>
      <c r="CM86" s="351"/>
      <c r="CO86" s="351"/>
      <c r="CQ86" s="351"/>
      <c r="CR86" s="138"/>
      <c r="CT86" s="29"/>
      <c r="CU86" s="29"/>
      <c r="CV86" s="29"/>
      <c r="CW86" s="29"/>
      <c r="CX86" s="29"/>
      <c r="CY86" s="368"/>
      <c r="CZ86" s="29"/>
      <c r="DA86" s="368"/>
      <c r="DB86" s="29"/>
      <c r="DC86" s="368"/>
      <c r="DD86" s="29"/>
      <c r="DE86" s="368"/>
      <c r="DF86" s="29"/>
      <c r="DG86" s="368"/>
      <c r="DH86" s="156"/>
      <c r="DJ86" s="29"/>
      <c r="DK86" s="29"/>
      <c r="DL86" s="29"/>
      <c r="DM86" s="29"/>
      <c r="DN86" s="29"/>
      <c r="DO86" s="368"/>
      <c r="DP86" s="29"/>
      <c r="DQ86" s="368"/>
      <c r="DR86" s="29"/>
      <c r="DS86" s="368"/>
      <c r="DT86" s="29"/>
      <c r="DU86" s="368"/>
      <c r="DV86" s="29"/>
      <c r="DW86" s="368"/>
      <c r="DX86" s="156"/>
      <c r="DY86" s="28"/>
      <c r="EE86" s="351"/>
      <c r="EG86" s="351"/>
      <c r="EI86" s="351"/>
      <c r="EK86" s="351"/>
      <c r="EM86" s="351"/>
      <c r="EN86" s="138"/>
      <c r="EO86" s="25"/>
      <c r="EP86" s="96">
        <v>1</v>
      </c>
      <c r="EQ86" s="97" t="str">
        <f>IF(EN78=$A$11,EA78,IF(EN92=$A$11,EA92,EA93))</f>
        <v/>
      </c>
      <c r="ER86" s="98" t="str">
        <f ca="1">IF(EN78=$A$11,EB78,IF(EN92=$A$11,EB92,EB93))</f>
        <v>Winner Match 46</v>
      </c>
    </row>
    <row r="87" spans="1:148" s="1" customFormat="1" ht="15" customHeight="1" thickBot="1" x14ac:dyDescent="0.3">
      <c r="A87" s="137" t="str">
        <f ca="1">dummy1!S22</f>
        <v>Bye</v>
      </c>
      <c r="B87" s="132"/>
      <c r="C87" s="15" t="str">
        <f ca="1">IF(D87="Bye","","("&amp;A87&amp;")")</f>
        <v>(Bye)</v>
      </c>
      <c r="D87" s="1" t="str">
        <f ca="1">IFERROR(VLOOKUP(A87,dummy1!$K$45:$L$300,2,FALSE),"")</f>
        <v/>
      </c>
      <c r="F87" s="23"/>
      <c r="G87" s="352"/>
      <c r="H87" s="23"/>
      <c r="I87" s="352"/>
      <c r="J87" s="23"/>
      <c r="K87" s="352"/>
      <c r="L87" s="23"/>
      <c r="M87" s="352"/>
      <c r="N87" s="23"/>
      <c r="O87" s="361"/>
      <c r="P87" s="138">
        <f ca="1">IF(A88="Bye",$A$11,IF(F87&gt;F88,1,0)+IF(H87&gt;H88,1,0)+IF(J87&gt;J88,1,0)+IF(L87&gt;L88,1,0)+IF(N87&gt;N88,1,0))</f>
        <v>3</v>
      </c>
      <c r="Q87" s="148"/>
      <c r="R87" s="240"/>
      <c r="S87" s="184">
        <f ca="1">S75+1</f>
        <v>19</v>
      </c>
      <c r="T87" s="185">
        <f ca="1">VLOOKUP(S87,dummy1!$O$9:$R$72,2,FALSE)</f>
        <v>42040</v>
      </c>
      <c r="U87" s="186">
        <f ca="1">VLOOKUP(S87,dummy1!$O$9:$R$72,3,FALSE)</f>
        <v>0.70833333333333337</v>
      </c>
      <c r="V87" s="414" t="str">
        <f ca="1">VLOOKUP(S87,dummy1!$O$9:$R$72,4,FALSE)</f>
        <v>Court 3</v>
      </c>
      <c r="W87" s="414"/>
      <c r="X87" s="414"/>
      <c r="Y87" s="414"/>
      <c r="Z87" s="414"/>
      <c r="AA87" s="414"/>
      <c r="AB87" s="414"/>
      <c r="AC87" s="414"/>
      <c r="AD87" s="414"/>
      <c r="AE87" s="351"/>
      <c r="AF87" s="137"/>
      <c r="AG87" s="148"/>
      <c r="AH87" s="216"/>
      <c r="AI87" s="2"/>
      <c r="AJ87" s="2"/>
      <c r="AK87" s="2"/>
      <c r="AL87" s="2"/>
      <c r="AM87" s="350"/>
      <c r="AN87" s="2"/>
      <c r="AO87" s="351"/>
      <c r="AQ87" s="351"/>
      <c r="AS87" s="351"/>
      <c r="AU87" s="351"/>
      <c r="AV87" s="138"/>
      <c r="AW87" s="148"/>
      <c r="AX87" s="164"/>
      <c r="BC87" s="351"/>
      <c r="BE87" s="351"/>
      <c r="BG87" s="351"/>
      <c r="BI87" s="351"/>
      <c r="BK87" s="351"/>
      <c r="BL87" s="138"/>
      <c r="BS87" s="351"/>
      <c r="BU87" s="351"/>
      <c r="BW87" s="351"/>
      <c r="BY87" s="351"/>
      <c r="CA87" s="351"/>
      <c r="CB87" s="138"/>
      <c r="CD87" s="223"/>
      <c r="CI87" s="351"/>
      <c r="CK87" s="351"/>
      <c r="CM87" s="351"/>
      <c r="CO87" s="351"/>
      <c r="CQ87" s="351"/>
      <c r="CR87" s="138"/>
      <c r="CT87" s="29"/>
      <c r="CU87" s="29"/>
      <c r="CV87" s="29"/>
      <c r="CW87" s="29"/>
      <c r="CX87" s="29"/>
      <c r="CY87" s="368"/>
      <c r="CZ87" s="29"/>
      <c r="DA87" s="368"/>
      <c r="DB87" s="29"/>
      <c r="DC87" s="368"/>
      <c r="DD87" s="29"/>
      <c r="DE87" s="368"/>
      <c r="DF87" s="29"/>
      <c r="DG87" s="368"/>
      <c r="DH87" s="156"/>
      <c r="DJ87" s="29"/>
      <c r="DK87" s="29"/>
      <c r="DL87" s="29"/>
      <c r="DM87" s="29"/>
      <c r="DN87" s="29"/>
      <c r="DO87" s="368"/>
      <c r="DP87" s="29"/>
      <c r="DQ87" s="368"/>
      <c r="DR87" s="29"/>
      <c r="DS87" s="368"/>
      <c r="DT87" s="29"/>
      <c r="DU87" s="368"/>
      <c r="DV87" s="29"/>
      <c r="DW87" s="368"/>
      <c r="DX87" s="156"/>
      <c r="DY87" s="28"/>
      <c r="EE87" s="351"/>
      <c r="EG87" s="351"/>
      <c r="EI87" s="351"/>
      <c r="EK87" s="351"/>
      <c r="EM87" s="351"/>
      <c r="EN87" s="138"/>
      <c r="EO87" s="28"/>
      <c r="EP87" s="95">
        <v>2</v>
      </c>
      <c r="EQ87" s="5" t="str">
        <f>IF(EQ86=EA78,EA79,EA78)</f>
        <v/>
      </c>
      <c r="ER87" s="91" t="str">
        <f ca="1">IF(ER86=EB78,EB79,EB78)</f>
        <v>Winner Match 39</v>
      </c>
    </row>
    <row r="88" spans="1:148" s="1" customFormat="1" ht="15" customHeight="1" x14ac:dyDescent="0.25">
      <c r="A88" s="137" t="str">
        <f ca="1">dummy1!T22</f>
        <v>Bye</v>
      </c>
      <c r="B88" s="132"/>
      <c r="C88" s="15" t="str">
        <f ca="1">IF(D88="Bye","","("&amp;A88&amp;")")</f>
        <v>(Bye)</v>
      </c>
      <c r="D88" s="10" t="str">
        <f ca="1">IFERROR(VLOOKUP(A88,dummy1!$K$45:$L$300,2,FALSE),"")</f>
        <v/>
      </c>
      <c r="E88" s="10"/>
      <c r="F88" s="24"/>
      <c r="G88" s="353"/>
      <c r="H88" s="24"/>
      <c r="I88" s="353"/>
      <c r="J88" s="24"/>
      <c r="K88" s="353"/>
      <c r="L88" s="24"/>
      <c r="M88" s="353"/>
      <c r="N88" s="24"/>
      <c r="O88" s="362"/>
      <c r="P88" s="149">
        <f ca="1">IF(A87="Bye",$A$11,IF(F87&lt;F88,1,0)+IF(H87&lt;H88,1,0)+IF(J87&lt;J88,1,0)+IF(L87&lt;L88,1,0)+IF(N87&lt;N88,1,0))</f>
        <v>3</v>
      </c>
      <c r="Q88" s="137"/>
      <c r="R88" s="112"/>
      <c r="S88" s="16"/>
      <c r="V88" s="9"/>
      <c r="W88" s="351"/>
      <c r="X88" s="9"/>
      <c r="Y88" s="351"/>
      <c r="Z88" s="9"/>
      <c r="AA88" s="351"/>
      <c r="AB88" s="9"/>
      <c r="AC88" s="351"/>
      <c r="AD88" s="9"/>
      <c r="AE88" s="351"/>
      <c r="AF88" s="137"/>
      <c r="AG88" s="148"/>
      <c r="AH88" s="216"/>
      <c r="AI88" s="2"/>
      <c r="AJ88" s="2"/>
      <c r="AK88" s="2"/>
      <c r="AL88" s="2"/>
      <c r="AM88" s="350"/>
      <c r="AN88" s="2"/>
      <c r="AO88" s="351"/>
      <c r="AQ88" s="351"/>
      <c r="AS88" s="351"/>
      <c r="AU88" s="351"/>
      <c r="AV88" s="138"/>
      <c r="AW88" s="148"/>
      <c r="AX88" s="164"/>
      <c r="BC88" s="351"/>
      <c r="BE88" s="351"/>
      <c r="BG88" s="351"/>
      <c r="BI88" s="351"/>
      <c r="BK88" s="351"/>
      <c r="BL88" s="138"/>
      <c r="BS88" s="351"/>
      <c r="BU88" s="351"/>
      <c r="BW88" s="351"/>
      <c r="BY88" s="351"/>
      <c r="CA88" s="351"/>
      <c r="CB88" s="138"/>
      <c r="CD88" s="223"/>
      <c r="CI88" s="351"/>
      <c r="CK88" s="351"/>
      <c r="CM88" s="351"/>
      <c r="CO88" s="351"/>
      <c r="CQ88" s="351"/>
      <c r="CR88" s="138"/>
      <c r="CT88" s="29"/>
      <c r="CU88" s="29"/>
      <c r="CV88" s="29"/>
      <c r="CW88" s="29"/>
      <c r="CX88" s="29"/>
      <c r="CY88" s="368"/>
      <c r="CZ88" s="29"/>
      <c r="DA88" s="368"/>
      <c r="DB88" s="29"/>
      <c r="DC88" s="368"/>
      <c r="DD88" s="29"/>
      <c r="DE88" s="368"/>
      <c r="DF88" s="29"/>
      <c r="DG88" s="368"/>
      <c r="DH88" s="156"/>
      <c r="DJ88" s="29"/>
      <c r="DK88" s="29"/>
      <c r="DL88" s="29"/>
      <c r="DM88" s="29"/>
      <c r="DN88" s="29"/>
      <c r="DO88" s="368"/>
      <c r="DP88" s="29"/>
      <c r="DQ88" s="368"/>
      <c r="DR88" s="29"/>
      <c r="DS88" s="368"/>
      <c r="DT88" s="29"/>
      <c r="DU88" s="368"/>
      <c r="DV88" s="29"/>
      <c r="DW88" s="368"/>
      <c r="DX88" s="156"/>
      <c r="DY88" s="28"/>
      <c r="EE88" s="351"/>
      <c r="EG88" s="351"/>
      <c r="EI88" s="351"/>
      <c r="EK88" s="351"/>
      <c r="EM88" s="351"/>
      <c r="EN88" s="138"/>
      <c r="EO88" s="28"/>
      <c r="EP88" s="94">
        <v>3</v>
      </c>
      <c r="EQ88" s="92" t="str">
        <f>IF(DX136=$A$11,DK137,IF(DX137=$A$11,DK136,""))</f>
        <v/>
      </c>
      <c r="ER88" s="93" t="str">
        <f ca="1">IF(DX136=$A$11,DL137,IF(DX137=$A$11,DL136,"Loser Match "&amp;DK139))</f>
        <v>Loser Match 45</v>
      </c>
    </row>
    <row r="89" spans="1:148" s="1" customFormat="1" ht="15" customHeight="1" x14ac:dyDescent="0.25">
      <c r="A89" s="137"/>
      <c r="B89" s="132"/>
      <c r="C89" s="16"/>
      <c r="F89" s="9"/>
      <c r="G89" s="351"/>
      <c r="H89" s="9"/>
      <c r="I89" s="351"/>
      <c r="J89" s="9"/>
      <c r="K89" s="351"/>
      <c r="L89" s="9"/>
      <c r="M89" s="351"/>
      <c r="N89" s="9"/>
      <c r="O89" s="351"/>
      <c r="P89" s="138"/>
      <c r="Q89" s="137"/>
      <c r="R89" s="216"/>
      <c r="S89" s="2"/>
      <c r="T89" s="2"/>
      <c r="U89" s="2"/>
      <c r="V89" s="2"/>
      <c r="W89" s="350"/>
      <c r="X89" s="2"/>
      <c r="Y89" s="350"/>
      <c r="Z89" s="2"/>
      <c r="AA89" s="350"/>
      <c r="AB89" s="2"/>
      <c r="AC89" s="350"/>
      <c r="AD89" s="2"/>
      <c r="AE89" s="350"/>
      <c r="AF89" s="137"/>
      <c r="AG89" s="148"/>
      <c r="AH89" s="244"/>
      <c r="AI89" s="16"/>
      <c r="AK89" s="9"/>
      <c r="AL89" s="9"/>
      <c r="AM89" s="351"/>
      <c r="AN89" s="9"/>
      <c r="AO89" s="351"/>
      <c r="AP89" s="9"/>
      <c r="AQ89" s="351"/>
      <c r="AR89" s="9"/>
      <c r="AS89" s="351"/>
      <c r="AT89" s="9"/>
      <c r="AU89" s="351"/>
      <c r="AV89" s="137"/>
      <c r="AW89" s="148"/>
      <c r="AX89" s="164"/>
      <c r="BC89" s="351"/>
      <c r="BE89" s="351"/>
      <c r="BG89" s="351"/>
      <c r="BI89" s="351"/>
      <c r="BK89" s="351"/>
      <c r="BL89" s="138"/>
      <c r="BS89" s="351"/>
      <c r="BU89" s="351"/>
      <c r="BW89" s="351"/>
      <c r="BY89" s="351"/>
      <c r="CA89" s="351"/>
      <c r="CB89" s="138"/>
      <c r="CD89" s="223"/>
      <c r="CI89" s="351"/>
      <c r="CK89" s="351"/>
      <c r="CM89" s="351"/>
      <c r="CO89" s="351"/>
      <c r="CQ89" s="351"/>
      <c r="CR89" s="138"/>
      <c r="CT89" s="29"/>
      <c r="CU89" s="29"/>
      <c r="CV89" s="29"/>
      <c r="CW89" s="29"/>
      <c r="CX89" s="29"/>
      <c r="CY89" s="368"/>
      <c r="CZ89" s="29"/>
      <c r="DA89" s="368"/>
      <c r="DB89" s="29"/>
      <c r="DC89" s="368"/>
      <c r="DD89" s="29"/>
      <c r="DE89" s="368"/>
      <c r="DF89" s="29"/>
      <c r="DG89" s="368"/>
      <c r="DH89" s="156"/>
      <c r="DJ89" s="29"/>
      <c r="DK89" s="29"/>
      <c r="DL89" s="29"/>
      <c r="DM89" s="29"/>
      <c r="DN89" s="29"/>
      <c r="DO89" s="368"/>
      <c r="DP89" s="29"/>
      <c r="DQ89" s="368"/>
      <c r="DR89" s="29"/>
      <c r="DS89" s="368"/>
      <c r="DT89" s="29"/>
      <c r="DU89" s="368"/>
      <c r="DV89" s="29"/>
      <c r="DW89" s="368"/>
      <c r="DX89" s="156"/>
      <c r="DY89" s="28"/>
      <c r="EE89" s="351"/>
      <c r="EG89" s="351"/>
      <c r="EI89" s="351"/>
      <c r="EK89" s="351"/>
      <c r="EM89" s="351"/>
      <c r="EN89" s="138"/>
      <c r="EO89" s="28"/>
    </row>
    <row r="90" spans="1:148" s="1" customFormat="1" ht="15" customHeight="1" thickBot="1" x14ac:dyDescent="0.3">
      <c r="A90" s="137"/>
      <c r="B90" s="131"/>
      <c r="C90" s="130">
        <f ca="1">IF(A87&lt;&gt;"Bye",IF(A88&lt;&gt;"Bye",C84+1,C84),C84)</f>
        <v>8</v>
      </c>
      <c r="D90" s="182">
        <f ca="1">VLOOKUP(C90,dummy1!$O$9:$R$72,2,FALSE)</f>
        <v>42040</v>
      </c>
      <c r="E90" s="183">
        <f ca="1">VLOOKUP(C90,dummy1!$O$9:$R$72,3,FALSE)</f>
        <v>0.625</v>
      </c>
      <c r="F90" s="412" t="str">
        <f ca="1">VLOOKUP(C90,dummy1!$O$9:$R$72,4,FALSE)</f>
        <v>Court 8</v>
      </c>
      <c r="G90" s="412"/>
      <c r="H90" s="412"/>
      <c r="I90" s="412"/>
      <c r="J90" s="412"/>
      <c r="K90" s="412"/>
      <c r="L90" s="412"/>
      <c r="M90" s="412"/>
      <c r="N90" s="412"/>
      <c r="O90" s="351"/>
      <c r="P90" s="138"/>
      <c r="Q90" s="137"/>
      <c r="R90" s="216"/>
      <c r="S90" s="2"/>
      <c r="T90" s="2"/>
      <c r="U90" s="2"/>
      <c r="V90" s="2"/>
      <c r="W90" s="350"/>
      <c r="X90" s="2"/>
      <c r="Y90" s="350"/>
      <c r="Z90" s="2"/>
      <c r="AA90" s="350"/>
      <c r="AB90" s="2"/>
      <c r="AC90" s="350"/>
      <c r="AD90" s="2"/>
      <c r="AE90" s="350"/>
      <c r="AF90" s="137"/>
      <c r="AG90" s="147"/>
      <c r="AH90" s="245"/>
      <c r="AI90" s="27" t="str">
        <f>IF(AF84=$A$11,S84,IF(AF85=$A$11,S85,""))</f>
        <v/>
      </c>
      <c r="AJ90" s="1" t="str">
        <f ca="1">IF(AF84=$A$11,T84,IF(AF85=$A$11,T85,"Winner Match "&amp;S87))</f>
        <v>Winner Match 19</v>
      </c>
      <c r="AL90" s="23"/>
      <c r="AM90" s="352"/>
      <c r="AN90" s="23"/>
      <c r="AO90" s="352"/>
      <c r="AP90" s="23"/>
      <c r="AQ90" s="352"/>
      <c r="AR90" s="23"/>
      <c r="AS90" s="352"/>
      <c r="AT90" s="23"/>
      <c r="AU90" s="361"/>
      <c r="AV90" s="138">
        <f>IF(AL90&gt;AL91,1,0)+IF(AN90&gt;AN91,1,0)+IF(AP90&gt;AP91,1,0)+IF(AR90&gt;AR91,1,0)+IF(AT90&gt;AT91,1,0)</f>
        <v>0</v>
      </c>
      <c r="AW90" s="148"/>
      <c r="AX90" s="164"/>
      <c r="BC90" s="351"/>
      <c r="BE90" s="351"/>
      <c r="BG90" s="351"/>
      <c r="BI90" s="351"/>
      <c r="BK90" s="351"/>
      <c r="BL90" s="138"/>
      <c r="BS90" s="351"/>
      <c r="BU90" s="351"/>
      <c r="BW90" s="351"/>
      <c r="BY90" s="351"/>
      <c r="CA90" s="351"/>
      <c r="CB90" s="138"/>
      <c r="CD90" s="223"/>
      <c r="CI90" s="351"/>
      <c r="CK90" s="351"/>
      <c r="CM90" s="351"/>
      <c r="CO90" s="351"/>
      <c r="CQ90" s="351"/>
      <c r="CR90" s="138"/>
      <c r="CT90" s="29"/>
      <c r="CU90" s="29"/>
      <c r="CV90" s="29"/>
      <c r="CW90" s="29"/>
      <c r="CX90" s="29"/>
      <c r="CY90" s="368"/>
      <c r="CZ90" s="29"/>
      <c r="DA90" s="368"/>
      <c r="DB90" s="29"/>
      <c r="DC90" s="368"/>
      <c r="DD90" s="29"/>
      <c r="DE90" s="368"/>
      <c r="DF90" s="29"/>
      <c r="DG90" s="368"/>
      <c r="DH90" s="156"/>
      <c r="DJ90" s="29"/>
      <c r="DK90" s="29"/>
      <c r="DL90" s="29"/>
      <c r="DM90" s="29"/>
      <c r="DN90" s="29"/>
      <c r="DO90" s="368"/>
      <c r="DP90" s="29"/>
      <c r="DQ90" s="368"/>
      <c r="DR90" s="29"/>
      <c r="DS90" s="368"/>
      <c r="DT90" s="29"/>
      <c r="DU90" s="368"/>
      <c r="DV90" s="29"/>
      <c r="DW90" s="368"/>
      <c r="DX90" s="156"/>
      <c r="DY90" s="28"/>
      <c r="EE90" s="351"/>
      <c r="EG90" s="351"/>
      <c r="EI90" s="351"/>
      <c r="EK90" s="351"/>
      <c r="EM90" s="351"/>
      <c r="EN90" s="138"/>
      <c r="EO90" s="28"/>
    </row>
    <row r="91" spans="1:148" s="1" customFormat="1" ht="15" customHeight="1" x14ac:dyDescent="0.25">
      <c r="A91" s="137"/>
      <c r="B91" s="113"/>
      <c r="C91" s="16"/>
      <c r="F91" s="9"/>
      <c r="G91" s="351"/>
      <c r="H91" s="9"/>
      <c r="I91" s="351"/>
      <c r="J91" s="9"/>
      <c r="K91" s="351"/>
      <c r="L91" s="9"/>
      <c r="M91" s="351"/>
      <c r="N91" s="9"/>
      <c r="O91" s="351"/>
      <c r="P91" s="137"/>
      <c r="Q91" s="137"/>
      <c r="R91" s="216"/>
      <c r="S91" s="2"/>
      <c r="T91" s="2"/>
      <c r="U91" s="2"/>
      <c r="V91" s="2"/>
      <c r="W91" s="350"/>
      <c r="X91" s="2"/>
      <c r="Y91" s="350"/>
      <c r="Z91" s="2"/>
      <c r="AA91" s="350"/>
      <c r="AB91" s="2"/>
      <c r="AC91" s="350"/>
      <c r="AD91" s="2"/>
      <c r="AE91" s="350"/>
      <c r="AF91" s="137"/>
      <c r="AG91" s="148"/>
      <c r="AH91" s="246"/>
      <c r="AI91" s="15" t="str">
        <f>IF(AF96=$A$11,S96,IF(AF97=$A$11,S97,""))</f>
        <v/>
      </c>
      <c r="AJ91" s="10" t="str">
        <f ca="1">IF(AF96=$A$11,T96,IF(AF97=$A$11,T97,"Winner Match "&amp;S99))</f>
        <v>Winner Match 20</v>
      </c>
      <c r="AK91" s="10"/>
      <c r="AL91" s="24"/>
      <c r="AM91" s="353"/>
      <c r="AN91" s="24"/>
      <c r="AO91" s="353"/>
      <c r="AP91" s="24"/>
      <c r="AQ91" s="353"/>
      <c r="AR91" s="24"/>
      <c r="AS91" s="353"/>
      <c r="AT91" s="24"/>
      <c r="AU91" s="362"/>
      <c r="AV91" s="149">
        <f>IF(AL90&lt;AL91,1,0)+IF(AN90&lt;AN91,1,0)+IF(AP90&lt;AP91,1,0)+IF(AR90&lt;AR91,1,0)+IF(AT90&lt;AT91,1,0)</f>
        <v>0</v>
      </c>
      <c r="AW91" s="138"/>
      <c r="AX91" s="164"/>
      <c r="BC91" s="351"/>
      <c r="BE91" s="351"/>
      <c r="BG91" s="351"/>
      <c r="BI91" s="351"/>
      <c r="BK91" s="351"/>
      <c r="BL91" s="138"/>
      <c r="BS91" s="351"/>
      <c r="BU91" s="351"/>
      <c r="BW91" s="351"/>
      <c r="BY91" s="351"/>
      <c r="CA91" s="351"/>
      <c r="CB91" s="138"/>
      <c r="CD91" s="223"/>
      <c r="CI91" s="351"/>
      <c r="CK91" s="351"/>
      <c r="CM91" s="351"/>
      <c r="CO91" s="351"/>
      <c r="CQ91" s="351"/>
      <c r="CR91" s="138"/>
      <c r="CT91" s="29"/>
      <c r="CU91" s="29"/>
      <c r="CV91" s="29"/>
      <c r="CW91" s="29"/>
      <c r="CX91" s="29"/>
      <c r="CY91" s="368"/>
      <c r="CZ91" s="29"/>
      <c r="DA91" s="368"/>
      <c r="DB91" s="29"/>
      <c r="DC91" s="368"/>
      <c r="DD91" s="29"/>
      <c r="DE91" s="368"/>
      <c r="DF91" s="29"/>
      <c r="DG91" s="368"/>
      <c r="DH91" s="156"/>
      <c r="DJ91" s="29"/>
      <c r="DK91" s="29"/>
      <c r="DL91" s="29"/>
      <c r="DM91" s="29"/>
      <c r="DN91" s="29"/>
      <c r="DO91" s="368"/>
      <c r="DP91" s="29"/>
      <c r="DQ91" s="368"/>
      <c r="DR91" s="29"/>
      <c r="DS91" s="368"/>
      <c r="DT91" s="29"/>
      <c r="DU91" s="368"/>
      <c r="DV91" s="29"/>
      <c r="DW91" s="368"/>
      <c r="DX91" s="156"/>
      <c r="DY91" s="28"/>
      <c r="DZ91" s="214"/>
      <c r="EA91" s="12"/>
      <c r="EB91" s="13"/>
      <c r="EC91" s="8"/>
      <c r="ED91" s="8"/>
      <c r="EE91" s="354"/>
      <c r="EF91" s="8"/>
      <c r="EG91" s="354"/>
      <c r="EH91" s="8"/>
      <c r="EI91" s="354"/>
      <c r="EJ91" s="8"/>
      <c r="EK91" s="354"/>
      <c r="EL91" s="8"/>
      <c r="EM91" s="363"/>
      <c r="EN91" s="137"/>
      <c r="EO91" s="28"/>
    </row>
    <row r="92" spans="1:148" s="1" customFormat="1" ht="15" customHeight="1" thickBot="1" x14ac:dyDescent="0.3">
      <c r="A92" s="137" t="str">
        <f ca="1">IF(OR(A93="Bye",A94="Bye"),"Bye","")</f>
        <v>Bye</v>
      </c>
      <c r="B92" s="131"/>
      <c r="C92" s="16"/>
      <c r="E92" s="9"/>
      <c r="F92" s="9"/>
      <c r="G92" s="351"/>
      <c r="H92" s="9"/>
      <c r="I92" s="351"/>
      <c r="J92" s="9"/>
      <c r="K92" s="351"/>
      <c r="L92" s="9"/>
      <c r="M92" s="351"/>
      <c r="N92" s="9"/>
      <c r="O92" s="351"/>
      <c r="P92" s="137"/>
      <c r="Q92" s="137"/>
      <c r="R92" s="216"/>
      <c r="S92" s="2"/>
      <c r="T92" s="2"/>
      <c r="U92" s="2"/>
      <c r="V92" s="2"/>
      <c r="W92" s="350"/>
      <c r="X92" s="2"/>
      <c r="Y92" s="350"/>
      <c r="Z92" s="2"/>
      <c r="AA92" s="350"/>
      <c r="AB92" s="2"/>
      <c r="AC92" s="350"/>
      <c r="AD92" s="2"/>
      <c r="AE92" s="350"/>
      <c r="AF92" s="137"/>
      <c r="AG92" s="148"/>
      <c r="AH92" s="246"/>
      <c r="AI92" s="16"/>
      <c r="AL92" s="9"/>
      <c r="AM92" s="351"/>
      <c r="AN92" s="9"/>
      <c r="AO92" s="351"/>
      <c r="AP92" s="9"/>
      <c r="AQ92" s="351"/>
      <c r="AR92" s="9"/>
      <c r="AS92" s="351"/>
      <c r="AT92" s="9"/>
      <c r="AU92" s="351"/>
      <c r="AV92" s="137"/>
      <c r="AW92" s="138"/>
      <c r="AX92" s="164"/>
      <c r="BC92" s="351"/>
      <c r="BE92" s="351"/>
      <c r="BG92" s="351"/>
      <c r="BI92" s="351"/>
      <c r="BK92" s="351"/>
      <c r="BL92" s="138"/>
      <c r="BS92" s="351"/>
      <c r="BU92" s="351"/>
      <c r="BW92" s="351"/>
      <c r="BY92" s="351"/>
      <c r="CA92" s="351"/>
      <c r="CB92" s="138"/>
      <c r="CD92" s="223"/>
      <c r="CI92" s="351"/>
      <c r="CK92" s="351"/>
      <c r="CM92" s="351"/>
      <c r="CO92" s="351"/>
      <c r="CQ92" s="351"/>
      <c r="CR92" s="138"/>
      <c r="CT92" s="29"/>
      <c r="CU92" s="29"/>
      <c r="CV92" s="29"/>
      <c r="CW92" s="29"/>
      <c r="CX92" s="29"/>
      <c r="CY92" s="368"/>
      <c r="CZ92" s="29"/>
      <c r="DA92" s="368"/>
      <c r="DB92" s="29"/>
      <c r="DC92" s="368"/>
      <c r="DD92" s="29"/>
      <c r="DE92" s="368"/>
      <c r="DF92" s="29"/>
      <c r="DG92" s="368"/>
      <c r="DH92" s="156"/>
      <c r="DJ92" s="29"/>
      <c r="DK92" s="29"/>
      <c r="DL92" s="29"/>
      <c r="DM92" s="29"/>
      <c r="DN92" s="29"/>
      <c r="DO92" s="368"/>
      <c r="DP92" s="29"/>
      <c r="DQ92" s="368"/>
      <c r="DR92" s="29"/>
      <c r="DS92" s="368"/>
      <c r="DT92" s="29"/>
      <c r="DU92" s="368"/>
      <c r="DV92" s="29"/>
      <c r="DW92" s="368"/>
      <c r="DX92" s="156"/>
      <c r="DY92" s="28"/>
      <c r="DZ92" s="231" t="str">
        <f ca="1">"L"&amp;EA81</f>
        <v>L46</v>
      </c>
      <c r="EA92" s="27" t="str">
        <f>IF(EN78=$A$11,EA79,IF(EN79=$A$11,EA78,""))</f>
        <v/>
      </c>
      <c r="EB92" s="1" t="str">
        <f ca="1">IF(EN78=$A$11,EB79,IF(EN79=$A$11,EB78,"Loser Match "&amp;EA81&amp;" - First Lose"))</f>
        <v>Loser Match 46 - First Lose</v>
      </c>
      <c r="ED92" s="23"/>
      <c r="EE92" s="352"/>
      <c r="EF92" s="23"/>
      <c r="EG92" s="352"/>
      <c r="EH92" s="23"/>
      <c r="EI92" s="352"/>
      <c r="EJ92" s="23"/>
      <c r="EK92" s="352"/>
      <c r="EL92" s="23"/>
      <c r="EM92" s="364"/>
      <c r="EN92" s="138">
        <f>IF(ED92&gt;ED93,1,0)+IF(EF92&gt;EF93,1,0)+IF(EH92&gt;EH93,1,0)+IF(EJ92&gt;EJ93,1,0)+IF(EL92&gt;EL93,1,0)</f>
        <v>0</v>
      </c>
      <c r="EO92" s="28"/>
    </row>
    <row r="93" spans="1:148" s="1" customFormat="1" ht="15" customHeight="1" thickBot="1" x14ac:dyDescent="0.3">
      <c r="A93" s="137" t="str">
        <f ca="1">dummy1!S23</f>
        <v>Bye</v>
      </c>
      <c r="B93" s="132"/>
      <c r="C93" s="15" t="str">
        <f ca="1">IF(D93="Bye","","("&amp;A93&amp;")")</f>
        <v>(Bye)</v>
      </c>
      <c r="D93" s="1" t="str">
        <f ca="1">IFERROR(VLOOKUP(A93,dummy1!$K$45:$L$300,2,FALSE),"")</f>
        <v/>
      </c>
      <c r="F93" s="23"/>
      <c r="G93" s="352"/>
      <c r="H93" s="23"/>
      <c r="I93" s="352"/>
      <c r="J93" s="23"/>
      <c r="K93" s="352"/>
      <c r="L93" s="23"/>
      <c r="M93" s="352"/>
      <c r="N93" s="23"/>
      <c r="O93" s="361"/>
      <c r="P93" s="138">
        <f ca="1">IF(A94="Bye",$A$11,IF(F93&gt;F94,1,0)+IF(H93&gt;H94,1,0)+IF(J93&gt;J94,1,0)+IF(L93&gt;L94,1,0)+IF(N93&gt;N94,1,0))</f>
        <v>3</v>
      </c>
      <c r="Q93" s="137"/>
      <c r="R93" s="216"/>
      <c r="S93" s="2"/>
      <c r="T93" s="2"/>
      <c r="U93" s="2"/>
      <c r="V93" s="2"/>
      <c r="W93" s="350"/>
      <c r="X93" s="2"/>
      <c r="Y93" s="350"/>
      <c r="Z93" s="2"/>
      <c r="AA93" s="350"/>
      <c r="AB93" s="2"/>
      <c r="AC93" s="350"/>
      <c r="AD93" s="2"/>
      <c r="AE93" s="350"/>
      <c r="AF93" s="137"/>
      <c r="AG93" s="148"/>
      <c r="AH93" s="244"/>
      <c r="AI93" s="198">
        <f ca="1">AI69+1</f>
        <v>28</v>
      </c>
      <c r="AJ93" s="196">
        <f ca="1">VLOOKUP(AI93,dummy1!$O$9:$R$72,2,FALSE)</f>
        <v>42040</v>
      </c>
      <c r="AK93" s="197">
        <f ca="1">VLOOKUP(AI93,dummy1!$O$9:$R$72,3,FALSE)</f>
        <v>0.70833333333333337</v>
      </c>
      <c r="AL93" s="413" t="str">
        <f ca="1">VLOOKUP(AI93,dummy1!$O$9:$R$72,4,FALSE)</f>
        <v>Court 12</v>
      </c>
      <c r="AM93" s="413"/>
      <c r="AN93" s="413"/>
      <c r="AO93" s="413"/>
      <c r="AP93" s="413"/>
      <c r="AQ93" s="413"/>
      <c r="AR93" s="413"/>
      <c r="AS93" s="413"/>
      <c r="AT93" s="413"/>
      <c r="AU93" s="351"/>
      <c r="AV93" s="137"/>
      <c r="AW93" s="138"/>
      <c r="AX93" s="164"/>
      <c r="BC93" s="351"/>
      <c r="BE93" s="351"/>
      <c r="BG93" s="351"/>
      <c r="BI93" s="351"/>
      <c r="BK93" s="351"/>
      <c r="BL93" s="138"/>
      <c r="BS93" s="351"/>
      <c r="BU93" s="351"/>
      <c r="BW93" s="351"/>
      <c r="BY93" s="351"/>
      <c r="CA93" s="351"/>
      <c r="CB93" s="138"/>
      <c r="CD93" s="223"/>
      <c r="CI93" s="351"/>
      <c r="CK93" s="351"/>
      <c r="CM93" s="351"/>
      <c r="CO93" s="351"/>
      <c r="CQ93" s="351"/>
      <c r="CR93" s="138"/>
      <c r="CT93" s="29"/>
      <c r="CU93" s="29"/>
      <c r="CV93" s="29"/>
      <c r="CW93" s="29"/>
      <c r="CX93" s="29"/>
      <c r="CY93" s="368"/>
      <c r="CZ93" s="29"/>
      <c r="DA93" s="368"/>
      <c r="DB93" s="29"/>
      <c r="DC93" s="368"/>
      <c r="DD93" s="29"/>
      <c r="DE93" s="368"/>
      <c r="DF93" s="29"/>
      <c r="DG93" s="368"/>
      <c r="DH93" s="156"/>
      <c r="DJ93" s="29"/>
      <c r="DK93" s="29"/>
      <c r="DL93" s="29"/>
      <c r="DM93" s="29"/>
      <c r="DN93" s="29"/>
      <c r="DO93" s="368"/>
      <c r="DP93" s="29"/>
      <c r="DQ93" s="368"/>
      <c r="DR93" s="29"/>
      <c r="DS93" s="368"/>
      <c r="DT93" s="29"/>
      <c r="DU93" s="368"/>
      <c r="DV93" s="29"/>
      <c r="DW93" s="368"/>
      <c r="DX93" s="156"/>
      <c r="DY93" s="28"/>
      <c r="DZ93" s="14"/>
      <c r="EA93" s="15" t="str">
        <f>IF(EN78=$A$11,EA78,IF(EN79=$A$11,EA79,""))</f>
        <v/>
      </c>
      <c r="EB93" s="10" t="str">
        <f ca="1">IF(EN78=$A$11,EB78,IF(EN79=$A$11,EB79,"Winner Match "&amp;EA81))</f>
        <v>Winner Match 46</v>
      </c>
      <c r="EC93" s="10"/>
      <c r="ED93" s="24"/>
      <c r="EE93" s="353"/>
      <c r="EF93" s="24"/>
      <c r="EG93" s="353"/>
      <c r="EH93" s="24"/>
      <c r="EI93" s="353"/>
      <c r="EJ93" s="24"/>
      <c r="EK93" s="353"/>
      <c r="EL93" s="24"/>
      <c r="EM93" s="365"/>
      <c r="EN93" s="149">
        <f>IF(ED92&lt;ED93,1,0)+IF(EF92&lt;EF93,1,0)+IF(EH92&lt;EH93,1,0)+IF(EJ92&lt;EJ93,1,0)+IF(EL92&lt;EL93,1,0)</f>
        <v>0</v>
      </c>
    </row>
    <row r="94" spans="1:148" s="1" customFormat="1" ht="15" customHeight="1" x14ac:dyDescent="0.25">
      <c r="A94" s="137" t="str">
        <f ca="1">dummy1!T23</f>
        <v>Bye</v>
      </c>
      <c r="B94" s="132"/>
      <c r="C94" s="15" t="str">
        <f ca="1">IF(D94="Bye","","("&amp;A94&amp;")")</f>
        <v>(Bye)</v>
      </c>
      <c r="D94" s="10" t="str">
        <f ca="1">IFERROR(VLOOKUP(A94,dummy1!$K$45:$L$300,2,FALSE),"")</f>
        <v/>
      </c>
      <c r="E94" s="10"/>
      <c r="F94" s="24"/>
      <c r="G94" s="353"/>
      <c r="H94" s="24"/>
      <c r="I94" s="353"/>
      <c r="J94" s="24"/>
      <c r="K94" s="353"/>
      <c r="L94" s="24"/>
      <c r="M94" s="353"/>
      <c r="N94" s="24"/>
      <c r="O94" s="362"/>
      <c r="P94" s="145">
        <f ca="1">IF(A93="Bye",$A$11,IF(F93&lt;F94,1,0)+IF(H93&lt;H94,1,0)+IF(J93&lt;J94,1,0)+IF(L93&lt;L94,1,0)+IF(N93&lt;N94,1,0))</f>
        <v>3</v>
      </c>
      <c r="Q94" s="137"/>
      <c r="R94" s="216"/>
      <c r="S94" s="2"/>
      <c r="T94" s="2"/>
      <c r="U94" s="2"/>
      <c r="V94" s="2"/>
      <c r="W94" s="350"/>
      <c r="X94" s="2"/>
      <c r="Y94" s="350"/>
      <c r="Z94" s="2"/>
      <c r="AA94" s="350"/>
      <c r="AB94" s="2"/>
      <c r="AC94" s="350"/>
      <c r="AD94" s="2"/>
      <c r="AE94" s="350"/>
      <c r="AF94" s="137"/>
      <c r="AG94" s="148"/>
      <c r="AH94" s="247"/>
      <c r="AI94" s="16"/>
      <c r="AL94" s="9"/>
      <c r="AM94" s="351"/>
      <c r="AN94" s="9"/>
      <c r="AO94" s="351"/>
      <c r="AP94" s="9"/>
      <c r="AQ94" s="351"/>
      <c r="AR94" s="9"/>
      <c r="AS94" s="351"/>
      <c r="AT94" s="9"/>
      <c r="AU94" s="351"/>
      <c r="AV94" s="137"/>
      <c r="AW94" s="138"/>
      <c r="AX94" s="164"/>
      <c r="BC94" s="351"/>
      <c r="BE94" s="351"/>
      <c r="BG94" s="351"/>
      <c r="BI94" s="351"/>
      <c r="BK94" s="351"/>
      <c r="BL94" s="138"/>
      <c r="BS94" s="351"/>
      <c r="BU94" s="351"/>
      <c r="BW94" s="351"/>
      <c r="BY94" s="351"/>
      <c r="CA94" s="351"/>
      <c r="CB94" s="138"/>
      <c r="CD94" s="223"/>
      <c r="CI94" s="351"/>
      <c r="CK94" s="351"/>
      <c r="CM94" s="351"/>
      <c r="CO94" s="351"/>
      <c r="CQ94" s="351"/>
      <c r="CR94" s="138"/>
      <c r="CT94" s="29"/>
      <c r="CU94" s="29"/>
      <c r="CV94" s="29"/>
      <c r="CW94" s="29"/>
      <c r="CX94" s="29"/>
      <c r="CY94" s="368"/>
      <c r="CZ94" s="29"/>
      <c r="DA94" s="368"/>
      <c r="DB94" s="29"/>
      <c r="DC94" s="368"/>
      <c r="DD94" s="29"/>
      <c r="DE94" s="368"/>
      <c r="DF94" s="29"/>
      <c r="DG94" s="368"/>
      <c r="DH94" s="156"/>
      <c r="DJ94" s="29"/>
      <c r="DK94" s="29"/>
      <c r="DL94" s="29"/>
      <c r="DM94" s="29"/>
      <c r="DN94" s="29"/>
      <c r="DO94" s="368"/>
      <c r="DP94" s="29"/>
      <c r="DQ94" s="368"/>
      <c r="DR94" s="29"/>
      <c r="DS94" s="368"/>
      <c r="DT94" s="29"/>
      <c r="DU94" s="368"/>
      <c r="DV94" s="29"/>
      <c r="DW94" s="368"/>
      <c r="DX94" s="156"/>
      <c r="DY94" s="28"/>
      <c r="DZ94" s="14"/>
      <c r="EA94" s="16"/>
      <c r="ED94" s="9"/>
      <c r="EE94" s="351"/>
      <c r="EF94" s="9"/>
      <c r="EG94" s="351"/>
      <c r="EH94" s="9"/>
      <c r="EI94" s="351"/>
      <c r="EJ94" s="9"/>
      <c r="EK94" s="351"/>
      <c r="EL94" s="9"/>
      <c r="EM94" s="366"/>
      <c r="EN94" s="137"/>
    </row>
    <row r="95" spans="1:148" s="1" customFormat="1" ht="15" customHeight="1" x14ac:dyDescent="0.25">
      <c r="A95" s="137"/>
      <c r="B95" s="132"/>
      <c r="C95" s="16"/>
      <c r="F95" s="9"/>
      <c r="G95" s="351"/>
      <c r="H95" s="9"/>
      <c r="I95" s="351"/>
      <c r="J95" s="9"/>
      <c r="K95" s="351"/>
      <c r="L95" s="9"/>
      <c r="M95" s="351"/>
      <c r="N95" s="9"/>
      <c r="O95" s="351"/>
      <c r="P95" s="146"/>
      <c r="Q95" s="137"/>
      <c r="R95" s="240"/>
      <c r="S95" s="16"/>
      <c r="U95" s="9"/>
      <c r="V95" s="9"/>
      <c r="W95" s="351"/>
      <c r="X95" s="9"/>
      <c r="Y95" s="351"/>
      <c r="Z95" s="9"/>
      <c r="AA95" s="351"/>
      <c r="AB95" s="9"/>
      <c r="AC95" s="351"/>
      <c r="AD95" s="9"/>
      <c r="AE95" s="351"/>
      <c r="AF95" s="137"/>
      <c r="AG95" s="148"/>
      <c r="AH95" s="216"/>
      <c r="AI95" s="2"/>
      <c r="AJ95" s="2"/>
      <c r="AK95" s="2"/>
      <c r="AL95" s="2"/>
      <c r="AM95" s="350"/>
      <c r="AN95" s="2"/>
      <c r="AO95" s="351"/>
      <c r="AQ95" s="351"/>
      <c r="AS95" s="351"/>
      <c r="AU95" s="351"/>
      <c r="AV95" s="138"/>
      <c r="AW95" s="138"/>
      <c r="AX95" s="164"/>
      <c r="BC95" s="351"/>
      <c r="BE95" s="351"/>
      <c r="BG95" s="351"/>
      <c r="BI95" s="351"/>
      <c r="BK95" s="351"/>
      <c r="BL95" s="138"/>
      <c r="BS95" s="351"/>
      <c r="BU95" s="351"/>
      <c r="BW95" s="351"/>
      <c r="BY95" s="351"/>
      <c r="CA95" s="351"/>
      <c r="CB95" s="138"/>
      <c r="CD95" s="223"/>
      <c r="CI95" s="351"/>
      <c r="CK95" s="351"/>
      <c r="CM95" s="351"/>
      <c r="CO95" s="351"/>
      <c r="CQ95" s="351"/>
      <c r="CR95" s="138"/>
      <c r="CT95" s="29"/>
      <c r="CU95" s="29"/>
      <c r="CV95" s="29"/>
      <c r="CW95" s="29"/>
      <c r="CX95" s="29"/>
      <c r="CY95" s="368"/>
      <c r="CZ95" s="29"/>
      <c r="DA95" s="368"/>
      <c r="DB95" s="29"/>
      <c r="DC95" s="368"/>
      <c r="DD95" s="29"/>
      <c r="DE95" s="368"/>
      <c r="DF95" s="29"/>
      <c r="DG95" s="368"/>
      <c r="DH95" s="156"/>
      <c r="DJ95" s="29"/>
      <c r="DK95" s="29"/>
      <c r="DL95" s="29"/>
      <c r="DM95" s="29"/>
      <c r="DN95" s="29"/>
      <c r="DO95" s="368"/>
      <c r="DP95" s="29"/>
      <c r="DQ95" s="368"/>
      <c r="DR95" s="29"/>
      <c r="DS95" s="368"/>
      <c r="DT95" s="29"/>
      <c r="DU95" s="368"/>
      <c r="DV95" s="29"/>
      <c r="DW95" s="368"/>
      <c r="DX95" s="156"/>
      <c r="DY95" s="28"/>
      <c r="DZ95" s="21"/>
      <c r="EA95" s="22">
        <f ca="1">EA81+1</f>
        <v>47</v>
      </c>
      <c r="EB95" s="19">
        <f ca="1">VLOOKUP(EA95,dummy1!$O$9:$R$72,2,FALSE)</f>
        <v>42040</v>
      </c>
      <c r="EC95" s="20">
        <f ca="1">VLOOKUP(EA95,dummy1!$O$9:$R$72,3,FALSE)</f>
        <v>0.79166666666666674</v>
      </c>
      <c r="ED95" s="420" t="str">
        <f ca="1">VLOOKUP(EA95,dummy1!$O$9:$R$72,4,FALSE)</f>
        <v>Court 15</v>
      </c>
      <c r="EE95" s="421"/>
      <c r="EF95" s="421"/>
      <c r="EG95" s="421"/>
      <c r="EH95" s="421"/>
      <c r="EI95" s="421"/>
      <c r="EJ95" s="421"/>
      <c r="EK95" s="421"/>
      <c r="EL95" s="422"/>
      <c r="EM95" s="366"/>
      <c r="EN95" s="137"/>
    </row>
    <row r="96" spans="1:148" s="1" customFormat="1" ht="15" customHeight="1" thickBot="1" x14ac:dyDescent="0.3">
      <c r="A96" s="137"/>
      <c r="B96" s="131"/>
      <c r="C96" s="130">
        <f ca="1">IF(A93&lt;&gt;"Bye",IF(A94&lt;&gt;"Bye",C90+1,C90),C90)</f>
        <v>8</v>
      </c>
      <c r="D96" s="182">
        <f ca="1">VLOOKUP(C96,dummy1!$O$9:$R$72,2,FALSE)</f>
        <v>42040</v>
      </c>
      <c r="E96" s="183">
        <f ca="1">VLOOKUP(C96,dummy1!$O$9:$R$72,3,FALSE)</f>
        <v>0.625</v>
      </c>
      <c r="F96" s="412" t="str">
        <f ca="1">VLOOKUP(C96,dummy1!$O$9:$R$72,4,FALSE)</f>
        <v>Court 8</v>
      </c>
      <c r="G96" s="412"/>
      <c r="H96" s="412"/>
      <c r="I96" s="412"/>
      <c r="J96" s="412"/>
      <c r="K96" s="412"/>
      <c r="L96" s="412"/>
      <c r="M96" s="412"/>
      <c r="N96" s="412"/>
      <c r="O96" s="351"/>
      <c r="P96" s="146"/>
      <c r="Q96" s="157"/>
      <c r="R96" s="241"/>
      <c r="S96" s="27" t="str">
        <f ca="1">IF(P93=$A$11,C93,IF(P94=$A$11,C94,""))</f>
        <v>(Bye)</v>
      </c>
      <c r="T96" s="1" t="str">
        <f ca="1">IF(P93=$A$11,D93,IF(P94=$A$11,D94,"Winner Match "&amp;C96))</f>
        <v/>
      </c>
      <c r="V96" s="23"/>
      <c r="W96" s="352"/>
      <c r="X96" s="23"/>
      <c r="Y96" s="352"/>
      <c r="Z96" s="23"/>
      <c r="AA96" s="352"/>
      <c r="AB96" s="23"/>
      <c r="AC96" s="352"/>
      <c r="AD96" s="23"/>
      <c r="AE96" s="361"/>
      <c r="AF96" s="138">
        <f>IF(V96&gt;V97,1,0)+IF(X96&gt;X97,1,0)+IF(Z96&gt;Z97,1,0)+IF(AB96&gt;AB97,1,0)+IF(AD96&gt;AD97,1,0)</f>
        <v>0</v>
      </c>
      <c r="AG96" s="148"/>
      <c r="AH96" s="216"/>
      <c r="AI96" s="2"/>
      <c r="AJ96" s="2"/>
      <c r="AK96" s="2"/>
      <c r="AL96" s="2"/>
      <c r="AM96" s="350"/>
      <c r="AN96" s="2"/>
      <c r="AO96" s="351"/>
      <c r="AQ96" s="351"/>
      <c r="AS96" s="351"/>
      <c r="AU96" s="351"/>
      <c r="AV96" s="138"/>
      <c r="AW96" s="138"/>
      <c r="AX96" s="164"/>
      <c r="BC96" s="351"/>
      <c r="BE96" s="351"/>
      <c r="BG96" s="351"/>
      <c r="BI96" s="351"/>
      <c r="BK96" s="351"/>
      <c r="BL96" s="138"/>
      <c r="BS96" s="351"/>
      <c r="BU96" s="351"/>
      <c r="BW96" s="351"/>
      <c r="BY96" s="351"/>
      <c r="CA96" s="351"/>
      <c r="CB96" s="138"/>
      <c r="CD96" s="223"/>
      <c r="CI96" s="351"/>
      <c r="CK96" s="351"/>
      <c r="CM96" s="351"/>
      <c r="CO96" s="351"/>
      <c r="CQ96" s="351"/>
      <c r="CR96" s="138"/>
      <c r="CT96" s="29"/>
      <c r="CU96" s="29"/>
      <c r="CV96" s="29"/>
      <c r="CW96" s="29"/>
      <c r="CX96" s="29"/>
      <c r="CY96" s="368"/>
      <c r="CZ96" s="29"/>
      <c r="DA96" s="368"/>
      <c r="DB96" s="29"/>
      <c r="DC96" s="368"/>
      <c r="DD96" s="29"/>
      <c r="DE96" s="368"/>
      <c r="DF96" s="29"/>
      <c r="DG96" s="368"/>
      <c r="DH96" s="156"/>
      <c r="DJ96" s="29"/>
      <c r="DK96" s="29"/>
      <c r="DL96" s="29"/>
      <c r="DM96" s="29"/>
      <c r="DN96" s="29"/>
      <c r="DO96" s="368"/>
      <c r="DP96" s="29"/>
      <c r="DQ96" s="368"/>
      <c r="DR96" s="29"/>
      <c r="DS96" s="368"/>
      <c r="DT96" s="29"/>
      <c r="DU96" s="368"/>
      <c r="DV96" s="29"/>
      <c r="DW96" s="368"/>
      <c r="DX96" s="156"/>
      <c r="DY96" s="28"/>
      <c r="DZ96" s="17"/>
      <c r="EA96" s="7"/>
      <c r="EB96" s="5"/>
      <c r="EC96" s="5"/>
      <c r="ED96" s="18"/>
      <c r="EE96" s="355"/>
      <c r="EF96" s="18"/>
      <c r="EG96" s="355"/>
      <c r="EH96" s="18"/>
      <c r="EI96" s="355"/>
      <c r="EJ96" s="18"/>
      <c r="EK96" s="355"/>
      <c r="EL96" s="18"/>
      <c r="EM96" s="367"/>
      <c r="EN96" s="137"/>
    </row>
    <row r="97" spans="1:150" s="1" customFormat="1" ht="15" customHeight="1" x14ac:dyDescent="0.25">
      <c r="A97" s="137"/>
      <c r="B97" s="113"/>
      <c r="C97" s="16"/>
      <c r="F97" s="9"/>
      <c r="G97" s="351"/>
      <c r="H97" s="9"/>
      <c r="I97" s="351"/>
      <c r="J97" s="9"/>
      <c r="K97" s="351"/>
      <c r="L97" s="9"/>
      <c r="M97" s="351"/>
      <c r="N97" s="9"/>
      <c r="O97" s="351"/>
      <c r="P97" s="146"/>
      <c r="Q97" s="137"/>
      <c r="R97" s="240"/>
      <c r="S97" s="15" t="str">
        <f ca="1">IF(P99=$A$11,C99,IF(P100=$A$11,C100,""))</f>
        <v>(Bye)</v>
      </c>
      <c r="T97" s="10" t="str">
        <f ca="1">IF(P99=$A$11,D99,IF(P100=$A$11,D100,"Winner Match "&amp;C102))</f>
        <v/>
      </c>
      <c r="U97" s="10"/>
      <c r="V97" s="24"/>
      <c r="W97" s="353"/>
      <c r="X97" s="24"/>
      <c r="Y97" s="353"/>
      <c r="Z97" s="24"/>
      <c r="AA97" s="353"/>
      <c r="AB97" s="24"/>
      <c r="AC97" s="353"/>
      <c r="AD97" s="24"/>
      <c r="AE97" s="362"/>
      <c r="AF97" s="149">
        <f>IF(V96&lt;V97,1,0)+IF(X96&lt;X97,1,0)+IF(Z96&lt;Z97,1,0)+IF(AB96&lt;AB97,1,0)+IF(AD96&lt;AD97,1,0)</f>
        <v>0</v>
      </c>
      <c r="AG97" s="137"/>
      <c r="AH97" s="216"/>
      <c r="AI97" s="2"/>
      <c r="AJ97" s="2"/>
      <c r="AK97" s="2"/>
      <c r="AL97" s="2"/>
      <c r="AM97" s="350"/>
      <c r="AN97" s="2"/>
      <c r="AO97" s="351"/>
      <c r="AQ97" s="351"/>
      <c r="AS97" s="351"/>
      <c r="AU97" s="351"/>
      <c r="AV97" s="138"/>
      <c r="AW97" s="138"/>
      <c r="AX97" s="164"/>
      <c r="BC97" s="351"/>
      <c r="BE97" s="351"/>
      <c r="BG97" s="351"/>
      <c r="BI97" s="351"/>
      <c r="BK97" s="351"/>
      <c r="BL97" s="138"/>
      <c r="BS97" s="351"/>
      <c r="BU97" s="351"/>
      <c r="BW97" s="351"/>
      <c r="BY97" s="351"/>
      <c r="CA97" s="351"/>
      <c r="CB97" s="138"/>
      <c r="CC97" s="138"/>
      <c r="CD97" s="164"/>
      <c r="CI97" s="351"/>
      <c r="CK97" s="351"/>
      <c r="CM97" s="351"/>
      <c r="CO97" s="351"/>
      <c r="CQ97" s="351"/>
      <c r="CR97" s="138"/>
      <c r="CT97" s="29"/>
      <c r="CU97" s="16"/>
      <c r="CX97" s="9"/>
      <c r="CY97" s="351"/>
      <c r="CZ97" s="9"/>
      <c r="DA97" s="351"/>
      <c r="DB97" s="9"/>
      <c r="DC97" s="351"/>
      <c r="DD97" s="9"/>
      <c r="DE97" s="351"/>
      <c r="DF97" s="9"/>
      <c r="DG97" s="351"/>
      <c r="DH97" s="137"/>
      <c r="DJ97" s="29"/>
      <c r="DK97" s="16"/>
      <c r="DN97" s="9"/>
      <c r="DO97" s="351"/>
      <c r="DP97" s="9"/>
      <c r="DQ97" s="351"/>
      <c r="DR97" s="9"/>
      <c r="DS97" s="351"/>
      <c r="DT97" s="9"/>
      <c r="DU97" s="351"/>
      <c r="DV97" s="9"/>
      <c r="DW97" s="351"/>
      <c r="DX97" s="137"/>
      <c r="DY97" s="28"/>
      <c r="EE97" s="351"/>
      <c r="EG97" s="351"/>
      <c r="EI97" s="351"/>
      <c r="EK97" s="351"/>
      <c r="EM97" s="351"/>
    </row>
    <row r="98" spans="1:150" s="1" customFormat="1" ht="15" customHeight="1" x14ac:dyDescent="0.25">
      <c r="A98" s="137" t="str">
        <f ca="1">IF(OR(A99="Bye",A100="Bye"),"Bye","")</f>
        <v>Bye</v>
      </c>
      <c r="B98" s="131"/>
      <c r="C98" s="16"/>
      <c r="E98" s="9"/>
      <c r="F98" s="9"/>
      <c r="G98" s="351"/>
      <c r="H98" s="9"/>
      <c r="I98" s="351"/>
      <c r="J98" s="9"/>
      <c r="K98" s="351"/>
      <c r="L98" s="9"/>
      <c r="M98" s="351"/>
      <c r="N98" s="9"/>
      <c r="O98" s="351"/>
      <c r="P98" s="137"/>
      <c r="Q98" s="148"/>
      <c r="R98" s="240"/>
      <c r="S98" s="16"/>
      <c r="V98" s="9"/>
      <c r="W98" s="351"/>
      <c r="X98" s="9"/>
      <c r="Y98" s="351"/>
      <c r="Z98" s="9"/>
      <c r="AA98" s="351"/>
      <c r="AB98" s="9"/>
      <c r="AC98" s="351"/>
      <c r="AD98" s="9"/>
      <c r="AE98" s="351"/>
      <c r="AF98" s="137"/>
      <c r="AG98" s="137"/>
      <c r="AH98" s="216"/>
      <c r="AI98" s="2"/>
      <c r="AJ98" s="2"/>
      <c r="AK98" s="2"/>
      <c r="AL98" s="2"/>
      <c r="AM98" s="350"/>
      <c r="AN98" s="2"/>
      <c r="AO98" s="351"/>
      <c r="AQ98" s="351"/>
      <c r="AS98" s="351"/>
      <c r="AU98" s="351"/>
      <c r="AV98" s="138"/>
      <c r="AW98" s="138"/>
      <c r="AX98" s="164"/>
      <c r="BC98" s="351"/>
      <c r="BE98" s="351"/>
      <c r="BG98" s="351"/>
      <c r="BI98" s="351"/>
      <c r="BK98" s="351"/>
      <c r="BL98" s="138"/>
      <c r="BS98" s="351"/>
      <c r="BU98" s="351"/>
      <c r="BW98" s="351"/>
      <c r="BY98" s="351"/>
      <c r="CA98" s="351"/>
      <c r="CB98" s="138"/>
      <c r="CC98" s="138"/>
      <c r="CD98" s="164"/>
      <c r="CI98" s="351"/>
      <c r="CK98" s="351"/>
      <c r="CM98" s="351"/>
      <c r="CO98" s="351"/>
      <c r="CQ98" s="351"/>
      <c r="CR98" s="138"/>
      <c r="CT98" s="29"/>
      <c r="CU98" s="16"/>
      <c r="CX98" s="9"/>
      <c r="CY98" s="351"/>
      <c r="CZ98" s="9"/>
      <c r="DA98" s="351"/>
      <c r="DB98" s="9"/>
      <c r="DC98" s="351"/>
      <c r="DD98" s="9"/>
      <c r="DE98" s="351"/>
      <c r="DF98" s="9"/>
      <c r="DG98" s="351"/>
      <c r="DH98" s="137"/>
      <c r="DJ98" s="29"/>
      <c r="DK98" s="16"/>
      <c r="DN98" s="9"/>
      <c r="DO98" s="351"/>
      <c r="DP98" s="9"/>
      <c r="DQ98" s="351"/>
      <c r="DR98" s="9"/>
      <c r="DS98" s="351"/>
      <c r="DT98" s="9"/>
      <c r="DU98" s="351"/>
      <c r="DV98" s="9"/>
      <c r="DW98" s="351"/>
      <c r="DX98" s="137"/>
      <c r="DY98" s="28"/>
      <c r="EE98" s="351"/>
      <c r="EG98" s="351"/>
      <c r="EI98" s="351"/>
      <c r="EK98" s="351"/>
      <c r="EM98" s="351"/>
    </row>
    <row r="99" spans="1:150" s="1" customFormat="1" ht="15" customHeight="1" thickBot="1" x14ac:dyDescent="0.3">
      <c r="A99" s="137" t="str">
        <f ca="1">dummy1!S24</f>
        <v>Bye</v>
      </c>
      <c r="B99" s="132"/>
      <c r="C99" s="15" t="str">
        <f ca="1">IF(D99="Bye","","("&amp;A99&amp;")")</f>
        <v>(Bye)</v>
      </c>
      <c r="D99" s="1" t="str">
        <f ca="1">IFERROR(VLOOKUP(A99,dummy1!$K$45:$L$300,2,FALSE),"")</f>
        <v/>
      </c>
      <c r="F99" s="23"/>
      <c r="G99" s="352"/>
      <c r="H99" s="23"/>
      <c r="I99" s="352"/>
      <c r="J99" s="23"/>
      <c r="K99" s="352"/>
      <c r="L99" s="23"/>
      <c r="M99" s="352"/>
      <c r="N99" s="23"/>
      <c r="O99" s="361"/>
      <c r="P99" s="138">
        <f ca="1">IF(A100="Bye",$A$11,IF(F99&gt;F100,1,0)+IF(H99&gt;H100,1,0)+IF(J99&gt;J100,1,0)+IF(L99&gt;L100,1,0)+IF(N99&gt;N100,1,0))</f>
        <v>3</v>
      </c>
      <c r="Q99" s="148"/>
      <c r="R99" s="240"/>
      <c r="S99" s="184">
        <f ca="1">S87+1</f>
        <v>20</v>
      </c>
      <c r="T99" s="185">
        <f ca="1">VLOOKUP(S99,dummy1!$O$9:$R$72,2,FALSE)</f>
        <v>42040</v>
      </c>
      <c r="U99" s="186">
        <f ca="1">VLOOKUP(S99,dummy1!$O$9:$R$72,3,FALSE)</f>
        <v>0.70833333333333337</v>
      </c>
      <c r="V99" s="414" t="str">
        <f ca="1">VLOOKUP(S99,dummy1!$O$9:$R$72,4,FALSE)</f>
        <v>Court 4</v>
      </c>
      <c r="W99" s="414"/>
      <c r="X99" s="414"/>
      <c r="Y99" s="414"/>
      <c r="Z99" s="414"/>
      <c r="AA99" s="414"/>
      <c r="AB99" s="414"/>
      <c r="AC99" s="414"/>
      <c r="AD99" s="414"/>
      <c r="AE99" s="351"/>
      <c r="AF99" s="137"/>
      <c r="AG99" s="137"/>
      <c r="AH99" s="216"/>
      <c r="AI99" s="2"/>
      <c r="AJ99" s="2"/>
      <c r="AK99" s="2"/>
      <c r="AL99" s="2"/>
      <c r="AM99" s="350"/>
      <c r="AN99" s="2"/>
      <c r="AO99" s="351"/>
      <c r="AQ99" s="351"/>
      <c r="AS99" s="351"/>
      <c r="AU99" s="351"/>
      <c r="AV99" s="138"/>
      <c r="AW99" s="138"/>
      <c r="AX99" s="164"/>
      <c r="BC99" s="351"/>
      <c r="BE99" s="351"/>
      <c r="BG99" s="351"/>
      <c r="BI99" s="351"/>
      <c r="BK99" s="351"/>
      <c r="BL99" s="138"/>
      <c r="BS99" s="351"/>
      <c r="BU99" s="351"/>
      <c r="BW99" s="351"/>
      <c r="BY99" s="351"/>
      <c r="CA99" s="351"/>
      <c r="CB99" s="138"/>
      <c r="CC99" s="138"/>
      <c r="CD99" s="164"/>
      <c r="CI99" s="351"/>
      <c r="CK99" s="351"/>
      <c r="CM99" s="351"/>
      <c r="CO99" s="351"/>
      <c r="CQ99" s="351"/>
      <c r="CR99" s="138"/>
      <c r="CT99" s="29"/>
      <c r="CU99" s="16"/>
      <c r="CX99" s="9"/>
      <c r="CY99" s="351"/>
      <c r="CZ99" s="9"/>
      <c r="DA99" s="351"/>
      <c r="DB99" s="9"/>
      <c r="DC99" s="351"/>
      <c r="DD99" s="9"/>
      <c r="DE99" s="351"/>
      <c r="DF99" s="9"/>
      <c r="DG99" s="351"/>
      <c r="DH99" s="137"/>
      <c r="DJ99" s="29"/>
      <c r="DK99" s="16"/>
      <c r="DN99" s="9"/>
      <c r="DO99" s="351"/>
      <c r="DP99" s="9"/>
      <c r="DQ99" s="351"/>
      <c r="DR99" s="9"/>
      <c r="DS99" s="351"/>
      <c r="DT99" s="9"/>
      <c r="DU99" s="351"/>
      <c r="DV99" s="9"/>
      <c r="DW99" s="351"/>
      <c r="DX99" s="137"/>
      <c r="DY99" s="28"/>
      <c r="EE99" s="351"/>
      <c r="EG99" s="351"/>
      <c r="EI99" s="351"/>
      <c r="EK99" s="351"/>
      <c r="EM99" s="351"/>
    </row>
    <row r="100" spans="1:150" s="1" customFormat="1" ht="15" customHeight="1" x14ac:dyDescent="0.25">
      <c r="A100" s="137" t="str">
        <f ca="1">dummy1!T24</f>
        <v>Bye</v>
      </c>
      <c r="B100" s="132"/>
      <c r="C100" s="15" t="str">
        <f ca="1">IF(D100="Bye","","("&amp;A100&amp;")")</f>
        <v>(Bye)</v>
      </c>
      <c r="D100" s="10" t="str">
        <f ca="1">IFERROR(VLOOKUP(A100,dummy1!$K$45:$L$300,2,FALSE),"")</f>
        <v/>
      </c>
      <c r="E100" s="10"/>
      <c r="F100" s="24"/>
      <c r="G100" s="353"/>
      <c r="H100" s="24"/>
      <c r="I100" s="353"/>
      <c r="J100" s="24"/>
      <c r="K100" s="353"/>
      <c r="L100" s="24"/>
      <c r="M100" s="353"/>
      <c r="N100" s="24"/>
      <c r="O100" s="362"/>
      <c r="P100" s="149">
        <f ca="1">IF(A99="Bye",$A$11,IF(F99&lt;F100,1,0)+IF(H99&lt;H100,1,0)+IF(J99&lt;J100,1,0)+IF(L99&lt;L100,1,0)+IF(N99&lt;N100,1,0))</f>
        <v>3</v>
      </c>
      <c r="Q100" s="137"/>
      <c r="R100" s="112"/>
      <c r="S100" s="16"/>
      <c r="V100" s="9"/>
      <c r="W100" s="351"/>
      <c r="X100" s="9"/>
      <c r="Y100" s="351"/>
      <c r="Z100" s="9"/>
      <c r="AA100" s="351"/>
      <c r="AB100" s="9"/>
      <c r="AC100" s="351"/>
      <c r="AD100" s="9"/>
      <c r="AE100" s="351"/>
      <c r="AF100" s="137"/>
      <c r="AG100" s="137"/>
      <c r="AH100" s="216"/>
      <c r="AI100" s="2"/>
      <c r="AJ100" s="2"/>
      <c r="AK100" s="2"/>
      <c r="AL100" s="2"/>
      <c r="AM100" s="350"/>
      <c r="AN100" s="2"/>
      <c r="AO100" s="351"/>
      <c r="AQ100" s="351"/>
      <c r="AS100" s="351"/>
      <c r="AU100" s="351"/>
      <c r="AV100" s="138"/>
      <c r="AW100" s="138"/>
      <c r="AX100" s="164"/>
      <c r="BC100" s="351"/>
      <c r="BE100" s="351"/>
      <c r="BG100" s="351"/>
      <c r="BI100" s="351"/>
      <c r="BK100" s="351"/>
      <c r="BL100" s="138"/>
      <c r="BS100" s="351"/>
      <c r="BU100" s="351"/>
      <c r="BW100" s="351"/>
      <c r="BY100" s="351"/>
      <c r="CA100" s="351"/>
      <c r="CB100" s="138"/>
      <c r="CC100" s="138"/>
      <c r="CD100" s="164"/>
      <c r="CI100" s="351"/>
      <c r="CK100" s="351"/>
      <c r="CM100" s="351"/>
      <c r="CO100" s="351"/>
      <c r="CQ100" s="351"/>
      <c r="CR100" s="138"/>
      <c r="CT100" s="29"/>
      <c r="CU100" s="16"/>
      <c r="CX100" s="9"/>
      <c r="CY100" s="351"/>
      <c r="CZ100" s="9"/>
      <c r="DA100" s="351"/>
      <c r="DB100" s="9"/>
      <c r="DC100" s="351"/>
      <c r="DD100" s="9"/>
      <c r="DE100" s="351"/>
      <c r="DF100" s="9"/>
      <c r="DG100" s="351"/>
      <c r="DH100" s="137"/>
      <c r="DJ100" s="29"/>
      <c r="DK100" s="16"/>
      <c r="DN100" s="9"/>
      <c r="DO100" s="351"/>
      <c r="DP100" s="9"/>
      <c r="DQ100" s="351"/>
      <c r="DR100" s="9"/>
      <c r="DS100" s="351"/>
      <c r="DT100" s="9"/>
      <c r="DU100" s="351"/>
      <c r="DV100" s="9"/>
      <c r="DW100" s="351"/>
      <c r="DX100" s="137"/>
      <c r="DY100" s="28"/>
      <c r="EE100" s="351"/>
      <c r="EG100" s="351"/>
      <c r="EI100" s="351"/>
      <c r="EK100" s="351"/>
      <c r="EM100" s="351"/>
    </row>
    <row r="101" spans="1:150" s="1" customFormat="1" ht="15" customHeight="1" x14ac:dyDescent="0.25">
      <c r="A101" s="137"/>
      <c r="B101" s="132"/>
      <c r="C101" s="16"/>
      <c r="F101" s="9"/>
      <c r="G101" s="351"/>
      <c r="H101" s="9"/>
      <c r="I101" s="351"/>
      <c r="J101" s="9"/>
      <c r="K101" s="351"/>
      <c r="L101" s="9"/>
      <c r="M101" s="351"/>
      <c r="N101" s="9"/>
      <c r="O101" s="351"/>
      <c r="P101" s="138"/>
      <c r="Q101" s="137"/>
      <c r="R101" s="216"/>
      <c r="S101" s="2"/>
      <c r="T101" s="2"/>
      <c r="U101" s="2"/>
      <c r="V101" s="2"/>
      <c r="W101" s="350"/>
      <c r="X101" s="2"/>
      <c r="Y101" s="350"/>
      <c r="Z101" s="2"/>
      <c r="AA101" s="350"/>
      <c r="AB101" s="2"/>
      <c r="AC101" s="350"/>
      <c r="AD101" s="2"/>
      <c r="AE101" s="350"/>
      <c r="AF101" s="137"/>
      <c r="AG101" s="137"/>
      <c r="AH101" s="216"/>
      <c r="AI101" s="2"/>
      <c r="AJ101" s="2"/>
      <c r="AK101" s="2"/>
      <c r="AL101" s="2"/>
      <c r="AM101" s="350"/>
      <c r="AN101" s="2"/>
      <c r="AO101" s="351"/>
      <c r="AQ101" s="351"/>
      <c r="AS101" s="351"/>
      <c r="AU101" s="351"/>
      <c r="AV101" s="138"/>
      <c r="AW101" s="138"/>
      <c r="AX101" s="164"/>
      <c r="BC101" s="351"/>
      <c r="BE101" s="351"/>
      <c r="BG101" s="351"/>
      <c r="BI101" s="351"/>
      <c r="BK101" s="351"/>
      <c r="BL101" s="138"/>
      <c r="BS101" s="351"/>
      <c r="BU101" s="351"/>
      <c r="BW101" s="351"/>
      <c r="BY101" s="351"/>
      <c r="CA101" s="351"/>
      <c r="CB101" s="138"/>
      <c r="CC101" s="138"/>
      <c r="CD101" s="164"/>
      <c r="CI101" s="351"/>
      <c r="CK101" s="351"/>
      <c r="CM101" s="351"/>
      <c r="CO101" s="351"/>
      <c r="CQ101" s="351"/>
      <c r="CR101" s="138"/>
      <c r="CT101" s="29"/>
      <c r="CU101" s="16"/>
      <c r="CX101" s="9"/>
      <c r="CY101" s="351"/>
      <c r="CZ101" s="9"/>
      <c r="DA101" s="351"/>
      <c r="DB101" s="9"/>
      <c r="DC101" s="351"/>
      <c r="DD101" s="9"/>
      <c r="DE101" s="351"/>
      <c r="DF101" s="9"/>
      <c r="DG101" s="351"/>
      <c r="DH101" s="137"/>
      <c r="DJ101" s="29"/>
      <c r="DK101" s="16"/>
      <c r="DN101" s="9"/>
      <c r="DO101" s="351"/>
      <c r="DP101" s="9"/>
      <c r="DQ101" s="351"/>
      <c r="DR101" s="9"/>
      <c r="DS101" s="351"/>
      <c r="DT101" s="9"/>
      <c r="DU101" s="351"/>
      <c r="DV101" s="9"/>
      <c r="DW101" s="351"/>
      <c r="DX101" s="137"/>
      <c r="DY101" s="28"/>
      <c r="EE101" s="351"/>
      <c r="EG101" s="351"/>
      <c r="EI101" s="351"/>
      <c r="EK101" s="351"/>
      <c r="EM101" s="351"/>
    </row>
    <row r="102" spans="1:150" s="1" customFormat="1" ht="15" customHeight="1" x14ac:dyDescent="0.25">
      <c r="A102" s="137"/>
      <c r="B102" s="131"/>
      <c r="C102" s="130">
        <f ca="1">IF(A99&lt;&gt;"Bye",IF(A100&lt;&gt;"Bye",C96+1,C96),C96)</f>
        <v>8</v>
      </c>
      <c r="D102" s="182">
        <f ca="1">VLOOKUP(C102,dummy1!$O$9:$R$72,2,FALSE)</f>
        <v>42040</v>
      </c>
      <c r="E102" s="183">
        <f ca="1">VLOOKUP(C102,dummy1!$O$9:$R$72,3,FALSE)</f>
        <v>0.625</v>
      </c>
      <c r="F102" s="412" t="str">
        <f ca="1">VLOOKUP(C102,dummy1!$O$9:$R$72,4,FALSE)</f>
        <v>Court 8</v>
      </c>
      <c r="G102" s="412"/>
      <c r="H102" s="412"/>
      <c r="I102" s="412"/>
      <c r="J102" s="412"/>
      <c r="K102" s="412"/>
      <c r="L102" s="412"/>
      <c r="M102" s="412"/>
      <c r="N102" s="412"/>
      <c r="O102" s="351"/>
      <c r="P102" s="138"/>
      <c r="Q102" s="137"/>
      <c r="R102" s="216"/>
      <c r="S102" s="2"/>
      <c r="T102" s="2"/>
      <c r="U102" s="2"/>
      <c r="V102" s="2"/>
      <c r="W102" s="350"/>
      <c r="X102" s="4"/>
      <c r="Y102" s="350"/>
      <c r="Z102" s="4"/>
      <c r="AA102" s="350"/>
      <c r="AB102" s="2"/>
      <c r="AC102" s="350"/>
      <c r="AD102" s="2"/>
      <c r="AE102" s="350"/>
      <c r="AF102" s="137"/>
      <c r="AG102" s="137"/>
      <c r="AH102" s="216"/>
      <c r="AI102" s="2"/>
      <c r="AJ102" s="2"/>
      <c r="AK102" s="2"/>
      <c r="AL102" s="2"/>
      <c r="AM102" s="350"/>
      <c r="AN102" s="2"/>
      <c r="AO102" s="351"/>
      <c r="AQ102" s="351"/>
      <c r="AS102" s="351"/>
      <c r="AU102" s="351"/>
      <c r="AV102" s="138"/>
      <c r="AW102" s="138"/>
      <c r="AX102" s="164"/>
      <c r="BC102" s="351"/>
      <c r="BE102" s="351"/>
      <c r="BG102" s="351"/>
      <c r="BI102" s="351"/>
      <c r="BK102" s="351"/>
      <c r="BL102" s="138"/>
      <c r="BS102" s="351"/>
      <c r="BU102" s="351"/>
      <c r="BW102" s="351"/>
      <c r="BY102" s="351"/>
      <c r="CA102" s="351"/>
      <c r="CB102" s="138"/>
      <c r="CC102" s="138"/>
      <c r="CD102" s="164"/>
      <c r="CI102" s="351"/>
      <c r="CK102" s="351"/>
      <c r="CM102" s="351"/>
      <c r="CO102" s="351"/>
      <c r="CQ102" s="351"/>
      <c r="CR102" s="138"/>
      <c r="CT102" s="29"/>
      <c r="CU102" s="16"/>
      <c r="CX102" s="9"/>
      <c r="CY102" s="351"/>
      <c r="CZ102" s="9"/>
      <c r="DA102" s="351"/>
      <c r="DB102" s="9"/>
      <c r="DC102" s="351"/>
      <c r="DD102" s="9"/>
      <c r="DE102" s="351"/>
      <c r="DF102" s="9"/>
      <c r="DG102" s="351"/>
      <c r="DH102" s="137"/>
      <c r="DJ102" s="29"/>
      <c r="DK102" s="16"/>
      <c r="DN102" s="9"/>
      <c r="DO102" s="351"/>
      <c r="DP102" s="9"/>
      <c r="DQ102" s="351"/>
      <c r="DR102" s="9"/>
      <c r="DS102" s="351"/>
      <c r="DT102" s="9"/>
      <c r="DU102" s="351"/>
      <c r="DV102" s="9"/>
      <c r="DW102" s="351"/>
      <c r="DX102" s="137"/>
      <c r="DY102" s="28"/>
      <c r="EE102" s="351"/>
      <c r="EG102" s="351"/>
      <c r="EI102" s="351"/>
      <c r="EK102" s="351"/>
      <c r="EM102" s="351"/>
    </row>
    <row r="103" spans="1:150" s="1" customFormat="1" ht="15" customHeight="1" x14ac:dyDescent="0.25">
      <c r="A103" s="137"/>
      <c r="B103" s="113"/>
      <c r="C103" s="16"/>
      <c r="F103" s="9"/>
      <c r="G103" s="351"/>
      <c r="H103" s="9"/>
      <c r="I103" s="351"/>
      <c r="J103" s="9"/>
      <c r="K103" s="351"/>
      <c r="L103" s="9"/>
      <c r="M103" s="351"/>
      <c r="N103" s="9"/>
      <c r="O103" s="351"/>
      <c r="P103" s="137"/>
      <c r="Q103" s="137"/>
      <c r="R103" s="216"/>
      <c r="S103" s="2"/>
      <c r="T103" s="2"/>
      <c r="U103" s="2"/>
      <c r="V103" s="2"/>
      <c r="W103" s="350"/>
      <c r="X103" s="2"/>
      <c r="Y103" s="350"/>
      <c r="Z103" s="2"/>
      <c r="AA103" s="350"/>
      <c r="AB103" s="2"/>
      <c r="AC103" s="350"/>
      <c r="AD103" s="2"/>
      <c r="AE103" s="350"/>
      <c r="AF103" s="137"/>
      <c r="AG103" s="137"/>
      <c r="AH103" s="216"/>
      <c r="AI103" s="2"/>
      <c r="AJ103" s="2"/>
      <c r="AK103" s="2"/>
      <c r="AL103" s="2"/>
      <c r="AM103" s="350"/>
      <c r="AN103" s="2"/>
      <c r="AO103" s="351"/>
      <c r="AQ103" s="351"/>
      <c r="AS103" s="351"/>
      <c r="AU103" s="351"/>
      <c r="AV103" s="138"/>
      <c r="AW103" s="138"/>
      <c r="AX103" s="164"/>
      <c r="BC103" s="351"/>
      <c r="BE103" s="351"/>
      <c r="BG103" s="351"/>
      <c r="BI103" s="351"/>
      <c r="BK103" s="351"/>
      <c r="BL103" s="138"/>
      <c r="BS103" s="351"/>
      <c r="BU103" s="351"/>
      <c r="BW103" s="351"/>
      <c r="BY103" s="351"/>
      <c r="CA103" s="351"/>
      <c r="CB103" s="138"/>
      <c r="CC103" s="138"/>
      <c r="CD103" s="164"/>
      <c r="CI103" s="351"/>
      <c r="CK103" s="351"/>
      <c r="CM103" s="351"/>
      <c r="CO103" s="351"/>
      <c r="CQ103" s="351"/>
      <c r="CR103" s="138"/>
      <c r="CT103" s="29"/>
      <c r="CU103" s="16"/>
      <c r="CX103" s="9"/>
      <c r="CY103" s="351"/>
      <c r="CZ103" s="9"/>
      <c r="DA103" s="351"/>
      <c r="DB103" s="9"/>
      <c r="DC103" s="351"/>
      <c r="DD103" s="9"/>
      <c r="DE103" s="351"/>
      <c r="DF103" s="9"/>
      <c r="DG103" s="351"/>
      <c r="DH103" s="137"/>
      <c r="DJ103" s="29"/>
      <c r="DK103" s="16"/>
      <c r="DN103" s="9"/>
      <c r="DO103" s="351"/>
      <c r="DP103" s="9"/>
      <c r="DQ103" s="351"/>
      <c r="DR103" s="9"/>
      <c r="DS103" s="351"/>
      <c r="DT103" s="9"/>
      <c r="DU103" s="351"/>
      <c r="DV103" s="9"/>
      <c r="DW103" s="351"/>
      <c r="DX103" s="137"/>
      <c r="DY103" s="28"/>
      <c r="EE103" s="351"/>
      <c r="EG103" s="351"/>
      <c r="EI103" s="351"/>
      <c r="EK103" s="351"/>
      <c r="EM103" s="351"/>
    </row>
    <row r="104" spans="1:150" s="1" customFormat="1" ht="15" customHeight="1" x14ac:dyDescent="0.25">
      <c r="A104" s="137"/>
      <c r="B104" s="113"/>
      <c r="C104" s="16"/>
      <c r="F104" s="9"/>
      <c r="G104" s="351"/>
      <c r="H104" s="9"/>
      <c r="I104" s="351"/>
      <c r="J104" s="9"/>
      <c r="K104" s="351"/>
      <c r="L104" s="9"/>
      <c r="M104" s="351"/>
      <c r="N104" s="9"/>
      <c r="O104" s="351"/>
      <c r="P104" s="137"/>
      <c r="Q104" s="137"/>
      <c r="R104" s="216"/>
      <c r="S104" s="2"/>
      <c r="T104" s="2"/>
      <c r="U104" s="2"/>
      <c r="V104" s="2"/>
      <c r="W104" s="350"/>
      <c r="X104" s="2"/>
      <c r="Y104" s="350"/>
      <c r="Z104" s="2"/>
      <c r="AA104" s="350"/>
      <c r="AB104" s="2"/>
      <c r="AC104" s="350"/>
      <c r="AD104" s="2"/>
      <c r="AE104" s="350"/>
      <c r="AF104" s="137"/>
      <c r="AG104" s="137"/>
      <c r="AH104" s="216"/>
      <c r="AI104" s="2"/>
      <c r="AJ104" s="2"/>
      <c r="AK104" s="2"/>
      <c r="AL104" s="2"/>
      <c r="AM104" s="350"/>
      <c r="AN104" s="2"/>
      <c r="AO104" s="351"/>
      <c r="AQ104" s="351"/>
      <c r="AS104" s="351"/>
      <c r="AU104" s="351"/>
      <c r="AV104" s="138"/>
      <c r="AW104" s="138"/>
      <c r="AX104" s="164"/>
      <c r="BC104" s="351"/>
      <c r="BE104" s="351"/>
      <c r="BG104" s="351"/>
      <c r="BI104" s="351"/>
      <c r="BK104" s="351"/>
      <c r="BL104" s="138"/>
      <c r="BS104" s="351"/>
      <c r="BU104" s="351"/>
      <c r="BW104" s="351"/>
      <c r="BY104" s="351"/>
      <c r="CA104" s="351"/>
      <c r="CB104" s="138"/>
      <c r="CC104" s="138"/>
      <c r="CD104" s="164"/>
      <c r="CI104" s="351"/>
      <c r="CK104" s="351"/>
      <c r="CM104" s="351"/>
      <c r="CO104" s="351"/>
      <c r="CQ104" s="351"/>
      <c r="CR104" s="138"/>
      <c r="CT104" s="29"/>
      <c r="CU104" s="16"/>
      <c r="CX104" s="9"/>
      <c r="CY104" s="351"/>
      <c r="CZ104" s="9"/>
      <c r="DA104" s="351"/>
      <c r="DB104" s="9"/>
      <c r="DC104" s="351"/>
      <c r="DD104" s="9"/>
      <c r="DE104" s="351"/>
      <c r="DF104" s="9"/>
      <c r="DG104" s="351"/>
      <c r="DH104" s="137"/>
      <c r="DJ104" s="29"/>
      <c r="DK104" s="16"/>
      <c r="DN104" s="9"/>
      <c r="DO104" s="351"/>
      <c r="DP104" s="9"/>
      <c r="DQ104" s="351"/>
      <c r="DR104" s="9"/>
      <c r="DS104" s="351"/>
      <c r="DT104" s="9"/>
      <c r="DU104" s="351"/>
      <c r="DV104" s="9"/>
      <c r="DW104" s="351"/>
      <c r="DX104" s="137"/>
      <c r="DY104" s="28"/>
      <c r="EE104" s="351"/>
      <c r="EG104" s="351"/>
      <c r="EI104" s="351"/>
      <c r="EK104" s="351"/>
      <c r="EM104" s="351"/>
    </row>
    <row r="105" spans="1:150" s="1" customFormat="1" ht="30" customHeight="1" x14ac:dyDescent="0.25">
      <c r="A105" s="137"/>
      <c r="B105" s="158" t="s">
        <v>37</v>
      </c>
      <c r="C105" s="16"/>
      <c r="F105" s="9"/>
      <c r="G105" s="351"/>
      <c r="H105" s="9"/>
      <c r="I105" s="351"/>
      <c r="J105" s="9"/>
      <c r="K105" s="351"/>
      <c r="L105" s="9"/>
      <c r="M105" s="351"/>
      <c r="N105" s="9"/>
      <c r="O105" s="351"/>
      <c r="P105" s="137"/>
      <c r="Q105" s="137"/>
      <c r="R105" s="216"/>
      <c r="S105" s="2"/>
      <c r="T105" s="2"/>
      <c r="U105" s="2"/>
      <c r="V105" s="2"/>
      <c r="W105" s="350"/>
      <c r="X105" s="2"/>
      <c r="Y105" s="350"/>
      <c r="Z105" s="2"/>
      <c r="AA105" s="350"/>
      <c r="AB105" s="2"/>
      <c r="AC105" s="350"/>
      <c r="AD105" s="2"/>
      <c r="AE105" s="350"/>
      <c r="AF105" s="137"/>
      <c r="AG105" s="137"/>
      <c r="AH105" s="216"/>
      <c r="AI105" s="2"/>
      <c r="AJ105" s="2"/>
      <c r="AK105" s="2"/>
      <c r="AL105" s="2"/>
      <c r="AM105" s="350"/>
      <c r="AN105" s="2"/>
      <c r="AO105" s="351"/>
      <c r="AQ105" s="351"/>
      <c r="AS105" s="351"/>
      <c r="AU105" s="351"/>
      <c r="AV105" s="138"/>
      <c r="AW105" s="138"/>
      <c r="AX105" s="164"/>
      <c r="BC105" s="351"/>
      <c r="BE105" s="351"/>
      <c r="BG105" s="351"/>
      <c r="BI105" s="351"/>
      <c r="BK105" s="351"/>
      <c r="BL105" s="138"/>
      <c r="BS105" s="351"/>
      <c r="BU105" s="351"/>
      <c r="BW105" s="351"/>
      <c r="BY105" s="351"/>
      <c r="CA105" s="351"/>
      <c r="CB105" s="138"/>
      <c r="CC105" s="138"/>
      <c r="CD105" s="164"/>
      <c r="CI105" s="351"/>
      <c r="CK105" s="351"/>
      <c r="CM105" s="351"/>
      <c r="CO105" s="351"/>
      <c r="CQ105" s="351"/>
      <c r="CR105" s="138"/>
      <c r="CT105" s="29"/>
      <c r="CU105" s="16"/>
      <c r="CX105" s="9"/>
      <c r="CY105" s="351"/>
      <c r="CZ105" s="9"/>
      <c r="DA105" s="351"/>
      <c r="DB105" s="9"/>
      <c r="DC105" s="351"/>
      <c r="DD105" s="9"/>
      <c r="DE105" s="351"/>
      <c r="DF105" s="9"/>
      <c r="DG105" s="351"/>
      <c r="DH105" s="137"/>
      <c r="DJ105" s="29"/>
      <c r="DK105" s="16"/>
      <c r="DN105" s="9"/>
      <c r="DO105" s="351"/>
      <c r="DP105" s="9"/>
      <c r="DQ105" s="351"/>
      <c r="DR105" s="9"/>
      <c r="DS105" s="351"/>
      <c r="DT105" s="9"/>
      <c r="DU105" s="351"/>
      <c r="DV105" s="9"/>
      <c r="DW105" s="351"/>
      <c r="DX105" s="137"/>
      <c r="DY105" s="28"/>
      <c r="EE105" s="351"/>
      <c r="EG105" s="351"/>
      <c r="EI105" s="351"/>
      <c r="EK105" s="351"/>
      <c r="EM105" s="351"/>
    </row>
    <row r="106" spans="1:150" s="1" customFormat="1" ht="15" customHeight="1" x14ac:dyDescent="0.25">
      <c r="A106" s="138"/>
      <c r="B106" s="9"/>
      <c r="C106" s="16"/>
      <c r="F106" s="9"/>
      <c r="G106" s="351"/>
      <c r="H106" s="9"/>
      <c r="I106" s="351"/>
      <c r="J106" s="9"/>
      <c r="K106" s="351"/>
      <c r="L106" s="9"/>
      <c r="M106" s="351"/>
      <c r="N106" s="9"/>
      <c r="O106" s="351"/>
      <c r="P106" s="138"/>
      <c r="Q106" s="138"/>
      <c r="R106" s="218"/>
      <c r="W106" s="351"/>
      <c r="Y106" s="351"/>
      <c r="AA106" s="351"/>
      <c r="AC106" s="351"/>
      <c r="AE106" s="351"/>
      <c r="AF106" s="138"/>
      <c r="AG106" s="138"/>
      <c r="AH106" s="218"/>
      <c r="AM106" s="351"/>
      <c r="AO106" s="351"/>
      <c r="AQ106" s="351"/>
      <c r="AS106" s="351"/>
      <c r="AU106" s="351"/>
      <c r="AV106" s="138"/>
      <c r="AW106" s="138"/>
      <c r="AX106" s="164"/>
      <c r="BC106" s="351"/>
      <c r="BE106" s="351"/>
      <c r="BG106" s="351"/>
      <c r="BI106" s="351"/>
      <c r="BK106" s="351"/>
      <c r="BL106" s="138"/>
      <c r="BS106" s="351"/>
      <c r="BU106" s="351"/>
      <c r="BW106" s="351"/>
      <c r="BY106" s="351"/>
      <c r="CA106" s="351"/>
      <c r="CB106" s="138"/>
      <c r="CC106" s="138"/>
      <c r="CD106" s="164"/>
      <c r="CI106" s="351"/>
      <c r="CK106" s="351"/>
      <c r="CM106" s="351"/>
      <c r="CO106" s="351"/>
      <c r="CQ106" s="351"/>
      <c r="CR106" s="138"/>
      <c r="CT106" s="29"/>
      <c r="CU106" s="16"/>
      <c r="CX106" s="9"/>
      <c r="CY106" s="351"/>
      <c r="CZ106" s="9"/>
      <c r="DA106" s="351"/>
      <c r="DB106" s="9"/>
      <c r="DC106" s="351"/>
      <c r="DD106" s="9"/>
      <c r="DE106" s="351"/>
      <c r="DF106" s="9"/>
      <c r="DG106" s="351"/>
      <c r="DH106" s="137"/>
      <c r="DJ106" s="29"/>
      <c r="DK106" s="16"/>
      <c r="DN106" s="9"/>
      <c r="DO106" s="351"/>
      <c r="DP106" s="9"/>
      <c r="DQ106" s="351"/>
      <c r="DR106" s="9"/>
      <c r="DS106" s="351"/>
      <c r="DT106" s="9"/>
      <c r="DU106" s="351"/>
      <c r="DV106" s="9"/>
      <c r="DW106" s="351"/>
      <c r="DX106" s="137"/>
      <c r="DY106" s="28"/>
      <c r="EE106" s="351"/>
      <c r="EG106" s="351"/>
      <c r="EI106" s="351"/>
      <c r="EK106" s="351"/>
      <c r="EM106" s="351"/>
    </row>
    <row r="107" spans="1:150" s="1" customFormat="1" ht="15" customHeight="1" x14ac:dyDescent="0.25">
      <c r="A107" s="138"/>
      <c r="G107" s="351"/>
      <c r="I107" s="351"/>
      <c r="K107" s="351"/>
      <c r="M107" s="351"/>
      <c r="O107" s="351"/>
      <c r="Q107" s="137"/>
      <c r="R107" s="222"/>
      <c r="S107" s="12"/>
      <c r="T107" s="13"/>
      <c r="U107" s="8"/>
      <c r="V107" s="8"/>
      <c r="W107" s="354"/>
      <c r="X107" s="8"/>
      <c r="Y107" s="354"/>
      <c r="Z107" s="8"/>
      <c r="AA107" s="354"/>
      <c r="AB107" s="8"/>
      <c r="AC107" s="354"/>
      <c r="AD107" s="8"/>
      <c r="AE107" s="363"/>
      <c r="AF107" s="137"/>
      <c r="AG107" s="138"/>
      <c r="AH107" s="218"/>
      <c r="AM107" s="351"/>
      <c r="AO107" s="351"/>
      <c r="AQ107" s="351"/>
      <c r="AS107" s="351"/>
      <c r="AU107" s="351"/>
      <c r="AV107" s="138"/>
      <c r="AW107" s="137"/>
      <c r="AX107" s="170"/>
      <c r="AY107" s="12"/>
      <c r="AZ107" s="13"/>
      <c r="BA107" s="8"/>
      <c r="BB107" s="8"/>
      <c r="BC107" s="354"/>
      <c r="BD107" s="8"/>
      <c r="BE107" s="354"/>
      <c r="BF107" s="8"/>
      <c r="BG107" s="354"/>
      <c r="BH107" s="8"/>
      <c r="BI107" s="354"/>
      <c r="BJ107" s="8"/>
      <c r="BK107" s="363"/>
      <c r="BL107" s="137"/>
      <c r="BS107" s="351"/>
      <c r="BU107" s="351"/>
      <c r="BW107" s="351"/>
      <c r="BY107" s="351"/>
      <c r="CA107" s="351"/>
      <c r="CB107" s="138"/>
      <c r="CC107" s="138"/>
      <c r="CD107" s="164"/>
      <c r="CI107" s="351"/>
      <c r="CK107" s="351"/>
      <c r="CM107" s="351"/>
      <c r="CO107" s="351"/>
      <c r="CQ107" s="351"/>
      <c r="CR107" s="138"/>
      <c r="CT107" s="29"/>
      <c r="CU107" s="16"/>
      <c r="CX107" s="9"/>
      <c r="CY107" s="351"/>
      <c r="CZ107" s="9"/>
      <c r="DA107" s="351"/>
      <c r="DB107" s="9"/>
      <c r="DC107" s="351"/>
      <c r="DD107" s="9"/>
      <c r="DE107" s="351"/>
      <c r="DF107" s="9"/>
      <c r="DG107" s="351"/>
      <c r="DH107" s="137"/>
      <c r="DJ107" s="29"/>
      <c r="DK107" s="16"/>
      <c r="DN107" s="9"/>
      <c r="DO107" s="351"/>
      <c r="DP107" s="9"/>
      <c r="DQ107" s="351"/>
      <c r="DR107" s="9"/>
      <c r="DS107" s="351"/>
      <c r="DT107" s="9"/>
      <c r="DU107" s="351"/>
      <c r="DV107" s="9"/>
      <c r="DW107" s="351"/>
      <c r="DX107" s="137"/>
      <c r="DY107" s="28"/>
      <c r="EE107" s="351"/>
      <c r="EG107" s="351"/>
      <c r="EI107" s="351"/>
      <c r="EK107" s="351"/>
      <c r="EM107" s="351"/>
    </row>
    <row r="108" spans="1:150" s="1" customFormat="1" ht="15" customHeight="1" thickBot="1" x14ac:dyDescent="0.3">
      <c r="A108" s="138"/>
      <c r="G108" s="351"/>
      <c r="I108" s="351"/>
      <c r="K108" s="351"/>
      <c r="M108" s="351"/>
      <c r="O108" s="351"/>
      <c r="Q108" s="137"/>
      <c r="R108" s="159" t="str">
        <f ca="1">"L"&amp;S51</f>
        <v>L16</v>
      </c>
      <c r="S108" s="27" t="str">
        <f>IF(AF48=$A$11,S49,IF(AF49=$A$11,S48,""))</f>
        <v/>
      </c>
      <c r="T108" s="1" t="str">
        <f ca="1">IF(AF48=$A$11,T49,IF(AF49=$A$11,T48,"Loser Match "&amp;S51))</f>
        <v>Loser Match 16</v>
      </c>
      <c r="V108" s="23"/>
      <c r="W108" s="352"/>
      <c r="X108" s="23"/>
      <c r="Y108" s="352"/>
      <c r="Z108" s="23"/>
      <c r="AA108" s="352"/>
      <c r="AB108" s="23"/>
      <c r="AC108" s="352"/>
      <c r="AD108" s="23"/>
      <c r="AE108" s="364"/>
      <c r="AF108" s="138">
        <f ca="1">IF(S109="(Bye)",$A$11,IF(V108&gt;V109,1,0)+IF(X108&gt;X109,1,0)+IF(Z108&gt;Z109,1,0)+IF(AB108&gt;AB109,1,0)+IF(AD108&gt;AD109,1,0))</f>
        <v>0</v>
      </c>
      <c r="AG108" s="138"/>
      <c r="AH108" s="218"/>
      <c r="AM108" s="351"/>
      <c r="AO108" s="351"/>
      <c r="AQ108" s="351"/>
      <c r="AS108" s="351"/>
      <c r="AU108" s="351"/>
      <c r="AV108" s="138"/>
      <c r="AW108" s="137"/>
      <c r="AX108" s="177" t="str">
        <f ca="1">"L"&amp;AI93</f>
        <v>L28</v>
      </c>
      <c r="AY108" s="27" t="str">
        <f>IF(AV90=$A$11,AI91,IF(AV91=$A$11,AI90,""))</f>
        <v/>
      </c>
      <c r="AZ108" s="1" t="str">
        <f ca="1">IF(AV90=$A$11,AJ91,IF(AV91=$A$11,AJ90,"Loser Match "&amp;AI93))</f>
        <v>Loser Match 28</v>
      </c>
      <c r="BB108" s="23"/>
      <c r="BC108" s="352"/>
      <c r="BD108" s="23"/>
      <c r="BE108" s="352"/>
      <c r="BF108" s="23"/>
      <c r="BG108" s="352"/>
      <c r="BH108" s="23"/>
      <c r="BI108" s="352"/>
      <c r="BJ108" s="23"/>
      <c r="BK108" s="364"/>
      <c r="BL108" s="138">
        <f>IF(BB108&gt;BB109,1,0)+IF(BD108&gt;BD109,1,0)+IF(BF108&gt;BF109,1,0)+IF(BH108&gt;BH109,1,0)+IF(BJ108&gt;BJ109,1,0)</f>
        <v>0</v>
      </c>
      <c r="BS108" s="351"/>
      <c r="BU108" s="351"/>
      <c r="BW108" s="351"/>
      <c r="BY108" s="351"/>
      <c r="CA108" s="351"/>
      <c r="CB108" s="138"/>
      <c r="CC108" s="138"/>
      <c r="CD108" s="164"/>
      <c r="CI108" s="351"/>
      <c r="CK108" s="351"/>
      <c r="CM108" s="351"/>
      <c r="CO108" s="351"/>
      <c r="CQ108" s="351"/>
      <c r="CR108" s="138"/>
      <c r="CT108" s="29"/>
      <c r="CU108" s="16"/>
      <c r="CX108" s="9"/>
      <c r="CY108" s="351"/>
      <c r="CZ108" s="9"/>
      <c r="DA108" s="351"/>
      <c r="DB108" s="9"/>
      <c r="DC108" s="351"/>
      <c r="DD108" s="9"/>
      <c r="DE108" s="351"/>
      <c r="DF108" s="9"/>
      <c r="DG108" s="351"/>
      <c r="DH108" s="137"/>
      <c r="DJ108" s="29"/>
      <c r="DK108" s="16"/>
      <c r="DN108" s="9"/>
      <c r="DO108" s="351"/>
      <c r="DP108" s="9"/>
      <c r="DQ108" s="351"/>
      <c r="DR108" s="9"/>
      <c r="DS108" s="351"/>
      <c r="DT108" s="9"/>
      <c r="DU108" s="351"/>
      <c r="DV108" s="9"/>
      <c r="DW108" s="351"/>
      <c r="DX108" s="137"/>
      <c r="DY108" s="28"/>
      <c r="EE108" s="351"/>
      <c r="EG108" s="351"/>
      <c r="EI108" s="351"/>
      <c r="EK108" s="351"/>
      <c r="EM108" s="351"/>
    </row>
    <row r="109" spans="1:150" s="1" customFormat="1" ht="15" customHeight="1" x14ac:dyDescent="0.25">
      <c r="A109" s="138"/>
      <c r="G109" s="351"/>
      <c r="I109" s="351"/>
      <c r="K109" s="351"/>
      <c r="M109" s="351"/>
      <c r="O109" s="351"/>
      <c r="Q109" s="207"/>
      <c r="R109" s="238" t="str">
        <f ca="1">IF(AND(C115="(Bye)",C116&lt;&gt;""),B116,"")</f>
        <v/>
      </c>
      <c r="S109" s="15" t="str">
        <f ca="1">IF(P115=$A$11,C115,IF(P116=$A$11,C116,""))</f>
        <v/>
      </c>
      <c r="T109" s="10" t="str">
        <f ca="1">IF(P115=$A$11,D115,IF(P116=$A$11,D116,"Winner Match "&amp;C118))</f>
        <v>Winner Match 9</v>
      </c>
      <c r="U109" s="10"/>
      <c r="V109" s="24"/>
      <c r="W109" s="353"/>
      <c r="X109" s="24"/>
      <c r="Y109" s="353"/>
      <c r="Z109" s="24"/>
      <c r="AA109" s="353"/>
      <c r="AB109" s="24"/>
      <c r="AC109" s="353"/>
      <c r="AD109" s="24"/>
      <c r="AE109" s="365"/>
      <c r="AF109" s="149">
        <f>IF(S108="(Bye)",$A$11,IF(V108&lt;V109,1,0)+IF(X108&lt;X109,1,0)+IF(Z108&lt;Z109,1,0)+IF(AB108&lt;AB109,1,0)+IF(AD108&lt;AD109,1,0))</f>
        <v>0</v>
      </c>
      <c r="AG109" s="148"/>
      <c r="AH109" s="218"/>
      <c r="AM109" s="351"/>
      <c r="AO109" s="351"/>
      <c r="AQ109" s="351"/>
      <c r="AS109" s="351"/>
      <c r="AU109" s="351"/>
      <c r="AV109" s="138"/>
      <c r="AW109" s="207"/>
      <c r="AX109" s="161"/>
      <c r="AY109" s="15" t="str">
        <f>IF(AV115=$A$11,AI115,IF(AV116=$A$11,AI116,""))</f>
        <v/>
      </c>
      <c r="AZ109" s="10" t="str">
        <f ca="1">IF(AV115=$A$11,AJ115,IF(AV116=$A$11,AJ116,"Winner Match "&amp;AI118))</f>
        <v>Winner Match 29</v>
      </c>
      <c r="BA109" s="10"/>
      <c r="BB109" s="24"/>
      <c r="BC109" s="353"/>
      <c r="BD109" s="24"/>
      <c r="BE109" s="353"/>
      <c r="BF109" s="24"/>
      <c r="BG109" s="353"/>
      <c r="BH109" s="24"/>
      <c r="BI109" s="353"/>
      <c r="BJ109" s="24"/>
      <c r="BK109" s="365"/>
      <c r="BL109" s="149">
        <f>IF(BB108&lt;BB109,1,0)+IF(BD108&lt;BD109,1,0)+IF(BF108&lt;BF109,1,0)+IF(BH108&lt;BH109,1,0)+IF(BJ108&lt;BJ109,1,0)</f>
        <v>0</v>
      </c>
      <c r="BM109" s="28"/>
      <c r="BS109" s="351"/>
      <c r="BU109" s="351"/>
      <c r="BW109" s="351"/>
      <c r="BY109" s="351"/>
      <c r="CA109" s="351"/>
      <c r="CB109" s="138"/>
      <c r="CC109" s="138"/>
      <c r="CD109" s="164"/>
      <c r="CI109" s="351"/>
      <c r="CK109" s="351"/>
      <c r="CM109" s="351"/>
      <c r="CO109" s="351"/>
      <c r="CQ109" s="351"/>
      <c r="CR109" s="138"/>
      <c r="CT109" s="29"/>
      <c r="CU109" s="16"/>
      <c r="CX109" s="9"/>
      <c r="CY109" s="351"/>
      <c r="CZ109" s="9"/>
      <c r="DA109" s="351"/>
      <c r="DB109" s="9"/>
      <c r="DC109" s="351"/>
      <c r="DD109" s="9"/>
      <c r="DE109" s="351"/>
      <c r="DF109" s="9"/>
      <c r="DG109" s="351"/>
      <c r="DH109" s="137"/>
      <c r="DJ109" s="29"/>
      <c r="DK109" s="16"/>
      <c r="DN109" s="9"/>
      <c r="DO109" s="351"/>
      <c r="DP109" s="9"/>
      <c r="DQ109" s="351"/>
      <c r="DR109" s="9"/>
      <c r="DS109" s="351"/>
      <c r="DT109" s="9"/>
      <c r="DU109" s="351"/>
      <c r="DV109" s="9"/>
      <c r="DW109" s="351"/>
      <c r="DX109" s="137"/>
      <c r="DY109" s="28"/>
      <c r="EE109" s="351"/>
      <c r="EG109" s="351"/>
      <c r="EI109" s="351"/>
      <c r="EK109" s="351"/>
      <c r="EM109" s="351"/>
    </row>
    <row r="110" spans="1:150" s="1" customFormat="1" ht="15" customHeight="1" x14ac:dyDescent="0.25">
      <c r="A110" s="138"/>
      <c r="G110" s="351"/>
      <c r="I110" s="351"/>
      <c r="K110" s="351"/>
      <c r="M110" s="351"/>
      <c r="O110" s="351"/>
      <c r="Q110" s="148"/>
      <c r="R110" s="219"/>
      <c r="S110" s="16"/>
      <c r="V110" s="9"/>
      <c r="W110" s="351"/>
      <c r="X110" s="9"/>
      <c r="Y110" s="351"/>
      <c r="Z110" s="9"/>
      <c r="AA110" s="351"/>
      <c r="AB110" s="9"/>
      <c r="AC110" s="351"/>
      <c r="AD110" s="9"/>
      <c r="AE110" s="366"/>
      <c r="AF110" s="137"/>
      <c r="AG110" s="148"/>
      <c r="AH110" s="218"/>
      <c r="AM110" s="351"/>
      <c r="AO110" s="351"/>
      <c r="AQ110" s="351"/>
      <c r="AS110" s="351"/>
      <c r="AU110" s="351"/>
      <c r="AV110" s="138"/>
      <c r="AW110" s="148"/>
      <c r="AX110" s="161"/>
      <c r="AY110" s="16"/>
      <c r="BB110" s="9"/>
      <c r="BC110" s="351"/>
      <c r="BD110" s="9"/>
      <c r="BE110" s="351"/>
      <c r="BF110" s="9"/>
      <c r="BG110" s="351"/>
      <c r="BH110" s="9"/>
      <c r="BI110" s="351"/>
      <c r="BJ110" s="9"/>
      <c r="BK110" s="366"/>
      <c r="BL110" s="137"/>
      <c r="BM110" s="28"/>
      <c r="BS110" s="351"/>
      <c r="BU110" s="351"/>
      <c r="BW110" s="351"/>
      <c r="BY110" s="351"/>
      <c r="CA110" s="351"/>
      <c r="CB110" s="138"/>
      <c r="CC110" s="138"/>
      <c r="CD110" s="164"/>
      <c r="CI110" s="351"/>
      <c r="CK110" s="351"/>
      <c r="CM110" s="351"/>
      <c r="CO110" s="351"/>
      <c r="CQ110" s="351"/>
      <c r="CR110" s="138"/>
      <c r="CT110" s="29"/>
      <c r="CU110" s="16"/>
      <c r="CX110" s="9"/>
      <c r="CY110" s="351"/>
      <c r="CZ110" s="9"/>
      <c r="DA110" s="351"/>
      <c r="DB110" s="9"/>
      <c r="DC110" s="351"/>
      <c r="DD110" s="9"/>
      <c r="DE110" s="351"/>
      <c r="DF110" s="9"/>
      <c r="DG110" s="351"/>
      <c r="DH110" s="137"/>
      <c r="DJ110" s="29"/>
      <c r="DK110" s="16"/>
      <c r="DN110" s="9"/>
      <c r="DO110" s="351"/>
      <c r="DP110" s="9"/>
      <c r="DQ110" s="351"/>
      <c r="DR110" s="9"/>
      <c r="DS110" s="351"/>
      <c r="DT110" s="9"/>
      <c r="DU110" s="351"/>
      <c r="DV110" s="9"/>
      <c r="DW110" s="351"/>
      <c r="DX110" s="137"/>
      <c r="DY110" s="28"/>
      <c r="EE110" s="351"/>
      <c r="EG110" s="351"/>
      <c r="EI110" s="351"/>
      <c r="EK110" s="351"/>
      <c r="EM110" s="351"/>
    </row>
    <row r="111" spans="1:150" ht="15" customHeight="1" x14ac:dyDescent="0.25">
      <c r="P111" s="2"/>
      <c r="Q111" s="148"/>
      <c r="R111" s="220"/>
      <c r="S111" s="22">
        <f ca="1">IF(S108="(Bye)",S99,IF(S109="(Bye)",S99,S99+1))</f>
        <v>21</v>
      </c>
      <c r="T111" s="19">
        <f ca="1">VLOOKUP(S111,dummy1!$O$9:$R$72,2,FALSE)</f>
        <v>42040</v>
      </c>
      <c r="U111" s="20">
        <f ca="1">VLOOKUP(S111,dummy1!$O$9:$R$72,3,FALSE)</f>
        <v>0.70833333333333337</v>
      </c>
      <c r="V111" s="420" t="str">
        <f ca="1">VLOOKUP(S111,dummy1!$O$9:$R$72,4,FALSE)</f>
        <v>Court 5</v>
      </c>
      <c r="W111" s="421"/>
      <c r="X111" s="421"/>
      <c r="Y111" s="421"/>
      <c r="Z111" s="421"/>
      <c r="AA111" s="421"/>
      <c r="AB111" s="421"/>
      <c r="AC111" s="421"/>
      <c r="AD111" s="422"/>
      <c r="AE111" s="366"/>
      <c r="AG111" s="148"/>
      <c r="AH111" s="218"/>
      <c r="AI111" s="1"/>
      <c r="AJ111" s="1"/>
      <c r="AK111" s="1"/>
      <c r="AL111" s="1"/>
      <c r="AM111" s="351"/>
      <c r="AN111" s="1"/>
      <c r="AW111" s="148"/>
      <c r="AX111" s="162"/>
      <c r="AY111" s="22">
        <f ca="1">AY81+1</f>
        <v>35</v>
      </c>
      <c r="AZ111" s="19">
        <f ca="1">VLOOKUP(AY111,dummy1!$O$9:$R$72,2,FALSE)</f>
        <v>42040</v>
      </c>
      <c r="BA111" s="20">
        <f ca="1">VLOOKUP(AY111,dummy1!$O$9:$R$72,3,FALSE)</f>
        <v>0.79166666666666674</v>
      </c>
      <c r="BB111" s="420" t="str">
        <f ca="1">VLOOKUP(AY111,dummy1!$O$9:$R$72,4,FALSE)</f>
        <v>Court 3</v>
      </c>
      <c r="BC111" s="421"/>
      <c r="BD111" s="421"/>
      <c r="BE111" s="421"/>
      <c r="BF111" s="421"/>
      <c r="BG111" s="421"/>
      <c r="BH111" s="421"/>
      <c r="BI111" s="421"/>
      <c r="BJ111" s="422"/>
      <c r="BK111" s="366"/>
      <c r="BL111" s="137"/>
      <c r="BM111" s="28"/>
      <c r="CT111" s="29"/>
      <c r="CU111" s="16"/>
      <c r="CV111" s="1"/>
      <c r="CW111" s="1"/>
      <c r="CX111" s="9"/>
      <c r="CY111" s="351"/>
      <c r="CZ111" s="9"/>
      <c r="DA111" s="351"/>
      <c r="DB111" s="9"/>
      <c r="DC111" s="351"/>
      <c r="DD111" s="9"/>
      <c r="DE111" s="351"/>
      <c r="DF111" s="9"/>
      <c r="DG111" s="351"/>
      <c r="DJ111" s="29"/>
      <c r="DK111" s="16"/>
      <c r="DL111" s="1"/>
      <c r="DM111" s="1"/>
      <c r="DN111" s="9"/>
      <c r="DO111" s="351"/>
      <c r="DP111" s="9"/>
      <c r="DQ111" s="351"/>
      <c r="DR111" s="9"/>
      <c r="DS111" s="351"/>
      <c r="DT111" s="9"/>
      <c r="DU111" s="351"/>
      <c r="DV111" s="9"/>
      <c r="DW111" s="351"/>
      <c r="DY111" s="28"/>
      <c r="DZ111" s="1"/>
      <c r="EA111" s="1"/>
      <c r="EB111" s="1"/>
      <c r="EC111" s="1"/>
      <c r="ED111" s="1"/>
      <c r="EE111" s="351"/>
      <c r="EF111" s="1"/>
      <c r="EG111" s="351"/>
      <c r="EH111" s="1"/>
      <c r="EI111" s="351"/>
      <c r="EJ111" s="1"/>
      <c r="EK111" s="351"/>
      <c r="EL111" s="1"/>
      <c r="EM111" s="351"/>
      <c r="EN111" s="1"/>
      <c r="EO111" s="1"/>
      <c r="EP111" s="1"/>
      <c r="EQ111" s="1"/>
      <c r="ER111" s="1"/>
      <c r="ES111" s="1"/>
      <c r="ET111" s="1"/>
    </row>
    <row r="112" spans="1:150" ht="15" customHeight="1" x14ac:dyDescent="0.25">
      <c r="P112" s="2"/>
      <c r="Q112" s="148"/>
      <c r="R112" s="221"/>
      <c r="S112" s="7"/>
      <c r="T112" s="5"/>
      <c r="U112" s="5"/>
      <c r="V112" s="18"/>
      <c r="W112" s="355"/>
      <c r="X112" s="18"/>
      <c r="Y112" s="355"/>
      <c r="Z112" s="18"/>
      <c r="AA112" s="355"/>
      <c r="AB112" s="18"/>
      <c r="AC112" s="355"/>
      <c r="AD112" s="18"/>
      <c r="AE112" s="367"/>
      <c r="AG112" s="148"/>
      <c r="AH112" s="218"/>
      <c r="AI112" s="1"/>
      <c r="AJ112" s="1"/>
      <c r="AK112" s="1"/>
      <c r="AL112" s="1"/>
      <c r="AM112" s="351"/>
      <c r="AN112" s="1"/>
      <c r="AW112" s="148"/>
      <c r="AX112" s="163"/>
      <c r="AY112" s="7"/>
      <c r="AZ112" s="5"/>
      <c r="BA112" s="5"/>
      <c r="BB112" s="18"/>
      <c r="BC112" s="355"/>
      <c r="BD112" s="18"/>
      <c r="BE112" s="355"/>
      <c r="BF112" s="18"/>
      <c r="BG112" s="355"/>
      <c r="BH112" s="18"/>
      <c r="BI112" s="355"/>
      <c r="BJ112" s="18"/>
      <c r="BK112" s="367"/>
      <c r="BL112" s="137"/>
      <c r="BM112" s="28"/>
      <c r="CT112" s="29"/>
      <c r="CU112" s="16"/>
      <c r="CV112" s="1"/>
      <c r="CW112" s="1"/>
      <c r="CX112" s="9"/>
      <c r="CY112" s="351"/>
      <c r="CZ112" s="9"/>
      <c r="DA112" s="351"/>
      <c r="DB112" s="9"/>
      <c r="DC112" s="351"/>
      <c r="DD112" s="9"/>
      <c r="DE112" s="351"/>
      <c r="DF112" s="9"/>
      <c r="DG112" s="351"/>
      <c r="DJ112" s="29"/>
      <c r="DK112" s="16"/>
      <c r="DL112" s="1"/>
      <c r="DM112" s="1"/>
      <c r="DN112" s="9"/>
      <c r="DO112" s="351"/>
      <c r="DP112" s="9"/>
      <c r="DQ112" s="351"/>
      <c r="DR112" s="9"/>
      <c r="DS112" s="351"/>
      <c r="DT112" s="9"/>
      <c r="DU112" s="351"/>
      <c r="DV112" s="9"/>
      <c r="DW112" s="351"/>
      <c r="DY112" s="28"/>
      <c r="DZ112" s="1"/>
      <c r="EA112" s="1"/>
      <c r="EB112" s="1"/>
      <c r="EC112" s="1"/>
      <c r="ED112" s="1"/>
      <c r="EE112" s="351"/>
      <c r="EF112" s="1"/>
      <c r="EG112" s="351"/>
      <c r="EH112" s="1"/>
      <c r="EI112" s="351"/>
      <c r="EJ112" s="1"/>
      <c r="EK112" s="351"/>
      <c r="EL112" s="1"/>
      <c r="EM112" s="351"/>
      <c r="EN112" s="1"/>
      <c r="EO112" s="1"/>
      <c r="EP112" s="1"/>
      <c r="EQ112" s="1"/>
      <c r="ER112" s="1"/>
      <c r="ES112" s="1"/>
      <c r="ET112" s="1"/>
    </row>
    <row r="113" spans="1:150" ht="15" customHeight="1" x14ac:dyDescent="0.25">
      <c r="P113" s="2"/>
      <c r="Q113" s="148"/>
      <c r="R113" s="218"/>
      <c r="S113" s="1"/>
      <c r="T113" s="1"/>
      <c r="U113" s="1"/>
      <c r="V113" s="1"/>
      <c r="W113" s="351"/>
      <c r="X113" s="1"/>
      <c r="Y113" s="351"/>
      <c r="Z113" s="1"/>
      <c r="AA113" s="351"/>
      <c r="AB113" s="1"/>
      <c r="AC113" s="351"/>
      <c r="AD113" s="1"/>
      <c r="AE113" s="351"/>
      <c r="AF113" s="138"/>
      <c r="AG113" s="148"/>
      <c r="AH113" s="218"/>
      <c r="AI113" s="1"/>
      <c r="AJ113" s="1"/>
      <c r="AK113" s="1"/>
      <c r="AL113" s="1"/>
      <c r="AM113" s="351"/>
      <c r="AN113" s="1"/>
      <c r="AW113" s="148"/>
      <c r="BM113" s="28"/>
      <c r="CT113" s="29"/>
      <c r="CU113" s="16"/>
      <c r="CV113" s="1"/>
      <c r="CW113" s="1"/>
      <c r="CX113" s="9"/>
      <c r="CY113" s="351"/>
      <c r="CZ113" s="9"/>
      <c r="DA113" s="351"/>
      <c r="DB113" s="9"/>
      <c r="DC113" s="351"/>
      <c r="DD113" s="9"/>
      <c r="DE113" s="351"/>
      <c r="DF113" s="9"/>
      <c r="DG113" s="351"/>
      <c r="DJ113" s="29"/>
      <c r="DK113" s="16"/>
      <c r="DL113" s="1"/>
      <c r="DM113" s="1"/>
      <c r="DN113" s="9"/>
      <c r="DO113" s="351"/>
      <c r="DP113" s="9"/>
      <c r="DQ113" s="351"/>
      <c r="DR113" s="9"/>
      <c r="DS113" s="351"/>
      <c r="DT113" s="9"/>
      <c r="DU113" s="351"/>
      <c r="DV113" s="9"/>
      <c r="DW113" s="351"/>
      <c r="DY113" s="28"/>
      <c r="DZ113" s="1"/>
      <c r="EA113" s="1"/>
      <c r="EB113" s="1"/>
      <c r="EC113" s="1"/>
      <c r="ED113" s="1"/>
      <c r="EE113" s="351"/>
      <c r="EF113" s="1"/>
      <c r="EG113" s="351"/>
      <c r="EH113" s="1"/>
      <c r="EI113" s="351"/>
      <c r="EJ113" s="1"/>
      <c r="EK113" s="351"/>
      <c r="EL113" s="1"/>
      <c r="EM113" s="351"/>
      <c r="EN113" s="1"/>
      <c r="EO113" s="1"/>
      <c r="EP113" s="1"/>
      <c r="EQ113" s="1"/>
      <c r="ER113" s="1"/>
      <c r="ES113" s="1"/>
      <c r="ET113" s="1"/>
    </row>
    <row r="114" spans="1:150" ht="15" customHeight="1" x14ac:dyDescent="0.25">
      <c r="A114" s="137" t="str">
        <f ca="1">IF(OR(C115="(Bye)",C116="(Bye)"),"Bye","")</f>
        <v/>
      </c>
      <c r="B114" s="106"/>
      <c r="C114" s="12"/>
      <c r="D114" s="13"/>
      <c r="E114" s="8"/>
      <c r="F114" s="8"/>
      <c r="G114" s="354"/>
      <c r="H114" s="8"/>
      <c r="I114" s="354"/>
      <c r="J114" s="8"/>
      <c r="K114" s="354"/>
      <c r="L114" s="8"/>
      <c r="M114" s="354"/>
      <c r="N114" s="8"/>
      <c r="O114" s="363"/>
      <c r="P114" s="138"/>
      <c r="Q114" s="148"/>
      <c r="R114" s="218"/>
      <c r="S114" s="1"/>
      <c r="T114" s="1"/>
      <c r="U114" s="1"/>
      <c r="V114" s="1"/>
      <c r="W114" s="351"/>
      <c r="X114" s="1"/>
      <c r="Y114" s="351"/>
      <c r="Z114" s="1"/>
      <c r="AA114" s="351"/>
      <c r="AB114" s="1"/>
      <c r="AC114" s="351"/>
      <c r="AD114" s="1"/>
      <c r="AE114" s="351"/>
      <c r="AF114" s="138"/>
      <c r="AG114" s="148"/>
      <c r="AH114" s="248"/>
      <c r="AI114" s="12"/>
      <c r="AJ114" s="13"/>
      <c r="AK114" s="8"/>
      <c r="AL114" s="8"/>
      <c r="AM114" s="354"/>
      <c r="AN114" s="8"/>
      <c r="AO114" s="354"/>
      <c r="AP114" s="8"/>
      <c r="AQ114" s="354"/>
      <c r="AR114" s="8"/>
      <c r="AS114" s="354"/>
      <c r="AT114" s="8"/>
      <c r="AU114" s="363"/>
      <c r="AV114" s="137"/>
      <c r="AW114" s="148"/>
      <c r="BM114" s="28"/>
      <c r="CD114" s="176"/>
      <c r="CE114" s="12"/>
      <c r="CF114" s="13"/>
      <c r="CG114" s="8"/>
      <c r="CH114" s="8"/>
      <c r="CI114" s="354"/>
      <c r="CJ114" s="8"/>
      <c r="CK114" s="354"/>
      <c r="CL114" s="8"/>
      <c r="CM114" s="354"/>
      <c r="CN114" s="8"/>
      <c r="CO114" s="354"/>
      <c r="CP114" s="8"/>
      <c r="CQ114" s="363"/>
      <c r="CR114" s="137"/>
      <c r="CT114" s="29"/>
      <c r="CU114" s="16"/>
      <c r="CV114" s="1"/>
      <c r="CW114" s="1"/>
      <c r="CX114" s="9"/>
      <c r="CY114" s="351"/>
      <c r="CZ114" s="9"/>
      <c r="DA114" s="351"/>
      <c r="DB114" s="9"/>
      <c r="DC114" s="351"/>
      <c r="DD114" s="9"/>
      <c r="DE114" s="351"/>
      <c r="DF114" s="9"/>
      <c r="DG114" s="351"/>
      <c r="DJ114" s="29"/>
      <c r="DK114" s="16"/>
      <c r="DL114" s="1"/>
      <c r="DM114" s="1"/>
      <c r="DN114" s="9"/>
      <c r="DO114" s="351"/>
      <c r="DP114" s="9"/>
      <c r="DQ114" s="351"/>
      <c r="DR114" s="9"/>
      <c r="DS114" s="351"/>
      <c r="DT114" s="9"/>
      <c r="DU114" s="351"/>
      <c r="DV114" s="9"/>
      <c r="DW114" s="351"/>
      <c r="DY114" s="28"/>
      <c r="DZ114" s="1"/>
      <c r="EA114" s="1"/>
      <c r="EB114" s="1"/>
      <c r="EC114" s="1"/>
      <c r="ED114" s="1"/>
      <c r="EE114" s="351"/>
      <c r="EF114" s="1"/>
      <c r="EG114" s="351"/>
      <c r="EH114" s="1"/>
      <c r="EI114" s="351"/>
      <c r="EJ114" s="1"/>
      <c r="EK114" s="351"/>
      <c r="EL114" s="1"/>
      <c r="EM114" s="351"/>
      <c r="EN114" s="1"/>
      <c r="EO114" s="1"/>
      <c r="EP114" s="1"/>
      <c r="EQ114" s="1"/>
      <c r="ER114" s="1"/>
      <c r="ES114" s="1"/>
      <c r="ET114" s="1"/>
    </row>
    <row r="115" spans="1:150" ht="15" customHeight="1" thickBot="1" x14ac:dyDescent="0.3">
      <c r="B115" s="160" t="str">
        <f ca="1">"L"&amp;C12</f>
        <v>L1</v>
      </c>
      <c r="C115" s="15" t="str">
        <f ca="1">IF(P9=$A$11,C10,IF(P10=$A$11,C9,""))</f>
        <v/>
      </c>
      <c r="D115" s="1" t="str">
        <f ca="1">IF(P9=$A$11,D10,IF(P10=$A$11,D9,"Loser Match 1"))</f>
        <v>Loser Match 1</v>
      </c>
      <c r="E115" s="1"/>
      <c r="F115" s="23"/>
      <c r="G115" s="352"/>
      <c r="H115" s="23"/>
      <c r="I115" s="352"/>
      <c r="J115" s="23"/>
      <c r="K115" s="352"/>
      <c r="L115" s="23"/>
      <c r="M115" s="352"/>
      <c r="N115" s="23"/>
      <c r="O115" s="364"/>
      <c r="P115" s="138">
        <f ca="1">IF(C116="(Bye)",$A$11,IF(F115&gt;F116,1,0)+IF(H115&gt;H116,1,0)+IF(J115&gt;J116,1,0)+IF(L115&gt;L116,1,0)+IF(N115&gt;N116,1,0))</f>
        <v>0</v>
      </c>
      <c r="Q115" s="148"/>
      <c r="R115" s="218"/>
      <c r="S115" s="1"/>
      <c r="T115" s="1"/>
      <c r="U115" s="1"/>
      <c r="V115" s="1"/>
      <c r="W115" s="351"/>
      <c r="X115" s="1"/>
      <c r="Y115" s="351"/>
      <c r="Z115" s="1"/>
      <c r="AA115" s="351"/>
      <c r="AB115" s="1"/>
      <c r="AC115" s="351"/>
      <c r="AD115" s="1"/>
      <c r="AE115" s="351"/>
      <c r="AF115" s="138"/>
      <c r="AG115" s="147"/>
      <c r="AH115" s="249" t="str">
        <f ca="1">IF(AND(S109="(Bye)",S108&lt;&gt;""),R108,"")</f>
        <v/>
      </c>
      <c r="AI115" s="27" t="str">
        <f ca="1">IF(AF108=$A$11,S108,IF(AF109=$A$11,S109,""))</f>
        <v/>
      </c>
      <c r="AJ115" s="1" t="str">
        <f ca="1">IF(AF108=$A$11,T108,IF(AF109=$A$11,T109,"Winner Match "&amp;S111))</f>
        <v>Winner Match 21</v>
      </c>
      <c r="AK115" s="1"/>
      <c r="AL115" s="23"/>
      <c r="AM115" s="352"/>
      <c r="AN115" s="23"/>
      <c r="AO115" s="352"/>
      <c r="AP115" s="23"/>
      <c r="AQ115" s="352"/>
      <c r="AR115" s="23"/>
      <c r="AS115" s="352"/>
      <c r="AT115" s="23"/>
      <c r="AU115" s="364"/>
      <c r="AV115" s="138">
        <f>IF(AL115&gt;AL116,1,0)+IF(AN115&gt;AN116,1,0)+IF(AP115&gt;AP116,1,0)+IF(AR115&gt;AR116,1,0)+IF(AT115&gt;AT116,1,0)</f>
        <v>0</v>
      </c>
      <c r="AW115" s="148"/>
      <c r="BM115" s="28"/>
      <c r="CD115" s="180" t="str">
        <f ca="1">"L"&amp;AY33</f>
        <v>L33</v>
      </c>
      <c r="CE115" s="27" t="str">
        <f>IF(BL30=$A$11,AY31,IF(BL31=$A$11,AY30,""))</f>
        <v/>
      </c>
      <c r="CF115" s="1" t="str">
        <f ca="1">IF(BL30=$A$11,AZ31,IF(BL31=$A$11,AZ30,"Loser Match "&amp;AY33))</f>
        <v>Loser Match 33</v>
      </c>
      <c r="CH115" s="23"/>
      <c r="CI115" s="352"/>
      <c r="CJ115" s="23"/>
      <c r="CK115" s="352"/>
      <c r="CL115" s="23"/>
      <c r="CM115" s="352"/>
      <c r="CN115" s="23"/>
      <c r="CO115" s="352"/>
      <c r="CP115" s="23"/>
      <c r="CQ115" s="364"/>
      <c r="CR115" s="138">
        <f>IF(CH115&gt;CH116,1,0)+IF(CJ115&gt;CJ116,1,0)+IF(CL115&gt;CL116,1,0)+IF(CN115&gt;CN116,1,0)+IF(CP115&gt;CP116,1,0)</f>
        <v>0</v>
      </c>
      <c r="CT115" s="29"/>
      <c r="CU115" s="16"/>
      <c r="CV115" s="1"/>
      <c r="CW115" s="1"/>
      <c r="CX115" s="9"/>
      <c r="CY115" s="351"/>
      <c r="CZ115" s="9"/>
      <c r="DA115" s="351"/>
      <c r="DB115" s="9"/>
      <c r="DC115" s="351"/>
      <c r="DD115" s="9"/>
      <c r="DE115" s="351"/>
      <c r="DF115" s="9"/>
      <c r="DG115" s="351"/>
      <c r="DJ115" s="29"/>
      <c r="DK115" s="16"/>
      <c r="DL115" s="1"/>
      <c r="DM115" s="1"/>
      <c r="DN115" s="9"/>
      <c r="DO115" s="351"/>
      <c r="DP115" s="9"/>
      <c r="DQ115" s="351"/>
      <c r="DR115" s="9"/>
      <c r="DS115" s="351"/>
      <c r="DT115" s="9"/>
      <c r="DU115" s="351"/>
      <c r="DV115" s="9"/>
      <c r="DW115" s="351"/>
      <c r="DY115" s="28"/>
      <c r="DZ115" s="1"/>
      <c r="EA115" s="1"/>
      <c r="EB115" s="1"/>
      <c r="EC115" s="1"/>
      <c r="ED115" s="1"/>
      <c r="EE115" s="351"/>
      <c r="EF115" s="1"/>
      <c r="EG115" s="351"/>
      <c r="EH115" s="1"/>
      <c r="EI115" s="351"/>
      <c r="EJ115" s="1"/>
      <c r="EK115" s="351"/>
      <c r="EL115" s="1"/>
      <c r="EM115" s="351"/>
      <c r="EN115" s="1"/>
      <c r="EO115" s="1"/>
      <c r="EP115" s="1"/>
      <c r="EQ115" s="1"/>
      <c r="ER115" s="1"/>
      <c r="ES115" s="1"/>
      <c r="ET115" s="1"/>
    </row>
    <row r="116" spans="1:150" ht="15" customHeight="1" x14ac:dyDescent="0.25">
      <c r="B116" s="160" t="str">
        <f ca="1">"L"&amp;C18</f>
        <v>L2</v>
      </c>
      <c r="C116" s="15" t="str">
        <f ca="1">IF(P15=$A$11,C16,IF(P16=$A$11,C15,""))</f>
        <v/>
      </c>
      <c r="D116" s="10" t="str">
        <f ca="1">IF(P15=$A$11,D16,IF(P16=$A$11,D15,"Loser Match "&amp;C18))</f>
        <v>Loser Match 2</v>
      </c>
      <c r="E116" s="10"/>
      <c r="F116" s="24"/>
      <c r="G116" s="353"/>
      <c r="H116" s="24"/>
      <c r="I116" s="353"/>
      <c r="J116" s="24"/>
      <c r="K116" s="353"/>
      <c r="L116" s="24"/>
      <c r="M116" s="353"/>
      <c r="N116" s="24"/>
      <c r="O116" s="365"/>
      <c r="P116" s="149">
        <f ca="1">IF(C115="(Bye)",$A$11,IF(F115&lt;F116,1,0)+IF(H115&lt;H116,1,0)+IF(J115&lt;J116,1,0)+IF(L115&lt;L116,1,0)+IF(N115&lt;N116,1,0))</f>
        <v>0</v>
      </c>
      <c r="Q116" s="138"/>
      <c r="R116" s="218"/>
      <c r="S116" s="1"/>
      <c r="T116" s="1"/>
      <c r="U116" s="1"/>
      <c r="V116" s="1"/>
      <c r="W116" s="351"/>
      <c r="X116" s="1"/>
      <c r="Y116" s="351"/>
      <c r="Z116" s="1"/>
      <c r="AA116" s="351"/>
      <c r="AB116" s="1"/>
      <c r="AC116" s="351"/>
      <c r="AD116" s="1"/>
      <c r="AE116" s="351"/>
      <c r="AF116" s="138"/>
      <c r="AG116" s="148"/>
      <c r="AH116" s="219" t="str">
        <f ca="1">IF(AND(S123="(Bye)",S122&lt;&gt;""),R122,"")</f>
        <v/>
      </c>
      <c r="AI116" s="15" t="str">
        <f ca="1">IF(AF122=$A$11,S122,IF(AF123=$A$11,S123,""))</f>
        <v/>
      </c>
      <c r="AJ116" s="10" t="str">
        <f ca="1">IF(AF122=$A$11,T122,IF(AF123=$A$11,T123,"Winner Match "&amp;S125))</f>
        <v>Winner Match 22</v>
      </c>
      <c r="AK116" s="10"/>
      <c r="AL116" s="24"/>
      <c r="AM116" s="353"/>
      <c r="AN116" s="24"/>
      <c r="AO116" s="353"/>
      <c r="AP116" s="24"/>
      <c r="AQ116" s="353"/>
      <c r="AR116" s="24"/>
      <c r="AS116" s="353"/>
      <c r="AT116" s="24"/>
      <c r="AU116" s="365"/>
      <c r="AV116" s="149">
        <f>IF(AL115&lt;AL116,1,0)+IF(AN115&lt;AN116,1,0)+IF(AP115&lt;AP116,1,0)+IF(AR115&lt;AR116,1,0)+IF(AT115&lt;AT116,1,0)</f>
        <v>0</v>
      </c>
      <c r="BM116" s="28"/>
      <c r="CC116" s="207"/>
      <c r="CD116" s="161"/>
      <c r="CE116" s="15" t="str">
        <f>IF(CB122=$A$11,BO122,IF(CB123=$A$11,BO123,""))</f>
        <v/>
      </c>
      <c r="CF116" s="10" t="str">
        <f ca="1">IF(CB122=$A$11,BP122,IF(CB123=$A$11,BP123,"Winner Match "&amp;BO125))</f>
        <v>Winner Match 40</v>
      </c>
      <c r="CG116" s="10"/>
      <c r="CH116" s="24"/>
      <c r="CI116" s="353"/>
      <c r="CJ116" s="24"/>
      <c r="CK116" s="353"/>
      <c r="CL116" s="24"/>
      <c r="CM116" s="353"/>
      <c r="CN116" s="24"/>
      <c r="CO116" s="353"/>
      <c r="CP116" s="24"/>
      <c r="CQ116" s="365"/>
      <c r="CR116" s="149">
        <f>IF(CH115&lt;CH116,1,0)+IF(CJ115&lt;CJ116,1,0)+IF(CL115&lt;CL116,1,0)+IF(CN115&lt;CN116,1,0)+IF(CP115&lt;CP116,1,0)</f>
        <v>0</v>
      </c>
      <c r="CS116" s="28"/>
      <c r="CT116" s="29"/>
      <c r="CU116" s="29"/>
      <c r="CV116" s="29"/>
      <c r="CW116" s="29"/>
      <c r="CX116" s="29"/>
      <c r="CY116" s="368"/>
      <c r="CZ116" s="29"/>
      <c r="DA116" s="368"/>
      <c r="DB116" s="29"/>
      <c r="DC116" s="368"/>
      <c r="DD116" s="29"/>
      <c r="DE116" s="368"/>
      <c r="DF116" s="29"/>
      <c r="DG116" s="351"/>
      <c r="DJ116" s="29"/>
      <c r="DK116" s="29"/>
      <c r="DL116" s="29"/>
      <c r="DM116" s="29"/>
      <c r="DN116" s="29"/>
      <c r="DO116" s="368"/>
      <c r="DP116" s="29"/>
      <c r="DQ116" s="368"/>
      <c r="DR116" s="29"/>
      <c r="DS116" s="368"/>
      <c r="DT116" s="29"/>
      <c r="DU116" s="368"/>
      <c r="DV116" s="29"/>
      <c r="DW116" s="368"/>
      <c r="DX116" s="156"/>
      <c r="DY116" s="28"/>
      <c r="DZ116" s="1"/>
      <c r="EA116" s="1"/>
      <c r="EB116" s="1"/>
      <c r="EC116" s="1"/>
      <c r="ED116" s="1"/>
      <c r="EE116" s="351"/>
      <c r="EF116" s="1"/>
      <c r="EG116" s="351"/>
      <c r="EH116" s="1"/>
      <c r="EI116" s="351"/>
      <c r="EJ116" s="1"/>
      <c r="EK116" s="351"/>
      <c r="EL116" s="1"/>
      <c r="EM116" s="351"/>
      <c r="EN116" s="1"/>
      <c r="EO116" s="1"/>
      <c r="EP116" s="1"/>
      <c r="EQ116" s="1"/>
      <c r="ER116" s="1"/>
      <c r="ES116" s="1"/>
      <c r="ET116" s="1"/>
    </row>
    <row r="117" spans="1:150" ht="15" customHeight="1" x14ac:dyDescent="0.25">
      <c r="B117" s="335"/>
      <c r="C117" s="16"/>
      <c r="D117" s="1"/>
      <c r="E117" s="1"/>
      <c r="F117" s="9"/>
      <c r="G117" s="351"/>
      <c r="H117" s="9"/>
      <c r="I117" s="351"/>
      <c r="J117" s="9"/>
      <c r="K117" s="351"/>
      <c r="L117" s="9"/>
      <c r="M117" s="351"/>
      <c r="N117" s="9"/>
      <c r="O117" s="366"/>
      <c r="P117" s="138"/>
      <c r="Q117" s="138"/>
      <c r="R117" s="218"/>
      <c r="S117" s="1"/>
      <c r="T117" s="1"/>
      <c r="U117" s="1"/>
      <c r="V117" s="1"/>
      <c r="W117" s="351"/>
      <c r="X117" s="1"/>
      <c r="Y117" s="351"/>
      <c r="Z117" s="1"/>
      <c r="AA117" s="351"/>
      <c r="AB117" s="1"/>
      <c r="AC117" s="351"/>
      <c r="AD117" s="1"/>
      <c r="AE117" s="351"/>
      <c r="AF117" s="138"/>
      <c r="AG117" s="148"/>
      <c r="AH117" s="219"/>
      <c r="AI117" s="16"/>
      <c r="AJ117" s="1"/>
      <c r="AK117" s="1"/>
      <c r="AL117" s="9"/>
      <c r="AM117" s="351"/>
      <c r="AN117" s="9"/>
      <c r="AP117" s="9"/>
      <c r="AR117" s="9"/>
      <c r="AT117" s="9"/>
      <c r="AU117" s="366"/>
      <c r="AV117" s="137"/>
      <c r="BM117" s="28"/>
      <c r="CC117" s="148"/>
      <c r="CD117" s="161"/>
      <c r="CE117" s="16"/>
      <c r="CH117" s="9"/>
      <c r="CJ117" s="9"/>
      <c r="CL117" s="9"/>
      <c r="CN117" s="9"/>
      <c r="CP117" s="9"/>
      <c r="CQ117" s="366"/>
      <c r="CR117" s="137"/>
      <c r="CS117" s="28"/>
      <c r="CT117" s="29"/>
      <c r="CU117" s="29"/>
      <c r="CV117" s="29"/>
      <c r="CW117" s="29"/>
      <c r="CX117" s="29"/>
      <c r="CY117" s="368"/>
      <c r="CZ117" s="29"/>
      <c r="DA117" s="368"/>
      <c r="DB117" s="29"/>
      <c r="DC117" s="368"/>
      <c r="DD117" s="29"/>
      <c r="DE117" s="368"/>
      <c r="DF117" s="29"/>
      <c r="DG117" s="351"/>
      <c r="DJ117" s="29"/>
      <c r="DK117" s="29"/>
      <c r="DL117" s="29"/>
      <c r="DM117" s="29"/>
      <c r="DN117" s="29"/>
      <c r="DO117" s="368"/>
      <c r="DP117" s="29"/>
      <c r="DQ117" s="368"/>
      <c r="DR117" s="29"/>
      <c r="DS117" s="368"/>
      <c r="DT117" s="29"/>
      <c r="DU117" s="368"/>
      <c r="DV117" s="29"/>
      <c r="DW117" s="368"/>
      <c r="DX117" s="156"/>
      <c r="DY117" s="28"/>
      <c r="DZ117" s="1"/>
      <c r="EA117" s="1"/>
      <c r="EB117" s="1"/>
      <c r="EC117" s="1"/>
      <c r="ED117" s="1"/>
      <c r="EE117" s="351"/>
      <c r="EF117" s="1"/>
      <c r="EG117" s="351"/>
      <c r="EH117" s="1"/>
      <c r="EI117" s="351"/>
      <c r="EJ117" s="1"/>
      <c r="EK117" s="351"/>
      <c r="EL117" s="1"/>
      <c r="EM117" s="351"/>
      <c r="EN117" s="1"/>
      <c r="EO117" s="1"/>
      <c r="EP117" s="1"/>
      <c r="EQ117" s="1"/>
      <c r="ER117" s="1"/>
      <c r="ES117" s="1"/>
      <c r="ET117" s="1"/>
    </row>
    <row r="118" spans="1:150" ht="15" customHeight="1" x14ac:dyDescent="0.25">
      <c r="B118" s="162"/>
      <c r="C118" s="22">
        <f ca="1">IF(C115="(Bye)",C102,IF(C116="(Bye)",C102,C102+1))</f>
        <v>9</v>
      </c>
      <c r="D118" s="19">
        <f ca="1">VLOOKUP(C118,dummy1!$O$9:$R$72,2,FALSE)</f>
        <v>42040</v>
      </c>
      <c r="E118" s="20">
        <f ca="1">VLOOKUP(C118,dummy1!$O$9:$R$72,3,FALSE)</f>
        <v>0.625</v>
      </c>
      <c r="F118" s="420" t="str">
        <f ca="1">VLOOKUP(C118,dummy1!$O$9:$R$72,4,FALSE)</f>
        <v>Court 9</v>
      </c>
      <c r="G118" s="421"/>
      <c r="H118" s="421"/>
      <c r="I118" s="421"/>
      <c r="J118" s="421"/>
      <c r="K118" s="421"/>
      <c r="L118" s="421"/>
      <c r="M118" s="421"/>
      <c r="N118" s="422"/>
      <c r="O118" s="366"/>
      <c r="P118" s="138"/>
      <c r="Q118" s="138"/>
      <c r="R118" s="218"/>
      <c r="S118" s="1"/>
      <c r="T118" s="1"/>
      <c r="U118" s="1"/>
      <c r="V118" s="1"/>
      <c r="W118" s="351"/>
      <c r="X118" s="1"/>
      <c r="Y118" s="351"/>
      <c r="Z118" s="1"/>
      <c r="AA118" s="351"/>
      <c r="AB118" s="1"/>
      <c r="AC118" s="351"/>
      <c r="AD118" s="1"/>
      <c r="AE118" s="351"/>
      <c r="AF118" s="138"/>
      <c r="AG118" s="148"/>
      <c r="AH118" s="220"/>
      <c r="AI118" s="22">
        <f ca="1">AI93+1</f>
        <v>29</v>
      </c>
      <c r="AJ118" s="19">
        <f ca="1">VLOOKUP(AI118,dummy1!$O$9:$R$72,2,FALSE)</f>
        <v>42040</v>
      </c>
      <c r="AK118" s="20">
        <f ca="1">VLOOKUP(AI118,dummy1!$O$9:$R$72,3,FALSE)</f>
        <v>0.70833333333333337</v>
      </c>
      <c r="AL118" s="420" t="str">
        <f ca="1">VLOOKUP(AI118,dummy1!$O$9:$R$72,4,FALSE)</f>
        <v>Court 13</v>
      </c>
      <c r="AM118" s="421"/>
      <c r="AN118" s="421"/>
      <c r="AO118" s="421"/>
      <c r="AP118" s="421"/>
      <c r="AQ118" s="421"/>
      <c r="AR118" s="421"/>
      <c r="AS118" s="421"/>
      <c r="AT118" s="422"/>
      <c r="AU118" s="366"/>
      <c r="AV118" s="137"/>
      <c r="BM118" s="28"/>
      <c r="CC118" s="148"/>
      <c r="CD118" s="162"/>
      <c r="CE118" s="22">
        <f ca="1">BO181+1</f>
        <v>42</v>
      </c>
      <c r="CF118" s="19">
        <f ca="1">VLOOKUP(CE118,dummy1!$O$9:$R$72,2,FALSE)</f>
        <v>42040</v>
      </c>
      <c r="CG118" s="20">
        <f ca="1">VLOOKUP(CE118,dummy1!$O$9:$R$72,3,FALSE)</f>
        <v>0.79166666666666674</v>
      </c>
      <c r="CH118" s="420" t="str">
        <f ca="1">VLOOKUP(CE118,dummy1!$O$9:$R$72,4,FALSE)</f>
        <v>Court 10</v>
      </c>
      <c r="CI118" s="421"/>
      <c r="CJ118" s="421"/>
      <c r="CK118" s="421"/>
      <c r="CL118" s="421"/>
      <c r="CM118" s="421"/>
      <c r="CN118" s="421"/>
      <c r="CO118" s="421"/>
      <c r="CP118" s="422"/>
      <c r="CQ118" s="366"/>
      <c r="CR118" s="137"/>
      <c r="CS118" s="28"/>
      <c r="CT118" s="29"/>
      <c r="CU118" s="29"/>
      <c r="CV118" s="29"/>
      <c r="CW118" s="29"/>
      <c r="CX118" s="29"/>
      <c r="CY118" s="368"/>
      <c r="CZ118" s="29"/>
      <c r="DA118" s="368"/>
      <c r="DB118" s="29"/>
      <c r="DC118" s="368"/>
      <c r="DD118" s="29"/>
      <c r="DE118" s="368"/>
      <c r="DF118" s="29"/>
      <c r="DG118" s="351"/>
      <c r="DJ118" s="29"/>
      <c r="DK118" s="29"/>
      <c r="DL118" s="29"/>
      <c r="DM118" s="29"/>
      <c r="DN118" s="29"/>
      <c r="DO118" s="368"/>
      <c r="DP118" s="29"/>
      <c r="DQ118" s="368"/>
      <c r="DR118" s="29"/>
      <c r="DS118" s="368"/>
      <c r="DT118" s="29"/>
      <c r="DU118" s="368"/>
      <c r="DV118" s="29"/>
      <c r="DW118" s="368"/>
      <c r="DX118" s="156"/>
      <c r="DY118" s="28"/>
      <c r="DZ118" s="1"/>
      <c r="EA118" s="1"/>
      <c r="EB118" s="1"/>
      <c r="EC118" s="1"/>
      <c r="ED118" s="1"/>
      <c r="EE118" s="351"/>
      <c r="EF118" s="1"/>
      <c r="EG118" s="351"/>
      <c r="EH118" s="1"/>
      <c r="EI118" s="351"/>
      <c r="EJ118" s="1"/>
      <c r="EK118" s="351"/>
      <c r="EL118" s="1"/>
      <c r="EM118" s="351"/>
      <c r="EN118" s="1"/>
      <c r="EO118" s="1"/>
      <c r="EP118" s="1"/>
      <c r="EQ118" s="1"/>
      <c r="ER118" s="1"/>
      <c r="ES118" s="1"/>
      <c r="ET118" s="1"/>
    </row>
    <row r="119" spans="1:150" s="1" customFormat="1" ht="15" customHeight="1" x14ac:dyDescent="0.25">
      <c r="A119" s="137"/>
      <c r="B119" s="163"/>
      <c r="C119" s="7"/>
      <c r="D119" s="5"/>
      <c r="E119" s="5"/>
      <c r="F119" s="18"/>
      <c r="G119" s="355"/>
      <c r="H119" s="18"/>
      <c r="I119" s="355"/>
      <c r="J119" s="18"/>
      <c r="K119" s="355"/>
      <c r="L119" s="18"/>
      <c r="M119" s="355"/>
      <c r="N119" s="18"/>
      <c r="O119" s="367"/>
      <c r="P119" s="138"/>
      <c r="Q119" s="138"/>
      <c r="R119" s="218"/>
      <c r="W119" s="351"/>
      <c r="Y119" s="351"/>
      <c r="AA119" s="351"/>
      <c r="AC119" s="351"/>
      <c r="AE119" s="351"/>
      <c r="AF119" s="138"/>
      <c r="AG119" s="148"/>
      <c r="AH119" s="221"/>
      <c r="AI119" s="7"/>
      <c r="AJ119" s="5"/>
      <c r="AK119" s="5"/>
      <c r="AL119" s="18"/>
      <c r="AM119" s="355"/>
      <c r="AN119" s="18"/>
      <c r="AO119" s="355"/>
      <c r="AP119" s="18"/>
      <c r="AQ119" s="355"/>
      <c r="AR119" s="18"/>
      <c r="AS119" s="355"/>
      <c r="AT119" s="18"/>
      <c r="AU119" s="367"/>
      <c r="AV119" s="137"/>
      <c r="AW119" s="138"/>
      <c r="AX119" s="164"/>
      <c r="BC119" s="351"/>
      <c r="BE119" s="351"/>
      <c r="BG119" s="351"/>
      <c r="BI119" s="351"/>
      <c r="BK119" s="351"/>
      <c r="BL119" s="138"/>
      <c r="BM119" s="28"/>
      <c r="BS119" s="351"/>
      <c r="BU119" s="351"/>
      <c r="BW119" s="351"/>
      <c r="BY119" s="351"/>
      <c r="CA119" s="351"/>
      <c r="CB119" s="138"/>
      <c r="CC119" s="148"/>
      <c r="CD119" s="163"/>
      <c r="CE119" s="7"/>
      <c r="CF119" s="5"/>
      <c r="CG119" s="5"/>
      <c r="CH119" s="18"/>
      <c r="CI119" s="355"/>
      <c r="CJ119" s="18"/>
      <c r="CK119" s="355"/>
      <c r="CL119" s="18"/>
      <c r="CM119" s="355"/>
      <c r="CN119" s="18"/>
      <c r="CO119" s="355"/>
      <c r="CP119" s="18"/>
      <c r="CQ119" s="367"/>
      <c r="CR119" s="137"/>
      <c r="CS119" s="28"/>
      <c r="CT119" s="29"/>
      <c r="CU119" s="29"/>
      <c r="CV119" s="29"/>
      <c r="CW119" s="29"/>
      <c r="CX119" s="29"/>
      <c r="CY119" s="368"/>
      <c r="CZ119" s="29"/>
      <c r="DA119" s="368"/>
      <c r="DB119" s="29"/>
      <c r="DC119" s="368"/>
      <c r="DD119" s="29"/>
      <c r="DE119" s="368"/>
      <c r="DF119" s="29"/>
      <c r="DG119" s="351"/>
      <c r="DH119" s="137"/>
      <c r="DJ119" s="29"/>
      <c r="DK119" s="29"/>
      <c r="DL119" s="29"/>
      <c r="DM119" s="29"/>
      <c r="DN119" s="29"/>
      <c r="DO119" s="368"/>
      <c r="DP119" s="29"/>
      <c r="DQ119" s="368"/>
      <c r="DR119" s="29"/>
      <c r="DS119" s="368"/>
      <c r="DT119" s="29"/>
      <c r="DU119" s="368"/>
      <c r="DV119" s="29"/>
      <c r="DW119" s="368"/>
      <c r="DX119" s="156"/>
      <c r="DY119" s="28"/>
      <c r="EE119" s="351"/>
      <c r="EG119" s="351"/>
      <c r="EI119" s="351"/>
      <c r="EK119" s="351"/>
      <c r="EM119" s="351"/>
    </row>
    <row r="120" spans="1:150" ht="15" customHeight="1" x14ac:dyDescent="0.25">
      <c r="A120" s="138"/>
      <c r="B120" s="164"/>
      <c r="C120" s="1"/>
      <c r="D120" s="1"/>
      <c r="E120" s="1"/>
      <c r="F120" s="1"/>
      <c r="G120" s="351"/>
      <c r="H120" s="1"/>
      <c r="I120" s="351"/>
      <c r="J120" s="1"/>
      <c r="K120" s="351"/>
      <c r="L120" s="1"/>
      <c r="M120" s="351"/>
      <c r="N120" s="1"/>
      <c r="O120" s="351"/>
      <c r="P120" s="138"/>
      <c r="Q120" s="138"/>
      <c r="R120" s="218"/>
      <c r="S120" s="1"/>
      <c r="T120" s="1"/>
      <c r="U120" s="1"/>
      <c r="V120" s="1"/>
      <c r="W120" s="351"/>
      <c r="X120" s="1"/>
      <c r="Y120" s="351"/>
      <c r="Z120" s="1"/>
      <c r="AA120" s="351"/>
      <c r="AB120" s="1"/>
      <c r="AC120" s="351"/>
      <c r="AD120" s="1"/>
      <c r="AE120" s="351"/>
      <c r="AF120" s="138"/>
      <c r="AG120" s="148"/>
      <c r="AH120" s="218"/>
      <c r="AI120" s="1"/>
      <c r="AJ120" s="1"/>
      <c r="AK120" s="1"/>
      <c r="AL120" s="1"/>
      <c r="AM120" s="351"/>
      <c r="AN120" s="1"/>
      <c r="BM120" s="28"/>
      <c r="CC120" s="148"/>
      <c r="CS120" s="28"/>
      <c r="CT120" s="29"/>
      <c r="CU120" s="29"/>
      <c r="CV120" s="29"/>
      <c r="CW120" s="29"/>
      <c r="CX120" s="29"/>
      <c r="CY120" s="368"/>
      <c r="CZ120" s="29"/>
      <c r="DA120" s="368"/>
      <c r="DB120" s="29"/>
      <c r="DC120" s="368"/>
      <c r="DD120" s="29"/>
      <c r="DE120" s="368"/>
      <c r="DF120" s="29"/>
      <c r="DG120" s="351"/>
      <c r="DJ120" s="29"/>
      <c r="DK120" s="29"/>
      <c r="DL120" s="29"/>
      <c r="DM120" s="29"/>
      <c r="DN120" s="29"/>
      <c r="DO120" s="368"/>
      <c r="DP120" s="29"/>
      <c r="DQ120" s="368"/>
      <c r="DR120" s="29"/>
      <c r="DS120" s="368"/>
      <c r="DT120" s="29"/>
      <c r="DU120" s="368"/>
      <c r="DV120" s="29"/>
      <c r="DW120" s="368"/>
      <c r="DX120" s="156"/>
      <c r="DY120" s="28"/>
      <c r="DZ120" s="1"/>
      <c r="EA120" s="1"/>
      <c r="EB120" s="1"/>
      <c r="EC120" s="1"/>
      <c r="ED120" s="1"/>
      <c r="EE120" s="351"/>
      <c r="EF120" s="1"/>
      <c r="EG120" s="351"/>
      <c r="EH120" s="1"/>
      <c r="EI120" s="351"/>
      <c r="EJ120" s="1"/>
      <c r="EK120" s="351"/>
      <c r="EL120" s="1"/>
      <c r="EM120" s="351"/>
      <c r="EN120" s="1"/>
      <c r="EO120" s="1"/>
      <c r="EP120" s="1"/>
      <c r="EQ120" s="1"/>
      <c r="ER120" s="1"/>
      <c r="ES120" s="1"/>
      <c r="ET120" s="1"/>
    </row>
    <row r="121" spans="1:150" s="1" customFormat="1" ht="15" customHeight="1" x14ac:dyDescent="0.25">
      <c r="A121" s="138"/>
      <c r="B121" s="164"/>
      <c r="G121" s="351"/>
      <c r="I121" s="351"/>
      <c r="K121" s="351"/>
      <c r="M121" s="351"/>
      <c r="O121" s="351"/>
      <c r="P121" s="138"/>
      <c r="Q121" s="138"/>
      <c r="R121" s="222"/>
      <c r="S121" s="12"/>
      <c r="T121" s="13"/>
      <c r="U121" s="8"/>
      <c r="V121" s="8"/>
      <c r="W121" s="354"/>
      <c r="X121" s="8"/>
      <c r="Y121" s="354"/>
      <c r="Z121" s="8"/>
      <c r="AA121" s="354"/>
      <c r="AB121" s="8"/>
      <c r="AC121" s="354"/>
      <c r="AD121" s="8"/>
      <c r="AE121" s="363"/>
      <c r="AF121" s="137"/>
      <c r="AG121" s="148"/>
      <c r="AH121" s="218"/>
      <c r="AM121" s="351"/>
      <c r="AO121" s="351"/>
      <c r="AQ121" s="351"/>
      <c r="AS121" s="351"/>
      <c r="AU121" s="351"/>
      <c r="AV121" s="138"/>
      <c r="AW121" s="138"/>
      <c r="AX121" s="164"/>
      <c r="BC121" s="351"/>
      <c r="BE121" s="351"/>
      <c r="BG121" s="351"/>
      <c r="BI121" s="351"/>
      <c r="BK121" s="351"/>
      <c r="BL121" s="138"/>
      <c r="BM121" s="28"/>
      <c r="BN121" s="11"/>
      <c r="BO121" s="12"/>
      <c r="BP121" s="13"/>
      <c r="BQ121" s="8"/>
      <c r="BR121" s="8"/>
      <c r="BS121" s="354"/>
      <c r="BT121" s="8"/>
      <c r="BU121" s="354"/>
      <c r="BV121" s="8"/>
      <c r="BW121" s="354"/>
      <c r="BX121" s="8"/>
      <c r="BY121" s="354"/>
      <c r="BZ121" s="8"/>
      <c r="CA121" s="363"/>
      <c r="CB121" s="137"/>
      <c r="CC121" s="148"/>
      <c r="CD121" s="164"/>
      <c r="CI121" s="351"/>
      <c r="CK121" s="351"/>
      <c r="CM121" s="351"/>
      <c r="CO121" s="351"/>
      <c r="CQ121" s="351"/>
      <c r="CR121" s="138"/>
      <c r="CS121" s="28"/>
      <c r="CY121" s="351"/>
      <c r="DA121" s="351"/>
      <c r="DC121" s="351"/>
      <c r="DE121" s="351"/>
      <c r="DG121" s="351"/>
      <c r="DH121" s="137"/>
      <c r="DO121" s="351"/>
      <c r="DQ121" s="351"/>
      <c r="DS121" s="351"/>
      <c r="DU121" s="351"/>
      <c r="DW121" s="351"/>
      <c r="DX121" s="138"/>
      <c r="DY121" s="28"/>
      <c r="EE121" s="351"/>
      <c r="EG121" s="351"/>
      <c r="EI121" s="351"/>
      <c r="EK121" s="351"/>
      <c r="EM121" s="351"/>
    </row>
    <row r="122" spans="1:150" s="1" customFormat="1" ht="15" customHeight="1" thickBot="1" x14ac:dyDescent="0.3">
      <c r="A122" s="138"/>
      <c r="B122" s="164"/>
      <c r="G122" s="351"/>
      <c r="I122" s="351"/>
      <c r="K122" s="351"/>
      <c r="M122" s="351"/>
      <c r="O122" s="351"/>
      <c r="P122" s="138"/>
      <c r="Q122" s="138"/>
      <c r="R122" s="159" t="str">
        <f ca="1">"L"&amp;S39</f>
        <v>L15</v>
      </c>
      <c r="S122" s="27" t="str">
        <f>IF(AF36=$A$11,S37,IF(AF37=$A$11,S36,""))</f>
        <v/>
      </c>
      <c r="T122" s="1" t="str">
        <f ca="1">IF(AF36=$A$11,T37,IF(AF37=$A$11,T36,"Loser Match "&amp;S39))</f>
        <v>Loser Match 15</v>
      </c>
      <c r="V122" s="23"/>
      <c r="W122" s="352"/>
      <c r="X122" s="23"/>
      <c r="Y122" s="352"/>
      <c r="Z122" s="23"/>
      <c r="AA122" s="352"/>
      <c r="AB122" s="23"/>
      <c r="AC122" s="352"/>
      <c r="AD122" s="23"/>
      <c r="AE122" s="364"/>
      <c r="AF122" s="138">
        <f ca="1">IF(S123="(Bye)",$A$11,IF(V122&gt;V123,1,0)+IF(X122&gt;X123,1,0)+IF(Z122&gt;Z123,1,0)+IF(AB122&gt;AB123,1,0)+IF(AD122&gt;AD123,1,0))</f>
        <v>0</v>
      </c>
      <c r="AG122" s="148"/>
      <c r="AH122" s="218"/>
      <c r="AM122" s="351"/>
      <c r="AO122" s="351"/>
      <c r="AQ122" s="351"/>
      <c r="AS122" s="351"/>
      <c r="AU122" s="351"/>
      <c r="AV122" s="138"/>
      <c r="AW122" s="138"/>
      <c r="AX122" s="164"/>
      <c r="BC122" s="351"/>
      <c r="BE122" s="351"/>
      <c r="BG122" s="351"/>
      <c r="BI122" s="351"/>
      <c r="BK122" s="351"/>
      <c r="BL122" s="138"/>
      <c r="BM122" s="25"/>
      <c r="BN122" s="26"/>
      <c r="BO122" s="27" t="str">
        <f>IF(BL108=$A$11,AY108,IF(BL109=$A$11,AY109,""))</f>
        <v/>
      </c>
      <c r="BP122" s="1" t="str">
        <f ca="1">IF(BL108=$A$11,AZ108,IF(BL109=$A$11,AZ109,"Winner Match "&amp;AY111))</f>
        <v>Winner Match 35</v>
      </c>
      <c r="BR122" s="23"/>
      <c r="BS122" s="352"/>
      <c r="BT122" s="23"/>
      <c r="BU122" s="352"/>
      <c r="BV122" s="23"/>
      <c r="BW122" s="352"/>
      <c r="BX122" s="23"/>
      <c r="BY122" s="352"/>
      <c r="BZ122" s="23"/>
      <c r="CA122" s="364"/>
      <c r="CB122" s="138">
        <f>IF(BR122&gt;BR123,1,0)+IF(BT122&gt;BT123,1,0)+IF(BV122&gt;BV123,1,0)+IF(BX122&gt;BX123,1,0)+IF(BZ122&gt;BZ123,1,0)</f>
        <v>0</v>
      </c>
      <c r="CC122" s="148"/>
      <c r="CD122" s="164"/>
      <c r="CI122" s="351"/>
      <c r="CK122" s="351"/>
      <c r="CM122" s="351"/>
      <c r="CO122" s="351"/>
      <c r="CQ122" s="351"/>
      <c r="CR122" s="138"/>
      <c r="CS122" s="28"/>
      <c r="CY122" s="351"/>
      <c r="DA122" s="351"/>
      <c r="DC122" s="351"/>
      <c r="DE122" s="351"/>
      <c r="DG122" s="351"/>
      <c r="DH122" s="137"/>
      <c r="DO122" s="351"/>
      <c r="DQ122" s="351"/>
      <c r="DS122" s="351"/>
      <c r="DU122" s="351"/>
      <c r="DW122" s="351"/>
      <c r="DX122" s="138"/>
      <c r="DY122" s="28"/>
      <c r="EE122" s="351"/>
      <c r="EG122" s="351"/>
      <c r="EI122" s="351"/>
      <c r="EK122" s="351"/>
      <c r="EM122" s="351"/>
    </row>
    <row r="123" spans="1:150" ht="15" customHeight="1" x14ac:dyDescent="0.25">
      <c r="A123" s="138"/>
      <c r="B123" s="164"/>
      <c r="C123" s="1"/>
      <c r="D123" s="1"/>
      <c r="E123" s="1"/>
      <c r="F123" s="1"/>
      <c r="G123" s="351"/>
      <c r="H123" s="1"/>
      <c r="I123" s="351"/>
      <c r="J123" s="1"/>
      <c r="K123" s="351"/>
      <c r="L123" s="1"/>
      <c r="M123" s="351"/>
      <c r="N123" s="1"/>
      <c r="O123" s="351"/>
      <c r="P123" s="138"/>
      <c r="Q123" s="207"/>
      <c r="R123" s="238" t="str">
        <f ca="1">IF(AND(C129="(Bye)",OR(C130&lt;&gt;"",C130="(Bye)")),B130,"")</f>
        <v/>
      </c>
      <c r="S123" s="15" t="str">
        <f ca="1">IF(P129=$A$11,C129,IF(P130=$A$11,C130,""))</f>
        <v/>
      </c>
      <c r="T123" s="10" t="str">
        <f ca="1">IF(P129=$A$11,D129,IF(P130=$A$11,D130,"Winner Match "&amp;C132))</f>
        <v>Winner Match 10</v>
      </c>
      <c r="U123" s="10"/>
      <c r="V123" s="24"/>
      <c r="W123" s="353"/>
      <c r="X123" s="24"/>
      <c r="Y123" s="353"/>
      <c r="Z123" s="24"/>
      <c r="AA123" s="353"/>
      <c r="AB123" s="24"/>
      <c r="AC123" s="353"/>
      <c r="AD123" s="24"/>
      <c r="AE123" s="365"/>
      <c r="AF123" s="149">
        <f>IF(S122="(Bye)",$A$11,IF(V122&lt;V123,1,0)+IF(X122&lt;X123,1,0)+IF(Z122&lt;Z123,1,0)+IF(AB122&lt;AB123,1,0)+IF(AD122&lt;AD123,1,0))</f>
        <v>0</v>
      </c>
      <c r="AG123" s="138"/>
      <c r="AH123" s="218"/>
      <c r="AI123" s="1"/>
      <c r="AJ123" s="1"/>
      <c r="AK123" s="1"/>
      <c r="AL123" s="1"/>
      <c r="AM123" s="351"/>
      <c r="AN123" s="1"/>
      <c r="BM123" s="28"/>
      <c r="BN123" s="14"/>
      <c r="BO123" s="15" t="str">
        <f>IF(BL136=$A$11,AY136,IF(BL137=$A$11,AY137,""))</f>
        <v/>
      </c>
      <c r="BP123" s="10" t="str">
        <f ca="1">IF(BL136=$A$11,AZ136,IF(BL137=$A$11,AZ137,"Winner Match "&amp;AY139))</f>
        <v>Winner Match 36</v>
      </c>
      <c r="BQ123" s="10"/>
      <c r="BR123" s="24"/>
      <c r="BS123" s="353"/>
      <c r="BT123" s="24"/>
      <c r="BU123" s="353"/>
      <c r="BV123" s="24"/>
      <c r="BW123" s="353"/>
      <c r="BX123" s="24"/>
      <c r="BY123" s="353"/>
      <c r="BZ123" s="24"/>
      <c r="CA123" s="365"/>
      <c r="CB123" s="149">
        <f>IF(BR122&lt;BR123,1,0)+IF(BT122&lt;BT123,1,0)+IF(BV122&lt;BV123,1,0)+IF(BX122&lt;BX123,1,0)+IF(BZ122&lt;BZ123,1,0)</f>
        <v>0</v>
      </c>
      <c r="CS123" s="28"/>
      <c r="CV123" s="1"/>
      <c r="CW123" s="1"/>
      <c r="CX123" s="1"/>
      <c r="CY123" s="351"/>
      <c r="CZ123" s="1"/>
      <c r="DA123" s="351"/>
      <c r="DB123" s="1"/>
      <c r="DC123" s="351"/>
      <c r="DD123" s="1"/>
      <c r="DE123" s="351"/>
      <c r="DF123" s="1"/>
      <c r="DG123" s="351"/>
      <c r="DL123" s="1"/>
      <c r="DM123" s="1"/>
      <c r="DN123" s="1"/>
      <c r="DO123" s="351"/>
      <c r="DP123" s="1"/>
      <c r="DQ123" s="351"/>
      <c r="DR123" s="1"/>
      <c r="DS123" s="351"/>
      <c r="DT123" s="1"/>
      <c r="DU123" s="351"/>
      <c r="DV123" s="1"/>
      <c r="DW123" s="351"/>
      <c r="DX123" s="138"/>
      <c r="DY123" s="28"/>
      <c r="DZ123" s="1"/>
      <c r="EA123" s="1"/>
      <c r="EB123" s="1"/>
      <c r="EC123" s="1"/>
      <c r="ED123" s="1"/>
      <c r="EE123" s="351"/>
      <c r="EF123" s="1"/>
      <c r="EG123" s="351"/>
      <c r="EH123" s="1"/>
      <c r="EI123" s="351"/>
      <c r="EJ123" s="1"/>
      <c r="EK123" s="351"/>
      <c r="EL123" s="1"/>
      <c r="EM123" s="351"/>
      <c r="EN123" s="1"/>
      <c r="EO123" s="1"/>
      <c r="EP123" s="1"/>
      <c r="EQ123" s="1"/>
      <c r="ER123" s="1"/>
      <c r="ES123" s="1"/>
      <c r="ET123" s="1"/>
    </row>
    <row r="124" spans="1:150" ht="15" customHeight="1" x14ac:dyDescent="0.25">
      <c r="A124" s="138"/>
      <c r="B124" s="164"/>
      <c r="C124" s="1"/>
      <c r="D124" s="1"/>
      <c r="E124" s="1"/>
      <c r="F124" s="1"/>
      <c r="G124" s="351"/>
      <c r="H124" s="1"/>
      <c r="I124" s="351"/>
      <c r="J124" s="1"/>
      <c r="K124" s="351"/>
      <c r="L124" s="1"/>
      <c r="M124" s="351"/>
      <c r="N124" s="1"/>
      <c r="O124" s="351"/>
      <c r="P124" s="138"/>
      <c r="Q124" s="148"/>
      <c r="R124" s="238"/>
      <c r="S124" s="16"/>
      <c r="T124" s="1"/>
      <c r="U124" s="1"/>
      <c r="V124" s="9"/>
      <c r="W124" s="351"/>
      <c r="X124" s="9"/>
      <c r="Y124" s="351"/>
      <c r="Z124" s="9"/>
      <c r="AA124" s="351"/>
      <c r="AB124" s="9"/>
      <c r="AC124" s="351"/>
      <c r="AD124" s="9"/>
      <c r="AE124" s="366"/>
      <c r="AG124" s="138"/>
      <c r="AH124" s="218"/>
      <c r="AI124" s="1"/>
      <c r="AJ124" s="1"/>
      <c r="AK124" s="1"/>
      <c r="AL124" s="1"/>
      <c r="AM124" s="351"/>
      <c r="AN124" s="1"/>
      <c r="BM124" s="28"/>
      <c r="BN124" s="14"/>
      <c r="BO124" s="16"/>
      <c r="BR124" s="9"/>
      <c r="BT124" s="9"/>
      <c r="BV124" s="9"/>
      <c r="BX124" s="9"/>
      <c r="BZ124" s="9"/>
      <c r="CA124" s="366"/>
      <c r="CB124" s="137"/>
      <c r="CS124" s="28"/>
      <c r="CV124" s="1"/>
      <c r="CW124" s="1"/>
      <c r="CX124" s="1"/>
      <c r="CY124" s="351"/>
      <c r="CZ124" s="1"/>
      <c r="DA124" s="351"/>
      <c r="DB124" s="1"/>
      <c r="DC124" s="351"/>
      <c r="DD124" s="1"/>
      <c r="DE124" s="351"/>
      <c r="DF124" s="1"/>
      <c r="DG124" s="351"/>
      <c r="DL124" s="1"/>
      <c r="DM124" s="1"/>
      <c r="DN124" s="1"/>
      <c r="DO124" s="351"/>
      <c r="DP124" s="1"/>
      <c r="DQ124" s="351"/>
      <c r="DR124" s="1"/>
      <c r="DS124" s="351"/>
      <c r="DT124" s="1"/>
      <c r="DU124" s="351"/>
      <c r="DV124" s="1"/>
      <c r="DW124" s="351"/>
      <c r="DX124" s="138"/>
      <c r="DY124" s="28"/>
      <c r="DZ124" s="1"/>
      <c r="EA124" s="1"/>
      <c r="EB124" s="1"/>
      <c r="EC124" s="1"/>
      <c r="ED124" s="1"/>
      <c r="EE124" s="351"/>
      <c r="EF124" s="1"/>
      <c r="EG124" s="351"/>
      <c r="EH124" s="1"/>
      <c r="EI124" s="351"/>
      <c r="EJ124" s="1"/>
      <c r="EK124" s="351"/>
      <c r="EL124" s="1"/>
      <c r="EM124" s="351"/>
      <c r="EN124" s="1"/>
      <c r="EO124" s="1"/>
      <c r="EP124" s="1"/>
      <c r="EQ124" s="1"/>
      <c r="ER124" s="1"/>
      <c r="ES124" s="1"/>
      <c r="ET124" s="1"/>
    </row>
    <row r="125" spans="1:150" ht="15" customHeight="1" x14ac:dyDescent="0.25">
      <c r="A125" s="138"/>
      <c r="B125" s="164"/>
      <c r="C125" s="1"/>
      <c r="D125" s="1"/>
      <c r="E125" s="1"/>
      <c r="F125" s="1"/>
      <c r="G125" s="351"/>
      <c r="H125" s="1"/>
      <c r="I125" s="351"/>
      <c r="J125" s="1"/>
      <c r="K125" s="351"/>
      <c r="L125" s="1"/>
      <c r="M125" s="351"/>
      <c r="N125" s="1"/>
      <c r="O125" s="351"/>
      <c r="P125" s="138"/>
      <c r="Q125" s="148"/>
      <c r="R125" s="220"/>
      <c r="S125" s="22">
        <f ca="1">IF(S122="(Bye)",S111,IF(S123="(Bye)",S111,S111+1))</f>
        <v>22</v>
      </c>
      <c r="T125" s="19">
        <f ca="1">VLOOKUP(S125,dummy1!$O$9:$R$72,2,FALSE)</f>
        <v>42040</v>
      </c>
      <c r="U125" s="20">
        <f ca="1">VLOOKUP(S125,dummy1!$O$9:$R$72,3,FALSE)</f>
        <v>0.70833333333333337</v>
      </c>
      <c r="V125" s="420" t="str">
        <f ca="1">VLOOKUP(S125,dummy1!$O$9:$R$72,4,FALSE)</f>
        <v>Court 6</v>
      </c>
      <c r="W125" s="421"/>
      <c r="X125" s="421"/>
      <c r="Y125" s="421"/>
      <c r="Z125" s="421"/>
      <c r="AA125" s="421"/>
      <c r="AB125" s="421"/>
      <c r="AC125" s="421"/>
      <c r="AD125" s="422"/>
      <c r="AE125" s="366"/>
      <c r="AG125" s="138"/>
      <c r="AH125" s="218"/>
      <c r="AI125" s="1"/>
      <c r="AJ125" s="1"/>
      <c r="AK125" s="1"/>
      <c r="AL125" s="1"/>
      <c r="AM125" s="351"/>
      <c r="AN125" s="1"/>
      <c r="BM125" s="28"/>
      <c r="BN125" s="21"/>
      <c r="BO125" s="22">
        <f ca="1">BO56+1</f>
        <v>40</v>
      </c>
      <c r="BP125" s="19">
        <f ca="1">VLOOKUP(BO125,dummy1!$O$9:$R$72,2,FALSE)</f>
        <v>42040</v>
      </c>
      <c r="BQ125" s="20">
        <f ca="1">VLOOKUP(BO125,dummy1!$O$9:$R$72,3,FALSE)</f>
        <v>0.79166666666666674</v>
      </c>
      <c r="BR125" s="118" t="str">
        <f ca="1">VLOOKUP(BO125,dummy1!$O$9:$R$72,4,FALSE)</f>
        <v>Court 8</v>
      </c>
      <c r="BS125" s="372"/>
      <c r="BT125" s="119"/>
      <c r="BU125" s="372"/>
      <c r="BV125" s="119"/>
      <c r="BW125" s="372"/>
      <c r="BX125" s="119"/>
      <c r="BY125" s="372"/>
      <c r="BZ125" s="120"/>
      <c r="CA125" s="366"/>
      <c r="CB125" s="137"/>
      <c r="CS125" s="28"/>
      <c r="CT125" s="29"/>
      <c r="CU125" s="29"/>
      <c r="CV125" s="29"/>
      <c r="CW125" s="29"/>
      <c r="CX125" s="29"/>
      <c r="CY125" s="368"/>
      <c r="CZ125" s="29"/>
      <c r="DA125" s="368"/>
      <c r="DB125" s="29"/>
      <c r="DC125" s="368"/>
      <c r="DD125" s="29"/>
      <c r="DE125" s="368"/>
      <c r="DF125" s="29"/>
      <c r="DG125" s="351"/>
      <c r="DJ125" s="29"/>
      <c r="DK125" s="29"/>
      <c r="DL125" s="29"/>
      <c r="DM125" s="29"/>
      <c r="DN125" s="29"/>
      <c r="DO125" s="368"/>
      <c r="DP125" s="29"/>
      <c r="DQ125" s="368"/>
      <c r="DR125" s="29"/>
      <c r="DS125" s="368"/>
      <c r="DT125" s="29"/>
      <c r="DU125" s="368"/>
      <c r="DV125" s="29"/>
      <c r="DW125" s="368"/>
      <c r="DX125" s="156"/>
      <c r="DY125" s="28"/>
      <c r="DZ125" s="1"/>
      <c r="EA125" s="1"/>
      <c r="EB125" s="1"/>
      <c r="EC125" s="1"/>
      <c r="ED125" s="1"/>
      <c r="EE125" s="351"/>
      <c r="EF125" s="1"/>
      <c r="EG125" s="351"/>
      <c r="EH125" s="1"/>
      <c r="EI125" s="351"/>
      <c r="EJ125" s="1"/>
      <c r="EK125" s="351"/>
      <c r="EL125" s="1"/>
      <c r="EM125" s="351"/>
      <c r="EN125" s="1"/>
      <c r="EO125" s="1"/>
      <c r="EP125" s="1"/>
      <c r="EQ125" s="1"/>
      <c r="ER125" s="1"/>
      <c r="ES125" s="1"/>
      <c r="ET125" s="1"/>
    </row>
    <row r="126" spans="1:150" ht="15" customHeight="1" x14ac:dyDescent="0.25">
      <c r="A126" s="138"/>
      <c r="B126" s="164"/>
      <c r="C126" s="1"/>
      <c r="D126" s="1"/>
      <c r="E126" s="1"/>
      <c r="F126" s="1"/>
      <c r="G126" s="351"/>
      <c r="H126" s="1"/>
      <c r="I126" s="351"/>
      <c r="J126" s="1"/>
      <c r="K126" s="351"/>
      <c r="L126" s="1"/>
      <c r="M126" s="351"/>
      <c r="N126" s="1"/>
      <c r="O126" s="351"/>
      <c r="P126" s="138"/>
      <c r="Q126" s="148"/>
      <c r="R126" s="221"/>
      <c r="S126" s="7"/>
      <c r="T126" s="5"/>
      <c r="U126" s="5"/>
      <c r="V126" s="18"/>
      <c r="W126" s="355"/>
      <c r="X126" s="18"/>
      <c r="Y126" s="355"/>
      <c r="Z126" s="18"/>
      <c r="AA126" s="355"/>
      <c r="AB126" s="18"/>
      <c r="AC126" s="355"/>
      <c r="AD126" s="18"/>
      <c r="AE126" s="367"/>
      <c r="AG126" s="138"/>
      <c r="AH126" s="218"/>
      <c r="AI126" s="1"/>
      <c r="AJ126" s="1"/>
      <c r="AK126" s="1"/>
      <c r="AL126" s="1"/>
      <c r="AM126" s="351"/>
      <c r="AN126" s="1"/>
      <c r="BM126" s="28"/>
      <c r="BN126" s="17"/>
      <c r="BO126" s="7"/>
      <c r="BP126" s="5"/>
      <c r="BQ126" s="5"/>
      <c r="BR126" s="18"/>
      <c r="BS126" s="355"/>
      <c r="BT126" s="18"/>
      <c r="BU126" s="355"/>
      <c r="BV126" s="18"/>
      <c r="BW126" s="355"/>
      <c r="BX126" s="18"/>
      <c r="BY126" s="355"/>
      <c r="BZ126" s="18"/>
      <c r="CA126" s="367"/>
      <c r="CB126" s="137"/>
      <c r="CS126" s="28"/>
      <c r="CV126" s="1"/>
      <c r="CW126" s="1"/>
      <c r="CX126" s="1"/>
      <c r="CY126" s="351"/>
      <c r="CZ126" s="1"/>
      <c r="DA126" s="351"/>
      <c r="DB126" s="1"/>
      <c r="DC126" s="351"/>
      <c r="DD126" s="1"/>
      <c r="DE126" s="351"/>
      <c r="DF126" s="1"/>
      <c r="DG126" s="351"/>
      <c r="DL126" s="1"/>
      <c r="DM126" s="1"/>
      <c r="DN126" s="1"/>
      <c r="DO126" s="351"/>
      <c r="DP126" s="1"/>
      <c r="DQ126" s="351"/>
      <c r="DR126" s="1"/>
      <c r="DS126" s="351"/>
      <c r="DT126" s="1"/>
      <c r="DU126" s="351"/>
      <c r="DV126" s="1"/>
      <c r="DW126" s="351"/>
      <c r="DX126" s="138"/>
      <c r="DY126" s="28"/>
      <c r="DZ126" s="1"/>
      <c r="EA126" s="1"/>
      <c r="EB126" s="1"/>
      <c r="EC126" s="1"/>
      <c r="ED126" s="1"/>
      <c r="EE126" s="351"/>
      <c r="EF126" s="1"/>
      <c r="EG126" s="351"/>
      <c r="EH126" s="1"/>
      <c r="EI126" s="351"/>
      <c r="EJ126" s="1"/>
      <c r="EK126" s="351"/>
      <c r="EL126" s="1"/>
      <c r="EM126" s="351"/>
      <c r="EN126" s="1"/>
      <c r="EO126" s="1"/>
      <c r="EP126" s="1"/>
      <c r="EQ126" s="1"/>
      <c r="ER126" s="1"/>
      <c r="ES126" s="1"/>
      <c r="ET126" s="1"/>
    </row>
    <row r="127" spans="1:150" ht="15" customHeight="1" x14ac:dyDescent="0.25">
      <c r="A127" s="138"/>
      <c r="B127" s="164"/>
      <c r="C127" s="1"/>
      <c r="D127" s="1"/>
      <c r="E127" s="1"/>
      <c r="F127" s="1"/>
      <c r="G127" s="351"/>
      <c r="H127" s="1"/>
      <c r="I127" s="351"/>
      <c r="J127" s="1"/>
      <c r="K127" s="351"/>
      <c r="L127" s="1"/>
      <c r="M127" s="351"/>
      <c r="N127" s="1"/>
      <c r="O127" s="351"/>
      <c r="P127" s="138"/>
      <c r="Q127" s="148"/>
      <c r="R127" s="218"/>
      <c r="S127" s="1"/>
      <c r="T127" s="1"/>
      <c r="U127" s="1"/>
      <c r="V127" s="1"/>
      <c r="W127" s="351"/>
      <c r="X127" s="1"/>
      <c r="Y127" s="351"/>
      <c r="Z127" s="1"/>
      <c r="AA127" s="351"/>
      <c r="AB127" s="1"/>
      <c r="AC127" s="351"/>
      <c r="AD127" s="1"/>
      <c r="AE127" s="351"/>
      <c r="AF127" s="138"/>
      <c r="AG127" s="138"/>
      <c r="AH127" s="218"/>
      <c r="AI127" s="1"/>
      <c r="AJ127" s="1"/>
      <c r="AK127" s="1"/>
      <c r="AL127" s="1"/>
      <c r="AM127" s="351"/>
      <c r="AN127" s="1"/>
      <c r="BM127" s="28"/>
      <c r="CS127" s="28"/>
      <c r="CT127" s="29"/>
      <c r="CU127" s="29"/>
      <c r="CV127" s="29"/>
      <c r="CW127" s="29"/>
      <c r="CX127" s="29"/>
      <c r="CY127" s="368"/>
      <c r="CZ127" s="29"/>
      <c r="DA127" s="368"/>
      <c r="DB127" s="29"/>
      <c r="DC127" s="368"/>
      <c r="DD127" s="29"/>
      <c r="DE127" s="368"/>
      <c r="DF127" s="29"/>
      <c r="DG127" s="351"/>
      <c r="DJ127" s="29"/>
      <c r="DK127" s="29"/>
      <c r="DL127" s="29"/>
      <c r="DM127" s="29"/>
      <c r="DN127" s="29"/>
      <c r="DO127" s="368"/>
      <c r="DP127" s="29"/>
      <c r="DQ127" s="368"/>
      <c r="DR127" s="29"/>
      <c r="DS127" s="368"/>
      <c r="DT127" s="29"/>
      <c r="DU127" s="368"/>
      <c r="DV127" s="29"/>
      <c r="DW127" s="368"/>
      <c r="DX127" s="156"/>
      <c r="DY127" s="28"/>
      <c r="DZ127" s="1"/>
      <c r="EA127" s="1"/>
      <c r="EB127" s="1"/>
      <c r="EC127" s="1"/>
      <c r="ED127" s="1"/>
      <c r="EE127" s="351"/>
      <c r="EF127" s="1"/>
      <c r="EG127" s="351"/>
      <c r="EH127" s="1"/>
      <c r="EI127" s="351"/>
      <c r="EJ127" s="1"/>
      <c r="EK127" s="351"/>
      <c r="EL127" s="1"/>
      <c r="EM127" s="351"/>
      <c r="EN127" s="1"/>
      <c r="EO127" s="1"/>
      <c r="EP127" s="1"/>
      <c r="EQ127" s="1"/>
      <c r="ER127" s="1"/>
      <c r="ES127" s="1"/>
      <c r="ET127" s="1"/>
    </row>
    <row r="128" spans="1:150" ht="15" customHeight="1" x14ac:dyDescent="0.25">
      <c r="A128" s="137" t="str">
        <f ca="1">IF(OR(C129="(Bye)",C130="(Bye)"),"Bye","")</f>
        <v/>
      </c>
      <c r="B128" s="165"/>
      <c r="C128" s="12"/>
      <c r="D128" s="13"/>
      <c r="E128" s="8"/>
      <c r="F128" s="8"/>
      <c r="G128" s="354"/>
      <c r="H128" s="8"/>
      <c r="I128" s="354"/>
      <c r="J128" s="8"/>
      <c r="K128" s="354"/>
      <c r="L128" s="8"/>
      <c r="M128" s="354"/>
      <c r="N128" s="8"/>
      <c r="O128" s="363"/>
      <c r="P128" s="138"/>
      <c r="Q128" s="148"/>
      <c r="R128" s="218"/>
      <c r="S128" s="1"/>
      <c r="T128" s="1"/>
      <c r="U128" s="1"/>
      <c r="V128" s="1"/>
      <c r="W128" s="351"/>
      <c r="X128" s="1"/>
      <c r="Y128" s="351"/>
      <c r="Z128" s="1"/>
      <c r="AA128" s="351"/>
      <c r="AB128" s="1"/>
      <c r="AC128" s="351"/>
      <c r="AD128" s="1"/>
      <c r="AE128" s="351"/>
      <c r="AF128" s="138"/>
      <c r="AG128" s="138"/>
      <c r="AH128" s="218"/>
      <c r="AI128" s="1"/>
      <c r="AJ128" s="1"/>
      <c r="AK128" s="1"/>
      <c r="AL128" s="1"/>
      <c r="AM128" s="351"/>
      <c r="AN128" s="1"/>
      <c r="BM128" s="28"/>
      <c r="CS128" s="28"/>
      <c r="CT128" s="29"/>
      <c r="CU128" s="29"/>
      <c r="CV128" s="29"/>
      <c r="CW128" s="29"/>
      <c r="CX128" s="29"/>
      <c r="CY128" s="368"/>
      <c r="CZ128" s="29"/>
      <c r="DA128" s="368"/>
      <c r="DB128" s="29"/>
      <c r="DC128" s="368"/>
      <c r="DD128" s="29"/>
      <c r="DE128" s="368"/>
      <c r="DF128" s="29"/>
      <c r="DG128" s="351"/>
      <c r="DJ128" s="29"/>
      <c r="DK128" s="29"/>
      <c r="DL128" s="29"/>
      <c r="DM128" s="29"/>
      <c r="DN128" s="29"/>
      <c r="DO128" s="368"/>
      <c r="DP128" s="29"/>
      <c r="DQ128" s="368"/>
      <c r="DR128" s="29"/>
      <c r="DS128" s="368"/>
      <c r="DT128" s="29"/>
      <c r="DU128" s="368"/>
      <c r="DV128" s="29"/>
      <c r="DW128" s="368"/>
      <c r="DX128" s="156"/>
      <c r="DY128" s="28"/>
      <c r="DZ128" s="1"/>
      <c r="EA128" s="1"/>
      <c r="EB128" s="1"/>
      <c r="EC128" s="1"/>
      <c r="ED128" s="1"/>
      <c r="EE128" s="351"/>
      <c r="EF128" s="1"/>
      <c r="EG128" s="351"/>
      <c r="EH128" s="1"/>
      <c r="EI128" s="351"/>
      <c r="EJ128" s="1"/>
      <c r="EK128" s="351"/>
      <c r="EL128" s="1"/>
      <c r="EM128" s="351"/>
      <c r="EN128" s="1"/>
      <c r="EO128" s="1"/>
      <c r="EP128" s="1"/>
      <c r="EQ128" s="1"/>
      <c r="ER128" s="1"/>
      <c r="ES128" s="1"/>
      <c r="ET128" s="1"/>
    </row>
    <row r="129" spans="1:150" ht="15" customHeight="1" thickBot="1" x14ac:dyDescent="0.3">
      <c r="B129" s="160" t="str">
        <f ca="1">"L"&amp;C24</f>
        <v>L3</v>
      </c>
      <c r="C129" s="15" t="str">
        <f ca="1">IF(P21=$A$11,C22,IF(P22=$A$11,C21,""))</f>
        <v/>
      </c>
      <c r="D129" s="1" t="str">
        <f ca="1">IF(P21=$A$11,D22,IF(P22=$A$11,D21,"Loser Match "&amp;C24))</f>
        <v>Loser Match 3</v>
      </c>
      <c r="E129" s="1"/>
      <c r="F129" s="23"/>
      <c r="G129" s="352"/>
      <c r="H129" s="23"/>
      <c r="I129" s="352"/>
      <c r="J129" s="23"/>
      <c r="K129" s="352"/>
      <c r="L129" s="23"/>
      <c r="M129" s="352"/>
      <c r="N129" s="23"/>
      <c r="O129" s="364"/>
      <c r="P129" s="138">
        <f ca="1">IF(C130="(Bye)",$A$11,IF(F129&gt;F130,1,0)+IF(H129&gt;H130,1,0)+IF(J129&gt;J130,1,0)+IF(L129&gt;L130,1,0)+IF(N129&gt;N130,1,0))</f>
        <v>0</v>
      </c>
      <c r="Q129" s="148"/>
      <c r="R129" s="218"/>
      <c r="S129" s="1"/>
      <c r="T129" s="1"/>
      <c r="U129" s="1"/>
      <c r="V129" s="1"/>
      <c r="W129" s="351"/>
      <c r="X129" s="1"/>
      <c r="Y129" s="351"/>
      <c r="Z129" s="1"/>
      <c r="AA129" s="351"/>
      <c r="AB129" s="1"/>
      <c r="AC129" s="351"/>
      <c r="AD129" s="1"/>
      <c r="AE129" s="351"/>
      <c r="AF129" s="138"/>
      <c r="AG129" s="138"/>
      <c r="AH129" s="218"/>
      <c r="AI129" s="1"/>
      <c r="AJ129" s="1"/>
      <c r="AK129" s="1"/>
      <c r="AL129" s="1"/>
      <c r="AM129" s="351"/>
      <c r="AN129" s="1"/>
      <c r="BM129" s="28"/>
      <c r="CS129" s="28"/>
      <c r="CT129" s="29"/>
      <c r="CU129" s="29"/>
      <c r="CV129" s="29"/>
      <c r="CW129" s="29"/>
      <c r="CX129" s="29"/>
      <c r="CY129" s="368"/>
      <c r="CZ129" s="29"/>
      <c r="DA129" s="368"/>
      <c r="DB129" s="29"/>
      <c r="DC129" s="368"/>
      <c r="DD129" s="29"/>
      <c r="DE129" s="368"/>
      <c r="DF129" s="29"/>
      <c r="DG129" s="351"/>
      <c r="DJ129" s="29"/>
      <c r="DK129" s="29"/>
      <c r="DL129" s="29"/>
      <c r="DM129" s="29"/>
      <c r="DN129" s="29"/>
      <c r="DO129" s="368"/>
      <c r="DP129" s="29"/>
      <c r="DQ129" s="368"/>
      <c r="DR129" s="29"/>
      <c r="DS129" s="368"/>
      <c r="DT129" s="29"/>
      <c r="DU129" s="368"/>
      <c r="DV129" s="29"/>
      <c r="DW129" s="368"/>
      <c r="DX129" s="156"/>
      <c r="DY129" s="28"/>
      <c r="DZ129" s="1"/>
      <c r="EA129" s="1"/>
      <c r="EB129" s="1"/>
      <c r="EC129" s="1"/>
      <c r="ED129" s="1"/>
      <c r="EE129" s="351"/>
      <c r="EF129" s="1"/>
      <c r="EG129" s="351"/>
      <c r="EH129" s="1"/>
      <c r="EI129" s="351"/>
      <c r="EJ129" s="1"/>
      <c r="EK129" s="351"/>
      <c r="EL129" s="1"/>
      <c r="EM129" s="351"/>
      <c r="EN129" s="1"/>
      <c r="EO129" s="1"/>
      <c r="EP129" s="1"/>
      <c r="EQ129" s="1"/>
      <c r="ER129" s="1"/>
      <c r="ES129" s="1"/>
      <c r="ET129" s="1"/>
    </row>
    <row r="130" spans="1:150" ht="15" customHeight="1" x14ac:dyDescent="0.25">
      <c r="B130" s="160" t="str">
        <f ca="1">"L"&amp;C30</f>
        <v>L4</v>
      </c>
      <c r="C130" s="15" t="str">
        <f ca="1">IF(P27=$A$11,C28,IF(P28=$A$11,C27,""))</f>
        <v/>
      </c>
      <c r="D130" s="10" t="str">
        <f ca="1">IF(P27=$A$11,D28,IF(P28=$A$11,D27,"Loser Match "&amp;C30))</f>
        <v>Loser Match 4</v>
      </c>
      <c r="E130" s="10"/>
      <c r="F130" s="24"/>
      <c r="G130" s="353"/>
      <c r="H130" s="24"/>
      <c r="I130" s="353"/>
      <c r="J130" s="24"/>
      <c r="K130" s="353"/>
      <c r="L130" s="24"/>
      <c r="M130" s="353"/>
      <c r="N130" s="24"/>
      <c r="O130" s="365"/>
      <c r="P130" s="149">
        <f ca="1">IF(C129="(Bye)",$A$11,IF(F129&lt;F130,1,0)+IF(H129&lt;H130,1,0)+IF(J129&lt;J130,1,0)+IF(L129&lt;L130,1,0)+IF(N129&lt;N130,1,0))</f>
        <v>0</v>
      </c>
      <c r="Q130" s="138"/>
      <c r="R130" s="218"/>
      <c r="S130" s="1"/>
      <c r="T130" s="1"/>
      <c r="U130" s="1"/>
      <c r="V130" s="1"/>
      <c r="W130" s="351"/>
      <c r="X130" s="1"/>
      <c r="Y130" s="351"/>
      <c r="Z130" s="1"/>
      <c r="AA130" s="351"/>
      <c r="AB130" s="1"/>
      <c r="AC130" s="351"/>
      <c r="AD130" s="1"/>
      <c r="AE130" s="351"/>
      <c r="AF130" s="138"/>
      <c r="AG130" s="138"/>
      <c r="AH130" s="218"/>
      <c r="AI130" s="1"/>
      <c r="AJ130" s="1"/>
      <c r="AK130" s="1"/>
      <c r="AL130" s="1"/>
      <c r="AM130" s="351"/>
      <c r="AN130" s="1"/>
      <c r="BM130" s="28"/>
      <c r="CS130" s="28"/>
      <c r="CT130" s="29"/>
      <c r="CU130" s="29"/>
      <c r="CV130" s="29"/>
      <c r="CW130" s="29"/>
      <c r="CX130" s="29"/>
      <c r="CY130" s="368"/>
      <c r="CZ130" s="29"/>
      <c r="DA130" s="368"/>
      <c r="DB130" s="29"/>
      <c r="DC130" s="368"/>
      <c r="DD130" s="29"/>
      <c r="DE130" s="368"/>
      <c r="DF130" s="29"/>
      <c r="DG130" s="351"/>
      <c r="DJ130" s="29"/>
      <c r="DK130" s="29"/>
      <c r="DL130" s="29"/>
      <c r="DM130" s="29"/>
      <c r="DN130" s="29"/>
      <c r="DO130" s="368"/>
      <c r="DP130" s="29"/>
      <c r="DQ130" s="368"/>
      <c r="DR130" s="29"/>
      <c r="DS130" s="368"/>
      <c r="DT130" s="29"/>
      <c r="DU130" s="368"/>
      <c r="DV130" s="29"/>
      <c r="DW130" s="368"/>
      <c r="DX130" s="156"/>
      <c r="DY130" s="28"/>
      <c r="DZ130" s="1"/>
      <c r="EA130" s="1"/>
      <c r="EB130" s="1"/>
      <c r="EC130" s="1"/>
      <c r="ED130" s="1"/>
      <c r="EE130" s="351"/>
      <c r="EF130" s="1"/>
      <c r="EG130" s="351"/>
      <c r="EH130" s="1"/>
      <c r="EI130" s="351"/>
      <c r="EJ130" s="1"/>
      <c r="EK130" s="351"/>
      <c r="EL130" s="1"/>
      <c r="EM130" s="351"/>
      <c r="EN130" s="1"/>
      <c r="EO130" s="1"/>
      <c r="EP130" s="1"/>
      <c r="EQ130" s="1"/>
      <c r="ER130" s="1"/>
      <c r="ES130" s="1"/>
      <c r="ET130" s="1"/>
    </row>
    <row r="131" spans="1:150" ht="15" customHeight="1" x14ac:dyDescent="0.25">
      <c r="B131" s="335"/>
      <c r="C131" s="16"/>
      <c r="D131" s="1"/>
      <c r="E131" s="1"/>
      <c r="F131" s="9"/>
      <c r="G131" s="351"/>
      <c r="H131" s="9"/>
      <c r="I131" s="351"/>
      <c r="J131" s="9"/>
      <c r="K131" s="351"/>
      <c r="L131" s="9"/>
      <c r="M131" s="351"/>
      <c r="N131" s="9"/>
      <c r="O131" s="366"/>
      <c r="P131" s="138"/>
      <c r="Q131" s="138"/>
      <c r="R131" s="218"/>
      <c r="S131" s="1"/>
      <c r="T131" s="1"/>
      <c r="U131" s="1"/>
      <c r="V131" s="1"/>
      <c r="W131" s="351"/>
      <c r="X131" s="1"/>
      <c r="Y131" s="351"/>
      <c r="Z131" s="1"/>
      <c r="AA131" s="351"/>
      <c r="AB131" s="1"/>
      <c r="AC131" s="351"/>
      <c r="AD131" s="1"/>
      <c r="AE131" s="351"/>
      <c r="AF131" s="138"/>
      <c r="AG131" s="138"/>
      <c r="AH131" s="218"/>
      <c r="AI131" s="1"/>
      <c r="AJ131" s="1"/>
      <c r="AK131" s="1"/>
      <c r="AL131" s="1"/>
      <c r="AM131" s="351"/>
      <c r="AN131" s="1"/>
      <c r="BM131" s="28"/>
      <c r="CS131" s="28"/>
      <c r="CT131" s="29"/>
      <c r="CU131" s="29"/>
      <c r="CV131" s="29"/>
      <c r="CW131" s="29"/>
      <c r="CX131" s="29"/>
      <c r="CY131" s="368"/>
      <c r="CZ131" s="29"/>
      <c r="DA131" s="368"/>
      <c r="DB131" s="29"/>
      <c r="DC131" s="368"/>
      <c r="DD131" s="29"/>
      <c r="DE131" s="368"/>
      <c r="DF131" s="29"/>
      <c r="DG131" s="351"/>
      <c r="DJ131" s="29"/>
      <c r="DK131" s="29"/>
      <c r="DL131" s="29"/>
      <c r="DM131" s="29"/>
      <c r="DN131" s="29"/>
      <c r="DO131" s="368"/>
      <c r="DP131" s="29"/>
      <c r="DQ131" s="368"/>
      <c r="DR131" s="29"/>
      <c r="DS131" s="368"/>
      <c r="DT131" s="29"/>
      <c r="DU131" s="368"/>
      <c r="DV131" s="29"/>
      <c r="DW131" s="368"/>
      <c r="DX131" s="156"/>
      <c r="DY131" s="28"/>
      <c r="DZ131" s="1"/>
      <c r="EA131" s="1"/>
      <c r="EB131" s="1"/>
      <c r="EC131" s="1"/>
      <c r="ED131" s="1"/>
      <c r="EE131" s="351"/>
      <c r="EF131" s="1"/>
      <c r="EG131" s="351"/>
      <c r="EH131" s="1"/>
      <c r="EI131" s="351"/>
      <c r="EJ131" s="1"/>
      <c r="EK131" s="351"/>
      <c r="EL131" s="1"/>
      <c r="EM131" s="351"/>
      <c r="EN131" s="1"/>
      <c r="EO131" s="1"/>
      <c r="EP131" s="1"/>
      <c r="EQ131" s="1"/>
      <c r="ER131" s="1"/>
      <c r="ES131" s="1"/>
      <c r="ET131" s="1"/>
    </row>
    <row r="132" spans="1:150" s="1" customFormat="1" ht="15" customHeight="1" x14ac:dyDescent="0.25">
      <c r="A132" s="137"/>
      <c r="B132" s="162"/>
      <c r="C132" s="22">
        <f ca="1">IF(C129="(Bye)",C118,IF(C130="(Bye)",C118,C118+1))</f>
        <v>10</v>
      </c>
      <c r="D132" s="19">
        <f ca="1">VLOOKUP(C132,dummy1!$O$9:$R$72,2,FALSE)</f>
        <v>42040</v>
      </c>
      <c r="E132" s="20">
        <f ca="1">VLOOKUP(C132,dummy1!$O$9:$R$72,3,FALSE)</f>
        <v>0.625</v>
      </c>
      <c r="F132" s="420" t="str">
        <f ca="1">VLOOKUP(C132,dummy1!$O$9:$R$72,4,FALSE)</f>
        <v>Court 10</v>
      </c>
      <c r="G132" s="421"/>
      <c r="H132" s="421"/>
      <c r="I132" s="421"/>
      <c r="J132" s="421"/>
      <c r="K132" s="421"/>
      <c r="L132" s="421"/>
      <c r="M132" s="421"/>
      <c r="N132" s="422"/>
      <c r="O132" s="366"/>
      <c r="P132" s="138"/>
      <c r="Q132" s="138"/>
      <c r="R132" s="218"/>
      <c r="W132" s="351"/>
      <c r="Y132" s="351"/>
      <c r="AA132" s="351"/>
      <c r="AC132" s="351"/>
      <c r="AE132" s="351"/>
      <c r="AF132" s="138"/>
      <c r="AG132" s="138"/>
      <c r="AH132" s="218"/>
      <c r="AM132" s="351"/>
      <c r="AO132" s="351"/>
      <c r="AQ132" s="351"/>
      <c r="AS132" s="351"/>
      <c r="AU132" s="351"/>
      <c r="AV132" s="138"/>
      <c r="AW132" s="138"/>
      <c r="AX132" s="164"/>
      <c r="BC132" s="351"/>
      <c r="BE132" s="351"/>
      <c r="BG132" s="351"/>
      <c r="BI132" s="351"/>
      <c r="BK132" s="351"/>
      <c r="BL132" s="138"/>
      <c r="BM132" s="28"/>
      <c r="BS132" s="351"/>
      <c r="BU132" s="351"/>
      <c r="BW132" s="351"/>
      <c r="BY132" s="351"/>
      <c r="CA132" s="351"/>
      <c r="CB132" s="138"/>
      <c r="CC132" s="138"/>
      <c r="CD132" s="164"/>
      <c r="CI132" s="351"/>
      <c r="CK132" s="351"/>
      <c r="CM132" s="351"/>
      <c r="CO132" s="351"/>
      <c r="CQ132" s="351"/>
      <c r="CR132" s="138"/>
      <c r="CS132" s="28"/>
      <c r="CT132" s="29"/>
      <c r="CU132" s="29"/>
      <c r="CV132" s="29"/>
      <c r="CW132" s="29"/>
      <c r="CX132" s="29"/>
      <c r="CY132" s="368"/>
      <c r="CZ132" s="29"/>
      <c r="DA132" s="368"/>
      <c r="DB132" s="29"/>
      <c r="DC132" s="368"/>
      <c r="DD132" s="29"/>
      <c r="DE132" s="368"/>
      <c r="DF132" s="29"/>
      <c r="DG132" s="351"/>
      <c r="DH132" s="137"/>
      <c r="DJ132" s="29"/>
      <c r="DK132" s="29"/>
      <c r="DL132" s="29"/>
      <c r="DM132" s="29"/>
      <c r="DN132" s="29"/>
      <c r="DO132" s="368"/>
      <c r="DP132" s="29"/>
      <c r="DQ132" s="368"/>
      <c r="DR132" s="29"/>
      <c r="DS132" s="368"/>
      <c r="DT132" s="29"/>
      <c r="DU132" s="368"/>
      <c r="DV132" s="29"/>
      <c r="DW132" s="368"/>
      <c r="DX132" s="156"/>
      <c r="DY132" s="28"/>
      <c r="EE132" s="351"/>
      <c r="EG132" s="351"/>
      <c r="EI132" s="351"/>
      <c r="EK132" s="351"/>
      <c r="EM132" s="351"/>
    </row>
    <row r="133" spans="1:150" ht="15" customHeight="1" x14ac:dyDescent="0.25">
      <c r="B133" s="163"/>
      <c r="C133" s="7"/>
      <c r="D133" s="5"/>
      <c r="E133" s="5"/>
      <c r="F133" s="18"/>
      <c r="G133" s="355"/>
      <c r="H133" s="18"/>
      <c r="I133" s="355"/>
      <c r="J133" s="18"/>
      <c r="K133" s="355"/>
      <c r="L133" s="18"/>
      <c r="M133" s="355"/>
      <c r="N133" s="18"/>
      <c r="O133" s="367"/>
      <c r="P133" s="138"/>
      <c r="Q133" s="138"/>
      <c r="R133" s="218"/>
      <c r="S133" s="1"/>
      <c r="T133" s="1"/>
      <c r="U133" s="1"/>
      <c r="V133" s="1"/>
      <c r="W133" s="351"/>
      <c r="X133" s="1"/>
      <c r="Y133" s="351"/>
      <c r="Z133" s="1"/>
      <c r="AA133" s="351"/>
      <c r="AB133" s="1"/>
      <c r="AC133" s="351"/>
      <c r="AD133" s="1"/>
      <c r="AE133" s="351"/>
      <c r="AF133" s="138"/>
      <c r="AG133" s="138"/>
      <c r="AH133" s="218"/>
      <c r="AI133" s="1"/>
      <c r="AJ133" s="1"/>
      <c r="AK133" s="1"/>
      <c r="AL133" s="1"/>
      <c r="AM133" s="351"/>
      <c r="AN133" s="1"/>
      <c r="BM133" s="28"/>
      <c r="CS133" s="28"/>
      <c r="CT133" s="29"/>
      <c r="CU133" s="29"/>
      <c r="CV133" s="29"/>
      <c r="CW133" s="29"/>
      <c r="CX133" s="29"/>
      <c r="CY133" s="368"/>
      <c r="CZ133" s="29"/>
      <c r="DA133" s="368"/>
      <c r="DB133" s="29"/>
      <c r="DC133" s="368"/>
      <c r="DD133" s="29"/>
      <c r="DE133" s="368"/>
      <c r="DF133" s="29"/>
      <c r="DG133" s="351"/>
      <c r="DJ133" s="29"/>
      <c r="DK133" s="29"/>
      <c r="DL133" s="29"/>
      <c r="DM133" s="29"/>
      <c r="DN133" s="29"/>
      <c r="DO133" s="368"/>
      <c r="DP133" s="29"/>
      <c r="DQ133" s="368"/>
      <c r="DR133" s="29"/>
      <c r="DS133" s="368"/>
      <c r="DT133" s="29"/>
      <c r="DU133" s="368"/>
      <c r="DV133" s="29"/>
      <c r="DW133" s="368"/>
      <c r="DX133" s="156"/>
      <c r="DY133" s="28"/>
      <c r="DZ133" s="1"/>
      <c r="EA133" s="1"/>
      <c r="EB133" s="1"/>
      <c r="EC133" s="1"/>
      <c r="ED133" s="1"/>
      <c r="EE133" s="351"/>
      <c r="EF133" s="1"/>
      <c r="EG133" s="351"/>
      <c r="EH133" s="1"/>
      <c r="EI133" s="351"/>
      <c r="EJ133" s="1"/>
      <c r="EK133" s="351"/>
      <c r="EL133" s="1"/>
      <c r="EM133" s="351"/>
      <c r="EN133" s="1"/>
      <c r="EO133" s="1"/>
      <c r="EP133" s="1"/>
      <c r="EQ133" s="1"/>
      <c r="ER133" s="1"/>
      <c r="ES133" s="1"/>
      <c r="ET133" s="1"/>
    </row>
    <row r="134" spans="1:150" ht="15" customHeight="1" x14ac:dyDescent="0.25">
      <c r="A134" s="138"/>
      <c r="B134" s="164"/>
      <c r="C134" s="1"/>
      <c r="D134" s="1"/>
      <c r="E134" s="1"/>
      <c r="F134" s="1"/>
      <c r="G134" s="351"/>
      <c r="H134" s="1"/>
      <c r="I134" s="351"/>
      <c r="J134" s="1"/>
      <c r="K134" s="351"/>
      <c r="L134" s="1"/>
      <c r="M134" s="351"/>
      <c r="N134" s="1"/>
      <c r="O134" s="351"/>
      <c r="P134" s="138"/>
      <c r="Q134" s="138"/>
      <c r="R134" s="218"/>
      <c r="S134" s="1"/>
      <c r="T134" s="1"/>
      <c r="U134" s="1"/>
      <c r="V134" s="1"/>
      <c r="W134" s="351"/>
      <c r="X134" s="1"/>
      <c r="Y134" s="351"/>
      <c r="Z134" s="1"/>
      <c r="AA134" s="351"/>
      <c r="AB134" s="1"/>
      <c r="AC134" s="351"/>
      <c r="AD134" s="1"/>
      <c r="AE134" s="351"/>
      <c r="AF134" s="138"/>
      <c r="AG134" s="138"/>
      <c r="AH134" s="218"/>
      <c r="AI134" s="1"/>
      <c r="AJ134" s="1"/>
      <c r="AK134" s="1"/>
      <c r="AL134" s="1"/>
      <c r="AM134" s="351"/>
      <c r="AN134" s="1"/>
      <c r="BM134" s="28"/>
      <c r="CS134" s="28"/>
      <c r="CT134" s="29"/>
      <c r="CU134" s="29"/>
      <c r="CV134" s="29"/>
      <c r="CW134" s="29"/>
      <c r="CX134" s="29"/>
      <c r="CY134" s="368"/>
      <c r="CZ134" s="29"/>
      <c r="DA134" s="368"/>
      <c r="DB134" s="29"/>
      <c r="DC134" s="368"/>
      <c r="DD134" s="29"/>
      <c r="DE134" s="368"/>
      <c r="DF134" s="29"/>
      <c r="DG134" s="351"/>
      <c r="DJ134" s="29"/>
      <c r="DK134" s="29"/>
      <c r="DL134" s="29"/>
      <c r="DM134" s="29"/>
      <c r="DN134" s="29"/>
      <c r="DO134" s="368"/>
      <c r="DP134" s="29"/>
      <c r="DQ134" s="368"/>
      <c r="DR134" s="29"/>
      <c r="DS134" s="368"/>
      <c r="DT134" s="29"/>
      <c r="DU134" s="368"/>
      <c r="DV134" s="29"/>
      <c r="DW134" s="368"/>
      <c r="DX134" s="156"/>
      <c r="DY134" s="28"/>
      <c r="DZ134" s="1"/>
      <c r="EA134" s="1"/>
      <c r="EB134" s="1"/>
      <c r="EC134" s="1"/>
      <c r="ED134" s="1"/>
      <c r="EE134" s="351"/>
      <c r="EF134" s="1"/>
      <c r="EG134" s="351"/>
      <c r="EH134" s="1"/>
      <c r="EI134" s="351"/>
      <c r="EJ134" s="1"/>
      <c r="EK134" s="351"/>
      <c r="EL134" s="1"/>
      <c r="EM134" s="351"/>
      <c r="EN134" s="1"/>
      <c r="EO134" s="1"/>
      <c r="EP134" s="1"/>
      <c r="EQ134" s="1"/>
      <c r="ER134" s="1"/>
      <c r="ES134" s="1"/>
      <c r="ET134" s="1"/>
    </row>
    <row r="135" spans="1:150" s="1" customFormat="1" ht="15" customHeight="1" x14ac:dyDescent="0.25">
      <c r="A135" s="138"/>
      <c r="B135" s="164"/>
      <c r="G135" s="351"/>
      <c r="I135" s="351"/>
      <c r="K135" s="351"/>
      <c r="M135" s="351"/>
      <c r="O135" s="351"/>
      <c r="P135" s="138"/>
      <c r="Q135" s="138"/>
      <c r="R135" s="222"/>
      <c r="S135" s="12"/>
      <c r="T135" s="13"/>
      <c r="U135" s="8"/>
      <c r="V135" s="8"/>
      <c r="W135" s="354"/>
      <c r="X135" s="8"/>
      <c r="Y135" s="354"/>
      <c r="Z135" s="8"/>
      <c r="AA135" s="354"/>
      <c r="AB135" s="8"/>
      <c r="AC135" s="354"/>
      <c r="AD135" s="8"/>
      <c r="AE135" s="363"/>
      <c r="AF135" s="138"/>
      <c r="AG135" s="138"/>
      <c r="AH135" s="218"/>
      <c r="AM135" s="351"/>
      <c r="AO135" s="351"/>
      <c r="AQ135" s="351"/>
      <c r="AS135" s="351"/>
      <c r="AU135" s="351"/>
      <c r="AV135" s="138"/>
      <c r="AW135" s="138"/>
      <c r="AX135" s="170"/>
      <c r="AY135" s="12"/>
      <c r="AZ135" s="13"/>
      <c r="BA135" s="8"/>
      <c r="BB135" s="8"/>
      <c r="BC135" s="354"/>
      <c r="BD135" s="8"/>
      <c r="BE135" s="354"/>
      <c r="BF135" s="8"/>
      <c r="BG135" s="354"/>
      <c r="BH135" s="8"/>
      <c r="BI135" s="354"/>
      <c r="BJ135" s="8"/>
      <c r="BK135" s="363"/>
      <c r="BL135" s="137"/>
      <c r="BM135" s="28"/>
      <c r="BS135" s="351"/>
      <c r="BU135" s="351"/>
      <c r="BW135" s="351"/>
      <c r="BY135" s="351"/>
      <c r="CA135" s="351"/>
      <c r="CB135" s="138"/>
      <c r="CC135" s="138"/>
      <c r="CD135" s="164"/>
      <c r="CI135" s="351"/>
      <c r="CK135" s="351"/>
      <c r="CM135" s="351"/>
      <c r="CO135" s="351"/>
      <c r="CQ135" s="351"/>
      <c r="CR135" s="138"/>
      <c r="CS135" s="28"/>
      <c r="CT135" s="29"/>
      <c r="CU135" s="29"/>
      <c r="CV135" s="29"/>
      <c r="CW135" s="29"/>
      <c r="CX135" s="29"/>
      <c r="CY135" s="368"/>
      <c r="CZ135" s="29"/>
      <c r="DA135" s="368"/>
      <c r="DB135" s="29"/>
      <c r="DC135" s="368"/>
      <c r="DD135" s="29"/>
      <c r="DE135" s="368"/>
      <c r="DF135" s="29"/>
      <c r="DG135" s="351"/>
      <c r="DH135" s="137"/>
      <c r="DJ135" s="270"/>
      <c r="DK135" s="12"/>
      <c r="DL135" s="13"/>
      <c r="DM135" s="8"/>
      <c r="DN135" s="8"/>
      <c r="DO135" s="354"/>
      <c r="DP135" s="8"/>
      <c r="DQ135" s="354"/>
      <c r="DR135" s="8"/>
      <c r="DS135" s="354"/>
      <c r="DT135" s="8"/>
      <c r="DU135" s="354"/>
      <c r="DV135" s="8"/>
      <c r="DW135" s="363"/>
      <c r="DX135" s="137"/>
      <c r="DY135" s="28"/>
      <c r="EE135" s="351"/>
      <c r="EG135" s="351"/>
      <c r="EI135" s="351"/>
      <c r="EK135" s="351"/>
      <c r="EM135" s="351"/>
    </row>
    <row r="136" spans="1:150" ht="15" customHeight="1" thickBot="1" x14ac:dyDescent="0.3">
      <c r="A136" s="138"/>
      <c r="B136" s="164"/>
      <c r="C136" s="1"/>
      <c r="D136" s="1"/>
      <c r="E136" s="1"/>
      <c r="F136" s="1"/>
      <c r="G136" s="351"/>
      <c r="H136" s="1"/>
      <c r="I136" s="351"/>
      <c r="J136" s="1"/>
      <c r="K136" s="351"/>
      <c r="L136" s="1"/>
      <c r="M136" s="351"/>
      <c r="N136" s="1"/>
      <c r="O136" s="351"/>
      <c r="P136" s="138"/>
      <c r="Q136" s="138"/>
      <c r="R136" s="159" t="str">
        <f ca="1">"L"&amp;S27</f>
        <v>L14</v>
      </c>
      <c r="S136" s="27" t="str">
        <f>IF(AF24=$A$11,S25,IF(AF25=$A$11,S24,""))</f>
        <v/>
      </c>
      <c r="T136" s="1" t="str">
        <f ca="1">IF(AF24=$A$11,T25,IF(AF25=$A$11,T24,"Loser Match "&amp;S27))</f>
        <v>Loser Match 14</v>
      </c>
      <c r="U136" s="1"/>
      <c r="V136" s="23"/>
      <c r="W136" s="352"/>
      <c r="X136" s="23"/>
      <c r="Y136" s="352"/>
      <c r="Z136" s="23"/>
      <c r="AA136" s="352"/>
      <c r="AB136" s="23"/>
      <c r="AC136" s="352"/>
      <c r="AD136" s="23"/>
      <c r="AE136" s="364"/>
      <c r="AF136" s="138">
        <f ca="1">IF(S137="(Bye)",$A$11,IF(V136&gt;V137,1,0)+IF(X136&gt;X137,1,0)+IF(Z136&gt;Z137,1,0)+IF(AB136&gt;AB137,1,0)+IF(AD136&gt;AD137,1,0))</f>
        <v>0</v>
      </c>
      <c r="AG136" s="138"/>
      <c r="AH136" s="218"/>
      <c r="AI136" s="1"/>
      <c r="AJ136" s="1"/>
      <c r="AK136" s="1"/>
      <c r="AL136" s="1"/>
      <c r="AM136" s="351"/>
      <c r="AN136" s="1"/>
      <c r="AX136" s="177" t="str">
        <f ca="1">"L"&amp;AI69</f>
        <v>L27</v>
      </c>
      <c r="AY136" s="27" t="str">
        <f>IF(AV66=$A$11,AI67,IF(AV67=$A$11,AI66,""))</f>
        <v/>
      </c>
      <c r="AZ136" s="1" t="str">
        <f ca="1">IF(AV66=$A$11,AJ67,IF(AV67=$A$11,AJ66,"Loser Match "&amp;AI69))</f>
        <v>Loser Match 27</v>
      </c>
      <c r="BB136" s="23"/>
      <c r="BC136" s="352"/>
      <c r="BD136" s="23"/>
      <c r="BE136" s="352"/>
      <c r="BF136" s="23"/>
      <c r="BG136" s="352"/>
      <c r="BH136" s="23"/>
      <c r="BI136" s="352"/>
      <c r="BJ136" s="23"/>
      <c r="BK136" s="364"/>
      <c r="BL136" s="138">
        <f>IF(BB136&gt;BB137,1,0)+IF(BD136&gt;BD137,1,0)+IF(BF136&gt;BF137,1,0)+IF(BH136&gt;BH137,1,0)+IF(BJ136&gt;BJ137,1,0)</f>
        <v>0</v>
      </c>
      <c r="BM136" s="28"/>
      <c r="CS136" s="28"/>
      <c r="CT136" s="29"/>
      <c r="CU136" s="29"/>
      <c r="CV136" s="29"/>
      <c r="CW136" s="29"/>
      <c r="CX136" s="29"/>
      <c r="CY136" s="368"/>
      <c r="CZ136" s="29"/>
      <c r="DA136" s="368"/>
      <c r="DB136" s="29"/>
      <c r="DC136" s="368"/>
      <c r="DD136" s="29"/>
      <c r="DE136" s="368"/>
      <c r="DF136" s="29"/>
      <c r="DG136" s="351"/>
      <c r="DI136" s="336"/>
      <c r="DJ136" s="271" t="str">
        <f ca="1">"L"&amp;BO56</f>
        <v>L39</v>
      </c>
      <c r="DK136" s="27" t="str">
        <f>IF(CB53=$A$11,BO54,IF(CB54=$A$11,BO53,""))</f>
        <v/>
      </c>
      <c r="DL136" s="1" t="str">
        <f ca="1">IF(CB53=$A$11,BP54,IF(CB54=$A$11,BP53,"Loser Match "&amp;BO56))</f>
        <v>Loser Match 39</v>
      </c>
      <c r="DM136" s="1"/>
      <c r="DN136" s="23"/>
      <c r="DO136" s="352"/>
      <c r="DP136" s="23"/>
      <c r="DQ136" s="352"/>
      <c r="DR136" s="23"/>
      <c r="DS136" s="352"/>
      <c r="DT136" s="23"/>
      <c r="DU136" s="352"/>
      <c r="DV136" s="23"/>
      <c r="DW136" s="364"/>
      <c r="DX136" s="138">
        <f>IF(DN136&gt;DN137,1,0)+IF(DP136&gt;DP137,1,0)+IF(DR136&gt;DR137,1,0)+IF(DT136&gt;DT137,1,0)+IF(DV136&gt;DV137,1,0)</f>
        <v>0</v>
      </c>
      <c r="DY136" s="28"/>
      <c r="DZ136" s="1"/>
      <c r="EA136" s="1"/>
      <c r="EB136" s="1"/>
      <c r="EC136" s="1"/>
      <c r="ED136" s="1"/>
      <c r="EE136" s="351"/>
      <c r="EF136" s="1"/>
      <c r="EG136" s="351"/>
      <c r="EH136" s="1"/>
      <c r="EI136" s="351"/>
      <c r="EJ136" s="1"/>
      <c r="EK136" s="351"/>
      <c r="EL136" s="1"/>
      <c r="EM136" s="351"/>
      <c r="EN136" s="1"/>
      <c r="EO136" s="1"/>
      <c r="EP136" s="1"/>
      <c r="EQ136" s="1"/>
      <c r="ER136" s="1"/>
      <c r="ES136" s="1"/>
      <c r="ET136" s="1"/>
    </row>
    <row r="137" spans="1:150" ht="15" customHeight="1" x14ac:dyDescent="0.25">
      <c r="A137" s="138"/>
      <c r="B137" s="164"/>
      <c r="C137" s="1"/>
      <c r="D137" s="1"/>
      <c r="E137" s="1"/>
      <c r="F137" s="1"/>
      <c r="G137" s="351"/>
      <c r="H137" s="1"/>
      <c r="I137" s="351"/>
      <c r="J137" s="1"/>
      <c r="K137" s="351"/>
      <c r="L137" s="1"/>
      <c r="M137" s="351"/>
      <c r="N137" s="1"/>
      <c r="O137" s="351"/>
      <c r="P137" s="138"/>
      <c r="Q137" s="207"/>
      <c r="R137" s="238" t="str">
        <f ca="1">IF(AND(C143="(Bye)",OR(C144&lt;&gt;"",C144="(Bye)")),B144,"")</f>
        <v/>
      </c>
      <c r="S137" s="15" t="str">
        <f ca="1">IF(P143=$A$11,C143,IF(P144=$A$11,C144,""))</f>
        <v/>
      </c>
      <c r="T137" s="10" t="str">
        <f ca="1">IF(P143=$A$11,D143,IF(P144=$A$11,D144,"Winner Match "&amp;C146))</f>
        <v>Winner Match 11</v>
      </c>
      <c r="U137" s="10"/>
      <c r="V137" s="24"/>
      <c r="W137" s="353"/>
      <c r="X137" s="24"/>
      <c r="Y137" s="353"/>
      <c r="Z137" s="24"/>
      <c r="AA137" s="353"/>
      <c r="AB137" s="24"/>
      <c r="AC137" s="353"/>
      <c r="AD137" s="24"/>
      <c r="AE137" s="365"/>
      <c r="AF137" s="149">
        <f>IF(S136="(Bye)",$A$11,IF(V136&lt;V137,1,0)+IF(X136&lt;X137,1,0)+IF(Z136&lt;Z137,1,0)+IF(AB136&lt;AB137,1,0)+IF(AD136&lt;AD137,1,0))</f>
        <v>0</v>
      </c>
      <c r="AG137" s="148"/>
      <c r="AH137" s="218"/>
      <c r="AI137" s="1"/>
      <c r="AJ137" s="1"/>
      <c r="AK137" s="1"/>
      <c r="AL137" s="1"/>
      <c r="AM137" s="351"/>
      <c r="AN137" s="1"/>
      <c r="AW137" s="207"/>
      <c r="AX137" s="161"/>
      <c r="AY137" s="15" t="str">
        <f>IF(AV143=$A$11,AI143,IF(AV144=$A$11,AI144,""))</f>
        <v/>
      </c>
      <c r="AZ137" s="10" t="str">
        <f ca="1">IF(AV143=$A$11,AJ143,IF(AV144=$A$11,AJ144,"Winner Match "&amp;AI146))</f>
        <v>Winner Match 30</v>
      </c>
      <c r="BA137" s="10"/>
      <c r="BB137" s="24"/>
      <c r="BC137" s="353"/>
      <c r="BD137" s="24"/>
      <c r="BE137" s="353"/>
      <c r="BF137" s="24"/>
      <c r="BG137" s="353"/>
      <c r="BH137" s="24"/>
      <c r="BI137" s="353"/>
      <c r="BJ137" s="24"/>
      <c r="BK137" s="365"/>
      <c r="BL137" s="149">
        <f>IF(BB136&lt;BB137,1,0)+IF(BD136&lt;BD137,1,0)+IF(BF136&lt;BF137,1,0)+IF(BH136&lt;BH137,1,0)+IF(BJ136&lt;BJ137,1,0)</f>
        <v>0</v>
      </c>
      <c r="CS137" s="28"/>
      <c r="CT137" s="29"/>
      <c r="CU137" s="29"/>
      <c r="CV137" s="29"/>
      <c r="CW137" s="29"/>
      <c r="CX137" s="29"/>
      <c r="CY137" s="368"/>
      <c r="CZ137" s="29"/>
      <c r="DA137" s="368"/>
      <c r="DB137" s="29"/>
      <c r="DC137" s="368"/>
      <c r="DD137" s="29"/>
      <c r="DE137" s="368"/>
      <c r="DF137" s="29"/>
      <c r="DG137" s="368"/>
      <c r="DH137" s="156"/>
      <c r="DI137" s="28"/>
      <c r="DJ137" s="14"/>
      <c r="DK137" s="15" t="str">
        <f>IF(DH143=$A$11,CU143,IF(DH144=$A$11,CU144,""))</f>
        <v/>
      </c>
      <c r="DL137" s="10" t="str">
        <f ca="1">IF(DH143=$A$11,CV143,IF(DH144=$A$11,CV144,"Winner Match "&amp;CU146))</f>
        <v>Winner Match 44</v>
      </c>
      <c r="DM137" s="10"/>
      <c r="DN137" s="24"/>
      <c r="DO137" s="353"/>
      <c r="DP137" s="24"/>
      <c r="DQ137" s="353"/>
      <c r="DR137" s="24"/>
      <c r="DS137" s="353"/>
      <c r="DT137" s="24"/>
      <c r="DU137" s="353"/>
      <c r="DV137" s="24"/>
      <c r="DW137" s="365"/>
      <c r="DX137" s="149">
        <f>IF(DN136&lt;DN137,1,0)+IF(DP136&lt;DP137,1,0)+IF(DR136&lt;DR137,1,0)+IF(DT136&lt;DT137,1,0)+IF(DV136&lt;DV137,1,0)</f>
        <v>0</v>
      </c>
      <c r="DY137" s="1"/>
      <c r="DZ137" s="1"/>
      <c r="EA137" s="1"/>
      <c r="EB137" s="1"/>
      <c r="EC137" s="1"/>
      <c r="ED137" s="1"/>
      <c r="EE137" s="351"/>
      <c r="EF137" s="1"/>
      <c r="EG137" s="351"/>
      <c r="EH137" s="1"/>
      <c r="EI137" s="351"/>
      <c r="EJ137" s="1"/>
      <c r="EK137" s="351"/>
      <c r="EL137" s="1"/>
      <c r="EM137" s="351"/>
      <c r="EN137" s="1"/>
      <c r="EO137" s="1"/>
      <c r="EP137" s="1"/>
      <c r="EQ137" s="1"/>
      <c r="ER137" s="1"/>
      <c r="ES137" s="1"/>
      <c r="ET137" s="1"/>
    </row>
    <row r="138" spans="1:150" ht="15" customHeight="1" x14ac:dyDescent="0.25">
      <c r="A138" s="138"/>
      <c r="B138" s="164"/>
      <c r="C138" s="1"/>
      <c r="D138" s="1"/>
      <c r="E138" s="1"/>
      <c r="F138" s="1"/>
      <c r="G138" s="351"/>
      <c r="H138" s="1"/>
      <c r="I138" s="351"/>
      <c r="J138" s="1"/>
      <c r="K138" s="351"/>
      <c r="L138" s="1"/>
      <c r="M138" s="351"/>
      <c r="N138" s="1"/>
      <c r="O138" s="351"/>
      <c r="P138" s="138"/>
      <c r="Q138" s="148"/>
      <c r="R138" s="238"/>
      <c r="S138" s="16"/>
      <c r="T138" s="1"/>
      <c r="U138" s="1"/>
      <c r="V138" s="9"/>
      <c r="W138" s="351"/>
      <c r="X138" s="9"/>
      <c r="Y138" s="351"/>
      <c r="Z138" s="9"/>
      <c r="AA138" s="351"/>
      <c r="AB138" s="9"/>
      <c r="AC138" s="351"/>
      <c r="AD138" s="9"/>
      <c r="AE138" s="366"/>
      <c r="AF138" s="138"/>
      <c r="AG138" s="148"/>
      <c r="AH138" s="218"/>
      <c r="AI138" s="1"/>
      <c r="AJ138" s="1"/>
      <c r="AK138" s="1"/>
      <c r="AL138" s="1"/>
      <c r="AM138" s="351"/>
      <c r="AN138" s="1"/>
      <c r="AW138" s="148"/>
      <c r="AX138" s="161"/>
      <c r="AY138" s="16"/>
      <c r="BB138" s="9"/>
      <c r="BD138" s="9"/>
      <c r="BF138" s="9"/>
      <c r="BH138" s="9"/>
      <c r="BJ138" s="9"/>
      <c r="BK138" s="366"/>
      <c r="BL138" s="137"/>
      <c r="CS138" s="28"/>
      <c r="CT138" s="29"/>
      <c r="CU138" s="29"/>
      <c r="CV138" s="29"/>
      <c r="CW138" s="29"/>
      <c r="CX138" s="29"/>
      <c r="CY138" s="368"/>
      <c r="CZ138" s="29"/>
      <c r="DA138" s="368"/>
      <c r="DB138" s="29"/>
      <c r="DC138" s="368"/>
      <c r="DD138" s="29"/>
      <c r="DE138" s="368"/>
      <c r="DF138" s="29"/>
      <c r="DG138" s="368"/>
      <c r="DH138" s="156"/>
      <c r="DI138" s="28"/>
      <c r="DJ138" s="14"/>
      <c r="DK138" s="16"/>
      <c r="DL138" s="1"/>
      <c r="DM138" s="1"/>
      <c r="DN138" s="9"/>
      <c r="DO138" s="351"/>
      <c r="DP138" s="9"/>
      <c r="DQ138" s="351"/>
      <c r="DR138" s="9"/>
      <c r="DS138" s="351"/>
      <c r="DT138" s="9"/>
      <c r="DU138" s="351"/>
      <c r="DV138" s="9"/>
      <c r="DW138" s="366"/>
      <c r="DY138" s="1"/>
      <c r="DZ138" s="1"/>
      <c r="EA138" s="1"/>
      <c r="EB138" s="1"/>
      <c r="EC138" s="1"/>
      <c r="ED138" s="1"/>
      <c r="EE138" s="351"/>
      <c r="EF138" s="1"/>
      <c r="EG138" s="351"/>
      <c r="EH138" s="1"/>
      <c r="EI138" s="351"/>
      <c r="EJ138" s="1"/>
      <c r="EK138" s="351"/>
      <c r="EL138" s="1"/>
      <c r="EM138" s="351"/>
      <c r="EN138" s="1"/>
      <c r="EO138" s="1"/>
      <c r="EP138" s="1"/>
      <c r="EQ138" s="1"/>
      <c r="ER138" s="1"/>
      <c r="ES138" s="1"/>
      <c r="ET138" s="1"/>
    </row>
    <row r="139" spans="1:150" ht="15" customHeight="1" x14ac:dyDescent="0.25">
      <c r="A139" s="138"/>
      <c r="B139" s="164"/>
      <c r="C139" s="1"/>
      <c r="D139" s="1"/>
      <c r="E139" s="1"/>
      <c r="F139" s="1"/>
      <c r="G139" s="351"/>
      <c r="H139" s="1"/>
      <c r="I139" s="351"/>
      <c r="J139" s="1"/>
      <c r="K139" s="351"/>
      <c r="L139" s="1"/>
      <c r="M139" s="351"/>
      <c r="N139" s="1"/>
      <c r="O139" s="351"/>
      <c r="P139" s="138"/>
      <c r="Q139" s="148"/>
      <c r="R139" s="220"/>
      <c r="S139" s="22">
        <f ca="1">IF(S136="(Bye)",S125,IF(S137="(Bye)",S125,S125+1))</f>
        <v>23</v>
      </c>
      <c r="T139" s="19">
        <f ca="1">VLOOKUP(S139,dummy1!$O$9:$R$72,2,FALSE)</f>
        <v>42040</v>
      </c>
      <c r="U139" s="20">
        <f ca="1">VLOOKUP(S139,dummy1!$O$9:$R$72,3,FALSE)</f>
        <v>0.70833333333333337</v>
      </c>
      <c r="V139" s="420" t="str">
        <f ca="1">VLOOKUP(S139,dummy1!$O$9:$R$72,4,FALSE)</f>
        <v>Court 7</v>
      </c>
      <c r="W139" s="421"/>
      <c r="X139" s="421"/>
      <c r="Y139" s="421"/>
      <c r="Z139" s="421"/>
      <c r="AA139" s="421"/>
      <c r="AB139" s="421"/>
      <c r="AC139" s="421"/>
      <c r="AD139" s="422"/>
      <c r="AE139" s="366"/>
      <c r="AF139" s="138"/>
      <c r="AG139" s="148"/>
      <c r="AH139" s="218"/>
      <c r="AI139" s="1"/>
      <c r="AJ139" s="1"/>
      <c r="AK139" s="1"/>
      <c r="AL139" s="1"/>
      <c r="AM139" s="351"/>
      <c r="AN139" s="1"/>
      <c r="AW139" s="148"/>
      <c r="AX139" s="162"/>
      <c r="AY139" s="22">
        <f ca="1">AY111+1</f>
        <v>36</v>
      </c>
      <c r="AZ139" s="19">
        <f ca="1">VLOOKUP(AY139,dummy1!$O$9:$R$72,2,FALSE)</f>
        <v>42040</v>
      </c>
      <c r="BA139" s="20">
        <f ca="1">VLOOKUP(AY139,dummy1!$O$9:$R$72,3,FALSE)</f>
        <v>0.79166666666666674</v>
      </c>
      <c r="BB139" s="420" t="str">
        <f ca="1">VLOOKUP(AY139,dummy1!$O$9:$R$72,4,FALSE)</f>
        <v>Court 4</v>
      </c>
      <c r="BC139" s="421"/>
      <c r="BD139" s="421"/>
      <c r="BE139" s="421"/>
      <c r="BF139" s="421"/>
      <c r="BG139" s="421"/>
      <c r="BH139" s="421"/>
      <c r="BI139" s="421"/>
      <c r="BJ139" s="422"/>
      <c r="BK139" s="366"/>
      <c r="BL139" s="137"/>
      <c r="CS139" s="28"/>
      <c r="CT139" s="29"/>
      <c r="CU139" s="29"/>
      <c r="CV139" s="29"/>
      <c r="CW139" s="29"/>
      <c r="CX139" s="29"/>
      <c r="CY139" s="368"/>
      <c r="CZ139" s="29"/>
      <c r="DA139" s="368"/>
      <c r="DB139" s="29"/>
      <c r="DC139" s="368"/>
      <c r="DD139" s="29"/>
      <c r="DE139" s="368"/>
      <c r="DF139" s="29"/>
      <c r="DG139" s="368"/>
      <c r="DH139" s="156"/>
      <c r="DI139" s="28"/>
      <c r="DJ139" s="21"/>
      <c r="DK139" s="22">
        <f ca="1">CU146+1</f>
        <v>45</v>
      </c>
      <c r="DL139" s="19">
        <f ca="1">VLOOKUP(DK139,dummy1!$O$9:$R$72,2,FALSE)</f>
        <v>42040</v>
      </c>
      <c r="DM139" s="20">
        <f ca="1">VLOOKUP(DK139,dummy1!$O$9:$R$72,3,FALSE)</f>
        <v>0.79166666666666674</v>
      </c>
      <c r="DN139" s="420" t="str">
        <f ca="1">VLOOKUP(DK139,dummy1!$O$9:$R$72,4,FALSE)</f>
        <v>Court 13</v>
      </c>
      <c r="DO139" s="421"/>
      <c r="DP139" s="421"/>
      <c r="DQ139" s="421"/>
      <c r="DR139" s="421"/>
      <c r="DS139" s="421"/>
      <c r="DT139" s="421"/>
      <c r="DU139" s="421"/>
      <c r="DV139" s="422"/>
      <c r="DW139" s="366"/>
      <c r="DY139" s="1"/>
      <c r="DZ139" s="1"/>
      <c r="EA139" s="1"/>
      <c r="EB139" s="1"/>
      <c r="EC139" s="1"/>
      <c r="ED139" s="1"/>
      <c r="EE139" s="351"/>
      <c r="EF139" s="1"/>
      <c r="EG139" s="351"/>
      <c r="EH139" s="1"/>
      <c r="EI139" s="351"/>
      <c r="EJ139" s="1"/>
      <c r="EK139" s="351"/>
      <c r="EL139" s="1"/>
      <c r="EM139" s="351"/>
      <c r="EN139" s="1"/>
      <c r="EO139" s="1"/>
      <c r="EP139" s="1"/>
      <c r="EQ139" s="1"/>
      <c r="ER139" s="1"/>
      <c r="ES139" s="1"/>
      <c r="ET139" s="1"/>
    </row>
    <row r="140" spans="1:150" ht="15" customHeight="1" x14ac:dyDescent="0.25">
      <c r="A140" s="138"/>
      <c r="B140" s="164"/>
      <c r="C140" s="1"/>
      <c r="D140" s="1"/>
      <c r="E140" s="1"/>
      <c r="F140" s="1"/>
      <c r="G140" s="351"/>
      <c r="H140" s="1"/>
      <c r="I140" s="351"/>
      <c r="J140" s="1"/>
      <c r="K140" s="351"/>
      <c r="L140" s="1"/>
      <c r="M140" s="351"/>
      <c r="N140" s="1"/>
      <c r="O140" s="351"/>
      <c r="P140" s="138"/>
      <c r="Q140" s="148"/>
      <c r="R140" s="221"/>
      <c r="S140" s="7"/>
      <c r="T140" s="5"/>
      <c r="U140" s="5"/>
      <c r="V140" s="18"/>
      <c r="W140" s="355"/>
      <c r="X140" s="18"/>
      <c r="Y140" s="355"/>
      <c r="Z140" s="18"/>
      <c r="AA140" s="355"/>
      <c r="AB140" s="18"/>
      <c r="AC140" s="355"/>
      <c r="AD140" s="18"/>
      <c r="AE140" s="367"/>
      <c r="AF140" s="138"/>
      <c r="AG140" s="148"/>
      <c r="AH140" s="218"/>
      <c r="AI140" s="1"/>
      <c r="AJ140" s="1"/>
      <c r="AK140" s="1"/>
      <c r="AL140" s="1"/>
      <c r="AM140" s="351"/>
      <c r="AN140" s="1"/>
      <c r="AW140" s="148"/>
      <c r="AX140" s="163"/>
      <c r="AY140" s="7"/>
      <c r="AZ140" s="5"/>
      <c r="BA140" s="5"/>
      <c r="BB140" s="18"/>
      <c r="BC140" s="355"/>
      <c r="BD140" s="18"/>
      <c r="BE140" s="355"/>
      <c r="BF140" s="18"/>
      <c r="BG140" s="355"/>
      <c r="BH140" s="18"/>
      <c r="BI140" s="355"/>
      <c r="BJ140" s="18"/>
      <c r="BK140" s="367"/>
      <c r="BL140" s="137"/>
      <c r="CS140" s="28"/>
      <c r="CT140" s="29"/>
      <c r="CU140" s="29"/>
      <c r="CV140" s="29"/>
      <c r="CW140" s="29"/>
      <c r="CX140" s="29"/>
      <c r="CY140" s="368"/>
      <c r="CZ140" s="29"/>
      <c r="DA140" s="368"/>
      <c r="DB140" s="29"/>
      <c r="DC140" s="368"/>
      <c r="DD140" s="29"/>
      <c r="DE140" s="368"/>
      <c r="DF140" s="29"/>
      <c r="DG140" s="368"/>
      <c r="DH140" s="156"/>
      <c r="DI140" s="28"/>
      <c r="DJ140" s="17"/>
      <c r="DK140" s="7"/>
      <c r="DL140" s="5"/>
      <c r="DM140" s="5"/>
      <c r="DN140" s="18"/>
      <c r="DO140" s="355"/>
      <c r="DP140" s="18"/>
      <c r="DQ140" s="355"/>
      <c r="DR140" s="18"/>
      <c r="DS140" s="355"/>
      <c r="DT140" s="18"/>
      <c r="DU140" s="355"/>
      <c r="DV140" s="18"/>
      <c r="DW140" s="367"/>
      <c r="DY140" s="1"/>
      <c r="DZ140" s="1"/>
      <c r="EA140" s="1"/>
      <c r="EB140" s="1"/>
      <c r="EC140" s="1"/>
      <c r="ED140" s="1"/>
      <c r="EE140" s="351"/>
      <c r="EF140" s="1"/>
      <c r="EG140" s="351"/>
      <c r="EH140" s="1"/>
      <c r="EI140" s="351"/>
      <c r="EJ140" s="1"/>
      <c r="EK140" s="351"/>
      <c r="EL140" s="1"/>
      <c r="EM140" s="351"/>
      <c r="EN140" s="1"/>
      <c r="EO140" s="1"/>
      <c r="EP140" s="1"/>
      <c r="EQ140" s="1"/>
      <c r="ER140" s="1"/>
      <c r="ES140" s="1"/>
      <c r="ET140" s="1"/>
    </row>
    <row r="141" spans="1:150" ht="15" customHeight="1" x14ac:dyDescent="0.25">
      <c r="A141" s="138"/>
      <c r="B141" s="164"/>
      <c r="C141" s="1"/>
      <c r="D141" s="1"/>
      <c r="E141" s="1"/>
      <c r="F141" s="1"/>
      <c r="G141" s="351"/>
      <c r="H141" s="1"/>
      <c r="I141" s="351"/>
      <c r="J141" s="1"/>
      <c r="K141" s="351"/>
      <c r="L141" s="1"/>
      <c r="M141" s="351"/>
      <c r="N141" s="1"/>
      <c r="O141" s="351"/>
      <c r="P141" s="138"/>
      <c r="Q141" s="148"/>
      <c r="R141" s="218"/>
      <c r="S141" s="1"/>
      <c r="T141" s="1"/>
      <c r="U141" s="1"/>
      <c r="V141" s="1"/>
      <c r="W141" s="351"/>
      <c r="X141" s="1"/>
      <c r="Y141" s="351"/>
      <c r="Z141" s="1"/>
      <c r="AA141" s="351"/>
      <c r="AB141" s="1"/>
      <c r="AC141" s="351"/>
      <c r="AD141" s="1"/>
      <c r="AE141" s="351"/>
      <c r="AF141" s="138"/>
      <c r="AG141" s="148"/>
      <c r="AH141" s="218"/>
      <c r="AI141" s="1"/>
      <c r="AJ141" s="1"/>
      <c r="AK141" s="1"/>
      <c r="AL141" s="1"/>
      <c r="AM141" s="351"/>
      <c r="AN141" s="1"/>
      <c r="AW141" s="148"/>
      <c r="BL141" s="137"/>
      <c r="CS141" s="28"/>
      <c r="CT141" s="29"/>
      <c r="CU141" s="29"/>
      <c r="CV141" s="29"/>
      <c r="CW141" s="29"/>
      <c r="CX141" s="29"/>
      <c r="CY141" s="368"/>
      <c r="CZ141" s="29"/>
      <c r="DA141" s="368"/>
      <c r="DB141" s="29"/>
      <c r="DC141" s="368"/>
      <c r="DD141" s="29"/>
      <c r="DE141" s="368"/>
      <c r="DF141" s="29"/>
      <c r="DG141" s="368"/>
      <c r="DH141" s="156"/>
      <c r="DI141" s="28"/>
      <c r="DJ141" s="29"/>
      <c r="DK141" s="29"/>
      <c r="DL141" s="29"/>
      <c r="DM141" s="29"/>
      <c r="DN141" s="29"/>
      <c r="DO141" s="368"/>
      <c r="DP141" s="29"/>
      <c r="DQ141" s="368"/>
      <c r="DR141" s="29"/>
      <c r="DS141" s="368"/>
      <c r="DT141" s="29"/>
      <c r="DU141" s="368"/>
      <c r="DV141" s="29"/>
      <c r="DW141" s="368"/>
      <c r="DY141" s="1"/>
      <c r="DZ141" s="1"/>
      <c r="EA141" s="1"/>
      <c r="EB141" s="1"/>
      <c r="EC141" s="1"/>
      <c r="ED141" s="1"/>
      <c r="EE141" s="351"/>
      <c r="EF141" s="1"/>
      <c r="EG141" s="351"/>
      <c r="EH141" s="1"/>
      <c r="EI141" s="351"/>
      <c r="EJ141" s="1"/>
      <c r="EK141" s="351"/>
      <c r="EL141" s="1"/>
      <c r="EM141" s="351"/>
      <c r="EN141" s="1"/>
      <c r="EO141" s="1"/>
      <c r="EP141" s="1"/>
      <c r="EQ141" s="1"/>
      <c r="ER141" s="1"/>
      <c r="ES141" s="1"/>
      <c r="ET141" s="1"/>
    </row>
    <row r="142" spans="1:150" ht="15" customHeight="1" x14ac:dyDescent="0.25">
      <c r="A142" s="137" t="str">
        <f ca="1">IF(OR(C143="(Bye)",C144="(Bye)"),"Bye","")</f>
        <v/>
      </c>
      <c r="B142" s="165"/>
      <c r="C142" s="12"/>
      <c r="D142" s="13"/>
      <c r="E142" s="8"/>
      <c r="F142" s="8"/>
      <c r="G142" s="354"/>
      <c r="H142" s="8"/>
      <c r="I142" s="354"/>
      <c r="J142" s="8"/>
      <c r="K142" s="354"/>
      <c r="L142" s="8"/>
      <c r="M142" s="354"/>
      <c r="N142" s="8"/>
      <c r="O142" s="363"/>
      <c r="P142" s="138"/>
      <c r="Q142" s="148"/>
      <c r="R142" s="218"/>
      <c r="S142" s="1"/>
      <c r="T142" s="1"/>
      <c r="U142" s="1"/>
      <c r="V142" s="1"/>
      <c r="W142" s="351"/>
      <c r="X142" s="1"/>
      <c r="Y142" s="351"/>
      <c r="Z142" s="1"/>
      <c r="AA142" s="351"/>
      <c r="AB142" s="1"/>
      <c r="AC142" s="351"/>
      <c r="AD142" s="1"/>
      <c r="AE142" s="351"/>
      <c r="AF142" s="138"/>
      <c r="AG142" s="148"/>
      <c r="AH142" s="248"/>
      <c r="AI142" s="12"/>
      <c r="AJ142" s="13"/>
      <c r="AK142" s="8"/>
      <c r="AL142" s="8"/>
      <c r="AM142" s="354"/>
      <c r="AN142" s="8"/>
      <c r="AO142" s="354"/>
      <c r="AP142" s="8"/>
      <c r="AQ142" s="354"/>
      <c r="AR142" s="8"/>
      <c r="AS142" s="354"/>
      <c r="AT142" s="8"/>
      <c r="AU142" s="363"/>
      <c r="AV142" s="137"/>
      <c r="AW142" s="148"/>
      <c r="BL142" s="137"/>
      <c r="CS142" s="28"/>
      <c r="CT142" s="133"/>
      <c r="CU142" s="12"/>
      <c r="CV142" s="13"/>
      <c r="CW142" s="8"/>
      <c r="CX142" s="8"/>
      <c r="CY142" s="354"/>
      <c r="CZ142" s="8"/>
      <c r="DA142" s="354"/>
      <c r="DB142" s="8"/>
      <c r="DC142" s="354"/>
      <c r="DD142" s="8"/>
      <c r="DE142" s="354"/>
      <c r="DF142" s="8"/>
      <c r="DG142" s="363"/>
      <c r="DI142" s="28"/>
      <c r="DY142" s="1"/>
      <c r="DZ142" s="1"/>
      <c r="EA142" s="1"/>
      <c r="EB142" s="1"/>
      <c r="EC142" s="1"/>
      <c r="ED142" s="1"/>
      <c r="EE142" s="351"/>
      <c r="EF142" s="1"/>
      <c r="EG142" s="351"/>
      <c r="EH142" s="1"/>
      <c r="EI142" s="351"/>
      <c r="EJ142" s="1"/>
      <c r="EK142" s="351"/>
      <c r="EL142" s="1"/>
      <c r="EM142" s="351"/>
      <c r="EN142" s="1"/>
      <c r="EO142" s="1"/>
      <c r="EP142" s="1"/>
      <c r="EQ142" s="1"/>
      <c r="ER142" s="1"/>
      <c r="ES142" s="1"/>
      <c r="ET142" s="1"/>
    </row>
    <row r="143" spans="1:150" ht="15" customHeight="1" thickBot="1" x14ac:dyDescent="0.3">
      <c r="B143" s="160" t="str">
        <f ca="1">"L"&amp;C36</f>
        <v>L5</v>
      </c>
      <c r="C143" s="15" t="str">
        <f ca="1">IF(P33=$A$11,C34,IF(P34=$A$11,C33,""))</f>
        <v/>
      </c>
      <c r="D143" s="1" t="str">
        <f ca="1">IF(P33=$A$11,D34,IF(P34=$A$11,D33,"Loser Match 5"))</f>
        <v>Loser Match 5</v>
      </c>
      <c r="E143" s="1"/>
      <c r="F143" s="23"/>
      <c r="G143" s="352"/>
      <c r="H143" s="23"/>
      <c r="I143" s="352"/>
      <c r="J143" s="23"/>
      <c r="K143" s="352"/>
      <c r="L143" s="23"/>
      <c r="M143" s="352"/>
      <c r="N143" s="23"/>
      <c r="O143" s="364"/>
      <c r="P143" s="138">
        <f ca="1">IF(C144="(Bye)",$A$11,IF(F143&gt;F144,1,0)+IF(H143&gt;H144,1,0)+IF(J143&gt;J144,1,0)+IF(L143&gt;L144,1,0)+IF(N143&gt;N144,1,0))</f>
        <v>0</v>
      </c>
      <c r="Q143" s="148"/>
      <c r="R143" s="218"/>
      <c r="S143" s="1"/>
      <c r="T143" s="1"/>
      <c r="U143" s="1"/>
      <c r="V143" s="1"/>
      <c r="W143" s="351"/>
      <c r="X143" s="1"/>
      <c r="Y143" s="351"/>
      <c r="Z143" s="1"/>
      <c r="AA143" s="351"/>
      <c r="AB143" s="1"/>
      <c r="AC143" s="351"/>
      <c r="AD143" s="1"/>
      <c r="AE143" s="351"/>
      <c r="AF143" s="138"/>
      <c r="AG143" s="147"/>
      <c r="AH143" s="249" t="str">
        <f ca="1">IF(AND(S137="(Bye)",S136&lt;&gt;""),R136,"")</f>
        <v/>
      </c>
      <c r="AI143" s="27" t="str">
        <f ca="1">IF(AF136=$A$11,S136,IF(AF137=$A$11,S137,""))</f>
        <v/>
      </c>
      <c r="AJ143" s="1" t="str">
        <f ca="1">IF(AF136=$A$11,T136,IF(AF137=$A$11,T137,"Winner Match "&amp;S139))</f>
        <v>Winner Match 23</v>
      </c>
      <c r="AK143" s="1"/>
      <c r="AL143" s="23"/>
      <c r="AM143" s="352"/>
      <c r="AN143" s="23"/>
      <c r="AO143" s="352"/>
      <c r="AP143" s="23"/>
      <c r="AQ143" s="352"/>
      <c r="AR143" s="23"/>
      <c r="AS143" s="352"/>
      <c r="AT143" s="23"/>
      <c r="AU143" s="364"/>
      <c r="AV143" s="138">
        <f>IF(AL143&gt;AL144,1,0)+IF(AN143&gt;AN144,1,0)+IF(AP143&gt;AP144,1,0)+IF(AR143&gt;AR144,1,0)+IF(AT143&gt;AT144,1,0)</f>
        <v>0</v>
      </c>
      <c r="AW143" s="148"/>
      <c r="BL143" s="137"/>
      <c r="CS143" s="25"/>
      <c r="CT143" s="264"/>
      <c r="CU143" s="27" t="str">
        <f>IF(CR115=$A$11,CE115,IF(CR116=$A$11,CE116,""))</f>
        <v/>
      </c>
      <c r="CV143" s="1" t="str">
        <f ca="1">IF(CR115=$A$11,CF115,IF(CR116=$A$11,CF116,"Winner Match "&amp;CE118))</f>
        <v>Winner Match 42</v>
      </c>
      <c r="CW143" s="1"/>
      <c r="CX143" s="23"/>
      <c r="CY143" s="352"/>
      <c r="CZ143" s="23"/>
      <c r="DA143" s="352"/>
      <c r="DB143" s="23"/>
      <c r="DC143" s="352"/>
      <c r="DD143" s="23"/>
      <c r="DE143" s="352"/>
      <c r="DF143" s="23"/>
      <c r="DG143" s="364"/>
      <c r="DH143" s="138">
        <f>IF(CX143&gt;CX144,1,0)+IF(CZ143&gt;CZ144,1,0)+IF(DB143&gt;DB144,1,0)+IF(DD143&gt;DD144,1,0)+IF(DF143&gt;DF144,1,0)</f>
        <v>0</v>
      </c>
      <c r="DI143" s="28"/>
      <c r="DY143" s="1"/>
      <c r="DZ143" s="1"/>
      <c r="EA143" s="1"/>
      <c r="EB143" s="1"/>
      <c r="EC143" s="1"/>
      <c r="ED143" s="1"/>
      <c r="EE143" s="351"/>
      <c r="EF143" s="1"/>
      <c r="EG143" s="351"/>
      <c r="EH143" s="1"/>
      <c r="EI143" s="351"/>
      <c r="EJ143" s="1"/>
      <c r="EK143" s="351"/>
      <c r="EL143" s="1"/>
      <c r="EM143" s="351"/>
      <c r="EN143" s="1"/>
      <c r="EO143" s="1"/>
      <c r="EP143" s="1"/>
      <c r="EQ143" s="1"/>
      <c r="ER143" s="1"/>
      <c r="ES143" s="1"/>
      <c r="ET143" s="1"/>
    </row>
    <row r="144" spans="1:150" ht="15" customHeight="1" x14ac:dyDescent="0.25">
      <c r="B144" s="160" t="str">
        <f ca="1">"L"&amp;C42</f>
        <v>L6</v>
      </c>
      <c r="C144" s="15" t="str">
        <f ca="1">IF(P39=$A$11,C40,IF(P40=$A$11,C39,""))</f>
        <v/>
      </c>
      <c r="D144" s="10" t="str">
        <f ca="1">IF(P39=$A$11,D40,IF(P40=$A$11,D39,"Loser Match 6"))</f>
        <v>Loser Match 6</v>
      </c>
      <c r="E144" s="10"/>
      <c r="F144" s="24"/>
      <c r="G144" s="353"/>
      <c r="H144" s="24"/>
      <c r="I144" s="353"/>
      <c r="J144" s="24"/>
      <c r="K144" s="353"/>
      <c r="L144" s="24"/>
      <c r="M144" s="353"/>
      <c r="N144" s="24"/>
      <c r="O144" s="365"/>
      <c r="P144" s="149">
        <f ca="1">IF(C143="(Bye)",$A$11,IF(F143&lt;F144,1,0)+IF(H143&lt;H144,1,0)+IF(J143&lt;J144,1,0)+IF(L143&lt;L144,1,0)+IF(N143&lt;N144,1,0))</f>
        <v>0</v>
      </c>
      <c r="Q144" s="138"/>
      <c r="R144" s="218"/>
      <c r="S144" s="1"/>
      <c r="T144" s="1"/>
      <c r="U144" s="1"/>
      <c r="V144" s="1"/>
      <c r="W144" s="351"/>
      <c r="X144" s="1"/>
      <c r="Y144" s="351"/>
      <c r="Z144" s="1"/>
      <c r="AA144" s="351"/>
      <c r="AB144" s="1"/>
      <c r="AC144" s="351"/>
      <c r="AD144" s="1"/>
      <c r="AE144" s="351"/>
      <c r="AF144" s="138"/>
      <c r="AG144" s="148"/>
      <c r="AH144" s="219" t="str">
        <f ca="1">IF(AND(S151="(Bye)",S150&lt;&gt;""),R150,"")</f>
        <v/>
      </c>
      <c r="AI144" s="15" t="str">
        <f ca="1">IF(AF150=$A$11,S150,IF(AF151=$A$11,S151,""))</f>
        <v/>
      </c>
      <c r="AJ144" s="10" t="str">
        <f ca="1">IF(AF150=$A$11,T150,IF(AF151=$A$11,T151,"Winner Match "&amp;S153))</f>
        <v>Winner Match 24</v>
      </c>
      <c r="AK144" s="10"/>
      <c r="AL144" s="24"/>
      <c r="AM144" s="353"/>
      <c r="AN144" s="24"/>
      <c r="AO144" s="353"/>
      <c r="AP144" s="24"/>
      <c r="AQ144" s="353"/>
      <c r="AR144" s="24"/>
      <c r="AS144" s="353"/>
      <c r="AT144" s="24"/>
      <c r="AU144" s="365"/>
      <c r="AV144" s="149">
        <f>IF(AL143&lt;AL144,1,0)+IF(AN143&lt;AN144,1,0)+IF(AP143&lt;AP144,1,0)+IF(AR143&lt;AR144,1,0)+IF(AT143&lt;AT144,1,0)</f>
        <v>0</v>
      </c>
      <c r="BL144" s="137"/>
      <c r="CS144" s="28"/>
      <c r="CT144" s="14"/>
      <c r="CU144" s="15" t="str">
        <f>IF(CR171=$A$11,CE171,IF(CR172=$A$11,CE172,""))</f>
        <v/>
      </c>
      <c r="CV144" s="10" t="str">
        <f ca="1">IF(CR171=$A$11,CF171,IF(CR172=$A$11,CF172,"Winner Match "&amp;CE174))</f>
        <v>Winner Match 43</v>
      </c>
      <c r="CW144" s="10"/>
      <c r="CX144" s="24"/>
      <c r="CY144" s="353"/>
      <c r="CZ144" s="24"/>
      <c r="DA144" s="353"/>
      <c r="DB144" s="24"/>
      <c r="DC144" s="353"/>
      <c r="DD144" s="24"/>
      <c r="DE144" s="353"/>
      <c r="DF144" s="24"/>
      <c r="DG144" s="365"/>
      <c r="DH144" s="149">
        <f>IF(CX143&lt;CX144,1,0)+IF(CZ143&lt;CZ144,1,0)+IF(DB143&lt;DB144,1,0)+IF(DD143&lt;DD144,1,0)+IF(DF143&lt;DF144,1,0)</f>
        <v>0</v>
      </c>
      <c r="DY144" s="1"/>
      <c r="DZ144" s="1"/>
      <c r="EA144" s="1"/>
      <c r="EB144" s="1"/>
      <c r="EC144" s="1"/>
      <c r="ED144" s="1"/>
      <c r="EE144" s="351"/>
      <c r="EF144" s="1"/>
      <c r="EG144" s="351"/>
      <c r="EH144" s="1"/>
      <c r="EI144" s="351"/>
      <c r="EJ144" s="1"/>
      <c r="EK144" s="351"/>
      <c r="EL144" s="1"/>
      <c r="EM144" s="351"/>
      <c r="EN144" s="1"/>
      <c r="EO144" s="1"/>
      <c r="EP144" s="1"/>
      <c r="EQ144" s="1"/>
      <c r="ER144" s="1"/>
      <c r="ES144" s="1"/>
      <c r="ET144" s="1"/>
    </row>
    <row r="145" spans="1:150" ht="15" customHeight="1" x14ac:dyDescent="0.25">
      <c r="B145" s="335"/>
      <c r="C145" s="16"/>
      <c r="D145" s="1"/>
      <c r="E145" s="1"/>
      <c r="F145" s="9"/>
      <c r="G145" s="351"/>
      <c r="H145" s="9"/>
      <c r="I145" s="351"/>
      <c r="J145" s="9"/>
      <c r="K145" s="351"/>
      <c r="L145" s="9"/>
      <c r="M145" s="351"/>
      <c r="N145" s="9"/>
      <c r="O145" s="366"/>
      <c r="P145" s="138"/>
      <c r="Q145" s="138"/>
      <c r="R145" s="218"/>
      <c r="S145" s="1"/>
      <c r="T145" s="1"/>
      <c r="U145" s="1"/>
      <c r="V145" s="1"/>
      <c r="W145" s="351"/>
      <c r="X145" s="1"/>
      <c r="Y145" s="351"/>
      <c r="Z145" s="1"/>
      <c r="AA145" s="351"/>
      <c r="AB145" s="1"/>
      <c r="AC145" s="351"/>
      <c r="AD145" s="1"/>
      <c r="AE145" s="351"/>
      <c r="AF145" s="138"/>
      <c r="AG145" s="148"/>
      <c r="AH145" s="219"/>
      <c r="AI145" s="16"/>
      <c r="AJ145" s="1"/>
      <c r="AK145" s="1"/>
      <c r="AL145" s="9"/>
      <c r="AM145" s="351"/>
      <c r="AN145" s="9"/>
      <c r="AP145" s="9"/>
      <c r="AR145" s="9"/>
      <c r="AT145" s="9"/>
      <c r="AU145" s="366"/>
      <c r="AV145" s="137"/>
      <c r="CS145" s="28"/>
      <c r="CT145" s="14"/>
      <c r="CU145" s="16"/>
      <c r="CV145" s="1"/>
      <c r="CW145" s="1"/>
      <c r="CX145" s="9"/>
      <c r="CY145" s="351"/>
      <c r="CZ145" s="9"/>
      <c r="DA145" s="351"/>
      <c r="DB145" s="9"/>
      <c r="DC145" s="351"/>
      <c r="DD145" s="9"/>
      <c r="DE145" s="351"/>
      <c r="DF145" s="9"/>
      <c r="DG145" s="366"/>
      <c r="DY145" s="1"/>
      <c r="DZ145" s="1"/>
      <c r="EA145" s="1"/>
      <c r="EB145" s="1"/>
      <c r="EC145" s="1"/>
      <c r="ED145" s="1"/>
      <c r="EE145" s="351"/>
      <c r="EF145" s="1"/>
      <c r="EG145" s="351"/>
      <c r="EH145" s="1"/>
      <c r="EI145" s="351"/>
      <c r="EJ145" s="1"/>
      <c r="EK145" s="351"/>
      <c r="EL145" s="1"/>
      <c r="EM145" s="351"/>
      <c r="EN145" s="1"/>
      <c r="EO145" s="1"/>
      <c r="EP145" s="1"/>
      <c r="EQ145" s="1"/>
      <c r="ER145" s="1"/>
      <c r="ES145" s="1"/>
      <c r="ET145" s="1"/>
    </row>
    <row r="146" spans="1:150" ht="15" customHeight="1" x14ac:dyDescent="0.25">
      <c r="B146" s="162"/>
      <c r="C146" s="22">
        <f ca="1">IF(C143="(Bye)",C132,IF(C144="(Bye)",C132,C132+1))</f>
        <v>11</v>
      </c>
      <c r="D146" s="19">
        <f ca="1">VLOOKUP(C146,dummy1!$O$9:$R$72,2,FALSE)</f>
        <v>42040</v>
      </c>
      <c r="E146" s="20">
        <f ca="1">VLOOKUP(C146,dummy1!$O$9:$R$72,3,FALSE)</f>
        <v>0.625</v>
      </c>
      <c r="F146" s="118" t="str">
        <f ca="1">VLOOKUP(C146,dummy1!$O$9:$R$72,4,FALSE)</f>
        <v>Court 11</v>
      </c>
      <c r="G146" s="372"/>
      <c r="H146" s="119"/>
      <c r="I146" s="372"/>
      <c r="J146" s="119"/>
      <c r="K146" s="372"/>
      <c r="L146" s="119"/>
      <c r="M146" s="372"/>
      <c r="N146" s="120"/>
      <c r="O146" s="366"/>
      <c r="P146" s="138"/>
      <c r="Q146" s="138"/>
      <c r="R146" s="218"/>
      <c r="S146" s="1"/>
      <c r="T146" s="1"/>
      <c r="U146" s="1"/>
      <c r="V146" s="1"/>
      <c r="W146" s="351"/>
      <c r="X146" s="1"/>
      <c r="Y146" s="351"/>
      <c r="Z146" s="1"/>
      <c r="AA146" s="351"/>
      <c r="AB146" s="1"/>
      <c r="AC146" s="351"/>
      <c r="AD146" s="1"/>
      <c r="AE146" s="351"/>
      <c r="AF146" s="138"/>
      <c r="AG146" s="148"/>
      <c r="AH146" s="220"/>
      <c r="AI146" s="22">
        <f ca="1">AI118+1</f>
        <v>30</v>
      </c>
      <c r="AJ146" s="19">
        <f ca="1">VLOOKUP(AI146,dummy1!$O$9:$R$72,2,FALSE)</f>
        <v>42040</v>
      </c>
      <c r="AK146" s="20">
        <f ca="1">VLOOKUP(AI146,dummy1!$O$9:$R$72,3,FALSE)</f>
        <v>0.70833333333333337</v>
      </c>
      <c r="AL146" s="420" t="str">
        <f ca="1">VLOOKUP(AI146,dummy1!$O$9:$R$72,4,FALSE)</f>
        <v>Court 14</v>
      </c>
      <c r="AM146" s="421"/>
      <c r="AN146" s="421"/>
      <c r="AO146" s="421"/>
      <c r="AP146" s="421"/>
      <c r="AQ146" s="421"/>
      <c r="AR146" s="421"/>
      <c r="AS146" s="421"/>
      <c r="AT146" s="422"/>
      <c r="AU146" s="366"/>
      <c r="AV146" s="137"/>
      <c r="CS146" s="28"/>
      <c r="CT146" s="21"/>
      <c r="CU146" s="22">
        <f ca="1">CE174+1</f>
        <v>44</v>
      </c>
      <c r="CV146" s="19">
        <f ca="1">VLOOKUP(CU146,dummy1!$O$9:$R$72,2,FALSE)</f>
        <v>42040</v>
      </c>
      <c r="CW146" s="20">
        <f ca="1">VLOOKUP(CU146,dummy1!$O$9:$R$72,3,FALSE)</f>
        <v>0.79166666666666674</v>
      </c>
      <c r="CX146" s="420" t="str">
        <f ca="1">VLOOKUP(CU146,dummy1!$O$9:$R$72,4,FALSE)</f>
        <v>Court 12</v>
      </c>
      <c r="CY146" s="421"/>
      <c r="CZ146" s="421"/>
      <c r="DA146" s="421"/>
      <c r="DB146" s="421"/>
      <c r="DC146" s="421"/>
      <c r="DD146" s="421"/>
      <c r="DE146" s="421"/>
      <c r="DF146" s="422"/>
      <c r="DG146" s="366"/>
      <c r="DY146" s="1"/>
      <c r="DZ146" s="1"/>
      <c r="EA146" s="1"/>
      <c r="EB146" s="1"/>
      <c r="EC146" s="1"/>
      <c r="ED146" s="1"/>
      <c r="EE146" s="351"/>
      <c r="EF146" s="1"/>
      <c r="EG146" s="351"/>
      <c r="EH146" s="1"/>
      <c r="EI146" s="351"/>
      <c r="EJ146" s="1"/>
      <c r="EK146" s="351"/>
      <c r="EL146" s="1"/>
      <c r="EM146" s="351"/>
      <c r="EN146" s="1"/>
      <c r="EO146" s="1"/>
      <c r="EP146" s="1"/>
      <c r="EQ146" s="1"/>
      <c r="ER146" s="1"/>
      <c r="ES146" s="1"/>
      <c r="ET146" s="1"/>
    </row>
    <row r="147" spans="1:150" ht="15" customHeight="1" x14ac:dyDescent="0.25">
      <c r="B147" s="163"/>
      <c r="C147" s="7"/>
      <c r="D147" s="5"/>
      <c r="E147" s="5"/>
      <c r="F147" s="18"/>
      <c r="G147" s="355"/>
      <c r="H147" s="18"/>
      <c r="I147" s="355"/>
      <c r="J147" s="18"/>
      <c r="K147" s="355"/>
      <c r="L147" s="18"/>
      <c r="M147" s="355"/>
      <c r="N147" s="18"/>
      <c r="O147" s="367"/>
      <c r="P147" s="138"/>
      <c r="Q147" s="138"/>
      <c r="R147" s="218"/>
      <c r="S147" s="1"/>
      <c r="T147" s="1"/>
      <c r="U147" s="1"/>
      <c r="V147" s="1"/>
      <c r="W147" s="351"/>
      <c r="X147" s="1"/>
      <c r="Y147" s="351"/>
      <c r="Z147" s="1"/>
      <c r="AA147" s="351"/>
      <c r="AB147" s="1"/>
      <c r="AC147" s="351"/>
      <c r="AD147" s="1"/>
      <c r="AE147" s="351"/>
      <c r="AF147" s="138"/>
      <c r="AG147" s="148"/>
      <c r="AH147" s="221"/>
      <c r="AI147" s="7"/>
      <c r="AJ147" s="5"/>
      <c r="AK147" s="5"/>
      <c r="AL147" s="18"/>
      <c r="AM147" s="355"/>
      <c r="AN147" s="18"/>
      <c r="AO147" s="355"/>
      <c r="AP147" s="18"/>
      <c r="AQ147" s="355"/>
      <c r="AR147" s="18"/>
      <c r="AS147" s="355"/>
      <c r="AT147" s="18"/>
      <c r="AU147" s="367"/>
      <c r="AV147" s="137"/>
      <c r="CS147" s="28"/>
      <c r="CT147" s="17"/>
      <c r="CU147" s="7"/>
      <c r="CV147" s="5"/>
      <c r="CW147" s="5"/>
      <c r="CX147" s="18"/>
      <c r="CY147" s="355"/>
      <c r="CZ147" s="18"/>
      <c r="DA147" s="355"/>
      <c r="DB147" s="18"/>
      <c r="DC147" s="355"/>
      <c r="DD147" s="18"/>
      <c r="DE147" s="355"/>
      <c r="DF147" s="18"/>
      <c r="DG147" s="367"/>
      <c r="DY147" s="1"/>
      <c r="DZ147" s="1"/>
      <c r="EA147" s="1"/>
      <c r="EB147" s="1"/>
      <c r="EC147" s="1"/>
      <c r="ED147" s="1"/>
      <c r="EE147" s="351"/>
      <c r="EF147" s="1"/>
      <c r="EG147" s="351"/>
      <c r="EH147" s="1"/>
      <c r="EI147" s="351"/>
      <c r="EJ147" s="1"/>
      <c r="EK147" s="351"/>
      <c r="EL147" s="1"/>
      <c r="EM147" s="351"/>
      <c r="EN147" s="1"/>
      <c r="EO147" s="1"/>
      <c r="EP147" s="1"/>
      <c r="EQ147" s="1"/>
      <c r="ER147" s="1"/>
      <c r="ES147" s="1"/>
      <c r="ET147" s="1"/>
    </row>
    <row r="148" spans="1:150" ht="15" customHeight="1" x14ac:dyDescent="0.25">
      <c r="A148" s="138"/>
      <c r="B148" s="164"/>
      <c r="C148" s="1"/>
      <c r="D148" s="1"/>
      <c r="E148" s="1"/>
      <c r="F148" s="1"/>
      <c r="G148" s="351"/>
      <c r="H148" s="1"/>
      <c r="I148" s="351"/>
      <c r="J148" s="1"/>
      <c r="K148" s="351"/>
      <c r="L148" s="1"/>
      <c r="M148" s="351"/>
      <c r="N148" s="1"/>
      <c r="O148" s="351"/>
      <c r="P148" s="138"/>
      <c r="Q148" s="138"/>
      <c r="R148" s="218"/>
      <c r="S148" s="1"/>
      <c r="T148" s="1"/>
      <c r="U148" s="1"/>
      <c r="V148" s="1"/>
      <c r="W148" s="351"/>
      <c r="X148" s="1"/>
      <c r="Y148" s="351"/>
      <c r="Z148" s="1"/>
      <c r="AA148" s="351"/>
      <c r="AB148" s="1"/>
      <c r="AC148" s="351"/>
      <c r="AD148" s="1"/>
      <c r="AE148" s="351"/>
      <c r="AF148" s="138"/>
      <c r="AG148" s="148"/>
      <c r="AH148" s="218"/>
      <c r="AI148" s="1"/>
      <c r="AJ148" s="1"/>
      <c r="AK148" s="1"/>
      <c r="AL148" s="1"/>
      <c r="AM148" s="351"/>
      <c r="AN148" s="1"/>
      <c r="CS148" s="28"/>
      <c r="CT148" s="29"/>
      <c r="CU148" s="29"/>
      <c r="CV148" s="29"/>
      <c r="CW148" s="29"/>
      <c r="CX148" s="29"/>
      <c r="CY148" s="368"/>
      <c r="CZ148" s="29"/>
      <c r="DA148" s="368"/>
      <c r="DB148" s="29"/>
      <c r="DC148" s="368"/>
      <c r="DD148" s="29"/>
      <c r="DE148" s="368"/>
      <c r="DK148" s="29"/>
      <c r="DL148" s="29"/>
      <c r="DM148" s="29"/>
      <c r="DN148" s="29"/>
      <c r="DO148" s="368"/>
      <c r="DP148" s="29"/>
      <c r="DQ148" s="368"/>
      <c r="DR148" s="29"/>
      <c r="DS148" s="368"/>
      <c r="DT148" s="29"/>
      <c r="DU148" s="368"/>
      <c r="DV148" s="29"/>
      <c r="DW148" s="368"/>
      <c r="DX148" s="156"/>
      <c r="DY148" s="1"/>
      <c r="DZ148" s="1"/>
      <c r="EA148" s="1"/>
      <c r="EB148" s="1"/>
      <c r="EC148" s="1"/>
      <c r="ED148" s="1"/>
      <c r="EE148" s="351"/>
      <c r="EF148" s="1"/>
      <c r="EG148" s="351"/>
      <c r="EH148" s="1"/>
      <c r="EI148" s="351"/>
      <c r="EJ148" s="1"/>
      <c r="EK148" s="351"/>
      <c r="EL148" s="1"/>
      <c r="EM148" s="351"/>
      <c r="EN148" s="1"/>
      <c r="EO148" s="1"/>
      <c r="EP148" s="1"/>
      <c r="EQ148" s="1"/>
      <c r="ER148" s="1"/>
      <c r="ES148" s="1"/>
      <c r="ET148" s="1"/>
    </row>
    <row r="149" spans="1:150" s="1" customFormat="1" ht="15" customHeight="1" x14ac:dyDescent="0.25">
      <c r="A149" s="138"/>
      <c r="B149" s="164"/>
      <c r="G149" s="351"/>
      <c r="I149" s="351"/>
      <c r="K149" s="351"/>
      <c r="M149" s="351"/>
      <c r="O149" s="351"/>
      <c r="P149" s="138"/>
      <c r="Q149" s="138"/>
      <c r="R149" s="222"/>
      <c r="S149" s="12"/>
      <c r="T149" s="13"/>
      <c r="U149" s="8"/>
      <c r="V149" s="8"/>
      <c r="W149" s="354"/>
      <c r="X149" s="8"/>
      <c r="Y149" s="354"/>
      <c r="Z149" s="8"/>
      <c r="AA149" s="354"/>
      <c r="AB149" s="8"/>
      <c r="AC149" s="354"/>
      <c r="AD149" s="8"/>
      <c r="AE149" s="363"/>
      <c r="AF149" s="138"/>
      <c r="AG149" s="148"/>
      <c r="AH149" s="218"/>
      <c r="AM149" s="351"/>
      <c r="AO149" s="351"/>
      <c r="AQ149" s="351"/>
      <c r="AS149" s="351"/>
      <c r="AU149" s="351"/>
      <c r="AV149" s="138"/>
      <c r="AW149" s="138"/>
      <c r="AX149" s="164"/>
      <c r="BC149" s="351"/>
      <c r="BE149" s="351"/>
      <c r="BG149" s="351"/>
      <c r="BI149" s="351"/>
      <c r="BK149" s="351"/>
      <c r="BL149" s="138"/>
      <c r="BS149" s="351"/>
      <c r="BU149" s="351"/>
      <c r="BW149" s="351"/>
      <c r="BY149" s="351"/>
      <c r="CA149" s="351"/>
      <c r="CB149" s="138"/>
      <c r="CC149" s="138"/>
      <c r="CD149" s="164"/>
      <c r="CI149" s="351"/>
      <c r="CK149" s="351"/>
      <c r="CM149" s="351"/>
      <c r="CO149" s="351"/>
      <c r="CQ149" s="351"/>
      <c r="CR149" s="138"/>
      <c r="CS149" s="28"/>
      <c r="CY149" s="351"/>
      <c r="DA149" s="351"/>
      <c r="DC149" s="351"/>
      <c r="DE149" s="351"/>
      <c r="DF149" s="2"/>
      <c r="DG149" s="350"/>
      <c r="DH149" s="137"/>
      <c r="DO149" s="351"/>
      <c r="DQ149" s="351"/>
      <c r="DS149" s="351"/>
      <c r="DU149" s="351"/>
      <c r="DW149" s="351"/>
      <c r="DX149" s="138"/>
      <c r="EE149" s="351"/>
      <c r="EG149" s="351"/>
      <c r="EI149" s="351"/>
      <c r="EK149" s="351"/>
      <c r="EM149" s="351"/>
    </row>
    <row r="150" spans="1:150" ht="15" customHeight="1" thickBot="1" x14ac:dyDescent="0.3">
      <c r="A150" s="138"/>
      <c r="B150" s="164"/>
      <c r="C150" s="1"/>
      <c r="D150" s="1"/>
      <c r="E150" s="1"/>
      <c r="F150" s="1"/>
      <c r="G150" s="351"/>
      <c r="H150" s="1"/>
      <c r="I150" s="351"/>
      <c r="J150" s="1"/>
      <c r="K150" s="351"/>
      <c r="L150" s="1"/>
      <c r="M150" s="351"/>
      <c r="N150" s="1"/>
      <c r="O150" s="351"/>
      <c r="P150" s="138"/>
      <c r="Q150" s="138"/>
      <c r="R150" s="159" t="str">
        <f ca="1">"L"&amp;S15</f>
        <v>L13</v>
      </c>
      <c r="S150" s="27" t="str">
        <f>IF(AF12=$A$11,S13,IF(AF13=$A$11,S12,""))</f>
        <v/>
      </c>
      <c r="T150" s="1" t="str">
        <f ca="1">IF(AF12=$A$11,T13,IF(AF13=$A$11,T12,"Loser Match "&amp;S15))</f>
        <v>Loser Match 13</v>
      </c>
      <c r="U150" s="1"/>
      <c r="V150" s="23"/>
      <c r="W150" s="352"/>
      <c r="X150" s="23"/>
      <c r="Y150" s="352"/>
      <c r="Z150" s="23"/>
      <c r="AA150" s="352"/>
      <c r="AB150" s="23"/>
      <c r="AC150" s="352"/>
      <c r="AD150" s="23"/>
      <c r="AE150" s="364"/>
      <c r="AF150" s="138">
        <f ca="1">IF(S151="(Bye)",$A$11,IF(V150&gt;V151,1,0)+IF(X150&gt;X151,1,0)+IF(Z150&gt;Z151,1,0)+IF(AB150&gt;AB151,1,0)+IF(AD150&gt;AD151,1,0))</f>
        <v>0</v>
      </c>
      <c r="AG150" s="148"/>
      <c r="AH150" s="218"/>
      <c r="AI150" s="1"/>
      <c r="AJ150" s="1"/>
      <c r="AK150" s="1"/>
      <c r="AL150" s="1"/>
      <c r="AM150" s="351"/>
      <c r="AN150" s="1"/>
      <c r="CS150" s="28"/>
      <c r="CV150" s="1"/>
      <c r="CW150" s="1"/>
      <c r="CX150" s="1"/>
      <c r="CY150" s="351"/>
      <c r="CZ150" s="1"/>
      <c r="DA150" s="351"/>
      <c r="DB150" s="1"/>
      <c r="DC150" s="351"/>
      <c r="DD150" s="1"/>
      <c r="DE150" s="351"/>
      <c r="DL150" s="1"/>
      <c r="DM150" s="1"/>
      <c r="DN150" s="1"/>
      <c r="DO150" s="351"/>
      <c r="DP150" s="1"/>
      <c r="DQ150" s="351"/>
      <c r="DR150" s="1"/>
      <c r="DS150" s="351"/>
      <c r="DT150" s="1"/>
      <c r="DU150" s="351"/>
      <c r="DV150" s="1"/>
      <c r="DW150" s="351"/>
      <c r="DX150" s="138"/>
      <c r="DY150" s="1"/>
      <c r="DZ150" s="1"/>
      <c r="EA150" s="1"/>
      <c r="EB150" s="1"/>
      <c r="EC150" s="1"/>
      <c r="ED150" s="1"/>
      <c r="EE150" s="351"/>
      <c r="EF150" s="1"/>
      <c r="EG150" s="351"/>
      <c r="EH150" s="1"/>
      <c r="EI150" s="351"/>
      <c r="EJ150" s="1"/>
      <c r="EK150" s="351"/>
      <c r="EL150" s="1"/>
      <c r="EM150" s="351"/>
      <c r="EN150" s="1"/>
      <c r="EO150" s="1"/>
      <c r="EP150" s="1"/>
      <c r="EQ150" s="1"/>
      <c r="ER150" s="1"/>
      <c r="ES150" s="1"/>
      <c r="ET150" s="1"/>
    </row>
    <row r="151" spans="1:150" ht="15" customHeight="1" x14ac:dyDescent="0.25">
      <c r="A151" s="138"/>
      <c r="B151" s="164"/>
      <c r="C151" s="1"/>
      <c r="D151" s="1"/>
      <c r="E151" s="1"/>
      <c r="F151" s="1"/>
      <c r="G151" s="351"/>
      <c r="H151" s="1"/>
      <c r="I151" s="351"/>
      <c r="J151" s="1"/>
      <c r="K151" s="351"/>
      <c r="L151" s="1"/>
      <c r="M151" s="351"/>
      <c r="N151" s="1"/>
      <c r="O151" s="351"/>
      <c r="P151" s="138"/>
      <c r="Q151" s="207"/>
      <c r="R151" s="238" t="str">
        <f ca="1">IF(AND(C157="(Bye)",OR(C158&lt;&gt;"",C158="(Bye)")),B158,"")</f>
        <v/>
      </c>
      <c r="S151" s="15" t="str">
        <f ca="1">IF(P157=$A$11,C157,IF(P158=$A$11,C158,""))</f>
        <v/>
      </c>
      <c r="T151" s="10" t="str">
        <f ca="1">IF(P157=$A$11,D157,IF(P158=$A$11,D158,"Winner Match "&amp;C160))</f>
        <v>Winner Match 12</v>
      </c>
      <c r="U151" s="10"/>
      <c r="V151" s="24"/>
      <c r="W151" s="353"/>
      <c r="X151" s="24"/>
      <c r="Y151" s="353"/>
      <c r="Z151" s="24"/>
      <c r="AA151" s="353"/>
      <c r="AB151" s="24"/>
      <c r="AC151" s="353"/>
      <c r="AD151" s="24"/>
      <c r="AE151" s="365"/>
      <c r="AF151" s="149">
        <f>IF(S150="(Bye)",$A$11,IF(V150&lt;V151,1,0)+IF(X150&lt;X151,1,0)+IF(Z150&lt;Z151,1,0)+IF(AB150&lt;AB151,1,0)+IF(AD150&lt;AD151,1,0))</f>
        <v>0</v>
      </c>
      <c r="AG151" s="138"/>
      <c r="AH151" s="218"/>
      <c r="AI151" s="1"/>
      <c r="AJ151" s="1"/>
      <c r="AK151" s="1"/>
      <c r="AL151" s="1"/>
      <c r="AM151" s="351"/>
      <c r="AN151" s="1"/>
      <c r="CS151" s="28"/>
      <c r="CV151" s="1"/>
      <c r="CW151" s="1"/>
      <c r="CX151" s="1"/>
      <c r="CY151" s="351"/>
      <c r="CZ151" s="1"/>
      <c r="DA151" s="351"/>
      <c r="DB151" s="1"/>
      <c r="DC151" s="351"/>
      <c r="DD151" s="1"/>
      <c r="DE151" s="351"/>
      <c r="DL151" s="1"/>
      <c r="DM151" s="1"/>
      <c r="DN151" s="1"/>
      <c r="DO151" s="351"/>
      <c r="DP151" s="1"/>
      <c r="DQ151" s="351"/>
      <c r="DR151" s="1"/>
      <c r="DS151" s="351"/>
      <c r="DT151" s="1"/>
      <c r="DU151" s="351"/>
      <c r="DV151" s="1"/>
      <c r="DW151" s="351"/>
      <c r="DX151" s="138"/>
      <c r="DY151" s="1"/>
      <c r="DZ151" s="1"/>
      <c r="EA151" s="1"/>
      <c r="EB151" s="1"/>
      <c r="EC151" s="1"/>
      <c r="ED151" s="1"/>
      <c r="EE151" s="351"/>
      <c r="EF151" s="1"/>
      <c r="EG151" s="351"/>
      <c r="EH151" s="1"/>
      <c r="EI151" s="351"/>
      <c r="EJ151" s="1"/>
      <c r="EK151" s="351"/>
      <c r="EL151" s="1"/>
      <c r="EM151" s="351"/>
      <c r="EN151" s="1"/>
      <c r="EO151" s="1"/>
      <c r="EP151" s="1"/>
      <c r="EQ151" s="1"/>
      <c r="ER151" s="1"/>
      <c r="ES151" s="1"/>
      <c r="ET151" s="1"/>
    </row>
    <row r="152" spans="1:150" ht="15" customHeight="1" x14ac:dyDescent="0.25">
      <c r="A152" s="138"/>
      <c r="B152" s="164"/>
      <c r="C152" s="1"/>
      <c r="D152" s="1"/>
      <c r="E152" s="1"/>
      <c r="F152" s="1"/>
      <c r="G152" s="351"/>
      <c r="H152" s="1"/>
      <c r="I152" s="351"/>
      <c r="J152" s="1"/>
      <c r="K152" s="351"/>
      <c r="L152" s="1"/>
      <c r="M152" s="351"/>
      <c r="N152" s="1"/>
      <c r="O152" s="351"/>
      <c r="P152" s="138"/>
      <c r="Q152" s="148"/>
      <c r="R152" s="238"/>
      <c r="S152" s="16"/>
      <c r="T152" s="1"/>
      <c r="U152" s="1"/>
      <c r="V152" s="9"/>
      <c r="W152" s="351"/>
      <c r="X152" s="9"/>
      <c r="Y152" s="351"/>
      <c r="Z152" s="9"/>
      <c r="AA152" s="351"/>
      <c r="AB152" s="9"/>
      <c r="AC152" s="351"/>
      <c r="AD152" s="9"/>
      <c r="AE152" s="366"/>
      <c r="AF152" s="138"/>
      <c r="AG152" s="138"/>
      <c r="AH152" s="218"/>
      <c r="AI152" s="1"/>
      <c r="AJ152" s="1"/>
      <c r="AK152" s="1"/>
      <c r="AL152" s="1"/>
      <c r="AM152" s="351"/>
      <c r="AN152" s="1"/>
      <c r="CS152" s="28"/>
      <c r="CV152" s="1"/>
      <c r="CW152" s="1"/>
      <c r="CX152" s="1"/>
      <c r="CY152" s="351"/>
      <c r="CZ152" s="1"/>
      <c r="DA152" s="351"/>
      <c r="DB152" s="1"/>
      <c r="DC152" s="351"/>
      <c r="DD152" s="1"/>
      <c r="DE152" s="351"/>
      <c r="DL152" s="1"/>
      <c r="DM152" s="1"/>
      <c r="DN152" s="1"/>
      <c r="DO152" s="351"/>
      <c r="DP152" s="1"/>
      <c r="DQ152" s="351"/>
      <c r="DR152" s="1"/>
      <c r="DS152" s="351"/>
      <c r="DT152" s="1"/>
      <c r="DU152" s="351"/>
      <c r="DV152" s="1"/>
      <c r="DW152" s="351"/>
      <c r="DX152" s="138"/>
      <c r="DY152" s="1"/>
      <c r="DZ152" s="1"/>
      <c r="EA152" s="1"/>
      <c r="EB152" s="1"/>
      <c r="EC152" s="1"/>
      <c r="ED152" s="1"/>
      <c r="EE152" s="351"/>
      <c r="EF152" s="1"/>
      <c r="EG152" s="351"/>
      <c r="EH152" s="1"/>
      <c r="EI152" s="351"/>
      <c r="EJ152" s="1"/>
      <c r="EK152" s="351"/>
      <c r="EL152" s="1"/>
      <c r="EM152" s="351"/>
      <c r="EN152" s="1"/>
      <c r="EO152" s="1"/>
      <c r="EP152" s="1"/>
      <c r="EQ152" s="1"/>
      <c r="ER152" s="1"/>
      <c r="ES152" s="1"/>
      <c r="ET152" s="1"/>
    </row>
    <row r="153" spans="1:150" ht="15" customHeight="1" x14ac:dyDescent="0.25">
      <c r="A153" s="138"/>
      <c r="B153" s="164"/>
      <c r="C153" s="1"/>
      <c r="D153" s="1"/>
      <c r="E153" s="1"/>
      <c r="F153" s="1"/>
      <c r="G153" s="351"/>
      <c r="H153" s="1"/>
      <c r="I153" s="351"/>
      <c r="J153" s="1"/>
      <c r="K153" s="351"/>
      <c r="L153" s="1"/>
      <c r="M153" s="351"/>
      <c r="N153" s="1"/>
      <c r="O153" s="351"/>
      <c r="P153" s="138"/>
      <c r="Q153" s="148"/>
      <c r="R153" s="220"/>
      <c r="S153" s="22">
        <f ca="1">IF(S150="(Bye)",S139,IF(S151="(Bye)",S139,S139+1))</f>
        <v>24</v>
      </c>
      <c r="T153" s="19">
        <f ca="1">VLOOKUP(S153,dummy1!$O$9:$R$72,2,FALSE)</f>
        <v>42040</v>
      </c>
      <c r="U153" s="20">
        <f ca="1">VLOOKUP(S153,dummy1!$O$9:$R$72,3,FALSE)</f>
        <v>0.70833333333333337</v>
      </c>
      <c r="V153" s="420" t="str">
        <f ca="1">VLOOKUP(S153,dummy1!$O$9:$R$72,4,FALSE)</f>
        <v>Court 8</v>
      </c>
      <c r="W153" s="421"/>
      <c r="X153" s="421"/>
      <c r="Y153" s="421"/>
      <c r="Z153" s="421"/>
      <c r="AA153" s="421"/>
      <c r="AB153" s="421"/>
      <c r="AC153" s="421"/>
      <c r="AD153" s="422"/>
      <c r="AE153" s="366"/>
      <c r="AF153" s="138"/>
      <c r="AG153" s="138"/>
      <c r="AH153" s="218"/>
      <c r="AI153" s="1"/>
      <c r="AJ153" s="1"/>
      <c r="AK153" s="1"/>
      <c r="AL153" s="1"/>
      <c r="AM153" s="351"/>
      <c r="AN153" s="1"/>
      <c r="CS153" s="28"/>
      <c r="CV153" s="1"/>
      <c r="CW153" s="1"/>
      <c r="CX153" s="1"/>
      <c r="CY153" s="351"/>
      <c r="CZ153" s="1"/>
      <c r="DA153" s="351"/>
      <c r="DB153" s="1"/>
      <c r="DC153" s="351"/>
      <c r="DD153" s="1"/>
      <c r="DE153" s="351"/>
      <c r="DL153" s="1"/>
      <c r="DM153" s="1"/>
      <c r="DN153" s="1"/>
      <c r="DO153" s="351"/>
      <c r="DP153" s="1"/>
      <c r="DQ153" s="351"/>
      <c r="DR153" s="1"/>
      <c r="DS153" s="351"/>
      <c r="DT153" s="1"/>
      <c r="DU153" s="351"/>
      <c r="DV153" s="1"/>
      <c r="DW153" s="351"/>
      <c r="DX153" s="138"/>
      <c r="DY153" s="1"/>
      <c r="DZ153" s="1"/>
      <c r="EA153" s="1"/>
      <c r="EB153" s="1"/>
      <c r="EC153" s="1"/>
      <c r="ED153" s="1"/>
      <c r="EE153" s="351"/>
      <c r="EF153" s="1"/>
      <c r="EG153" s="351"/>
      <c r="EH153" s="1"/>
      <c r="EI153" s="351"/>
      <c r="EJ153" s="1"/>
      <c r="EK153" s="351"/>
      <c r="EL153" s="1"/>
      <c r="EM153" s="351"/>
      <c r="EN153" s="1"/>
      <c r="EO153" s="1"/>
      <c r="EP153" s="1"/>
      <c r="EQ153" s="1"/>
      <c r="ER153" s="1"/>
      <c r="ES153" s="1"/>
      <c r="ET153" s="1"/>
    </row>
    <row r="154" spans="1:150" ht="15" customHeight="1" x14ac:dyDescent="0.25">
      <c r="A154" s="138"/>
      <c r="B154" s="164"/>
      <c r="C154" s="1"/>
      <c r="D154" s="1"/>
      <c r="E154" s="1"/>
      <c r="F154" s="1"/>
      <c r="G154" s="351"/>
      <c r="H154" s="1"/>
      <c r="I154" s="351"/>
      <c r="J154" s="1"/>
      <c r="K154" s="351"/>
      <c r="L154" s="1"/>
      <c r="M154" s="351"/>
      <c r="N154" s="1"/>
      <c r="O154" s="351"/>
      <c r="P154" s="138"/>
      <c r="Q154" s="148"/>
      <c r="R154" s="221"/>
      <c r="S154" s="7"/>
      <c r="T154" s="5"/>
      <c r="U154" s="5"/>
      <c r="V154" s="18"/>
      <c r="W154" s="355"/>
      <c r="X154" s="18"/>
      <c r="Y154" s="355"/>
      <c r="Z154" s="18"/>
      <c r="AA154" s="355"/>
      <c r="AB154" s="18"/>
      <c r="AC154" s="355"/>
      <c r="AD154" s="18"/>
      <c r="AE154" s="367"/>
      <c r="AF154" s="138"/>
      <c r="AG154" s="138"/>
      <c r="AH154" s="218"/>
      <c r="AI154" s="1"/>
      <c r="AJ154" s="1"/>
      <c r="AK154" s="1"/>
      <c r="AL154" s="1"/>
      <c r="AM154" s="351"/>
      <c r="AN154" s="1"/>
      <c r="CS154" s="28"/>
      <c r="CV154" s="1"/>
      <c r="CW154" s="1"/>
      <c r="CX154" s="1"/>
      <c r="CY154" s="351"/>
      <c r="CZ154" s="1"/>
      <c r="DA154" s="351"/>
      <c r="DB154" s="1"/>
      <c r="DC154" s="351"/>
      <c r="DD154" s="1"/>
      <c r="DE154" s="351"/>
      <c r="DL154" s="1"/>
      <c r="DM154" s="1"/>
      <c r="DN154" s="1"/>
      <c r="DO154" s="351"/>
      <c r="DP154" s="1"/>
      <c r="DQ154" s="351"/>
      <c r="DR154" s="1"/>
      <c r="DS154" s="351"/>
      <c r="DT154" s="1"/>
      <c r="DU154" s="351"/>
      <c r="DV154" s="1"/>
      <c r="DW154" s="351"/>
      <c r="DX154" s="138"/>
      <c r="DY154" s="1"/>
      <c r="DZ154" s="1"/>
      <c r="EA154" s="1"/>
      <c r="EB154" s="1"/>
      <c r="EC154" s="1"/>
      <c r="ED154" s="1"/>
      <c r="EE154" s="351"/>
      <c r="EF154" s="1"/>
      <c r="EG154" s="351"/>
      <c r="EH154" s="1"/>
      <c r="EI154" s="351"/>
      <c r="EJ154" s="1"/>
      <c r="EK154" s="351"/>
      <c r="EL154" s="1"/>
      <c r="EM154" s="351"/>
      <c r="EN154" s="1"/>
      <c r="EO154" s="1"/>
      <c r="EP154" s="1"/>
      <c r="EQ154" s="1"/>
      <c r="ER154" s="1"/>
      <c r="ES154" s="1"/>
      <c r="ET154" s="1"/>
    </row>
    <row r="155" spans="1:150" ht="15" customHeight="1" x14ac:dyDescent="0.25">
      <c r="A155" s="138"/>
      <c r="B155" s="164"/>
      <c r="C155" s="1"/>
      <c r="D155" s="1"/>
      <c r="E155" s="1"/>
      <c r="F155" s="1"/>
      <c r="G155" s="351"/>
      <c r="H155" s="1"/>
      <c r="I155" s="351"/>
      <c r="J155" s="1"/>
      <c r="K155" s="351"/>
      <c r="L155" s="1"/>
      <c r="M155" s="351"/>
      <c r="N155" s="1"/>
      <c r="O155" s="351"/>
      <c r="P155" s="138"/>
      <c r="Q155" s="148"/>
      <c r="R155" s="242"/>
      <c r="S155" s="12"/>
      <c r="T155" s="13"/>
      <c r="U155" s="13"/>
      <c r="V155" s="8"/>
      <c r="W155" s="354"/>
      <c r="X155" s="8"/>
      <c r="Y155" s="354"/>
      <c r="Z155" s="8"/>
      <c r="AA155" s="354"/>
      <c r="AB155" s="8"/>
      <c r="AC155" s="354"/>
      <c r="AD155" s="8"/>
      <c r="AE155" s="354"/>
      <c r="AF155" s="138"/>
      <c r="AG155" s="138"/>
      <c r="AH155" s="218"/>
      <c r="AI155" s="1"/>
      <c r="AJ155" s="1"/>
      <c r="AK155" s="1"/>
      <c r="AL155" s="1"/>
      <c r="AM155" s="351"/>
      <c r="AN155" s="1"/>
      <c r="CS155" s="28"/>
      <c r="CT155" s="29"/>
      <c r="CU155" s="29"/>
      <c r="CV155" s="29"/>
      <c r="CW155" s="29"/>
      <c r="CX155" s="29"/>
      <c r="CY155" s="368"/>
      <c r="CZ155" s="29"/>
      <c r="DA155" s="368"/>
      <c r="DB155" s="29"/>
      <c r="DC155" s="368"/>
      <c r="DD155" s="29"/>
      <c r="DE155" s="368"/>
      <c r="DK155" s="29"/>
      <c r="DL155" s="29"/>
      <c r="DM155" s="29"/>
      <c r="DN155" s="29"/>
      <c r="DO155" s="368"/>
      <c r="DP155" s="29"/>
      <c r="DQ155" s="368"/>
      <c r="DR155" s="29"/>
      <c r="DS155" s="368"/>
      <c r="DT155" s="29"/>
      <c r="DU155" s="368"/>
      <c r="DV155" s="29"/>
      <c r="DW155" s="368"/>
      <c r="DX155" s="156"/>
      <c r="DY155" s="1"/>
      <c r="DZ155" s="1"/>
      <c r="EA155" s="1"/>
      <c r="EB155" s="1"/>
      <c r="EC155" s="1"/>
      <c r="ED155" s="1"/>
      <c r="EE155" s="351"/>
      <c r="EF155" s="1"/>
      <c r="EG155" s="351"/>
      <c r="EH155" s="1"/>
      <c r="EI155" s="351"/>
      <c r="EJ155" s="1"/>
      <c r="EK155" s="351"/>
      <c r="EL155" s="1"/>
      <c r="EM155" s="351"/>
      <c r="EN155" s="1"/>
      <c r="EO155" s="1"/>
      <c r="EP155" s="1"/>
      <c r="EQ155" s="1"/>
      <c r="ER155" s="1"/>
      <c r="ES155" s="1"/>
      <c r="ET155" s="1"/>
    </row>
    <row r="156" spans="1:150" ht="15" customHeight="1" x14ac:dyDescent="0.25">
      <c r="A156" s="137" t="str">
        <f ca="1">IF(OR(C157="(Bye)",C158="(Bye)"),"Bye","")</f>
        <v/>
      </c>
      <c r="B156" s="165"/>
      <c r="C156" s="12"/>
      <c r="D156" s="13"/>
      <c r="E156" s="8"/>
      <c r="F156" s="8"/>
      <c r="G156" s="354"/>
      <c r="H156" s="8"/>
      <c r="I156" s="354"/>
      <c r="J156" s="8"/>
      <c r="K156" s="354"/>
      <c r="L156" s="8"/>
      <c r="M156" s="354"/>
      <c r="N156" s="8"/>
      <c r="O156" s="363"/>
      <c r="P156" s="138"/>
      <c r="Q156" s="148"/>
      <c r="R156" s="217"/>
      <c r="S156" s="16"/>
      <c r="T156" s="1"/>
      <c r="U156" s="1"/>
      <c r="V156" s="9"/>
      <c r="W156" s="351"/>
      <c r="X156" s="9"/>
      <c r="Y156" s="351"/>
      <c r="Z156" s="9"/>
      <c r="AA156" s="351"/>
      <c r="AB156" s="9"/>
      <c r="AC156" s="351"/>
      <c r="AD156" s="9"/>
      <c r="AE156" s="351"/>
      <c r="AF156" s="138"/>
      <c r="AG156" s="138"/>
      <c r="AH156" s="218"/>
      <c r="AI156" s="1"/>
      <c r="AJ156" s="1"/>
      <c r="AK156" s="1"/>
      <c r="AL156" s="1"/>
      <c r="AM156" s="351"/>
      <c r="AN156" s="1"/>
      <c r="CS156" s="28"/>
      <c r="CT156" s="29"/>
      <c r="CU156" s="29"/>
      <c r="CV156" s="29"/>
      <c r="CW156" s="29"/>
      <c r="CX156" s="29"/>
      <c r="CY156" s="368"/>
      <c r="CZ156" s="29"/>
      <c r="DA156" s="368"/>
      <c r="DB156" s="29"/>
      <c r="DC156" s="368"/>
      <c r="DD156" s="29"/>
      <c r="DE156" s="368"/>
      <c r="DK156" s="29"/>
      <c r="DL156" s="29"/>
      <c r="DM156" s="29"/>
      <c r="DN156" s="29"/>
      <c r="DO156" s="368"/>
      <c r="DP156" s="29"/>
      <c r="DQ156" s="368"/>
      <c r="DR156" s="29"/>
      <c r="DS156" s="368"/>
      <c r="DT156" s="29"/>
      <c r="DU156" s="368"/>
      <c r="DV156" s="29"/>
      <c r="DW156" s="368"/>
      <c r="DX156" s="156"/>
      <c r="DY156" s="1"/>
      <c r="DZ156" s="1"/>
      <c r="EA156" s="1"/>
      <c r="EB156" s="1"/>
      <c r="EC156" s="1"/>
      <c r="ED156" s="1"/>
      <c r="EE156" s="351"/>
      <c r="EF156" s="1"/>
      <c r="EG156" s="351"/>
      <c r="EH156" s="1"/>
      <c r="EI156" s="351"/>
      <c r="EJ156" s="1"/>
      <c r="EK156" s="351"/>
      <c r="EL156" s="1"/>
      <c r="EM156" s="351"/>
      <c r="EN156" s="1"/>
      <c r="EO156" s="1"/>
      <c r="EP156" s="1"/>
      <c r="EQ156" s="1"/>
      <c r="ER156" s="1"/>
      <c r="ES156" s="1"/>
      <c r="ET156" s="1"/>
    </row>
    <row r="157" spans="1:150" ht="15" customHeight="1" thickBot="1" x14ac:dyDescent="0.3">
      <c r="B157" s="160" t="str">
        <f ca="1">"L"&amp;C48</f>
        <v>L7</v>
      </c>
      <c r="C157" s="15" t="str">
        <f ca="1">IF(P45=$A$11,C46,IF(P46=$A$11,C45,""))</f>
        <v/>
      </c>
      <c r="D157" s="1" t="str">
        <f ca="1">IF(P45=$A$11,D46,IF(P46=$A$11,D45,"Loser Match "&amp;C48))</f>
        <v>Loser Match 7</v>
      </c>
      <c r="E157" s="1"/>
      <c r="F157" s="23"/>
      <c r="G157" s="352"/>
      <c r="H157" s="23"/>
      <c r="I157" s="352"/>
      <c r="J157" s="23"/>
      <c r="K157" s="352"/>
      <c r="L157" s="23"/>
      <c r="M157" s="352"/>
      <c r="N157" s="23"/>
      <c r="O157" s="364"/>
      <c r="P157" s="138">
        <f ca="1">IF(C158="(Bye)",$A$11,IF(F157&gt;F158,1,0)+IF(H157&gt;H158,1,0)+IF(J157&gt;J158,1,0)+IF(L157&gt;L158,1,0)+IF(N157&gt;N158,1,0))</f>
        <v>0</v>
      </c>
      <c r="Q157" s="148"/>
      <c r="R157" s="217"/>
      <c r="S157" s="16"/>
      <c r="T157" s="1"/>
      <c r="U157" s="1"/>
      <c r="V157" s="9"/>
      <c r="W157" s="351"/>
      <c r="X157" s="9"/>
      <c r="Y157" s="351"/>
      <c r="Z157" s="9"/>
      <c r="AA157" s="351"/>
      <c r="AB157" s="9"/>
      <c r="AC157" s="351"/>
      <c r="AD157" s="9"/>
      <c r="AE157" s="351"/>
      <c r="AF157" s="138"/>
      <c r="AG157" s="138"/>
      <c r="AH157" s="218"/>
      <c r="AI157" s="1"/>
      <c r="AJ157" s="1"/>
      <c r="AK157" s="1"/>
      <c r="AL157" s="1"/>
      <c r="AM157" s="351"/>
      <c r="AN157" s="1"/>
      <c r="CS157" s="28"/>
      <c r="CT157" s="29"/>
      <c r="CU157" s="29"/>
      <c r="CV157" s="29"/>
      <c r="CW157" s="29"/>
      <c r="CX157" s="29"/>
      <c r="CY157" s="368"/>
      <c r="CZ157" s="29"/>
      <c r="DA157" s="368"/>
      <c r="DB157" s="29"/>
      <c r="DC157" s="368"/>
      <c r="DD157" s="29"/>
      <c r="DE157" s="368"/>
      <c r="DK157" s="29"/>
      <c r="DL157" s="29"/>
      <c r="DM157" s="29"/>
      <c r="DN157" s="29"/>
      <c r="DO157" s="368"/>
      <c r="DP157" s="29"/>
      <c r="DQ157" s="368"/>
      <c r="DR157" s="29"/>
      <c r="DS157" s="368"/>
      <c r="DT157" s="29"/>
      <c r="DU157" s="368"/>
      <c r="DV157" s="29"/>
      <c r="DW157" s="368"/>
      <c r="DX157" s="156"/>
      <c r="DY157" s="1"/>
      <c r="DZ157" s="1"/>
      <c r="EA157" s="1"/>
      <c r="EB157" s="1"/>
      <c r="EC157" s="1"/>
      <c r="ED157" s="1"/>
      <c r="EE157" s="351"/>
      <c r="EF157" s="1"/>
      <c r="EG157" s="351"/>
      <c r="EH157" s="1"/>
      <c r="EI157" s="351"/>
      <c r="EJ157" s="1"/>
      <c r="EK157" s="351"/>
      <c r="EL157" s="1"/>
      <c r="EM157" s="351"/>
      <c r="EN157" s="1"/>
      <c r="EO157" s="1"/>
      <c r="EP157" s="1"/>
      <c r="EQ157" s="1"/>
      <c r="ER157" s="1"/>
      <c r="ES157" s="1"/>
      <c r="ET157" s="1"/>
    </row>
    <row r="158" spans="1:150" ht="15" customHeight="1" x14ac:dyDescent="0.25">
      <c r="B158" s="160" t="str">
        <f ca="1">"L"&amp;C54</f>
        <v>L8</v>
      </c>
      <c r="C158" s="15" t="str">
        <f ca="1">IF(P51=$A$11,C52,IF(P52=$A$11,C51,""))</f>
        <v/>
      </c>
      <c r="D158" s="10" t="str">
        <f ca="1">IF(P51=$A$11,D52,IF(P52=$A$11,D51,"Loser Match "&amp;C54))</f>
        <v>Loser Match 8</v>
      </c>
      <c r="E158" s="10"/>
      <c r="F158" s="24"/>
      <c r="G158" s="353"/>
      <c r="H158" s="24"/>
      <c r="I158" s="353"/>
      <c r="J158" s="24"/>
      <c r="K158" s="353"/>
      <c r="L158" s="24"/>
      <c r="M158" s="353"/>
      <c r="N158" s="24"/>
      <c r="O158" s="365"/>
      <c r="P158" s="149">
        <f ca="1">IF(C157="(Bye)",$A$11,IF(F157&lt;F158,1,0)+IF(H157&lt;H158,1,0)+IF(J157&lt;J158,1,0)+IF(L157&lt;L158,1,0)+IF(N157&lt;N158,1,0))</f>
        <v>0</v>
      </c>
      <c r="Q158" s="138"/>
      <c r="R158" s="217"/>
      <c r="S158" s="16"/>
      <c r="T158" s="1"/>
      <c r="U158" s="1"/>
      <c r="V158" s="9"/>
      <c r="W158" s="351"/>
      <c r="X158" s="9"/>
      <c r="Y158" s="351"/>
      <c r="Z158" s="9"/>
      <c r="AA158" s="351"/>
      <c r="AB158" s="9"/>
      <c r="AC158" s="351"/>
      <c r="AD158" s="9"/>
      <c r="AE158" s="351"/>
      <c r="AF158" s="138"/>
      <c r="AG158" s="138"/>
      <c r="AH158" s="218"/>
      <c r="AI158" s="1"/>
      <c r="AJ158" s="1"/>
      <c r="AK158" s="1"/>
      <c r="AL158" s="1"/>
      <c r="AM158" s="351"/>
      <c r="AN158" s="1"/>
      <c r="CS158" s="28"/>
      <c r="CT158" s="29"/>
      <c r="CU158" s="29"/>
      <c r="CV158" s="29"/>
      <c r="CW158" s="29"/>
      <c r="CX158" s="29"/>
      <c r="CY158" s="368"/>
      <c r="CZ158" s="29"/>
      <c r="DA158" s="368"/>
      <c r="DB158" s="29"/>
      <c r="DC158" s="368"/>
      <c r="DD158" s="29"/>
      <c r="DE158" s="368"/>
      <c r="DK158" s="29"/>
      <c r="DL158" s="29"/>
      <c r="DM158" s="29"/>
      <c r="DN158" s="29"/>
      <c r="DO158" s="368"/>
      <c r="DP158" s="29"/>
      <c r="DQ158" s="368"/>
      <c r="DR158" s="29"/>
      <c r="DS158" s="368"/>
      <c r="DT158" s="29"/>
      <c r="DU158" s="368"/>
      <c r="DV158" s="29"/>
      <c r="DW158" s="368"/>
      <c r="DX158" s="156"/>
      <c r="DY158" s="1"/>
      <c r="DZ158" s="1"/>
      <c r="EA158" s="1"/>
      <c r="EB158" s="1"/>
      <c r="EC158" s="1"/>
      <c r="ED158" s="1"/>
      <c r="EE158" s="351"/>
      <c r="EF158" s="1"/>
      <c r="EG158" s="351"/>
      <c r="EH158" s="1"/>
      <c r="EI158" s="351"/>
      <c r="EJ158" s="1"/>
      <c r="EK158" s="351"/>
      <c r="EL158" s="1"/>
      <c r="EM158" s="351"/>
      <c r="EN158" s="1"/>
      <c r="EO158" s="1"/>
      <c r="EP158" s="1"/>
      <c r="EQ158" s="1"/>
      <c r="ER158" s="1"/>
      <c r="ES158" s="1"/>
      <c r="ET158" s="1"/>
    </row>
    <row r="159" spans="1:150" ht="15" customHeight="1" x14ac:dyDescent="0.25">
      <c r="B159" s="335"/>
      <c r="C159" s="16"/>
      <c r="D159" s="1"/>
      <c r="E159" s="1"/>
      <c r="F159" s="9"/>
      <c r="G159" s="351"/>
      <c r="H159" s="9"/>
      <c r="I159" s="351"/>
      <c r="J159" s="9"/>
      <c r="K159" s="351"/>
      <c r="L159" s="9"/>
      <c r="M159" s="351"/>
      <c r="N159" s="9"/>
      <c r="O159" s="366"/>
      <c r="P159" s="138"/>
      <c r="Q159" s="138"/>
      <c r="R159" s="217"/>
      <c r="S159" s="16"/>
      <c r="T159" s="1"/>
      <c r="U159" s="1"/>
      <c r="V159" s="9"/>
      <c r="W159" s="351"/>
      <c r="X159" s="9"/>
      <c r="Y159" s="351"/>
      <c r="Z159" s="9"/>
      <c r="AA159" s="351"/>
      <c r="AB159" s="9"/>
      <c r="AC159" s="351"/>
      <c r="AD159" s="9"/>
      <c r="AE159" s="351"/>
      <c r="AF159" s="138"/>
      <c r="AG159" s="138"/>
      <c r="AH159" s="218"/>
      <c r="AI159" s="1"/>
      <c r="AJ159" s="1"/>
      <c r="AK159" s="1"/>
      <c r="AL159" s="1"/>
      <c r="AM159" s="351"/>
      <c r="AN159" s="1"/>
      <c r="CS159" s="28"/>
      <c r="CT159" s="29"/>
      <c r="CU159" s="29"/>
      <c r="CV159" s="29"/>
      <c r="CW159" s="29"/>
      <c r="CX159" s="29"/>
      <c r="CY159" s="368"/>
      <c r="CZ159" s="29"/>
      <c r="DA159" s="368"/>
      <c r="DB159" s="29"/>
      <c r="DC159" s="368"/>
      <c r="DD159" s="29"/>
      <c r="DE159" s="368"/>
      <c r="DK159" s="29"/>
      <c r="DL159" s="29"/>
      <c r="DM159" s="29"/>
      <c r="DN159" s="29"/>
      <c r="DO159" s="368"/>
      <c r="DP159" s="29"/>
      <c r="DQ159" s="368"/>
      <c r="DR159" s="29"/>
      <c r="DS159" s="368"/>
      <c r="DT159" s="29"/>
      <c r="DU159" s="368"/>
      <c r="DV159" s="29"/>
      <c r="DW159" s="368"/>
      <c r="DX159" s="156"/>
      <c r="DY159" s="1"/>
      <c r="DZ159" s="1"/>
      <c r="EA159" s="1"/>
      <c r="EB159" s="1"/>
      <c r="EC159" s="1"/>
      <c r="ED159" s="1"/>
      <c r="EE159" s="351"/>
      <c r="EF159" s="1"/>
      <c r="EG159" s="351"/>
      <c r="EH159" s="1"/>
      <c r="EI159" s="351"/>
      <c r="EJ159" s="1"/>
      <c r="EK159" s="351"/>
      <c r="EL159" s="1"/>
      <c r="EM159" s="351"/>
      <c r="EN159" s="1"/>
      <c r="EO159" s="1"/>
      <c r="EP159" s="1"/>
      <c r="EQ159" s="1"/>
      <c r="ER159" s="1"/>
      <c r="ES159" s="1"/>
      <c r="ET159" s="1"/>
    </row>
    <row r="160" spans="1:150" ht="15" customHeight="1" x14ac:dyDescent="0.25">
      <c r="B160" s="21"/>
      <c r="C160" s="22">
        <f ca="1">IF(C157="(Bye)",C146,IF(C158="(Bye)",C146,C146+1))</f>
        <v>12</v>
      </c>
      <c r="D160" s="19">
        <f ca="1">VLOOKUP(C160,dummy1!$O$9:$R$72,2,FALSE)</f>
        <v>42040</v>
      </c>
      <c r="E160" s="20">
        <f ca="1">VLOOKUP(C160,dummy1!$O$9:$R$72,3,FALSE)</f>
        <v>0.625</v>
      </c>
      <c r="F160" s="420" t="str">
        <f ca="1">VLOOKUP(C160,dummy1!$O$9:$R$72,4,FALSE)</f>
        <v>Court 12</v>
      </c>
      <c r="G160" s="421"/>
      <c r="H160" s="421"/>
      <c r="I160" s="421"/>
      <c r="J160" s="421"/>
      <c r="K160" s="421"/>
      <c r="L160" s="421"/>
      <c r="M160" s="421"/>
      <c r="N160" s="422"/>
      <c r="O160" s="366"/>
      <c r="P160" s="138"/>
      <c r="Q160" s="138"/>
      <c r="R160" s="217"/>
      <c r="S160" s="16"/>
      <c r="T160" s="1"/>
      <c r="U160" s="1"/>
      <c r="V160" s="9"/>
      <c r="W160" s="351"/>
      <c r="X160" s="9"/>
      <c r="Y160" s="351"/>
      <c r="Z160" s="9"/>
      <c r="AA160" s="351"/>
      <c r="AB160" s="9"/>
      <c r="AC160" s="351"/>
      <c r="AD160" s="9"/>
      <c r="AE160" s="351"/>
      <c r="AF160" s="138"/>
      <c r="AG160" s="138"/>
      <c r="AH160" s="218"/>
      <c r="AI160" s="1"/>
      <c r="AJ160" s="1"/>
      <c r="AK160" s="1"/>
      <c r="AL160" s="1"/>
      <c r="AM160" s="351"/>
      <c r="AN160" s="1"/>
      <c r="CS160" s="28"/>
      <c r="CT160" s="29"/>
      <c r="CU160" s="29"/>
      <c r="CV160" s="29"/>
      <c r="CW160" s="29"/>
      <c r="CX160" s="29"/>
      <c r="CY160" s="368"/>
      <c r="CZ160" s="29"/>
      <c r="DA160" s="368"/>
      <c r="DB160" s="29"/>
      <c r="DC160" s="368"/>
      <c r="DD160" s="29"/>
      <c r="DE160" s="368"/>
      <c r="DK160" s="29"/>
      <c r="DL160" s="29"/>
      <c r="DM160" s="29"/>
      <c r="DN160" s="29"/>
      <c r="DO160" s="368"/>
      <c r="DP160" s="29"/>
      <c r="DQ160" s="368"/>
      <c r="DR160" s="29"/>
      <c r="DS160" s="368"/>
      <c r="DT160" s="29"/>
      <c r="DU160" s="368"/>
      <c r="DV160" s="29"/>
      <c r="DW160" s="368"/>
      <c r="DX160" s="156"/>
      <c r="DY160" s="1"/>
      <c r="DZ160" s="1"/>
      <c r="EA160" s="1"/>
      <c r="EB160" s="1"/>
      <c r="EC160" s="1"/>
      <c r="ED160" s="1"/>
      <c r="EE160" s="351"/>
      <c r="EF160" s="1"/>
      <c r="EG160" s="351"/>
      <c r="EH160" s="1"/>
      <c r="EI160" s="351"/>
      <c r="EJ160" s="1"/>
      <c r="EK160" s="351"/>
      <c r="EL160" s="1"/>
      <c r="EM160" s="351"/>
      <c r="EN160" s="1"/>
      <c r="EO160" s="1"/>
      <c r="EP160" s="1"/>
      <c r="EQ160" s="1"/>
      <c r="ER160" s="1"/>
      <c r="ES160" s="1"/>
      <c r="ET160" s="1"/>
    </row>
    <row r="161" spans="1:150" ht="15" customHeight="1" x14ac:dyDescent="0.25">
      <c r="B161" s="17"/>
      <c r="C161" s="7"/>
      <c r="D161" s="5"/>
      <c r="E161" s="5"/>
      <c r="F161" s="18"/>
      <c r="G161" s="355"/>
      <c r="H161" s="18"/>
      <c r="I161" s="355"/>
      <c r="J161" s="18"/>
      <c r="K161" s="355"/>
      <c r="L161" s="18"/>
      <c r="M161" s="355"/>
      <c r="N161" s="18"/>
      <c r="O161" s="367"/>
      <c r="P161" s="138"/>
      <c r="Q161" s="138"/>
      <c r="R161" s="217"/>
      <c r="S161" s="16"/>
      <c r="T161" s="1"/>
      <c r="U161" s="1"/>
      <c r="V161" s="9"/>
      <c r="W161" s="351"/>
      <c r="X161" s="9"/>
      <c r="Y161" s="351"/>
      <c r="Z161" s="9"/>
      <c r="AA161" s="351"/>
      <c r="AB161" s="9"/>
      <c r="AC161" s="351"/>
      <c r="AD161" s="9"/>
      <c r="AE161" s="351"/>
      <c r="AF161" s="138"/>
      <c r="AG161" s="138"/>
      <c r="AH161" s="218"/>
      <c r="AI161" s="1"/>
      <c r="AJ161" s="1"/>
      <c r="AK161" s="1"/>
      <c r="AL161" s="1"/>
      <c r="AM161" s="351"/>
      <c r="AN161" s="1"/>
      <c r="CS161" s="28"/>
      <c r="CT161" s="29"/>
      <c r="CU161" s="29"/>
      <c r="CV161" s="29"/>
      <c r="CW161" s="29"/>
      <c r="CX161" s="29"/>
      <c r="CY161" s="368"/>
      <c r="CZ161" s="29"/>
      <c r="DA161" s="368"/>
      <c r="DB161" s="29"/>
      <c r="DC161" s="368"/>
      <c r="DD161" s="29"/>
      <c r="DE161" s="368"/>
      <c r="DK161" s="29"/>
      <c r="DL161" s="29"/>
      <c r="DM161" s="29"/>
      <c r="DN161" s="29"/>
      <c r="DO161" s="368"/>
      <c r="DP161" s="29"/>
      <c r="DQ161" s="368"/>
      <c r="DR161" s="29"/>
      <c r="DS161" s="368"/>
      <c r="DT161" s="29"/>
      <c r="DU161" s="368"/>
      <c r="DV161" s="29"/>
      <c r="DW161" s="368"/>
      <c r="DX161" s="156"/>
      <c r="DY161" s="1"/>
      <c r="DZ161" s="1"/>
      <c r="EA161" s="1"/>
      <c r="EB161" s="1"/>
      <c r="EC161" s="1"/>
      <c r="ED161" s="1"/>
      <c r="EE161" s="351"/>
      <c r="EF161" s="1"/>
      <c r="EG161" s="351"/>
      <c r="EH161" s="1"/>
      <c r="EI161" s="351"/>
      <c r="EJ161" s="1"/>
      <c r="EK161" s="351"/>
      <c r="EL161" s="1"/>
      <c r="EM161" s="351"/>
      <c r="EN161" s="1"/>
      <c r="EO161" s="1"/>
      <c r="EP161" s="1"/>
      <c r="EQ161" s="1"/>
      <c r="ER161" s="1"/>
      <c r="ES161" s="1"/>
      <c r="ET161" s="1"/>
    </row>
    <row r="162" spans="1:150" ht="15" customHeight="1" x14ac:dyDescent="0.25">
      <c r="B162" s="8"/>
      <c r="C162" s="12"/>
      <c r="D162" s="13"/>
      <c r="E162" s="13"/>
      <c r="F162" s="8"/>
      <c r="G162" s="354"/>
      <c r="H162" s="8"/>
      <c r="I162" s="354"/>
      <c r="J162" s="8"/>
      <c r="K162" s="354"/>
      <c r="L162" s="8"/>
      <c r="M162" s="354"/>
      <c r="N162" s="8"/>
      <c r="O162" s="354"/>
      <c r="P162" s="138"/>
      <c r="Q162" s="138"/>
      <c r="R162" s="243"/>
      <c r="S162" s="7"/>
      <c r="T162" s="5"/>
      <c r="U162" s="5"/>
      <c r="V162" s="18"/>
      <c r="W162" s="355"/>
      <c r="X162" s="18"/>
      <c r="Y162" s="355"/>
      <c r="Z162" s="18"/>
      <c r="AA162" s="355"/>
      <c r="AB162" s="18"/>
      <c r="AC162" s="355"/>
      <c r="AD162" s="18"/>
      <c r="AE162" s="355"/>
      <c r="AF162" s="138"/>
      <c r="AG162" s="138"/>
      <c r="AH162" s="218"/>
      <c r="AI162" s="1"/>
      <c r="AJ162" s="1"/>
      <c r="AK162" s="1"/>
      <c r="AL162" s="1"/>
      <c r="AM162" s="351"/>
      <c r="AN162" s="1"/>
      <c r="CS162" s="28"/>
      <c r="CT162" s="29"/>
      <c r="CU162" s="29"/>
      <c r="CV162" s="29"/>
      <c r="CW162" s="29"/>
      <c r="CX162" s="29"/>
      <c r="CY162" s="368"/>
      <c r="CZ162" s="29"/>
      <c r="DA162" s="368"/>
      <c r="DB162" s="29"/>
      <c r="DC162" s="368"/>
      <c r="DD162" s="29"/>
      <c r="DE162" s="368"/>
      <c r="DK162" s="29"/>
      <c r="DL162" s="29"/>
      <c r="DM162" s="29"/>
      <c r="DN162" s="29"/>
      <c r="DO162" s="368"/>
      <c r="DP162" s="29"/>
      <c r="DQ162" s="368"/>
      <c r="DR162" s="29"/>
      <c r="DS162" s="368"/>
      <c r="DT162" s="29"/>
      <c r="DU162" s="368"/>
      <c r="DV162" s="29"/>
      <c r="DW162" s="368"/>
      <c r="DX162" s="156"/>
      <c r="DY162" s="1"/>
      <c r="DZ162" s="1"/>
      <c r="EA162" s="1"/>
      <c r="EB162" s="1"/>
      <c r="EC162" s="1"/>
      <c r="ED162" s="1"/>
      <c r="EE162" s="351"/>
      <c r="EF162" s="1"/>
      <c r="EG162" s="351"/>
      <c r="EH162" s="1"/>
      <c r="EI162" s="351"/>
      <c r="EJ162" s="1"/>
      <c r="EK162" s="351"/>
      <c r="EL162" s="1"/>
      <c r="EM162" s="351"/>
      <c r="EN162" s="1"/>
      <c r="EO162" s="1"/>
      <c r="EP162" s="1"/>
      <c r="EQ162" s="1"/>
      <c r="ER162" s="1"/>
      <c r="ES162" s="1"/>
      <c r="ET162" s="1"/>
    </row>
    <row r="163" spans="1:150" ht="15" customHeight="1" x14ac:dyDescent="0.25">
      <c r="B163" s="9"/>
      <c r="C163" s="16"/>
      <c r="D163" s="1"/>
      <c r="E163" s="1"/>
      <c r="F163" s="9"/>
      <c r="G163" s="351"/>
      <c r="H163" s="9"/>
      <c r="I163" s="351"/>
      <c r="J163" s="9"/>
      <c r="K163" s="351"/>
      <c r="L163" s="9"/>
      <c r="M163" s="351"/>
      <c r="N163" s="9"/>
      <c r="O163" s="351"/>
      <c r="P163" s="138"/>
      <c r="R163" s="222"/>
      <c r="S163" s="12"/>
      <c r="T163" s="13"/>
      <c r="U163" s="8"/>
      <c r="V163" s="8"/>
      <c r="W163" s="354"/>
      <c r="X163" s="8"/>
      <c r="Y163" s="354"/>
      <c r="Z163" s="8"/>
      <c r="AA163" s="354"/>
      <c r="AB163" s="8"/>
      <c r="AC163" s="354"/>
      <c r="AD163" s="8"/>
      <c r="AE163" s="363"/>
      <c r="AG163" s="138"/>
      <c r="AH163" s="218"/>
      <c r="AI163" s="1"/>
      <c r="AJ163" s="1"/>
      <c r="AK163" s="1"/>
      <c r="AL163" s="1"/>
      <c r="AM163" s="351"/>
      <c r="AN163" s="1"/>
      <c r="AW163" s="137"/>
      <c r="AX163" s="170"/>
      <c r="AY163" s="12"/>
      <c r="AZ163" s="13"/>
      <c r="BA163" s="8"/>
      <c r="BB163" s="8"/>
      <c r="BC163" s="354"/>
      <c r="BD163" s="8"/>
      <c r="BE163" s="354"/>
      <c r="BF163" s="8"/>
      <c r="BG163" s="354"/>
      <c r="BH163" s="8"/>
      <c r="BI163" s="354"/>
      <c r="BJ163" s="8"/>
      <c r="BK163" s="363"/>
      <c r="BL163" s="137"/>
      <c r="CS163" s="28"/>
      <c r="CT163" s="29"/>
      <c r="CU163" s="29"/>
      <c r="CV163" s="29"/>
      <c r="CW163" s="29"/>
      <c r="CX163" s="29"/>
      <c r="CY163" s="368"/>
      <c r="CZ163" s="29"/>
      <c r="DA163" s="368"/>
      <c r="DB163" s="29"/>
      <c r="DC163" s="368"/>
      <c r="DD163" s="29"/>
      <c r="DE163" s="368"/>
      <c r="DK163" s="29"/>
      <c r="DL163" s="29"/>
      <c r="DM163" s="29"/>
      <c r="DN163" s="29"/>
      <c r="DO163" s="368"/>
      <c r="DP163" s="29"/>
      <c r="DQ163" s="368"/>
      <c r="DR163" s="29"/>
      <c r="DS163" s="368"/>
      <c r="DT163" s="29"/>
      <c r="DU163" s="368"/>
      <c r="DV163" s="29"/>
      <c r="DW163" s="368"/>
      <c r="DX163" s="156"/>
      <c r="DY163" s="1"/>
      <c r="DZ163" s="1"/>
      <c r="EA163" s="1"/>
      <c r="EB163" s="1"/>
      <c r="EC163" s="1"/>
      <c r="ED163" s="1"/>
      <c r="EE163" s="351"/>
      <c r="EF163" s="1"/>
      <c r="EG163" s="351"/>
      <c r="EH163" s="1"/>
      <c r="EI163" s="351"/>
      <c r="EJ163" s="1"/>
      <c r="EK163" s="351"/>
      <c r="EL163" s="1"/>
      <c r="EM163" s="351"/>
      <c r="EN163" s="1"/>
      <c r="EO163" s="1"/>
      <c r="EP163" s="1"/>
      <c r="EQ163" s="1"/>
      <c r="ER163" s="1"/>
      <c r="ES163" s="1"/>
      <c r="ET163" s="1"/>
    </row>
    <row r="164" spans="1:150" ht="15" customHeight="1" thickBot="1" x14ac:dyDescent="0.3">
      <c r="B164" s="9"/>
      <c r="C164" s="16"/>
      <c r="D164" s="1"/>
      <c r="E164" s="1"/>
      <c r="F164" s="9"/>
      <c r="G164" s="351"/>
      <c r="H164" s="9"/>
      <c r="I164" s="351"/>
      <c r="J164" s="9"/>
      <c r="K164" s="351"/>
      <c r="L164" s="9"/>
      <c r="M164" s="351"/>
      <c r="N164" s="9"/>
      <c r="O164" s="351"/>
      <c r="P164" s="138"/>
      <c r="R164" s="159" t="str">
        <f ca="1">"L"&amp;S99</f>
        <v>L20</v>
      </c>
      <c r="S164" s="27" t="str">
        <f>IF(AF96=$A$11,S97,IF(AF97=$A$11,S96,""))</f>
        <v/>
      </c>
      <c r="T164" s="1" t="str">
        <f ca="1">IF(AF96=$A$11,T97,IF(AF97=$A$11,T96,"Loser Match "&amp;S99))</f>
        <v>Loser Match 20</v>
      </c>
      <c r="U164" s="1"/>
      <c r="V164" s="23"/>
      <c r="W164" s="352"/>
      <c r="X164" s="23"/>
      <c r="Y164" s="352"/>
      <c r="Z164" s="23"/>
      <c r="AA164" s="352"/>
      <c r="AB164" s="23"/>
      <c r="AC164" s="352"/>
      <c r="AD164" s="23"/>
      <c r="AE164" s="364"/>
      <c r="AF164" s="138">
        <f ca="1">IF(S165="(Bye)",$A$11,IF(V164&gt;V165,1,0)+IF(X164&gt;X165,1,0)+IF(Z164&gt;Z165,1,0)+IF(AB164&gt;AB165,1,0)+IF(AD164&gt;AD165,1,0))</f>
        <v>3</v>
      </c>
      <c r="AG164" s="138"/>
      <c r="AH164" s="218"/>
      <c r="AI164" s="1"/>
      <c r="AJ164" s="1"/>
      <c r="AK164" s="1"/>
      <c r="AL164" s="1"/>
      <c r="AM164" s="351"/>
      <c r="AN164" s="1"/>
      <c r="AW164" s="137"/>
      <c r="AX164" s="177" t="str">
        <f ca="1">"L"&amp;AI45</f>
        <v>L26</v>
      </c>
      <c r="AY164" s="27" t="str">
        <f>IF(AV42=$A$11,AI43,IF(AV43=$A$11,AI42,""))</f>
        <v/>
      </c>
      <c r="AZ164" s="1" t="str">
        <f ca="1">IF(AV42=$A$11,AJ43,IF(AV43=$A$11,AJ42,"Loser Match "&amp;AI45))</f>
        <v>Loser Match 26</v>
      </c>
      <c r="BB164" s="23"/>
      <c r="BC164" s="352"/>
      <c r="BD164" s="23"/>
      <c r="BE164" s="352"/>
      <c r="BF164" s="23"/>
      <c r="BG164" s="352"/>
      <c r="BH164" s="23"/>
      <c r="BI164" s="352"/>
      <c r="BJ164" s="23"/>
      <c r="BK164" s="364"/>
      <c r="BL164" s="138">
        <f>IF(BB164&gt;BB165,1,0)+IF(BD164&gt;BD165,1,0)+IF(BF164&gt;BF165,1,0)+IF(BH164&gt;BH165,1,0)+IF(BJ164&gt;BJ165,1,0)</f>
        <v>0</v>
      </c>
      <c r="CS164" s="28"/>
      <c r="CT164" s="29"/>
      <c r="CU164" s="29"/>
      <c r="CV164" s="29"/>
      <c r="CW164" s="29"/>
      <c r="CX164" s="29"/>
      <c r="CY164" s="368"/>
      <c r="CZ164" s="29"/>
      <c r="DA164" s="368"/>
      <c r="DB164" s="29"/>
      <c r="DC164" s="368"/>
      <c r="DD164" s="29"/>
      <c r="DE164" s="368"/>
      <c r="DK164" s="29"/>
      <c r="DL164" s="29"/>
      <c r="DM164" s="29"/>
      <c r="DN164" s="29"/>
      <c r="DO164" s="368"/>
      <c r="DP164" s="29"/>
      <c r="DQ164" s="368"/>
      <c r="DR164" s="29"/>
      <c r="DS164" s="368"/>
      <c r="DT164" s="29"/>
      <c r="DU164" s="368"/>
      <c r="DV164" s="29"/>
      <c r="DW164" s="368"/>
      <c r="DX164" s="156"/>
      <c r="DY164" s="1"/>
      <c r="DZ164" s="1"/>
      <c r="EA164" s="1"/>
      <c r="EB164" s="1"/>
      <c r="EC164" s="1"/>
      <c r="ED164" s="1"/>
      <c r="EE164" s="351"/>
      <c r="EF164" s="1"/>
      <c r="EG164" s="351"/>
      <c r="EH164" s="1"/>
      <c r="EI164" s="351"/>
      <c r="EJ164" s="1"/>
      <c r="EK164" s="351"/>
      <c r="EL164" s="1"/>
      <c r="EM164" s="351"/>
      <c r="EN164" s="1"/>
      <c r="EO164" s="1"/>
      <c r="EP164" s="1"/>
      <c r="EQ164" s="1"/>
      <c r="ER164" s="1"/>
      <c r="ES164" s="1"/>
      <c r="ET164" s="1"/>
    </row>
    <row r="165" spans="1:150" ht="15" customHeight="1" x14ac:dyDescent="0.25">
      <c r="B165" s="9"/>
      <c r="C165" s="16"/>
      <c r="D165" s="1"/>
      <c r="E165" s="1"/>
      <c r="F165" s="9"/>
      <c r="G165" s="351"/>
      <c r="H165" s="9"/>
      <c r="I165" s="351"/>
      <c r="J165" s="9"/>
      <c r="K165" s="351"/>
      <c r="L165" s="9"/>
      <c r="M165" s="351"/>
      <c r="N165" s="9"/>
      <c r="O165" s="351"/>
      <c r="P165" s="138"/>
      <c r="Q165" s="207"/>
      <c r="R165" s="238" t="str">
        <f ca="1">IF(AND(C171="(Bye)",C172&lt;&gt;""),B172,"")</f>
        <v>L8</v>
      </c>
      <c r="S165" s="15" t="str">
        <f ca="1">IF(P171=$A$11,C171,IF(P172=$A$11,C172,""))</f>
        <v>(Bye)</v>
      </c>
      <c r="T165" s="10" t="str">
        <f ca="1">IF(P171=$A$11,D171,IF(P172=$A$11,D172,"Winner Match "&amp;C174))</f>
        <v/>
      </c>
      <c r="U165" s="10"/>
      <c r="V165" s="24"/>
      <c r="W165" s="353"/>
      <c r="X165" s="24"/>
      <c r="Y165" s="353"/>
      <c r="Z165" s="24"/>
      <c r="AA165" s="353"/>
      <c r="AB165" s="24"/>
      <c r="AC165" s="353"/>
      <c r="AD165" s="24"/>
      <c r="AE165" s="365"/>
      <c r="AF165" s="149">
        <f>IF(S164="(Bye)",$A$11,IF(V164&lt;V165,1,0)+IF(X164&lt;X165,1,0)+IF(Z164&lt;Z165,1,0)+IF(AB164&lt;AB165,1,0)+IF(AD164&lt;AD165,1,0))</f>
        <v>0</v>
      </c>
      <c r="AG165" s="148"/>
      <c r="AH165" s="218"/>
      <c r="AI165" s="1"/>
      <c r="AJ165" s="1"/>
      <c r="AK165" s="1"/>
      <c r="AL165" s="1"/>
      <c r="AM165" s="351"/>
      <c r="AN165" s="1"/>
      <c r="AW165" s="207"/>
      <c r="AX165" s="161"/>
      <c r="AY165" s="15" t="str">
        <f>IF(AV171=$A$11,AI171,IF(AV172=$A$11,AI172,""))</f>
        <v/>
      </c>
      <c r="AZ165" s="10" t="str">
        <f ca="1">IF(AV171=$A$11,AJ171,IF(AV172=$A$11,AJ172,"Winner Match "&amp;AI174))</f>
        <v>Winner Match 31</v>
      </c>
      <c r="BA165" s="10"/>
      <c r="BB165" s="24"/>
      <c r="BC165" s="353"/>
      <c r="BD165" s="24"/>
      <c r="BE165" s="353"/>
      <c r="BF165" s="24"/>
      <c r="BG165" s="353"/>
      <c r="BH165" s="24"/>
      <c r="BI165" s="353"/>
      <c r="BJ165" s="24"/>
      <c r="BK165" s="365"/>
      <c r="BL165" s="149">
        <f>IF(BB164&lt;BB165,1,0)+IF(BD164&lt;BD165,1,0)+IF(BF164&lt;BF165,1,0)+IF(BH164&lt;BH165,1,0)+IF(BJ164&lt;BJ165,1,0)</f>
        <v>0</v>
      </c>
      <c r="BM165" s="28"/>
      <c r="CS165" s="28"/>
      <c r="CT165" s="29"/>
      <c r="CU165" s="29"/>
      <c r="CV165" s="29"/>
      <c r="CW165" s="29"/>
      <c r="CX165" s="29"/>
      <c r="CY165" s="368"/>
      <c r="CZ165" s="29"/>
      <c r="DA165" s="368"/>
      <c r="DB165" s="29"/>
      <c r="DC165" s="368"/>
      <c r="DD165" s="29"/>
      <c r="DE165" s="368"/>
      <c r="DK165" s="29"/>
      <c r="DL165" s="29"/>
      <c r="DM165" s="29"/>
      <c r="DN165" s="29"/>
      <c r="DO165" s="368"/>
      <c r="DP165" s="29"/>
      <c r="DQ165" s="368"/>
      <c r="DR165" s="29"/>
      <c r="DS165" s="368"/>
      <c r="DT165" s="29"/>
      <c r="DU165" s="368"/>
      <c r="DV165" s="29"/>
      <c r="DW165" s="368"/>
      <c r="DX165" s="156"/>
      <c r="DY165" s="1"/>
      <c r="DZ165" s="1"/>
      <c r="EA165" s="1"/>
      <c r="EB165" s="1"/>
      <c r="EC165" s="1"/>
      <c r="ED165" s="1"/>
      <c r="EE165" s="351"/>
      <c r="EF165" s="1"/>
      <c r="EG165" s="351"/>
      <c r="EH165" s="1"/>
      <c r="EI165" s="351"/>
      <c r="EJ165" s="1"/>
      <c r="EK165" s="351"/>
      <c r="EL165" s="1"/>
      <c r="EM165" s="351"/>
      <c r="EN165" s="1"/>
      <c r="EO165" s="1"/>
      <c r="EP165" s="1"/>
      <c r="EQ165" s="1"/>
      <c r="ER165" s="1"/>
      <c r="ES165" s="1"/>
      <c r="ET165" s="1"/>
    </row>
    <row r="166" spans="1:150" ht="15" customHeight="1" x14ac:dyDescent="0.25">
      <c r="B166" s="9"/>
      <c r="C166" s="16"/>
      <c r="D166" s="1"/>
      <c r="E166" s="1"/>
      <c r="F166" s="9"/>
      <c r="G166" s="351"/>
      <c r="H166" s="9"/>
      <c r="I166" s="351"/>
      <c r="J166" s="9"/>
      <c r="K166" s="351"/>
      <c r="L166" s="9"/>
      <c r="M166" s="351"/>
      <c r="N166" s="9"/>
      <c r="O166" s="351"/>
      <c r="P166" s="138"/>
      <c r="Q166" s="148"/>
      <c r="R166" s="219"/>
      <c r="S166" s="16"/>
      <c r="T166" s="1"/>
      <c r="U166" s="1"/>
      <c r="V166" s="9"/>
      <c r="W166" s="351"/>
      <c r="X166" s="9"/>
      <c r="Y166" s="351"/>
      <c r="Z166" s="9"/>
      <c r="AA166" s="351"/>
      <c r="AB166" s="9"/>
      <c r="AC166" s="351"/>
      <c r="AD166" s="9"/>
      <c r="AE166" s="366"/>
      <c r="AG166" s="148"/>
      <c r="AH166" s="218"/>
      <c r="AI166" s="1"/>
      <c r="AJ166" s="1"/>
      <c r="AK166" s="1"/>
      <c r="AL166" s="1"/>
      <c r="AM166" s="351"/>
      <c r="AN166" s="1"/>
      <c r="AW166" s="148"/>
      <c r="AX166" s="161"/>
      <c r="AY166" s="16"/>
      <c r="BB166" s="9"/>
      <c r="BD166" s="9"/>
      <c r="BF166" s="9"/>
      <c r="BH166" s="9"/>
      <c r="BJ166" s="9"/>
      <c r="BK166" s="366"/>
      <c r="BL166" s="137"/>
      <c r="BM166" s="28"/>
      <c r="CS166" s="28"/>
      <c r="CT166" s="29"/>
      <c r="CU166" s="29"/>
      <c r="CV166" s="29"/>
      <c r="CW166" s="29"/>
      <c r="CX166" s="29"/>
      <c r="CY166" s="368"/>
      <c r="CZ166" s="29"/>
      <c r="DA166" s="368"/>
      <c r="DB166" s="29"/>
      <c r="DC166" s="368"/>
      <c r="DD166" s="29"/>
      <c r="DE166" s="368"/>
      <c r="DK166" s="29"/>
      <c r="DL166" s="29"/>
      <c r="DM166" s="29"/>
      <c r="DN166" s="29"/>
      <c r="DO166" s="368"/>
      <c r="DP166" s="29"/>
      <c r="DQ166" s="368"/>
      <c r="DR166" s="29"/>
      <c r="DS166" s="368"/>
      <c r="DT166" s="29"/>
      <c r="DU166" s="368"/>
      <c r="DV166" s="29"/>
      <c r="DW166" s="368"/>
      <c r="DX166" s="156"/>
      <c r="DY166" s="1"/>
      <c r="DZ166" s="1"/>
      <c r="EA166" s="1"/>
      <c r="EB166" s="1"/>
      <c r="EC166" s="1"/>
      <c r="ED166" s="1"/>
      <c r="EE166" s="351"/>
      <c r="EF166" s="1"/>
      <c r="EG166" s="351"/>
      <c r="EH166" s="1"/>
      <c r="EI166" s="351"/>
      <c r="EJ166" s="1"/>
      <c r="EK166" s="351"/>
      <c r="EL166" s="1"/>
      <c r="EM166" s="351"/>
      <c r="EN166" s="1"/>
      <c r="EO166" s="1"/>
      <c r="EP166" s="1"/>
      <c r="EQ166" s="1"/>
      <c r="ER166" s="1"/>
      <c r="ES166" s="1"/>
      <c r="ET166" s="1"/>
    </row>
    <row r="167" spans="1:150" ht="15" customHeight="1" x14ac:dyDescent="0.25">
      <c r="B167" s="9"/>
      <c r="C167" s="16"/>
      <c r="D167" s="1"/>
      <c r="E167" s="1"/>
      <c r="F167" s="9"/>
      <c r="G167" s="351"/>
      <c r="H167" s="9"/>
      <c r="I167" s="351"/>
      <c r="J167" s="9"/>
      <c r="K167" s="351"/>
      <c r="L167" s="9"/>
      <c r="M167" s="351"/>
      <c r="N167" s="9"/>
      <c r="O167" s="351"/>
      <c r="P167" s="138"/>
      <c r="Q167" s="148"/>
      <c r="R167" s="220"/>
      <c r="S167" s="22">
        <f ca="1">IF(S164="(Bye)",S153,IF(S165="(Bye)",S153,S153+1))</f>
        <v>24</v>
      </c>
      <c r="T167" s="19">
        <f ca="1">VLOOKUP(S167,dummy1!$O$9:$R$72,2,FALSE)</f>
        <v>42040</v>
      </c>
      <c r="U167" s="20">
        <f ca="1">VLOOKUP(S167,dummy1!$O$9:$R$72,3,FALSE)</f>
        <v>0.70833333333333337</v>
      </c>
      <c r="V167" s="420" t="str">
        <f ca="1">VLOOKUP(S167,dummy1!$O$9:$R$72,4,FALSE)</f>
        <v>Court 8</v>
      </c>
      <c r="W167" s="421"/>
      <c r="X167" s="421"/>
      <c r="Y167" s="421"/>
      <c r="Z167" s="421"/>
      <c r="AA167" s="421"/>
      <c r="AB167" s="421"/>
      <c r="AC167" s="421"/>
      <c r="AD167" s="422"/>
      <c r="AE167" s="366"/>
      <c r="AG167" s="148"/>
      <c r="AH167" s="218"/>
      <c r="AI167" s="1"/>
      <c r="AJ167" s="1"/>
      <c r="AK167" s="1"/>
      <c r="AL167" s="1"/>
      <c r="AM167" s="351"/>
      <c r="AN167" s="1"/>
      <c r="AW167" s="148"/>
      <c r="AX167" s="162"/>
      <c r="AY167" s="22">
        <f ca="1">AY139+1</f>
        <v>37</v>
      </c>
      <c r="AZ167" s="19">
        <f ca="1">VLOOKUP(AY167,dummy1!$O$9:$R$72,2,FALSE)</f>
        <v>42040</v>
      </c>
      <c r="BA167" s="20">
        <f ca="1">VLOOKUP(AY167,dummy1!$O$9:$R$72,3,FALSE)</f>
        <v>0.79166666666666674</v>
      </c>
      <c r="BB167" s="420" t="str">
        <f ca="1">VLOOKUP(AY167,dummy1!$O$9:$R$72,4,FALSE)</f>
        <v>Court 5</v>
      </c>
      <c r="BC167" s="421"/>
      <c r="BD167" s="421"/>
      <c r="BE167" s="421"/>
      <c r="BF167" s="421"/>
      <c r="BG167" s="421"/>
      <c r="BH167" s="421"/>
      <c r="BI167" s="421"/>
      <c r="BJ167" s="422"/>
      <c r="BK167" s="366"/>
      <c r="BL167" s="137"/>
      <c r="BM167" s="28"/>
      <c r="CS167" s="28"/>
      <c r="CT167" s="29"/>
      <c r="CU167" s="29"/>
      <c r="CV167" s="29"/>
      <c r="CW167" s="29"/>
      <c r="CX167" s="29"/>
      <c r="CY167" s="368"/>
      <c r="CZ167" s="29"/>
      <c r="DA167" s="368"/>
      <c r="DB167" s="29"/>
      <c r="DC167" s="368"/>
      <c r="DD167" s="29"/>
      <c r="DE167" s="368"/>
      <c r="DK167" s="29"/>
      <c r="DL167" s="29"/>
      <c r="DM167" s="29"/>
      <c r="DN167" s="29"/>
      <c r="DO167" s="368"/>
      <c r="DP167" s="29"/>
      <c r="DQ167" s="368"/>
      <c r="DR167" s="29"/>
      <c r="DS167" s="368"/>
      <c r="DT167" s="29"/>
      <c r="DU167" s="368"/>
      <c r="DV167" s="29"/>
      <c r="DW167" s="368"/>
      <c r="DX167" s="156"/>
      <c r="DY167" s="1"/>
      <c r="DZ167" s="1"/>
      <c r="EA167" s="1"/>
      <c r="EB167" s="1"/>
      <c r="EC167" s="1"/>
      <c r="ED167" s="1"/>
      <c r="EE167" s="351"/>
      <c r="EF167" s="1"/>
      <c r="EG167" s="351"/>
      <c r="EH167" s="1"/>
      <c r="EI167" s="351"/>
      <c r="EJ167" s="1"/>
      <c r="EK167" s="351"/>
      <c r="EL167" s="1"/>
      <c r="EM167" s="351"/>
      <c r="EN167" s="1"/>
      <c r="EO167" s="1"/>
      <c r="EP167" s="1"/>
      <c r="EQ167" s="1"/>
      <c r="ER167" s="1"/>
      <c r="ES167" s="1"/>
      <c r="ET167" s="1"/>
    </row>
    <row r="168" spans="1:150" ht="15" customHeight="1" x14ac:dyDescent="0.25">
      <c r="B168" s="9"/>
      <c r="C168" s="16"/>
      <c r="D168" s="1"/>
      <c r="E168" s="1"/>
      <c r="F168" s="9"/>
      <c r="G168" s="351"/>
      <c r="H168" s="9"/>
      <c r="I168" s="351"/>
      <c r="J168" s="9"/>
      <c r="K168" s="351"/>
      <c r="L168" s="9"/>
      <c r="M168" s="351"/>
      <c r="N168" s="9"/>
      <c r="O168" s="351"/>
      <c r="P168" s="138"/>
      <c r="Q168" s="148"/>
      <c r="R168" s="221"/>
      <c r="S168" s="7"/>
      <c r="T168" s="5"/>
      <c r="U168" s="5"/>
      <c r="V168" s="18"/>
      <c r="W168" s="355"/>
      <c r="X168" s="18"/>
      <c r="Y168" s="355"/>
      <c r="Z168" s="18"/>
      <c r="AA168" s="355"/>
      <c r="AB168" s="18"/>
      <c r="AC168" s="355"/>
      <c r="AD168" s="18"/>
      <c r="AE168" s="367"/>
      <c r="AG168" s="148"/>
      <c r="AH168" s="218"/>
      <c r="AI168" s="1"/>
      <c r="AJ168" s="1"/>
      <c r="AK168" s="1"/>
      <c r="AL168" s="1"/>
      <c r="AM168" s="351"/>
      <c r="AN168" s="1"/>
      <c r="AW168" s="148"/>
      <c r="AX168" s="163"/>
      <c r="AY168" s="7"/>
      <c r="AZ168" s="5"/>
      <c r="BA168" s="5"/>
      <c r="BB168" s="18"/>
      <c r="BC168" s="355"/>
      <c r="BD168" s="18"/>
      <c r="BE168" s="355"/>
      <c r="BF168" s="18"/>
      <c r="BG168" s="355"/>
      <c r="BH168" s="18"/>
      <c r="BI168" s="355"/>
      <c r="BJ168" s="18"/>
      <c r="BK168" s="367"/>
      <c r="BL168" s="137"/>
      <c r="BM168" s="28"/>
      <c r="CS168" s="28"/>
      <c r="CT168" s="29"/>
      <c r="CU168" s="29"/>
      <c r="CV168" s="29"/>
      <c r="CW168" s="29"/>
      <c r="CX168" s="29"/>
      <c r="CY168" s="368"/>
      <c r="CZ168" s="29"/>
      <c r="DA168" s="368"/>
      <c r="DB168" s="29"/>
      <c r="DC168" s="368"/>
      <c r="DD168" s="29"/>
      <c r="DE168" s="368"/>
      <c r="DK168" s="29"/>
      <c r="DL168" s="29"/>
      <c r="DM168" s="29"/>
      <c r="DN168" s="29"/>
      <c r="DO168" s="368"/>
      <c r="DP168" s="29"/>
      <c r="DQ168" s="368"/>
      <c r="DR168" s="29"/>
      <c r="DS168" s="368"/>
      <c r="DT168" s="29"/>
      <c r="DU168" s="368"/>
      <c r="DV168" s="29"/>
      <c r="DW168" s="368"/>
      <c r="DX168" s="156"/>
      <c r="DY168" s="1"/>
      <c r="DZ168" s="1"/>
      <c r="EA168" s="1"/>
      <c r="EB168" s="1"/>
      <c r="EC168" s="1"/>
      <c r="ED168" s="1"/>
      <c r="EE168" s="351"/>
      <c r="EF168" s="1"/>
      <c r="EG168" s="351"/>
      <c r="EH168" s="1"/>
      <c r="EI168" s="351"/>
      <c r="EJ168" s="1"/>
      <c r="EK168" s="351"/>
      <c r="EL168" s="1"/>
      <c r="EM168" s="351"/>
      <c r="EN168" s="1"/>
      <c r="EO168" s="1"/>
      <c r="EP168" s="1"/>
      <c r="EQ168" s="1"/>
      <c r="ER168" s="1"/>
      <c r="ES168" s="1"/>
      <c r="ET168" s="1"/>
    </row>
    <row r="169" spans="1:150" ht="15" customHeight="1" x14ac:dyDescent="0.25">
      <c r="B169" s="18"/>
      <c r="C169" s="7"/>
      <c r="D169" s="5"/>
      <c r="E169" s="5"/>
      <c r="F169" s="18"/>
      <c r="G169" s="355"/>
      <c r="H169" s="18"/>
      <c r="I169" s="355"/>
      <c r="J169" s="18"/>
      <c r="K169" s="355"/>
      <c r="L169" s="18"/>
      <c r="M169" s="355"/>
      <c r="N169" s="18"/>
      <c r="O169" s="355"/>
      <c r="P169" s="138"/>
      <c r="Q169" s="148"/>
      <c r="R169" s="218"/>
      <c r="S169" s="1"/>
      <c r="T169" s="1"/>
      <c r="U169" s="1"/>
      <c r="V169" s="1"/>
      <c r="W169" s="351"/>
      <c r="X169" s="1"/>
      <c r="Y169" s="351"/>
      <c r="Z169" s="1"/>
      <c r="AA169" s="351"/>
      <c r="AB169" s="1"/>
      <c r="AC169" s="351"/>
      <c r="AD169" s="1"/>
      <c r="AE169" s="351"/>
      <c r="AF169" s="138"/>
      <c r="AG169" s="148"/>
      <c r="AH169" s="218"/>
      <c r="AI169" s="1"/>
      <c r="AJ169" s="1"/>
      <c r="AK169" s="1"/>
      <c r="AL169" s="1"/>
      <c r="AM169" s="351"/>
      <c r="AN169" s="1"/>
      <c r="AW169" s="148"/>
      <c r="BM169" s="28"/>
      <c r="CS169" s="28"/>
      <c r="CT169" s="29"/>
      <c r="CU169" s="29"/>
      <c r="CV169" s="29"/>
      <c r="CW169" s="29"/>
      <c r="CX169" s="29"/>
      <c r="CY169" s="368"/>
      <c r="CZ169" s="29"/>
      <c r="DA169" s="368"/>
      <c r="DB169" s="29"/>
      <c r="DC169" s="368"/>
      <c r="DD169" s="29"/>
      <c r="DE169" s="368"/>
      <c r="DK169" s="29"/>
      <c r="DL169" s="29"/>
      <c r="DM169" s="29"/>
      <c r="DN169" s="29"/>
      <c r="DO169" s="368"/>
      <c r="DP169" s="29"/>
      <c r="DQ169" s="368"/>
      <c r="DR169" s="29"/>
      <c r="DS169" s="368"/>
      <c r="DT169" s="29"/>
      <c r="DU169" s="368"/>
      <c r="DV169" s="29"/>
      <c r="DW169" s="368"/>
      <c r="DX169" s="156"/>
      <c r="DY169" s="1"/>
      <c r="DZ169" s="1"/>
      <c r="EA169" s="1"/>
      <c r="EB169" s="1"/>
      <c r="EC169" s="1"/>
      <c r="ED169" s="1"/>
      <c r="EE169" s="351"/>
      <c r="EF169" s="1"/>
      <c r="EG169" s="351"/>
      <c r="EH169" s="1"/>
      <c r="EI169" s="351"/>
      <c r="EJ169" s="1"/>
      <c r="EK169" s="351"/>
      <c r="EL169" s="1"/>
      <c r="EM169" s="351"/>
      <c r="EN169" s="1"/>
      <c r="EO169" s="1"/>
      <c r="EP169" s="1"/>
      <c r="EQ169" s="1"/>
      <c r="ER169" s="1"/>
      <c r="ES169" s="1"/>
      <c r="ET169" s="1"/>
    </row>
    <row r="170" spans="1:150" ht="15" customHeight="1" x14ac:dyDescent="0.25">
      <c r="A170" s="137" t="str">
        <f ca="1">IF(OR(C171="(Bye)",C172="(Bye)"),"Bye","")</f>
        <v>Bye</v>
      </c>
      <c r="B170" s="106"/>
      <c r="C170" s="12"/>
      <c r="D170" s="13"/>
      <c r="E170" s="8"/>
      <c r="F170" s="8"/>
      <c r="G170" s="354"/>
      <c r="H170" s="8"/>
      <c r="I170" s="354"/>
      <c r="J170" s="8"/>
      <c r="K170" s="354"/>
      <c r="L170" s="8"/>
      <c r="M170" s="354"/>
      <c r="N170" s="8"/>
      <c r="O170" s="363"/>
      <c r="P170" s="138"/>
      <c r="Q170" s="148"/>
      <c r="R170" s="218"/>
      <c r="S170" s="1"/>
      <c r="T170" s="1"/>
      <c r="U170" s="1"/>
      <c r="V170" s="1"/>
      <c r="W170" s="351"/>
      <c r="X170" s="1"/>
      <c r="Y170" s="351"/>
      <c r="Z170" s="1"/>
      <c r="AA170" s="351"/>
      <c r="AB170" s="1"/>
      <c r="AC170" s="351"/>
      <c r="AD170" s="1"/>
      <c r="AE170" s="351"/>
      <c r="AF170" s="138"/>
      <c r="AG170" s="148"/>
      <c r="AH170" s="248"/>
      <c r="AI170" s="12"/>
      <c r="AJ170" s="13"/>
      <c r="AK170" s="8"/>
      <c r="AL170" s="8"/>
      <c r="AM170" s="354"/>
      <c r="AN170" s="8"/>
      <c r="AO170" s="354"/>
      <c r="AP170" s="8"/>
      <c r="AQ170" s="354"/>
      <c r="AR170" s="8"/>
      <c r="AS170" s="354"/>
      <c r="AT170" s="8"/>
      <c r="AU170" s="363"/>
      <c r="AV170" s="137"/>
      <c r="AW170" s="148"/>
      <c r="BM170" s="28"/>
      <c r="CD170" s="176"/>
      <c r="CE170" s="12"/>
      <c r="CF170" s="13"/>
      <c r="CG170" s="8"/>
      <c r="CH170" s="8"/>
      <c r="CI170" s="354"/>
      <c r="CJ170" s="8"/>
      <c r="CK170" s="354"/>
      <c r="CL170" s="8"/>
      <c r="CM170" s="354"/>
      <c r="CN170" s="8"/>
      <c r="CO170" s="354"/>
      <c r="CP170" s="8"/>
      <c r="CQ170" s="363"/>
      <c r="CR170" s="137"/>
      <c r="CS170" s="28"/>
      <c r="CT170" s="29"/>
      <c r="CU170" s="29"/>
      <c r="CV170" s="29"/>
      <c r="CW170" s="29"/>
      <c r="CX170" s="29"/>
      <c r="CY170" s="368"/>
      <c r="CZ170" s="29"/>
      <c r="DA170" s="368"/>
      <c r="DB170" s="29"/>
      <c r="DC170" s="368"/>
      <c r="DD170" s="29"/>
      <c r="DE170" s="368"/>
      <c r="DK170" s="29"/>
      <c r="DL170" s="29"/>
      <c r="DM170" s="29"/>
      <c r="DN170" s="29"/>
      <c r="DO170" s="368"/>
      <c r="DP170" s="29"/>
      <c r="DQ170" s="368"/>
      <c r="DR170" s="29"/>
      <c r="DS170" s="368"/>
      <c r="DT170" s="29"/>
      <c r="DU170" s="368"/>
      <c r="DV170" s="29"/>
      <c r="DW170" s="368"/>
      <c r="DX170" s="156"/>
      <c r="DY170" s="1"/>
      <c r="DZ170" s="1"/>
      <c r="EA170" s="1"/>
      <c r="EB170" s="1"/>
      <c r="EC170" s="1"/>
      <c r="ED170" s="1"/>
      <c r="EE170" s="351"/>
      <c r="EF170" s="1"/>
      <c r="EG170" s="351"/>
      <c r="EH170" s="1"/>
      <c r="EI170" s="351"/>
      <c r="EJ170" s="1"/>
      <c r="EK170" s="351"/>
      <c r="EL170" s="1"/>
      <c r="EM170" s="351"/>
      <c r="EN170" s="1"/>
      <c r="EO170" s="1"/>
      <c r="EP170" s="1"/>
      <c r="EQ170" s="1"/>
      <c r="ER170" s="1"/>
      <c r="ES170" s="1"/>
      <c r="ET170" s="1"/>
    </row>
    <row r="171" spans="1:150" ht="15" customHeight="1" thickBot="1" x14ac:dyDescent="0.3">
      <c r="B171" s="160" t="str">
        <f ca="1">"L"&amp;C60</f>
        <v>L8</v>
      </c>
      <c r="C171" s="15" t="str">
        <f ca="1">IF(P57=$A$11,C58,IF(P58=$A$11,C57,""))</f>
        <v>(Bye)</v>
      </c>
      <c r="D171" s="1" t="str">
        <f ca="1">IF(P57=$A$11,D58,IF(P58=$A$11,D57,"Loser Match "&amp;C60))</f>
        <v/>
      </c>
      <c r="E171" s="1"/>
      <c r="F171" s="23"/>
      <c r="G171" s="352"/>
      <c r="H171" s="23"/>
      <c r="I171" s="352"/>
      <c r="J171" s="23"/>
      <c r="K171" s="352"/>
      <c r="L171" s="23"/>
      <c r="M171" s="352"/>
      <c r="N171" s="23"/>
      <c r="O171" s="364"/>
      <c r="P171" s="138">
        <f ca="1">IF(C172="(Bye)",$A$11,IF(F171&gt;F172,1,0)+IF(H171&gt;H172,1,0)+IF(J171&gt;J172,1,0)+IF(L171&gt;L172,1,0)+IF(N171&gt;N172,1,0))</f>
        <v>3</v>
      </c>
      <c r="Q171" s="148"/>
      <c r="R171" s="218"/>
      <c r="S171" s="1"/>
      <c r="T171" s="1"/>
      <c r="U171" s="1"/>
      <c r="V171" s="1"/>
      <c r="W171" s="351"/>
      <c r="X171" s="1"/>
      <c r="Y171" s="351"/>
      <c r="Z171" s="1"/>
      <c r="AA171" s="351"/>
      <c r="AB171" s="1"/>
      <c r="AC171" s="351"/>
      <c r="AD171" s="1"/>
      <c r="AE171" s="351"/>
      <c r="AF171" s="138"/>
      <c r="AG171" s="147"/>
      <c r="AH171" s="249" t="str">
        <f ca="1">IF(AND(S165="(Bye)",S164&lt;&gt;""),R164,"")</f>
        <v/>
      </c>
      <c r="AI171" s="27" t="str">
        <f ca="1">IF(AF164=$A$11,S164,IF(AF165=$A$11,S165,""))</f>
        <v/>
      </c>
      <c r="AJ171" s="1" t="str">
        <f ca="1">IF(AF164=$A$11,T164,IF(AF165=$A$11,T165,"Winner Match "&amp;S167))</f>
        <v>Loser Match 20</v>
      </c>
      <c r="AK171" s="1"/>
      <c r="AL171" s="23"/>
      <c r="AM171" s="352"/>
      <c r="AN171" s="23"/>
      <c r="AO171" s="352"/>
      <c r="AP171" s="23"/>
      <c r="AQ171" s="352"/>
      <c r="AR171" s="23"/>
      <c r="AS171" s="352"/>
      <c r="AT171" s="23"/>
      <c r="AU171" s="364"/>
      <c r="AV171" s="138">
        <f>IF(AL171&gt;AL172,1,0)+IF(AN171&gt;AN172,1,0)+IF(AP171&gt;AP172,1,0)+IF(AR171&gt;AR172,1,0)+IF(AT171&gt;AT172,1,0)</f>
        <v>0</v>
      </c>
      <c r="AW171" s="148"/>
      <c r="BM171" s="28"/>
      <c r="CD171" s="180" t="str">
        <f ca="1">"L"&amp;AY81</f>
        <v>L34</v>
      </c>
      <c r="CE171" s="27" t="str">
        <f>IF(BL78=$A$11,AY79,IF(BL79=$A$11,AY78,""))</f>
        <v/>
      </c>
      <c r="CF171" s="1" t="str">
        <f ca="1">IF(BL78=$A$11,AZ79,IF(BL79=$A$11,AZ78,"Loser Match "&amp;AY81))</f>
        <v>Loser Match 34</v>
      </c>
      <c r="CH171" s="23"/>
      <c r="CI171" s="352"/>
      <c r="CJ171" s="23"/>
      <c r="CK171" s="352"/>
      <c r="CL171" s="23"/>
      <c r="CM171" s="352"/>
      <c r="CN171" s="23"/>
      <c r="CO171" s="352"/>
      <c r="CP171" s="23"/>
      <c r="CQ171" s="364"/>
      <c r="CR171" s="138">
        <f>IF(CH171&gt;CH172,1,0)+IF(CJ171&gt;CJ172,1,0)+IF(CL171&gt;CL172,1,0)+IF(CN171&gt;CN172,1,0)+IF(CP171&gt;CP172,1,0)</f>
        <v>0</v>
      </c>
      <c r="CS171" s="28"/>
      <c r="CT171" s="29"/>
      <c r="CU171" s="29"/>
      <c r="CV171" s="29"/>
      <c r="CW171" s="29"/>
      <c r="CX171" s="29"/>
      <c r="CY171" s="368"/>
      <c r="CZ171" s="29"/>
      <c r="DA171" s="368"/>
      <c r="DB171" s="29"/>
      <c r="DC171" s="368"/>
      <c r="DD171" s="29"/>
      <c r="DE171" s="368"/>
      <c r="DK171" s="29"/>
      <c r="DL171" s="29"/>
      <c r="DM171" s="29"/>
      <c r="DN171" s="29"/>
      <c r="DO171" s="368"/>
      <c r="DP171" s="29"/>
      <c r="DQ171" s="368"/>
      <c r="DR171" s="29"/>
      <c r="DS171" s="368"/>
      <c r="DT171" s="29"/>
      <c r="DU171" s="368"/>
      <c r="DV171" s="29"/>
      <c r="DW171" s="368"/>
      <c r="DX171" s="156"/>
      <c r="DY171" s="1"/>
      <c r="DZ171" s="1"/>
      <c r="EA171" s="1"/>
      <c r="EB171" s="1"/>
      <c r="EC171" s="1"/>
      <c r="ED171" s="1"/>
      <c r="EE171" s="351"/>
      <c r="EF171" s="1"/>
      <c r="EG171" s="351"/>
      <c r="EH171" s="1"/>
      <c r="EI171" s="351"/>
      <c r="EJ171" s="1"/>
      <c r="EK171" s="351"/>
      <c r="EL171" s="1"/>
      <c r="EM171" s="351"/>
      <c r="EN171" s="1"/>
      <c r="EO171" s="1"/>
      <c r="EP171" s="1"/>
      <c r="EQ171" s="1"/>
      <c r="ER171" s="1"/>
      <c r="ES171" s="1"/>
      <c r="ET171" s="1"/>
    </row>
    <row r="172" spans="1:150" ht="15" customHeight="1" x14ac:dyDescent="0.25">
      <c r="B172" s="160" t="str">
        <f ca="1">"L"&amp;C66</f>
        <v>L8</v>
      </c>
      <c r="C172" s="15" t="str">
        <f ca="1">IF(P63=$A$11,C64,IF(P64=$A$11,C63,""))</f>
        <v>(Bye)</v>
      </c>
      <c r="D172" s="10" t="str">
        <f ca="1">IF(P63=$A$11,D64,IF(P64=$A$11,D63,"Loser Match "&amp;C66))</f>
        <v/>
      </c>
      <c r="E172" s="10"/>
      <c r="F172" s="24"/>
      <c r="G172" s="353"/>
      <c r="H172" s="24"/>
      <c r="I172" s="353"/>
      <c r="J172" s="24"/>
      <c r="K172" s="353"/>
      <c r="L172" s="24"/>
      <c r="M172" s="353"/>
      <c r="N172" s="24"/>
      <c r="O172" s="365"/>
      <c r="P172" s="149">
        <f ca="1">IF(C171="(Bye)",$A$11,IF(F171&lt;F172,1,0)+IF(H171&lt;H172,1,0)+IF(J171&lt;J172,1,0)+IF(L171&lt;L172,1,0)+IF(N171&lt;N172,1,0))</f>
        <v>3</v>
      </c>
      <c r="Q172" s="138"/>
      <c r="R172" s="218"/>
      <c r="S172" s="1"/>
      <c r="T172" s="1"/>
      <c r="U172" s="1"/>
      <c r="V172" s="1"/>
      <c r="W172" s="351"/>
      <c r="X172" s="1"/>
      <c r="Y172" s="351"/>
      <c r="Z172" s="1"/>
      <c r="AA172" s="351"/>
      <c r="AB172" s="1"/>
      <c r="AC172" s="351"/>
      <c r="AD172" s="1"/>
      <c r="AE172" s="351"/>
      <c r="AF172" s="138"/>
      <c r="AG172" s="148"/>
      <c r="AH172" s="219" t="str">
        <f ca="1">IF(AND(S179="(Bye)",S178&lt;&gt;""),R178,"")</f>
        <v/>
      </c>
      <c r="AI172" s="15" t="str">
        <f ca="1">IF(AF178=$A$11,S178,IF(AF179=$A$11,S179,""))</f>
        <v/>
      </c>
      <c r="AJ172" s="10" t="str">
        <f ca="1">IF(AF178=$A$11,T178,IF(AF179=$A$11,T179,"Winner Match "&amp;S181))</f>
        <v>Loser Match 19</v>
      </c>
      <c r="AK172" s="10"/>
      <c r="AL172" s="24"/>
      <c r="AM172" s="353"/>
      <c r="AN172" s="24"/>
      <c r="AO172" s="353"/>
      <c r="AP172" s="24"/>
      <c r="AQ172" s="353"/>
      <c r="AR172" s="24"/>
      <c r="AS172" s="353"/>
      <c r="AT172" s="24"/>
      <c r="AU172" s="365"/>
      <c r="AV172" s="149">
        <f>IF(AL171&lt;AL172,1,0)+IF(AN171&lt;AN172,1,0)+IF(AP171&lt;AP172,1,0)+IF(AR171&lt;AR172,1,0)+IF(AT171&lt;AT172,1,0)</f>
        <v>0</v>
      </c>
      <c r="BM172" s="28"/>
      <c r="CC172" s="207"/>
      <c r="CD172" s="161"/>
      <c r="CE172" s="15" t="str">
        <f>IF(CB178=$A$11,BO178,IF(CB179=$A$11,BO179,""))</f>
        <v/>
      </c>
      <c r="CF172" s="10" t="str">
        <f ca="1">IF(CB178=$A$11,BP178,IF(CB179=$A$11,BP179,"Winner Match "&amp;BO181))</f>
        <v>Winner Match 41</v>
      </c>
      <c r="CG172" s="10"/>
      <c r="CH172" s="24"/>
      <c r="CI172" s="353"/>
      <c r="CJ172" s="24"/>
      <c r="CK172" s="353"/>
      <c r="CL172" s="24"/>
      <c r="CM172" s="353"/>
      <c r="CN172" s="24"/>
      <c r="CO172" s="353"/>
      <c r="CP172" s="24"/>
      <c r="CQ172" s="365"/>
      <c r="CR172" s="149">
        <f>IF(CH171&lt;CH172,1,0)+IF(CJ171&lt;CJ172,1,0)+IF(CL171&lt;CL172,1,0)+IF(CN171&lt;CN172,1,0)+IF(CP171&lt;CP172,1,0)</f>
        <v>0</v>
      </c>
    </row>
    <row r="173" spans="1:150" ht="15" customHeight="1" x14ac:dyDescent="0.25">
      <c r="B173" s="335"/>
      <c r="C173" s="16"/>
      <c r="D173" s="1"/>
      <c r="E173" s="1"/>
      <c r="F173" s="9"/>
      <c r="G173" s="351"/>
      <c r="H173" s="9"/>
      <c r="I173" s="351"/>
      <c r="J173" s="9"/>
      <c r="K173" s="351"/>
      <c r="L173" s="9"/>
      <c r="M173" s="351"/>
      <c r="N173" s="9"/>
      <c r="O173" s="366"/>
      <c r="P173" s="138"/>
      <c r="Q173" s="138"/>
      <c r="R173" s="218"/>
      <c r="S173" s="1"/>
      <c r="T173" s="1"/>
      <c r="U173" s="1"/>
      <c r="V173" s="1"/>
      <c r="W173" s="351"/>
      <c r="X173" s="1"/>
      <c r="Y173" s="351"/>
      <c r="Z173" s="1"/>
      <c r="AA173" s="351"/>
      <c r="AB173" s="1"/>
      <c r="AC173" s="351"/>
      <c r="AD173" s="1"/>
      <c r="AE173" s="351"/>
      <c r="AF173" s="138"/>
      <c r="AG173" s="148"/>
      <c r="AH173" s="219"/>
      <c r="AI173" s="16"/>
      <c r="AJ173" s="1"/>
      <c r="AK173" s="1"/>
      <c r="AL173" s="9"/>
      <c r="AM173" s="351"/>
      <c r="AN173" s="9"/>
      <c r="AP173" s="9"/>
      <c r="AR173" s="9"/>
      <c r="AT173" s="9"/>
      <c r="AU173" s="366"/>
      <c r="AV173" s="137"/>
      <c r="BM173" s="28"/>
      <c r="CC173" s="148"/>
      <c r="CD173" s="161"/>
      <c r="CE173" s="16"/>
      <c r="CH173" s="9"/>
      <c r="CJ173" s="9"/>
      <c r="CL173" s="9"/>
      <c r="CN173" s="9"/>
      <c r="CP173" s="9"/>
      <c r="CQ173" s="366"/>
      <c r="CR173" s="137"/>
    </row>
    <row r="174" spans="1:150" ht="15" customHeight="1" x14ac:dyDescent="0.25">
      <c r="B174" s="162"/>
      <c r="C174" s="22">
        <f ca="1">IF(C171="(Bye)",C160,IF(C172="(Bye)",C160,C160+1))</f>
        <v>12</v>
      </c>
      <c r="D174" s="19">
        <f ca="1">VLOOKUP(C174,dummy1!$O$9:$R$72,2,FALSE)</f>
        <v>42040</v>
      </c>
      <c r="E174" s="20">
        <f ca="1">VLOOKUP(C174,dummy1!$O$9:$R$72,3,FALSE)</f>
        <v>0.625</v>
      </c>
      <c r="F174" s="118" t="str">
        <f ca="1">VLOOKUP(C174,dummy1!$O$9:$R$72,4,FALSE)</f>
        <v>Court 12</v>
      </c>
      <c r="G174" s="372"/>
      <c r="H174" s="119"/>
      <c r="I174" s="372"/>
      <c r="J174" s="119"/>
      <c r="K174" s="372"/>
      <c r="L174" s="119"/>
      <c r="M174" s="372"/>
      <c r="N174" s="120"/>
      <c r="O174" s="366"/>
      <c r="P174" s="138"/>
      <c r="Q174" s="138"/>
      <c r="R174" s="218"/>
      <c r="S174" s="1"/>
      <c r="T174" s="1"/>
      <c r="U174" s="1"/>
      <c r="V174" s="1"/>
      <c r="W174" s="351"/>
      <c r="X174" s="1"/>
      <c r="Y174" s="351"/>
      <c r="Z174" s="1"/>
      <c r="AA174" s="351"/>
      <c r="AB174" s="1"/>
      <c r="AC174" s="351"/>
      <c r="AD174" s="1"/>
      <c r="AE174" s="351"/>
      <c r="AF174" s="138"/>
      <c r="AG174" s="148"/>
      <c r="AH174" s="220"/>
      <c r="AI174" s="22">
        <f ca="1">AI146+1</f>
        <v>31</v>
      </c>
      <c r="AJ174" s="19">
        <f ca="1">VLOOKUP(AI174,dummy1!$O$9:$R$72,2,FALSE)</f>
        <v>42040</v>
      </c>
      <c r="AK174" s="20">
        <f ca="1">VLOOKUP(AI174,dummy1!$O$9:$R$72,3,FALSE)</f>
        <v>0.70833333333333337</v>
      </c>
      <c r="AL174" s="420" t="str">
        <f ca="1">VLOOKUP(AI174,dummy1!$O$9:$R$72,4,FALSE)</f>
        <v>Court 15</v>
      </c>
      <c r="AM174" s="421"/>
      <c r="AN174" s="421"/>
      <c r="AO174" s="421"/>
      <c r="AP174" s="421"/>
      <c r="AQ174" s="421"/>
      <c r="AR174" s="421"/>
      <c r="AS174" s="421"/>
      <c r="AT174" s="422"/>
      <c r="AU174" s="366"/>
      <c r="AV174" s="137"/>
      <c r="BM174" s="28"/>
      <c r="CC174" s="148"/>
      <c r="CD174" s="162"/>
      <c r="CE174" s="22">
        <f ca="1">CE118+1</f>
        <v>43</v>
      </c>
      <c r="CF174" s="19">
        <f ca="1">VLOOKUP(CE174,dummy1!$O$9:$R$72,2,FALSE)</f>
        <v>42040</v>
      </c>
      <c r="CG174" s="20">
        <f ca="1">VLOOKUP(CE174,dummy1!$O$9:$R$72,3,FALSE)</f>
        <v>0.79166666666666674</v>
      </c>
      <c r="CH174" s="420" t="str">
        <f ca="1">VLOOKUP(CE174,dummy1!$O$9:$R$72,4,FALSE)</f>
        <v>Court 11</v>
      </c>
      <c r="CI174" s="421"/>
      <c r="CJ174" s="421"/>
      <c r="CK174" s="421"/>
      <c r="CL174" s="421"/>
      <c r="CM174" s="421"/>
      <c r="CN174" s="421"/>
      <c r="CO174" s="421"/>
      <c r="CP174" s="422"/>
      <c r="CQ174" s="366"/>
      <c r="CR174" s="137"/>
    </row>
    <row r="175" spans="1:150" ht="15" customHeight="1" x14ac:dyDescent="0.25">
      <c r="B175" s="163"/>
      <c r="C175" s="7"/>
      <c r="D175" s="5"/>
      <c r="E175" s="5"/>
      <c r="F175" s="18"/>
      <c r="G175" s="355"/>
      <c r="H175" s="18"/>
      <c r="I175" s="355"/>
      <c r="J175" s="18"/>
      <c r="K175" s="355"/>
      <c r="L175" s="18"/>
      <c r="M175" s="355"/>
      <c r="N175" s="18"/>
      <c r="O175" s="367"/>
      <c r="P175" s="138"/>
      <c r="Q175" s="138"/>
      <c r="R175" s="218"/>
      <c r="S175" s="1"/>
      <c r="T175" s="1"/>
      <c r="U175" s="1"/>
      <c r="V175" s="1"/>
      <c r="W175" s="351"/>
      <c r="X175" s="1"/>
      <c r="Y175" s="351"/>
      <c r="Z175" s="1"/>
      <c r="AA175" s="351"/>
      <c r="AB175" s="1"/>
      <c r="AC175" s="351"/>
      <c r="AD175" s="1"/>
      <c r="AE175" s="351"/>
      <c r="AF175" s="138"/>
      <c r="AG175" s="148"/>
      <c r="AH175" s="221"/>
      <c r="AI175" s="7"/>
      <c r="AJ175" s="5"/>
      <c r="AK175" s="5"/>
      <c r="AL175" s="18"/>
      <c r="AM175" s="355"/>
      <c r="AN175" s="18"/>
      <c r="AO175" s="355"/>
      <c r="AP175" s="18"/>
      <c r="AQ175" s="355"/>
      <c r="AR175" s="18"/>
      <c r="AS175" s="355"/>
      <c r="AT175" s="18"/>
      <c r="AU175" s="367"/>
      <c r="AV175" s="137"/>
      <c r="BM175" s="28"/>
      <c r="CC175" s="148"/>
      <c r="CD175" s="163"/>
      <c r="CE175" s="7"/>
      <c r="CF175" s="5"/>
      <c r="CG175" s="5"/>
      <c r="CH175" s="18"/>
      <c r="CI175" s="355"/>
      <c r="CJ175" s="18"/>
      <c r="CK175" s="355"/>
      <c r="CL175" s="18"/>
      <c r="CM175" s="355"/>
      <c r="CN175" s="18"/>
      <c r="CO175" s="355"/>
      <c r="CP175" s="18"/>
      <c r="CQ175" s="367"/>
      <c r="CR175" s="137"/>
    </row>
    <row r="176" spans="1:150" ht="15" customHeight="1" x14ac:dyDescent="0.25">
      <c r="A176" s="138"/>
      <c r="B176" s="164"/>
      <c r="C176" s="1"/>
      <c r="D176" s="1"/>
      <c r="E176" s="1"/>
      <c r="F176" s="1"/>
      <c r="G176" s="351"/>
      <c r="H176" s="1"/>
      <c r="I176" s="351"/>
      <c r="J176" s="1"/>
      <c r="K176" s="351"/>
      <c r="L176" s="1"/>
      <c r="M176" s="351"/>
      <c r="N176" s="1"/>
      <c r="O176" s="351"/>
      <c r="P176" s="138"/>
      <c r="Q176" s="138"/>
      <c r="R176" s="218"/>
      <c r="S176" s="1"/>
      <c r="T176" s="1"/>
      <c r="U176" s="1"/>
      <c r="V176" s="1"/>
      <c r="W176" s="351"/>
      <c r="X176" s="1"/>
      <c r="Y176" s="351"/>
      <c r="Z176" s="1"/>
      <c r="AA176" s="351"/>
      <c r="AB176" s="1"/>
      <c r="AC176" s="351"/>
      <c r="AD176" s="1"/>
      <c r="AE176" s="351"/>
      <c r="AF176" s="138"/>
      <c r="AG176" s="148"/>
      <c r="AH176" s="218"/>
      <c r="AI176" s="1"/>
      <c r="AJ176" s="1"/>
      <c r="AK176" s="1"/>
      <c r="AL176" s="1"/>
      <c r="AM176" s="351"/>
      <c r="AN176" s="1"/>
      <c r="BM176" s="28"/>
      <c r="CC176" s="148"/>
    </row>
    <row r="177" spans="1:81" ht="15" customHeight="1" x14ac:dyDescent="0.25">
      <c r="A177" s="138"/>
      <c r="B177" s="164"/>
      <c r="C177" s="1"/>
      <c r="D177" s="1"/>
      <c r="E177" s="1"/>
      <c r="F177" s="1"/>
      <c r="G177" s="351"/>
      <c r="H177" s="1"/>
      <c r="I177" s="351"/>
      <c r="J177" s="1"/>
      <c r="K177" s="351"/>
      <c r="L177" s="1"/>
      <c r="M177" s="351"/>
      <c r="N177" s="1"/>
      <c r="O177" s="351"/>
      <c r="P177" s="138"/>
      <c r="Q177" s="138"/>
      <c r="R177" s="222"/>
      <c r="S177" s="12"/>
      <c r="T177" s="13"/>
      <c r="U177" s="8"/>
      <c r="V177" s="8"/>
      <c r="W177" s="354"/>
      <c r="X177" s="8"/>
      <c r="Y177" s="354"/>
      <c r="Z177" s="8"/>
      <c r="AA177" s="354"/>
      <c r="AB177" s="8"/>
      <c r="AC177" s="354"/>
      <c r="AD177" s="8"/>
      <c r="AE177" s="363"/>
      <c r="AG177" s="148"/>
      <c r="AH177" s="218"/>
      <c r="AI177" s="1"/>
      <c r="AJ177" s="1"/>
      <c r="AK177" s="1"/>
      <c r="AL177" s="1"/>
      <c r="AM177" s="351"/>
      <c r="AN177" s="1"/>
      <c r="BM177" s="28"/>
      <c r="BN177" s="11"/>
      <c r="BO177" s="12"/>
      <c r="BP177" s="13"/>
      <c r="BQ177" s="8"/>
      <c r="BR177" s="8"/>
      <c r="BS177" s="354"/>
      <c r="BT177" s="8"/>
      <c r="BU177" s="354"/>
      <c r="BV177" s="8"/>
      <c r="BW177" s="354"/>
      <c r="BX177" s="8"/>
      <c r="BY177" s="354"/>
      <c r="BZ177" s="8"/>
      <c r="CA177" s="363"/>
      <c r="CB177" s="137"/>
      <c r="CC177" s="148"/>
    </row>
    <row r="178" spans="1:81" ht="15" customHeight="1" thickBot="1" x14ac:dyDescent="0.3">
      <c r="A178" s="138"/>
      <c r="B178" s="164"/>
      <c r="C178" s="1"/>
      <c r="D178" s="1"/>
      <c r="E178" s="1"/>
      <c r="F178" s="1"/>
      <c r="G178" s="351"/>
      <c r="H178" s="1"/>
      <c r="I178" s="351"/>
      <c r="J178" s="1"/>
      <c r="K178" s="351"/>
      <c r="L178" s="1"/>
      <c r="M178" s="351"/>
      <c r="N178" s="1"/>
      <c r="O178" s="351"/>
      <c r="P178" s="138"/>
      <c r="Q178" s="138"/>
      <c r="R178" s="159" t="str">
        <f ca="1">"L"&amp;S87</f>
        <v>L19</v>
      </c>
      <c r="S178" s="27" t="str">
        <f>IF(AF84=$A$11,S85,IF(AF85=$A$11,S84,""))</f>
        <v/>
      </c>
      <c r="T178" s="1" t="str">
        <f ca="1">IF(AF84=$A$11,T85,IF(AF85=$A$11,T84,"Loser Match "&amp;S87))</f>
        <v>Loser Match 19</v>
      </c>
      <c r="U178" s="1"/>
      <c r="V178" s="23"/>
      <c r="W178" s="352"/>
      <c r="X178" s="23"/>
      <c r="Y178" s="352"/>
      <c r="Z178" s="23"/>
      <c r="AA178" s="352"/>
      <c r="AB178" s="23"/>
      <c r="AC178" s="352"/>
      <c r="AD178" s="23"/>
      <c r="AE178" s="364"/>
      <c r="AF178" s="138">
        <f ca="1">IF(S179="(Bye)",$A$11,IF(V178&gt;V179,1,0)+IF(X178&gt;X179,1,0)+IF(Z178&gt;Z179,1,0)+IF(AB178&gt;AB179,1,0)+IF(AD178&gt;AD179,1,0))</f>
        <v>3</v>
      </c>
      <c r="AG178" s="148"/>
      <c r="AH178" s="218"/>
      <c r="AI178" s="1"/>
      <c r="AJ178" s="1"/>
      <c r="AK178" s="1"/>
      <c r="AL178" s="1"/>
      <c r="AM178" s="351"/>
      <c r="AN178" s="1"/>
      <c r="BM178" s="25"/>
      <c r="BN178" s="26"/>
      <c r="BO178" s="27" t="str">
        <f>IF(BL164=$A$11,AY164,IF(BL165=$A$11,AY165,""))</f>
        <v/>
      </c>
      <c r="BP178" s="1" t="str">
        <f ca="1">IF(BL164=$A$11,AZ164,IF(BL165=$A$11,AZ165,"Winner Match "&amp;AY167))</f>
        <v>Winner Match 37</v>
      </c>
      <c r="BR178" s="23"/>
      <c r="BS178" s="352"/>
      <c r="BT178" s="23"/>
      <c r="BU178" s="352"/>
      <c r="BV178" s="23"/>
      <c r="BW178" s="352"/>
      <c r="BX178" s="23"/>
      <c r="BY178" s="352"/>
      <c r="BZ178" s="23"/>
      <c r="CA178" s="364"/>
      <c r="CB178" s="138">
        <f>IF(BR178&gt;BR179,1,0)+IF(BT178&gt;BT179,1,0)+IF(BV178&gt;BV179,1,0)+IF(BX178&gt;BX179,1,0)+IF(BZ178&gt;BZ179,1,0)</f>
        <v>0</v>
      </c>
      <c r="CC178" s="148"/>
    </row>
    <row r="179" spans="1:81" ht="15" customHeight="1" x14ac:dyDescent="0.25">
      <c r="A179" s="138"/>
      <c r="B179" s="164"/>
      <c r="C179" s="1"/>
      <c r="D179" s="1"/>
      <c r="E179" s="1"/>
      <c r="F179" s="1"/>
      <c r="G179" s="351"/>
      <c r="H179" s="1"/>
      <c r="I179" s="351"/>
      <c r="J179" s="1"/>
      <c r="K179" s="351"/>
      <c r="L179" s="1"/>
      <c r="M179" s="351"/>
      <c r="N179" s="1"/>
      <c r="O179" s="351"/>
      <c r="P179" s="138"/>
      <c r="Q179" s="207"/>
      <c r="R179" s="238" t="str">
        <f ca="1">IF(AND(C185="(Bye)",OR(C186&lt;&gt;"",C186="(Bye)")),B186,"")</f>
        <v>L8</v>
      </c>
      <c r="S179" s="15" t="str">
        <f ca="1">IF(P185=$A$11,C185,IF(P186=$A$11,C186,""))</f>
        <v>(Bye)</v>
      </c>
      <c r="T179" s="10" t="str">
        <f ca="1">IF(P185=$A$11,D185,IF(P186=$A$11,D186,"Winner Match "&amp;C188))</f>
        <v/>
      </c>
      <c r="U179" s="10"/>
      <c r="V179" s="24"/>
      <c r="W179" s="353"/>
      <c r="X179" s="24"/>
      <c r="Y179" s="353"/>
      <c r="Z179" s="24"/>
      <c r="AA179" s="353"/>
      <c r="AB179" s="24"/>
      <c r="AC179" s="353"/>
      <c r="AD179" s="24"/>
      <c r="AE179" s="365"/>
      <c r="AF179" s="149">
        <f>IF(S178="(Bye)",$A$11,IF(V178&lt;V179,1,0)+IF(X178&lt;X179,1,0)+IF(Z178&lt;Z179,1,0)+IF(AB178&lt;AB179,1,0)+IF(AD178&lt;AD179,1,0))</f>
        <v>0</v>
      </c>
      <c r="AG179" s="138"/>
      <c r="AH179" s="218"/>
      <c r="AI179" s="1"/>
      <c r="AJ179" s="1"/>
      <c r="AK179" s="1"/>
      <c r="AL179" s="1"/>
      <c r="AM179" s="351"/>
      <c r="AN179" s="1"/>
      <c r="BM179" s="28"/>
      <c r="BN179" s="14"/>
      <c r="BO179" s="15" t="str">
        <f>IF(BL192=$A$11,AY192,IF(BL193=$A$11,AY193,""))</f>
        <v/>
      </c>
      <c r="BP179" s="10" t="str">
        <f ca="1">IF(BL192=$A$11,AZ192,IF(BL193=$A$11,AZ193,"Winner Match "&amp;AY195))</f>
        <v>Winner Match 38</v>
      </c>
      <c r="BQ179" s="10"/>
      <c r="BR179" s="24"/>
      <c r="BS179" s="353"/>
      <c r="BT179" s="24"/>
      <c r="BU179" s="353"/>
      <c r="BV179" s="24"/>
      <c r="BW179" s="353"/>
      <c r="BX179" s="24"/>
      <c r="BY179" s="353"/>
      <c r="BZ179" s="24"/>
      <c r="CA179" s="365"/>
      <c r="CB179" s="149">
        <f>IF(BR178&lt;BR179,1,0)+IF(BT178&lt;BT179,1,0)+IF(BV178&lt;BV179,1,0)+IF(BX178&lt;BX179,1,0)+IF(BZ178&lt;BZ179,1,0)</f>
        <v>0</v>
      </c>
    </row>
    <row r="180" spans="1:81" ht="15" customHeight="1" x14ac:dyDescent="0.25">
      <c r="A180" s="138"/>
      <c r="B180" s="164"/>
      <c r="C180" s="1"/>
      <c r="D180" s="1"/>
      <c r="E180" s="1"/>
      <c r="F180" s="1"/>
      <c r="G180" s="351"/>
      <c r="H180" s="1"/>
      <c r="I180" s="351"/>
      <c r="J180" s="1"/>
      <c r="K180" s="351"/>
      <c r="L180" s="1"/>
      <c r="M180" s="351"/>
      <c r="N180" s="1"/>
      <c r="O180" s="351"/>
      <c r="P180" s="138"/>
      <c r="Q180" s="148"/>
      <c r="R180" s="238"/>
      <c r="S180" s="16"/>
      <c r="T180" s="1"/>
      <c r="U180" s="1"/>
      <c r="V180" s="9"/>
      <c r="W180" s="351"/>
      <c r="X180" s="9"/>
      <c r="Y180" s="351"/>
      <c r="Z180" s="9"/>
      <c r="AA180" s="351"/>
      <c r="AB180" s="9"/>
      <c r="AC180" s="351"/>
      <c r="AD180" s="9"/>
      <c r="AE180" s="366"/>
      <c r="AG180" s="138"/>
      <c r="AH180" s="218"/>
      <c r="AI180" s="1"/>
      <c r="AJ180" s="1"/>
      <c r="AK180" s="1"/>
      <c r="AL180" s="1"/>
      <c r="AM180" s="351"/>
      <c r="AN180" s="1"/>
      <c r="BM180" s="28"/>
      <c r="BN180" s="14"/>
      <c r="BO180" s="16"/>
      <c r="BR180" s="9"/>
      <c r="BT180" s="9"/>
      <c r="BV180" s="9"/>
      <c r="BX180" s="9"/>
      <c r="BZ180" s="9"/>
      <c r="CA180" s="366"/>
      <c r="CB180" s="137"/>
    </row>
    <row r="181" spans="1:81" ht="15" customHeight="1" x14ac:dyDescent="0.25">
      <c r="A181" s="138"/>
      <c r="B181" s="164"/>
      <c r="C181" s="1"/>
      <c r="D181" s="1"/>
      <c r="E181" s="1"/>
      <c r="F181" s="1"/>
      <c r="G181" s="351"/>
      <c r="H181" s="1"/>
      <c r="I181" s="351"/>
      <c r="J181" s="1"/>
      <c r="K181" s="351"/>
      <c r="L181" s="1"/>
      <c r="M181" s="351"/>
      <c r="N181" s="1"/>
      <c r="O181" s="351"/>
      <c r="P181" s="138"/>
      <c r="Q181" s="148"/>
      <c r="R181" s="220"/>
      <c r="S181" s="22">
        <f ca="1">IF(S178="(Bye)",S167,IF(S179="(Bye)",S167,S167+1))</f>
        <v>24</v>
      </c>
      <c r="T181" s="19">
        <f ca="1">VLOOKUP(S181,dummy1!$O$9:$R$72,2,FALSE)</f>
        <v>42040</v>
      </c>
      <c r="U181" s="20">
        <f ca="1">VLOOKUP(S181,dummy1!$O$9:$R$72,3,FALSE)</f>
        <v>0.70833333333333337</v>
      </c>
      <c r="V181" s="420" t="str">
        <f ca="1">VLOOKUP(S181,dummy1!$O$9:$R$72,4,FALSE)</f>
        <v>Court 8</v>
      </c>
      <c r="W181" s="421"/>
      <c r="X181" s="421"/>
      <c r="Y181" s="421"/>
      <c r="Z181" s="421"/>
      <c r="AA181" s="421"/>
      <c r="AB181" s="421"/>
      <c r="AC181" s="421"/>
      <c r="AD181" s="422"/>
      <c r="AE181" s="366"/>
      <c r="AG181" s="138"/>
      <c r="AH181" s="218"/>
      <c r="AI181" s="1"/>
      <c r="AJ181" s="1"/>
      <c r="AK181" s="1"/>
      <c r="AL181" s="1"/>
      <c r="AM181" s="351"/>
      <c r="AN181" s="1"/>
      <c r="BM181" s="28"/>
      <c r="BN181" s="21"/>
      <c r="BO181" s="22">
        <f ca="1">BO125+1</f>
        <v>41</v>
      </c>
      <c r="BP181" s="19">
        <f ca="1">VLOOKUP(BO181,dummy1!$O$9:$R$72,2,FALSE)</f>
        <v>42040</v>
      </c>
      <c r="BQ181" s="20">
        <f ca="1">VLOOKUP(BO181,dummy1!$O$9:$R$72,3,FALSE)</f>
        <v>0.79166666666666674</v>
      </c>
      <c r="BR181" s="420" t="str">
        <f ca="1">VLOOKUP(BO181,dummy1!$O$9:$R$72,4,FALSE)</f>
        <v>Court 9</v>
      </c>
      <c r="BS181" s="421"/>
      <c r="BT181" s="421"/>
      <c r="BU181" s="421"/>
      <c r="BV181" s="421"/>
      <c r="BW181" s="421"/>
      <c r="BX181" s="421"/>
      <c r="BY181" s="421"/>
      <c r="BZ181" s="422"/>
      <c r="CA181" s="366"/>
      <c r="CB181" s="137"/>
    </row>
    <row r="182" spans="1:81" ht="15" customHeight="1" x14ac:dyDescent="0.25">
      <c r="A182" s="138"/>
      <c r="B182" s="164"/>
      <c r="C182" s="1"/>
      <c r="D182" s="1"/>
      <c r="E182" s="1"/>
      <c r="F182" s="1"/>
      <c r="G182" s="351"/>
      <c r="H182" s="1"/>
      <c r="I182" s="351"/>
      <c r="J182" s="1"/>
      <c r="K182" s="351"/>
      <c r="L182" s="1"/>
      <c r="M182" s="351"/>
      <c r="N182" s="1"/>
      <c r="O182" s="351"/>
      <c r="P182" s="138"/>
      <c r="Q182" s="148"/>
      <c r="R182" s="221"/>
      <c r="S182" s="7"/>
      <c r="T182" s="5"/>
      <c r="U182" s="5"/>
      <c r="V182" s="18"/>
      <c r="W182" s="355"/>
      <c r="X182" s="18"/>
      <c r="Y182" s="355"/>
      <c r="Z182" s="18"/>
      <c r="AA182" s="355"/>
      <c r="AB182" s="18"/>
      <c r="AC182" s="355"/>
      <c r="AD182" s="18"/>
      <c r="AE182" s="367"/>
      <c r="AG182" s="138"/>
      <c r="AH182" s="218"/>
      <c r="AI182" s="1"/>
      <c r="AJ182" s="1"/>
      <c r="AK182" s="1"/>
      <c r="AL182" s="1"/>
      <c r="AM182" s="351"/>
      <c r="AN182" s="1"/>
      <c r="BM182" s="28"/>
      <c r="BN182" s="17"/>
      <c r="BO182" s="7"/>
      <c r="BP182" s="5"/>
      <c r="BQ182" s="5"/>
      <c r="BR182" s="18"/>
      <c r="BS182" s="355"/>
      <c r="BT182" s="18"/>
      <c r="BU182" s="355"/>
      <c r="BV182" s="18"/>
      <c r="BW182" s="355"/>
      <c r="BX182" s="18"/>
      <c r="BY182" s="355"/>
      <c r="BZ182" s="18"/>
      <c r="CA182" s="367"/>
      <c r="CB182" s="137"/>
    </row>
    <row r="183" spans="1:81" ht="15" customHeight="1" x14ac:dyDescent="0.25">
      <c r="A183" s="138"/>
      <c r="B183" s="164"/>
      <c r="C183" s="1"/>
      <c r="D183" s="1"/>
      <c r="E183" s="1"/>
      <c r="F183" s="1"/>
      <c r="G183" s="351"/>
      <c r="H183" s="1"/>
      <c r="I183" s="351"/>
      <c r="J183" s="1"/>
      <c r="K183" s="351"/>
      <c r="L183" s="1"/>
      <c r="M183" s="351"/>
      <c r="N183" s="1"/>
      <c r="O183" s="351"/>
      <c r="P183" s="138"/>
      <c r="Q183" s="148"/>
      <c r="R183" s="218"/>
      <c r="S183" s="1"/>
      <c r="T183" s="1"/>
      <c r="U183" s="1"/>
      <c r="V183" s="1"/>
      <c r="W183" s="351"/>
      <c r="X183" s="1"/>
      <c r="Y183" s="351"/>
      <c r="Z183" s="1"/>
      <c r="AA183" s="351"/>
      <c r="AB183" s="1"/>
      <c r="AC183" s="351"/>
      <c r="AD183" s="1"/>
      <c r="AE183" s="351"/>
      <c r="AF183" s="138"/>
      <c r="AG183" s="138"/>
      <c r="AH183" s="218"/>
      <c r="AI183" s="1"/>
      <c r="AJ183" s="1"/>
      <c r="AK183" s="1"/>
      <c r="AL183" s="1"/>
      <c r="AM183" s="351"/>
      <c r="AN183" s="1"/>
      <c r="BM183" s="28"/>
    </row>
    <row r="184" spans="1:81" ht="15" customHeight="1" x14ac:dyDescent="0.25">
      <c r="A184" s="137" t="str">
        <f ca="1">IF(OR(C185="(Bye)",C186="(Bye)"),"Bye","")</f>
        <v>Bye</v>
      </c>
      <c r="B184" s="165"/>
      <c r="C184" s="12"/>
      <c r="D184" s="13"/>
      <c r="E184" s="8"/>
      <c r="F184" s="8"/>
      <c r="G184" s="354"/>
      <c r="H184" s="8"/>
      <c r="I184" s="354"/>
      <c r="J184" s="8"/>
      <c r="K184" s="354"/>
      <c r="L184" s="8"/>
      <c r="M184" s="354"/>
      <c r="N184" s="8"/>
      <c r="O184" s="363"/>
      <c r="P184" s="138"/>
      <c r="Q184" s="148"/>
      <c r="R184" s="218"/>
      <c r="S184" s="1"/>
      <c r="T184" s="1"/>
      <c r="U184" s="1"/>
      <c r="V184" s="1"/>
      <c r="W184" s="351"/>
      <c r="X184" s="1"/>
      <c r="Y184" s="351"/>
      <c r="Z184" s="1"/>
      <c r="AA184" s="351"/>
      <c r="AB184" s="1"/>
      <c r="AC184" s="351"/>
      <c r="AD184" s="1"/>
      <c r="AE184" s="351"/>
      <c r="AF184" s="138"/>
      <c r="AG184" s="138"/>
      <c r="AH184" s="218"/>
      <c r="AI184" s="1"/>
      <c r="AJ184" s="1"/>
      <c r="AK184" s="1"/>
      <c r="AL184" s="1"/>
      <c r="AM184" s="351"/>
      <c r="AN184" s="1"/>
      <c r="BM184" s="28"/>
    </row>
    <row r="185" spans="1:81" ht="15" customHeight="1" thickBot="1" x14ac:dyDescent="0.3">
      <c r="B185" s="160" t="str">
        <f ca="1">"L"&amp;C72</f>
        <v>L8</v>
      </c>
      <c r="C185" s="15" t="str">
        <f ca="1">IF(P69=$A$11,C70,IF(P70=$A$11,C69,""))</f>
        <v>(Bye)</v>
      </c>
      <c r="D185" s="1" t="str">
        <f ca="1">IF(P69=$A$11,D70,IF(P70=$A$11,D69,"Loser Match "&amp;C72))</f>
        <v/>
      </c>
      <c r="E185" s="1"/>
      <c r="F185" s="23"/>
      <c r="G185" s="352"/>
      <c r="H185" s="23"/>
      <c r="I185" s="352"/>
      <c r="J185" s="23"/>
      <c r="K185" s="352"/>
      <c r="L185" s="23"/>
      <c r="M185" s="352"/>
      <c r="N185" s="23"/>
      <c r="O185" s="364"/>
      <c r="P185" s="138">
        <f ca="1">IF(C186="(Bye)",$A$11,IF(F185&gt;F186,1,0)+IF(H185&gt;H186,1,0)+IF(J185&gt;J186,1,0)+IF(L185&gt;L186,1,0)+IF(N185&gt;N186,1,0))</f>
        <v>3</v>
      </c>
      <c r="Q185" s="148"/>
      <c r="R185" s="218"/>
      <c r="S185" s="1"/>
      <c r="T185" s="1"/>
      <c r="U185" s="1"/>
      <c r="V185" s="1"/>
      <c r="W185" s="351"/>
      <c r="X185" s="1"/>
      <c r="Y185" s="351"/>
      <c r="Z185" s="1"/>
      <c r="AA185" s="351"/>
      <c r="AB185" s="1"/>
      <c r="AC185" s="351"/>
      <c r="AD185" s="1"/>
      <c r="AE185" s="351"/>
      <c r="AF185" s="138"/>
      <c r="AG185" s="138"/>
      <c r="AH185" s="218"/>
      <c r="AI185" s="1"/>
      <c r="AJ185" s="1"/>
      <c r="AK185" s="1"/>
      <c r="AL185" s="1"/>
      <c r="AM185" s="351"/>
      <c r="AN185" s="1"/>
      <c r="BM185" s="28"/>
    </row>
    <row r="186" spans="1:81" ht="15" customHeight="1" x14ac:dyDescent="0.25">
      <c r="B186" s="160" t="str">
        <f ca="1">"L"&amp;C78</f>
        <v>L8</v>
      </c>
      <c r="C186" s="15" t="str">
        <f ca="1">IF(P75=$A$11,C76,IF(P76=$A$11,C75,""))</f>
        <v>(Bye)</v>
      </c>
      <c r="D186" s="10" t="str">
        <f ca="1">IF(P75=$A$11,D76,IF(P76=$A$11,D75,"Loser Match "&amp;C78))</f>
        <v/>
      </c>
      <c r="E186" s="10"/>
      <c r="F186" s="24"/>
      <c r="G186" s="353"/>
      <c r="H186" s="24"/>
      <c r="I186" s="353"/>
      <c r="J186" s="24"/>
      <c r="K186" s="353"/>
      <c r="L186" s="24"/>
      <c r="M186" s="353"/>
      <c r="N186" s="24"/>
      <c r="O186" s="365"/>
      <c r="P186" s="149">
        <f ca="1">IF(C185="(Bye)",$A$11,IF(F185&lt;F186,1,0)+IF(H185&lt;H186,1,0)+IF(J185&lt;J186,1,0)+IF(L185&lt;L186,1,0)+IF(N185&lt;N186,1,0))</f>
        <v>3</v>
      </c>
      <c r="Q186" s="138"/>
      <c r="R186" s="218"/>
      <c r="S186" s="1"/>
      <c r="T186" s="1"/>
      <c r="U186" s="1"/>
      <c r="V186" s="1"/>
      <c r="W186" s="351"/>
      <c r="X186" s="1"/>
      <c r="Y186" s="351"/>
      <c r="Z186" s="1"/>
      <c r="AA186" s="351"/>
      <c r="AB186" s="1"/>
      <c r="AC186" s="351"/>
      <c r="AD186" s="1"/>
      <c r="AE186" s="351"/>
      <c r="AF186" s="138"/>
      <c r="AG186" s="138"/>
      <c r="AH186" s="218"/>
      <c r="AI186" s="1"/>
      <c r="AJ186" s="1"/>
      <c r="AK186" s="1"/>
      <c r="AL186" s="1"/>
      <c r="AM186" s="351"/>
      <c r="AN186" s="1"/>
      <c r="BM186" s="28"/>
    </row>
    <row r="187" spans="1:81" ht="15" customHeight="1" x14ac:dyDescent="0.25">
      <c r="B187" s="335"/>
      <c r="C187" s="16"/>
      <c r="D187" s="1"/>
      <c r="E187" s="1"/>
      <c r="F187" s="9"/>
      <c r="G187" s="351"/>
      <c r="H187" s="9"/>
      <c r="I187" s="351"/>
      <c r="J187" s="9"/>
      <c r="K187" s="351"/>
      <c r="L187" s="9"/>
      <c r="M187" s="351"/>
      <c r="N187" s="9"/>
      <c r="O187" s="366"/>
      <c r="P187" s="138"/>
      <c r="Q187" s="138"/>
      <c r="R187" s="218"/>
      <c r="S187" s="1"/>
      <c r="T187" s="1"/>
      <c r="U187" s="1"/>
      <c r="V187" s="1"/>
      <c r="W187" s="351"/>
      <c r="X187" s="1"/>
      <c r="Y187" s="351"/>
      <c r="Z187" s="1"/>
      <c r="AA187" s="351"/>
      <c r="AB187" s="1"/>
      <c r="AC187" s="351"/>
      <c r="AD187" s="1"/>
      <c r="AE187" s="351"/>
      <c r="AF187" s="138"/>
      <c r="AG187" s="138"/>
      <c r="AH187" s="218"/>
      <c r="AI187" s="1"/>
      <c r="AJ187" s="1"/>
      <c r="AK187" s="1"/>
      <c r="AL187" s="1"/>
      <c r="AM187" s="351"/>
      <c r="AN187" s="1"/>
      <c r="BM187" s="28"/>
    </row>
    <row r="188" spans="1:81" ht="15" customHeight="1" x14ac:dyDescent="0.25">
      <c r="B188" s="162"/>
      <c r="C188" s="22">
        <f ca="1">IF(C185="(Bye)",C174,IF(C186="(Bye)",C174,C174+1))</f>
        <v>12</v>
      </c>
      <c r="D188" s="19">
        <f ca="1">VLOOKUP(C188,dummy1!$O$9:$R$72,2,FALSE)</f>
        <v>42040</v>
      </c>
      <c r="E188" s="20">
        <f ca="1">VLOOKUP(C188,dummy1!$O$9:$R$72,3,FALSE)</f>
        <v>0.625</v>
      </c>
      <c r="F188" s="420" t="str">
        <f ca="1">VLOOKUP(C188,dummy1!$O$9:$R$72,4,FALSE)</f>
        <v>Court 12</v>
      </c>
      <c r="G188" s="421"/>
      <c r="H188" s="421"/>
      <c r="I188" s="421"/>
      <c r="J188" s="421"/>
      <c r="K188" s="421"/>
      <c r="L188" s="421"/>
      <c r="M188" s="421"/>
      <c r="N188" s="422"/>
      <c r="O188" s="366"/>
      <c r="P188" s="138"/>
      <c r="Q188" s="138"/>
      <c r="R188" s="218"/>
      <c r="S188" s="1"/>
      <c r="T188" s="1"/>
      <c r="U188" s="1"/>
      <c r="V188" s="1"/>
      <c r="W188" s="351"/>
      <c r="X188" s="1"/>
      <c r="Y188" s="351"/>
      <c r="Z188" s="1"/>
      <c r="AA188" s="351"/>
      <c r="AB188" s="1"/>
      <c r="AC188" s="351"/>
      <c r="AD188" s="1"/>
      <c r="AE188" s="351"/>
      <c r="AF188" s="138"/>
      <c r="AG188" s="138"/>
      <c r="AH188" s="218"/>
      <c r="AI188" s="1"/>
      <c r="AJ188" s="1"/>
      <c r="AK188" s="1"/>
      <c r="AL188" s="1"/>
      <c r="AM188" s="351"/>
      <c r="AN188" s="1"/>
      <c r="BM188" s="28"/>
    </row>
    <row r="189" spans="1:81" ht="15" customHeight="1" x14ac:dyDescent="0.25">
      <c r="B189" s="163"/>
      <c r="C189" s="7"/>
      <c r="D189" s="5"/>
      <c r="E189" s="5"/>
      <c r="F189" s="18"/>
      <c r="G189" s="355"/>
      <c r="H189" s="18"/>
      <c r="I189" s="355"/>
      <c r="J189" s="18"/>
      <c r="K189" s="355"/>
      <c r="L189" s="18"/>
      <c r="M189" s="355"/>
      <c r="N189" s="18"/>
      <c r="O189" s="367"/>
      <c r="P189" s="138"/>
      <c r="Q189" s="138"/>
      <c r="R189" s="218"/>
      <c r="S189" s="1"/>
      <c r="T189" s="1"/>
      <c r="U189" s="1"/>
      <c r="V189" s="1"/>
      <c r="W189" s="351"/>
      <c r="X189" s="1"/>
      <c r="Y189" s="351"/>
      <c r="Z189" s="1"/>
      <c r="AA189" s="351"/>
      <c r="AB189" s="1"/>
      <c r="AC189" s="351"/>
      <c r="AD189" s="1"/>
      <c r="AE189" s="351"/>
      <c r="AF189" s="138"/>
      <c r="AG189" s="138"/>
      <c r="AH189" s="218"/>
      <c r="AI189" s="1"/>
      <c r="AJ189" s="1"/>
      <c r="AK189" s="1"/>
      <c r="AL189" s="1"/>
      <c r="AM189" s="351"/>
      <c r="AN189" s="1"/>
      <c r="BM189" s="28"/>
    </row>
    <row r="190" spans="1:81" ht="15" customHeight="1" x14ac:dyDescent="0.25">
      <c r="A190" s="138"/>
      <c r="B190" s="164"/>
      <c r="C190" s="1"/>
      <c r="D190" s="1"/>
      <c r="E190" s="1"/>
      <c r="F190" s="1"/>
      <c r="G190" s="351"/>
      <c r="H190" s="1"/>
      <c r="I190" s="351"/>
      <c r="J190" s="1"/>
      <c r="K190" s="351"/>
      <c r="L190" s="1"/>
      <c r="M190" s="351"/>
      <c r="N190" s="1"/>
      <c r="O190" s="351"/>
      <c r="P190" s="138"/>
      <c r="Q190" s="138"/>
      <c r="R190" s="218"/>
      <c r="S190" s="1"/>
      <c r="T190" s="1"/>
      <c r="U190" s="1"/>
      <c r="V190" s="1"/>
      <c r="W190" s="351"/>
      <c r="X190" s="1"/>
      <c r="Y190" s="351"/>
      <c r="Z190" s="1"/>
      <c r="AA190" s="351"/>
      <c r="AB190" s="1"/>
      <c r="AC190" s="351"/>
      <c r="AD190" s="1"/>
      <c r="AE190" s="351"/>
      <c r="AF190" s="138"/>
      <c r="AG190" s="138"/>
      <c r="AH190" s="218"/>
      <c r="AI190" s="1"/>
      <c r="AJ190" s="1"/>
      <c r="AK190" s="1"/>
      <c r="AL190" s="1"/>
      <c r="AM190" s="351"/>
      <c r="AN190" s="1"/>
      <c r="BM190" s="28"/>
    </row>
    <row r="191" spans="1:81" ht="15" customHeight="1" x14ac:dyDescent="0.25">
      <c r="A191" s="138"/>
      <c r="B191" s="164"/>
      <c r="C191" s="1"/>
      <c r="D191" s="1"/>
      <c r="E191" s="1"/>
      <c r="F191" s="1"/>
      <c r="G191" s="351"/>
      <c r="H191" s="1"/>
      <c r="I191" s="351"/>
      <c r="J191" s="1"/>
      <c r="K191" s="351"/>
      <c r="L191" s="1"/>
      <c r="M191" s="351"/>
      <c r="N191" s="1"/>
      <c r="O191" s="351"/>
      <c r="P191" s="138"/>
      <c r="Q191" s="138"/>
      <c r="R191" s="222"/>
      <c r="S191" s="12"/>
      <c r="T191" s="13"/>
      <c r="U191" s="8"/>
      <c r="V191" s="8"/>
      <c r="W191" s="354"/>
      <c r="X191" s="8"/>
      <c r="Y191" s="354"/>
      <c r="Z191" s="8"/>
      <c r="AA191" s="354"/>
      <c r="AB191" s="8"/>
      <c r="AC191" s="354"/>
      <c r="AD191" s="8"/>
      <c r="AE191" s="363"/>
      <c r="AF191" s="138"/>
      <c r="AG191" s="138"/>
      <c r="AH191" s="218"/>
      <c r="AI191" s="1"/>
      <c r="AJ191" s="1"/>
      <c r="AK191" s="1"/>
      <c r="AL191" s="1"/>
      <c r="AM191" s="351"/>
      <c r="AN191" s="1"/>
      <c r="AX191" s="170"/>
      <c r="AY191" s="12"/>
      <c r="AZ191" s="13"/>
      <c r="BA191" s="8"/>
      <c r="BB191" s="8"/>
      <c r="BC191" s="354"/>
      <c r="BD191" s="8"/>
      <c r="BE191" s="354"/>
      <c r="BF191" s="8"/>
      <c r="BG191" s="354"/>
      <c r="BH191" s="8"/>
      <c r="BI191" s="354"/>
      <c r="BJ191" s="8"/>
      <c r="BK191" s="363"/>
      <c r="BL191" s="137"/>
      <c r="BM191" s="28"/>
    </row>
    <row r="192" spans="1:81" ht="15" customHeight="1" thickBot="1" x14ac:dyDescent="0.3">
      <c r="A192" s="138"/>
      <c r="B192" s="164"/>
      <c r="C192" s="1"/>
      <c r="D192" s="1"/>
      <c r="E192" s="1"/>
      <c r="F192" s="1"/>
      <c r="G192" s="351"/>
      <c r="H192" s="1"/>
      <c r="I192" s="351"/>
      <c r="J192" s="1"/>
      <c r="K192" s="351"/>
      <c r="L192" s="1"/>
      <c r="M192" s="351"/>
      <c r="N192" s="1"/>
      <c r="O192" s="351"/>
      <c r="P192" s="138"/>
      <c r="Q192" s="138"/>
      <c r="R192" s="159" t="str">
        <f ca="1">"L"&amp;S75</f>
        <v>L18</v>
      </c>
      <c r="S192" s="27" t="str">
        <f>IF(AF72=$A$11,S73,IF(AF73=$A$11,S72,""))</f>
        <v/>
      </c>
      <c r="T192" s="1" t="str">
        <f ca="1">IF(AF72=$A$11,T73,IF(AF73=$A$11,T72,"Loser Match "&amp;S75))</f>
        <v>Loser Match 18</v>
      </c>
      <c r="U192" s="1"/>
      <c r="V192" s="23"/>
      <c r="W192" s="352"/>
      <c r="X192" s="23"/>
      <c r="Y192" s="352"/>
      <c r="Z192" s="23"/>
      <c r="AA192" s="352"/>
      <c r="AB192" s="23"/>
      <c r="AC192" s="352"/>
      <c r="AD192" s="23"/>
      <c r="AE192" s="364"/>
      <c r="AF192" s="138">
        <f ca="1">IF(S193="(Bye)",$A$11,IF(V192&gt;V193,1,0)+IF(X192&gt;X193,1,0)+IF(Z192&gt;Z193,1,0)+IF(AB192&gt;AB193,1,0)+IF(AD192&gt;AD193,1,0))</f>
        <v>3</v>
      </c>
      <c r="AG192" s="138"/>
      <c r="AH192" s="218"/>
      <c r="AI192" s="1"/>
      <c r="AJ192" s="1"/>
      <c r="AK192" s="1"/>
      <c r="AL192" s="1"/>
      <c r="AM192" s="351"/>
      <c r="AN192" s="1"/>
      <c r="AX192" s="177" t="str">
        <f ca="1">"L"&amp;AI21</f>
        <v>L25</v>
      </c>
      <c r="AY192" s="27" t="str">
        <f>IF(AV18=$A$11,AI19,IF(AV19=$A$11,AI18,""))</f>
        <v/>
      </c>
      <c r="AZ192" s="1" t="str">
        <f ca="1">IF(AV18=$A$11,AJ19,IF(AV19=$A$11,AJ18,"Loser Match "&amp;AI21))</f>
        <v>Loser Match 25</v>
      </c>
      <c r="BB192" s="23"/>
      <c r="BC192" s="352"/>
      <c r="BD192" s="23"/>
      <c r="BE192" s="352"/>
      <c r="BF192" s="23"/>
      <c r="BG192" s="352"/>
      <c r="BH192" s="23"/>
      <c r="BI192" s="352"/>
      <c r="BJ192" s="23"/>
      <c r="BK192" s="364"/>
      <c r="BL192" s="138">
        <f>IF(BB192&gt;BB193,1,0)+IF(BD192&gt;BD193,1,0)+IF(BF192&gt;BF193,1,0)+IF(BH192&gt;BH193,1,0)+IF(BJ192&gt;BJ193,1,0)</f>
        <v>0</v>
      </c>
      <c r="BM192" s="28"/>
    </row>
    <row r="193" spans="1:64" ht="15" customHeight="1" x14ac:dyDescent="0.25">
      <c r="A193" s="138"/>
      <c r="B193" s="164"/>
      <c r="C193" s="1"/>
      <c r="D193" s="1"/>
      <c r="E193" s="1"/>
      <c r="F193" s="1"/>
      <c r="G193" s="351"/>
      <c r="H193" s="1"/>
      <c r="I193" s="351"/>
      <c r="J193" s="1"/>
      <c r="K193" s="351"/>
      <c r="L193" s="1"/>
      <c r="M193" s="351"/>
      <c r="N193" s="1"/>
      <c r="O193" s="351"/>
      <c r="P193" s="138"/>
      <c r="Q193" s="207"/>
      <c r="R193" s="238" t="str">
        <f ca="1">IF(AND(C199="(Bye)",OR(C200&lt;&gt;"",C200="(Bye)")),B200,"")</f>
        <v>L8</v>
      </c>
      <c r="S193" s="15" t="str">
        <f ca="1">IF(P199=$A$11,C199,IF(P200=$A$11,C200,""))</f>
        <v>(Bye)</v>
      </c>
      <c r="T193" s="10" t="str">
        <f ca="1">IF(P199=$A$11,D199,IF(P200=$A$11,D200,"Winner Match "&amp;C202))</f>
        <v/>
      </c>
      <c r="U193" s="10"/>
      <c r="V193" s="24"/>
      <c r="W193" s="353"/>
      <c r="X193" s="24"/>
      <c r="Y193" s="353"/>
      <c r="Z193" s="24"/>
      <c r="AA193" s="353"/>
      <c r="AB193" s="24"/>
      <c r="AC193" s="353"/>
      <c r="AD193" s="24"/>
      <c r="AE193" s="365"/>
      <c r="AF193" s="149">
        <f>IF(S192="(Bye)",$A$11,IF(V192&lt;V193,1,0)+IF(X192&lt;X193,1,0)+IF(Z192&lt;Z193,1,0)+IF(AB192&lt;AB193,1,0)+IF(AD192&lt;AD193,1,0))</f>
        <v>0</v>
      </c>
      <c r="AG193" s="148"/>
      <c r="AH193" s="218"/>
      <c r="AI193" s="1"/>
      <c r="AJ193" s="1"/>
      <c r="AK193" s="1"/>
      <c r="AL193" s="1"/>
      <c r="AM193" s="351"/>
      <c r="AN193" s="1"/>
      <c r="AW193" s="207"/>
      <c r="AX193" s="161"/>
      <c r="AY193" s="15" t="str">
        <f>IF(AV199=$A$11,AI199,IF(AV200=$A$11,AI200,""))</f>
        <v/>
      </c>
      <c r="AZ193" s="10" t="str">
        <f ca="1">IF(AV199=$A$11,AJ199,IF(AV200=$A$11,AJ200,"Winner Match "&amp;AI202))</f>
        <v>Winner Match 32</v>
      </c>
      <c r="BA193" s="10"/>
      <c r="BB193" s="24"/>
      <c r="BC193" s="353"/>
      <c r="BD193" s="24"/>
      <c r="BE193" s="353"/>
      <c r="BF193" s="24"/>
      <c r="BG193" s="353"/>
      <c r="BH193" s="24"/>
      <c r="BI193" s="353"/>
      <c r="BJ193" s="24"/>
      <c r="BK193" s="365"/>
      <c r="BL193" s="149">
        <f>IF(BB192&lt;BB193,1,0)+IF(BD192&lt;BD193,1,0)+IF(BF192&lt;BF193,1,0)+IF(BH192&lt;BH193,1,0)+IF(BJ192&lt;BJ193,1,0)</f>
        <v>0</v>
      </c>
    </row>
    <row r="194" spans="1:64" ht="15" customHeight="1" x14ac:dyDescent="0.25">
      <c r="A194" s="138"/>
      <c r="B194" s="164"/>
      <c r="C194" s="1"/>
      <c r="D194" s="1"/>
      <c r="E194" s="1"/>
      <c r="F194" s="1"/>
      <c r="G194" s="351"/>
      <c r="H194" s="1"/>
      <c r="I194" s="351"/>
      <c r="J194" s="1"/>
      <c r="K194" s="351"/>
      <c r="L194" s="1"/>
      <c r="M194" s="351"/>
      <c r="N194" s="1"/>
      <c r="O194" s="351"/>
      <c r="P194" s="138"/>
      <c r="Q194" s="148"/>
      <c r="R194" s="238"/>
      <c r="S194" s="16"/>
      <c r="T194" s="1"/>
      <c r="U194" s="1"/>
      <c r="V194" s="9"/>
      <c r="W194" s="351"/>
      <c r="X194" s="9"/>
      <c r="Y194" s="351"/>
      <c r="Z194" s="9"/>
      <c r="AA194" s="351"/>
      <c r="AB194" s="9"/>
      <c r="AC194" s="351"/>
      <c r="AD194" s="9"/>
      <c r="AE194" s="366"/>
      <c r="AF194" s="138"/>
      <c r="AG194" s="148"/>
      <c r="AH194" s="218"/>
      <c r="AI194" s="1"/>
      <c r="AJ194" s="1"/>
      <c r="AK194" s="1"/>
      <c r="AL194" s="1"/>
      <c r="AM194" s="351"/>
      <c r="AN194" s="1"/>
      <c r="AW194" s="148"/>
      <c r="AX194" s="161"/>
      <c r="AY194" s="16"/>
      <c r="BB194" s="9"/>
      <c r="BD194" s="9"/>
      <c r="BF194" s="9"/>
      <c r="BH194" s="9"/>
      <c r="BJ194" s="9"/>
      <c r="BK194" s="366"/>
      <c r="BL194" s="137"/>
    </row>
    <row r="195" spans="1:64" ht="15" customHeight="1" x14ac:dyDescent="0.25">
      <c r="A195" s="138"/>
      <c r="B195" s="164"/>
      <c r="C195" s="1"/>
      <c r="D195" s="1"/>
      <c r="E195" s="1"/>
      <c r="F195" s="1"/>
      <c r="G195" s="351"/>
      <c r="H195" s="1"/>
      <c r="I195" s="351"/>
      <c r="J195" s="1"/>
      <c r="K195" s="351"/>
      <c r="L195" s="1"/>
      <c r="M195" s="351"/>
      <c r="N195" s="1"/>
      <c r="O195" s="351"/>
      <c r="P195" s="138"/>
      <c r="Q195" s="148"/>
      <c r="R195" s="220"/>
      <c r="S195" s="22">
        <f ca="1">IF(S192="(Bye)",S181,IF(S193="(Bye)",S181,S181+1))</f>
        <v>24</v>
      </c>
      <c r="T195" s="19">
        <f ca="1">VLOOKUP(S195,dummy1!$O$9:$R$72,2,FALSE)</f>
        <v>42040</v>
      </c>
      <c r="U195" s="20">
        <f ca="1">VLOOKUP(S195,dummy1!$O$9:$R$72,3,FALSE)</f>
        <v>0.70833333333333337</v>
      </c>
      <c r="V195" s="420" t="str">
        <f ca="1">VLOOKUP(S195,dummy1!$O$9:$R$72,4,FALSE)</f>
        <v>Court 8</v>
      </c>
      <c r="W195" s="421"/>
      <c r="X195" s="421"/>
      <c r="Y195" s="421"/>
      <c r="Z195" s="421"/>
      <c r="AA195" s="421"/>
      <c r="AB195" s="421"/>
      <c r="AC195" s="421"/>
      <c r="AD195" s="422"/>
      <c r="AE195" s="366"/>
      <c r="AF195" s="138"/>
      <c r="AG195" s="148"/>
      <c r="AH195" s="218"/>
      <c r="AI195" s="1"/>
      <c r="AJ195" s="1"/>
      <c r="AK195" s="1"/>
      <c r="AL195" s="1"/>
      <c r="AM195" s="351"/>
      <c r="AN195" s="1"/>
      <c r="AW195" s="148"/>
      <c r="AX195" s="162"/>
      <c r="AY195" s="22">
        <f ca="1">AY167+1</f>
        <v>38</v>
      </c>
      <c r="AZ195" s="19">
        <f ca="1">VLOOKUP(AY195,dummy1!$O$9:$R$72,2,FALSE)</f>
        <v>42040</v>
      </c>
      <c r="BA195" s="20">
        <f ca="1">VLOOKUP(AY195,dummy1!$O$9:$R$72,3,FALSE)</f>
        <v>0.79166666666666674</v>
      </c>
      <c r="BB195" s="420" t="str">
        <f ca="1">VLOOKUP(AY195,dummy1!$O$9:$R$72,4,FALSE)</f>
        <v>Court 6</v>
      </c>
      <c r="BC195" s="421"/>
      <c r="BD195" s="421"/>
      <c r="BE195" s="421"/>
      <c r="BF195" s="421"/>
      <c r="BG195" s="421"/>
      <c r="BH195" s="421"/>
      <c r="BI195" s="421"/>
      <c r="BJ195" s="422"/>
      <c r="BK195" s="366"/>
      <c r="BL195" s="137"/>
    </row>
    <row r="196" spans="1:64" ht="15" customHeight="1" x14ac:dyDescent="0.25">
      <c r="A196" s="138"/>
      <c r="B196" s="164"/>
      <c r="C196" s="1"/>
      <c r="D196" s="1"/>
      <c r="E196" s="1"/>
      <c r="F196" s="1"/>
      <c r="G196" s="351"/>
      <c r="H196" s="1"/>
      <c r="I196" s="351"/>
      <c r="J196" s="1"/>
      <c r="K196" s="351"/>
      <c r="L196" s="1"/>
      <c r="M196" s="351"/>
      <c r="N196" s="1"/>
      <c r="O196" s="351"/>
      <c r="P196" s="138"/>
      <c r="Q196" s="148"/>
      <c r="R196" s="221"/>
      <c r="S196" s="7"/>
      <c r="T196" s="5"/>
      <c r="U196" s="5"/>
      <c r="V196" s="18"/>
      <c r="W196" s="355"/>
      <c r="X196" s="18"/>
      <c r="Y196" s="355"/>
      <c r="Z196" s="18"/>
      <c r="AA196" s="355"/>
      <c r="AB196" s="18"/>
      <c r="AC196" s="355"/>
      <c r="AD196" s="18"/>
      <c r="AE196" s="367"/>
      <c r="AF196" s="138"/>
      <c r="AG196" s="148"/>
      <c r="AH196" s="218"/>
      <c r="AI196" s="1"/>
      <c r="AJ196" s="1"/>
      <c r="AK196" s="1"/>
      <c r="AL196" s="1"/>
      <c r="AM196" s="351"/>
      <c r="AN196" s="1"/>
      <c r="AW196" s="148"/>
      <c r="AX196" s="163"/>
      <c r="AY196" s="7"/>
      <c r="AZ196" s="5"/>
      <c r="BA196" s="5"/>
      <c r="BB196" s="18"/>
      <c r="BC196" s="355"/>
      <c r="BD196" s="18"/>
      <c r="BE196" s="355"/>
      <c r="BF196" s="18"/>
      <c r="BG196" s="355"/>
      <c r="BH196" s="18"/>
      <c r="BI196" s="355"/>
      <c r="BJ196" s="18"/>
      <c r="BK196" s="367"/>
      <c r="BL196" s="137"/>
    </row>
    <row r="197" spans="1:64" ht="15" customHeight="1" x14ac:dyDescent="0.25">
      <c r="A197" s="138"/>
      <c r="B197" s="164"/>
      <c r="C197" s="1"/>
      <c r="D197" s="1"/>
      <c r="E197" s="1"/>
      <c r="F197" s="1"/>
      <c r="G197" s="351"/>
      <c r="H197" s="1"/>
      <c r="I197" s="351"/>
      <c r="J197" s="1"/>
      <c r="K197" s="351"/>
      <c r="L197" s="1"/>
      <c r="M197" s="351"/>
      <c r="N197" s="1"/>
      <c r="O197" s="351"/>
      <c r="P197" s="138"/>
      <c r="Q197" s="148"/>
      <c r="R197" s="218"/>
      <c r="S197" s="1"/>
      <c r="T197" s="1"/>
      <c r="U197" s="1"/>
      <c r="V197" s="1"/>
      <c r="W197" s="351"/>
      <c r="X197" s="1"/>
      <c r="Y197" s="351"/>
      <c r="Z197" s="1"/>
      <c r="AA197" s="351"/>
      <c r="AB197" s="1"/>
      <c r="AC197" s="351"/>
      <c r="AD197" s="1"/>
      <c r="AE197" s="351"/>
      <c r="AF197" s="138"/>
      <c r="AG197" s="148"/>
      <c r="AH197" s="218"/>
      <c r="AI197" s="1"/>
      <c r="AJ197" s="1"/>
      <c r="AK197" s="1"/>
      <c r="AL197" s="1"/>
      <c r="AM197" s="351"/>
      <c r="AN197" s="1"/>
      <c r="AW197" s="148"/>
      <c r="BL197" s="137"/>
    </row>
    <row r="198" spans="1:64" ht="15" customHeight="1" x14ac:dyDescent="0.25">
      <c r="A198" s="137" t="str">
        <f ca="1">IF(OR(C199="(Bye)",C200="(Bye)"),"Bye","")</f>
        <v>Bye</v>
      </c>
      <c r="B198" s="165"/>
      <c r="C198" s="12"/>
      <c r="D198" s="13"/>
      <c r="E198" s="8"/>
      <c r="F198" s="8"/>
      <c r="G198" s="354"/>
      <c r="H198" s="8"/>
      <c r="I198" s="354"/>
      <c r="J198" s="8"/>
      <c r="K198" s="354"/>
      <c r="L198" s="8"/>
      <c r="M198" s="354"/>
      <c r="N198" s="8"/>
      <c r="O198" s="363"/>
      <c r="P198" s="138"/>
      <c r="Q198" s="148"/>
      <c r="R198" s="218"/>
      <c r="S198" s="1"/>
      <c r="T198" s="1"/>
      <c r="U198" s="1"/>
      <c r="V198" s="1"/>
      <c r="W198" s="351"/>
      <c r="X198" s="1"/>
      <c r="Y198" s="351"/>
      <c r="Z198" s="1"/>
      <c r="AA198" s="351"/>
      <c r="AB198" s="1"/>
      <c r="AC198" s="351"/>
      <c r="AD198" s="1"/>
      <c r="AE198" s="351"/>
      <c r="AF198" s="138"/>
      <c r="AG198" s="148"/>
      <c r="AH198" s="248"/>
      <c r="AI198" s="12"/>
      <c r="AJ198" s="13"/>
      <c r="AK198" s="8"/>
      <c r="AL198" s="8"/>
      <c r="AM198" s="354"/>
      <c r="AN198" s="8"/>
      <c r="AO198" s="354"/>
      <c r="AP198" s="8"/>
      <c r="AQ198" s="354"/>
      <c r="AR198" s="8"/>
      <c r="AS198" s="354"/>
      <c r="AT198" s="8"/>
      <c r="AU198" s="363"/>
      <c r="AV198" s="137"/>
      <c r="AW198" s="148"/>
      <c r="BL198" s="137"/>
    </row>
    <row r="199" spans="1:64" ht="15" customHeight="1" thickBot="1" x14ac:dyDescent="0.3">
      <c r="B199" s="160" t="str">
        <f ca="1">"L"&amp;C84</f>
        <v>L8</v>
      </c>
      <c r="C199" s="15" t="str">
        <f ca="1">IF(P81=$A$11,C82,IF(P82=$A$11,C81,""))</f>
        <v>(Bye)</v>
      </c>
      <c r="D199" s="1" t="str">
        <f ca="1">IF(P81=$A$11,D82,IF(P82=$A$11,D81,"Loser Match "&amp;C84))</f>
        <v/>
      </c>
      <c r="E199" s="1"/>
      <c r="F199" s="23"/>
      <c r="G199" s="352"/>
      <c r="H199" s="23"/>
      <c r="I199" s="352"/>
      <c r="J199" s="23"/>
      <c r="K199" s="352"/>
      <c r="L199" s="23"/>
      <c r="M199" s="352"/>
      <c r="N199" s="23"/>
      <c r="O199" s="364"/>
      <c r="P199" s="138">
        <f ca="1">IF(C200="(Bye)",$A$11,IF(F199&gt;F200,1,0)+IF(H199&gt;H200,1,0)+IF(J199&gt;J200,1,0)+IF(L199&gt;L200,1,0)+IF(N199&gt;N200,1,0))</f>
        <v>3</v>
      </c>
      <c r="Q199" s="148"/>
      <c r="R199" s="218"/>
      <c r="S199" s="1"/>
      <c r="T199" s="1"/>
      <c r="U199" s="1"/>
      <c r="V199" s="1"/>
      <c r="W199" s="351"/>
      <c r="X199" s="1"/>
      <c r="Y199" s="351"/>
      <c r="Z199" s="1"/>
      <c r="AA199" s="351"/>
      <c r="AB199" s="1"/>
      <c r="AC199" s="351"/>
      <c r="AD199" s="1"/>
      <c r="AE199" s="351"/>
      <c r="AF199" s="138"/>
      <c r="AG199" s="147"/>
      <c r="AH199" s="249" t="str">
        <f ca="1">IF(AND(S193="(Bye)",S192&lt;&gt;""),R192,"")</f>
        <v/>
      </c>
      <c r="AI199" s="27" t="str">
        <f ca="1">IF(AF192=$A$11,S192,IF(AF193=$A$11,S193,""))</f>
        <v/>
      </c>
      <c r="AJ199" s="1" t="str">
        <f ca="1">IF(AF192=$A$11,T192,IF(AF193=$A$11,T193,"Winner Match "&amp;S195))</f>
        <v>Loser Match 18</v>
      </c>
      <c r="AK199" s="1"/>
      <c r="AL199" s="23"/>
      <c r="AM199" s="352"/>
      <c r="AN199" s="23"/>
      <c r="AO199" s="352"/>
      <c r="AP199" s="23"/>
      <c r="AQ199" s="352"/>
      <c r="AR199" s="23"/>
      <c r="AS199" s="352"/>
      <c r="AT199" s="23"/>
      <c r="AU199" s="364"/>
      <c r="AV199" s="138">
        <f>IF(AL199&gt;AL200,1,0)+IF(AN199&gt;AN200,1,0)+IF(AP199&gt;AP200,1,0)+IF(AR199&gt;AR200,1,0)+IF(AT199&gt;AT200,1,0)</f>
        <v>0</v>
      </c>
      <c r="AW199" s="148"/>
      <c r="BL199" s="137"/>
    </row>
    <row r="200" spans="1:64" ht="15" customHeight="1" x14ac:dyDescent="0.25">
      <c r="B200" s="160" t="str">
        <f ca="1">"L"&amp;C90</f>
        <v>L8</v>
      </c>
      <c r="C200" s="15" t="str">
        <f ca="1">IF(P87=$A$11,C88,IF(P88=$A$11,C87,""))</f>
        <v>(Bye)</v>
      </c>
      <c r="D200" s="10" t="str">
        <f ca="1">IF(P87=$A$11,D88,IF(P88=$A$11,D87,"Loser Match "&amp;C90))</f>
        <v/>
      </c>
      <c r="E200" s="10"/>
      <c r="F200" s="24"/>
      <c r="G200" s="353"/>
      <c r="H200" s="24"/>
      <c r="I200" s="353"/>
      <c r="J200" s="24"/>
      <c r="K200" s="353"/>
      <c r="L200" s="24"/>
      <c r="M200" s="353"/>
      <c r="N200" s="24"/>
      <c r="O200" s="365"/>
      <c r="P200" s="149">
        <f ca="1">IF(C199="(Bye)",$A$11,IF(F199&lt;F200,1,0)+IF(H199&lt;H200,1,0)+IF(J199&lt;J200,1,0)+IF(L199&lt;L200,1,0)+IF(N199&lt;N200,1,0))</f>
        <v>3</v>
      </c>
      <c r="Q200" s="138"/>
      <c r="R200" s="218"/>
      <c r="S200" s="1"/>
      <c r="T200" s="1"/>
      <c r="U200" s="1"/>
      <c r="V200" s="1"/>
      <c r="W200" s="351"/>
      <c r="X200" s="1"/>
      <c r="Y200" s="351"/>
      <c r="Z200" s="1"/>
      <c r="AA200" s="351"/>
      <c r="AB200" s="1"/>
      <c r="AC200" s="351"/>
      <c r="AD200" s="1"/>
      <c r="AE200" s="351"/>
      <c r="AF200" s="138"/>
      <c r="AG200" s="148"/>
      <c r="AH200" s="219" t="str">
        <f ca="1">IF(AND(S207="(Bye)",S206&lt;&gt;""),R206,"")</f>
        <v/>
      </c>
      <c r="AI200" s="15" t="str">
        <f ca="1">IF(AF206=$A$11,S206,IF(AF207=$A$11,S207,""))</f>
        <v/>
      </c>
      <c r="AJ200" s="10" t="str">
        <f ca="1">IF(AF206=$A$11,T206,IF(AF207=$A$11,T207,"Winner Match "&amp;S209))</f>
        <v>Loser Match 17</v>
      </c>
      <c r="AK200" s="10"/>
      <c r="AL200" s="24"/>
      <c r="AM200" s="353"/>
      <c r="AN200" s="24"/>
      <c r="AO200" s="353"/>
      <c r="AP200" s="24"/>
      <c r="AQ200" s="353"/>
      <c r="AR200" s="24"/>
      <c r="AS200" s="353"/>
      <c r="AT200" s="24"/>
      <c r="AU200" s="365"/>
      <c r="AV200" s="149">
        <f>IF(AL199&lt;AL200,1,0)+IF(AN199&lt;AN200,1,0)+IF(AP199&lt;AP200,1,0)+IF(AR199&lt;AR200,1,0)+IF(AT199&lt;AT200,1,0)</f>
        <v>0</v>
      </c>
      <c r="BL200" s="137"/>
    </row>
    <row r="201" spans="1:64" ht="15" customHeight="1" x14ac:dyDescent="0.25">
      <c r="B201" s="335"/>
      <c r="C201" s="16"/>
      <c r="D201" s="1"/>
      <c r="E201" s="1"/>
      <c r="F201" s="9"/>
      <c r="G201" s="351"/>
      <c r="H201" s="9"/>
      <c r="I201" s="351"/>
      <c r="J201" s="9"/>
      <c r="K201" s="351"/>
      <c r="L201" s="9"/>
      <c r="M201" s="351"/>
      <c r="N201" s="9"/>
      <c r="O201" s="366"/>
      <c r="P201" s="138"/>
      <c r="Q201" s="138"/>
      <c r="R201" s="218"/>
      <c r="S201" s="1"/>
      <c r="T201" s="1"/>
      <c r="U201" s="1"/>
      <c r="V201" s="1"/>
      <c r="W201" s="351"/>
      <c r="X201" s="1"/>
      <c r="Y201" s="351"/>
      <c r="Z201" s="1"/>
      <c r="AA201" s="351"/>
      <c r="AB201" s="1"/>
      <c r="AC201" s="351"/>
      <c r="AD201" s="1"/>
      <c r="AE201" s="351"/>
      <c r="AF201" s="138"/>
      <c r="AG201" s="148"/>
      <c r="AH201" s="219"/>
      <c r="AI201" s="16"/>
      <c r="AJ201" s="1"/>
      <c r="AK201" s="1"/>
      <c r="AL201" s="9"/>
      <c r="AM201" s="351"/>
      <c r="AN201" s="9"/>
      <c r="AP201" s="9"/>
      <c r="AR201" s="9"/>
      <c r="AT201" s="9"/>
      <c r="AU201" s="366"/>
      <c r="AV201" s="137"/>
    </row>
    <row r="202" spans="1:64" ht="15" customHeight="1" x14ac:dyDescent="0.25">
      <c r="B202" s="162"/>
      <c r="C202" s="22">
        <f ca="1">IF(C199="(Bye)",C188,IF(C200="(Bye)",C188,C188+1))</f>
        <v>12</v>
      </c>
      <c r="D202" s="19">
        <f ca="1">VLOOKUP(C202,dummy1!$O$9:$R$72,2,FALSE)</f>
        <v>42040</v>
      </c>
      <c r="E202" s="20">
        <f ca="1">VLOOKUP(C202,dummy1!$O$9:$R$72,3,FALSE)</f>
        <v>0.625</v>
      </c>
      <c r="F202" s="420" t="str">
        <f ca="1">VLOOKUP(C202,dummy1!$O$9:$R$72,4,FALSE)</f>
        <v>Court 12</v>
      </c>
      <c r="G202" s="421"/>
      <c r="H202" s="421"/>
      <c r="I202" s="421"/>
      <c r="J202" s="421"/>
      <c r="K202" s="421"/>
      <c r="L202" s="421"/>
      <c r="M202" s="421"/>
      <c r="N202" s="422"/>
      <c r="O202" s="366"/>
      <c r="P202" s="138"/>
      <c r="Q202" s="138"/>
      <c r="R202" s="218"/>
      <c r="S202" s="1"/>
      <c r="T202" s="1"/>
      <c r="U202" s="1"/>
      <c r="V202" s="1"/>
      <c r="W202" s="351"/>
      <c r="X202" s="1"/>
      <c r="Y202" s="351"/>
      <c r="Z202" s="1"/>
      <c r="AA202" s="351"/>
      <c r="AB202" s="1"/>
      <c r="AC202" s="351"/>
      <c r="AD202" s="1"/>
      <c r="AE202" s="351"/>
      <c r="AF202" s="138"/>
      <c r="AG202" s="148"/>
      <c r="AH202" s="220"/>
      <c r="AI202" s="22">
        <f ca="1">AI174+1</f>
        <v>32</v>
      </c>
      <c r="AJ202" s="19">
        <f ca="1">VLOOKUP(AI202,dummy1!$O$9:$R$72,2,FALSE)</f>
        <v>42040</v>
      </c>
      <c r="AK202" s="20">
        <f ca="1">VLOOKUP(AI202,dummy1!$O$9:$R$72,3,FALSE)</f>
        <v>0.70833333333333337</v>
      </c>
      <c r="AL202" s="420" t="str">
        <f ca="1">VLOOKUP(AI202,dummy1!$O$9:$R$72,4,FALSE)</f>
        <v>Court 16</v>
      </c>
      <c r="AM202" s="421"/>
      <c r="AN202" s="421"/>
      <c r="AO202" s="421"/>
      <c r="AP202" s="421"/>
      <c r="AQ202" s="421"/>
      <c r="AR202" s="421"/>
      <c r="AS202" s="421"/>
      <c r="AT202" s="422"/>
      <c r="AU202" s="366"/>
      <c r="AV202" s="137"/>
    </row>
    <row r="203" spans="1:64" ht="15" customHeight="1" x14ac:dyDescent="0.25">
      <c r="B203" s="163"/>
      <c r="C203" s="7"/>
      <c r="D203" s="5"/>
      <c r="E203" s="5"/>
      <c r="F203" s="18"/>
      <c r="G203" s="355"/>
      <c r="H203" s="18"/>
      <c r="I203" s="355"/>
      <c r="J203" s="18"/>
      <c r="K203" s="355"/>
      <c r="L203" s="18"/>
      <c r="M203" s="355"/>
      <c r="N203" s="18"/>
      <c r="O203" s="367"/>
      <c r="P203" s="138"/>
      <c r="Q203" s="138"/>
      <c r="R203" s="218"/>
      <c r="S203" s="1"/>
      <c r="T203" s="1"/>
      <c r="U203" s="1"/>
      <c r="V203" s="1"/>
      <c r="W203" s="351"/>
      <c r="X203" s="1"/>
      <c r="Y203" s="351"/>
      <c r="Z203" s="1"/>
      <c r="AA203" s="351"/>
      <c r="AB203" s="1"/>
      <c r="AC203" s="351"/>
      <c r="AD203" s="1"/>
      <c r="AE203" s="351"/>
      <c r="AF203" s="138"/>
      <c r="AG203" s="148"/>
      <c r="AH203" s="221"/>
      <c r="AI203" s="7"/>
      <c r="AJ203" s="5"/>
      <c r="AK203" s="5"/>
      <c r="AL203" s="18"/>
      <c r="AM203" s="355"/>
      <c r="AN203" s="18"/>
      <c r="AO203" s="355"/>
      <c r="AP203" s="18"/>
      <c r="AQ203" s="355"/>
      <c r="AR203" s="18"/>
      <c r="AS203" s="355"/>
      <c r="AT203" s="18"/>
      <c r="AU203" s="367"/>
      <c r="AV203" s="137"/>
    </row>
    <row r="204" spans="1:64" ht="15" customHeight="1" x14ac:dyDescent="0.25">
      <c r="A204" s="138"/>
      <c r="B204" s="164"/>
      <c r="C204" s="1"/>
      <c r="D204" s="1"/>
      <c r="E204" s="1"/>
      <c r="F204" s="1"/>
      <c r="G204" s="351"/>
      <c r="H204" s="1"/>
      <c r="I204" s="351"/>
      <c r="J204" s="1"/>
      <c r="K204" s="351"/>
      <c r="L204" s="1"/>
      <c r="M204" s="351"/>
      <c r="N204" s="1"/>
      <c r="O204" s="351"/>
      <c r="P204" s="138"/>
      <c r="Q204" s="138"/>
      <c r="R204" s="218"/>
      <c r="S204" s="1"/>
      <c r="T204" s="1"/>
      <c r="U204" s="1"/>
      <c r="V204" s="1"/>
      <c r="W204" s="351"/>
      <c r="X204" s="1"/>
      <c r="Y204" s="351"/>
      <c r="Z204" s="1"/>
      <c r="AA204" s="351"/>
      <c r="AB204" s="1"/>
      <c r="AC204" s="351"/>
      <c r="AD204" s="1"/>
      <c r="AE204" s="351"/>
      <c r="AF204" s="138"/>
      <c r="AG204" s="148"/>
      <c r="AH204" s="218"/>
      <c r="AI204" s="1"/>
      <c r="AJ204" s="1"/>
      <c r="AK204" s="1"/>
      <c r="AL204" s="1"/>
      <c r="AM204" s="351"/>
      <c r="AN204" s="1"/>
    </row>
    <row r="205" spans="1:64" ht="15" customHeight="1" x14ac:dyDescent="0.25">
      <c r="A205" s="138"/>
      <c r="B205" s="164"/>
      <c r="C205" s="1"/>
      <c r="D205" s="1"/>
      <c r="E205" s="1"/>
      <c r="F205" s="1"/>
      <c r="G205" s="351"/>
      <c r="H205" s="1"/>
      <c r="I205" s="351"/>
      <c r="J205" s="1"/>
      <c r="K205" s="351"/>
      <c r="L205" s="1"/>
      <c r="M205" s="351"/>
      <c r="N205" s="1"/>
      <c r="O205" s="351"/>
      <c r="P205" s="138"/>
      <c r="Q205" s="138"/>
      <c r="R205" s="222"/>
      <c r="S205" s="12"/>
      <c r="T205" s="13"/>
      <c r="U205" s="8"/>
      <c r="V205" s="8"/>
      <c r="W205" s="354"/>
      <c r="X205" s="8"/>
      <c r="Y205" s="354"/>
      <c r="Z205" s="8"/>
      <c r="AA205" s="354"/>
      <c r="AB205" s="8"/>
      <c r="AC205" s="354"/>
      <c r="AD205" s="8"/>
      <c r="AE205" s="363"/>
      <c r="AF205" s="138"/>
      <c r="AG205" s="148"/>
      <c r="AH205" s="218"/>
      <c r="AI205" s="1"/>
      <c r="AJ205" s="1"/>
      <c r="AK205" s="1"/>
      <c r="AL205" s="1"/>
      <c r="AM205" s="351"/>
      <c r="AN205" s="1"/>
    </row>
    <row r="206" spans="1:64" ht="15" customHeight="1" thickBot="1" x14ac:dyDescent="0.3">
      <c r="A206" s="138"/>
      <c r="B206" s="164"/>
      <c r="C206" s="1"/>
      <c r="D206" s="1"/>
      <c r="E206" s="1"/>
      <c r="F206" s="1"/>
      <c r="G206" s="351"/>
      <c r="H206" s="1"/>
      <c r="I206" s="351"/>
      <c r="J206" s="1"/>
      <c r="K206" s="351"/>
      <c r="L206" s="1"/>
      <c r="M206" s="351"/>
      <c r="N206" s="1"/>
      <c r="O206" s="351"/>
      <c r="P206" s="138"/>
      <c r="Q206" s="138"/>
      <c r="R206" s="159" t="str">
        <f ca="1">"L"&amp;S63</f>
        <v>L17</v>
      </c>
      <c r="S206" s="27" t="str">
        <f>IF(AF60=$A$11,S61,IF(AF61=$A$11,S60,""))</f>
        <v/>
      </c>
      <c r="T206" s="1" t="str">
        <f ca="1">IF(AF60=$A$11,T61,IF(AF61=$A$11,T60,"Loser Match "&amp;S63))</f>
        <v>Loser Match 17</v>
      </c>
      <c r="U206" s="1"/>
      <c r="V206" s="23"/>
      <c r="W206" s="352"/>
      <c r="X206" s="23"/>
      <c r="Y206" s="352"/>
      <c r="Z206" s="23"/>
      <c r="AA206" s="352"/>
      <c r="AB206" s="23"/>
      <c r="AC206" s="352"/>
      <c r="AD206" s="23"/>
      <c r="AE206" s="364"/>
      <c r="AF206" s="138">
        <f ca="1">IF(S207="(Bye)",$A$11,IF(V206&gt;V207,1,0)+IF(X206&gt;X207,1,0)+IF(Z206&gt;Z207,1,0)+IF(AB206&gt;AB207,1,0)+IF(AD206&gt;AD207,1,0))</f>
        <v>3</v>
      </c>
      <c r="AG206" s="148"/>
      <c r="AH206" s="218"/>
      <c r="AI206" s="1"/>
      <c r="AJ206" s="1"/>
      <c r="AK206" s="1"/>
      <c r="AL206" s="1"/>
      <c r="AM206" s="351"/>
      <c r="AN206" s="1"/>
    </row>
    <row r="207" spans="1:64" ht="15" customHeight="1" x14ac:dyDescent="0.25">
      <c r="A207" s="138"/>
      <c r="B207" s="164"/>
      <c r="C207" s="1"/>
      <c r="D207" s="1"/>
      <c r="E207" s="1"/>
      <c r="F207" s="1"/>
      <c r="G207" s="351"/>
      <c r="H207" s="1"/>
      <c r="I207" s="351"/>
      <c r="J207" s="1"/>
      <c r="K207" s="351"/>
      <c r="L207" s="1"/>
      <c r="M207" s="351"/>
      <c r="N207" s="1"/>
      <c r="O207" s="351"/>
      <c r="P207" s="138"/>
      <c r="Q207" s="207"/>
      <c r="R207" s="238" t="str">
        <f ca="1">IF(AND(C213="(Bye)",OR(C214&lt;&gt;"",C214="(Bye)")),B214,"")</f>
        <v>L8</v>
      </c>
      <c r="S207" s="15" t="str">
        <f ca="1">IF(P213=$A$11,C213,IF(P214=$A$11,C214,""))</f>
        <v>(Bye)</v>
      </c>
      <c r="T207" s="10" t="str">
        <f ca="1">IF(P213=$A$11,D213,IF(P214=$A$11,D214,"Winner Match "&amp;C216))</f>
        <v/>
      </c>
      <c r="U207" s="10"/>
      <c r="V207" s="24"/>
      <c r="W207" s="353"/>
      <c r="X207" s="24"/>
      <c r="Y207" s="353"/>
      <c r="Z207" s="24"/>
      <c r="AA207" s="353"/>
      <c r="AB207" s="24"/>
      <c r="AC207" s="353"/>
      <c r="AD207" s="24"/>
      <c r="AE207" s="365"/>
      <c r="AF207" s="149">
        <f>IF(S206="(Bye)",$A$11,IF(V206&lt;V207,1,0)+IF(X206&lt;X207,1,0)+IF(Z206&lt;Z207,1,0)+IF(AB206&lt;AB207,1,0)+IF(AD206&lt;AD207,1,0))</f>
        <v>0</v>
      </c>
      <c r="AG207" s="138"/>
      <c r="AH207" s="218"/>
      <c r="AI207" s="1"/>
      <c r="AJ207" s="1"/>
      <c r="AK207" s="1"/>
      <c r="AL207" s="1"/>
      <c r="AM207" s="351"/>
      <c r="AN207" s="1"/>
    </row>
    <row r="208" spans="1:64" ht="15" customHeight="1" x14ac:dyDescent="0.25">
      <c r="A208" s="138"/>
      <c r="B208" s="164"/>
      <c r="C208" s="1"/>
      <c r="D208" s="1"/>
      <c r="E208" s="1"/>
      <c r="F208" s="1"/>
      <c r="G208" s="351"/>
      <c r="H208" s="1"/>
      <c r="I208" s="351"/>
      <c r="J208" s="1"/>
      <c r="K208" s="351"/>
      <c r="L208" s="1"/>
      <c r="M208" s="351"/>
      <c r="N208" s="1"/>
      <c r="O208" s="351"/>
      <c r="P208" s="138"/>
      <c r="Q208" s="148"/>
      <c r="R208" s="238"/>
      <c r="S208" s="16"/>
      <c r="T208" s="1"/>
      <c r="U208" s="1"/>
      <c r="V208" s="9"/>
      <c r="W208" s="351"/>
      <c r="X208" s="9"/>
      <c r="Y208" s="351"/>
      <c r="Z208" s="9"/>
      <c r="AA208" s="351"/>
      <c r="AB208" s="9"/>
      <c r="AC208" s="351"/>
      <c r="AD208" s="9"/>
      <c r="AE208" s="366"/>
      <c r="AF208" s="138"/>
      <c r="AG208" s="138"/>
      <c r="AH208" s="218"/>
      <c r="AI208" s="1"/>
      <c r="AJ208" s="1"/>
      <c r="AK208" s="1"/>
      <c r="AL208" s="1"/>
      <c r="AM208" s="351"/>
      <c r="AN208" s="1"/>
    </row>
    <row r="209" spans="1:149" ht="15" customHeight="1" x14ac:dyDescent="0.25">
      <c r="A209" s="138"/>
      <c r="B209" s="164"/>
      <c r="C209" s="1"/>
      <c r="D209" s="1"/>
      <c r="E209" s="1"/>
      <c r="F209" s="1"/>
      <c r="G209" s="351"/>
      <c r="H209" s="1"/>
      <c r="I209" s="351"/>
      <c r="J209" s="1"/>
      <c r="K209" s="351"/>
      <c r="L209" s="1"/>
      <c r="M209" s="351"/>
      <c r="N209" s="1"/>
      <c r="O209" s="351"/>
      <c r="P209" s="138"/>
      <c r="Q209" s="148"/>
      <c r="R209" s="220"/>
      <c r="S209" s="22">
        <f ca="1">IF(S206="(Bye)",S195,IF(S207="(Bye)",S195,S195+1))</f>
        <v>24</v>
      </c>
      <c r="T209" s="19">
        <f ca="1">VLOOKUP(S209,dummy1!$O$9:$R$72,2,FALSE)</f>
        <v>42040</v>
      </c>
      <c r="U209" s="20">
        <f ca="1">VLOOKUP(S209,dummy1!$O$9:$R$72,3,FALSE)</f>
        <v>0.70833333333333337</v>
      </c>
      <c r="V209" s="420" t="str">
        <f ca="1">VLOOKUP(S209,dummy1!$O$9:$R$72,4,FALSE)</f>
        <v>Court 8</v>
      </c>
      <c r="W209" s="421"/>
      <c r="X209" s="421"/>
      <c r="Y209" s="421"/>
      <c r="Z209" s="421"/>
      <c r="AA209" s="421"/>
      <c r="AB209" s="421"/>
      <c r="AC209" s="421"/>
      <c r="AD209" s="422"/>
      <c r="AE209" s="366"/>
      <c r="AF209" s="138"/>
      <c r="AG209" s="138"/>
      <c r="AH209" s="218"/>
      <c r="AI209" s="1"/>
      <c r="AJ209" s="1"/>
      <c r="AK209" s="1"/>
      <c r="AL209" s="1"/>
      <c r="AM209" s="351"/>
      <c r="AN209" s="1"/>
    </row>
    <row r="210" spans="1:149" ht="15" customHeight="1" x14ac:dyDescent="0.25">
      <c r="A210" s="138"/>
      <c r="B210" s="164"/>
      <c r="C210" s="1"/>
      <c r="D210" s="1"/>
      <c r="E210" s="1"/>
      <c r="F210" s="1"/>
      <c r="G210" s="351"/>
      <c r="H210" s="1"/>
      <c r="I210" s="351"/>
      <c r="J210" s="1"/>
      <c r="K210" s="351"/>
      <c r="L210" s="1"/>
      <c r="M210" s="351"/>
      <c r="N210" s="1"/>
      <c r="O210" s="351"/>
      <c r="P210" s="138"/>
      <c r="Q210" s="148"/>
      <c r="R210" s="221"/>
      <c r="S210" s="7"/>
      <c r="T210" s="5"/>
      <c r="U210" s="5"/>
      <c r="V210" s="18"/>
      <c r="W210" s="355"/>
      <c r="X210" s="18"/>
      <c r="Y210" s="355"/>
      <c r="Z210" s="18"/>
      <c r="AA210" s="355"/>
      <c r="AB210" s="18"/>
      <c r="AC210" s="355"/>
      <c r="AD210" s="18"/>
      <c r="AE210" s="367"/>
      <c r="AF210" s="138"/>
      <c r="AG210" s="138"/>
      <c r="AH210" s="218"/>
      <c r="AI210" s="1"/>
      <c r="AJ210" s="1"/>
      <c r="AK210" s="1"/>
      <c r="AL210" s="1"/>
      <c r="AM210" s="351"/>
      <c r="AN210" s="1"/>
    </row>
    <row r="211" spans="1:149" ht="15" customHeight="1" x14ac:dyDescent="0.25">
      <c r="A211" s="138"/>
      <c r="B211" s="164"/>
      <c r="C211" s="1"/>
      <c r="D211" s="1"/>
      <c r="E211" s="1"/>
      <c r="F211" s="1"/>
      <c r="G211" s="351"/>
      <c r="H211" s="1"/>
      <c r="I211" s="351"/>
      <c r="J211" s="1"/>
      <c r="K211" s="351"/>
      <c r="L211" s="1"/>
      <c r="M211" s="351"/>
      <c r="N211" s="1"/>
      <c r="O211" s="351"/>
      <c r="P211" s="138"/>
      <c r="Q211" s="148"/>
      <c r="R211" s="218"/>
      <c r="S211" s="1"/>
      <c r="T211" s="1"/>
      <c r="U211" s="1"/>
      <c r="V211" s="1"/>
      <c r="W211" s="351"/>
      <c r="X211" s="1"/>
      <c r="Y211" s="351"/>
      <c r="Z211" s="1"/>
      <c r="AA211" s="351"/>
      <c r="AB211" s="1"/>
      <c r="AC211" s="351"/>
      <c r="AD211" s="1"/>
      <c r="AE211" s="351"/>
      <c r="AF211" s="138"/>
      <c r="AG211" s="138"/>
      <c r="AH211" s="218"/>
      <c r="AI211" s="1"/>
      <c r="AJ211" s="1"/>
      <c r="AK211" s="1"/>
      <c r="AL211" s="1"/>
      <c r="AM211" s="351"/>
      <c r="AN211" s="1"/>
    </row>
    <row r="212" spans="1:149" ht="15" customHeight="1" x14ac:dyDescent="0.25">
      <c r="A212" s="137" t="str">
        <f ca="1">IF(OR(C213="(Bye)",C214="(Bye)"),"Bye","")</f>
        <v>Bye</v>
      </c>
      <c r="B212" s="165"/>
      <c r="C212" s="12"/>
      <c r="D212" s="13"/>
      <c r="E212" s="8"/>
      <c r="F212" s="8"/>
      <c r="G212" s="354"/>
      <c r="H212" s="8"/>
      <c r="I212" s="354"/>
      <c r="J212" s="8"/>
      <c r="K212" s="354"/>
      <c r="L212" s="8"/>
      <c r="M212" s="354"/>
      <c r="N212" s="8"/>
      <c r="O212" s="363"/>
      <c r="P212" s="138"/>
      <c r="Q212" s="148"/>
      <c r="R212" s="218"/>
      <c r="S212" s="1"/>
      <c r="T212" s="1"/>
      <c r="U212" s="1"/>
      <c r="V212" s="1"/>
      <c r="W212" s="351"/>
      <c r="X212" s="1"/>
      <c r="Y212" s="351"/>
      <c r="Z212" s="1"/>
      <c r="AA212" s="351"/>
      <c r="AB212" s="1"/>
      <c r="AC212" s="351"/>
      <c r="AD212" s="1"/>
      <c r="AE212" s="351"/>
      <c r="AF212" s="138"/>
      <c r="AG212" s="138"/>
      <c r="AH212" s="218"/>
      <c r="AI212" s="1"/>
      <c r="AJ212" s="1"/>
      <c r="AK212" s="1"/>
      <c r="AL212" s="1"/>
      <c r="AM212" s="351"/>
      <c r="AN212" s="1"/>
    </row>
    <row r="213" spans="1:149" ht="15" customHeight="1" thickBot="1" x14ac:dyDescent="0.3">
      <c r="B213" s="160" t="str">
        <f ca="1">"L"&amp;C96</f>
        <v>L8</v>
      </c>
      <c r="C213" s="15" t="str">
        <f ca="1">IF(P93=$A$11,C94,IF(P94=$A$11,C93,""))</f>
        <v>(Bye)</v>
      </c>
      <c r="D213" s="1" t="str">
        <f ca="1">IF(P93=$A$11,D94,IF(P94=$A$11,D93,"Loser Match "&amp;C96))</f>
        <v/>
      </c>
      <c r="E213" s="1"/>
      <c r="F213" s="23"/>
      <c r="G213" s="352"/>
      <c r="H213" s="23"/>
      <c r="I213" s="352"/>
      <c r="J213" s="23"/>
      <c r="K213" s="352"/>
      <c r="L213" s="23"/>
      <c r="M213" s="352"/>
      <c r="N213" s="23"/>
      <c r="O213" s="364"/>
      <c r="P213" s="138">
        <f ca="1">IF(C214="(Bye)",$A$11,IF(F213&gt;F214,1,0)+IF(H213&gt;H214,1,0)+IF(J213&gt;J214,1,0)+IF(L213&gt;L214,1,0)+IF(N213&gt;N214,1,0))</f>
        <v>3</v>
      </c>
      <c r="Q213" s="148"/>
      <c r="R213" s="218"/>
      <c r="S213" s="1"/>
      <c r="T213" s="1"/>
      <c r="U213" s="1"/>
      <c r="V213" s="1"/>
      <c r="W213" s="351"/>
      <c r="X213" s="1"/>
      <c r="Y213" s="351"/>
      <c r="Z213" s="1"/>
      <c r="AA213" s="351"/>
      <c r="AB213" s="1"/>
      <c r="AC213" s="351"/>
      <c r="AD213" s="1"/>
      <c r="AE213" s="351"/>
      <c r="AF213" s="138"/>
      <c r="AG213" s="138"/>
      <c r="AH213" s="218"/>
      <c r="AI213" s="1"/>
      <c r="AJ213" s="1"/>
      <c r="AK213" s="1"/>
      <c r="AL213" s="1"/>
      <c r="AM213" s="351"/>
      <c r="AN213" s="1"/>
    </row>
    <row r="214" spans="1:149" ht="15" customHeight="1" x14ac:dyDescent="0.25">
      <c r="B214" s="160" t="str">
        <f ca="1">"L"&amp;C102</f>
        <v>L8</v>
      </c>
      <c r="C214" s="15" t="str">
        <f ca="1">IF(P99=$A$11,C100,IF(P100=$A$11,C99,""))</f>
        <v>(Bye)</v>
      </c>
      <c r="D214" s="10" t="str">
        <f ca="1">IF(P99=$A$11,D100,IF(P100=$A$11,D99,"Loser Match "&amp;C102))</f>
        <v/>
      </c>
      <c r="E214" s="10"/>
      <c r="F214" s="24"/>
      <c r="G214" s="353"/>
      <c r="H214" s="24"/>
      <c r="I214" s="353"/>
      <c r="J214" s="24"/>
      <c r="K214" s="353"/>
      <c r="L214" s="24"/>
      <c r="M214" s="353"/>
      <c r="N214" s="24"/>
      <c r="O214" s="365"/>
      <c r="P214" s="149">
        <f ca="1">IF(C213="(Bye)",$A$11,IF(F213&lt;F214,1,0)+IF(H213&lt;H214,1,0)+IF(J213&lt;J214,1,0)+IF(L213&lt;L214,1,0)+IF(N213&lt;N214,1,0))</f>
        <v>3</v>
      </c>
      <c r="Q214" s="138"/>
      <c r="R214" s="218"/>
      <c r="S214" s="1"/>
      <c r="T214" s="1"/>
      <c r="U214" s="1"/>
      <c r="V214" s="1"/>
      <c r="W214" s="351"/>
      <c r="X214" s="1"/>
      <c r="Y214" s="351"/>
      <c r="Z214" s="1"/>
      <c r="AA214" s="351"/>
      <c r="AB214" s="1"/>
      <c r="AC214" s="351"/>
      <c r="AD214" s="1"/>
      <c r="AE214" s="351"/>
      <c r="AF214" s="138"/>
      <c r="AG214" s="138"/>
      <c r="AH214" s="218"/>
      <c r="AI214" s="1"/>
      <c r="AJ214" s="1"/>
      <c r="AK214" s="1"/>
      <c r="AL214" s="1"/>
      <c r="AM214" s="351"/>
      <c r="AN214" s="1"/>
    </row>
    <row r="215" spans="1:149" ht="15" customHeight="1" x14ac:dyDescent="0.25">
      <c r="B215" s="335"/>
      <c r="C215" s="16"/>
      <c r="D215" s="1"/>
      <c r="E215" s="1"/>
      <c r="F215" s="9"/>
      <c r="G215" s="351"/>
      <c r="H215" s="9"/>
      <c r="I215" s="351"/>
      <c r="J215" s="9"/>
      <c r="K215" s="351"/>
      <c r="L215" s="9"/>
      <c r="M215" s="351"/>
      <c r="N215" s="9"/>
      <c r="O215" s="366"/>
      <c r="P215" s="138"/>
      <c r="Q215" s="138"/>
      <c r="R215" s="218"/>
      <c r="S215" s="1"/>
      <c r="T215" s="1"/>
      <c r="U215" s="1"/>
      <c r="V215" s="1"/>
      <c r="W215" s="351"/>
      <c r="X215" s="1"/>
      <c r="Y215" s="351"/>
      <c r="Z215" s="1"/>
      <c r="AA215" s="351"/>
      <c r="AB215" s="1"/>
      <c r="AC215" s="351"/>
      <c r="AD215" s="1"/>
      <c r="AE215" s="351"/>
      <c r="AF215" s="138"/>
      <c r="AG215" s="138"/>
      <c r="AH215" s="218"/>
      <c r="AI215" s="1"/>
      <c r="AJ215" s="1"/>
      <c r="AK215" s="1"/>
      <c r="AL215" s="1"/>
      <c r="AM215" s="351"/>
      <c r="AN215" s="1"/>
    </row>
    <row r="216" spans="1:149" ht="15" customHeight="1" x14ac:dyDescent="0.25">
      <c r="B216" s="21"/>
      <c r="C216" s="22">
        <f ca="1">IF(C213="(Bye)",C202,IF(C214="(Bye)",C202,C202+1))</f>
        <v>12</v>
      </c>
      <c r="D216" s="19">
        <f ca="1">VLOOKUP(C216,dummy1!$O$9:$R$72,2,FALSE)</f>
        <v>42040</v>
      </c>
      <c r="E216" s="20">
        <f ca="1">VLOOKUP(C216,dummy1!$O$9:$R$72,3,FALSE)</f>
        <v>0.625</v>
      </c>
      <c r="F216" s="420" t="str">
        <f ca="1">VLOOKUP(C216,dummy1!$O$9:$R$72,4,FALSE)</f>
        <v>Court 12</v>
      </c>
      <c r="G216" s="421"/>
      <c r="H216" s="421"/>
      <c r="I216" s="421"/>
      <c r="J216" s="421"/>
      <c r="K216" s="421"/>
      <c r="L216" s="421"/>
      <c r="M216" s="421"/>
      <c r="N216" s="422"/>
      <c r="O216" s="366"/>
      <c r="P216" s="138"/>
      <c r="Q216" s="138"/>
      <c r="R216" s="218"/>
      <c r="S216" s="1"/>
      <c r="T216" s="1"/>
      <c r="U216" s="1"/>
      <c r="V216" s="1"/>
      <c r="W216" s="351"/>
      <c r="X216" s="1"/>
      <c r="Y216" s="351"/>
      <c r="Z216" s="1"/>
      <c r="AA216" s="351"/>
      <c r="AB216" s="1"/>
      <c r="AC216" s="351"/>
      <c r="AD216" s="1"/>
      <c r="AE216" s="351"/>
      <c r="AF216" s="138"/>
      <c r="AG216" s="138"/>
      <c r="AH216" s="218"/>
      <c r="AI216" s="1"/>
      <c r="AJ216" s="1"/>
      <c r="AK216" s="1"/>
      <c r="AL216" s="1"/>
      <c r="AM216" s="351"/>
      <c r="AN216" s="1"/>
    </row>
    <row r="217" spans="1:149" ht="15" customHeight="1" x14ac:dyDescent="0.25">
      <c r="B217" s="17"/>
      <c r="C217" s="7"/>
      <c r="D217" s="5"/>
      <c r="E217" s="5"/>
      <c r="F217" s="18"/>
      <c r="G217" s="355"/>
      <c r="H217" s="18"/>
      <c r="I217" s="355"/>
      <c r="J217" s="18"/>
      <c r="K217" s="355"/>
      <c r="L217" s="18"/>
      <c r="M217" s="355"/>
      <c r="N217" s="18"/>
      <c r="O217" s="367"/>
      <c r="P217" s="138"/>
      <c r="Q217" s="138"/>
      <c r="R217" s="218"/>
      <c r="S217" s="1"/>
      <c r="T217" s="1"/>
      <c r="U217" s="1"/>
      <c r="V217" s="1"/>
      <c r="W217" s="351"/>
      <c r="X217" s="1"/>
      <c r="Y217" s="351"/>
      <c r="Z217" s="1"/>
      <c r="AA217" s="351"/>
      <c r="AB217" s="1"/>
      <c r="AC217" s="351"/>
      <c r="AD217" s="1"/>
      <c r="AE217" s="351"/>
      <c r="AF217" s="138"/>
      <c r="AG217" s="138"/>
      <c r="AH217" s="218"/>
      <c r="AI217" s="1"/>
      <c r="AJ217" s="1"/>
      <c r="AK217" s="1"/>
      <c r="AL217" s="1"/>
      <c r="AM217" s="351"/>
      <c r="AN217" s="1"/>
    </row>
    <row r="218" spans="1:149" ht="15" customHeight="1" x14ac:dyDescent="0.25">
      <c r="A218" s="138"/>
      <c r="B218" s="1"/>
      <c r="C218" s="1"/>
      <c r="D218" s="1"/>
      <c r="E218" s="1"/>
      <c r="F218" s="1"/>
      <c r="G218" s="351"/>
      <c r="H218" s="1"/>
      <c r="I218" s="351"/>
      <c r="J218" s="1"/>
      <c r="K218" s="351"/>
      <c r="L218" s="1"/>
      <c r="M218" s="351"/>
      <c r="N218" s="1"/>
      <c r="O218" s="351"/>
      <c r="P218" s="138"/>
      <c r="Q218" s="138"/>
      <c r="R218" s="218"/>
      <c r="S218" s="1"/>
      <c r="T218" s="1"/>
      <c r="U218" s="1"/>
      <c r="V218" s="1"/>
      <c r="W218" s="351"/>
      <c r="X218" s="1"/>
      <c r="Y218" s="351"/>
      <c r="Z218" s="1"/>
      <c r="AA218" s="351"/>
      <c r="AB218" s="1"/>
      <c r="AC218" s="351"/>
      <c r="AD218" s="1"/>
      <c r="AE218" s="351"/>
      <c r="AF218" s="138"/>
      <c r="AG218" s="138"/>
      <c r="AH218" s="218"/>
      <c r="AI218" s="1"/>
      <c r="AJ218" s="1"/>
      <c r="AK218" s="1"/>
      <c r="AL218" s="1"/>
      <c r="AM218" s="351"/>
      <c r="AN218" s="1"/>
    </row>
    <row r="219" spans="1:149" ht="15" customHeight="1" x14ac:dyDescent="0.25">
      <c r="A219" s="138"/>
      <c r="B219" s="1"/>
      <c r="C219" s="1"/>
      <c r="D219" s="1"/>
      <c r="E219" s="1"/>
      <c r="F219" s="1"/>
      <c r="G219" s="351"/>
      <c r="H219" s="1"/>
      <c r="I219" s="351"/>
      <c r="J219" s="1"/>
      <c r="K219" s="351"/>
      <c r="L219" s="1"/>
      <c r="M219" s="351"/>
      <c r="N219" s="1"/>
      <c r="O219" s="351"/>
      <c r="P219" s="138"/>
      <c r="Q219" s="138"/>
      <c r="R219" s="218"/>
      <c r="S219" s="1"/>
      <c r="T219" s="1"/>
      <c r="U219" s="1"/>
      <c r="V219" s="1"/>
      <c r="W219" s="351"/>
      <c r="X219" s="1"/>
      <c r="Y219" s="351"/>
      <c r="Z219" s="1"/>
      <c r="AA219" s="351"/>
      <c r="AB219" s="1"/>
      <c r="AC219" s="351"/>
      <c r="AD219" s="1"/>
      <c r="AE219" s="351"/>
      <c r="AF219" s="138"/>
      <c r="AG219" s="138"/>
      <c r="AH219" s="218"/>
      <c r="AI219" s="1"/>
      <c r="AJ219" s="1"/>
      <c r="AK219" s="1"/>
      <c r="AL219" s="1"/>
      <c r="AM219" s="351"/>
      <c r="AN219" s="1"/>
    </row>
    <row r="220" spans="1:149" ht="15" customHeight="1" x14ac:dyDescent="0.25">
      <c r="B220" s="239" t="s">
        <v>51</v>
      </c>
      <c r="Q220" s="2"/>
      <c r="AG220" s="2"/>
      <c r="AH220" s="3"/>
      <c r="AW220" s="1"/>
      <c r="AX220" s="218"/>
      <c r="CC220" s="1"/>
      <c r="CD220" s="223"/>
      <c r="CS220" s="2"/>
      <c r="CT220" s="29"/>
      <c r="CU220" s="29"/>
      <c r="CV220" s="29"/>
      <c r="DI220" s="2"/>
      <c r="DJ220" s="29"/>
      <c r="DK220" s="29"/>
      <c r="DL220" s="29"/>
    </row>
    <row r="221" spans="1:149" ht="15" customHeight="1" x14ac:dyDescent="0.25">
      <c r="A221" s="234"/>
      <c r="B221" s="235"/>
      <c r="C221" s="236"/>
      <c r="D221" s="236"/>
      <c r="E221" s="236"/>
      <c r="F221" s="236"/>
      <c r="G221" s="356"/>
      <c r="H221" s="236"/>
      <c r="I221" s="356"/>
      <c r="J221" s="236"/>
      <c r="K221" s="356"/>
      <c r="L221" s="236"/>
      <c r="M221" s="356"/>
      <c r="N221" s="236"/>
      <c r="O221" s="356"/>
      <c r="P221" s="234"/>
      <c r="Q221" s="236"/>
      <c r="R221" s="235"/>
      <c r="S221" s="236"/>
      <c r="T221" s="236"/>
      <c r="U221" s="236"/>
      <c r="V221" s="236"/>
      <c r="W221" s="356"/>
      <c r="X221" s="236"/>
      <c r="Y221" s="356"/>
      <c r="Z221" s="236"/>
      <c r="AA221" s="356"/>
      <c r="AB221" s="236"/>
      <c r="AC221" s="356"/>
      <c r="AD221" s="236"/>
      <c r="AE221" s="356"/>
      <c r="AF221" s="234"/>
      <c r="AG221" s="236"/>
      <c r="AH221" s="250"/>
      <c r="AI221" s="236"/>
      <c r="AJ221" s="236"/>
      <c r="AK221" s="236"/>
      <c r="AL221" s="236"/>
      <c r="AM221" s="356"/>
      <c r="AN221" s="236"/>
      <c r="AO221" s="371"/>
      <c r="AP221" s="237"/>
      <c r="AQ221" s="371"/>
      <c r="AR221" s="237"/>
      <c r="AS221" s="371"/>
      <c r="AT221" s="237"/>
      <c r="AU221" s="371"/>
      <c r="AV221" s="237"/>
      <c r="AW221" s="237"/>
      <c r="AX221" s="237"/>
      <c r="AY221" s="237"/>
      <c r="AZ221" s="237"/>
      <c r="BA221" s="237"/>
      <c r="BB221" s="237"/>
      <c r="BC221" s="371"/>
      <c r="BD221" s="237"/>
      <c r="BE221" s="371"/>
      <c r="BF221" s="237"/>
      <c r="BG221" s="371"/>
      <c r="BH221" s="237"/>
      <c r="BI221" s="371"/>
      <c r="BJ221" s="237"/>
      <c r="BK221" s="371"/>
      <c r="BL221" s="237"/>
      <c r="BM221" s="237"/>
      <c r="BN221" s="237"/>
      <c r="BO221" s="237"/>
      <c r="BP221" s="237"/>
      <c r="BQ221" s="237"/>
      <c r="BR221" s="237"/>
      <c r="BS221" s="371"/>
      <c r="BT221" s="237"/>
      <c r="BU221" s="371"/>
      <c r="BV221" s="237"/>
      <c r="BW221" s="371"/>
      <c r="BX221" s="237"/>
      <c r="BY221" s="371"/>
      <c r="BZ221" s="237"/>
      <c r="CA221" s="371"/>
      <c r="CB221" s="237"/>
      <c r="CC221" s="237"/>
      <c r="CD221" s="237"/>
      <c r="CE221" s="237"/>
      <c r="CF221" s="237"/>
      <c r="CG221" s="237"/>
      <c r="CH221" s="237"/>
      <c r="CI221" s="371"/>
      <c r="CJ221" s="237"/>
      <c r="CK221" s="371"/>
      <c r="CL221" s="237"/>
      <c r="CM221" s="371"/>
      <c r="CN221" s="237"/>
      <c r="CO221" s="371"/>
      <c r="CP221" s="237"/>
      <c r="CQ221" s="371"/>
      <c r="CR221" s="237"/>
      <c r="CS221" s="237"/>
      <c r="CT221" s="237"/>
      <c r="CU221" s="237"/>
      <c r="CV221" s="237"/>
      <c r="CW221" s="237"/>
      <c r="CX221" s="237"/>
      <c r="CY221" s="371"/>
      <c r="CZ221" s="237"/>
      <c r="DA221" s="371"/>
      <c r="DB221" s="237"/>
      <c r="DC221" s="371"/>
      <c r="DD221" s="237"/>
      <c r="DE221" s="371"/>
      <c r="DF221" s="237"/>
      <c r="DG221" s="371"/>
      <c r="DH221" s="237"/>
      <c r="DI221" s="237"/>
      <c r="DJ221" s="237"/>
      <c r="DK221" s="237"/>
      <c r="DL221" s="237"/>
      <c r="DM221" s="237"/>
      <c r="DN221" s="237"/>
      <c r="DO221" s="371"/>
      <c r="DP221" s="237"/>
      <c r="DQ221" s="371"/>
      <c r="DR221" s="237"/>
      <c r="DS221" s="371"/>
      <c r="DT221" s="237"/>
      <c r="DU221" s="371"/>
      <c r="DV221" s="237"/>
      <c r="DW221" s="371"/>
      <c r="DX221" s="237"/>
      <c r="DY221" s="237"/>
      <c r="DZ221" s="237"/>
      <c r="EA221" s="237"/>
      <c r="EB221" s="237"/>
      <c r="EC221" s="237"/>
      <c r="ED221" s="237"/>
      <c r="EE221" s="371"/>
      <c r="EF221" s="237"/>
      <c r="EG221" s="371"/>
      <c r="EH221" s="237"/>
      <c r="EI221" s="371"/>
      <c r="EJ221" s="237"/>
      <c r="EK221" s="371"/>
      <c r="EL221" s="237"/>
      <c r="EM221" s="371"/>
      <c r="EN221" s="237"/>
      <c r="EO221" s="237"/>
      <c r="EP221" s="237"/>
      <c r="EQ221" s="237"/>
      <c r="ER221" s="237"/>
      <c r="ES221" s="237"/>
    </row>
    <row r="222" spans="1:149" ht="15" hidden="1" customHeight="1" x14ac:dyDescent="0.25">
      <c r="A222" s="138"/>
      <c r="B222" s="1"/>
      <c r="C222" s="1"/>
      <c r="D222" s="1"/>
      <c r="E222" s="1"/>
      <c r="F222" s="1"/>
      <c r="G222" s="351"/>
      <c r="H222" s="1"/>
      <c r="I222" s="351"/>
      <c r="J222" s="1"/>
      <c r="K222" s="351"/>
      <c r="L222" s="1"/>
      <c r="M222" s="351"/>
      <c r="N222" s="1"/>
      <c r="O222" s="351"/>
      <c r="P222" s="138"/>
      <c r="Q222" s="138"/>
      <c r="R222" s="218"/>
      <c r="S222" s="1"/>
      <c r="T222" s="1"/>
      <c r="U222" s="1"/>
      <c r="V222" s="1"/>
      <c r="W222" s="351"/>
      <c r="X222" s="1"/>
      <c r="Y222" s="351"/>
      <c r="Z222" s="1"/>
      <c r="AA222" s="351"/>
      <c r="AB222" s="1"/>
      <c r="AC222" s="351"/>
      <c r="AD222" s="1"/>
      <c r="AE222" s="351"/>
      <c r="AF222" s="138"/>
      <c r="AG222" s="138"/>
      <c r="AH222" s="218"/>
      <c r="AI222" s="1"/>
      <c r="AJ222" s="1"/>
      <c r="AK222" s="1"/>
      <c r="AL222" s="1"/>
      <c r="AM222" s="351"/>
      <c r="AN222" s="1"/>
    </row>
    <row r="223" spans="1:149" ht="15" hidden="1" customHeight="1" x14ac:dyDescent="0.25">
      <c r="A223" s="138"/>
      <c r="B223" s="1"/>
      <c r="C223" s="1"/>
      <c r="D223" s="1"/>
      <c r="E223" s="1"/>
      <c r="F223" s="1"/>
      <c r="G223" s="351"/>
      <c r="H223" s="1"/>
      <c r="I223" s="351"/>
      <c r="J223" s="1"/>
      <c r="K223" s="351"/>
      <c r="L223" s="1"/>
      <c r="M223" s="351"/>
      <c r="N223" s="1"/>
      <c r="O223" s="351"/>
      <c r="P223" s="138"/>
      <c r="Q223" s="138"/>
      <c r="R223" s="218"/>
      <c r="S223" s="1"/>
      <c r="T223" s="1"/>
      <c r="U223" s="1"/>
      <c r="V223" s="1"/>
      <c r="W223" s="351"/>
      <c r="X223" s="1"/>
      <c r="Y223" s="351"/>
      <c r="Z223" s="1"/>
      <c r="AA223" s="351"/>
      <c r="AB223" s="1"/>
      <c r="AC223" s="351"/>
      <c r="AD223" s="1"/>
      <c r="AE223" s="351"/>
      <c r="AF223" s="138"/>
      <c r="AG223" s="138"/>
      <c r="AH223" s="218"/>
      <c r="AI223" s="1"/>
      <c r="AJ223" s="1"/>
      <c r="AK223" s="1"/>
      <c r="AL223" s="1"/>
      <c r="AM223" s="351"/>
      <c r="AN223" s="1"/>
    </row>
    <row r="224" spans="1:149" ht="15" hidden="1" customHeight="1" x14ac:dyDescent="0.25">
      <c r="P224" s="138"/>
      <c r="Q224" s="138"/>
      <c r="R224" s="218"/>
      <c r="S224" s="1"/>
      <c r="T224" s="1"/>
      <c r="U224" s="1"/>
      <c r="V224" s="1"/>
      <c r="W224" s="351"/>
      <c r="X224" s="1"/>
      <c r="Y224" s="351"/>
      <c r="Z224" s="1"/>
      <c r="AA224" s="351"/>
      <c r="AB224" s="1"/>
      <c r="AC224" s="351"/>
      <c r="AD224" s="1"/>
      <c r="AE224" s="351"/>
      <c r="AF224" s="138"/>
      <c r="AG224" s="138"/>
      <c r="AH224" s="218"/>
      <c r="AI224" s="1"/>
      <c r="AJ224" s="1"/>
      <c r="AK224" s="1"/>
      <c r="AL224" s="1"/>
      <c r="AM224" s="351"/>
      <c r="AN224" s="1"/>
    </row>
    <row r="225" spans="16:40" ht="15" hidden="1" customHeight="1" x14ac:dyDescent="0.25">
      <c r="P225" s="138"/>
      <c r="Q225" s="138"/>
      <c r="R225" s="218"/>
      <c r="S225" s="1"/>
      <c r="T225" s="1"/>
      <c r="U225" s="1"/>
      <c r="V225" s="1"/>
      <c r="W225" s="351"/>
      <c r="X225" s="1"/>
      <c r="Y225" s="351"/>
      <c r="Z225" s="1"/>
      <c r="AA225" s="351"/>
      <c r="AB225" s="1"/>
      <c r="AC225" s="351"/>
      <c r="AD225" s="1"/>
      <c r="AE225" s="351"/>
      <c r="AF225" s="138"/>
      <c r="AG225" s="138"/>
      <c r="AH225" s="218"/>
      <c r="AI225" s="1"/>
      <c r="AJ225" s="1"/>
      <c r="AK225" s="1"/>
      <c r="AL225" s="1"/>
      <c r="AM225" s="351"/>
      <c r="AN225" s="1"/>
    </row>
    <row r="226" spans="16:40" ht="15" hidden="1" customHeight="1" x14ac:dyDescent="0.25">
      <c r="P226" s="138"/>
      <c r="Q226" s="138"/>
      <c r="R226" s="218"/>
      <c r="S226" s="1"/>
      <c r="T226" s="1"/>
      <c r="U226" s="1"/>
      <c r="V226" s="1"/>
      <c r="W226" s="351"/>
      <c r="X226" s="1"/>
      <c r="Y226" s="351"/>
      <c r="Z226" s="1"/>
      <c r="AA226" s="351"/>
      <c r="AB226" s="1"/>
      <c r="AC226" s="351"/>
      <c r="AD226" s="1"/>
      <c r="AE226" s="351"/>
      <c r="AF226" s="138"/>
      <c r="AG226" s="138"/>
      <c r="AH226" s="218"/>
      <c r="AI226" s="1"/>
      <c r="AJ226" s="1"/>
      <c r="AK226" s="1"/>
      <c r="AL226" s="1"/>
      <c r="AM226" s="351"/>
      <c r="AN226" s="1"/>
    </row>
    <row r="227" spans="16:40" ht="15" hidden="1" customHeight="1" x14ac:dyDescent="0.25">
      <c r="P227" s="138"/>
      <c r="Q227" s="138"/>
      <c r="R227" s="218"/>
      <c r="S227" s="1"/>
      <c r="T227" s="1"/>
      <c r="U227" s="1"/>
      <c r="V227" s="1"/>
      <c r="W227" s="351"/>
      <c r="X227" s="1"/>
      <c r="Y227" s="351"/>
      <c r="Z227" s="1"/>
      <c r="AA227" s="351"/>
      <c r="AB227" s="1"/>
      <c r="AC227" s="351"/>
      <c r="AD227" s="1"/>
      <c r="AE227" s="351"/>
      <c r="AF227" s="138"/>
      <c r="AG227" s="138"/>
      <c r="AH227" s="218"/>
      <c r="AI227" s="1"/>
      <c r="AJ227" s="1"/>
      <c r="AK227" s="1"/>
      <c r="AL227" s="1"/>
      <c r="AM227" s="351"/>
      <c r="AN227" s="1"/>
    </row>
    <row r="228" spans="16:40" ht="15" hidden="1" customHeight="1" x14ac:dyDescent="0.25">
      <c r="P228" s="138"/>
      <c r="Q228" s="138"/>
      <c r="R228" s="218"/>
      <c r="S228" s="1"/>
      <c r="T228" s="1"/>
      <c r="U228" s="1"/>
      <c r="V228" s="1"/>
      <c r="W228" s="351"/>
      <c r="X228" s="1"/>
      <c r="Y228" s="351"/>
      <c r="Z228" s="1"/>
      <c r="AA228" s="351"/>
      <c r="AB228" s="1"/>
      <c r="AC228" s="351"/>
      <c r="AD228" s="1"/>
      <c r="AE228" s="351"/>
      <c r="AF228" s="138"/>
      <c r="AG228" s="138"/>
      <c r="AH228" s="218"/>
      <c r="AI228" s="1"/>
      <c r="AJ228" s="1"/>
      <c r="AK228" s="1"/>
      <c r="AL228" s="1"/>
      <c r="AM228" s="351"/>
      <c r="AN228" s="1"/>
    </row>
    <row r="229" spans="16:40" ht="15" hidden="1" customHeight="1" x14ac:dyDescent="0.25">
      <c r="P229" s="138"/>
      <c r="Q229" s="138"/>
      <c r="R229" s="218"/>
      <c r="S229" s="1"/>
      <c r="T229" s="1"/>
      <c r="U229" s="1"/>
      <c r="V229" s="1"/>
      <c r="W229" s="351"/>
      <c r="X229" s="1"/>
      <c r="Y229" s="351"/>
      <c r="Z229" s="1"/>
      <c r="AA229" s="351"/>
      <c r="AB229" s="1"/>
      <c r="AC229" s="351"/>
      <c r="AD229" s="1"/>
      <c r="AE229" s="351"/>
      <c r="AF229" s="138"/>
      <c r="AG229" s="138"/>
      <c r="AH229" s="218"/>
      <c r="AI229" s="1"/>
      <c r="AJ229" s="1"/>
      <c r="AK229" s="1"/>
      <c r="AL229" s="1"/>
      <c r="AM229" s="351"/>
      <c r="AN229" s="1"/>
    </row>
    <row r="230" spans="16:40" ht="15" hidden="1" customHeight="1" x14ac:dyDescent="0.25">
      <c r="P230" s="138"/>
      <c r="Q230" s="138"/>
      <c r="R230" s="218"/>
      <c r="S230" s="1"/>
      <c r="T230" s="1"/>
      <c r="U230" s="1"/>
      <c r="V230" s="1"/>
      <c r="W230" s="351"/>
      <c r="X230" s="1"/>
      <c r="Y230" s="351"/>
      <c r="Z230" s="1"/>
      <c r="AA230" s="351"/>
      <c r="AB230" s="1"/>
      <c r="AC230" s="351"/>
      <c r="AD230" s="1"/>
      <c r="AE230" s="351"/>
      <c r="AF230" s="138"/>
      <c r="AG230" s="138"/>
      <c r="AH230" s="218"/>
      <c r="AI230" s="1"/>
      <c r="AJ230" s="1"/>
      <c r="AK230" s="1"/>
      <c r="AL230" s="1"/>
      <c r="AM230" s="351"/>
      <c r="AN230" s="1"/>
    </row>
  </sheetData>
  <mergeCells count="64">
    <mergeCell ref="DO42:DW42"/>
    <mergeCell ref="DN139:DV139"/>
    <mergeCell ref="F132:N132"/>
    <mergeCell ref="F188:N188"/>
    <mergeCell ref="F102:N102"/>
    <mergeCell ref="CY42:DG42"/>
    <mergeCell ref="F72:N72"/>
    <mergeCell ref="F90:N90"/>
    <mergeCell ref="F96:N96"/>
    <mergeCell ref="AL45:AT45"/>
    <mergeCell ref="F48:N48"/>
    <mergeCell ref="F54:N54"/>
    <mergeCell ref="V111:AD111"/>
    <mergeCell ref="BB111:BJ111"/>
    <mergeCell ref="F78:N78"/>
    <mergeCell ref="BB81:BJ81"/>
    <mergeCell ref="F216:N216"/>
    <mergeCell ref="F160:N160"/>
    <mergeCell ref="F202:N202"/>
    <mergeCell ref="AL202:AT202"/>
    <mergeCell ref="CH118:CP118"/>
    <mergeCell ref="AL118:AT118"/>
    <mergeCell ref="V209:AD209"/>
    <mergeCell ref="V181:AD181"/>
    <mergeCell ref="V195:AD195"/>
    <mergeCell ref="BB195:BJ195"/>
    <mergeCell ref="F118:N118"/>
    <mergeCell ref="ED81:EL81"/>
    <mergeCell ref="EP85:ER85"/>
    <mergeCell ref="ED95:EL95"/>
    <mergeCell ref="CX146:DF146"/>
    <mergeCell ref="BR181:BZ181"/>
    <mergeCell ref="EA46:EC46"/>
    <mergeCell ref="BR56:BZ56"/>
    <mergeCell ref="V167:AD167"/>
    <mergeCell ref="BB167:BJ167"/>
    <mergeCell ref="AL174:AT174"/>
    <mergeCell ref="CH174:CP174"/>
    <mergeCell ref="V87:AD87"/>
    <mergeCell ref="AL146:AT146"/>
    <mergeCell ref="V153:AD153"/>
    <mergeCell ref="V75:AD75"/>
    <mergeCell ref="AL93:AT93"/>
    <mergeCell ref="V99:AD99"/>
    <mergeCell ref="V125:AD125"/>
    <mergeCell ref="V139:AD139"/>
    <mergeCell ref="BB139:BJ139"/>
    <mergeCell ref="V51:AD51"/>
    <mergeCell ref="F84:N84"/>
    <mergeCell ref="F60:N60"/>
    <mergeCell ref="V63:AD63"/>
    <mergeCell ref="F66:N66"/>
    <mergeCell ref="AL69:AT69"/>
    <mergeCell ref="F30:N30"/>
    <mergeCell ref="BB33:BJ33"/>
    <mergeCell ref="F36:N36"/>
    <mergeCell ref="V39:AD39"/>
    <mergeCell ref="F42:N42"/>
    <mergeCell ref="V27:AD27"/>
    <mergeCell ref="F12:N12"/>
    <mergeCell ref="V15:AD15"/>
    <mergeCell ref="F18:N18"/>
    <mergeCell ref="AL21:AT21"/>
    <mergeCell ref="F24:N24"/>
  </mergeCells>
  <conditionalFormatting sqref="CU97:DF104">
    <cfRule type="expression" dxfId="843" priority="275">
      <formula>$CV$40=$CV$53</formula>
    </cfRule>
  </conditionalFormatting>
  <conditionalFormatting sqref="B8:P12">
    <cfRule type="expression" dxfId="842" priority="267">
      <formula>$A$8="Bye"</formula>
    </cfRule>
  </conditionalFormatting>
  <conditionalFormatting sqref="D9">
    <cfRule type="expression" dxfId="841" priority="266">
      <formula>P9&gt;P10</formula>
    </cfRule>
  </conditionalFormatting>
  <conditionalFormatting sqref="D10">
    <cfRule type="expression" dxfId="840" priority="265">
      <formula>P10&gt;P9</formula>
    </cfRule>
  </conditionalFormatting>
  <conditionalFormatting sqref="B13:P18">
    <cfRule type="expression" dxfId="839" priority="262">
      <formula>$A$13="Bye"</formula>
    </cfRule>
  </conditionalFormatting>
  <conditionalFormatting sqref="D15">
    <cfRule type="expression" dxfId="838" priority="264">
      <formula>P15&gt;P16</formula>
    </cfRule>
  </conditionalFormatting>
  <conditionalFormatting sqref="D16">
    <cfRule type="expression" dxfId="837" priority="263">
      <formula>P16&gt;P15</formula>
    </cfRule>
  </conditionalFormatting>
  <conditionalFormatting sqref="B20:P24">
    <cfRule type="expression" dxfId="836" priority="259">
      <formula>$A$20="Bye"</formula>
    </cfRule>
  </conditionalFormatting>
  <conditionalFormatting sqref="D21">
    <cfRule type="expression" dxfId="835" priority="261">
      <formula>P21&gt;P22</formula>
    </cfRule>
  </conditionalFormatting>
  <conditionalFormatting sqref="D22">
    <cfRule type="expression" dxfId="834" priority="260">
      <formula>P22&gt;P21</formula>
    </cfRule>
  </conditionalFormatting>
  <conditionalFormatting sqref="B25:P30">
    <cfRule type="expression" dxfId="833" priority="256">
      <formula>$A$26="Bye"</formula>
    </cfRule>
  </conditionalFormatting>
  <conditionalFormatting sqref="D27">
    <cfRule type="expression" dxfId="832" priority="258">
      <formula>P27&gt;P28</formula>
    </cfRule>
  </conditionalFormatting>
  <conditionalFormatting sqref="D28">
    <cfRule type="expression" dxfId="831" priority="257">
      <formula>P28&gt;P27</formula>
    </cfRule>
  </conditionalFormatting>
  <conditionalFormatting sqref="B32:P36">
    <cfRule type="expression" dxfId="830" priority="253">
      <formula>$A$32="Bye"</formula>
    </cfRule>
  </conditionalFormatting>
  <conditionalFormatting sqref="D33">
    <cfRule type="expression" dxfId="829" priority="255">
      <formula>P33&gt;P34</formula>
    </cfRule>
  </conditionalFormatting>
  <conditionalFormatting sqref="D34">
    <cfRule type="expression" dxfId="828" priority="254">
      <formula>P34&gt;P33</formula>
    </cfRule>
  </conditionalFormatting>
  <conditionalFormatting sqref="B37:P42">
    <cfRule type="expression" dxfId="827" priority="250">
      <formula>$A$38="Bye"</formula>
    </cfRule>
  </conditionalFormatting>
  <conditionalFormatting sqref="D39">
    <cfRule type="expression" dxfId="826" priority="252">
      <formula>P39&gt;P40</formula>
    </cfRule>
  </conditionalFormatting>
  <conditionalFormatting sqref="D40">
    <cfRule type="expression" dxfId="825" priority="251">
      <formula>P40&gt;P39</formula>
    </cfRule>
  </conditionalFormatting>
  <conditionalFormatting sqref="B44:P48">
    <cfRule type="expression" dxfId="824" priority="247">
      <formula>$A$44="Bye"</formula>
    </cfRule>
  </conditionalFormatting>
  <conditionalFormatting sqref="D45">
    <cfRule type="expression" dxfId="823" priority="249">
      <formula>P45&gt;P46</formula>
    </cfRule>
  </conditionalFormatting>
  <conditionalFormatting sqref="D46">
    <cfRule type="expression" dxfId="822" priority="248">
      <formula>P46&gt;P45</formula>
    </cfRule>
  </conditionalFormatting>
  <conditionalFormatting sqref="B49:P54">
    <cfRule type="expression" dxfId="821" priority="244">
      <formula>$A$50="Bye"</formula>
    </cfRule>
  </conditionalFormatting>
  <conditionalFormatting sqref="D51">
    <cfRule type="expression" dxfId="820" priority="246">
      <formula>P51&gt;P52</formula>
    </cfRule>
  </conditionalFormatting>
  <conditionalFormatting sqref="D52">
    <cfRule type="expression" dxfId="819" priority="245">
      <formula>P52&gt;P51</formula>
    </cfRule>
  </conditionalFormatting>
  <conditionalFormatting sqref="B109:P117 B119:P119 B118:F118 O118:P118">
    <cfRule type="expression" dxfId="818" priority="19">
      <formula>$A$114="Bye"</formula>
    </cfRule>
  </conditionalFormatting>
  <conditionalFormatting sqref="B137:P147">
    <cfRule type="expression" dxfId="817" priority="242">
      <formula>$A$142="Bye"</formula>
    </cfRule>
  </conditionalFormatting>
  <conditionalFormatting sqref="B151:P159 B161:P169 B160:F160 O160:P160">
    <cfRule type="expression" dxfId="816" priority="241">
      <formula>$A$156="Bye"</formula>
    </cfRule>
  </conditionalFormatting>
  <conditionalFormatting sqref="R109:R110">
    <cfRule type="expression" dxfId="815" priority="240">
      <formula>$R$109&lt;&gt;""</formula>
    </cfRule>
  </conditionalFormatting>
  <conditionalFormatting sqref="R123:R124">
    <cfRule type="expression" dxfId="814" priority="239">
      <formula>$R$123&lt;&gt;""</formula>
    </cfRule>
  </conditionalFormatting>
  <conditionalFormatting sqref="R137:R138">
    <cfRule type="expression" dxfId="813" priority="238">
      <formula>$R$137&lt;&gt;""</formula>
    </cfRule>
  </conditionalFormatting>
  <conditionalFormatting sqref="R151:R152">
    <cfRule type="expression" dxfId="812" priority="237">
      <formula>$R$151&lt;&gt;""</formula>
    </cfRule>
  </conditionalFormatting>
  <conditionalFormatting sqref="B123:P131 B133:P133 B132:F132 O132:P132">
    <cfRule type="expression" dxfId="811" priority="236">
      <formula>$A$128="Bye"</formula>
    </cfRule>
  </conditionalFormatting>
  <conditionalFormatting sqref="AH144:AH145">
    <cfRule type="expression" dxfId="810" priority="235">
      <formula>$AH$144&lt;&gt;""</formula>
    </cfRule>
  </conditionalFormatting>
  <conditionalFormatting sqref="AH142:AH143">
    <cfRule type="expression" dxfId="809" priority="234">
      <formula>$AH$143&lt;&gt;""</formula>
    </cfRule>
  </conditionalFormatting>
  <conditionalFormatting sqref="AH116:AH117">
    <cfRule type="expression" dxfId="808" priority="233">
      <formula>$AH$116&lt;&gt;""</formula>
    </cfRule>
  </conditionalFormatting>
  <conditionalFormatting sqref="AH114:AH115">
    <cfRule type="expression" dxfId="807" priority="232">
      <formula>$AH$115&lt;&gt;""</formula>
    </cfRule>
  </conditionalFormatting>
  <conditionalFormatting sqref="Q116:AF126">
    <cfRule type="expression" dxfId="806" priority="67">
      <formula>$S$123="(Bye)"</formula>
    </cfRule>
  </conditionalFormatting>
  <conditionalFormatting sqref="Q135:AF143">
    <cfRule type="expression" dxfId="805" priority="230">
      <formula>$S$137="(Bye)"</formula>
    </cfRule>
  </conditionalFormatting>
  <conditionalFormatting sqref="Q144:AF156">
    <cfRule type="expression" dxfId="804" priority="229">
      <formula>$S$151="(Bye)"</formula>
    </cfRule>
  </conditionalFormatting>
  <conditionalFormatting sqref="B56:P60">
    <cfRule type="expression" dxfId="803" priority="228">
      <formula>$A$56="Bye"</formula>
    </cfRule>
  </conditionalFormatting>
  <conditionalFormatting sqref="D57">
    <cfRule type="expression" dxfId="802" priority="227">
      <formula>P57&gt;P58</formula>
    </cfRule>
  </conditionalFormatting>
  <conditionalFormatting sqref="D58">
    <cfRule type="expression" dxfId="801" priority="226">
      <formula>P58&gt;P57</formula>
    </cfRule>
  </conditionalFormatting>
  <conditionalFormatting sqref="B61:P66">
    <cfRule type="expression" dxfId="800" priority="223">
      <formula>$A$62="Bye"</formula>
    </cfRule>
  </conditionalFormatting>
  <conditionalFormatting sqref="D63">
    <cfRule type="expression" dxfId="799" priority="225">
      <formula>P63&gt;P64</formula>
    </cfRule>
  </conditionalFormatting>
  <conditionalFormatting sqref="D64">
    <cfRule type="expression" dxfId="798" priority="224">
      <formula>P64&gt;P63</formula>
    </cfRule>
  </conditionalFormatting>
  <conditionalFormatting sqref="B68:P72">
    <cfRule type="expression" dxfId="797" priority="220">
      <formula>$A$68="Bye"</formula>
    </cfRule>
  </conditionalFormatting>
  <conditionalFormatting sqref="D69">
    <cfRule type="expression" dxfId="796" priority="222">
      <formula>P69&gt;P70</formula>
    </cfRule>
  </conditionalFormatting>
  <conditionalFormatting sqref="D70">
    <cfRule type="expression" dxfId="795" priority="221">
      <formula>P70&gt;P69</formula>
    </cfRule>
  </conditionalFormatting>
  <conditionalFormatting sqref="B73:P78">
    <cfRule type="expression" dxfId="794" priority="217">
      <formula>$A$74="Bye"</formula>
    </cfRule>
  </conditionalFormatting>
  <conditionalFormatting sqref="D75">
    <cfRule type="expression" dxfId="793" priority="219">
      <formula>P75&gt;P76</formula>
    </cfRule>
  </conditionalFormatting>
  <conditionalFormatting sqref="D76">
    <cfRule type="expression" dxfId="792" priority="218">
      <formula>P76&gt;P75</formula>
    </cfRule>
  </conditionalFormatting>
  <conditionalFormatting sqref="B80:P84">
    <cfRule type="expression" dxfId="791" priority="214">
      <formula>$A$80="Bye"</formula>
    </cfRule>
  </conditionalFormatting>
  <conditionalFormatting sqref="D81">
    <cfRule type="expression" dxfId="790" priority="216">
      <formula>P81&gt;P82</formula>
    </cfRule>
  </conditionalFormatting>
  <conditionalFormatting sqref="D82">
    <cfRule type="expression" dxfId="789" priority="215">
      <formula>P82&gt;P81</formula>
    </cfRule>
  </conditionalFormatting>
  <conditionalFormatting sqref="B85:P90">
    <cfRule type="expression" dxfId="788" priority="211">
      <formula>$A$86="Bye"</formula>
    </cfRule>
  </conditionalFormatting>
  <conditionalFormatting sqref="D87">
    <cfRule type="expression" dxfId="787" priority="213">
      <formula>P87&gt;P88</formula>
    </cfRule>
  </conditionalFormatting>
  <conditionalFormatting sqref="D88">
    <cfRule type="expression" dxfId="786" priority="212">
      <formula>P88&gt;P87</formula>
    </cfRule>
  </conditionalFormatting>
  <conditionalFormatting sqref="B92:P96">
    <cfRule type="expression" dxfId="785" priority="208">
      <formula>$A$92="Bye"</formula>
    </cfRule>
  </conditionalFormatting>
  <conditionalFormatting sqref="D93">
    <cfRule type="expression" dxfId="784" priority="210">
      <formula>P93&gt;P94</formula>
    </cfRule>
  </conditionalFormatting>
  <conditionalFormatting sqref="D94">
    <cfRule type="expression" dxfId="783" priority="209">
      <formula>P94&gt;P93</formula>
    </cfRule>
  </conditionalFormatting>
  <conditionalFormatting sqref="B97:P102">
    <cfRule type="expression" dxfId="782" priority="205">
      <formula>$A$98="Bye"</formula>
    </cfRule>
  </conditionalFormatting>
  <conditionalFormatting sqref="D99">
    <cfRule type="expression" dxfId="781" priority="207">
      <formula>P99&gt;P100</formula>
    </cfRule>
  </conditionalFormatting>
  <conditionalFormatting sqref="D100">
    <cfRule type="expression" dxfId="780" priority="206">
      <formula>P100&gt;P99</formula>
    </cfRule>
  </conditionalFormatting>
  <conditionalFormatting sqref="B170:P175">
    <cfRule type="expression" dxfId="779" priority="201">
      <formula>$A$170="Bye"</formula>
    </cfRule>
  </conditionalFormatting>
  <conditionalFormatting sqref="B193:P201 B203:P203 B202:F202 O202:P202">
    <cfRule type="expression" dxfId="778" priority="200">
      <formula>$A$198="Bye"</formula>
    </cfRule>
  </conditionalFormatting>
  <conditionalFormatting sqref="B207:P215 B217:P217 B216:F216 O216:P216">
    <cfRule type="expression" dxfId="777" priority="199">
      <formula>$A$212="Bye"</formula>
    </cfRule>
  </conditionalFormatting>
  <conditionalFormatting sqref="R165:R166">
    <cfRule type="expression" dxfId="776" priority="198">
      <formula>$R$165&lt;&gt;""</formula>
    </cfRule>
  </conditionalFormatting>
  <conditionalFormatting sqref="R179:R180">
    <cfRule type="expression" dxfId="775" priority="197">
      <formula>$R$179&lt;&gt;""</formula>
    </cfRule>
  </conditionalFormatting>
  <conditionalFormatting sqref="R193:R194">
    <cfRule type="expression" dxfId="774" priority="196">
      <formula>$R$193&lt;&gt;""</formula>
    </cfRule>
  </conditionalFormatting>
  <conditionalFormatting sqref="R207:R208">
    <cfRule type="expression" dxfId="773" priority="195">
      <formula>$R$207&lt;&gt;""</formula>
    </cfRule>
  </conditionalFormatting>
  <conditionalFormatting sqref="B179:P187 B189:P189 B188:F188 O188:P188">
    <cfRule type="expression" dxfId="772" priority="54">
      <formula>$A$184="Bye"</formula>
    </cfRule>
  </conditionalFormatting>
  <conditionalFormatting sqref="AH200:AH201">
    <cfRule type="expression" dxfId="771" priority="193">
      <formula>$AH$200&lt;&gt;""</formula>
    </cfRule>
  </conditionalFormatting>
  <conditionalFormatting sqref="AH198:AH199">
    <cfRule type="expression" dxfId="770" priority="192">
      <formula>$AH$199&lt;&gt;""</formula>
    </cfRule>
  </conditionalFormatting>
  <conditionalFormatting sqref="AH172:AH173">
    <cfRule type="expression" dxfId="769" priority="191">
      <formula>$AH$172&lt;&gt;""</formula>
    </cfRule>
  </conditionalFormatting>
  <conditionalFormatting sqref="AH170:AH171">
    <cfRule type="expression" dxfId="768" priority="190">
      <formula>$AH$171&lt;&gt;""</formula>
    </cfRule>
  </conditionalFormatting>
  <conditionalFormatting sqref="Q172:AF182">
    <cfRule type="expression" dxfId="767" priority="72">
      <formula>$S$179="(Bye)"</formula>
    </cfRule>
  </conditionalFormatting>
  <conditionalFormatting sqref="Q191:AF199">
    <cfRule type="expression" dxfId="766" priority="188">
      <formula>$S$193="(Bye)"</formula>
    </cfRule>
  </conditionalFormatting>
  <conditionalFormatting sqref="Q200:AF210">
    <cfRule type="expression" dxfId="765" priority="187">
      <formula>$S$207="(Bye)"</formula>
    </cfRule>
  </conditionalFormatting>
  <conditionalFormatting sqref="Q211">
    <cfRule type="expression" dxfId="764" priority="186">
      <formula>$S$137="(Bye)"</formula>
    </cfRule>
  </conditionalFormatting>
  <conditionalFormatting sqref="Q212:Q213">
    <cfRule type="expression" dxfId="763" priority="185">
      <formula>$S$137="(Bye)"</formula>
    </cfRule>
  </conditionalFormatting>
  <conditionalFormatting sqref="Q155">
    <cfRule type="expression" dxfId="762" priority="184">
      <formula>$S$137="(Bye)"</formula>
    </cfRule>
  </conditionalFormatting>
  <conditionalFormatting sqref="Q156:Q157">
    <cfRule type="expression" dxfId="761" priority="183">
      <formula>$S$137="(Bye)"</formula>
    </cfRule>
  </conditionalFormatting>
  <conditionalFormatting sqref="EH78 EJ78 EL78">
    <cfRule type="expression" dxfId="760" priority="176">
      <formula>EH78&gt;EH79</formula>
    </cfRule>
  </conditionalFormatting>
  <conditionalFormatting sqref="EH79 EJ79 EL79">
    <cfRule type="expression" dxfId="759" priority="177">
      <formula>EH79&gt;EH78</formula>
    </cfRule>
  </conditionalFormatting>
  <conditionalFormatting sqref="EI79 EK79 EM79 ED79:EG79">
    <cfRule type="expression" dxfId="758" priority="178">
      <formula>ED79&gt;ED78</formula>
    </cfRule>
  </conditionalFormatting>
  <conditionalFormatting sqref="EB78">
    <cfRule type="expression" dxfId="757" priority="179">
      <formula>OR(AND(EB78&lt;&gt;"Bye",EB79="Bye"),EN78=$A$11)</formula>
    </cfRule>
    <cfRule type="expression" dxfId="756" priority="180">
      <formula>EN79=$A$11</formula>
    </cfRule>
  </conditionalFormatting>
  <conditionalFormatting sqref="EB79">
    <cfRule type="expression" dxfId="755" priority="181">
      <formula>OR(AND(EB79&lt;&gt;"Bye",EB78="Bye"),EN79=$A$11)</formula>
    </cfRule>
    <cfRule type="expression" dxfId="754" priority="182">
      <formula>EN78=$A$11</formula>
    </cfRule>
  </conditionalFormatting>
  <conditionalFormatting sqref="EH92 EJ92 EL92">
    <cfRule type="expression" dxfId="753" priority="166">
      <formula>EH92&gt;EH93</formula>
    </cfRule>
  </conditionalFormatting>
  <conditionalFormatting sqref="EH93 EJ93 EL93">
    <cfRule type="expression" dxfId="752" priority="167">
      <formula>EH93&gt;EH92</formula>
    </cfRule>
  </conditionalFormatting>
  <conditionalFormatting sqref="DZ87:EN94 DZ96:EN96 DZ95:ED95 EM95:EN95">
    <cfRule type="expression" dxfId="751" priority="165">
      <formula>$EB$79=$EB$92</formula>
    </cfRule>
  </conditionalFormatting>
  <conditionalFormatting sqref="EI92 EK92 EM92 ED92:EG92">
    <cfRule type="expression" dxfId="750" priority="169">
      <formula>ED92&gt;ED93</formula>
    </cfRule>
  </conditionalFormatting>
  <conditionalFormatting sqref="EI93 EK93 EM93 ED93:EG93">
    <cfRule type="expression" dxfId="749" priority="171">
      <formula>ED93&gt;ED92</formula>
    </cfRule>
  </conditionalFormatting>
  <conditionalFormatting sqref="EB92">
    <cfRule type="expression" dxfId="748" priority="172">
      <formula>OR(AND(EB92&lt;&gt;"Bye",EB93="Bye"),EN92=$A$11)</formula>
    </cfRule>
    <cfRule type="expression" dxfId="747" priority="173">
      <formula>EN93=$A$11</formula>
    </cfRule>
  </conditionalFormatting>
  <conditionalFormatting sqref="EB93">
    <cfRule type="expression" dxfId="746" priority="174">
      <formula>OR(AND(EB93&lt;&gt;"Bye",EB92="Bye"),EN93=$A$11)</formula>
    </cfRule>
    <cfRule type="expression" dxfId="745" priority="175">
      <formula>EN92=$A$11</formula>
    </cfRule>
  </conditionalFormatting>
  <conditionalFormatting sqref="CU105:DF115">
    <cfRule type="expression" dxfId="744" priority="164">
      <formula>$CV$40=$CV$53</formula>
    </cfRule>
  </conditionalFormatting>
  <conditionalFormatting sqref="B181:BR181 CA181:DH181 B132:F132 O132:DF132 B182:DH187 B188:F188 O188:DH188 B217:DH217 B216:F216 O216:DH216 B172:DH180 B160:F160 O160:DE160 B137:DH147 B203:DH215 B202:F202 O202:DH202 B189:DH201 B119:DF131 B118:F118 O118:DF118 B6:DH112 DY6:ER136 DI172:DX217 DI137:DW141 DM135:DX135 B113:DF117 B133:DF136 DK148:DX171 B148:DE159 B161:DE171 DY145:ER217 DZ137:ER144 DM136:DW136">
    <cfRule type="expression" dxfId="743" priority="17">
      <formula>OR($B$7&lt;17,$B$7&gt;32)</formula>
    </cfRule>
  </conditionalFormatting>
  <conditionalFormatting sqref="T12">
    <cfRule type="expression" dxfId="742" priority="163">
      <formula>AF12=$A$11</formula>
    </cfRule>
  </conditionalFormatting>
  <conditionalFormatting sqref="T13">
    <cfRule type="expression" dxfId="741" priority="162">
      <formula>AF13=$A$11</formula>
    </cfRule>
  </conditionalFormatting>
  <conditionalFormatting sqref="T24">
    <cfRule type="expression" dxfId="740" priority="160">
      <formula>AF24=$A$11</formula>
    </cfRule>
  </conditionalFormatting>
  <conditionalFormatting sqref="T25">
    <cfRule type="expression" dxfId="739" priority="159">
      <formula>AF25=$A$11</formula>
    </cfRule>
  </conditionalFormatting>
  <conditionalFormatting sqref="T36">
    <cfRule type="expression" dxfId="738" priority="158">
      <formula>AF36=$A$11</formula>
    </cfRule>
  </conditionalFormatting>
  <conditionalFormatting sqref="T37">
    <cfRule type="expression" dxfId="737" priority="157">
      <formula>AF37=$A$11</formula>
    </cfRule>
  </conditionalFormatting>
  <conditionalFormatting sqref="T48">
    <cfRule type="expression" dxfId="736" priority="156">
      <formula>AF48=$A$11</formula>
    </cfRule>
  </conditionalFormatting>
  <conditionalFormatting sqref="T49">
    <cfRule type="expression" dxfId="735" priority="155">
      <formula>AF49=$A$11</formula>
    </cfRule>
  </conditionalFormatting>
  <conditionalFormatting sqref="T60">
    <cfRule type="expression" dxfId="734" priority="154">
      <formula>AF60=$A$11</formula>
    </cfRule>
  </conditionalFormatting>
  <conditionalFormatting sqref="T61">
    <cfRule type="expression" dxfId="733" priority="153">
      <formula>AF61=$A$11</formula>
    </cfRule>
  </conditionalFormatting>
  <conditionalFormatting sqref="T72">
    <cfRule type="expression" dxfId="732" priority="152">
      <formula>AF72=$A$11</formula>
    </cfRule>
  </conditionalFormatting>
  <conditionalFormatting sqref="T73">
    <cfRule type="expression" dxfId="731" priority="151">
      <formula>AF73=$A$11</formula>
    </cfRule>
  </conditionalFormatting>
  <conditionalFormatting sqref="T84">
    <cfRule type="expression" dxfId="730" priority="150">
      <formula>AF84=$A$11</formula>
    </cfRule>
  </conditionalFormatting>
  <conditionalFormatting sqref="T85">
    <cfRule type="expression" dxfId="729" priority="149">
      <formula>AF85=$A$11</formula>
    </cfRule>
  </conditionalFormatting>
  <conditionalFormatting sqref="T96">
    <cfRule type="expression" dxfId="728" priority="148">
      <formula>AF96=$A$11</formula>
    </cfRule>
  </conditionalFormatting>
  <conditionalFormatting sqref="T97">
    <cfRule type="expression" dxfId="727" priority="147">
      <formula>AF97=$A$11</formula>
    </cfRule>
  </conditionalFormatting>
  <conditionalFormatting sqref="T108">
    <cfRule type="expression" dxfId="726" priority="146">
      <formula>AF108=$A$11</formula>
    </cfRule>
    <cfRule type="expression" dxfId="725" priority="161">
      <formula>AF109=$A$11</formula>
    </cfRule>
  </conditionalFormatting>
  <conditionalFormatting sqref="T109">
    <cfRule type="expression" dxfId="724" priority="144">
      <formula>AF109=$A$11</formula>
    </cfRule>
    <cfRule type="expression" dxfId="723" priority="145">
      <formula>AF108=$A$11</formula>
    </cfRule>
  </conditionalFormatting>
  <conditionalFormatting sqref="AJ115">
    <cfRule type="expression" dxfId="722" priority="141">
      <formula>AV115=$A$11</formula>
    </cfRule>
    <cfRule type="expression" dxfId="721" priority="142">
      <formula>AV116=$A$11</formula>
    </cfRule>
  </conditionalFormatting>
  <conditionalFormatting sqref="AJ116">
    <cfRule type="expression" dxfId="720" priority="139">
      <formula>AV116=$A$11</formula>
    </cfRule>
    <cfRule type="expression" dxfId="719" priority="140">
      <formula>AV115=$A$11</formula>
    </cfRule>
  </conditionalFormatting>
  <conditionalFormatting sqref="AJ143">
    <cfRule type="expression" dxfId="718" priority="137">
      <formula>AV143=$A$11</formula>
    </cfRule>
    <cfRule type="expression" dxfId="717" priority="138">
      <formula>AV144=$A$11</formula>
    </cfRule>
  </conditionalFormatting>
  <conditionalFormatting sqref="AJ144">
    <cfRule type="expression" dxfId="716" priority="135">
      <formula>AV144=$A$11</formula>
    </cfRule>
    <cfRule type="expression" dxfId="715" priority="136">
      <formula>AV143=$A$11</formula>
    </cfRule>
  </conditionalFormatting>
  <conditionalFormatting sqref="AJ171">
    <cfRule type="expression" dxfId="714" priority="133">
      <formula>AV171=$A$11</formula>
    </cfRule>
    <cfRule type="expression" dxfId="713" priority="134">
      <formula>AV172=$A$11</formula>
    </cfRule>
  </conditionalFormatting>
  <conditionalFormatting sqref="AJ172">
    <cfRule type="expression" dxfId="712" priority="131">
      <formula>AV172=$A$11</formula>
    </cfRule>
    <cfRule type="expression" dxfId="711" priority="132">
      <formula>AV171=$A$11</formula>
    </cfRule>
  </conditionalFormatting>
  <conditionalFormatting sqref="AJ199">
    <cfRule type="expression" dxfId="710" priority="129">
      <formula>AV199=$A$11</formula>
    </cfRule>
    <cfRule type="expression" dxfId="709" priority="130">
      <formula>AV200=$A$11</formula>
    </cfRule>
  </conditionalFormatting>
  <conditionalFormatting sqref="AJ200">
    <cfRule type="expression" dxfId="708" priority="127">
      <formula>AV200=$A$11</formula>
    </cfRule>
    <cfRule type="expression" dxfId="707" priority="128">
      <formula>AV199=$A$11</formula>
    </cfRule>
  </conditionalFormatting>
  <conditionalFormatting sqref="AJ18">
    <cfRule type="expression" dxfId="706" priority="126">
      <formula>AV18=$A$11</formula>
    </cfRule>
  </conditionalFormatting>
  <conditionalFormatting sqref="AJ19">
    <cfRule type="expression" dxfId="705" priority="125">
      <formula>AV19=$A$11</formula>
    </cfRule>
  </conditionalFormatting>
  <conditionalFormatting sqref="AJ42">
    <cfRule type="expression" dxfId="704" priority="124">
      <formula>AV42=$A$11</formula>
    </cfRule>
  </conditionalFormatting>
  <conditionalFormatting sqref="AJ43">
    <cfRule type="expression" dxfId="703" priority="123">
      <formula>AV43=$A$11</formula>
    </cfRule>
  </conditionalFormatting>
  <conditionalFormatting sqref="AZ30">
    <cfRule type="expression" dxfId="702" priority="122">
      <formula>BL30=$A$11</formula>
    </cfRule>
  </conditionalFormatting>
  <conditionalFormatting sqref="AZ31">
    <cfRule type="expression" dxfId="701" priority="121">
      <formula>BL31=$A$11</formula>
    </cfRule>
  </conditionalFormatting>
  <conditionalFormatting sqref="AJ66">
    <cfRule type="expression" dxfId="700" priority="120">
      <formula>AV66=$A$11</formula>
    </cfRule>
  </conditionalFormatting>
  <conditionalFormatting sqref="AJ67">
    <cfRule type="expression" dxfId="699" priority="119">
      <formula>AV67=$A$11</formula>
    </cfRule>
  </conditionalFormatting>
  <conditionalFormatting sqref="AJ90">
    <cfRule type="expression" dxfId="698" priority="118">
      <formula>AV90=$A$11</formula>
    </cfRule>
  </conditionalFormatting>
  <conditionalFormatting sqref="AJ91">
    <cfRule type="expression" dxfId="697" priority="117">
      <formula>AV91=$A$11</formula>
    </cfRule>
  </conditionalFormatting>
  <conditionalFormatting sqref="AZ78">
    <cfRule type="expression" dxfId="696" priority="116">
      <formula>BL78=$A$11</formula>
    </cfRule>
  </conditionalFormatting>
  <conditionalFormatting sqref="AZ79">
    <cfRule type="expression" dxfId="695" priority="115">
      <formula>BL79=$A$11</formula>
    </cfRule>
  </conditionalFormatting>
  <conditionalFormatting sqref="AZ108">
    <cfRule type="expression" dxfId="694" priority="113">
      <formula>BL108=$A$11</formula>
    </cfRule>
    <cfRule type="expression" dxfId="693" priority="114">
      <formula>BL109=$A$11</formula>
    </cfRule>
  </conditionalFormatting>
  <conditionalFormatting sqref="AZ109">
    <cfRule type="expression" dxfId="692" priority="111">
      <formula>BL109=$A$11</formula>
    </cfRule>
    <cfRule type="expression" dxfId="691" priority="112">
      <formula>BL108=$A$11</formula>
    </cfRule>
  </conditionalFormatting>
  <conditionalFormatting sqref="AZ136">
    <cfRule type="expression" dxfId="690" priority="109">
      <formula>BL136=$A$11</formula>
    </cfRule>
    <cfRule type="expression" dxfId="689" priority="110">
      <formula>BL137=$A$11</formula>
    </cfRule>
  </conditionalFormatting>
  <conditionalFormatting sqref="AZ137">
    <cfRule type="expression" dxfId="688" priority="107">
      <formula>BL137=$A$11</formula>
    </cfRule>
    <cfRule type="expression" dxfId="687" priority="108">
      <formula>BL136=$A$11</formula>
    </cfRule>
  </conditionalFormatting>
  <conditionalFormatting sqref="AZ164">
    <cfRule type="expression" dxfId="686" priority="105">
      <formula>BL164=$A$11</formula>
    </cfRule>
    <cfRule type="expression" dxfId="685" priority="106">
      <formula>BL165=$A$11</formula>
    </cfRule>
  </conditionalFormatting>
  <conditionalFormatting sqref="AZ165">
    <cfRule type="expression" dxfId="684" priority="103">
      <formula>BL165=$A$11</formula>
    </cfRule>
    <cfRule type="expression" dxfId="683" priority="104">
      <formula>BL164=$A$11</formula>
    </cfRule>
  </conditionalFormatting>
  <conditionalFormatting sqref="AZ192">
    <cfRule type="expression" dxfId="682" priority="101">
      <formula>BL192=$A$11</formula>
    </cfRule>
    <cfRule type="expression" dxfId="681" priority="102">
      <formula>BL193=$A$11</formula>
    </cfRule>
  </conditionalFormatting>
  <conditionalFormatting sqref="AZ193">
    <cfRule type="expression" dxfId="680" priority="99">
      <formula>BL193=$A$11</formula>
    </cfRule>
    <cfRule type="expression" dxfId="679" priority="100">
      <formula>BL192=$A$11</formula>
    </cfRule>
  </conditionalFormatting>
  <conditionalFormatting sqref="BP178">
    <cfRule type="expression" dxfId="678" priority="97">
      <formula>CB178=$A$11</formula>
    </cfRule>
    <cfRule type="expression" dxfId="677" priority="98">
      <formula>CB179=$A$11</formula>
    </cfRule>
  </conditionalFormatting>
  <conditionalFormatting sqref="BP179">
    <cfRule type="expression" dxfId="676" priority="95">
      <formula>CB179=$A$11</formula>
    </cfRule>
    <cfRule type="expression" dxfId="675" priority="96">
      <formula>CB178=$A$11</formula>
    </cfRule>
  </conditionalFormatting>
  <conditionalFormatting sqref="CF171">
    <cfRule type="expression" dxfId="674" priority="93">
      <formula>CR171=$A$11</formula>
    </cfRule>
    <cfRule type="expression" dxfId="673" priority="94">
      <formula>CR172=$A$11</formula>
    </cfRule>
  </conditionalFormatting>
  <conditionalFormatting sqref="CF172">
    <cfRule type="expression" dxfId="672" priority="91">
      <formula>CR172=$A$11</formula>
    </cfRule>
    <cfRule type="expression" dxfId="671" priority="92">
      <formula>CR171=$A$11</formula>
    </cfRule>
  </conditionalFormatting>
  <conditionalFormatting sqref="BP122">
    <cfRule type="expression" dxfId="670" priority="89">
      <formula>CB122=$A$11</formula>
    </cfRule>
    <cfRule type="expression" dxfId="669" priority="90">
      <formula>CB123=$A$11</formula>
    </cfRule>
  </conditionalFormatting>
  <conditionalFormatting sqref="BP123">
    <cfRule type="expression" dxfId="668" priority="87">
      <formula>CB123=$A$11</formula>
    </cfRule>
    <cfRule type="expression" dxfId="667" priority="88">
      <formula>CB122=$A$11</formula>
    </cfRule>
  </conditionalFormatting>
  <conditionalFormatting sqref="CF115">
    <cfRule type="expression" dxfId="666" priority="85">
      <formula>CR115=$A$11</formula>
    </cfRule>
    <cfRule type="expression" dxfId="665" priority="86">
      <formula>CR116=$A$11</formula>
    </cfRule>
  </conditionalFormatting>
  <conditionalFormatting sqref="CF116">
    <cfRule type="expression" dxfId="664" priority="83">
      <formula>CR116=$A$11</formula>
    </cfRule>
    <cfRule type="expression" dxfId="663" priority="84">
      <formula>CR115=$A$11</formula>
    </cfRule>
  </conditionalFormatting>
  <conditionalFormatting sqref="CV143">
    <cfRule type="expression" dxfId="662" priority="81">
      <formula>DH143=$A$11</formula>
    </cfRule>
    <cfRule type="expression" dxfId="661" priority="82">
      <formula>DH144=$A$11</formula>
    </cfRule>
  </conditionalFormatting>
  <conditionalFormatting sqref="CV144">
    <cfRule type="expression" dxfId="660" priority="79">
      <formula>DH144=$A$11</formula>
    </cfRule>
    <cfRule type="expression" dxfId="659" priority="80">
      <formula>DH143=$A$11</formula>
    </cfRule>
  </conditionalFormatting>
  <conditionalFormatting sqref="BP53">
    <cfRule type="expression" dxfId="658" priority="78">
      <formula>CB53=$A$11</formula>
    </cfRule>
  </conditionalFormatting>
  <conditionalFormatting sqref="BP54">
    <cfRule type="expression" dxfId="657" priority="77">
      <formula>CB54=$A$11</formula>
    </cfRule>
  </conditionalFormatting>
  <conditionalFormatting sqref="T164">
    <cfRule type="expression" dxfId="656" priority="75">
      <formula>AF164=$A$11</formula>
    </cfRule>
    <cfRule type="expression" dxfId="655" priority="76">
      <formula>AF165=$A$11</formula>
    </cfRule>
  </conditionalFormatting>
  <conditionalFormatting sqref="T165">
    <cfRule type="expression" dxfId="654" priority="73">
      <formula>AF165=$A$11</formula>
    </cfRule>
    <cfRule type="expression" dxfId="653" priority="74">
      <formula>AF164=$A$11</formula>
    </cfRule>
  </conditionalFormatting>
  <conditionalFormatting sqref="T178">
    <cfRule type="expression" dxfId="652" priority="143">
      <formula>AF178=$A$11</formula>
    </cfRule>
    <cfRule type="expression" dxfId="651" priority="189">
      <formula>AF179=$A$11</formula>
    </cfRule>
  </conditionalFormatting>
  <conditionalFormatting sqref="T179">
    <cfRule type="expression" dxfId="650" priority="69">
      <formula>AF179=$A$11</formula>
    </cfRule>
    <cfRule type="expression" dxfId="649" priority="70">
      <formula>AF178=$A$11</formula>
    </cfRule>
  </conditionalFormatting>
  <conditionalFormatting sqref="T122">
    <cfRule type="expression" dxfId="648" priority="68">
      <formula>AF122=$A$11</formula>
    </cfRule>
    <cfRule type="expression" dxfId="647" priority="231">
      <formula>AF123=$A$11</formula>
    </cfRule>
  </conditionalFormatting>
  <conditionalFormatting sqref="T123">
    <cfRule type="expression" dxfId="646" priority="65">
      <formula>AF123=$A$11</formula>
    </cfRule>
    <cfRule type="expression" dxfId="645" priority="66">
      <formula>AF122=$A$11</formula>
    </cfRule>
  </conditionalFormatting>
  <conditionalFormatting sqref="T136:T137">
    <cfRule type="expression" dxfId="644" priority="64">
      <formula>$S$123="(Bye)"</formula>
    </cfRule>
  </conditionalFormatting>
  <conditionalFormatting sqref="T136">
    <cfRule type="expression" dxfId="643" priority="62">
      <formula>AF136=$A$11</formula>
    </cfRule>
    <cfRule type="expression" dxfId="642" priority="63">
      <formula>AF137=$A$11</formula>
    </cfRule>
  </conditionalFormatting>
  <conditionalFormatting sqref="T137">
    <cfRule type="expression" dxfId="641" priority="60">
      <formula>AF137=$A$11</formula>
    </cfRule>
    <cfRule type="expression" dxfId="640" priority="61">
      <formula>AF136=$A$11</formula>
    </cfRule>
  </conditionalFormatting>
  <conditionalFormatting sqref="T192">
    <cfRule type="expression" dxfId="639" priority="57">
      <formula>AF192=$A$11</formula>
    </cfRule>
    <cfRule type="expression" dxfId="638" priority="58">
      <formula>AF193=$A$11</formula>
    </cfRule>
  </conditionalFormatting>
  <conditionalFormatting sqref="T193">
    <cfRule type="expression" dxfId="637" priority="55">
      <formula>AF193=$A$11</formula>
    </cfRule>
    <cfRule type="expression" dxfId="636" priority="56">
      <formula>AF192=$A$11</formula>
    </cfRule>
  </conditionalFormatting>
  <conditionalFormatting sqref="D185:D186">
    <cfRule type="expression" dxfId="635" priority="50">
      <formula>$S$179="(Bye)"</formula>
    </cfRule>
  </conditionalFormatting>
  <conditionalFormatting sqref="D185">
    <cfRule type="expression" dxfId="634" priority="52">
      <formula>P185=$A$11</formula>
    </cfRule>
    <cfRule type="expression" dxfId="633" priority="53">
      <formula>P186=$A$11</formula>
    </cfRule>
  </conditionalFormatting>
  <conditionalFormatting sqref="D186">
    <cfRule type="expression" dxfId="632" priority="71">
      <formula>P186=$A$11</formula>
    </cfRule>
    <cfRule type="expression" dxfId="631" priority="194">
      <formula>P185=$A$11</formula>
    </cfRule>
  </conditionalFormatting>
  <conditionalFormatting sqref="D129">
    <cfRule type="expression" dxfId="630" priority="48">
      <formula>P129=$A$11</formula>
    </cfRule>
    <cfRule type="expression" dxfId="629" priority="49">
      <formula>P130=$A$11</formula>
    </cfRule>
  </conditionalFormatting>
  <conditionalFormatting sqref="D130">
    <cfRule type="expression" dxfId="628" priority="46">
      <formula>P130=$A$11</formula>
    </cfRule>
    <cfRule type="expression" dxfId="627" priority="47">
      <formula>P129=$A$11</formula>
    </cfRule>
  </conditionalFormatting>
  <conditionalFormatting sqref="T150">
    <cfRule type="expression" dxfId="626" priority="44">
      <formula>AF150=$A$11</formula>
    </cfRule>
    <cfRule type="expression" dxfId="625" priority="45">
      <formula>AF151=$A$11</formula>
    </cfRule>
  </conditionalFormatting>
  <conditionalFormatting sqref="T151">
    <cfRule type="expression" dxfId="624" priority="42">
      <formula>AF151=$A$11</formula>
    </cfRule>
    <cfRule type="expression" dxfId="623" priority="43">
      <formula>AF150=$A$11</formula>
    </cfRule>
  </conditionalFormatting>
  <conditionalFormatting sqref="T206">
    <cfRule type="expression" dxfId="622" priority="40">
      <formula>AF206=$A$11</formula>
    </cfRule>
    <cfRule type="expression" dxfId="621" priority="41">
      <formula>AF207=$A$11</formula>
    </cfRule>
  </conditionalFormatting>
  <conditionalFormatting sqref="T207">
    <cfRule type="expression" dxfId="620" priority="38">
      <formula>AF207=$A$11</formula>
    </cfRule>
    <cfRule type="expression" dxfId="619" priority="39">
      <formula>AF206=$A$11</formula>
    </cfRule>
  </conditionalFormatting>
  <conditionalFormatting sqref="D213">
    <cfRule type="expression" dxfId="618" priority="36">
      <formula>P213=$A$11</formula>
    </cfRule>
    <cfRule type="expression" dxfId="617" priority="37">
      <formula>P214=$A$11</formula>
    </cfRule>
  </conditionalFormatting>
  <conditionalFormatting sqref="D214">
    <cfRule type="expression" dxfId="616" priority="34">
      <formula>P214=$A$11</formula>
    </cfRule>
    <cfRule type="expression" dxfId="615" priority="35">
      <formula>P213=$A$11</formula>
    </cfRule>
  </conditionalFormatting>
  <conditionalFormatting sqref="D157">
    <cfRule type="expression" dxfId="614" priority="32">
      <formula>P157=$A$11</formula>
    </cfRule>
    <cfRule type="expression" dxfId="613" priority="33">
      <formula>P158=$A$11</formula>
    </cfRule>
  </conditionalFormatting>
  <conditionalFormatting sqref="D158">
    <cfRule type="expression" dxfId="612" priority="30">
      <formula>P158=$A$11</formula>
    </cfRule>
    <cfRule type="expression" dxfId="611" priority="31">
      <formula>P157=$A$11</formula>
    </cfRule>
  </conditionalFormatting>
  <conditionalFormatting sqref="D143">
    <cfRule type="expression" dxfId="610" priority="28">
      <formula>P143=$A$11</formula>
    </cfRule>
    <cfRule type="expression" dxfId="609" priority="29">
      <formula>P144=$A$11</formula>
    </cfRule>
  </conditionalFormatting>
  <conditionalFormatting sqref="D144">
    <cfRule type="expression" dxfId="608" priority="26">
      <formula>P144=$A$11</formula>
    </cfRule>
    <cfRule type="expression" dxfId="607" priority="27">
      <formula>P143=$A$11</formula>
    </cfRule>
  </conditionalFormatting>
  <conditionalFormatting sqref="D199">
    <cfRule type="expression" dxfId="606" priority="24">
      <formula>P199=$A$11</formula>
    </cfRule>
    <cfRule type="expression" dxfId="605" priority="25">
      <formula>P200=$A$11</formula>
    </cfRule>
  </conditionalFormatting>
  <conditionalFormatting sqref="D200">
    <cfRule type="expression" dxfId="604" priority="22">
      <formula>P200=$A$11</formula>
    </cfRule>
    <cfRule type="expression" dxfId="603" priority="23">
      <formula>P199=$A$11</formula>
    </cfRule>
  </conditionalFormatting>
  <conditionalFormatting sqref="D115">
    <cfRule type="expression" dxfId="602" priority="20">
      <formula>P115=$A$11</formula>
    </cfRule>
    <cfRule type="expression" dxfId="601" priority="21">
      <formula>P116=$A$11</formula>
    </cfRule>
  </conditionalFormatting>
  <conditionalFormatting sqref="D116">
    <cfRule type="expression" dxfId="600" priority="51">
      <formula>P115=$A$11</formula>
    </cfRule>
    <cfRule type="expression" dxfId="599" priority="243">
      <formula>P116=$A$11</formula>
    </cfRule>
  </conditionalFormatting>
  <conditionalFormatting sqref="Q163:AF171">
    <cfRule type="expression" dxfId="598" priority="18">
      <formula>OR($S$165="(Bye)",$S$164="(Bye)")</formula>
    </cfRule>
  </conditionalFormatting>
  <conditionalFormatting sqref="DK97:DV104">
    <cfRule type="expression" dxfId="597" priority="16">
      <formula>$CV$40=$CV$53</formula>
    </cfRule>
  </conditionalFormatting>
  <conditionalFormatting sqref="DK105:DV115">
    <cfRule type="expression" dxfId="596" priority="15">
      <formula>$CV$40=$CV$53</formula>
    </cfRule>
  </conditionalFormatting>
  <conditionalFormatting sqref="DI6:DX112 DJ113:DX134">
    <cfRule type="expression" dxfId="595" priority="10">
      <formula>OR($B$7&lt;17,$B$7&gt;32)</formula>
    </cfRule>
  </conditionalFormatting>
  <conditionalFormatting sqref="DL137">
    <cfRule type="expression" dxfId="594" priority="11">
      <formula>DX137=$A$11</formula>
    </cfRule>
    <cfRule type="expression" dxfId="593" priority="12">
      <formula>DX136=$A$11</formula>
    </cfRule>
  </conditionalFormatting>
  <conditionalFormatting sqref="DG113:DH136">
    <cfRule type="expression" dxfId="592" priority="9">
      <formula>OR($B$7&lt;17,$B$7&gt;32)</formula>
    </cfRule>
  </conditionalFormatting>
  <conditionalFormatting sqref="DI113:DI136">
    <cfRule type="expression" dxfId="591" priority="8">
      <formula>OR($B$7&lt;17,$B$7&gt;32)</formula>
    </cfRule>
  </conditionalFormatting>
  <conditionalFormatting sqref="DF148:DJ171">
    <cfRule type="expression" dxfId="590" priority="7">
      <formula>OR($B$7&lt;17,$B$7&gt;32)</formula>
    </cfRule>
  </conditionalFormatting>
  <conditionalFormatting sqref="DI142:DI143">
    <cfRule type="expression" dxfId="589" priority="6">
      <formula>OR($B$7&lt;17,$B$7&gt;32)</formula>
    </cfRule>
  </conditionalFormatting>
  <conditionalFormatting sqref="DY137:DY144">
    <cfRule type="expression" dxfId="588" priority="5">
      <formula>OR($B$7&lt;17,$B$7&gt;32)</formula>
    </cfRule>
  </conditionalFormatting>
  <conditionalFormatting sqref="DX136:DX137">
    <cfRule type="expression" dxfId="587" priority="4">
      <formula>OR($B$7&lt;17,$B$7&gt;32)</formula>
    </cfRule>
  </conditionalFormatting>
  <conditionalFormatting sqref="DJ135:DL136">
    <cfRule type="expression" dxfId="586" priority="1">
      <formula>OR($B$7&lt;17,$B$7&gt;32)</formula>
    </cfRule>
  </conditionalFormatting>
  <conditionalFormatting sqref="DL136">
    <cfRule type="expression" dxfId="585" priority="2">
      <formula>DX136=$A$11</formula>
    </cfRule>
    <cfRule type="expression" dxfId="584" priority="3">
      <formula>DX137=$A$11</formula>
    </cfRule>
  </conditionalFormatting>
  <pageMargins left="0.2" right="0.21" top="0.4" bottom="0.64" header="0.22" footer="0.5"/>
  <pageSetup paperSize="8" scale="4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FZ437"/>
  <sheetViews>
    <sheetView showGridLines="0" zoomScale="80" zoomScaleNormal="80" workbookViewId="0">
      <selection activeCell="FJ199" sqref="FJ199"/>
    </sheetView>
  </sheetViews>
  <sheetFormatPr defaultColWidth="0" defaultRowHeight="0" customHeight="1" zeroHeight="1" x14ac:dyDescent="0.25"/>
  <cols>
    <col min="1" max="1" width="4.44140625" style="137" bestFit="1" customWidth="1"/>
    <col min="2" max="3" width="5.77734375" style="2" customWidth="1"/>
    <col min="4" max="4" width="30.77734375" style="2" customWidth="1"/>
    <col min="5" max="5" width="7.77734375" style="2" customWidth="1"/>
    <col min="6" max="6" width="3.77734375" style="2" customWidth="1"/>
    <col min="7" max="7" width="1.77734375" style="350" customWidth="1"/>
    <col min="8" max="8" width="3.77734375" style="2" customWidth="1"/>
    <col min="9" max="9" width="1.77734375" style="350" customWidth="1"/>
    <col min="10" max="10" width="3.77734375" style="2" customWidth="1"/>
    <col min="11" max="11" width="1.77734375" style="350" customWidth="1"/>
    <col min="12" max="12" width="3.77734375" style="2" customWidth="1"/>
    <col min="13" max="13" width="1.77734375" style="350" customWidth="1"/>
    <col min="14" max="14" width="3.77734375" style="2" customWidth="1"/>
    <col min="15" max="15" width="1.77734375" style="350" customWidth="1"/>
    <col min="16" max="17" width="3.77734375" style="137" customWidth="1"/>
    <col min="18" max="18" width="5.77734375" style="216" customWidth="1"/>
    <col min="19" max="19" width="5.77734375" style="2" customWidth="1"/>
    <col min="20" max="20" width="30.77734375" style="2" customWidth="1"/>
    <col min="21" max="21" width="7.77734375" style="2" customWidth="1"/>
    <col min="22" max="22" width="3.77734375" style="2" customWidth="1"/>
    <col min="23" max="23" width="1.77734375" style="350" customWidth="1"/>
    <col min="24" max="24" width="3.77734375" style="2" customWidth="1"/>
    <col min="25" max="25" width="1.77734375" style="350" customWidth="1"/>
    <col min="26" max="26" width="3.77734375" style="2" customWidth="1"/>
    <col min="27" max="27" width="1.77734375" style="350" customWidth="1"/>
    <col min="28" max="28" width="3.77734375" style="2" customWidth="1"/>
    <col min="29" max="29" width="1.77734375" style="350" customWidth="1"/>
    <col min="30" max="30" width="3.77734375" style="2" customWidth="1"/>
    <col min="31" max="31" width="1.77734375" style="350" customWidth="1"/>
    <col min="32" max="33" width="3.77734375" style="137" customWidth="1"/>
    <col min="34" max="34" width="5.77734375" style="216" customWidth="1"/>
    <col min="35" max="35" width="5.77734375" style="2" customWidth="1"/>
    <col min="36" max="36" width="30.77734375" style="2" customWidth="1"/>
    <col min="37" max="37" width="7.77734375" style="2" customWidth="1"/>
    <col min="38" max="38" width="3.77734375" style="2" customWidth="1"/>
    <col min="39" max="39" width="1.77734375" style="350" customWidth="1"/>
    <col min="40" max="40" width="3.77734375" style="2" customWidth="1"/>
    <col min="41" max="41" width="1.77734375" style="351" customWidth="1"/>
    <col min="42" max="42" width="3.77734375" style="1" customWidth="1"/>
    <col min="43" max="43" width="1.77734375" style="351" customWidth="1"/>
    <col min="44" max="44" width="3.77734375" style="1" customWidth="1"/>
    <col min="45" max="45" width="1.77734375" style="351" customWidth="1"/>
    <col min="46" max="46" width="3.77734375" style="1" customWidth="1"/>
    <col min="47" max="47" width="1.77734375" style="351" customWidth="1"/>
    <col min="48" max="49" width="3.77734375" style="138" customWidth="1"/>
    <col min="50" max="50" width="5.77734375" style="164" customWidth="1"/>
    <col min="51" max="51" width="5.77734375" style="1" customWidth="1"/>
    <col min="52" max="52" width="30.77734375" style="1" customWidth="1"/>
    <col min="53" max="53" width="7.77734375" style="1" customWidth="1"/>
    <col min="54" max="54" width="3.33203125" style="1" customWidth="1"/>
    <col min="55" max="55" width="1.77734375" style="351" customWidth="1"/>
    <col min="56" max="56" width="3.33203125" style="1" customWidth="1"/>
    <col min="57" max="57" width="1.77734375" style="351" customWidth="1"/>
    <col min="58" max="58" width="3.33203125" style="1" customWidth="1"/>
    <col min="59" max="59" width="1.77734375" style="351" customWidth="1"/>
    <col min="60" max="60" width="3.33203125" style="1" customWidth="1"/>
    <col min="61" max="61" width="1.77734375" style="351" customWidth="1"/>
    <col min="62" max="62" width="3.33203125" style="1" customWidth="1"/>
    <col min="63" max="63" width="1.77734375" style="351" customWidth="1"/>
    <col min="64" max="64" width="3.77734375" style="138" customWidth="1"/>
    <col min="65" max="65" width="3.77734375" style="1" customWidth="1"/>
    <col min="66" max="67" width="5.77734375" style="1" customWidth="1"/>
    <col min="68" max="68" width="30.77734375" style="1" customWidth="1"/>
    <col min="69" max="69" width="5.77734375" style="1" customWidth="1"/>
    <col min="70" max="70" width="3.33203125" style="1" customWidth="1"/>
    <col min="71" max="71" width="1.77734375" style="351" customWidth="1"/>
    <col min="72" max="72" width="3.33203125" style="1" customWidth="1"/>
    <col min="73" max="73" width="1.77734375" style="351" customWidth="1"/>
    <col min="74" max="74" width="3.33203125" style="1" customWidth="1"/>
    <col min="75" max="75" width="1.77734375" style="351" customWidth="1"/>
    <col min="76" max="76" width="3.33203125" style="1" customWidth="1"/>
    <col min="77" max="77" width="1.77734375" style="351" customWidth="1"/>
    <col min="78" max="78" width="3.77734375" style="1" customWidth="1"/>
    <col min="79" max="79" width="1.77734375" style="351" customWidth="1"/>
    <col min="80" max="81" width="3.77734375" style="138" customWidth="1"/>
    <col min="82" max="82" width="5.77734375" style="164" customWidth="1"/>
    <col min="83" max="83" width="5.77734375" style="1" customWidth="1"/>
    <col min="84" max="84" width="30.77734375" style="1" customWidth="1"/>
    <col min="85" max="85" width="5.77734375" style="1" customWidth="1"/>
    <col min="86" max="86" width="3.77734375" style="1" customWidth="1"/>
    <col min="87" max="87" width="1.77734375" style="351" customWidth="1"/>
    <col min="88" max="88" width="3.77734375" style="1" customWidth="1"/>
    <col min="89" max="89" width="1.77734375" style="351" customWidth="1"/>
    <col min="90" max="90" width="3.77734375" style="1" customWidth="1"/>
    <col min="91" max="91" width="1.77734375" style="351" customWidth="1"/>
    <col min="92" max="92" width="3.77734375" style="1" customWidth="1"/>
    <col min="93" max="93" width="1.77734375" style="351" customWidth="1"/>
    <col min="94" max="94" width="3.77734375" style="1" customWidth="1"/>
    <col min="95" max="95" width="1.77734375" style="351" customWidth="1"/>
    <col min="96" max="96" width="3.77734375" style="138" customWidth="1"/>
    <col min="97" max="98" width="3.77734375" style="1" customWidth="1"/>
    <col min="99" max="99" width="5.44140625" style="1" bestFit="1" customWidth="1"/>
    <col min="100" max="100" width="30.77734375" style="2" customWidth="1"/>
    <col min="101" max="101" width="5.77734375" style="2" customWidth="1"/>
    <col min="102" max="102" width="3.6640625" style="2" customWidth="1"/>
    <col min="103" max="103" width="1.77734375" style="350" customWidth="1"/>
    <col min="104" max="104" width="3.6640625" style="2" customWidth="1"/>
    <col min="105" max="105" width="1.77734375" style="350" customWidth="1"/>
    <col min="106" max="106" width="3.6640625" style="2" customWidth="1"/>
    <col min="107" max="107" width="1.77734375" style="350" customWidth="1"/>
    <col min="108" max="108" width="3.6640625" style="2" customWidth="1"/>
    <col min="109" max="109" width="1.77734375" style="350" customWidth="1"/>
    <col min="110" max="110" width="3.6640625" style="2" customWidth="1"/>
    <col min="111" max="111" width="1.77734375" style="350" customWidth="1"/>
    <col min="112" max="112" width="3.6640625" style="137" customWidth="1"/>
    <col min="113" max="113" width="3.6640625" style="2" customWidth="1"/>
    <col min="114" max="115" width="5.77734375" style="2" customWidth="1"/>
    <col min="116" max="116" width="30.77734375" style="2" customWidth="1"/>
    <col min="117" max="117" width="5.77734375" style="2" customWidth="1"/>
    <col min="118" max="118" width="3.77734375" style="2" customWidth="1"/>
    <col min="119" max="119" width="1.77734375" style="350" customWidth="1"/>
    <col min="120" max="120" width="3.77734375" style="2" customWidth="1"/>
    <col min="121" max="121" width="1.77734375" style="350" customWidth="1"/>
    <col min="122" max="122" width="3.77734375" style="2" customWidth="1"/>
    <col min="123" max="123" width="1.77734375" style="350" customWidth="1"/>
    <col min="124" max="124" width="3.77734375" style="2" customWidth="1"/>
    <col min="125" max="125" width="1.77734375" style="350" customWidth="1"/>
    <col min="126" max="126" width="3.77734375" style="2" customWidth="1"/>
    <col min="127" max="127" width="1.77734375" style="350" customWidth="1"/>
    <col min="128" max="129" width="3.77734375" style="2" customWidth="1"/>
    <col min="130" max="131" width="5.77734375" style="2" customWidth="1"/>
    <col min="132" max="132" width="30.77734375" style="2" customWidth="1"/>
    <col min="133" max="134" width="3.77734375" style="2" customWidth="1"/>
    <col min="135" max="135" width="1.77734375" style="350" customWidth="1"/>
    <col min="136" max="136" width="3.77734375" style="2" customWidth="1"/>
    <col min="137" max="137" width="1.77734375" style="350" customWidth="1"/>
    <col min="138" max="138" width="3.77734375" style="2" customWidth="1"/>
    <col min="139" max="139" width="1.77734375" style="350" customWidth="1"/>
    <col min="140" max="140" width="3.77734375" style="2" customWidth="1"/>
    <col min="141" max="141" width="1.77734375" style="350" customWidth="1"/>
    <col min="142" max="142" width="3.77734375" style="2" customWidth="1"/>
    <col min="143" max="143" width="1.77734375" style="350" customWidth="1"/>
    <col min="144" max="145" width="3.77734375" style="2" customWidth="1"/>
    <col min="146" max="147" width="5.77734375" style="2" customWidth="1"/>
    <col min="148" max="148" width="30.77734375" style="2" customWidth="1"/>
    <col min="149" max="150" width="3.77734375" style="2" customWidth="1"/>
    <col min="151" max="151" width="1.77734375" style="350" customWidth="1"/>
    <col min="152" max="152" width="3.77734375" style="2" customWidth="1"/>
    <col min="153" max="153" width="1.77734375" style="350" customWidth="1"/>
    <col min="154" max="154" width="3.77734375" style="2" customWidth="1"/>
    <col min="155" max="155" width="1.77734375" style="350" customWidth="1"/>
    <col min="156" max="156" width="3.77734375" style="2" customWidth="1"/>
    <col min="157" max="157" width="1.77734375" style="350" customWidth="1"/>
    <col min="158" max="158" width="3.77734375" style="2" customWidth="1"/>
    <col min="159" max="159" width="1.77734375" style="350" customWidth="1"/>
    <col min="160" max="161" width="3.77734375" style="2" customWidth="1"/>
    <col min="162" max="163" width="5.77734375" style="2" customWidth="1"/>
    <col min="164" max="164" width="30.77734375" style="2" customWidth="1"/>
    <col min="165" max="165" width="5.77734375" style="2" customWidth="1"/>
    <col min="166" max="166" width="3.77734375" style="2" customWidth="1"/>
    <col min="167" max="167" width="1.77734375" style="350" customWidth="1"/>
    <col min="168" max="168" width="3.77734375" style="2" customWidth="1"/>
    <col min="169" max="169" width="1.77734375" style="350" customWidth="1"/>
    <col min="170" max="170" width="3.77734375" style="2" customWidth="1"/>
    <col min="171" max="171" width="1.77734375" style="350" customWidth="1"/>
    <col min="172" max="172" width="3.77734375" style="2" customWidth="1"/>
    <col min="173" max="173" width="1.77734375" style="350" customWidth="1"/>
    <col min="174" max="174" width="3.77734375" style="2" customWidth="1"/>
    <col min="175" max="175" width="1.77734375" style="350" customWidth="1"/>
    <col min="176" max="177" width="3.77734375" style="2" customWidth="1"/>
    <col min="178" max="179" width="5.77734375" style="2" customWidth="1"/>
    <col min="180" max="180" width="30.77734375" style="2" customWidth="1"/>
    <col min="181" max="182" width="9.109375" style="2" customWidth="1"/>
    <col min="183" max="16384" width="9.109375" style="2" hidden="1"/>
  </cols>
  <sheetData>
    <row r="1" spans="1:182" s="33" customFormat="1" ht="15" customHeight="1" x14ac:dyDescent="0.25">
      <c r="A1" s="43"/>
      <c r="B1" s="43"/>
      <c r="C1" s="43"/>
      <c r="D1" s="43"/>
      <c r="E1" s="43"/>
      <c r="F1" s="43"/>
      <c r="G1" s="345"/>
      <c r="H1" s="44"/>
      <c r="I1" s="357"/>
      <c r="J1" s="44"/>
      <c r="K1" s="357"/>
      <c r="L1" s="44"/>
      <c r="M1" s="357"/>
      <c r="N1" s="44"/>
      <c r="O1" s="359"/>
      <c r="P1" s="141"/>
      <c r="Q1" s="142"/>
      <c r="R1" s="166"/>
      <c r="S1" s="45"/>
      <c r="T1" s="45"/>
      <c r="U1" s="45"/>
      <c r="V1" s="45"/>
      <c r="W1" s="359"/>
      <c r="X1" s="45"/>
      <c r="Y1" s="359"/>
      <c r="Z1" s="45"/>
      <c r="AA1" s="359"/>
      <c r="AB1" s="45"/>
      <c r="AC1" s="359"/>
      <c r="AD1" s="45"/>
      <c r="AE1" s="359"/>
      <c r="AF1" s="151"/>
      <c r="AG1" s="151"/>
      <c r="AH1" s="166"/>
      <c r="AI1" s="45"/>
      <c r="AJ1" s="45"/>
      <c r="AK1" s="45"/>
      <c r="AL1" s="45"/>
      <c r="AM1" s="359"/>
      <c r="AN1" s="45"/>
      <c r="AO1" s="359"/>
      <c r="AP1" s="45"/>
      <c r="AQ1" s="359"/>
      <c r="AR1" s="45"/>
      <c r="AS1" s="357"/>
      <c r="AT1" s="45"/>
      <c r="AU1" s="357"/>
      <c r="AV1" s="154"/>
      <c r="AW1" s="154"/>
      <c r="AX1" s="173"/>
      <c r="AY1" s="44"/>
      <c r="AZ1" s="44"/>
      <c r="BA1" s="44"/>
      <c r="BB1" s="44"/>
      <c r="BC1" s="357"/>
      <c r="BD1" s="44"/>
      <c r="BE1" s="357"/>
      <c r="BF1" s="44"/>
      <c r="BG1" s="357"/>
      <c r="BH1" s="44"/>
      <c r="BI1" s="357"/>
      <c r="BJ1" s="44"/>
      <c r="BK1" s="357"/>
      <c r="BL1" s="154"/>
      <c r="BM1" s="44"/>
      <c r="BN1" s="44"/>
      <c r="BO1" s="44"/>
      <c r="BP1" s="44"/>
      <c r="BQ1" s="44"/>
      <c r="BR1" s="44"/>
      <c r="BS1" s="357"/>
      <c r="BT1" s="44"/>
      <c r="BU1" s="357"/>
      <c r="BV1" s="44"/>
      <c r="BW1" s="357"/>
      <c r="BX1" s="44"/>
      <c r="BY1" s="357"/>
      <c r="BZ1" s="44"/>
      <c r="CA1" s="357"/>
      <c r="CB1" s="154"/>
      <c r="CC1" s="154"/>
      <c r="CD1" s="154"/>
      <c r="CE1" s="154"/>
      <c r="CF1" s="154"/>
      <c r="CG1" s="154"/>
      <c r="CH1" s="154"/>
      <c r="CI1" s="357"/>
      <c r="CJ1" s="154"/>
      <c r="CK1" s="357"/>
      <c r="CL1" s="154"/>
      <c r="CM1" s="357"/>
      <c r="CN1" s="154"/>
      <c r="CO1" s="357"/>
      <c r="CP1" s="154"/>
      <c r="CQ1" s="357"/>
      <c r="CR1" s="154"/>
      <c r="CS1" s="154"/>
      <c r="CT1" s="154"/>
      <c r="CU1" s="154"/>
      <c r="CV1" s="154"/>
      <c r="CW1" s="154"/>
      <c r="CX1" s="154"/>
      <c r="CY1" s="357"/>
      <c r="CZ1" s="154"/>
      <c r="DA1" s="357"/>
      <c r="DB1" s="154"/>
      <c r="DC1" s="357"/>
      <c r="DD1" s="154"/>
      <c r="DE1" s="357"/>
      <c r="DF1" s="154"/>
      <c r="DG1" s="357"/>
      <c r="DH1" s="154"/>
      <c r="DI1" s="154"/>
      <c r="DJ1" s="154"/>
      <c r="DK1" s="154"/>
      <c r="DL1" s="154"/>
      <c r="DM1" s="154"/>
      <c r="DN1" s="154"/>
      <c r="DO1" s="357"/>
      <c r="DP1" s="154"/>
      <c r="DQ1" s="357"/>
      <c r="DR1" s="154"/>
      <c r="DS1" s="357"/>
      <c r="DT1" s="154"/>
      <c r="DU1" s="357"/>
      <c r="DV1" s="154"/>
      <c r="DW1" s="357"/>
      <c r="DX1" s="154"/>
      <c r="DY1" s="154"/>
      <c r="DZ1" s="154"/>
      <c r="EA1" s="154"/>
      <c r="EB1" s="154"/>
      <c r="EC1" s="154"/>
      <c r="ED1" s="154"/>
      <c r="EE1" s="357"/>
      <c r="EF1" s="154"/>
      <c r="EG1" s="357"/>
      <c r="EH1" s="154"/>
      <c r="EI1" s="357"/>
      <c r="EJ1" s="154"/>
      <c r="EK1" s="357"/>
      <c r="EL1" s="154"/>
      <c r="EM1" s="357"/>
      <c r="EN1" s="154"/>
      <c r="EO1" s="154"/>
      <c r="EP1" s="154"/>
      <c r="EQ1" s="154"/>
      <c r="ER1" s="154"/>
      <c r="ES1" s="154"/>
      <c r="ET1" s="154"/>
      <c r="EU1" s="357"/>
      <c r="EV1" s="154"/>
      <c r="EW1" s="357"/>
      <c r="EX1" s="154"/>
      <c r="EY1" s="357"/>
      <c r="EZ1" s="154"/>
      <c r="FA1" s="357"/>
      <c r="FB1" s="154"/>
      <c r="FC1" s="357"/>
      <c r="FD1" s="154"/>
      <c r="FE1" s="154"/>
      <c r="FF1" s="154"/>
      <c r="FG1" s="154"/>
      <c r="FH1" s="154"/>
      <c r="FI1" s="154"/>
      <c r="FJ1" s="154"/>
      <c r="FK1" s="357"/>
      <c r="FL1" s="154"/>
      <c r="FM1" s="357"/>
      <c r="FN1" s="154"/>
      <c r="FO1" s="357"/>
      <c r="FP1" s="154"/>
      <c r="FQ1" s="357"/>
      <c r="FR1" s="154"/>
      <c r="FS1" s="357"/>
      <c r="FT1" s="154"/>
      <c r="FU1" s="154"/>
      <c r="FV1" s="154"/>
      <c r="FW1" s="154"/>
      <c r="FX1" s="154"/>
      <c r="FY1" s="154"/>
      <c r="FZ1" s="154"/>
    </row>
    <row r="2" spans="1:182" s="33" customFormat="1" ht="30" customHeight="1" x14ac:dyDescent="0.25">
      <c r="A2" s="43"/>
      <c r="B2" s="320" t="str">
        <f>"DOUBLE ELIMINATION BRACKET FOR "&amp;A7&amp;" TEAM"</f>
        <v>DOUBLE ELIMINATION BRACKET FOR  33 - 64 TEAM</v>
      </c>
      <c r="C2" s="43"/>
      <c r="D2" s="43"/>
      <c r="E2" s="43"/>
      <c r="F2" s="43"/>
      <c r="G2" s="345"/>
      <c r="H2" s="44"/>
      <c r="I2" s="357"/>
      <c r="J2" s="44"/>
      <c r="K2" s="357"/>
      <c r="L2" s="44"/>
      <c r="M2" s="357"/>
      <c r="N2" s="44"/>
      <c r="O2" s="359"/>
      <c r="P2" s="141"/>
      <c r="Q2" s="142"/>
      <c r="R2" s="166"/>
      <c r="S2" s="45"/>
      <c r="T2" s="45"/>
      <c r="U2" s="45"/>
      <c r="V2" s="45"/>
      <c r="W2" s="359"/>
      <c r="X2" s="45"/>
      <c r="Y2" s="359"/>
      <c r="Z2" s="45"/>
      <c r="AA2" s="359"/>
      <c r="AB2" s="45"/>
      <c r="AC2" s="359"/>
      <c r="AD2" s="45"/>
      <c r="AE2" s="359"/>
      <c r="AF2" s="151"/>
      <c r="AG2" s="151"/>
      <c r="AH2" s="166"/>
      <c r="AI2" s="45"/>
      <c r="AJ2" s="45"/>
      <c r="AK2" s="45"/>
      <c r="AL2" s="45"/>
      <c r="AM2" s="359"/>
      <c r="AN2" s="45"/>
      <c r="AO2" s="359"/>
      <c r="AP2" s="45"/>
      <c r="AQ2" s="359"/>
      <c r="AR2" s="45"/>
      <c r="AS2" s="357"/>
      <c r="AT2" s="45"/>
      <c r="AU2" s="357"/>
      <c r="AV2" s="154"/>
      <c r="AW2" s="154"/>
      <c r="AX2" s="173"/>
      <c r="AY2" s="44"/>
      <c r="AZ2" s="44"/>
      <c r="BA2" s="44"/>
      <c r="BB2" s="44"/>
      <c r="BC2" s="357"/>
      <c r="BD2" s="44"/>
      <c r="BE2" s="357"/>
      <c r="BF2" s="44"/>
      <c r="BG2" s="357"/>
      <c r="BH2" s="44"/>
      <c r="BI2" s="357"/>
      <c r="BJ2" s="44"/>
      <c r="BK2" s="357"/>
      <c r="BL2" s="154"/>
      <c r="BM2" s="44"/>
      <c r="BN2" s="44"/>
      <c r="BO2" s="44"/>
      <c r="BP2" s="44"/>
      <c r="BQ2" s="44"/>
      <c r="BR2" s="44"/>
      <c r="BS2" s="357"/>
      <c r="BT2" s="44"/>
      <c r="BU2" s="357"/>
      <c r="BV2" s="44"/>
      <c r="BW2" s="357"/>
      <c r="BX2" s="44"/>
      <c r="BY2" s="357"/>
      <c r="BZ2" s="44"/>
      <c r="CA2" s="357"/>
      <c r="CB2" s="154"/>
      <c r="CC2" s="154"/>
      <c r="CD2" s="154"/>
      <c r="CE2" s="154"/>
      <c r="CF2" s="154"/>
      <c r="CG2" s="154"/>
      <c r="CH2" s="154"/>
      <c r="CI2" s="357"/>
      <c r="CJ2" s="154"/>
      <c r="CK2" s="357"/>
      <c r="CL2" s="154"/>
      <c r="CM2" s="357"/>
      <c r="CN2" s="154"/>
      <c r="CO2" s="357"/>
      <c r="CP2" s="154"/>
      <c r="CQ2" s="357"/>
      <c r="CR2" s="154"/>
      <c r="CS2" s="154"/>
      <c r="CT2" s="154"/>
      <c r="CU2" s="154"/>
      <c r="CV2" s="154"/>
      <c r="CW2" s="154"/>
      <c r="CX2" s="154"/>
      <c r="CY2" s="357"/>
      <c r="CZ2" s="154"/>
      <c r="DA2" s="357"/>
      <c r="DB2" s="154"/>
      <c r="DC2" s="357"/>
      <c r="DD2" s="154"/>
      <c r="DE2" s="357"/>
      <c r="DF2" s="154"/>
      <c r="DG2" s="357"/>
      <c r="DH2" s="154"/>
      <c r="DI2" s="154"/>
      <c r="DJ2" s="154"/>
      <c r="DK2" s="154"/>
      <c r="DL2" s="154"/>
      <c r="DM2" s="154"/>
      <c r="DN2" s="154"/>
      <c r="DO2" s="357"/>
      <c r="DP2" s="154"/>
      <c r="DQ2" s="357"/>
      <c r="DR2" s="154"/>
      <c r="DS2" s="357"/>
      <c r="DT2" s="154"/>
      <c r="DU2" s="357"/>
      <c r="DV2" s="154"/>
      <c r="DW2" s="357"/>
      <c r="DX2" s="154"/>
      <c r="DY2" s="154"/>
      <c r="DZ2" s="154"/>
      <c r="EA2" s="154"/>
      <c r="EB2" s="154"/>
      <c r="EC2" s="154"/>
      <c r="ED2" s="154"/>
      <c r="EE2" s="357"/>
      <c r="EF2" s="154"/>
      <c r="EG2" s="357"/>
      <c r="EH2" s="154"/>
      <c r="EI2" s="357"/>
      <c r="EJ2" s="154"/>
      <c r="EK2" s="357"/>
      <c r="EL2" s="154"/>
      <c r="EM2" s="357"/>
      <c r="EN2" s="154"/>
      <c r="EO2" s="154"/>
      <c r="EP2" s="154"/>
      <c r="EQ2" s="154"/>
      <c r="ER2" s="154"/>
      <c r="ES2" s="154"/>
      <c r="ET2" s="154"/>
      <c r="EU2" s="357"/>
      <c r="EV2" s="154"/>
      <c r="EW2" s="357"/>
      <c r="EX2" s="154"/>
      <c r="EY2" s="357"/>
      <c r="EZ2" s="154"/>
      <c r="FA2" s="357"/>
      <c r="FB2" s="154"/>
      <c r="FC2" s="357"/>
      <c r="FD2" s="154"/>
      <c r="FE2" s="154"/>
      <c r="FF2" s="154"/>
      <c r="FG2" s="154"/>
      <c r="FH2" s="154"/>
      <c r="FI2" s="154"/>
      <c r="FJ2" s="154"/>
      <c r="FK2" s="357"/>
      <c r="FL2" s="154"/>
      <c r="FM2" s="357"/>
      <c r="FN2" s="154"/>
      <c r="FO2" s="357"/>
      <c r="FP2" s="154"/>
      <c r="FQ2" s="357"/>
      <c r="FR2" s="154"/>
      <c r="FS2" s="357"/>
      <c r="FT2" s="154"/>
      <c r="FU2" s="154"/>
      <c r="FV2" s="154"/>
      <c r="FW2" s="154"/>
      <c r="FX2" s="154"/>
      <c r="FY2" s="154"/>
      <c r="FZ2" s="154"/>
    </row>
    <row r="3" spans="1:182" s="33" customFormat="1" ht="4.95" customHeight="1" x14ac:dyDescent="0.25">
      <c r="A3" s="42"/>
      <c r="B3" s="42"/>
      <c r="C3" s="42"/>
      <c r="D3" s="42"/>
      <c r="E3" s="42"/>
      <c r="F3" s="42"/>
      <c r="G3" s="346"/>
      <c r="H3" s="39"/>
      <c r="I3" s="358"/>
      <c r="J3" s="39"/>
      <c r="K3" s="358"/>
      <c r="L3" s="39"/>
      <c r="M3" s="358"/>
      <c r="N3" s="39"/>
      <c r="O3" s="360"/>
      <c r="P3" s="143"/>
      <c r="Q3" s="144"/>
      <c r="R3" s="167"/>
      <c r="S3" s="40"/>
      <c r="T3" s="40"/>
      <c r="U3" s="40"/>
      <c r="V3" s="40"/>
      <c r="W3" s="360"/>
      <c r="X3" s="40"/>
      <c r="Y3" s="360"/>
      <c r="Z3" s="40"/>
      <c r="AA3" s="360"/>
      <c r="AB3" s="40"/>
      <c r="AC3" s="360"/>
      <c r="AD3" s="40"/>
      <c r="AE3" s="360"/>
      <c r="AF3" s="152"/>
      <c r="AG3" s="152"/>
      <c r="AH3" s="167"/>
      <c r="AI3" s="40"/>
      <c r="AJ3" s="40"/>
      <c r="AK3" s="40"/>
      <c r="AL3" s="40"/>
      <c r="AM3" s="360"/>
      <c r="AN3" s="40"/>
      <c r="AO3" s="360"/>
      <c r="AP3" s="40"/>
      <c r="AQ3" s="360"/>
      <c r="AR3" s="40"/>
      <c r="AS3" s="358"/>
      <c r="AT3" s="40"/>
      <c r="AU3" s="358"/>
      <c r="AV3" s="155"/>
      <c r="AW3" s="155"/>
      <c r="AX3" s="174"/>
      <c r="AY3" s="39"/>
      <c r="AZ3" s="39"/>
      <c r="BA3" s="39"/>
      <c r="BB3" s="39"/>
      <c r="BC3" s="358"/>
      <c r="BD3" s="39"/>
      <c r="BE3" s="358"/>
      <c r="BF3" s="39"/>
      <c r="BG3" s="358"/>
      <c r="BH3" s="39"/>
      <c r="BI3" s="358"/>
      <c r="BJ3" s="39"/>
      <c r="BK3" s="358"/>
      <c r="BL3" s="155"/>
      <c r="BM3" s="39"/>
      <c r="BN3" s="39"/>
      <c r="BO3" s="39"/>
      <c r="BP3" s="39"/>
      <c r="BQ3" s="39"/>
      <c r="BR3" s="39"/>
      <c r="BS3" s="358"/>
      <c r="BT3" s="39"/>
      <c r="BU3" s="358"/>
      <c r="BV3" s="39"/>
      <c r="BW3" s="358"/>
      <c r="BX3" s="39"/>
      <c r="BY3" s="358"/>
      <c r="BZ3" s="39"/>
      <c r="CA3" s="358"/>
      <c r="CB3" s="155"/>
      <c r="CC3" s="155"/>
      <c r="CD3" s="155"/>
      <c r="CE3" s="155"/>
      <c r="CF3" s="155"/>
      <c r="CG3" s="155"/>
      <c r="CH3" s="155"/>
      <c r="CI3" s="358"/>
      <c r="CJ3" s="155"/>
      <c r="CK3" s="358"/>
      <c r="CL3" s="155"/>
      <c r="CM3" s="358"/>
      <c r="CN3" s="155"/>
      <c r="CO3" s="358"/>
      <c r="CP3" s="155"/>
      <c r="CQ3" s="358"/>
      <c r="CR3" s="155"/>
      <c r="CS3" s="155"/>
      <c r="CT3" s="155"/>
      <c r="CU3" s="155"/>
      <c r="CV3" s="155"/>
      <c r="CW3" s="155"/>
      <c r="CX3" s="155"/>
      <c r="CY3" s="358"/>
      <c r="CZ3" s="155"/>
      <c r="DA3" s="358"/>
      <c r="DB3" s="155"/>
      <c r="DC3" s="358"/>
      <c r="DD3" s="155"/>
      <c r="DE3" s="358"/>
      <c r="DF3" s="155"/>
      <c r="DG3" s="358"/>
      <c r="DH3" s="155"/>
      <c r="DI3" s="155"/>
      <c r="DJ3" s="155"/>
      <c r="DK3" s="155"/>
      <c r="DL3" s="155"/>
      <c r="DM3" s="155"/>
      <c r="DN3" s="155"/>
      <c r="DO3" s="358"/>
      <c r="DP3" s="155"/>
      <c r="DQ3" s="358"/>
      <c r="DR3" s="155"/>
      <c r="DS3" s="358"/>
      <c r="DT3" s="155"/>
      <c r="DU3" s="358"/>
      <c r="DV3" s="155"/>
      <c r="DW3" s="358"/>
      <c r="DX3" s="155"/>
      <c r="DY3" s="155"/>
      <c r="DZ3" s="155"/>
      <c r="EA3" s="155"/>
      <c r="EB3" s="155"/>
      <c r="EC3" s="155"/>
      <c r="ED3" s="155"/>
      <c r="EE3" s="358"/>
      <c r="EF3" s="155"/>
      <c r="EG3" s="358"/>
      <c r="EH3" s="155"/>
      <c r="EI3" s="358"/>
      <c r="EJ3" s="155"/>
      <c r="EK3" s="358"/>
      <c r="EL3" s="155"/>
      <c r="EM3" s="358"/>
      <c r="EN3" s="155"/>
      <c r="EO3" s="155"/>
      <c r="EP3" s="155"/>
      <c r="EQ3" s="155"/>
      <c r="ER3" s="155"/>
      <c r="ES3" s="155"/>
      <c r="ET3" s="155"/>
      <c r="EU3" s="358"/>
      <c r="EV3" s="155"/>
      <c r="EW3" s="358"/>
      <c r="EX3" s="155"/>
      <c r="EY3" s="358"/>
      <c r="EZ3" s="155"/>
      <c r="FA3" s="358"/>
      <c r="FB3" s="155"/>
      <c r="FC3" s="358"/>
      <c r="FD3" s="155"/>
      <c r="FE3" s="155"/>
      <c r="FF3" s="155"/>
      <c r="FG3" s="155"/>
      <c r="FH3" s="155"/>
      <c r="FI3" s="155"/>
      <c r="FJ3" s="155"/>
      <c r="FK3" s="358"/>
      <c r="FL3" s="155"/>
      <c r="FM3" s="358"/>
      <c r="FN3" s="155"/>
      <c r="FO3" s="358"/>
      <c r="FP3" s="155"/>
      <c r="FQ3" s="358"/>
      <c r="FR3" s="155"/>
      <c r="FS3" s="358"/>
      <c r="FT3" s="155"/>
      <c r="FU3" s="155"/>
      <c r="FV3" s="155"/>
      <c r="FW3" s="155"/>
      <c r="FX3" s="155"/>
      <c r="FY3" s="155"/>
      <c r="FZ3" s="155"/>
    </row>
    <row r="4" spans="1:182" s="30" customFormat="1" ht="15" customHeight="1" x14ac:dyDescent="0.25">
      <c r="A4" s="135"/>
      <c r="C4" s="99"/>
      <c r="D4" s="99"/>
      <c r="E4" s="99"/>
      <c r="F4" s="99"/>
      <c r="G4" s="347"/>
      <c r="H4" s="99"/>
      <c r="I4" s="347"/>
      <c r="J4" s="99"/>
      <c r="K4" s="347"/>
      <c r="L4" s="99"/>
      <c r="M4" s="347"/>
      <c r="N4" s="99"/>
      <c r="O4" s="347"/>
      <c r="P4" s="135"/>
      <c r="Q4" s="135"/>
      <c r="R4" s="121"/>
      <c r="S4" s="99"/>
      <c r="T4" s="99"/>
      <c r="U4" s="99"/>
      <c r="V4" s="99"/>
      <c r="W4" s="347"/>
      <c r="X4" s="99"/>
      <c r="Y4" s="347"/>
      <c r="Z4" s="99"/>
      <c r="AA4" s="347"/>
      <c r="AB4" s="99"/>
      <c r="AC4" s="347"/>
      <c r="AD4" s="99"/>
      <c r="AE4" s="347"/>
      <c r="AF4" s="135"/>
      <c r="AG4" s="135"/>
      <c r="AH4" s="121"/>
      <c r="AI4" s="99"/>
      <c r="AJ4" s="99"/>
      <c r="AK4" s="99"/>
      <c r="AL4" s="99"/>
      <c r="AM4" s="347"/>
      <c r="AN4" s="99"/>
      <c r="AO4" s="347"/>
      <c r="AP4" s="99"/>
      <c r="AQ4" s="347"/>
      <c r="AR4" s="99"/>
      <c r="AS4" s="347"/>
      <c r="AT4" s="99"/>
      <c r="AU4" s="347"/>
      <c r="AV4" s="135"/>
      <c r="AW4" s="135"/>
      <c r="AX4" s="99"/>
      <c r="AY4" s="99"/>
      <c r="AZ4" s="99"/>
      <c r="BA4" s="99"/>
      <c r="BB4" s="99"/>
      <c r="BC4" s="347"/>
      <c r="BD4" s="99"/>
      <c r="BE4" s="347"/>
      <c r="BF4" s="99"/>
      <c r="BG4" s="347"/>
      <c r="BH4" s="99"/>
      <c r="BI4" s="347"/>
      <c r="BJ4" s="99"/>
      <c r="BK4" s="347"/>
      <c r="BL4" s="135"/>
      <c r="BM4" s="29"/>
      <c r="BN4" s="29"/>
      <c r="BO4" s="29"/>
      <c r="BP4" s="29"/>
      <c r="BQ4" s="29"/>
      <c r="BR4" s="29"/>
      <c r="BS4" s="368"/>
      <c r="BT4" s="29"/>
      <c r="BU4" s="368"/>
      <c r="BV4" s="29"/>
      <c r="BW4" s="368"/>
      <c r="BX4" s="29"/>
      <c r="BY4" s="368"/>
      <c r="BZ4" s="29"/>
      <c r="CA4" s="368"/>
      <c r="CB4" s="156"/>
      <c r="CC4" s="156"/>
      <c r="CD4" s="156"/>
      <c r="CE4" s="156"/>
      <c r="CF4" s="156"/>
      <c r="CG4" s="156"/>
      <c r="CH4" s="156"/>
      <c r="CI4" s="368"/>
      <c r="CJ4" s="156"/>
      <c r="CK4" s="368"/>
      <c r="CL4" s="156"/>
      <c r="CM4" s="368"/>
      <c r="CN4" s="156"/>
      <c r="CO4" s="368"/>
      <c r="CP4" s="156"/>
      <c r="CQ4" s="368"/>
      <c r="CR4" s="156"/>
      <c r="CS4" s="156"/>
      <c r="CT4" s="156"/>
      <c r="CU4" s="156"/>
      <c r="CV4" s="156"/>
      <c r="CW4" s="156"/>
      <c r="CX4" s="156"/>
      <c r="CY4" s="368"/>
      <c r="CZ4" s="156"/>
      <c r="DA4" s="368"/>
      <c r="DB4" s="156"/>
      <c r="DC4" s="368"/>
      <c r="DD4" s="156"/>
      <c r="DE4" s="368"/>
      <c r="DF4" s="156"/>
      <c r="DG4" s="368"/>
      <c r="DH4" s="156"/>
      <c r="DI4" s="156"/>
      <c r="DJ4" s="156"/>
      <c r="DK4" s="156"/>
      <c r="DL4" s="156"/>
      <c r="DM4" s="156"/>
      <c r="DO4" s="348"/>
      <c r="DQ4" s="348"/>
      <c r="DS4" s="348"/>
      <c r="DU4" s="348"/>
      <c r="DW4" s="348"/>
      <c r="EE4" s="348"/>
      <c r="EG4" s="348"/>
      <c r="EI4" s="348"/>
      <c r="EK4" s="348"/>
      <c r="EM4" s="348"/>
      <c r="EU4" s="348"/>
      <c r="EW4" s="348"/>
      <c r="EY4" s="348"/>
      <c r="FA4" s="348"/>
      <c r="FC4" s="348"/>
      <c r="FK4" s="348"/>
      <c r="FM4" s="348"/>
      <c r="FO4" s="348"/>
      <c r="FQ4" s="348"/>
      <c r="FS4" s="348"/>
    </row>
    <row r="5" spans="1:182" s="30" customFormat="1" ht="15" customHeight="1" x14ac:dyDescent="0.25">
      <c r="A5" s="136"/>
      <c r="G5" s="348"/>
      <c r="I5" s="348"/>
      <c r="K5" s="348"/>
      <c r="M5" s="348"/>
      <c r="O5" s="348"/>
      <c r="P5" s="136"/>
      <c r="Q5" s="136"/>
      <c r="R5" s="215"/>
      <c r="W5" s="348"/>
      <c r="Y5" s="348"/>
      <c r="AA5" s="348"/>
      <c r="AC5" s="348"/>
      <c r="AE5" s="348"/>
      <c r="AF5" s="136"/>
      <c r="AG5" s="136"/>
      <c r="AH5" s="215"/>
      <c r="AM5" s="348"/>
      <c r="AO5" s="368"/>
      <c r="AP5" s="29"/>
      <c r="AQ5" s="368"/>
      <c r="AR5" s="29"/>
      <c r="AS5" s="368"/>
      <c r="AT5" s="29"/>
      <c r="AU5" s="368"/>
      <c r="AV5" s="156"/>
      <c r="AW5" s="156"/>
      <c r="AX5" s="175"/>
      <c r="AY5" s="29"/>
      <c r="AZ5" s="29"/>
      <c r="BA5" s="29"/>
      <c r="BB5" s="29"/>
      <c r="BC5" s="368"/>
      <c r="BD5" s="29"/>
      <c r="BE5" s="368"/>
      <c r="BF5" s="29"/>
      <c r="BG5" s="368"/>
      <c r="BH5" s="29"/>
      <c r="BI5" s="368"/>
      <c r="BJ5" s="29"/>
      <c r="BK5" s="368"/>
      <c r="BL5" s="156"/>
      <c r="BM5" s="29"/>
      <c r="BN5" s="29"/>
      <c r="BO5" s="29"/>
      <c r="BP5" s="29"/>
      <c r="BQ5" s="29"/>
      <c r="BR5" s="29"/>
      <c r="BS5" s="368"/>
      <c r="BT5" s="29"/>
      <c r="BU5" s="368"/>
      <c r="BV5" s="29"/>
      <c r="BW5" s="368"/>
      <c r="BX5" s="29"/>
      <c r="BY5" s="368"/>
      <c r="BZ5" s="29"/>
      <c r="CA5" s="368"/>
      <c r="CB5" s="156"/>
      <c r="CC5" s="156"/>
      <c r="CD5" s="175"/>
      <c r="CE5" s="29"/>
      <c r="CF5" s="29"/>
      <c r="CG5" s="29"/>
      <c r="CH5" s="29"/>
      <c r="CI5" s="368"/>
      <c r="CJ5" s="29"/>
      <c r="CK5" s="348"/>
      <c r="CM5" s="348"/>
      <c r="CO5" s="348"/>
      <c r="CQ5" s="348"/>
      <c r="CR5" s="136"/>
      <c r="CY5" s="348"/>
      <c r="DA5" s="348"/>
      <c r="DC5" s="348"/>
      <c r="DE5" s="348"/>
      <c r="DG5" s="348"/>
      <c r="DH5" s="136"/>
      <c r="DO5" s="348"/>
      <c r="DQ5" s="348"/>
      <c r="DS5" s="348"/>
      <c r="DU5" s="348"/>
      <c r="DW5" s="348"/>
      <c r="EE5" s="348"/>
      <c r="EG5" s="348"/>
      <c r="EI5" s="348"/>
      <c r="EK5" s="348"/>
      <c r="EM5" s="348"/>
      <c r="EU5" s="348"/>
      <c r="EW5" s="348"/>
      <c r="EY5" s="348"/>
      <c r="FA5" s="348"/>
      <c r="FC5" s="348"/>
      <c r="FK5" s="348"/>
      <c r="FM5" s="348"/>
      <c r="FO5" s="348"/>
      <c r="FQ5" s="348"/>
      <c r="FS5" s="348"/>
    </row>
    <row r="6" spans="1:182" s="111" customFormat="1" ht="30" customHeight="1" x14ac:dyDescent="0.25">
      <c r="A6" s="139"/>
      <c r="B6" s="158" t="s">
        <v>36</v>
      </c>
      <c r="G6" s="349"/>
      <c r="I6" s="349"/>
      <c r="K6" s="349"/>
      <c r="M6" s="349"/>
      <c r="O6" s="349"/>
      <c r="P6" s="139"/>
      <c r="Q6" s="139"/>
      <c r="R6" s="127"/>
      <c r="W6" s="349"/>
      <c r="Y6" s="349"/>
      <c r="AA6" s="349"/>
      <c r="AC6" s="349"/>
      <c r="AE6" s="349"/>
      <c r="AF6" s="139"/>
      <c r="AG6" s="139"/>
      <c r="AH6" s="127"/>
      <c r="AM6" s="349"/>
      <c r="AO6" s="349"/>
      <c r="AQ6" s="349"/>
      <c r="AS6" s="349"/>
      <c r="AU6" s="349"/>
      <c r="AV6" s="139"/>
      <c r="AW6" s="139"/>
      <c r="BC6" s="349"/>
      <c r="BE6" s="349"/>
      <c r="BG6" s="349"/>
      <c r="BI6" s="349"/>
      <c r="BK6" s="349"/>
      <c r="BL6" s="139"/>
      <c r="BS6" s="349"/>
      <c r="BU6" s="349"/>
      <c r="BW6" s="349"/>
      <c r="BY6" s="349"/>
      <c r="CA6" s="349"/>
      <c r="CB6" s="139"/>
      <c r="CC6" s="139"/>
      <c r="CI6" s="349"/>
      <c r="CK6" s="349"/>
      <c r="CM6" s="349"/>
      <c r="CO6" s="349"/>
      <c r="CQ6" s="349"/>
      <c r="CR6" s="139"/>
      <c r="CY6" s="349"/>
      <c r="DA6" s="349"/>
      <c r="DC6" s="349"/>
      <c r="DE6" s="349"/>
      <c r="DG6" s="349"/>
      <c r="DH6" s="139"/>
      <c r="DO6" s="349"/>
      <c r="DQ6" s="349"/>
      <c r="DS6" s="349"/>
      <c r="DU6" s="349"/>
      <c r="DW6" s="349"/>
      <c r="EE6" s="349"/>
      <c r="EG6" s="349"/>
      <c r="EI6" s="349"/>
      <c r="EK6" s="349"/>
      <c r="EM6" s="349"/>
      <c r="EU6" s="349"/>
      <c r="EW6" s="349"/>
      <c r="EY6" s="349"/>
      <c r="FA6" s="349"/>
      <c r="FC6" s="349"/>
      <c r="FK6" s="349"/>
      <c r="FM6" s="349"/>
      <c r="FO6" s="349"/>
      <c r="FQ6" s="349"/>
      <c r="FS6" s="349"/>
    </row>
    <row r="7" spans="1:182" s="1" customFormat="1" ht="15" customHeight="1" x14ac:dyDescent="0.25">
      <c r="A7" s="137" t="str">
        <f>IF(Setup!C7&gt;32,Setup!C7," 33 - 64")</f>
        <v xml:space="preserve"> 33 - 64</v>
      </c>
      <c r="B7" s="137">
        <f>Setup!C7</f>
        <v>16</v>
      </c>
      <c r="C7" s="3"/>
      <c r="D7" s="2"/>
      <c r="F7" s="2"/>
      <c r="G7" s="350"/>
      <c r="H7" s="2"/>
      <c r="I7" s="350"/>
      <c r="J7" s="2"/>
      <c r="K7" s="350"/>
      <c r="L7" s="2"/>
      <c r="M7" s="350"/>
      <c r="N7" s="2"/>
      <c r="O7" s="350"/>
      <c r="P7" s="137"/>
      <c r="Q7" s="137"/>
      <c r="R7" s="216"/>
      <c r="S7" s="2"/>
      <c r="T7" s="2"/>
      <c r="U7" s="2"/>
      <c r="V7" s="2"/>
      <c r="W7" s="350"/>
      <c r="X7" s="2"/>
      <c r="Y7" s="350"/>
      <c r="Z7" s="2"/>
      <c r="AA7" s="350"/>
      <c r="AB7" s="2"/>
      <c r="AC7" s="350"/>
      <c r="AD7" s="2"/>
      <c r="AE7" s="350"/>
      <c r="AF7" s="137"/>
      <c r="AG7" s="137"/>
      <c r="AH7" s="216"/>
      <c r="AI7" s="2"/>
      <c r="AJ7" s="2"/>
      <c r="AK7" s="2"/>
      <c r="AL7" s="2"/>
      <c r="AM7" s="350"/>
      <c r="AN7" s="2"/>
      <c r="AO7" s="351"/>
      <c r="AQ7" s="351"/>
      <c r="AS7" s="351"/>
      <c r="AU7" s="351"/>
      <c r="AV7" s="138"/>
      <c r="AW7" s="138"/>
      <c r="AX7" s="164"/>
      <c r="BC7" s="351"/>
      <c r="BE7" s="351"/>
      <c r="BG7" s="351"/>
      <c r="BI7" s="351"/>
      <c r="BK7" s="351"/>
      <c r="BL7" s="138"/>
      <c r="BS7" s="351"/>
      <c r="BU7" s="351"/>
      <c r="BW7" s="351"/>
      <c r="BY7" s="351"/>
      <c r="CA7" s="351"/>
      <c r="CB7" s="138"/>
      <c r="CC7" s="138"/>
      <c r="CD7" s="164"/>
      <c r="CI7" s="351"/>
      <c r="CK7" s="351"/>
      <c r="CM7" s="351"/>
      <c r="CO7" s="351"/>
      <c r="CQ7" s="351"/>
      <c r="CR7" s="138"/>
      <c r="CY7" s="351"/>
      <c r="DA7" s="351"/>
      <c r="DC7" s="351"/>
      <c r="DE7" s="351"/>
      <c r="DG7" s="351"/>
      <c r="DH7" s="138"/>
      <c r="DO7" s="351"/>
      <c r="DQ7" s="351"/>
      <c r="DS7" s="351"/>
      <c r="DU7" s="351"/>
      <c r="DW7" s="351"/>
      <c r="EE7" s="351"/>
      <c r="EG7" s="351"/>
      <c r="EI7" s="351"/>
      <c r="EK7" s="351"/>
      <c r="EM7" s="351"/>
      <c r="EU7" s="351"/>
      <c r="EW7" s="351"/>
      <c r="EY7" s="351"/>
      <c r="FA7" s="351"/>
      <c r="FC7" s="351"/>
      <c r="FK7" s="351"/>
      <c r="FM7" s="351"/>
      <c r="FO7" s="351"/>
      <c r="FQ7" s="351"/>
      <c r="FS7" s="351"/>
    </row>
    <row r="8" spans="1:182" s="1" customFormat="1" ht="15" customHeight="1" x14ac:dyDescent="0.25">
      <c r="A8" s="137" t="str">
        <f ca="1">IF(OR(A9="Bye",A10="Bye"),"Bye","")</f>
        <v/>
      </c>
      <c r="B8" s="131"/>
      <c r="C8" s="16"/>
      <c r="E8" s="9"/>
      <c r="F8" s="9"/>
      <c r="G8" s="351"/>
      <c r="H8" s="9"/>
      <c r="I8" s="351"/>
      <c r="J8" s="9"/>
      <c r="K8" s="351"/>
      <c r="L8" s="9"/>
      <c r="M8" s="351"/>
      <c r="N8" s="9"/>
      <c r="O8" s="351"/>
      <c r="P8" s="137"/>
      <c r="Q8" s="137"/>
      <c r="R8" s="216"/>
      <c r="S8" s="2"/>
      <c r="T8" s="2"/>
      <c r="U8" s="2"/>
      <c r="V8" s="2"/>
      <c r="W8" s="350"/>
      <c r="X8" s="2"/>
      <c r="Y8" s="350"/>
      <c r="Z8" s="2"/>
      <c r="AA8" s="350"/>
      <c r="AB8" s="2"/>
      <c r="AC8" s="350"/>
      <c r="AD8" s="2"/>
      <c r="AE8" s="350"/>
      <c r="AF8" s="137"/>
      <c r="AG8" s="137"/>
      <c r="AH8" s="216"/>
      <c r="AI8" s="2"/>
      <c r="AJ8" s="2"/>
      <c r="AK8" s="2"/>
      <c r="AL8" s="2"/>
      <c r="AM8" s="350"/>
      <c r="AN8" s="2"/>
      <c r="AO8" s="351"/>
      <c r="AQ8" s="351"/>
      <c r="AS8" s="351"/>
      <c r="AU8" s="351"/>
      <c r="AV8" s="138"/>
      <c r="AW8" s="138"/>
      <c r="AX8" s="164"/>
      <c r="BC8" s="351"/>
      <c r="BE8" s="351"/>
      <c r="BG8" s="351"/>
      <c r="BI8" s="351"/>
      <c r="BK8" s="351"/>
      <c r="BL8" s="138"/>
      <c r="BS8" s="351"/>
      <c r="BU8" s="351"/>
      <c r="BW8" s="351"/>
      <c r="BY8" s="351"/>
      <c r="CA8" s="351"/>
      <c r="CB8" s="138"/>
      <c r="CC8" s="138"/>
      <c r="CD8" s="164"/>
      <c r="CI8" s="351"/>
      <c r="CK8" s="351"/>
      <c r="CM8" s="351"/>
      <c r="CO8" s="351"/>
      <c r="CQ8" s="351"/>
      <c r="CR8" s="138"/>
      <c r="CY8" s="351"/>
      <c r="DA8" s="351"/>
      <c r="DC8" s="351"/>
      <c r="DE8" s="351"/>
      <c r="DG8" s="351"/>
      <c r="DH8" s="138"/>
      <c r="DO8" s="351"/>
      <c r="DQ8" s="351"/>
      <c r="DS8" s="351"/>
      <c r="DU8" s="351"/>
      <c r="DW8" s="351"/>
      <c r="EE8" s="351"/>
      <c r="EG8" s="351"/>
      <c r="EI8" s="351"/>
      <c r="EK8" s="351"/>
      <c r="EM8" s="351"/>
      <c r="EU8" s="351"/>
      <c r="EW8" s="351"/>
      <c r="EY8" s="351"/>
      <c r="FA8" s="351"/>
      <c r="FC8" s="351"/>
      <c r="FK8" s="351"/>
      <c r="FM8" s="351"/>
      <c r="FO8" s="351"/>
      <c r="FQ8" s="351"/>
      <c r="FS8" s="351"/>
    </row>
    <row r="9" spans="1:182" s="1" customFormat="1" ht="15" customHeight="1" thickBot="1" x14ac:dyDescent="0.3">
      <c r="A9" s="137">
        <f ca="1">dummy1!S9</f>
        <v>1</v>
      </c>
      <c r="B9" s="132"/>
      <c r="C9" s="15" t="str">
        <f ca="1">IF(D9="Bye","","("&amp;A9&amp;")")</f>
        <v>(1)</v>
      </c>
      <c r="D9" s="1" t="str">
        <f ca="1">IFERROR(VLOOKUP(A9,dummy1!$K$45:$L$300,2,FALSE),"")</f>
        <v>Player 1</v>
      </c>
      <c r="F9" s="23"/>
      <c r="G9" s="352"/>
      <c r="H9" s="23"/>
      <c r="I9" s="352"/>
      <c r="J9" s="23"/>
      <c r="K9" s="352"/>
      <c r="L9" s="23"/>
      <c r="M9" s="352"/>
      <c r="N9" s="23"/>
      <c r="O9" s="361"/>
      <c r="P9" s="138">
        <f ca="1">IF(A10="Bye",$A$11,IF(F9&gt;F10,1,0)+IF(H9&gt;H10,1,0)+IF(J9&gt;J10,1,0)+IF(L9&gt;L10,1,0)+IF(N9&gt;N10,1,0))</f>
        <v>0</v>
      </c>
      <c r="Q9" s="137"/>
      <c r="R9" s="216"/>
      <c r="S9" s="2"/>
      <c r="T9" s="2"/>
      <c r="U9" s="2"/>
      <c r="V9" s="2"/>
      <c r="W9" s="350"/>
      <c r="X9" s="2"/>
      <c r="Y9" s="350"/>
      <c r="Z9" s="2"/>
      <c r="AA9" s="350"/>
      <c r="AB9" s="2"/>
      <c r="AC9" s="350"/>
      <c r="AD9" s="2"/>
      <c r="AE9" s="350"/>
      <c r="AF9" s="137"/>
      <c r="AG9" s="137"/>
      <c r="AH9" s="216"/>
      <c r="AI9" s="2"/>
      <c r="AJ9" s="2"/>
      <c r="AK9" s="2"/>
      <c r="AL9" s="2"/>
      <c r="AM9" s="350"/>
      <c r="AN9" s="2"/>
      <c r="AO9" s="351"/>
      <c r="AQ9" s="351"/>
      <c r="AS9" s="351"/>
      <c r="AU9" s="351"/>
      <c r="AV9" s="138"/>
      <c r="AW9" s="138"/>
      <c r="AX9" s="164"/>
      <c r="BC9" s="351"/>
      <c r="BE9" s="351"/>
      <c r="BG9" s="351"/>
      <c r="BI9" s="351"/>
      <c r="BK9" s="351"/>
      <c r="BL9" s="138"/>
      <c r="BS9" s="351"/>
      <c r="BU9" s="351"/>
      <c r="BW9" s="351"/>
      <c r="BY9" s="351"/>
      <c r="CA9" s="351"/>
      <c r="CB9" s="138"/>
      <c r="CC9" s="138"/>
      <c r="CD9" s="178"/>
      <c r="CE9" s="6"/>
      <c r="CF9" s="6"/>
      <c r="CG9" s="6"/>
      <c r="CH9" s="6"/>
      <c r="CI9" s="370"/>
      <c r="CK9" s="351"/>
      <c r="CM9" s="351"/>
      <c r="CO9" s="351"/>
      <c r="CQ9" s="351"/>
      <c r="CR9" s="138"/>
      <c r="CY9" s="351"/>
      <c r="DA9" s="351"/>
      <c r="DC9" s="351"/>
      <c r="DE9" s="351"/>
      <c r="DG9" s="351"/>
      <c r="DH9" s="138"/>
      <c r="DO9" s="351"/>
      <c r="DQ9" s="351"/>
      <c r="DS9" s="351"/>
      <c r="DU9" s="351"/>
      <c r="DW9" s="351"/>
      <c r="EE9" s="351"/>
      <c r="EG9" s="351"/>
      <c r="EI9" s="351"/>
      <c r="EK9" s="351"/>
      <c r="EM9" s="351"/>
      <c r="EU9" s="351"/>
      <c r="EW9" s="351"/>
      <c r="EY9" s="351"/>
      <c r="FA9" s="351"/>
      <c r="FC9" s="351"/>
      <c r="FK9" s="351"/>
      <c r="FM9" s="351"/>
      <c r="FO9" s="351"/>
      <c r="FQ9" s="351"/>
      <c r="FS9" s="351"/>
    </row>
    <row r="10" spans="1:182" s="1" customFormat="1" ht="15" customHeight="1" x14ac:dyDescent="0.25">
      <c r="A10" s="137">
        <f ca="1">dummy1!T9</f>
        <v>16</v>
      </c>
      <c r="B10" s="132"/>
      <c r="C10" s="15" t="str">
        <f ca="1">IF(D10="Bye","","("&amp;A10&amp;")")</f>
        <v>(16)</v>
      </c>
      <c r="D10" s="10" t="str">
        <f ca="1">IFERROR(VLOOKUP(A10,dummy1!$K$45:$L$300,2,FALSE),"")</f>
        <v>Player 16</v>
      </c>
      <c r="E10" s="10"/>
      <c r="F10" s="24"/>
      <c r="G10" s="353"/>
      <c r="H10" s="24"/>
      <c r="I10" s="353"/>
      <c r="J10" s="24"/>
      <c r="K10" s="353"/>
      <c r="L10" s="24"/>
      <c r="M10" s="353"/>
      <c r="N10" s="24"/>
      <c r="O10" s="362"/>
      <c r="P10" s="145">
        <f ca="1">IF(A9="Bye",$A$11,IF(F9&lt;F10,1,0)+IF(H9&lt;H10,1,0)+IF(J9&lt;J10,1,0)+IF(L9&lt;L10,1,0)+IF(N9&lt;N10,1,0))</f>
        <v>0</v>
      </c>
      <c r="Q10" s="137"/>
      <c r="R10" s="216"/>
      <c r="S10" s="2"/>
      <c r="T10" s="2"/>
      <c r="U10" s="2"/>
      <c r="V10" s="2"/>
      <c r="W10" s="350"/>
      <c r="X10" s="2"/>
      <c r="Y10" s="350"/>
      <c r="Z10" s="2"/>
      <c r="AA10" s="350"/>
      <c r="AB10" s="2"/>
      <c r="AC10" s="350"/>
      <c r="AD10" s="2"/>
      <c r="AE10" s="350"/>
      <c r="AF10" s="137"/>
      <c r="AG10" s="137"/>
      <c r="AH10" s="216"/>
      <c r="AI10" s="2"/>
      <c r="AJ10" s="2"/>
      <c r="AK10" s="2"/>
      <c r="AL10" s="2"/>
      <c r="AM10" s="350"/>
      <c r="AN10" s="2"/>
      <c r="AO10" s="351"/>
      <c r="AQ10" s="351"/>
      <c r="AS10" s="351"/>
      <c r="AU10" s="351"/>
      <c r="AV10" s="138"/>
      <c r="AW10" s="138"/>
      <c r="AX10" s="164"/>
      <c r="BC10" s="351"/>
      <c r="BE10" s="351"/>
      <c r="BG10" s="351"/>
      <c r="BI10" s="351"/>
      <c r="BK10" s="351"/>
      <c r="BL10" s="138"/>
      <c r="BS10" s="351"/>
      <c r="BU10" s="351"/>
      <c r="BW10" s="351"/>
      <c r="BY10" s="351"/>
      <c r="CA10" s="351"/>
      <c r="CB10" s="138"/>
      <c r="CC10" s="138"/>
      <c r="CD10" s="178"/>
      <c r="CE10" s="6"/>
      <c r="CF10" s="6"/>
      <c r="CG10" s="6"/>
      <c r="CH10" s="6"/>
      <c r="CI10" s="370"/>
      <c r="CK10" s="351"/>
      <c r="CM10" s="351"/>
      <c r="CO10" s="351"/>
      <c r="CQ10" s="351"/>
      <c r="CR10" s="138"/>
      <c r="CY10" s="351"/>
      <c r="DA10" s="351"/>
      <c r="DC10" s="351"/>
      <c r="DE10" s="351"/>
      <c r="DG10" s="351"/>
      <c r="DH10" s="138"/>
      <c r="DO10" s="351"/>
      <c r="DQ10" s="351"/>
      <c r="DS10" s="351"/>
      <c r="DU10" s="351"/>
      <c r="DW10" s="351"/>
      <c r="EE10" s="351"/>
      <c r="EG10" s="351"/>
      <c r="EI10" s="351"/>
      <c r="EK10" s="351"/>
      <c r="EM10" s="351"/>
      <c r="EU10" s="351"/>
      <c r="EW10" s="351"/>
      <c r="EY10" s="351"/>
      <c r="FA10" s="351"/>
      <c r="FC10" s="351"/>
      <c r="FK10" s="351"/>
      <c r="FM10" s="351"/>
      <c r="FO10" s="351"/>
      <c r="FQ10" s="351"/>
      <c r="FS10" s="351"/>
    </row>
    <row r="11" spans="1:182" s="1" customFormat="1" ht="15" customHeight="1" x14ac:dyDescent="0.25">
      <c r="A11" s="137">
        <v>3</v>
      </c>
      <c r="B11" s="132"/>
      <c r="C11" s="16"/>
      <c r="F11" s="9"/>
      <c r="G11" s="351"/>
      <c r="H11" s="9"/>
      <c r="I11" s="351"/>
      <c r="J11" s="9"/>
      <c r="K11" s="351"/>
      <c r="L11" s="9"/>
      <c r="M11" s="351"/>
      <c r="N11" s="9"/>
      <c r="O11" s="351"/>
      <c r="P11" s="146"/>
      <c r="Q11" s="137"/>
      <c r="R11" s="240"/>
      <c r="S11" s="16"/>
      <c r="U11" s="9"/>
      <c r="V11" s="9"/>
      <c r="W11" s="351"/>
      <c r="X11" s="9"/>
      <c r="Y11" s="351"/>
      <c r="Z11" s="9"/>
      <c r="AA11" s="351"/>
      <c r="AB11" s="9"/>
      <c r="AC11" s="351"/>
      <c r="AD11" s="9"/>
      <c r="AE11" s="351"/>
      <c r="AF11" s="137"/>
      <c r="AG11" s="137"/>
      <c r="AH11" s="216"/>
      <c r="AI11" s="2"/>
      <c r="AJ11" s="2"/>
      <c r="AK11" s="2"/>
      <c r="AL11" s="2"/>
      <c r="AM11" s="350"/>
      <c r="AN11" s="2"/>
      <c r="AO11" s="351"/>
      <c r="AQ11" s="351"/>
      <c r="AS11" s="351"/>
      <c r="AU11" s="351"/>
      <c r="AV11" s="138"/>
      <c r="AW11" s="138"/>
      <c r="AX11" s="164"/>
      <c r="BC11" s="351"/>
      <c r="BE11" s="351"/>
      <c r="BG11" s="351"/>
      <c r="BI11" s="351"/>
      <c r="BK11" s="351"/>
      <c r="BL11" s="138"/>
      <c r="BS11" s="351"/>
      <c r="BU11" s="351"/>
      <c r="BW11" s="351"/>
      <c r="BY11" s="351"/>
      <c r="CA11" s="351"/>
      <c r="CB11" s="138"/>
      <c r="CC11" s="138"/>
      <c r="CD11" s="164"/>
      <c r="CI11" s="351"/>
      <c r="CK11" s="351"/>
      <c r="CM11" s="351"/>
      <c r="CO11" s="351"/>
      <c r="CQ11" s="351"/>
      <c r="CR11" s="138"/>
      <c r="CY11" s="351"/>
      <c r="DA11" s="351"/>
      <c r="DC11" s="351"/>
      <c r="DE11" s="351"/>
      <c r="DG11" s="351"/>
      <c r="DH11" s="138"/>
      <c r="DO11" s="351"/>
      <c r="DQ11" s="351"/>
      <c r="DS11" s="351"/>
      <c r="DU11" s="351"/>
      <c r="DW11" s="351"/>
      <c r="EE11" s="351"/>
      <c r="EG11" s="351"/>
      <c r="EI11" s="351"/>
      <c r="EK11" s="351"/>
      <c r="EM11" s="351"/>
      <c r="EU11" s="351"/>
      <c r="EW11" s="351"/>
      <c r="EY11" s="351"/>
      <c r="FA11" s="351"/>
      <c r="FC11" s="351"/>
      <c r="FK11" s="351"/>
      <c r="FM11" s="351"/>
      <c r="FO11" s="351"/>
      <c r="FQ11" s="351"/>
      <c r="FS11" s="351"/>
    </row>
    <row r="12" spans="1:182" s="1" customFormat="1" ht="15" customHeight="1" thickBot="1" x14ac:dyDescent="0.3">
      <c r="A12" s="137">
        <v>0</v>
      </c>
      <c r="B12" s="131"/>
      <c r="C12" s="130">
        <f ca="1">IF(A9&lt;&gt;"Bye",IF(A10&lt;&gt;"Bye",A12+1,A12),A12)</f>
        <v>1</v>
      </c>
      <c r="D12" s="182">
        <f ca="1">VLOOKUP(C12,dummy1!$O$9:$R$72,2,FALSE)</f>
        <v>42040</v>
      </c>
      <c r="E12" s="183">
        <f ca="1">VLOOKUP(C12,dummy1!$O$9:$R$72,3,FALSE)</f>
        <v>0.625</v>
      </c>
      <c r="F12" s="412" t="str">
        <f ca="1">VLOOKUP(C12,dummy1!$O$9:$R$72,4,FALSE)</f>
        <v>Court 1</v>
      </c>
      <c r="G12" s="412"/>
      <c r="H12" s="412"/>
      <c r="I12" s="412"/>
      <c r="J12" s="412"/>
      <c r="K12" s="412"/>
      <c r="L12" s="412"/>
      <c r="M12" s="412"/>
      <c r="N12" s="412"/>
      <c r="O12" s="351"/>
      <c r="P12" s="146"/>
      <c r="Q12" s="157"/>
      <c r="R12" s="241"/>
      <c r="S12" s="27" t="str">
        <f ca="1">IF(P9=$A$11,C9,IF(P10=$A$11,C10,""))</f>
        <v/>
      </c>
      <c r="T12" s="1" t="str">
        <f ca="1">IF(P9=$A$11,D9,IF(P10=$A$11,D10,"Winner Match "&amp;C12))</f>
        <v>Winner Match 1</v>
      </c>
      <c r="V12" s="23"/>
      <c r="W12" s="352"/>
      <c r="X12" s="23"/>
      <c r="Y12" s="352"/>
      <c r="Z12" s="23"/>
      <c r="AA12" s="352"/>
      <c r="AB12" s="23"/>
      <c r="AC12" s="352"/>
      <c r="AD12" s="23"/>
      <c r="AE12" s="361"/>
      <c r="AF12" s="138">
        <f>IF(V12&gt;V13,1,0)+IF(X12&gt;X13,1,0)+IF(Z12&gt;Z13,1,0)+IF(AB12&gt;AB13,1,0)+IF(AD12&gt;AD13,1,0)</f>
        <v>0</v>
      </c>
      <c r="AG12" s="137"/>
      <c r="AH12" s="216"/>
      <c r="AI12" s="2"/>
      <c r="AJ12" s="2"/>
      <c r="AK12" s="2"/>
      <c r="AL12" s="2"/>
      <c r="AM12" s="350"/>
      <c r="AN12" s="2"/>
      <c r="AO12" s="351"/>
      <c r="AQ12" s="351"/>
      <c r="AS12" s="351"/>
      <c r="AU12" s="351"/>
      <c r="AV12" s="138"/>
      <c r="AW12" s="138"/>
      <c r="AX12" s="164"/>
      <c r="BC12" s="351"/>
      <c r="BE12" s="351"/>
      <c r="BG12" s="351"/>
      <c r="BI12" s="351"/>
      <c r="BK12" s="351"/>
      <c r="BL12" s="138"/>
      <c r="BS12" s="351"/>
      <c r="BU12" s="351"/>
      <c r="BW12" s="351"/>
      <c r="BY12" s="351"/>
      <c r="CA12" s="351"/>
      <c r="CB12" s="138"/>
      <c r="CC12" s="138"/>
      <c r="CD12" s="164"/>
      <c r="CI12" s="351"/>
      <c r="CK12" s="351"/>
      <c r="CM12" s="351"/>
      <c r="CO12" s="351"/>
      <c r="CQ12" s="351"/>
      <c r="CR12" s="138"/>
      <c r="CY12" s="351"/>
      <c r="DA12" s="351"/>
      <c r="DC12" s="351"/>
      <c r="DE12" s="351"/>
      <c r="DG12" s="351"/>
      <c r="DH12" s="138"/>
      <c r="DO12" s="351"/>
      <c r="DQ12" s="351"/>
      <c r="DS12" s="351"/>
      <c r="DU12" s="351"/>
      <c r="DW12" s="351"/>
      <c r="EE12" s="351"/>
      <c r="EG12" s="351"/>
      <c r="EI12" s="351"/>
      <c r="EK12" s="351"/>
      <c r="EM12" s="351"/>
      <c r="EU12" s="351"/>
      <c r="EW12" s="351"/>
      <c r="EY12" s="351"/>
      <c r="FA12" s="351"/>
      <c r="FC12" s="351"/>
      <c r="FK12" s="351"/>
      <c r="FM12" s="351"/>
      <c r="FO12" s="351"/>
      <c r="FQ12" s="351"/>
      <c r="FS12" s="351"/>
    </row>
    <row r="13" spans="1:182" s="1" customFormat="1" ht="15" customHeight="1" x14ac:dyDescent="0.25">
      <c r="A13" s="137"/>
      <c r="B13" s="113"/>
      <c r="C13" s="16"/>
      <c r="F13" s="9"/>
      <c r="G13" s="351"/>
      <c r="H13" s="9"/>
      <c r="I13" s="351"/>
      <c r="J13" s="9"/>
      <c r="K13" s="351"/>
      <c r="L13" s="9"/>
      <c r="M13" s="351"/>
      <c r="N13" s="9"/>
      <c r="O13" s="351"/>
      <c r="P13" s="146"/>
      <c r="Q13" s="137"/>
      <c r="R13" s="240"/>
      <c r="S13" s="15" t="str">
        <f ca="1">IF(P15=$A$11,C15,IF(P16=$A$11,C16,""))</f>
        <v/>
      </c>
      <c r="T13" s="10" t="str">
        <f ca="1">IF(P15=$A$11,D15,IF(P16=$A$11,D16,"Winner Match "&amp;C18))</f>
        <v>Winner Match 2</v>
      </c>
      <c r="U13" s="10"/>
      <c r="V13" s="24"/>
      <c r="W13" s="353"/>
      <c r="X13" s="24"/>
      <c r="Y13" s="353"/>
      <c r="Z13" s="24"/>
      <c r="AA13" s="353"/>
      <c r="AB13" s="24"/>
      <c r="AC13" s="353"/>
      <c r="AD13" s="24"/>
      <c r="AE13" s="362"/>
      <c r="AF13" s="149">
        <f>IF(V12&lt;V13,1,0)+IF(X12&lt;X13,1,0)+IF(Z12&lt;Z13,1,0)+IF(AB12&lt;AB13,1,0)+IF(AD12&lt;AD13,1,0)</f>
        <v>0</v>
      </c>
      <c r="AG13" s="148"/>
      <c r="AH13" s="216"/>
      <c r="AI13" s="2"/>
      <c r="AJ13" s="2"/>
      <c r="AK13" s="2"/>
      <c r="AL13" s="2"/>
      <c r="AM13" s="350"/>
      <c r="AN13" s="2"/>
      <c r="AO13" s="351"/>
      <c r="AQ13" s="351"/>
      <c r="AS13" s="351"/>
      <c r="AU13" s="351"/>
      <c r="AV13" s="138"/>
      <c r="AW13" s="138"/>
      <c r="AX13" s="164"/>
      <c r="BC13" s="351"/>
      <c r="BE13" s="351"/>
      <c r="BG13" s="351"/>
      <c r="BI13" s="351"/>
      <c r="BK13" s="351"/>
      <c r="BL13" s="138"/>
      <c r="BS13" s="351"/>
      <c r="BU13" s="351"/>
      <c r="BW13" s="351"/>
      <c r="BY13" s="351"/>
      <c r="CA13" s="351"/>
      <c r="CB13" s="138"/>
      <c r="CC13" s="138"/>
      <c r="CD13" s="164"/>
      <c r="CI13" s="351"/>
      <c r="CK13" s="351"/>
      <c r="CM13" s="351"/>
      <c r="CO13" s="351"/>
      <c r="CQ13" s="351"/>
      <c r="CR13" s="138"/>
      <c r="CY13" s="351"/>
      <c r="DA13" s="351"/>
      <c r="DC13" s="351"/>
      <c r="DE13" s="351"/>
      <c r="DG13" s="351"/>
      <c r="DH13" s="138"/>
      <c r="DO13" s="351"/>
      <c r="DQ13" s="351"/>
      <c r="DS13" s="351"/>
      <c r="DU13" s="351"/>
      <c r="DW13" s="351"/>
      <c r="EE13" s="351"/>
      <c r="EG13" s="351"/>
      <c r="EI13" s="351"/>
      <c r="EK13" s="351"/>
      <c r="EM13" s="351"/>
      <c r="EU13" s="351"/>
      <c r="EW13" s="351"/>
      <c r="EY13" s="351"/>
      <c r="FA13" s="351"/>
      <c r="FC13" s="351"/>
      <c r="FK13" s="351"/>
      <c r="FM13" s="351"/>
      <c r="FO13" s="351"/>
      <c r="FQ13" s="351"/>
      <c r="FS13" s="351"/>
    </row>
    <row r="14" spans="1:182" s="1" customFormat="1" ht="15" customHeight="1" x14ac:dyDescent="0.25">
      <c r="A14" s="137" t="str">
        <f ca="1">IF(OR(A15="Bye",A16="Bye"),"Bye","")</f>
        <v/>
      </c>
      <c r="B14" s="131"/>
      <c r="C14" s="16"/>
      <c r="E14" s="9"/>
      <c r="F14" s="9"/>
      <c r="G14" s="351"/>
      <c r="H14" s="9"/>
      <c r="I14" s="351"/>
      <c r="J14" s="9"/>
      <c r="K14" s="351"/>
      <c r="L14" s="9"/>
      <c r="M14" s="351"/>
      <c r="N14" s="9"/>
      <c r="O14" s="351"/>
      <c r="P14" s="137"/>
      <c r="Q14" s="148"/>
      <c r="R14" s="240"/>
      <c r="S14" s="16"/>
      <c r="V14" s="9"/>
      <c r="W14" s="351"/>
      <c r="X14" s="9"/>
      <c r="Y14" s="351"/>
      <c r="Z14" s="9"/>
      <c r="AA14" s="351"/>
      <c r="AB14" s="9"/>
      <c r="AC14" s="351"/>
      <c r="AD14" s="9"/>
      <c r="AE14" s="351"/>
      <c r="AF14" s="137"/>
      <c r="AG14" s="148"/>
      <c r="AH14" s="216"/>
      <c r="AI14" s="2"/>
      <c r="AJ14" s="2"/>
      <c r="AK14" s="2"/>
      <c r="AL14" s="2"/>
      <c r="AM14" s="350"/>
      <c r="AN14" s="2"/>
      <c r="AO14" s="351"/>
      <c r="AQ14" s="351"/>
      <c r="AS14" s="351"/>
      <c r="AU14" s="351"/>
      <c r="AV14" s="138"/>
      <c r="AW14" s="138"/>
      <c r="AX14" s="164"/>
      <c r="BC14" s="351"/>
      <c r="BE14" s="351"/>
      <c r="BG14" s="351"/>
      <c r="BI14" s="351"/>
      <c r="BK14" s="351"/>
      <c r="BL14" s="138"/>
      <c r="BS14" s="351"/>
      <c r="BU14" s="351"/>
      <c r="BW14" s="351"/>
      <c r="BY14" s="351"/>
      <c r="CA14" s="351"/>
      <c r="CB14" s="138"/>
      <c r="CC14" s="138"/>
      <c r="CD14" s="164"/>
      <c r="CI14" s="351"/>
      <c r="CK14" s="351"/>
      <c r="CM14" s="351"/>
      <c r="CO14" s="351"/>
      <c r="CQ14" s="351"/>
      <c r="CR14" s="138"/>
      <c r="CY14" s="351"/>
      <c r="DA14" s="351"/>
      <c r="DC14" s="351"/>
      <c r="DE14" s="351"/>
      <c r="DG14" s="351"/>
      <c r="DH14" s="138"/>
      <c r="DO14" s="351"/>
      <c r="DQ14" s="351"/>
      <c r="DS14" s="351"/>
      <c r="DU14" s="351"/>
      <c r="DW14" s="351"/>
      <c r="EE14" s="351"/>
      <c r="EG14" s="351"/>
      <c r="EI14" s="351"/>
      <c r="EK14" s="351"/>
      <c r="EM14" s="351"/>
      <c r="EU14" s="351"/>
      <c r="EW14" s="351"/>
      <c r="EY14" s="351"/>
      <c r="FA14" s="351"/>
      <c r="FC14" s="351"/>
      <c r="FK14" s="351"/>
      <c r="FM14" s="351"/>
      <c r="FO14" s="351"/>
      <c r="FQ14" s="351"/>
      <c r="FS14" s="351"/>
    </row>
    <row r="15" spans="1:182" s="1" customFormat="1" ht="15" customHeight="1" thickBot="1" x14ac:dyDescent="0.3">
      <c r="A15" s="137">
        <f ca="1">dummy1!S10</f>
        <v>8</v>
      </c>
      <c r="B15" s="132"/>
      <c r="C15" s="15" t="str">
        <f ca="1">IF(D15="Bye","","("&amp;A15&amp;")")</f>
        <v>(8)</v>
      </c>
      <c r="D15" s="1" t="str">
        <f ca="1">IFERROR(VLOOKUP(A15,dummy1!$K$45:$L$300,2,FALSE),"")</f>
        <v>Player 8</v>
      </c>
      <c r="F15" s="23"/>
      <c r="G15" s="352"/>
      <c r="H15" s="23"/>
      <c r="I15" s="352"/>
      <c r="J15" s="23"/>
      <c r="K15" s="352"/>
      <c r="L15" s="23"/>
      <c r="M15" s="352"/>
      <c r="N15" s="23"/>
      <c r="O15" s="361"/>
      <c r="P15" s="138">
        <f ca="1">IF(A16="Bye",$A$11,IF(F15&gt;F16,1,0)+IF(H15&gt;H16,1,0)+IF(J15&gt;J16,1,0)+IF(L15&gt;L16,1,0)+IF(N15&gt;N16,1,0))</f>
        <v>0</v>
      </c>
      <c r="Q15" s="148"/>
      <c r="R15" s="240"/>
      <c r="S15" s="184">
        <f ca="1">C424+1</f>
        <v>13</v>
      </c>
      <c r="T15" s="185">
        <f ca="1">VLOOKUP(S15,dummy1!$O$9:$R$72,2,FALSE)</f>
        <v>42040</v>
      </c>
      <c r="U15" s="186">
        <f ca="1">VLOOKUP(S15,dummy1!$O$9:$R$72,3,FALSE)</f>
        <v>0.625</v>
      </c>
      <c r="V15" s="414" t="str">
        <f ca="1">VLOOKUP(S15,dummy1!$O$9:$R$72,4,FALSE)</f>
        <v>Court 13</v>
      </c>
      <c r="W15" s="414"/>
      <c r="X15" s="414"/>
      <c r="Y15" s="414"/>
      <c r="Z15" s="414"/>
      <c r="AA15" s="414"/>
      <c r="AB15" s="414"/>
      <c r="AC15" s="414"/>
      <c r="AD15" s="414"/>
      <c r="AE15" s="351"/>
      <c r="AF15" s="137"/>
      <c r="AG15" s="148"/>
      <c r="AH15" s="216"/>
      <c r="AI15" s="2"/>
      <c r="AJ15" s="2"/>
      <c r="AK15" s="2"/>
      <c r="AL15" s="2"/>
      <c r="AM15" s="350"/>
      <c r="AN15" s="2"/>
      <c r="AO15" s="351"/>
      <c r="AQ15" s="351"/>
      <c r="AS15" s="351"/>
      <c r="AU15" s="351"/>
      <c r="AV15" s="138"/>
      <c r="AW15" s="138"/>
      <c r="AX15" s="164"/>
      <c r="BC15" s="351"/>
      <c r="BE15" s="351"/>
      <c r="BG15" s="351"/>
      <c r="BI15" s="351"/>
      <c r="BK15" s="351"/>
      <c r="BL15" s="138"/>
      <c r="BR15" s="6"/>
      <c r="BS15" s="370"/>
      <c r="BT15" s="6"/>
      <c r="BU15" s="370"/>
      <c r="BV15" s="6"/>
      <c r="BW15" s="370"/>
      <c r="BY15" s="351"/>
      <c r="CA15" s="351"/>
      <c r="CB15" s="138"/>
      <c r="CC15" s="138"/>
      <c r="CD15" s="164"/>
      <c r="CI15" s="351"/>
      <c r="CK15" s="351"/>
      <c r="CM15" s="351"/>
      <c r="CO15" s="351"/>
      <c r="CQ15" s="351"/>
      <c r="CR15" s="138"/>
      <c r="CY15" s="351"/>
      <c r="DA15" s="351"/>
      <c r="DC15" s="351"/>
      <c r="DE15" s="351"/>
      <c r="DG15" s="351"/>
      <c r="DH15" s="138"/>
      <c r="DO15" s="351"/>
      <c r="DQ15" s="351"/>
      <c r="DS15" s="351"/>
      <c r="DU15" s="351"/>
      <c r="DW15" s="351"/>
      <c r="EE15" s="351"/>
      <c r="EG15" s="351"/>
      <c r="EI15" s="351"/>
      <c r="EK15" s="351"/>
      <c r="EM15" s="351"/>
      <c r="EU15" s="351"/>
      <c r="EW15" s="351"/>
      <c r="EY15" s="351"/>
      <c r="FA15" s="351"/>
      <c r="FC15" s="351"/>
      <c r="FK15" s="351"/>
      <c r="FM15" s="351"/>
      <c r="FO15" s="351"/>
      <c r="FQ15" s="351"/>
      <c r="FS15" s="351"/>
    </row>
    <row r="16" spans="1:182" s="1" customFormat="1" ht="15" customHeight="1" x14ac:dyDescent="0.25">
      <c r="A16" s="137">
        <f ca="1">dummy1!T10</f>
        <v>9</v>
      </c>
      <c r="B16" s="132"/>
      <c r="C16" s="15" t="str">
        <f ca="1">IF(D16="Bye","","("&amp;A16&amp;")")</f>
        <v>(9)</v>
      </c>
      <c r="D16" s="10" t="str">
        <f ca="1">IFERROR(VLOOKUP(A16,dummy1!$K$45:$L$300,2,FALSE),"")</f>
        <v>Player 9</v>
      </c>
      <c r="E16" s="10"/>
      <c r="F16" s="24"/>
      <c r="G16" s="353"/>
      <c r="H16" s="24"/>
      <c r="I16" s="353"/>
      <c r="J16" s="24"/>
      <c r="K16" s="353"/>
      <c r="L16" s="24"/>
      <c r="M16" s="353"/>
      <c r="N16" s="24"/>
      <c r="O16" s="362"/>
      <c r="P16" s="149">
        <f ca="1">IF(A15="Bye",$A$11,IF(F15&lt;F16,1,0)+IF(H15&lt;H16,1,0)+IF(J15&lt;J16,1,0)+IF(L15&lt;L16,1,0)+IF(N15&lt;N16,1,0))</f>
        <v>0</v>
      </c>
      <c r="Q16" s="138"/>
      <c r="R16" s="112"/>
      <c r="S16" s="16"/>
      <c r="V16" s="9"/>
      <c r="W16" s="351"/>
      <c r="X16" s="9"/>
      <c r="Y16" s="351"/>
      <c r="Z16" s="9"/>
      <c r="AA16" s="351"/>
      <c r="AB16" s="9"/>
      <c r="AC16" s="351"/>
      <c r="AD16" s="9"/>
      <c r="AE16" s="351"/>
      <c r="AF16" s="137"/>
      <c r="AG16" s="148"/>
      <c r="AH16" s="216"/>
      <c r="AI16" s="2"/>
      <c r="AJ16" s="2"/>
      <c r="AK16" s="2"/>
      <c r="AL16" s="2"/>
      <c r="AM16" s="350"/>
      <c r="AN16" s="2"/>
      <c r="AO16" s="351"/>
      <c r="AQ16" s="351"/>
      <c r="AS16" s="351"/>
      <c r="AU16" s="351"/>
      <c r="AV16" s="138"/>
      <c r="AW16" s="138"/>
      <c r="AX16" s="164"/>
      <c r="BC16" s="351"/>
      <c r="BE16" s="351"/>
      <c r="BG16" s="351"/>
      <c r="BI16" s="351"/>
      <c r="BK16" s="351"/>
      <c r="BL16" s="138"/>
      <c r="BR16" s="6"/>
      <c r="BS16" s="370"/>
      <c r="BT16" s="6"/>
      <c r="BU16" s="370"/>
      <c r="BV16" s="6"/>
      <c r="BW16" s="370"/>
      <c r="BY16" s="351"/>
      <c r="CA16" s="351"/>
      <c r="CB16" s="138"/>
      <c r="CC16" s="138"/>
      <c r="CD16" s="164"/>
      <c r="CI16" s="351"/>
      <c r="CK16" s="351"/>
      <c r="CM16" s="351"/>
      <c r="CO16" s="351"/>
      <c r="CQ16" s="351"/>
      <c r="CR16" s="138"/>
      <c r="CY16" s="351"/>
      <c r="DA16" s="351"/>
      <c r="DC16" s="351"/>
      <c r="DE16" s="351"/>
      <c r="DG16" s="351"/>
      <c r="DH16" s="138"/>
      <c r="DO16" s="351"/>
      <c r="DQ16" s="351"/>
      <c r="DS16" s="351"/>
      <c r="DU16" s="351"/>
      <c r="DW16" s="351"/>
      <c r="EE16" s="351"/>
      <c r="EG16" s="351"/>
      <c r="EI16" s="351"/>
      <c r="EK16" s="351"/>
      <c r="EM16" s="351"/>
      <c r="EU16" s="351"/>
      <c r="EW16" s="351"/>
      <c r="EY16" s="351"/>
      <c r="FA16" s="351"/>
      <c r="FC16" s="351"/>
      <c r="FK16" s="351"/>
      <c r="FM16" s="351"/>
      <c r="FO16" s="351"/>
      <c r="FQ16" s="351"/>
      <c r="FS16" s="351"/>
    </row>
    <row r="17" spans="1:175" s="1" customFormat="1" ht="15" customHeight="1" x14ac:dyDescent="0.25">
      <c r="A17" s="137"/>
      <c r="B17" s="132"/>
      <c r="C17" s="16"/>
      <c r="F17" s="9"/>
      <c r="G17" s="351"/>
      <c r="H17" s="9"/>
      <c r="I17" s="351"/>
      <c r="J17" s="9"/>
      <c r="K17" s="351"/>
      <c r="L17" s="9"/>
      <c r="M17" s="351"/>
      <c r="N17" s="9"/>
      <c r="O17" s="351"/>
      <c r="P17" s="138"/>
      <c r="Q17" s="138"/>
      <c r="R17" s="216"/>
      <c r="S17" s="2"/>
      <c r="T17" s="2"/>
      <c r="U17" s="2"/>
      <c r="V17" s="2"/>
      <c r="W17" s="350"/>
      <c r="X17" s="2"/>
      <c r="Y17" s="350"/>
      <c r="Z17" s="2"/>
      <c r="AA17" s="350"/>
      <c r="AB17" s="2"/>
      <c r="AC17" s="350"/>
      <c r="AD17" s="2"/>
      <c r="AE17" s="350"/>
      <c r="AF17" s="137"/>
      <c r="AG17" s="148"/>
      <c r="AH17" s="244"/>
      <c r="AI17" s="16"/>
      <c r="AK17" s="9"/>
      <c r="AL17" s="9"/>
      <c r="AM17" s="351"/>
      <c r="AN17" s="9"/>
      <c r="AO17" s="351"/>
      <c r="AP17" s="9"/>
      <c r="AQ17" s="351"/>
      <c r="AR17" s="9"/>
      <c r="AS17" s="351"/>
      <c r="AT17" s="9"/>
      <c r="AU17" s="351"/>
      <c r="AV17" s="137"/>
      <c r="AW17" s="138"/>
      <c r="AX17" s="164"/>
      <c r="BC17" s="351"/>
      <c r="BE17" s="351"/>
      <c r="BG17" s="351"/>
      <c r="BI17" s="351"/>
      <c r="BK17" s="351"/>
      <c r="BL17" s="138"/>
      <c r="BR17" s="6"/>
      <c r="BS17" s="370"/>
      <c r="BT17" s="6"/>
      <c r="BU17" s="370"/>
      <c r="BV17" s="6"/>
      <c r="BW17" s="370"/>
      <c r="BY17" s="351"/>
      <c r="CA17" s="351"/>
      <c r="CB17" s="138"/>
      <c r="CC17" s="138"/>
      <c r="CD17" s="164"/>
      <c r="CI17" s="351"/>
      <c r="CK17" s="351"/>
      <c r="CM17" s="351"/>
      <c r="CO17" s="351"/>
      <c r="CQ17" s="351"/>
      <c r="CR17" s="138"/>
      <c r="CY17" s="351"/>
      <c r="DA17" s="351"/>
      <c r="DC17" s="351"/>
      <c r="DE17" s="351"/>
      <c r="DG17" s="351"/>
      <c r="DH17" s="138"/>
      <c r="DO17" s="351"/>
      <c r="DQ17" s="351"/>
      <c r="DS17" s="351"/>
      <c r="DU17" s="351"/>
      <c r="DW17" s="351"/>
      <c r="EE17" s="351"/>
      <c r="EG17" s="351"/>
      <c r="EI17" s="351"/>
      <c r="EK17" s="351"/>
      <c r="EM17" s="351"/>
      <c r="EU17" s="351"/>
      <c r="EW17" s="351"/>
      <c r="EY17" s="351"/>
      <c r="FA17" s="351"/>
      <c r="FC17" s="351"/>
      <c r="FK17" s="351"/>
      <c r="FM17" s="351"/>
      <c r="FO17" s="351"/>
      <c r="FQ17" s="351"/>
      <c r="FS17" s="351"/>
    </row>
    <row r="18" spans="1:175" s="1" customFormat="1" ht="15" customHeight="1" thickBot="1" x14ac:dyDescent="0.3">
      <c r="A18" s="137"/>
      <c r="B18" s="131"/>
      <c r="C18" s="130">
        <f ca="1">IF(A15&lt;&gt;"Bye",IF(A16&lt;&gt;"Bye",C12+1,C12),C12)</f>
        <v>2</v>
      </c>
      <c r="D18" s="182">
        <f ca="1">VLOOKUP(C18,dummy1!$O$9:$R$72,2,FALSE)</f>
        <v>42040</v>
      </c>
      <c r="E18" s="183">
        <f ca="1">VLOOKUP(C18,dummy1!$O$9:$R$72,3,FALSE)</f>
        <v>0.625</v>
      </c>
      <c r="F18" s="412" t="str">
        <f ca="1">VLOOKUP(C18,dummy1!$O$9:$R$72,4,FALSE)</f>
        <v>Court 2</v>
      </c>
      <c r="G18" s="412"/>
      <c r="H18" s="412"/>
      <c r="I18" s="412"/>
      <c r="J18" s="412"/>
      <c r="K18" s="412"/>
      <c r="L18" s="412"/>
      <c r="M18" s="412"/>
      <c r="N18" s="412"/>
      <c r="O18" s="351"/>
      <c r="P18" s="138"/>
      <c r="Q18" s="138"/>
      <c r="R18" s="216"/>
      <c r="S18" s="2"/>
      <c r="T18" s="2"/>
      <c r="U18" s="2"/>
      <c r="V18" s="2"/>
      <c r="W18" s="350"/>
      <c r="X18" s="2"/>
      <c r="Y18" s="350"/>
      <c r="Z18" s="2"/>
      <c r="AA18" s="350"/>
      <c r="AB18" s="2"/>
      <c r="AC18" s="350"/>
      <c r="AD18" s="2"/>
      <c r="AE18" s="350"/>
      <c r="AF18" s="137"/>
      <c r="AG18" s="147"/>
      <c r="AH18" s="245"/>
      <c r="AI18" s="27" t="str">
        <f>IF(AF12=$A$11,S12,IF(AF13=$A$11,S13,""))</f>
        <v/>
      </c>
      <c r="AJ18" s="1" t="str">
        <f ca="1">IF(AF12=$A$11,T12,IF(AF13=$A$11,T13,"Winner Match "&amp;S15))</f>
        <v>Winner Match 13</v>
      </c>
      <c r="AL18" s="23"/>
      <c r="AM18" s="352"/>
      <c r="AN18" s="23"/>
      <c r="AO18" s="352"/>
      <c r="AP18" s="23"/>
      <c r="AQ18" s="352"/>
      <c r="AR18" s="23"/>
      <c r="AS18" s="352"/>
      <c r="AT18" s="23"/>
      <c r="AU18" s="361"/>
      <c r="AV18" s="138">
        <f>IF(AL18&gt;AL19,1,0)+IF(AN18&gt;AN19,1,0)+IF(AP18&gt;AP19,1,0)+IF(AR18&gt;AR19,1,0)+IF(AT18&gt;AT19,1,0)</f>
        <v>0</v>
      </c>
      <c r="AW18" s="138"/>
      <c r="AX18" s="164"/>
      <c r="BC18" s="351"/>
      <c r="BE18" s="351"/>
      <c r="BG18" s="351"/>
      <c r="BI18" s="351"/>
      <c r="BK18" s="351"/>
      <c r="BL18" s="138"/>
      <c r="BS18" s="351"/>
      <c r="BU18" s="351"/>
      <c r="BW18" s="351"/>
      <c r="BY18" s="351"/>
      <c r="CA18" s="351"/>
      <c r="CB18" s="138"/>
      <c r="CC18" s="138"/>
      <c r="CD18" s="164"/>
      <c r="CI18" s="351"/>
      <c r="CK18" s="351"/>
      <c r="CM18" s="351"/>
      <c r="CO18" s="351"/>
      <c r="CQ18" s="351"/>
      <c r="CR18" s="138"/>
      <c r="CY18" s="351"/>
      <c r="DA18" s="351"/>
      <c r="DC18" s="351"/>
      <c r="DE18" s="351"/>
      <c r="DG18" s="351"/>
      <c r="DH18" s="138"/>
      <c r="DO18" s="351"/>
      <c r="DQ18" s="351"/>
      <c r="DS18" s="351"/>
      <c r="DU18" s="351"/>
      <c r="DW18" s="351"/>
      <c r="EE18" s="351"/>
      <c r="EG18" s="351"/>
      <c r="EI18" s="351"/>
      <c r="EK18" s="351"/>
      <c r="EM18" s="351"/>
      <c r="EU18" s="351"/>
      <c r="EW18" s="351"/>
      <c r="EY18" s="351"/>
      <c r="FA18" s="351"/>
      <c r="FC18" s="351"/>
      <c r="FK18" s="351"/>
      <c r="FM18" s="351"/>
      <c r="FO18" s="351"/>
      <c r="FQ18" s="351"/>
      <c r="FS18" s="351"/>
    </row>
    <row r="19" spans="1:175" s="1" customFormat="1" ht="15" customHeight="1" x14ac:dyDescent="0.25">
      <c r="A19" s="137"/>
      <c r="B19" s="113"/>
      <c r="C19" s="16"/>
      <c r="F19" s="9"/>
      <c r="G19" s="351"/>
      <c r="H19" s="9"/>
      <c r="I19" s="351"/>
      <c r="J19" s="9"/>
      <c r="K19" s="351"/>
      <c r="L19" s="9"/>
      <c r="M19" s="351"/>
      <c r="N19" s="9"/>
      <c r="O19" s="351"/>
      <c r="P19" s="137"/>
      <c r="Q19" s="137"/>
      <c r="R19" s="216"/>
      <c r="S19" s="2"/>
      <c r="T19" s="2"/>
      <c r="U19" s="2"/>
      <c r="V19" s="2"/>
      <c r="W19" s="350"/>
      <c r="X19" s="2"/>
      <c r="Y19" s="350"/>
      <c r="Z19" s="2"/>
      <c r="AA19" s="350"/>
      <c r="AB19" s="2"/>
      <c r="AC19" s="350"/>
      <c r="AD19" s="2"/>
      <c r="AE19" s="350"/>
      <c r="AF19" s="137"/>
      <c r="AG19" s="148"/>
      <c r="AH19" s="246"/>
      <c r="AI19" s="15" t="str">
        <f>IF(AF24=$A$11,S24,IF(AF25=$A$11,S25,""))</f>
        <v/>
      </c>
      <c r="AJ19" s="10" t="str">
        <f ca="1">IF(AF24=$A$11,T24,IF(AF25=$A$11,T25,"Winner Match "&amp;S27))</f>
        <v>Winner Match 14</v>
      </c>
      <c r="AK19" s="10"/>
      <c r="AL19" s="24"/>
      <c r="AM19" s="353"/>
      <c r="AN19" s="24"/>
      <c r="AO19" s="353"/>
      <c r="AP19" s="24"/>
      <c r="AQ19" s="353"/>
      <c r="AR19" s="24"/>
      <c r="AS19" s="353"/>
      <c r="AT19" s="24"/>
      <c r="AU19" s="362"/>
      <c r="AV19" s="149">
        <f>IF(AL18&lt;AL19,1,0)+IF(AN18&lt;AN19,1,0)+IF(AP18&lt;AP19,1,0)+IF(AR18&lt;AR19,1,0)+IF(AT18&lt;AT19,1,0)</f>
        <v>0</v>
      </c>
      <c r="AW19" s="148"/>
      <c r="AX19" s="164"/>
      <c r="BC19" s="351"/>
      <c r="BE19" s="351"/>
      <c r="BG19" s="351"/>
      <c r="BI19" s="351"/>
      <c r="BK19" s="351"/>
      <c r="BL19" s="138"/>
      <c r="BS19" s="351"/>
      <c r="BU19" s="351"/>
      <c r="BW19" s="351"/>
      <c r="BY19" s="351"/>
      <c r="CA19" s="351"/>
      <c r="CB19" s="138"/>
      <c r="CC19" s="138"/>
      <c r="CD19" s="178"/>
      <c r="CE19" s="6"/>
      <c r="CF19" s="6"/>
      <c r="CG19" s="6"/>
      <c r="CH19" s="6"/>
      <c r="CI19" s="370"/>
      <c r="CK19" s="351"/>
      <c r="CM19" s="351"/>
      <c r="CO19" s="351"/>
      <c r="CQ19" s="351"/>
      <c r="CR19" s="138"/>
      <c r="CY19" s="351"/>
      <c r="DA19" s="351"/>
      <c r="DC19" s="351"/>
      <c r="DE19" s="351"/>
      <c r="DG19" s="351"/>
      <c r="DH19" s="138"/>
      <c r="DO19" s="351"/>
      <c r="DQ19" s="351"/>
      <c r="DS19" s="351"/>
      <c r="DU19" s="351"/>
      <c r="DW19" s="351"/>
      <c r="EE19" s="351"/>
      <c r="EG19" s="351"/>
      <c r="EI19" s="351"/>
      <c r="EK19" s="351"/>
      <c r="EM19" s="351"/>
      <c r="EU19" s="351"/>
      <c r="EW19" s="351"/>
      <c r="EY19" s="351"/>
      <c r="FA19" s="351"/>
      <c r="FC19" s="351"/>
      <c r="FK19" s="351"/>
      <c r="FM19" s="351"/>
      <c r="FO19" s="351"/>
      <c r="FQ19" s="351"/>
      <c r="FS19" s="351"/>
    </row>
    <row r="20" spans="1:175" s="1" customFormat="1" ht="15" customHeight="1" x14ac:dyDescent="0.25">
      <c r="A20" s="137" t="str">
        <f ca="1">IF(OR(A21="Bye",A22="Bye"),"Bye","")</f>
        <v/>
      </c>
      <c r="B20" s="131"/>
      <c r="C20" s="16"/>
      <c r="E20" s="9"/>
      <c r="F20" s="9"/>
      <c r="G20" s="351"/>
      <c r="H20" s="9"/>
      <c r="I20" s="351"/>
      <c r="J20" s="9"/>
      <c r="K20" s="351"/>
      <c r="L20" s="9"/>
      <c r="M20" s="351"/>
      <c r="N20" s="9"/>
      <c r="O20" s="351"/>
      <c r="P20" s="137"/>
      <c r="Q20" s="137"/>
      <c r="R20" s="216"/>
      <c r="S20" s="2"/>
      <c r="T20" s="2"/>
      <c r="U20" s="2"/>
      <c r="V20" s="2"/>
      <c r="W20" s="350"/>
      <c r="X20" s="2"/>
      <c r="Y20" s="350"/>
      <c r="Z20" s="2"/>
      <c r="AA20" s="350"/>
      <c r="AB20" s="2"/>
      <c r="AC20" s="350"/>
      <c r="AD20" s="2"/>
      <c r="AE20" s="350"/>
      <c r="AF20" s="137"/>
      <c r="AG20" s="148"/>
      <c r="AH20" s="246"/>
      <c r="AI20" s="16"/>
      <c r="AL20" s="9"/>
      <c r="AM20" s="351"/>
      <c r="AN20" s="9"/>
      <c r="AO20" s="351"/>
      <c r="AP20" s="9"/>
      <c r="AQ20" s="351"/>
      <c r="AR20" s="9"/>
      <c r="AS20" s="351"/>
      <c r="AT20" s="9"/>
      <c r="AU20" s="351"/>
      <c r="AV20" s="137"/>
      <c r="AW20" s="148"/>
      <c r="AX20" s="164"/>
      <c r="BC20" s="351"/>
      <c r="BE20" s="351"/>
      <c r="BG20" s="351"/>
      <c r="BI20" s="351"/>
      <c r="BK20" s="351"/>
      <c r="BL20" s="138"/>
      <c r="BS20" s="351"/>
      <c r="BU20" s="351"/>
      <c r="BW20" s="351"/>
      <c r="BY20" s="351"/>
      <c r="CA20" s="351"/>
      <c r="CB20" s="138"/>
      <c r="CC20" s="138"/>
      <c r="CD20" s="178"/>
      <c r="CE20" s="6"/>
      <c r="CF20" s="6"/>
      <c r="CG20" s="6"/>
      <c r="CH20" s="6"/>
      <c r="CI20" s="370"/>
      <c r="CK20" s="351"/>
      <c r="CM20" s="351"/>
      <c r="CO20" s="351"/>
      <c r="CQ20" s="351"/>
      <c r="CR20" s="138"/>
      <c r="CY20" s="351"/>
      <c r="DA20" s="351"/>
      <c r="DC20" s="351"/>
      <c r="DE20" s="351"/>
      <c r="DG20" s="351"/>
      <c r="DH20" s="138"/>
      <c r="DO20" s="351"/>
      <c r="DQ20" s="351"/>
      <c r="DS20" s="351"/>
      <c r="DU20" s="351"/>
      <c r="DW20" s="351"/>
      <c r="EE20" s="351"/>
      <c r="EG20" s="351"/>
      <c r="EI20" s="351"/>
      <c r="EK20" s="351"/>
      <c r="EM20" s="351"/>
      <c r="EU20" s="351"/>
      <c r="EW20" s="351"/>
      <c r="EY20" s="351"/>
      <c r="FA20" s="351"/>
      <c r="FC20" s="351"/>
      <c r="FK20" s="351"/>
      <c r="FM20" s="351"/>
      <c r="FO20" s="351"/>
      <c r="FQ20" s="351"/>
      <c r="FS20" s="351"/>
    </row>
    <row r="21" spans="1:175" s="1" customFormat="1" ht="15" customHeight="1" thickBot="1" x14ac:dyDescent="0.3">
      <c r="A21" s="137">
        <f ca="1">dummy1!S11</f>
        <v>4</v>
      </c>
      <c r="B21" s="132"/>
      <c r="C21" s="15" t="str">
        <f ca="1">IF(D21="Bye","","("&amp;A21&amp;")")</f>
        <v>(4)</v>
      </c>
      <c r="D21" s="1" t="str">
        <f ca="1">IFERROR(VLOOKUP(A21,dummy1!$K$45:$L$300,2,FALSE),"")</f>
        <v>Player 4</v>
      </c>
      <c r="F21" s="23"/>
      <c r="G21" s="352"/>
      <c r="H21" s="23"/>
      <c r="I21" s="352"/>
      <c r="J21" s="23"/>
      <c r="K21" s="352"/>
      <c r="L21" s="23"/>
      <c r="M21" s="352"/>
      <c r="N21" s="23"/>
      <c r="O21" s="361"/>
      <c r="P21" s="138">
        <f ca="1">IF(A22="Bye",$A$11,IF(F21&gt;F22,1,0)+IF(H21&gt;H22,1,0)+IF(J21&gt;J22,1,0)+IF(L21&gt;L22,1,0)+IF(N21&gt;N22,1,0))</f>
        <v>0</v>
      </c>
      <c r="Q21" s="137"/>
      <c r="R21" s="216"/>
      <c r="S21" s="2"/>
      <c r="T21" s="2"/>
      <c r="U21" s="2"/>
      <c r="V21" s="2"/>
      <c r="W21" s="350"/>
      <c r="X21" s="2"/>
      <c r="Y21" s="350"/>
      <c r="Z21" s="2"/>
      <c r="AA21" s="350"/>
      <c r="AB21" s="2"/>
      <c r="AC21" s="350"/>
      <c r="AD21" s="2"/>
      <c r="AE21" s="350"/>
      <c r="AF21" s="137"/>
      <c r="AG21" s="148"/>
      <c r="AH21" s="244"/>
      <c r="AI21" s="198">
        <f ca="1">S417+1</f>
        <v>33</v>
      </c>
      <c r="AJ21" s="196">
        <f ca="1">VLOOKUP(AI21,dummy1!$O$9:$R$136,2,FALSE)</f>
        <v>42040</v>
      </c>
      <c r="AK21" s="197">
        <f ca="1">VLOOKUP(AI21,dummy1!$O$9:$R$136,3,FALSE)</f>
        <v>0.79166666666666674</v>
      </c>
      <c r="AL21" s="413" t="str">
        <f ca="1">VLOOKUP(AI21,dummy1!$O$9:$R$136,4,FALSE)</f>
        <v>Court 1</v>
      </c>
      <c r="AM21" s="413"/>
      <c r="AN21" s="413"/>
      <c r="AO21" s="413"/>
      <c r="AP21" s="413"/>
      <c r="AQ21" s="413"/>
      <c r="AR21" s="413"/>
      <c r="AS21" s="413"/>
      <c r="AT21" s="413"/>
      <c r="AU21" s="351"/>
      <c r="AV21" s="137"/>
      <c r="AW21" s="148"/>
      <c r="AX21" s="164"/>
      <c r="BC21" s="351"/>
      <c r="BE21" s="351"/>
      <c r="BG21" s="351"/>
      <c r="BI21" s="351"/>
      <c r="BK21" s="351"/>
      <c r="BL21" s="138"/>
      <c r="BS21" s="351"/>
      <c r="BU21" s="351"/>
      <c r="BW21" s="351"/>
      <c r="BY21" s="351"/>
      <c r="CA21" s="351"/>
      <c r="CB21" s="138"/>
      <c r="CC21" s="138"/>
      <c r="CD21" s="164"/>
      <c r="CI21" s="351"/>
      <c r="CK21" s="351"/>
      <c r="CM21" s="351"/>
      <c r="CO21" s="351"/>
      <c r="CQ21" s="351"/>
      <c r="CR21" s="138"/>
      <c r="CY21" s="351"/>
      <c r="DA21" s="351"/>
      <c r="DC21" s="351"/>
      <c r="DE21" s="351"/>
      <c r="DG21" s="351"/>
      <c r="DH21" s="138"/>
      <c r="DO21" s="351"/>
      <c r="DQ21" s="351"/>
      <c r="DS21" s="351"/>
      <c r="DU21" s="351"/>
      <c r="DW21" s="351"/>
      <c r="EE21" s="351"/>
      <c r="EG21" s="351"/>
      <c r="EI21" s="351"/>
      <c r="EK21" s="351"/>
      <c r="EM21" s="351"/>
      <c r="EU21" s="351"/>
      <c r="EW21" s="351"/>
      <c r="EY21" s="351"/>
      <c r="FA21" s="351"/>
      <c r="FC21" s="351"/>
      <c r="FK21" s="351"/>
      <c r="FM21" s="351"/>
      <c r="FO21" s="351"/>
      <c r="FQ21" s="351"/>
      <c r="FS21" s="351"/>
    </row>
    <row r="22" spans="1:175" s="1" customFormat="1" ht="15" customHeight="1" x14ac:dyDescent="0.25">
      <c r="A22" s="137">
        <f ca="1">dummy1!T11</f>
        <v>13</v>
      </c>
      <c r="B22" s="132"/>
      <c r="C22" s="15" t="str">
        <f ca="1">IF(D22="Bye","","("&amp;A22&amp;")")</f>
        <v>(13)</v>
      </c>
      <c r="D22" s="10" t="str">
        <f ca="1">IFERROR(VLOOKUP(A22,dummy1!$K$45:$L$300,2,FALSE),"")</f>
        <v>Player 13</v>
      </c>
      <c r="E22" s="10"/>
      <c r="F22" s="24"/>
      <c r="G22" s="353"/>
      <c r="H22" s="24"/>
      <c r="I22" s="353"/>
      <c r="J22" s="24"/>
      <c r="K22" s="353"/>
      <c r="L22" s="24"/>
      <c r="M22" s="353"/>
      <c r="N22" s="24"/>
      <c r="O22" s="362"/>
      <c r="P22" s="145">
        <f ca="1">IF(A21="Bye",$A$11,IF(F21&lt;F22,1,0)+IF(H21&lt;H22,1,0)+IF(J21&lt;J22,1,0)+IF(L21&lt;L22,1,0)+IF(N21&lt;N22,1,0))</f>
        <v>0</v>
      </c>
      <c r="Q22" s="137"/>
      <c r="R22" s="216"/>
      <c r="S22" s="2"/>
      <c r="T22" s="2"/>
      <c r="U22" s="2"/>
      <c r="V22" s="2"/>
      <c r="W22" s="350"/>
      <c r="X22" s="2"/>
      <c r="Y22" s="350"/>
      <c r="Z22" s="2"/>
      <c r="AA22" s="350"/>
      <c r="AB22" s="2"/>
      <c r="AC22" s="350"/>
      <c r="AD22" s="2"/>
      <c r="AE22" s="350"/>
      <c r="AF22" s="137"/>
      <c r="AG22" s="148"/>
      <c r="AH22" s="247"/>
      <c r="AI22" s="16"/>
      <c r="AL22" s="9"/>
      <c r="AM22" s="351"/>
      <c r="AN22" s="9"/>
      <c r="AO22" s="351"/>
      <c r="AP22" s="9"/>
      <c r="AQ22" s="351"/>
      <c r="AR22" s="9"/>
      <c r="AS22" s="351"/>
      <c r="AT22" s="9"/>
      <c r="AU22" s="351"/>
      <c r="AV22" s="137"/>
      <c r="AW22" s="148"/>
      <c r="AX22" s="164"/>
      <c r="BC22" s="351"/>
      <c r="BE22" s="351"/>
      <c r="BF22" s="6"/>
      <c r="BG22" s="370"/>
      <c r="BH22" s="6"/>
      <c r="BI22" s="370"/>
      <c r="BJ22" s="6"/>
      <c r="BK22" s="370"/>
      <c r="BL22" s="138"/>
      <c r="BS22" s="351"/>
      <c r="BU22" s="351"/>
      <c r="BW22" s="351"/>
      <c r="BY22" s="351"/>
      <c r="CA22" s="351"/>
      <c r="CB22" s="138"/>
      <c r="CC22" s="138"/>
      <c r="CD22" s="164"/>
      <c r="CI22" s="351"/>
      <c r="CK22" s="351"/>
      <c r="CM22" s="351"/>
      <c r="CO22" s="351"/>
      <c r="CQ22" s="351"/>
      <c r="CR22" s="138"/>
      <c r="CY22" s="351"/>
      <c r="DA22" s="351"/>
      <c r="DC22" s="351"/>
      <c r="DE22" s="351"/>
      <c r="DG22" s="351"/>
      <c r="DH22" s="138"/>
      <c r="DO22" s="351"/>
      <c r="DQ22" s="351"/>
      <c r="DS22" s="351"/>
      <c r="DU22" s="351"/>
      <c r="DW22" s="351"/>
      <c r="EE22" s="351"/>
      <c r="EG22" s="351"/>
      <c r="EI22" s="351"/>
      <c r="EK22" s="351"/>
      <c r="EM22" s="351"/>
      <c r="EU22" s="351"/>
      <c r="EW22" s="351"/>
      <c r="EY22" s="351"/>
      <c r="FA22" s="351"/>
      <c r="FC22" s="351"/>
      <c r="FK22" s="351"/>
      <c r="FM22" s="351"/>
      <c r="FO22" s="351"/>
      <c r="FQ22" s="351"/>
      <c r="FS22" s="351"/>
    </row>
    <row r="23" spans="1:175" s="1" customFormat="1" ht="15" customHeight="1" x14ac:dyDescent="0.25">
      <c r="A23" s="137"/>
      <c r="B23" s="132"/>
      <c r="C23" s="16"/>
      <c r="F23" s="9"/>
      <c r="G23" s="351"/>
      <c r="H23" s="9"/>
      <c r="I23" s="351"/>
      <c r="J23" s="9"/>
      <c r="K23" s="351"/>
      <c r="L23" s="9"/>
      <c r="M23" s="351"/>
      <c r="N23" s="9"/>
      <c r="O23" s="351"/>
      <c r="P23" s="146"/>
      <c r="Q23" s="137"/>
      <c r="R23" s="240"/>
      <c r="S23" s="16"/>
      <c r="U23" s="9"/>
      <c r="V23" s="9"/>
      <c r="W23" s="351"/>
      <c r="X23" s="9"/>
      <c r="Y23" s="351"/>
      <c r="Z23" s="9"/>
      <c r="AA23" s="351"/>
      <c r="AB23" s="9"/>
      <c r="AC23" s="351"/>
      <c r="AD23" s="9"/>
      <c r="AE23" s="351"/>
      <c r="AF23" s="137"/>
      <c r="AG23" s="148"/>
      <c r="AH23" s="216"/>
      <c r="AI23" s="2"/>
      <c r="AJ23" s="2"/>
      <c r="AK23" s="2"/>
      <c r="AL23" s="2"/>
      <c r="AM23" s="350"/>
      <c r="AN23" s="2"/>
      <c r="AO23" s="351"/>
      <c r="AQ23" s="351"/>
      <c r="AS23" s="351"/>
      <c r="AU23" s="351"/>
      <c r="AV23" s="138"/>
      <c r="AW23" s="148"/>
      <c r="AX23" s="164"/>
      <c r="BC23" s="351"/>
      <c r="BE23" s="351"/>
      <c r="BF23" s="6"/>
      <c r="BG23" s="370"/>
      <c r="BH23" s="6"/>
      <c r="BI23" s="370"/>
      <c r="BJ23" s="6"/>
      <c r="BK23" s="370"/>
      <c r="BL23" s="138"/>
      <c r="BS23" s="351"/>
      <c r="BU23" s="351"/>
      <c r="BW23" s="351"/>
      <c r="BY23" s="351"/>
      <c r="CA23" s="351"/>
      <c r="CB23" s="138"/>
      <c r="CC23" s="138"/>
      <c r="CD23" s="164"/>
      <c r="CI23" s="351"/>
      <c r="CK23" s="351"/>
      <c r="CM23" s="351"/>
      <c r="CO23" s="351"/>
      <c r="CQ23" s="351"/>
      <c r="CR23" s="138"/>
      <c r="CY23" s="351"/>
      <c r="DA23" s="351"/>
      <c r="DC23" s="351"/>
      <c r="DE23" s="351"/>
      <c r="DG23" s="351"/>
      <c r="DH23" s="138"/>
      <c r="DO23" s="351"/>
      <c r="DQ23" s="351"/>
      <c r="DS23" s="351"/>
      <c r="DU23" s="351"/>
      <c r="DW23" s="351"/>
      <c r="EE23" s="351"/>
      <c r="EG23" s="351"/>
      <c r="EI23" s="351"/>
      <c r="EK23" s="351"/>
      <c r="EM23" s="351"/>
      <c r="EU23" s="351"/>
      <c r="EW23" s="351"/>
      <c r="EY23" s="351"/>
      <c r="FA23" s="351"/>
      <c r="FC23" s="351"/>
      <c r="FK23" s="351"/>
      <c r="FM23" s="351"/>
      <c r="FO23" s="351"/>
      <c r="FQ23" s="351"/>
      <c r="FS23" s="351"/>
    </row>
    <row r="24" spans="1:175" s="1" customFormat="1" ht="15" customHeight="1" thickBot="1" x14ac:dyDescent="0.3">
      <c r="A24" s="137"/>
      <c r="B24" s="131"/>
      <c r="C24" s="130">
        <f ca="1">IF(A21&lt;&gt;"Bye",IF(A22&lt;&gt;"Bye",C18+1,C18),C18)</f>
        <v>3</v>
      </c>
      <c r="D24" s="182">
        <f ca="1">VLOOKUP(C24,dummy1!$O$9:$R$72,2,FALSE)</f>
        <v>42040</v>
      </c>
      <c r="E24" s="183">
        <f ca="1">VLOOKUP(C24,dummy1!$O$9:$R$72,3,FALSE)</f>
        <v>0.625</v>
      </c>
      <c r="F24" s="412" t="str">
        <f ca="1">VLOOKUP(C24,dummy1!$O$9:$R$72,4,FALSE)</f>
        <v>Court 3</v>
      </c>
      <c r="G24" s="412"/>
      <c r="H24" s="412"/>
      <c r="I24" s="412"/>
      <c r="J24" s="412"/>
      <c r="K24" s="412"/>
      <c r="L24" s="412"/>
      <c r="M24" s="412"/>
      <c r="N24" s="412"/>
      <c r="O24" s="351"/>
      <c r="P24" s="146"/>
      <c r="Q24" s="157"/>
      <c r="R24" s="241"/>
      <c r="S24" s="27" t="str">
        <f ca="1">IF(P21=$A$11,C21,IF(P22=$A$11,C22,""))</f>
        <v/>
      </c>
      <c r="T24" s="1" t="str">
        <f ca="1">IF(P21=$A$11,D21,IF(P22=$A$11,D22,"Winner Match "&amp;C24))</f>
        <v>Winner Match 3</v>
      </c>
      <c r="V24" s="23"/>
      <c r="W24" s="352"/>
      <c r="X24" s="23"/>
      <c r="Y24" s="352"/>
      <c r="Z24" s="23"/>
      <c r="AA24" s="352"/>
      <c r="AB24" s="23"/>
      <c r="AC24" s="352"/>
      <c r="AD24" s="23"/>
      <c r="AE24" s="361"/>
      <c r="AF24" s="138">
        <f>IF(V24&gt;V25,1,0)+IF(X24&gt;X25,1,0)+IF(Z24&gt;Z25,1,0)+IF(AB24&gt;AB25,1,0)+IF(AD24&gt;AD25,1,0)</f>
        <v>0</v>
      </c>
      <c r="AG24" s="148"/>
      <c r="AH24" s="216"/>
      <c r="AI24" s="2"/>
      <c r="AJ24" s="2"/>
      <c r="AK24" s="2"/>
      <c r="AL24" s="2"/>
      <c r="AM24" s="350"/>
      <c r="AN24" s="2"/>
      <c r="AO24" s="351"/>
      <c r="AQ24" s="351"/>
      <c r="AS24" s="351"/>
      <c r="AU24" s="351"/>
      <c r="AV24" s="138"/>
      <c r="AW24" s="148"/>
      <c r="AX24" s="164"/>
      <c r="BC24" s="351"/>
      <c r="BE24" s="351"/>
      <c r="BG24" s="351"/>
      <c r="BI24" s="351"/>
      <c r="BK24" s="351"/>
      <c r="BL24" s="138"/>
      <c r="BS24" s="351"/>
      <c r="BU24" s="351"/>
      <c r="BW24" s="351"/>
      <c r="BY24" s="351"/>
      <c r="CA24" s="351"/>
      <c r="CB24" s="138"/>
      <c r="CC24" s="138"/>
      <c r="CD24" s="164"/>
      <c r="CI24" s="351"/>
      <c r="CK24" s="351"/>
      <c r="CM24" s="351"/>
      <c r="CO24" s="351"/>
      <c r="CQ24" s="351"/>
      <c r="CR24" s="138"/>
      <c r="CY24" s="351"/>
      <c r="DA24" s="351"/>
      <c r="DC24" s="351"/>
      <c r="DE24" s="351"/>
      <c r="DG24" s="351"/>
      <c r="DH24" s="138"/>
      <c r="DO24" s="351"/>
      <c r="DQ24" s="351"/>
      <c r="DS24" s="351"/>
      <c r="DU24" s="351"/>
      <c r="DW24" s="351"/>
      <c r="EE24" s="351"/>
      <c r="EG24" s="351"/>
      <c r="EI24" s="351"/>
      <c r="EK24" s="351"/>
      <c r="EM24" s="351"/>
      <c r="EU24" s="351"/>
      <c r="EW24" s="351"/>
      <c r="EY24" s="351"/>
      <c r="FA24" s="351"/>
      <c r="FC24" s="351"/>
      <c r="FK24" s="351"/>
      <c r="FM24" s="351"/>
      <c r="FO24" s="351"/>
      <c r="FQ24" s="351"/>
      <c r="FS24" s="351"/>
    </row>
    <row r="25" spans="1:175" s="1" customFormat="1" ht="15" customHeight="1" x14ac:dyDescent="0.25">
      <c r="A25" s="137"/>
      <c r="B25" s="113"/>
      <c r="C25" s="16"/>
      <c r="F25" s="9"/>
      <c r="G25" s="351"/>
      <c r="H25" s="9"/>
      <c r="I25" s="351"/>
      <c r="J25" s="9"/>
      <c r="K25" s="351"/>
      <c r="L25" s="9"/>
      <c r="M25" s="351"/>
      <c r="N25" s="9"/>
      <c r="O25" s="351"/>
      <c r="P25" s="146"/>
      <c r="Q25" s="137"/>
      <c r="R25" s="240"/>
      <c r="S25" s="15" t="str">
        <f ca="1">IF(P27=$A$11,C27,IF(P28=$A$11,C28,""))</f>
        <v/>
      </c>
      <c r="T25" s="10" t="str">
        <f ca="1">IF(P27=$A$11,D27,IF(P28=$A$11,D28,"Winner Match "&amp;C30))</f>
        <v>Winner Match 4</v>
      </c>
      <c r="U25" s="10"/>
      <c r="V25" s="24"/>
      <c r="W25" s="353"/>
      <c r="X25" s="24"/>
      <c r="Y25" s="353"/>
      <c r="Z25" s="24"/>
      <c r="AA25" s="353"/>
      <c r="AB25" s="24"/>
      <c r="AC25" s="353"/>
      <c r="AD25" s="24"/>
      <c r="AE25" s="362"/>
      <c r="AF25" s="149">
        <f>IF(V24&lt;V25,1,0)+IF(X24&lt;X25,1,0)+IF(Z24&lt;Z25,1,0)+IF(AB24&lt;AB25,1,0)+IF(AD24&lt;AD25,1,0)</f>
        <v>0</v>
      </c>
      <c r="AG25" s="137"/>
      <c r="AH25" s="216"/>
      <c r="AI25" s="2"/>
      <c r="AJ25" s="2"/>
      <c r="AK25" s="2"/>
      <c r="AL25" s="2"/>
      <c r="AM25" s="350"/>
      <c r="AN25" s="2"/>
      <c r="AO25" s="351"/>
      <c r="AQ25" s="351"/>
      <c r="AS25" s="351"/>
      <c r="AU25" s="351"/>
      <c r="AV25" s="138"/>
      <c r="AW25" s="148"/>
      <c r="AX25" s="164"/>
      <c r="BC25" s="351"/>
      <c r="BE25" s="351"/>
      <c r="BG25" s="351"/>
      <c r="BI25" s="351"/>
      <c r="BK25" s="351"/>
      <c r="BL25" s="138"/>
      <c r="BS25" s="351"/>
      <c r="BU25" s="351"/>
      <c r="BW25" s="351"/>
      <c r="BY25" s="351"/>
      <c r="CA25" s="351"/>
      <c r="CB25" s="138"/>
      <c r="CC25" s="138"/>
      <c r="CD25" s="164"/>
      <c r="CI25" s="351"/>
      <c r="CK25" s="351"/>
      <c r="CM25" s="351"/>
      <c r="CO25" s="351"/>
      <c r="CQ25" s="351"/>
      <c r="CR25" s="138"/>
      <c r="CY25" s="351"/>
      <c r="DA25" s="351"/>
      <c r="DC25" s="351"/>
      <c r="DE25" s="351"/>
      <c r="DG25" s="351"/>
      <c r="DH25" s="138"/>
      <c r="DO25" s="351"/>
      <c r="DQ25" s="351"/>
      <c r="DS25" s="351"/>
      <c r="DU25" s="351"/>
      <c r="DW25" s="351"/>
      <c r="EE25" s="351"/>
      <c r="EG25" s="351"/>
      <c r="EI25" s="351"/>
      <c r="EK25" s="351"/>
      <c r="EM25" s="351"/>
      <c r="EU25" s="351"/>
      <c r="EW25" s="351"/>
      <c r="EY25" s="351"/>
      <c r="FA25" s="351"/>
      <c r="FC25" s="351"/>
      <c r="FK25" s="351"/>
      <c r="FM25" s="351"/>
      <c r="FO25" s="351"/>
      <c r="FQ25" s="351"/>
      <c r="FS25" s="351"/>
    </row>
    <row r="26" spans="1:175" s="1" customFormat="1" ht="15" customHeight="1" x14ac:dyDescent="0.25">
      <c r="A26" s="137" t="str">
        <f ca="1">IF(OR(A27="Bye",A28="Bye"),"Bye","")</f>
        <v/>
      </c>
      <c r="B26" s="131"/>
      <c r="C26" s="16"/>
      <c r="E26" s="9"/>
      <c r="F26" s="9"/>
      <c r="G26" s="351"/>
      <c r="H26" s="9"/>
      <c r="I26" s="351"/>
      <c r="J26" s="9"/>
      <c r="K26" s="351"/>
      <c r="L26" s="9"/>
      <c r="M26" s="351"/>
      <c r="N26" s="9"/>
      <c r="O26" s="351"/>
      <c r="P26" s="137"/>
      <c r="Q26" s="148"/>
      <c r="R26" s="240"/>
      <c r="S26" s="16"/>
      <c r="V26" s="9"/>
      <c r="W26" s="351"/>
      <c r="X26" s="9"/>
      <c r="Y26" s="351"/>
      <c r="Z26" s="9"/>
      <c r="AA26" s="351"/>
      <c r="AB26" s="9"/>
      <c r="AC26" s="351"/>
      <c r="AD26" s="9"/>
      <c r="AE26" s="351"/>
      <c r="AF26" s="137"/>
      <c r="AG26" s="137"/>
      <c r="AH26" s="216"/>
      <c r="AI26" s="2"/>
      <c r="AJ26" s="2"/>
      <c r="AK26" s="2"/>
      <c r="AL26" s="2"/>
      <c r="AM26" s="350"/>
      <c r="AN26" s="2"/>
      <c r="AO26" s="351"/>
      <c r="AQ26" s="351"/>
      <c r="AS26" s="351"/>
      <c r="AU26" s="351"/>
      <c r="AV26" s="138"/>
      <c r="AW26" s="148"/>
      <c r="AX26" s="164"/>
      <c r="BC26" s="351"/>
      <c r="BE26" s="351"/>
      <c r="BG26" s="351"/>
      <c r="BI26" s="351"/>
      <c r="BK26" s="351"/>
      <c r="BL26" s="138"/>
      <c r="BS26" s="351"/>
      <c r="BU26" s="351"/>
      <c r="BW26" s="351"/>
      <c r="BY26" s="351"/>
      <c r="CA26" s="351"/>
      <c r="CB26" s="138"/>
      <c r="CC26" s="138"/>
      <c r="CD26" s="164"/>
      <c r="CI26" s="351"/>
      <c r="CK26" s="351"/>
      <c r="CM26" s="351"/>
      <c r="CO26" s="351"/>
      <c r="CQ26" s="351"/>
      <c r="CR26" s="138"/>
      <c r="CY26" s="351"/>
      <c r="DA26" s="351"/>
      <c r="DC26" s="351"/>
      <c r="DE26" s="351"/>
      <c r="DG26" s="351"/>
      <c r="DH26" s="138"/>
      <c r="DO26" s="351"/>
      <c r="DQ26" s="351"/>
      <c r="DS26" s="351"/>
      <c r="DU26" s="351"/>
      <c r="DW26" s="351"/>
      <c r="EE26" s="351"/>
      <c r="EG26" s="351"/>
      <c r="EI26" s="351"/>
      <c r="EK26" s="351"/>
      <c r="EM26" s="351"/>
      <c r="EU26" s="351"/>
      <c r="EW26" s="351"/>
      <c r="EY26" s="351"/>
      <c r="FA26" s="351"/>
      <c r="FC26" s="351"/>
      <c r="FK26" s="351"/>
      <c r="FM26" s="351"/>
      <c r="FO26" s="351"/>
      <c r="FQ26" s="351"/>
      <c r="FS26" s="351"/>
    </row>
    <row r="27" spans="1:175" s="1" customFormat="1" ht="15" customHeight="1" thickBot="1" x14ac:dyDescent="0.3">
      <c r="A27" s="137">
        <f ca="1">dummy1!S12</f>
        <v>5</v>
      </c>
      <c r="B27" s="132"/>
      <c r="C27" s="15" t="str">
        <f ca="1">IF(D27="Bye","","("&amp;A27&amp;")")</f>
        <v>(5)</v>
      </c>
      <c r="D27" s="1" t="str">
        <f ca="1">IFERROR(VLOOKUP(A27,dummy1!$K$45:$L$300,2,FALSE),"")</f>
        <v>Player 5</v>
      </c>
      <c r="F27" s="23"/>
      <c r="G27" s="352"/>
      <c r="H27" s="23"/>
      <c r="I27" s="352"/>
      <c r="J27" s="23"/>
      <c r="K27" s="352"/>
      <c r="L27" s="23"/>
      <c r="M27" s="352"/>
      <c r="N27" s="23"/>
      <c r="O27" s="361"/>
      <c r="P27" s="138">
        <f ca="1">IF(A28="Bye",$A$11,IF(F27&gt;F28,1,0)+IF(H27&gt;H28,1,0)+IF(J27&gt;J28,1,0)+IF(L27&gt;L28,1,0)+IF(N27&gt;N28,1,0))</f>
        <v>0</v>
      </c>
      <c r="Q27" s="148"/>
      <c r="R27" s="240"/>
      <c r="S27" s="184">
        <f ca="1">S15+1</f>
        <v>14</v>
      </c>
      <c r="T27" s="185">
        <f ca="1">VLOOKUP(S27,dummy1!$O$9:$R$72,2,FALSE)</f>
        <v>42040</v>
      </c>
      <c r="U27" s="186">
        <f ca="1">VLOOKUP(S27,dummy1!$O$9:$R$72,3,FALSE)</f>
        <v>0.625</v>
      </c>
      <c r="V27" s="414" t="str">
        <f ca="1">VLOOKUP(S27,dummy1!$O$9:$R$72,4,FALSE)</f>
        <v>Court 14</v>
      </c>
      <c r="W27" s="414"/>
      <c r="X27" s="414"/>
      <c r="Y27" s="414"/>
      <c r="Z27" s="414"/>
      <c r="AA27" s="414"/>
      <c r="AB27" s="414"/>
      <c r="AC27" s="414"/>
      <c r="AD27" s="414"/>
      <c r="AE27" s="351"/>
      <c r="AF27" s="137"/>
      <c r="AG27" s="137"/>
      <c r="AH27" s="216"/>
      <c r="AI27" s="2"/>
      <c r="AJ27" s="2"/>
      <c r="AK27" s="2"/>
      <c r="AL27" s="2"/>
      <c r="AM27" s="350"/>
      <c r="AN27" s="2"/>
      <c r="AO27" s="351"/>
      <c r="AQ27" s="351"/>
      <c r="AS27" s="351"/>
      <c r="AU27" s="351"/>
      <c r="AV27" s="138"/>
      <c r="AW27" s="148"/>
      <c r="AX27" s="164"/>
      <c r="BC27" s="351"/>
      <c r="BE27" s="351"/>
      <c r="BG27" s="351"/>
      <c r="BI27" s="351"/>
      <c r="BK27" s="351"/>
      <c r="BL27" s="138"/>
      <c r="BS27" s="351"/>
      <c r="BU27" s="351"/>
      <c r="BW27" s="351"/>
      <c r="BY27" s="351"/>
      <c r="CA27" s="351"/>
      <c r="CB27" s="138"/>
      <c r="CC27" s="138"/>
      <c r="CD27" s="164"/>
      <c r="CI27" s="351"/>
      <c r="CK27" s="351"/>
      <c r="CM27" s="351"/>
      <c r="CO27" s="351"/>
      <c r="CQ27" s="351"/>
      <c r="CR27" s="138"/>
      <c r="CY27" s="351"/>
      <c r="DA27" s="351"/>
      <c r="DC27" s="351"/>
      <c r="DE27" s="351"/>
      <c r="DG27" s="351"/>
      <c r="DH27" s="138"/>
      <c r="DO27" s="351"/>
      <c r="DQ27" s="351"/>
      <c r="DS27" s="351"/>
      <c r="DU27" s="351"/>
      <c r="DW27" s="351"/>
      <c r="EE27" s="351"/>
      <c r="EG27" s="351"/>
      <c r="EI27" s="351"/>
      <c r="EK27" s="351"/>
      <c r="EM27" s="351"/>
      <c r="EU27" s="351"/>
      <c r="EW27" s="351"/>
      <c r="EY27" s="351"/>
      <c r="FA27" s="351"/>
      <c r="FC27" s="351"/>
      <c r="FK27" s="351"/>
      <c r="FM27" s="351"/>
      <c r="FO27" s="351"/>
      <c r="FQ27" s="351"/>
      <c r="FS27" s="351"/>
    </row>
    <row r="28" spans="1:175" s="1" customFormat="1" ht="15" customHeight="1" x14ac:dyDescent="0.25">
      <c r="A28" s="137">
        <f ca="1">dummy1!T12</f>
        <v>12</v>
      </c>
      <c r="B28" s="132"/>
      <c r="C28" s="15" t="str">
        <f ca="1">IF(D28="Bye","","("&amp;A28&amp;")")</f>
        <v>(12)</v>
      </c>
      <c r="D28" s="10" t="str">
        <f ca="1">IFERROR(VLOOKUP(A28,dummy1!$K$45:$L$300,2,FALSE),"")</f>
        <v>Player 12</v>
      </c>
      <c r="E28" s="10"/>
      <c r="F28" s="24"/>
      <c r="G28" s="353"/>
      <c r="H28" s="24"/>
      <c r="I28" s="353"/>
      <c r="J28" s="24"/>
      <c r="K28" s="353"/>
      <c r="L28" s="24"/>
      <c r="M28" s="353"/>
      <c r="N28" s="24"/>
      <c r="O28" s="362"/>
      <c r="P28" s="149">
        <f ca="1">IF(A27="Bye",$A$11,IF(F27&lt;F28,1,0)+IF(H27&lt;H28,1,0)+IF(J27&lt;J28,1,0)+IF(L27&lt;L28,1,0)+IF(N27&lt;N28,1,0))</f>
        <v>0</v>
      </c>
      <c r="Q28" s="137"/>
      <c r="R28" s="112"/>
      <c r="S28" s="16"/>
      <c r="V28" s="9"/>
      <c r="W28" s="351"/>
      <c r="X28" s="9"/>
      <c r="Y28" s="351"/>
      <c r="Z28" s="9"/>
      <c r="AA28" s="351"/>
      <c r="AB28" s="9"/>
      <c r="AC28" s="351"/>
      <c r="AD28" s="9"/>
      <c r="AE28" s="351"/>
      <c r="AF28" s="137"/>
      <c r="AG28" s="137"/>
      <c r="AH28" s="216"/>
      <c r="AI28" s="2"/>
      <c r="AJ28" s="2"/>
      <c r="AK28" s="2"/>
      <c r="AL28" s="2"/>
      <c r="AM28" s="350"/>
      <c r="AN28" s="2"/>
      <c r="AO28" s="351"/>
      <c r="AQ28" s="351"/>
      <c r="AS28" s="351"/>
      <c r="AU28" s="351"/>
      <c r="AV28" s="138"/>
      <c r="AW28" s="148"/>
      <c r="AX28" s="164"/>
      <c r="BC28" s="351"/>
      <c r="BE28" s="351"/>
      <c r="BG28" s="351"/>
      <c r="BI28" s="351"/>
      <c r="BK28" s="351"/>
      <c r="BL28" s="138"/>
      <c r="BS28" s="351"/>
      <c r="BU28" s="351"/>
      <c r="BW28" s="351"/>
      <c r="BY28" s="351"/>
      <c r="CA28" s="351"/>
      <c r="CB28" s="138"/>
      <c r="CC28" s="138"/>
      <c r="CD28" s="164"/>
      <c r="CI28" s="351"/>
      <c r="CK28" s="351"/>
      <c r="CM28" s="351"/>
      <c r="CO28" s="351"/>
      <c r="CQ28" s="351"/>
      <c r="CR28" s="138"/>
      <c r="CY28" s="351"/>
      <c r="DA28" s="351"/>
      <c r="DC28" s="351"/>
      <c r="DE28" s="351"/>
      <c r="DG28" s="351"/>
      <c r="DH28" s="138"/>
      <c r="DO28" s="351"/>
      <c r="DQ28" s="351"/>
      <c r="DS28" s="351"/>
      <c r="DU28" s="351"/>
      <c r="DW28" s="351"/>
      <c r="EE28" s="351"/>
      <c r="EG28" s="351"/>
      <c r="EI28" s="351"/>
      <c r="EK28" s="351"/>
      <c r="EM28" s="351"/>
      <c r="EU28" s="351"/>
      <c r="EW28" s="351"/>
      <c r="EY28" s="351"/>
      <c r="FA28" s="351"/>
      <c r="FC28" s="351"/>
      <c r="FK28" s="351"/>
      <c r="FM28" s="351"/>
      <c r="FO28" s="351"/>
      <c r="FQ28" s="351"/>
      <c r="FS28" s="351"/>
    </row>
    <row r="29" spans="1:175" s="1" customFormat="1" ht="15" customHeight="1" x14ac:dyDescent="0.25">
      <c r="A29" s="137"/>
      <c r="B29" s="132"/>
      <c r="C29" s="16"/>
      <c r="F29" s="9"/>
      <c r="G29" s="351"/>
      <c r="H29" s="9"/>
      <c r="I29" s="351"/>
      <c r="J29" s="9"/>
      <c r="K29" s="351"/>
      <c r="L29" s="9"/>
      <c r="M29" s="351"/>
      <c r="N29" s="9"/>
      <c r="O29" s="351"/>
      <c r="P29" s="138"/>
      <c r="Q29" s="137"/>
      <c r="R29" s="216"/>
      <c r="S29" s="2"/>
      <c r="T29" s="2"/>
      <c r="U29" s="2"/>
      <c r="V29" s="2"/>
      <c r="W29" s="350"/>
      <c r="X29" s="2"/>
      <c r="Y29" s="350"/>
      <c r="Z29" s="2"/>
      <c r="AA29" s="350"/>
      <c r="AB29" s="2"/>
      <c r="AC29" s="350"/>
      <c r="AD29" s="2"/>
      <c r="AE29" s="350"/>
      <c r="AF29" s="137"/>
      <c r="AG29" s="137"/>
      <c r="AH29" s="216"/>
      <c r="AI29" s="2"/>
      <c r="AJ29" s="2"/>
      <c r="AK29" s="2"/>
      <c r="AL29" s="2"/>
      <c r="AM29" s="350"/>
      <c r="AN29" s="2"/>
      <c r="AO29" s="351"/>
      <c r="AQ29" s="351"/>
      <c r="AS29" s="351"/>
      <c r="AU29" s="351"/>
      <c r="AV29" s="138"/>
      <c r="AW29" s="148"/>
      <c r="AX29" s="208"/>
      <c r="AY29" s="16"/>
      <c r="BA29" s="9"/>
      <c r="BB29" s="9"/>
      <c r="BC29" s="351"/>
      <c r="BD29" s="9"/>
      <c r="BE29" s="351"/>
      <c r="BF29" s="9"/>
      <c r="BG29" s="351"/>
      <c r="BH29" s="9"/>
      <c r="BI29" s="351"/>
      <c r="BJ29" s="9"/>
      <c r="BK29" s="351"/>
      <c r="BL29" s="137"/>
      <c r="BS29" s="351"/>
      <c r="BU29" s="351"/>
      <c r="BW29" s="351"/>
      <c r="BY29" s="351"/>
      <c r="CA29" s="351"/>
      <c r="CB29" s="138"/>
      <c r="CC29" s="138"/>
      <c r="CD29" s="164"/>
      <c r="CI29" s="351"/>
      <c r="CK29" s="351"/>
      <c r="CM29" s="351"/>
      <c r="CO29" s="351"/>
      <c r="CQ29" s="351"/>
      <c r="CR29" s="138"/>
      <c r="CY29" s="351"/>
      <c r="DA29" s="351"/>
      <c r="DC29" s="351"/>
      <c r="DE29" s="351"/>
      <c r="DG29" s="351"/>
      <c r="DH29" s="138"/>
      <c r="DO29" s="351"/>
      <c r="DQ29" s="351"/>
      <c r="DS29" s="351"/>
      <c r="DU29" s="351"/>
      <c r="DW29" s="351"/>
      <c r="EE29" s="351"/>
      <c r="EG29" s="351"/>
      <c r="EI29" s="351"/>
      <c r="EK29" s="351"/>
      <c r="EM29" s="351"/>
      <c r="EU29" s="351"/>
      <c r="EW29" s="351"/>
      <c r="EY29" s="351"/>
      <c r="FA29" s="351"/>
      <c r="FC29" s="351"/>
      <c r="FK29" s="351"/>
      <c r="FM29" s="351"/>
      <c r="FO29" s="351"/>
      <c r="FQ29" s="351"/>
      <c r="FS29" s="351"/>
    </row>
    <row r="30" spans="1:175" s="1" customFormat="1" ht="15" customHeight="1" thickBot="1" x14ac:dyDescent="0.3">
      <c r="A30" s="137"/>
      <c r="B30" s="131"/>
      <c r="C30" s="130">
        <f ca="1">IF(A27&lt;&gt;"Bye",IF(A28&lt;&gt;"Bye",C24+1,C24),C24)</f>
        <v>4</v>
      </c>
      <c r="D30" s="182">
        <f ca="1">VLOOKUP(C30,dummy1!$O$9:$R$72,2,FALSE)</f>
        <v>42040</v>
      </c>
      <c r="E30" s="183">
        <f ca="1">VLOOKUP(C30,dummy1!$O$9:$R$72,3,FALSE)</f>
        <v>0.625</v>
      </c>
      <c r="F30" s="412" t="str">
        <f ca="1">VLOOKUP(C30,dummy1!$O$9:$R$72,4,FALSE)</f>
        <v>Court 4</v>
      </c>
      <c r="G30" s="412"/>
      <c r="H30" s="412"/>
      <c r="I30" s="412"/>
      <c r="J30" s="412"/>
      <c r="K30" s="412"/>
      <c r="L30" s="412"/>
      <c r="M30" s="412"/>
      <c r="N30" s="412"/>
      <c r="O30" s="351"/>
      <c r="P30" s="138"/>
      <c r="Q30" s="137"/>
      <c r="R30" s="216"/>
      <c r="S30" s="2"/>
      <c r="T30" s="2"/>
      <c r="U30" s="2"/>
      <c r="V30" s="2"/>
      <c r="W30" s="350"/>
      <c r="X30" s="2"/>
      <c r="Y30" s="350"/>
      <c r="Z30" s="2"/>
      <c r="AA30" s="350"/>
      <c r="AB30" s="2"/>
      <c r="AC30" s="350"/>
      <c r="AD30" s="2"/>
      <c r="AE30" s="350"/>
      <c r="AF30" s="137"/>
      <c r="AG30" s="137"/>
      <c r="AH30" s="216"/>
      <c r="AI30" s="2"/>
      <c r="AJ30" s="2"/>
      <c r="AK30" s="2"/>
      <c r="AL30" s="2"/>
      <c r="AM30" s="350"/>
      <c r="AN30" s="2"/>
      <c r="AO30" s="351"/>
      <c r="AQ30" s="351"/>
      <c r="AS30" s="351"/>
      <c r="AU30" s="351"/>
      <c r="AV30" s="138"/>
      <c r="AW30" s="147"/>
      <c r="AX30" s="209"/>
      <c r="AY30" s="27" t="str">
        <f>IF(AV18=$A$11,AI18,IF(AV19=$A$11,AI19,""))</f>
        <v/>
      </c>
      <c r="AZ30" s="1" t="str">
        <f ca="1">IF(AV18=$A$11,AJ18,IF(AV19=$A$11,AJ19,"Winner Match "&amp;AI21))</f>
        <v>Winner Match 33</v>
      </c>
      <c r="BB30" s="23"/>
      <c r="BC30" s="352"/>
      <c r="BD30" s="23"/>
      <c r="BE30" s="352"/>
      <c r="BF30" s="23"/>
      <c r="BG30" s="352"/>
      <c r="BH30" s="23"/>
      <c r="BI30" s="352"/>
      <c r="BJ30" s="23"/>
      <c r="BK30" s="361"/>
      <c r="BL30" s="138">
        <f>IF(BB30&gt;BB31,1,0)+IF(BD30&gt;BD31,1,0)+IF(BF30&gt;BF31,1,0)+IF(BH30&gt;BH31,1,0)+IF(BJ30&gt;BJ31,1,0)</f>
        <v>0</v>
      </c>
      <c r="BS30" s="351"/>
      <c r="BU30" s="351"/>
      <c r="BW30" s="351"/>
      <c r="BY30" s="351"/>
      <c r="CA30" s="351"/>
      <c r="CB30" s="138"/>
      <c r="CC30" s="138"/>
      <c r="CD30" s="164"/>
      <c r="CI30" s="351"/>
      <c r="CK30" s="351"/>
      <c r="CM30" s="351"/>
      <c r="CO30" s="351"/>
      <c r="CQ30" s="351"/>
      <c r="CR30" s="138"/>
      <c r="CY30" s="351"/>
      <c r="DA30" s="351"/>
      <c r="DC30" s="351"/>
      <c r="DE30" s="351"/>
      <c r="DG30" s="351"/>
      <c r="DH30" s="138"/>
      <c r="DO30" s="351"/>
      <c r="DQ30" s="351"/>
      <c r="DS30" s="351"/>
      <c r="DU30" s="351"/>
      <c r="DW30" s="351"/>
      <c r="EE30" s="351"/>
      <c r="EG30" s="351"/>
      <c r="EI30" s="351"/>
      <c r="EK30" s="351"/>
      <c r="EM30" s="351"/>
      <c r="EU30" s="351"/>
      <c r="EW30" s="351"/>
      <c r="EY30" s="351"/>
      <c r="FA30" s="351"/>
      <c r="FC30" s="351"/>
      <c r="FK30" s="351"/>
      <c r="FM30" s="351"/>
      <c r="FO30" s="351"/>
      <c r="FQ30" s="351"/>
      <c r="FS30" s="351"/>
    </row>
    <row r="31" spans="1:175" s="1" customFormat="1" ht="15" customHeight="1" x14ac:dyDescent="0.25">
      <c r="A31" s="137"/>
      <c r="B31" s="113"/>
      <c r="C31" s="16"/>
      <c r="F31" s="9"/>
      <c r="G31" s="351"/>
      <c r="H31" s="9"/>
      <c r="I31" s="351"/>
      <c r="J31" s="9"/>
      <c r="K31" s="351"/>
      <c r="L31" s="9"/>
      <c r="M31" s="351"/>
      <c r="N31" s="9"/>
      <c r="O31" s="351"/>
      <c r="P31" s="137"/>
      <c r="Q31" s="137"/>
      <c r="R31" s="216"/>
      <c r="S31" s="2"/>
      <c r="T31" s="2"/>
      <c r="U31" s="2"/>
      <c r="V31" s="2"/>
      <c r="W31" s="350"/>
      <c r="X31" s="4"/>
      <c r="Y31" s="350"/>
      <c r="Z31" s="4"/>
      <c r="AA31" s="350"/>
      <c r="AB31" s="2"/>
      <c r="AC31" s="350"/>
      <c r="AD31" s="2"/>
      <c r="AE31" s="350"/>
      <c r="AF31" s="137"/>
      <c r="AG31" s="137"/>
      <c r="AH31" s="216"/>
      <c r="AI31" s="2"/>
      <c r="AJ31" s="2"/>
      <c r="AK31" s="2"/>
      <c r="AL31" s="2"/>
      <c r="AM31" s="350"/>
      <c r="AN31" s="2"/>
      <c r="AO31" s="351"/>
      <c r="AQ31" s="351"/>
      <c r="AS31" s="351"/>
      <c r="AU31" s="351"/>
      <c r="AV31" s="138"/>
      <c r="AW31" s="148"/>
      <c r="AX31" s="210"/>
      <c r="AY31" s="15" t="str">
        <f>IF(AV42=$A$11,AI42,IF(AV43=$A$11,AI43,""))</f>
        <v/>
      </c>
      <c r="AZ31" s="10" t="str">
        <f ca="1">IF(AV42=$A$11,AJ42,IF(AV43=$A$11,AJ43,"Winner Match "&amp;AI45))</f>
        <v>Winner Match 34</v>
      </c>
      <c r="BA31" s="10"/>
      <c r="BB31" s="24"/>
      <c r="BC31" s="353"/>
      <c r="BD31" s="24"/>
      <c r="BE31" s="353"/>
      <c r="BF31" s="24"/>
      <c r="BG31" s="353"/>
      <c r="BH31" s="24"/>
      <c r="BI31" s="353"/>
      <c r="BJ31" s="24"/>
      <c r="BK31" s="362"/>
      <c r="BL31" s="149">
        <f>IF(BB30&lt;BB31,1,0)+IF(BD30&lt;BD31,1,0)+IF(BF30&lt;BF31,1,0)+IF(BH30&lt;BH31,1,0)+IF(BJ30&lt;BJ31,1,0)</f>
        <v>0</v>
      </c>
      <c r="BM31" s="28"/>
      <c r="BS31" s="351"/>
      <c r="BU31" s="351"/>
      <c r="BW31" s="351"/>
      <c r="BY31" s="351"/>
      <c r="CA31" s="351"/>
      <c r="CB31" s="138"/>
      <c r="CC31" s="138"/>
      <c r="CD31" s="164"/>
      <c r="CI31" s="351"/>
      <c r="CK31" s="351"/>
      <c r="CM31" s="351"/>
      <c r="CO31" s="351"/>
      <c r="CQ31" s="351"/>
      <c r="CR31" s="138"/>
      <c r="CY31" s="368"/>
      <c r="CZ31" s="29"/>
      <c r="DA31" s="368"/>
      <c r="DB31" s="29"/>
      <c r="DC31" s="368"/>
      <c r="DD31" s="29"/>
      <c r="DE31" s="368"/>
      <c r="DF31" s="29"/>
      <c r="DG31" s="368"/>
      <c r="DH31" s="156"/>
      <c r="DI31" s="29"/>
      <c r="DJ31" s="29"/>
      <c r="DK31" s="29"/>
      <c r="DL31" s="29"/>
      <c r="DM31" s="29"/>
      <c r="DN31" s="29"/>
      <c r="DO31" s="351"/>
      <c r="DQ31" s="351"/>
      <c r="DS31" s="351"/>
      <c r="DU31" s="351"/>
      <c r="DW31" s="351"/>
      <c r="DX31" s="138"/>
      <c r="EE31" s="351"/>
      <c r="EG31" s="351"/>
      <c r="EI31" s="351"/>
      <c r="EK31" s="351"/>
      <c r="EM31" s="351"/>
      <c r="EU31" s="351"/>
      <c r="EW31" s="351"/>
      <c r="EY31" s="351"/>
      <c r="FA31" s="351"/>
      <c r="FC31" s="351"/>
      <c r="FK31" s="351"/>
      <c r="FM31" s="351"/>
      <c r="FO31" s="351"/>
      <c r="FQ31" s="351"/>
      <c r="FS31" s="351"/>
    </row>
    <row r="32" spans="1:175" s="1" customFormat="1" ht="15" customHeight="1" x14ac:dyDescent="0.25">
      <c r="A32" s="137" t="str">
        <f ca="1">IF(OR(A33="Bye",A34="Bye"),"Bye","")</f>
        <v/>
      </c>
      <c r="B32" s="131"/>
      <c r="C32" s="16"/>
      <c r="E32" s="9"/>
      <c r="F32" s="9"/>
      <c r="G32" s="351"/>
      <c r="H32" s="9"/>
      <c r="I32" s="351"/>
      <c r="J32" s="9"/>
      <c r="K32" s="351"/>
      <c r="L32" s="9"/>
      <c r="M32" s="351"/>
      <c r="N32" s="9"/>
      <c r="O32" s="351"/>
      <c r="P32" s="137"/>
      <c r="Q32" s="137"/>
      <c r="R32" s="216"/>
      <c r="S32" s="2"/>
      <c r="T32" s="2"/>
      <c r="U32" s="2"/>
      <c r="V32" s="2"/>
      <c r="W32" s="350"/>
      <c r="X32" s="4"/>
      <c r="Y32" s="350"/>
      <c r="Z32" s="4"/>
      <c r="AA32" s="350"/>
      <c r="AB32" s="2"/>
      <c r="AC32" s="350"/>
      <c r="AD32" s="2"/>
      <c r="AE32" s="350"/>
      <c r="AF32" s="137"/>
      <c r="AG32" s="137"/>
      <c r="AH32" s="216"/>
      <c r="AI32" s="2"/>
      <c r="AJ32" s="2"/>
      <c r="AK32" s="2"/>
      <c r="AL32" s="2"/>
      <c r="AM32" s="350"/>
      <c r="AN32" s="2"/>
      <c r="AO32" s="351"/>
      <c r="AQ32" s="351"/>
      <c r="AS32" s="351"/>
      <c r="AU32" s="351"/>
      <c r="AV32" s="138"/>
      <c r="AW32" s="148"/>
      <c r="AX32" s="210"/>
      <c r="AY32" s="16"/>
      <c r="BB32" s="9"/>
      <c r="BC32" s="351"/>
      <c r="BD32" s="9"/>
      <c r="BE32" s="351"/>
      <c r="BF32" s="9"/>
      <c r="BG32" s="351"/>
      <c r="BH32" s="9"/>
      <c r="BI32" s="351"/>
      <c r="BJ32" s="9"/>
      <c r="BK32" s="351"/>
      <c r="BL32" s="137"/>
      <c r="BM32" s="28"/>
      <c r="BS32" s="351"/>
      <c r="BU32" s="351"/>
      <c r="BW32" s="351"/>
      <c r="BY32" s="351"/>
      <c r="CA32" s="351"/>
      <c r="CB32" s="138"/>
      <c r="CC32" s="138"/>
      <c r="CD32" s="164"/>
      <c r="CI32" s="351"/>
      <c r="CK32" s="351"/>
      <c r="CM32" s="351"/>
      <c r="CO32" s="351"/>
      <c r="CQ32" s="351"/>
      <c r="CR32" s="138"/>
      <c r="CY32" s="368"/>
      <c r="CZ32" s="29"/>
      <c r="DA32" s="368"/>
      <c r="DB32" s="29"/>
      <c r="DC32" s="368"/>
      <c r="DD32" s="29"/>
      <c r="DE32" s="368"/>
      <c r="DF32" s="29"/>
      <c r="DG32" s="368"/>
      <c r="DH32" s="156"/>
      <c r="DI32" s="29"/>
      <c r="DJ32" s="29"/>
      <c r="DK32" s="29"/>
      <c r="DL32" s="29"/>
      <c r="DM32" s="29"/>
      <c r="DN32" s="29"/>
      <c r="DO32" s="351"/>
      <c r="DQ32" s="351"/>
      <c r="DS32" s="351"/>
      <c r="DU32" s="351"/>
      <c r="DW32" s="351"/>
      <c r="DX32" s="138"/>
      <c r="EE32" s="351"/>
      <c r="EG32" s="351"/>
      <c r="EI32" s="351"/>
      <c r="EK32" s="351"/>
      <c r="EM32" s="351"/>
      <c r="EU32" s="351"/>
      <c r="EW32" s="351"/>
      <c r="EY32" s="351"/>
      <c r="FA32" s="351"/>
      <c r="FC32" s="351"/>
      <c r="FK32" s="351"/>
      <c r="FM32" s="351"/>
      <c r="FO32" s="351"/>
      <c r="FQ32" s="351"/>
      <c r="FS32" s="351"/>
    </row>
    <row r="33" spans="1:175" s="1" customFormat="1" ht="15" customHeight="1" thickBot="1" x14ac:dyDescent="0.3">
      <c r="A33" s="137">
        <f ca="1">dummy1!S13</f>
        <v>2</v>
      </c>
      <c r="B33" s="132"/>
      <c r="C33" s="15" t="str">
        <f ca="1">IF(D33="Bye","","("&amp;A33&amp;")")</f>
        <v>(2)</v>
      </c>
      <c r="D33" s="1" t="str">
        <f ca="1">IFERROR(VLOOKUP(A33,dummy1!$K$45:$L$300,2,FALSE),"")</f>
        <v>Player 2</v>
      </c>
      <c r="F33" s="23"/>
      <c r="G33" s="352"/>
      <c r="H33" s="23"/>
      <c r="I33" s="352"/>
      <c r="J33" s="23"/>
      <c r="K33" s="352"/>
      <c r="L33" s="23"/>
      <c r="M33" s="352"/>
      <c r="N33" s="23"/>
      <c r="O33" s="361"/>
      <c r="P33" s="138">
        <f ca="1">IF(A34="Bye",$A$11,IF(F33&gt;F34,1,0)+IF(H33&gt;H34,1,0)+IF(J33&gt;J34,1,0)+IF(L33&gt;L34,1,0)+IF(N33&gt;N34,1,0))</f>
        <v>0</v>
      </c>
      <c r="Q33" s="137"/>
      <c r="R33" s="216"/>
      <c r="S33" s="2"/>
      <c r="T33" s="2"/>
      <c r="U33" s="2"/>
      <c r="V33" s="2"/>
      <c r="W33" s="350"/>
      <c r="X33" s="2"/>
      <c r="Y33" s="350"/>
      <c r="Z33" s="2"/>
      <c r="AA33" s="350"/>
      <c r="AB33" s="2"/>
      <c r="AC33" s="350"/>
      <c r="AD33" s="2"/>
      <c r="AE33" s="350"/>
      <c r="AF33" s="137"/>
      <c r="AG33" s="137"/>
      <c r="AH33" s="216"/>
      <c r="AI33" s="2"/>
      <c r="AJ33" s="2"/>
      <c r="AK33" s="2"/>
      <c r="AL33" s="2"/>
      <c r="AM33" s="350"/>
      <c r="AN33" s="2"/>
      <c r="AO33" s="351"/>
      <c r="AQ33" s="351"/>
      <c r="AS33" s="351"/>
      <c r="AU33" s="351"/>
      <c r="AV33" s="138"/>
      <c r="AW33" s="148"/>
      <c r="AX33" s="208"/>
      <c r="AY33" s="211">
        <f ca="1">AI410+1</f>
        <v>49</v>
      </c>
      <c r="AZ33" s="212">
        <f ca="1">VLOOKUP(AY33,dummy1!$O$9:$R$136,2,FALSE)</f>
        <v>42040</v>
      </c>
      <c r="BA33" s="213">
        <f ca="1">VLOOKUP(AY33,dummy1!$O$9:$R$136,3,FALSE)</f>
        <v>0.87500000000000011</v>
      </c>
      <c r="BB33" s="419" t="str">
        <f ca="1">VLOOKUP(AY33,dummy1!$O$9:$R$136,4,FALSE)</f>
        <v>Court 1</v>
      </c>
      <c r="BC33" s="419"/>
      <c r="BD33" s="419"/>
      <c r="BE33" s="419"/>
      <c r="BF33" s="419"/>
      <c r="BG33" s="419"/>
      <c r="BH33" s="419"/>
      <c r="BI33" s="419"/>
      <c r="BJ33" s="419"/>
      <c r="BK33" s="351"/>
      <c r="BL33" s="137"/>
      <c r="BM33" s="28"/>
      <c r="BS33" s="351"/>
      <c r="BU33" s="351"/>
      <c r="BW33" s="351"/>
      <c r="BY33" s="351"/>
      <c r="CA33" s="351"/>
      <c r="CB33" s="138"/>
      <c r="CD33" s="223"/>
      <c r="CI33" s="351"/>
      <c r="CK33" s="351"/>
      <c r="CM33" s="351"/>
      <c r="CO33" s="351"/>
      <c r="CQ33" s="351"/>
      <c r="CR33" s="138"/>
      <c r="CT33" s="29"/>
      <c r="CU33" s="29"/>
      <c r="CV33" s="29"/>
      <c r="CW33" s="29"/>
      <c r="CX33" s="29"/>
      <c r="CY33" s="368"/>
      <c r="CZ33" s="29"/>
      <c r="DA33" s="368"/>
      <c r="DB33" s="29"/>
      <c r="DC33" s="368"/>
      <c r="DD33" s="29"/>
      <c r="DE33" s="368"/>
      <c r="DF33" s="29"/>
      <c r="DG33" s="368"/>
      <c r="DH33" s="156"/>
      <c r="DI33" s="29"/>
      <c r="DJ33" s="29"/>
      <c r="DK33" s="29"/>
      <c r="DL33" s="29"/>
      <c r="DM33" s="29"/>
      <c r="DN33" s="29"/>
      <c r="DO33" s="351"/>
      <c r="DQ33" s="351"/>
      <c r="DS33" s="351"/>
      <c r="DU33" s="351"/>
      <c r="DW33" s="351"/>
      <c r="DX33" s="138"/>
      <c r="EE33" s="351"/>
      <c r="EG33" s="351"/>
      <c r="EI33" s="351"/>
      <c r="EK33" s="351"/>
      <c r="EM33" s="351"/>
      <c r="EU33" s="351"/>
      <c r="EW33" s="351"/>
      <c r="EY33" s="351"/>
      <c r="FA33" s="351"/>
      <c r="FC33" s="351"/>
      <c r="FK33" s="351"/>
      <c r="FM33" s="351"/>
      <c r="FO33" s="351"/>
      <c r="FQ33" s="351"/>
      <c r="FS33" s="351"/>
    </row>
    <row r="34" spans="1:175" s="1" customFormat="1" ht="15" customHeight="1" x14ac:dyDescent="0.25">
      <c r="A34" s="137">
        <f ca="1">dummy1!T13</f>
        <v>15</v>
      </c>
      <c r="B34" s="132"/>
      <c r="C34" s="15" t="str">
        <f ca="1">IF(D34="Bye","","("&amp;A34&amp;")")</f>
        <v>(15)</v>
      </c>
      <c r="D34" s="10" t="str">
        <f ca="1">IFERROR(VLOOKUP(A34,dummy1!$K$45:$L$300,2,FALSE),"")</f>
        <v>Player 15</v>
      </c>
      <c r="E34" s="10"/>
      <c r="F34" s="24"/>
      <c r="G34" s="353"/>
      <c r="H34" s="24"/>
      <c r="I34" s="353"/>
      <c r="J34" s="24"/>
      <c r="K34" s="353"/>
      <c r="L34" s="24"/>
      <c r="M34" s="353"/>
      <c r="N34" s="24"/>
      <c r="O34" s="362"/>
      <c r="P34" s="145">
        <f ca="1">IF(A33="Bye",$A$11,IF(F33&lt;F34,1,0)+IF(H33&lt;H34,1,0)+IF(J33&lt;J34,1,0)+IF(L33&lt;L34,1,0)+IF(N33&lt;N34,1,0))</f>
        <v>0</v>
      </c>
      <c r="Q34" s="137"/>
      <c r="R34" s="216"/>
      <c r="S34" s="2"/>
      <c r="T34" s="2"/>
      <c r="U34" s="2"/>
      <c r="V34" s="2"/>
      <c r="W34" s="350"/>
      <c r="X34" s="2"/>
      <c r="Y34" s="350"/>
      <c r="Z34" s="2"/>
      <c r="AA34" s="350"/>
      <c r="AB34" s="2"/>
      <c r="AC34" s="350"/>
      <c r="AD34" s="2"/>
      <c r="AE34" s="350"/>
      <c r="AF34" s="137"/>
      <c r="AG34" s="137"/>
      <c r="AH34" s="216"/>
      <c r="AI34" s="2"/>
      <c r="AJ34" s="2"/>
      <c r="AK34" s="2"/>
      <c r="AL34" s="2"/>
      <c r="AM34" s="350"/>
      <c r="AN34" s="2"/>
      <c r="AO34" s="351"/>
      <c r="AQ34" s="351"/>
      <c r="AS34" s="351"/>
      <c r="AU34" s="351"/>
      <c r="AV34" s="138"/>
      <c r="AW34" s="148"/>
      <c r="AX34" s="113"/>
      <c r="AY34" s="16"/>
      <c r="BB34" s="9"/>
      <c r="BC34" s="351"/>
      <c r="BD34" s="9"/>
      <c r="BE34" s="351"/>
      <c r="BF34" s="9"/>
      <c r="BG34" s="351"/>
      <c r="BH34" s="9"/>
      <c r="BI34" s="351"/>
      <c r="BJ34" s="9"/>
      <c r="BK34" s="351"/>
      <c r="BL34" s="137"/>
      <c r="BM34" s="28"/>
      <c r="BS34" s="351"/>
      <c r="BU34" s="351"/>
      <c r="BW34" s="351"/>
      <c r="BY34" s="351"/>
      <c r="CA34" s="351"/>
      <c r="CB34" s="138"/>
      <c r="CD34" s="223"/>
      <c r="CI34" s="351"/>
      <c r="CK34" s="351"/>
      <c r="CM34" s="351"/>
      <c r="CO34" s="351"/>
      <c r="CQ34" s="351"/>
      <c r="CR34" s="138"/>
      <c r="CT34" s="29"/>
      <c r="CU34" s="29"/>
      <c r="CV34" s="29"/>
      <c r="CW34" s="29"/>
      <c r="CX34" s="29"/>
      <c r="CY34" s="368"/>
      <c r="CZ34" s="29"/>
      <c r="DA34" s="368"/>
      <c r="DB34" s="29"/>
      <c r="DC34" s="368"/>
      <c r="DD34" s="29"/>
      <c r="DE34" s="368"/>
      <c r="DF34" s="29"/>
      <c r="DG34" s="368"/>
      <c r="DH34" s="156"/>
      <c r="DI34" s="29"/>
      <c r="DJ34" s="29"/>
      <c r="DK34" s="29"/>
      <c r="DL34" s="29"/>
      <c r="DM34" s="29"/>
      <c r="DN34" s="29"/>
      <c r="DO34" s="351"/>
      <c r="DQ34" s="351"/>
      <c r="DS34" s="351"/>
      <c r="DU34" s="351"/>
      <c r="DW34" s="351"/>
      <c r="DX34" s="138"/>
      <c r="EE34" s="351"/>
      <c r="EG34" s="351"/>
      <c r="EI34" s="351"/>
      <c r="EK34" s="351"/>
      <c r="EM34" s="351"/>
      <c r="EU34" s="351"/>
      <c r="EW34" s="351"/>
      <c r="EY34" s="351"/>
      <c r="FA34" s="351"/>
      <c r="FC34" s="351"/>
      <c r="FK34" s="351"/>
      <c r="FM34" s="351"/>
      <c r="FO34" s="351"/>
      <c r="FQ34" s="351"/>
      <c r="FS34" s="351"/>
    </row>
    <row r="35" spans="1:175" s="1" customFormat="1" ht="15" customHeight="1" x14ac:dyDescent="0.25">
      <c r="A35" s="137"/>
      <c r="B35" s="132"/>
      <c r="C35" s="16"/>
      <c r="F35" s="9"/>
      <c r="G35" s="351"/>
      <c r="H35" s="9"/>
      <c r="I35" s="351"/>
      <c r="J35" s="9"/>
      <c r="K35" s="351"/>
      <c r="L35" s="9"/>
      <c r="M35" s="351"/>
      <c r="N35" s="9"/>
      <c r="O35" s="351"/>
      <c r="P35" s="146"/>
      <c r="Q35" s="137"/>
      <c r="R35" s="240"/>
      <c r="S35" s="16"/>
      <c r="U35" s="9"/>
      <c r="V35" s="9"/>
      <c r="W35" s="351"/>
      <c r="X35" s="9"/>
      <c r="Y35" s="351"/>
      <c r="Z35" s="9"/>
      <c r="AA35" s="351"/>
      <c r="AB35" s="9"/>
      <c r="AC35" s="351"/>
      <c r="AD35" s="9"/>
      <c r="AE35" s="351"/>
      <c r="AF35" s="137"/>
      <c r="AG35" s="138"/>
      <c r="AH35" s="216"/>
      <c r="AI35" s="2"/>
      <c r="AJ35" s="2"/>
      <c r="AK35" s="2"/>
      <c r="AL35" s="2"/>
      <c r="AM35" s="350"/>
      <c r="AN35" s="2"/>
      <c r="AO35" s="351"/>
      <c r="AQ35" s="351"/>
      <c r="AS35" s="351"/>
      <c r="AU35" s="351"/>
      <c r="AV35" s="138"/>
      <c r="AW35" s="148"/>
      <c r="AX35" s="164"/>
      <c r="BC35" s="351"/>
      <c r="BE35" s="351"/>
      <c r="BG35" s="351"/>
      <c r="BI35" s="351"/>
      <c r="BK35" s="351"/>
      <c r="BL35" s="138"/>
      <c r="BM35" s="28"/>
      <c r="BS35" s="351"/>
      <c r="BU35" s="351"/>
      <c r="BW35" s="351"/>
      <c r="BY35" s="351"/>
      <c r="CA35" s="351"/>
      <c r="CB35" s="138"/>
      <c r="CD35" s="223"/>
      <c r="CI35" s="351"/>
      <c r="CK35" s="351"/>
      <c r="CM35" s="351"/>
      <c r="CO35" s="351"/>
      <c r="CQ35" s="351"/>
      <c r="CR35" s="138"/>
      <c r="CT35" s="29"/>
      <c r="CU35" s="29"/>
      <c r="CV35" s="29"/>
      <c r="CW35" s="29"/>
      <c r="CX35" s="29"/>
      <c r="CY35" s="368"/>
      <c r="CZ35" s="29"/>
      <c r="DA35" s="368"/>
      <c r="DB35" s="29"/>
      <c r="DC35" s="368"/>
      <c r="DD35" s="29"/>
      <c r="DE35" s="368"/>
      <c r="DF35" s="29"/>
      <c r="DG35" s="368"/>
      <c r="DH35" s="156"/>
      <c r="DI35" s="29"/>
      <c r="DJ35" s="29"/>
      <c r="DK35" s="29"/>
      <c r="DL35" s="29"/>
      <c r="DM35" s="29"/>
      <c r="DN35" s="29"/>
      <c r="DO35" s="351"/>
      <c r="DQ35" s="351"/>
      <c r="DS35" s="351"/>
      <c r="DU35" s="351"/>
      <c r="DW35" s="351"/>
      <c r="DX35" s="138"/>
      <c r="EE35" s="351"/>
      <c r="EG35" s="351"/>
      <c r="EI35" s="351"/>
      <c r="EK35" s="351"/>
      <c r="EM35" s="351"/>
      <c r="EU35" s="351"/>
      <c r="EW35" s="351"/>
      <c r="EY35" s="351"/>
      <c r="FA35" s="351"/>
      <c r="FC35" s="351"/>
      <c r="FK35" s="351"/>
      <c r="FM35" s="351"/>
      <c r="FO35" s="351"/>
      <c r="FQ35" s="351"/>
      <c r="FS35" s="351"/>
    </row>
    <row r="36" spans="1:175" s="1" customFormat="1" ht="15" customHeight="1" thickBot="1" x14ac:dyDescent="0.3">
      <c r="A36" s="137"/>
      <c r="B36" s="131"/>
      <c r="C36" s="130">
        <f ca="1">IF(A33&lt;&gt;"Bye",IF(A34&lt;&gt;"Bye",C30+1,C30),C30)</f>
        <v>5</v>
      </c>
      <c r="D36" s="182">
        <f ca="1">VLOOKUP(C36,dummy1!$O$9:$R$72,2,FALSE)</f>
        <v>42040</v>
      </c>
      <c r="E36" s="183">
        <f ca="1">VLOOKUP(C36,dummy1!$O$9:$R$72,3,FALSE)</f>
        <v>0.625</v>
      </c>
      <c r="F36" s="412" t="str">
        <f ca="1">VLOOKUP(C36,dummy1!$O$9:$R$72,4,FALSE)</f>
        <v>Court 5</v>
      </c>
      <c r="G36" s="412"/>
      <c r="H36" s="412"/>
      <c r="I36" s="412"/>
      <c r="J36" s="412"/>
      <c r="K36" s="412"/>
      <c r="L36" s="412"/>
      <c r="M36" s="412"/>
      <c r="N36" s="412"/>
      <c r="O36" s="351"/>
      <c r="P36" s="146"/>
      <c r="Q36" s="157"/>
      <c r="R36" s="241"/>
      <c r="S36" s="27" t="str">
        <f ca="1">IF(P33=$A$11,C33,IF(P34=$A$11,C34,""))</f>
        <v/>
      </c>
      <c r="T36" s="1" t="str">
        <f ca="1">IF(P33=$A$11,D33,IF(P34=$A$11,D34,"Winner Match "&amp;C36))</f>
        <v>Winner Match 5</v>
      </c>
      <c r="V36" s="23"/>
      <c r="W36" s="352"/>
      <c r="X36" s="23"/>
      <c r="Y36" s="352"/>
      <c r="Z36" s="23"/>
      <c r="AA36" s="352"/>
      <c r="AB36" s="23"/>
      <c r="AC36" s="352"/>
      <c r="AD36" s="23"/>
      <c r="AE36" s="361"/>
      <c r="AF36" s="138">
        <f>IF(V36&gt;V37,1,0)+IF(X36&gt;X37,1,0)+IF(Z36&gt;Z37,1,0)+IF(AB36&gt;AB37,1,0)+IF(AD36&gt;AD37,1,0)</f>
        <v>0</v>
      </c>
      <c r="AG36" s="137"/>
      <c r="AH36" s="216"/>
      <c r="AI36" s="2"/>
      <c r="AJ36" s="2"/>
      <c r="AK36" s="2"/>
      <c r="AL36" s="2"/>
      <c r="AM36" s="350"/>
      <c r="AN36" s="2"/>
      <c r="AO36" s="351"/>
      <c r="AQ36" s="351"/>
      <c r="AS36" s="351"/>
      <c r="AU36" s="351"/>
      <c r="AV36" s="138"/>
      <c r="AW36" s="148"/>
      <c r="AX36" s="164"/>
      <c r="BC36" s="351"/>
      <c r="BE36" s="351"/>
      <c r="BG36" s="351"/>
      <c r="BI36" s="351"/>
      <c r="BK36" s="351"/>
      <c r="BL36" s="138"/>
      <c r="BM36" s="28"/>
      <c r="BS36" s="351"/>
      <c r="BU36" s="351"/>
      <c r="BW36" s="351"/>
      <c r="BY36" s="351"/>
      <c r="CA36" s="351"/>
      <c r="CB36" s="138"/>
      <c r="CD36" s="223"/>
      <c r="CI36" s="351"/>
      <c r="CK36" s="351"/>
      <c r="CM36" s="351"/>
      <c r="CO36" s="351"/>
      <c r="CQ36" s="351"/>
      <c r="CR36" s="138"/>
      <c r="CT36" s="29"/>
      <c r="CU36" s="29"/>
      <c r="CV36" s="29"/>
      <c r="CW36" s="29"/>
      <c r="CX36" s="29"/>
      <c r="CY36" s="368"/>
      <c r="CZ36" s="29"/>
      <c r="DA36" s="368"/>
      <c r="DB36" s="29"/>
      <c r="DC36" s="368"/>
      <c r="DD36" s="29"/>
      <c r="DE36" s="368"/>
      <c r="DF36" s="29"/>
      <c r="DG36" s="368"/>
      <c r="DH36" s="156"/>
      <c r="DI36" s="29"/>
      <c r="DJ36" s="29"/>
      <c r="DK36" s="29"/>
      <c r="DL36" s="29"/>
      <c r="DM36" s="29"/>
      <c r="DN36" s="29"/>
      <c r="DO36" s="351"/>
      <c r="DQ36" s="351"/>
      <c r="DS36" s="351"/>
      <c r="DU36" s="351"/>
      <c r="DW36" s="351"/>
      <c r="DX36" s="138"/>
      <c r="EE36" s="351"/>
      <c r="EG36" s="351"/>
      <c r="EI36" s="351"/>
      <c r="EK36" s="351"/>
      <c r="EM36" s="351"/>
      <c r="EU36" s="351"/>
      <c r="EW36" s="351"/>
      <c r="EY36" s="351"/>
      <c r="FA36" s="351"/>
      <c r="FC36" s="351"/>
      <c r="FK36" s="351"/>
      <c r="FM36" s="351"/>
      <c r="FO36" s="351"/>
      <c r="FQ36" s="351"/>
      <c r="FS36" s="351"/>
    </row>
    <row r="37" spans="1:175" s="1" customFormat="1" ht="15" customHeight="1" x14ac:dyDescent="0.25">
      <c r="A37" s="137"/>
      <c r="B37" s="113"/>
      <c r="C37" s="16"/>
      <c r="F37" s="9"/>
      <c r="G37" s="351"/>
      <c r="H37" s="9"/>
      <c r="I37" s="351"/>
      <c r="J37" s="9"/>
      <c r="K37" s="351"/>
      <c r="L37" s="9"/>
      <c r="M37" s="351"/>
      <c r="N37" s="9"/>
      <c r="O37" s="351"/>
      <c r="P37" s="146"/>
      <c r="Q37" s="137"/>
      <c r="R37" s="240"/>
      <c r="S37" s="15" t="str">
        <f ca="1">IF(P39=$A$11,C39,IF(P40=$A$11,C40,""))</f>
        <v/>
      </c>
      <c r="T37" s="10" t="str">
        <f ca="1">IF(P39=$A$11,D39,IF(P40=$A$11,D40,"Winner Match "&amp;C42))</f>
        <v>Winner Match 6</v>
      </c>
      <c r="U37" s="10"/>
      <c r="V37" s="24"/>
      <c r="W37" s="353"/>
      <c r="X37" s="24"/>
      <c r="Y37" s="353"/>
      <c r="Z37" s="24"/>
      <c r="AA37" s="353"/>
      <c r="AB37" s="24"/>
      <c r="AC37" s="353"/>
      <c r="AD37" s="24"/>
      <c r="AE37" s="362"/>
      <c r="AF37" s="149">
        <f>IF(V36&lt;V37,1,0)+IF(X36&lt;X37,1,0)+IF(Z36&lt;Z37,1,0)+IF(AB36&lt;AB37,1,0)+IF(AD36&lt;AD37,1,0)</f>
        <v>0</v>
      </c>
      <c r="AG37" s="148"/>
      <c r="AH37" s="216"/>
      <c r="AI37" s="2"/>
      <c r="AJ37" s="2"/>
      <c r="AK37" s="2"/>
      <c r="AL37" s="2"/>
      <c r="AM37" s="350"/>
      <c r="AN37" s="2"/>
      <c r="AO37" s="351"/>
      <c r="AQ37" s="351"/>
      <c r="AS37" s="351"/>
      <c r="AU37" s="351"/>
      <c r="AV37" s="138"/>
      <c r="AW37" s="148"/>
      <c r="AX37" s="164"/>
      <c r="BC37" s="351"/>
      <c r="BE37" s="351"/>
      <c r="BG37" s="351"/>
      <c r="BI37" s="351"/>
      <c r="BK37" s="351"/>
      <c r="BL37" s="138"/>
      <c r="BM37" s="28"/>
      <c r="BS37" s="351"/>
      <c r="BU37" s="351"/>
      <c r="BW37" s="351"/>
      <c r="BY37" s="351"/>
      <c r="CA37" s="351"/>
      <c r="CB37" s="138"/>
      <c r="CD37" s="223"/>
      <c r="CI37" s="351"/>
      <c r="CK37" s="351"/>
      <c r="CM37" s="351"/>
      <c r="CO37" s="351"/>
      <c r="CQ37" s="351"/>
      <c r="CR37" s="138"/>
      <c r="CT37" s="29"/>
      <c r="CU37" s="29"/>
      <c r="CV37" s="29"/>
      <c r="CW37" s="29"/>
      <c r="CX37" s="29"/>
      <c r="CY37" s="368"/>
      <c r="CZ37" s="29"/>
      <c r="DA37" s="368"/>
      <c r="DB37" s="29"/>
      <c r="DC37" s="368"/>
      <c r="DD37" s="29"/>
      <c r="DE37" s="368"/>
      <c r="DF37" s="29"/>
      <c r="DG37" s="368"/>
      <c r="DH37" s="156"/>
      <c r="DI37" s="29"/>
      <c r="DJ37" s="29"/>
      <c r="DK37" s="29"/>
      <c r="DL37" s="29"/>
      <c r="DM37" s="29"/>
      <c r="DN37" s="29"/>
      <c r="DO37" s="351"/>
      <c r="DQ37" s="351"/>
      <c r="DS37" s="351"/>
      <c r="DU37" s="351"/>
      <c r="DW37" s="351"/>
      <c r="DX37" s="138"/>
      <c r="EE37" s="351"/>
      <c r="EG37" s="351"/>
      <c r="EI37" s="351"/>
      <c r="EK37" s="351"/>
      <c r="EM37" s="351"/>
      <c r="EU37" s="351"/>
      <c r="EW37" s="351"/>
      <c r="EY37" s="351"/>
      <c r="FA37" s="351"/>
      <c r="FC37" s="351"/>
      <c r="FK37" s="351"/>
      <c r="FM37" s="351"/>
      <c r="FO37" s="351"/>
      <c r="FQ37" s="351"/>
      <c r="FS37" s="351"/>
    </row>
    <row r="38" spans="1:175" s="1" customFormat="1" ht="15" customHeight="1" x14ac:dyDescent="0.25">
      <c r="A38" s="137" t="str">
        <f ca="1">IF(OR(A39="Bye",A40="Bye"),"Bye","")</f>
        <v/>
      </c>
      <c r="B38" s="131"/>
      <c r="C38" s="16"/>
      <c r="E38" s="9"/>
      <c r="F38" s="9"/>
      <c r="G38" s="351"/>
      <c r="H38" s="9"/>
      <c r="I38" s="351"/>
      <c r="J38" s="9"/>
      <c r="K38" s="351"/>
      <c r="L38" s="9"/>
      <c r="M38" s="351"/>
      <c r="N38" s="9"/>
      <c r="O38" s="351"/>
      <c r="P38" s="137"/>
      <c r="Q38" s="148"/>
      <c r="R38" s="240"/>
      <c r="S38" s="16"/>
      <c r="V38" s="9"/>
      <c r="W38" s="351"/>
      <c r="X38" s="9"/>
      <c r="Y38" s="351"/>
      <c r="Z38" s="9"/>
      <c r="AA38" s="351"/>
      <c r="AB38" s="9"/>
      <c r="AC38" s="351"/>
      <c r="AD38" s="9"/>
      <c r="AE38" s="351"/>
      <c r="AF38" s="137"/>
      <c r="AG38" s="148"/>
      <c r="AH38" s="216"/>
      <c r="AI38" s="2"/>
      <c r="AJ38" s="2"/>
      <c r="AK38" s="2"/>
      <c r="AL38" s="2"/>
      <c r="AM38" s="350"/>
      <c r="AN38" s="2"/>
      <c r="AO38" s="351"/>
      <c r="AQ38" s="351"/>
      <c r="AS38" s="351"/>
      <c r="AU38" s="351"/>
      <c r="AV38" s="138"/>
      <c r="AW38" s="148"/>
      <c r="AX38" s="164"/>
      <c r="BC38" s="351"/>
      <c r="BE38" s="351"/>
      <c r="BG38" s="351"/>
      <c r="BI38" s="351"/>
      <c r="BK38" s="351"/>
      <c r="BL38" s="138"/>
      <c r="BM38" s="28"/>
      <c r="BS38" s="351"/>
      <c r="BU38" s="351"/>
      <c r="BW38" s="351"/>
      <c r="BY38" s="351"/>
      <c r="CA38" s="351"/>
      <c r="CB38" s="138"/>
      <c r="CD38" s="223"/>
      <c r="CI38" s="351"/>
      <c r="CK38" s="351"/>
      <c r="CM38" s="351"/>
      <c r="CO38" s="351"/>
      <c r="CQ38" s="351"/>
      <c r="CR38" s="138"/>
      <c r="CT38" s="29"/>
      <c r="CU38" s="29"/>
      <c r="CV38" s="112"/>
      <c r="CW38" s="29"/>
      <c r="CX38" s="113"/>
      <c r="CY38" s="368"/>
      <c r="CZ38" s="113"/>
      <c r="DA38" s="368"/>
      <c r="DB38" s="113"/>
      <c r="DC38" s="368"/>
      <c r="DD38" s="113"/>
      <c r="DE38" s="368"/>
      <c r="DF38" s="113"/>
      <c r="DG38" s="368"/>
      <c r="DH38" s="156"/>
      <c r="DI38" s="29"/>
      <c r="DJ38" s="29"/>
      <c r="DK38" s="29"/>
      <c r="DL38" s="29"/>
      <c r="DM38" s="29"/>
      <c r="DN38" s="29"/>
      <c r="DO38" s="351"/>
      <c r="DQ38" s="351"/>
      <c r="DS38" s="351"/>
      <c r="DU38" s="351"/>
      <c r="DW38" s="351"/>
      <c r="DX38" s="138"/>
      <c r="EE38" s="351"/>
      <c r="EG38" s="351"/>
      <c r="EI38" s="351"/>
      <c r="EK38" s="351"/>
      <c r="EM38" s="351"/>
      <c r="EU38" s="351"/>
      <c r="EW38" s="351"/>
      <c r="EY38" s="351"/>
      <c r="FA38" s="351"/>
      <c r="FC38" s="351"/>
      <c r="FK38" s="351"/>
      <c r="FM38" s="351"/>
      <c r="FO38" s="351"/>
      <c r="FQ38" s="351"/>
      <c r="FS38" s="351"/>
    </row>
    <row r="39" spans="1:175" s="1" customFormat="1" ht="15" customHeight="1" thickBot="1" x14ac:dyDescent="0.3">
      <c r="A39" s="137">
        <f ca="1">dummy1!S14</f>
        <v>7</v>
      </c>
      <c r="B39" s="132"/>
      <c r="C39" s="15" t="str">
        <f ca="1">IF(D39="Bye","","("&amp;A39&amp;")")</f>
        <v>(7)</v>
      </c>
      <c r="D39" s="1" t="str">
        <f ca="1">IFERROR(VLOOKUP(A39,dummy1!$K$45:$L$300,2,FALSE),"")</f>
        <v>Player 7</v>
      </c>
      <c r="F39" s="23"/>
      <c r="G39" s="352"/>
      <c r="H39" s="23"/>
      <c r="I39" s="352"/>
      <c r="J39" s="23"/>
      <c r="K39" s="352"/>
      <c r="L39" s="23"/>
      <c r="M39" s="352"/>
      <c r="N39" s="23"/>
      <c r="O39" s="361"/>
      <c r="P39" s="138">
        <f ca="1">IF(A40="Bye",$A$11,IF(F39&gt;F40,1,0)+IF(H39&gt;H40,1,0)+IF(J39&gt;J40,1,0)+IF(L39&gt;L40,1,0)+IF(N39&gt;N40,1,0))</f>
        <v>0</v>
      </c>
      <c r="Q39" s="148"/>
      <c r="R39" s="240"/>
      <c r="S39" s="184">
        <f ca="1">S27+1</f>
        <v>15</v>
      </c>
      <c r="T39" s="185">
        <f ca="1">VLOOKUP(S39,dummy1!$O$9:$R$72,2,FALSE)</f>
        <v>42040</v>
      </c>
      <c r="U39" s="186">
        <f ca="1">VLOOKUP(S39,dummy1!$O$9:$R$72,3,FALSE)</f>
        <v>0.625</v>
      </c>
      <c r="V39" s="414" t="str">
        <f ca="1">VLOOKUP(S39,dummy1!$O$9:$R$72,4,FALSE)</f>
        <v>Court 15</v>
      </c>
      <c r="W39" s="414"/>
      <c r="X39" s="414"/>
      <c r="Y39" s="414"/>
      <c r="Z39" s="414"/>
      <c r="AA39" s="414"/>
      <c r="AB39" s="414"/>
      <c r="AC39" s="414"/>
      <c r="AD39" s="414"/>
      <c r="AE39" s="351"/>
      <c r="AF39" s="137"/>
      <c r="AG39" s="148"/>
      <c r="AH39" s="216"/>
      <c r="AI39" s="2"/>
      <c r="AJ39" s="2"/>
      <c r="AK39" s="2"/>
      <c r="AL39" s="2"/>
      <c r="AM39" s="350"/>
      <c r="AN39" s="2"/>
      <c r="AO39" s="351"/>
      <c r="AQ39" s="351"/>
      <c r="AS39" s="351"/>
      <c r="AU39" s="351"/>
      <c r="AV39" s="138"/>
      <c r="AW39" s="148"/>
      <c r="AX39" s="164"/>
      <c r="BC39" s="351"/>
      <c r="BE39" s="351"/>
      <c r="BG39" s="351"/>
      <c r="BI39" s="351"/>
      <c r="BK39" s="351"/>
      <c r="BL39" s="138"/>
      <c r="BM39" s="28"/>
      <c r="BS39" s="351"/>
      <c r="BU39" s="351"/>
      <c r="BW39" s="351"/>
      <c r="BY39" s="351"/>
      <c r="CA39" s="351"/>
      <c r="CB39" s="138"/>
      <c r="CD39" s="223"/>
      <c r="CI39" s="351"/>
      <c r="CK39" s="351"/>
      <c r="CM39" s="351"/>
      <c r="CO39" s="351"/>
      <c r="CQ39" s="351"/>
      <c r="CR39" s="138"/>
      <c r="CT39" s="29"/>
      <c r="CU39" s="113"/>
      <c r="CV39" s="114"/>
      <c r="CW39" s="29"/>
      <c r="CX39" s="29"/>
      <c r="CY39" s="393"/>
      <c r="CZ39" s="110"/>
      <c r="DA39" s="393"/>
      <c r="DB39" s="110"/>
      <c r="DC39" s="393"/>
      <c r="DD39" s="110"/>
      <c r="DE39" s="393"/>
      <c r="DF39" s="110"/>
      <c r="DG39" s="393"/>
      <c r="DH39" s="232"/>
      <c r="DI39" s="29"/>
      <c r="DJ39" s="29"/>
      <c r="DK39" s="29"/>
      <c r="DL39" s="29"/>
      <c r="DM39" s="29"/>
      <c r="DN39" s="29"/>
      <c r="DO39" s="351"/>
      <c r="DQ39" s="351"/>
      <c r="DS39" s="351"/>
      <c r="DU39" s="351"/>
      <c r="DW39" s="351"/>
      <c r="DX39" s="138"/>
      <c r="EE39" s="351"/>
      <c r="EG39" s="351"/>
      <c r="EI39" s="351"/>
      <c r="EK39" s="351"/>
      <c r="EM39" s="351"/>
      <c r="EU39" s="351"/>
      <c r="EW39" s="351"/>
      <c r="EY39" s="351"/>
      <c r="FA39" s="351"/>
      <c r="FC39" s="351"/>
      <c r="FK39" s="351"/>
      <c r="FM39" s="351"/>
      <c r="FO39" s="351"/>
      <c r="FQ39" s="351"/>
      <c r="FS39" s="351"/>
    </row>
    <row r="40" spans="1:175" s="1" customFormat="1" ht="15" customHeight="1" x14ac:dyDescent="0.25">
      <c r="A40" s="137">
        <f ca="1">dummy1!T14</f>
        <v>10</v>
      </c>
      <c r="B40" s="132"/>
      <c r="C40" s="15" t="str">
        <f ca="1">IF(D40="Bye","","("&amp;A40&amp;")")</f>
        <v>(10)</v>
      </c>
      <c r="D40" s="10" t="str">
        <f ca="1">IFERROR(VLOOKUP(A40,dummy1!$K$45:$L$300,2,FALSE),"")</f>
        <v>Player 10</v>
      </c>
      <c r="E40" s="10"/>
      <c r="F40" s="24"/>
      <c r="G40" s="353"/>
      <c r="H40" s="24"/>
      <c r="I40" s="353"/>
      <c r="J40" s="24"/>
      <c r="K40" s="353"/>
      <c r="L40" s="24"/>
      <c r="M40" s="353"/>
      <c r="N40" s="24"/>
      <c r="O40" s="362"/>
      <c r="P40" s="149">
        <f ca="1">IF(A39="Bye",$A$11,IF(F39&lt;F40,1,0)+IF(H39&lt;H40,1,0)+IF(J39&lt;J40,1,0)+IF(L39&lt;L40,1,0)+IF(N39&lt;N40,1,0))</f>
        <v>0</v>
      </c>
      <c r="Q40" s="137"/>
      <c r="R40" s="112"/>
      <c r="S40" s="16"/>
      <c r="V40" s="9"/>
      <c r="W40" s="351"/>
      <c r="X40" s="9"/>
      <c r="Y40" s="351"/>
      <c r="Z40" s="9"/>
      <c r="AA40" s="351"/>
      <c r="AB40" s="9"/>
      <c r="AC40" s="351"/>
      <c r="AD40" s="9"/>
      <c r="AE40" s="351"/>
      <c r="AF40" s="137"/>
      <c r="AG40" s="148"/>
      <c r="AH40" s="216"/>
      <c r="AI40" s="2"/>
      <c r="AJ40" s="2"/>
      <c r="AK40" s="2"/>
      <c r="AL40" s="2"/>
      <c r="AM40" s="350"/>
      <c r="AN40" s="2"/>
      <c r="AO40" s="351"/>
      <c r="AQ40" s="351"/>
      <c r="AS40" s="351"/>
      <c r="AU40" s="351"/>
      <c r="AV40" s="138"/>
      <c r="AW40" s="148"/>
      <c r="AX40" s="164"/>
      <c r="BC40" s="351"/>
      <c r="BE40" s="351"/>
      <c r="BG40" s="351"/>
      <c r="BI40" s="351"/>
      <c r="BK40" s="351"/>
      <c r="BL40" s="138"/>
      <c r="BM40" s="28"/>
      <c r="BS40" s="351"/>
      <c r="BU40" s="351"/>
      <c r="BW40" s="351"/>
      <c r="BY40" s="351"/>
      <c r="CA40" s="351"/>
      <c r="CB40" s="138"/>
      <c r="CD40" s="223"/>
      <c r="CI40" s="351"/>
      <c r="CK40" s="351"/>
      <c r="CM40" s="351"/>
      <c r="CO40" s="351"/>
      <c r="CQ40" s="351"/>
      <c r="CR40" s="138"/>
      <c r="CT40" s="29"/>
      <c r="CU40" s="113"/>
      <c r="CV40" s="114"/>
      <c r="CW40" s="29"/>
      <c r="CX40" s="29"/>
      <c r="CY40" s="393"/>
      <c r="CZ40" s="110"/>
      <c r="DA40" s="393"/>
      <c r="DB40" s="110"/>
      <c r="DC40" s="393"/>
      <c r="DD40" s="110"/>
      <c r="DE40" s="393"/>
      <c r="DF40" s="110"/>
      <c r="DG40" s="393"/>
      <c r="DH40" s="232"/>
      <c r="DI40" s="29"/>
      <c r="DJ40" s="29"/>
      <c r="DK40" s="29"/>
      <c r="DL40" s="29"/>
      <c r="DM40" s="29"/>
      <c r="DN40" s="29"/>
      <c r="DO40" s="351"/>
      <c r="DQ40" s="351"/>
      <c r="DS40" s="351"/>
      <c r="DU40" s="351"/>
      <c r="DW40" s="351"/>
      <c r="DX40" s="138"/>
      <c r="EE40" s="351"/>
      <c r="EG40" s="351"/>
      <c r="EI40" s="351"/>
      <c r="EK40" s="351"/>
      <c r="EM40" s="351"/>
      <c r="EU40" s="351"/>
      <c r="EW40" s="351"/>
      <c r="EY40" s="351"/>
      <c r="FA40" s="351"/>
      <c r="FC40" s="351"/>
      <c r="FK40" s="351"/>
      <c r="FM40" s="351"/>
      <c r="FO40" s="351"/>
      <c r="FQ40" s="351"/>
      <c r="FS40" s="351"/>
    </row>
    <row r="41" spans="1:175" s="1" customFormat="1" ht="15" customHeight="1" x14ac:dyDescent="0.25">
      <c r="A41" s="137"/>
      <c r="B41" s="132"/>
      <c r="C41" s="16"/>
      <c r="F41" s="9"/>
      <c r="G41" s="351"/>
      <c r="H41" s="9"/>
      <c r="I41" s="351"/>
      <c r="J41" s="9"/>
      <c r="K41" s="351"/>
      <c r="L41" s="9"/>
      <c r="M41" s="351"/>
      <c r="N41" s="9"/>
      <c r="O41" s="351"/>
      <c r="P41" s="138"/>
      <c r="Q41" s="137"/>
      <c r="R41" s="216"/>
      <c r="S41" s="2"/>
      <c r="T41" s="2"/>
      <c r="U41" s="2"/>
      <c r="V41" s="2"/>
      <c r="W41" s="350"/>
      <c r="X41" s="2"/>
      <c r="Y41" s="350"/>
      <c r="Z41" s="2"/>
      <c r="AA41" s="350"/>
      <c r="AB41" s="2"/>
      <c r="AC41" s="350"/>
      <c r="AD41" s="2"/>
      <c r="AE41" s="350"/>
      <c r="AF41" s="137"/>
      <c r="AG41" s="148"/>
      <c r="AH41" s="244"/>
      <c r="AI41" s="16"/>
      <c r="AK41" s="9"/>
      <c r="AL41" s="9"/>
      <c r="AM41" s="351"/>
      <c r="AN41" s="9"/>
      <c r="AO41" s="351"/>
      <c r="AP41" s="9"/>
      <c r="AQ41" s="351"/>
      <c r="AR41" s="9"/>
      <c r="AS41" s="351"/>
      <c r="AT41" s="9"/>
      <c r="AU41" s="351"/>
      <c r="AV41" s="137"/>
      <c r="AW41" s="148"/>
      <c r="AX41" s="164"/>
      <c r="BC41" s="351"/>
      <c r="BE41" s="351"/>
      <c r="BG41" s="351"/>
      <c r="BI41" s="351"/>
      <c r="BK41" s="351"/>
      <c r="BL41" s="138"/>
      <c r="BM41" s="28"/>
      <c r="BS41" s="351"/>
      <c r="BU41" s="351"/>
      <c r="BW41" s="351"/>
      <c r="BY41" s="351"/>
      <c r="CA41" s="351"/>
      <c r="CB41" s="138"/>
      <c r="CD41" s="223"/>
      <c r="CI41" s="351"/>
      <c r="CK41" s="351"/>
      <c r="CM41" s="351"/>
      <c r="CO41" s="351"/>
      <c r="CQ41" s="351"/>
      <c r="CR41" s="138"/>
      <c r="CT41" s="29"/>
      <c r="CU41" s="113"/>
      <c r="CV41" s="112"/>
      <c r="CW41" s="29"/>
      <c r="CX41" s="29"/>
      <c r="CY41" s="368"/>
      <c r="CZ41" s="113"/>
      <c r="DA41" s="368"/>
      <c r="DB41" s="113"/>
      <c r="DC41" s="368"/>
      <c r="DD41" s="113"/>
      <c r="DE41" s="368"/>
      <c r="DF41" s="113"/>
      <c r="DG41" s="368"/>
      <c r="DH41" s="156"/>
      <c r="DI41" s="29"/>
      <c r="DJ41" s="29"/>
      <c r="DK41" s="29"/>
      <c r="DL41" s="29"/>
      <c r="DM41" s="29"/>
      <c r="DN41" s="29"/>
      <c r="DO41" s="351"/>
      <c r="DQ41" s="351"/>
      <c r="DS41" s="351"/>
      <c r="DU41" s="351"/>
      <c r="DW41" s="351"/>
      <c r="DX41" s="138"/>
      <c r="EE41" s="351"/>
      <c r="EG41" s="351"/>
      <c r="EI41" s="351"/>
      <c r="EK41" s="351"/>
      <c r="EM41" s="351"/>
      <c r="EU41" s="351"/>
      <c r="EW41" s="351"/>
      <c r="EY41" s="351"/>
      <c r="FA41" s="351"/>
      <c r="FC41" s="351"/>
      <c r="FK41" s="351"/>
      <c r="FM41" s="351"/>
      <c r="FO41" s="351"/>
      <c r="FQ41" s="351"/>
      <c r="FS41" s="351"/>
    </row>
    <row r="42" spans="1:175" s="1" customFormat="1" ht="15" customHeight="1" thickBot="1" x14ac:dyDescent="0.3">
      <c r="A42" s="137"/>
      <c r="B42" s="131"/>
      <c r="C42" s="130">
        <f ca="1">IF(A39&lt;&gt;"Bye",IF(A40&lt;&gt;"Bye",C36+1,C36),C36)</f>
        <v>6</v>
      </c>
      <c r="D42" s="182">
        <f ca="1">VLOOKUP(C42,dummy1!$O$9:$R$72,2,FALSE)</f>
        <v>42040</v>
      </c>
      <c r="E42" s="183">
        <f ca="1">VLOOKUP(C42,dummy1!$O$9:$R$72,3,FALSE)</f>
        <v>0.625</v>
      </c>
      <c r="F42" s="412" t="str">
        <f ca="1">VLOOKUP(C42,dummy1!$O$9:$R$72,4,FALSE)</f>
        <v>Court 6</v>
      </c>
      <c r="G42" s="412"/>
      <c r="H42" s="412"/>
      <c r="I42" s="412"/>
      <c r="J42" s="412"/>
      <c r="K42" s="412"/>
      <c r="L42" s="412"/>
      <c r="M42" s="412"/>
      <c r="N42" s="412"/>
      <c r="O42" s="351"/>
      <c r="P42" s="138"/>
      <c r="Q42" s="137"/>
      <c r="R42" s="216"/>
      <c r="S42" s="2"/>
      <c r="T42" s="2"/>
      <c r="U42" s="2"/>
      <c r="V42" s="2"/>
      <c r="W42" s="350"/>
      <c r="X42" s="2"/>
      <c r="Y42" s="350"/>
      <c r="Z42" s="2"/>
      <c r="AA42" s="350"/>
      <c r="AB42" s="2"/>
      <c r="AC42" s="350"/>
      <c r="AD42" s="2"/>
      <c r="AE42" s="350"/>
      <c r="AF42" s="137"/>
      <c r="AG42" s="147"/>
      <c r="AH42" s="245"/>
      <c r="AI42" s="27" t="str">
        <f>IF(AF36=$A$11,S36,IF(AF37=$A$11,S37,""))</f>
        <v/>
      </c>
      <c r="AJ42" s="1" t="str">
        <f ca="1">IF(AF36=$A$11,T36,IF(AF37=$A$11,T37,"Winner Match "&amp;S39))</f>
        <v>Winner Match 15</v>
      </c>
      <c r="AL42" s="23"/>
      <c r="AM42" s="352"/>
      <c r="AN42" s="23"/>
      <c r="AO42" s="352"/>
      <c r="AP42" s="23"/>
      <c r="AQ42" s="352"/>
      <c r="AR42" s="23"/>
      <c r="AS42" s="352"/>
      <c r="AT42" s="23"/>
      <c r="AU42" s="361"/>
      <c r="AV42" s="138">
        <f>IF(AL42&gt;AL43,1,0)+IF(AN42&gt;AN43,1,0)+IF(AP42&gt;AP43,1,0)+IF(AR42&gt;AR43,1,0)+IF(AT42&gt;AT43,1,0)</f>
        <v>0</v>
      </c>
      <c r="AW42" s="148"/>
      <c r="AX42" s="164"/>
      <c r="BC42" s="351"/>
      <c r="BE42" s="351"/>
      <c r="BG42" s="351"/>
      <c r="BI42" s="351"/>
      <c r="BK42" s="351"/>
      <c r="BL42" s="138"/>
      <c r="BM42" s="28"/>
      <c r="BS42" s="351"/>
      <c r="BU42" s="351"/>
      <c r="BW42" s="351"/>
      <c r="BY42" s="351"/>
      <c r="CA42" s="351"/>
      <c r="CB42" s="138"/>
      <c r="CD42" s="223"/>
      <c r="CI42" s="351"/>
      <c r="CK42" s="351"/>
      <c r="CM42" s="351"/>
      <c r="CO42" s="351"/>
      <c r="CQ42" s="351"/>
      <c r="CR42" s="138"/>
      <c r="CT42" s="29"/>
      <c r="CU42" s="29"/>
      <c r="CV42" s="126"/>
      <c r="CW42" s="115"/>
      <c r="CX42" s="116"/>
      <c r="CY42" s="425"/>
      <c r="CZ42" s="425"/>
      <c r="DA42" s="425"/>
      <c r="DB42" s="425"/>
      <c r="DC42" s="425"/>
      <c r="DD42" s="425"/>
      <c r="DE42" s="425"/>
      <c r="DF42" s="425"/>
      <c r="DG42" s="425"/>
      <c r="DH42" s="156"/>
      <c r="DI42" s="29"/>
      <c r="DJ42" s="29"/>
      <c r="DK42" s="29"/>
      <c r="DL42" s="29"/>
      <c r="DM42" s="29"/>
      <c r="DN42" s="29"/>
      <c r="DO42" s="351"/>
      <c r="DQ42" s="351"/>
      <c r="DS42" s="351"/>
      <c r="DU42" s="351"/>
      <c r="DW42" s="351"/>
      <c r="DX42" s="138"/>
      <c r="EE42" s="351"/>
      <c r="EG42" s="351"/>
      <c r="EI42" s="351"/>
      <c r="EK42" s="351"/>
      <c r="EM42" s="351"/>
      <c r="EU42" s="351"/>
      <c r="EW42" s="351"/>
      <c r="EY42" s="351"/>
      <c r="FA42" s="351"/>
      <c r="FC42" s="351"/>
      <c r="FK42" s="351"/>
      <c r="FM42" s="351"/>
      <c r="FO42" s="351"/>
      <c r="FQ42" s="351"/>
      <c r="FS42" s="351"/>
    </row>
    <row r="43" spans="1:175" s="1" customFormat="1" ht="15" customHeight="1" x14ac:dyDescent="0.25">
      <c r="A43" s="137"/>
      <c r="B43" s="113"/>
      <c r="C43" s="16"/>
      <c r="F43" s="9"/>
      <c r="G43" s="351"/>
      <c r="H43" s="9"/>
      <c r="I43" s="351"/>
      <c r="J43" s="9"/>
      <c r="K43" s="351"/>
      <c r="L43" s="9"/>
      <c r="M43" s="351"/>
      <c r="N43" s="9"/>
      <c r="O43" s="351"/>
      <c r="P43" s="137"/>
      <c r="Q43" s="137"/>
      <c r="R43" s="216"/>
      <c r="S43" s="2"/>
      <c r="T43" s="2"/>
      <c r="U43" s="2"/>
      <c r="V43" s="2"/>
      <c r="W43" s="350"/>
      <c r="X43" s="2"/>
      <c r="Y43" s="350"/>
      <c r="Z43" s="2"/>
      <c r="AA43" s="350"/>
      <c r="AB43" s="2"/>
      <c r="AC43" s="350"/>
      <c r="AD43" s="2"/>
      <c r="AE43" s="350"/>
      <c r="AF43" s="137"/>
      <c r="AG43" s="148"/>
      <c r="AH43" s="246"/>
      <c r="AI43" s="15" t="str">
        <f>IF(AF48=$A$11,S48,IF(AF49=$A$11,S49,""))</f>
        <v/>
      </c>
      <c r="AJ43" s="10" t="str">
        <f ca="1">IF(AF48=$A$11,T48,IF(AF49=$A$11,T49,"Winner Match "&amp;S51))</f>
        <v>Winner Match 16</v>
      </c>
      <c r="AK43" s="10"/>
      <c r="AL43" s="24"/>
      <c r="AM43" s="353"/>
      <c r="AN43" s="24"/>
      <c r="AO43" s="353"/>
      <c r="AP43" s="24"/>
      <c r="AQ43" s="353"/>
      <c r="AR43" s="24"/>
      <c r="AS43" s="353"/>
      <c r="AT43" s="24"/>
      <c r="AU43" s="362"/>
      <c r="AV43" s="149">
        <f>IF(AL42&lt;AL43,1,0)+IF(AN42&lt;AN43,1,0)+IF(AP42&lt;AP43,1,0)+IF(AR42&lt;AR43,1,0)+IF(AT42&lt;AT43,1,0)</f>
        <v>0</v>
      </c>
      <c r="AW43" s="138"/>
      <c r="AX43" s="164"/>
      <c r="BC43" s="351"/>
      <c r="BE43" s="351"/>
      <c r="BG43" s="351"/>
      <c r="BI43" s="351"/>
      <c r="BK43" s="351"/>
      <c r="BL43" s="138"/>
      <c r="BM43" s="28"/>
      <c r="BS43" s="351"/>
      <c r="BU43" s="351"/>
      <c r="BW43" s="351"/>
      <c r="BY43" s="351"/>
      <c r="CA43" s="351"/>
      <c r="CB43" s="138"/>
      <c r="CD43" s="223"/>
      <c r="CI43" s="351"/>
      <c r="CK43" s="351"/>
      <c r="CM43" s="351"/>
      <c r="CO43" s="351"/>
      <c r="CQ43" s="351"/>
      <c r="CR43" s="138"/>
      <c r="CT43" s="29"/>
      <c r="CU43" s="113"/>
      <c r="CV43" s="112"/>
      <c r="CW43" s="29"/>
      <c r="CX43" s="29"/>
      <c r="CY43" s="368"/>
      <c r="CZ43" s="113"/>
      <c r="DA43" s="368"/>
      <c r="DB43" s="113"/>
      <c r="DC43" s="368"/>
      <c r="DD43" s="113"/>
      <c r="DE43" s="368"/>
      <c r="DF43" s="113"/>
      <c r="DG43" s="368"/>
      <c r="DH43" s="156"/>
      <c r="DI43" s="29"/>
      <c r="DJ43" s="29"/>
      <c r="DK43" s="29"/>
      <c r="DL43" s="29"/>
      <c r="DM43" s="29"/>
      <c r="DN43" s="29"/>
      <c r="DO43" s="351"/>
      <c r="DQ43" s="351"/>
      <c r="DS43" s="351"/>
      <c r="DU43" s="351"/>
      <c r="DW43" s="351"/>
      <c r="DX43" s="138"/>
      <c r="EE43" s="351"/>
      <c r="EG43" s="351"/>
      <c r="EI43" s="351"/>
      <c r="EK43" s="351"/>
      <c r="EM43" s="351"/>
      <c r="EU43" s="351"/>
      <c r="EW43" s="351"/>
      <c r="EY43" s="351"/>
      <c r="FA43" s="351"/>
      <c r="FC43" s="351"/>
      <c r="FK43" s="351"/>
      <c r="FM43" s="351"/>
      <c r="FO43" s="351"/>
      <c r="FQ43" s="351"/>
      <c r="FS43" s="351"/>
    </row>
    <row r="44" spans="1:175" s="1" customFormat="1" ht="15" customHeight="1" x14ac:dyDescent="0.25">
      <c r="A44" s="137" t="str">
        <f ca="1">IF(OR(A45="Bye",A46="Bye"),"Bye","")</f>
        <v/>
      </c>
      <c r="B44" s="131"/>
      <c r="C44" s="16"/>
      <c r="E44" s="9"/>
      <c r="F44" s="9"/>
      <c r="G44" s="351"/>
      <c r="H44" s="9"/>
      <c r="I44" s="351"/>
      <c r="J44" s="9"/>
      <c r="K44" s="351"/>
      <c r="L44" s="9"/>
      <c r="M44" s="351"/>
      <c r="N44" s="9"/>
      <c r="O44" s="351"/>
      <c r="P44" s="137"/>
      <c r="Q44" s="137"/>
      <c r="R44" s="216"/>
      <c r="S44" s="2"/>
      <c r="T44" s="2"/>
      <c r="U44" s="2"/>
      <c r="V44" s="2"/>
      <c r="W44" s="350"/>
      <c r="X44" s="2"/>
      <c r="Y44" s="350"/>
      <c r="Z44" s="2"/>
      <c r="AA44" s="350"/>
      <c r="AB44" s="2"/>
      <c r="AC44" s="350"/>
      <c r="AD44" s="2"/>
      <c r="AE44" s="350"/>
      <c r="AF44" s="137"/>
      <c r="AG44" s="148"/>
      <c r="AH44" s="246"/>
      <c r="AI44" s="16"/>
      <c r="AL44" s="9"/>
      <c r="AM44" s="351"/>
      <c r="AN44" s="9"/>
      <c r="AO44" s="351"/>
      <c r="AP44" s="9"/>
      <c r="AQ44" s="351"/>
      <c r="AR44" s="9"/>
      <c r="AS44" s="351"/>
      <c r="AT44" s="9"/>
      <c r="AU44" s="351"/>
      <c r="AV44" s="137"/>
      <c r="AW44" s="138"/>
      <c r="AX44" s="164"/>
      <c r="BC44" s="351"/>
      <c r="BE44" s="351"/>
      <c r="BG44" s="351"/>
      <c r="BI44" s="351"/>
      <c r="BK44" s="351"/>
      <c r="BL44" s="138"/>
      <c r="BM44" s="28"/>
      <c r="BS44" s="351"/>
      <c r="BU44" s="351"/>
      <c r="BW44" s="351"/>
      <c r="BY44" s="351"/>
      <c r="CA44" s="351"/>
      <c r="CB44" s="138"/>
      <c r="CD44" s="223"/>
      <c r="CI44" s="351"/>
      <c r="CK44" s="351"/>
      <c r="CM44" s="351"/>
      <c r="CO44" s="351"/>
      <c r="CQ44" s="351"/>
      <c r="CR44" s="138"/>
      <c r="CT44" s="29"/>
      <c r="CU44" s="29"/>
      <c r="CV44" s="29"/>
      <c r="CW44" s="29"/>
      <c r="CX44" s="29"/>
      <c r="CY44" s="368"/>
      <c r="CZ44" s="29"/>
      <c r="DA44" s="368"/>
      <c r="DB44" s="29"/>
      <c r="DC44" s="368"/>
      <c r="DD44" s="29"/>
      <c r="DE44" s="368"/>
      <c r="DF44" s="29"/>
      <c r="DG44" s="368"/>
      <c r="DH44" s="156"/>
      <c r="DI44" s="29"/>
      <c r="DJ44" s="29"/>
      <c r="DK44" s="29"/>
      <c r="DL44" s="29"/>
      <c r="DM44" s="29"/>
      <c r="DN44" s="29"/>
      <c r="DO44" s="351"/>
      <c r="DQ44" s="351"/>
      <c r="DS44" s="351"/>
      <c r="DU44" s="351"/>
      <c r="DW44" s="351"/>
      <c r="DX44" s="138"/>
      <c r="EE44" s="351"/>
      <c r="EG44" s="351"/>
      <c r="EI44" s="351"/>
      <c r="EK44" s="351"/>
      <c r="EM44" s="351"/>
      <c r="EU44" s="351"/>
      <c r="EW44" s="351"/>
      <c r="EY44" s="351"/>
      <c r="FA44" s="351"/>
      <c r="FC44" s="351"/>
      <c r="FK44" s="351"/>
      <c r="FM44" s="351"/>
      <c r="FO44" s="351"/>
      <c r="FQ44" s="351"/>
      <c r="FS44" s="351"/>
    </row>
    <row r="45" spans="1:175" s="1" customFormat="1" ht="15" customHeight="1" thickBot="1" x14ac:dyDescent="0.3">
      <c r="A45" s="137">
        <f ca="1">dummy1!S15</f>
        <v>3</v>
      </c>
      <c r="B45" s="132"/>
      <c r="C45" s="15" t="str">
        <f ca="1">IF(D45="Bye","","("&amp;A45&amp;")")</f>
        <v>(3)</v>
      </c>
      <c r="D45" s="1" t="str">
        <f ca="1">IFERROR(VLOOKUP(A45,dummy1!$K$45:$L$300,2,FALSE),"")</f>
        <v>Player 3</v>
      </c>
      <c r="F45" s="23"/>
      <c r="G45" s="352"/>
      <c r="H45" s="23"/>
      <c r="I45" s="352"/>
      <c r="J45" s="23"/>
      <c r="K45" s="352"/>
      <c r="L45" s="23"/>
      <c r="M45" s="352"/>
      <c r="N45" s="23"/>
      <c r="O45" s="361"/>
      <c r="P45" s="138">
        <f ca="1">IF(A46="Bye",$A$11,IF(F45&gt;F46,1,0)+IF(H45&gt;H46,1,0)+IF(J45&gt;J46,1,0)+IF(L45&gt;L46,1,0)+IF(N45&gt;N46,1,0))</f>
        <v>0</v>
      </c>
      <c r="Q45" s="137"/>
      <c r="R45" s="216"/>
      <c r="S45" s="2"/>
      <c r="T45" s="2"/>
      <c r="U45" s="2"/>
      <c r="V45" s="2"/>
      <c r="W45" s="350"/>
      <c r="X45" s="2"/>
      <c r="Y45" s="350"/>
      <c r="Z45" s="2"/>
      <c r="AA45" s="350"/>
      <c r="AB45" s="2"/>
      <c r="AC45" s="350"/>
      <c r="AD45" s="2"/>
      <c r="AE45" s="350"/>
      <c r="AF45" s="137"/>
      <c r="AG45" s="148"/>
      <c r="AH45" s="244"/>
      <c r="AI45" s="198">
        <f ca="1">AI21+1</f>
        <v>34</v>
      </c>
      <c r="AJ45" s="196">
        <f ca="1">VLOOKUP(AI45,dummy1!$O$9:$R$136,2,FALSE)</f>
        <v>42040</v>
      </c>
      <c r="AK45" s="197">
        <f ca="1">VLOOKUP(AI45,dummy1!$O$9:$R$136,3,FALSE)</f>
        <v>0.79166666666666674</v>
      </c>
      <c r="AL45" s="413" t="str">
        <f ca="1">VLOOKUP(AI45,dummy1!$O$9:$R$136,4,FALSE)</f>
        <v>Court 2</v>
      </c>
      <c r="AM45" s="413"/>
      <c r="AN45" s="413"/>
      <c r="AO45" s="413"/>
      <c r="AP45" s="413"/>
      <c r="AQ45" s="413"/>
      <c r="AR45" s="413"/>
      <c r="AS45" s="413"/>
      <c r="AT45" s="413"/>
      <c r="AU45" s="351"/>
      <c r="AV45" s="137"/>
      <c r="AW45" s="138"/>
      <c r="AX45" s="164"/>
      <c r="BC45" s="351"/>
      <c r="BE45" s="351"/>
      <c r="BG45" s="351"/>
      <c r="BI45" s="351"/>
      <c r="BK45" s="351"/>
      <c r="BL45" s="138"/>
      <c r="BM45" s="28"/>
      <c r="BS45" s="351"/>
      <c r="BU45" s="351"/>
      <c r="BW45" s="351"/>
      <c r="BY45" s="351"/>
      <c r="CA45" s="351"/>
      <c r="CB45" s="138"/>
      <c r="CD45" s="223"/>
      <c r="CI45" s="351"/>
      <c r="CK45" s="351"/>
      <c r="CM45" s="351"/>
      <c r="CO45" s="351"/>
      <c r="CQ45" s="351"/>
      <c r="CR45" s="138"/>
      <c r="CT45" s="29"/>
      <c r="CU45" s="29"/>
      <c r="CV45" s="29"/>
      <c r="CW45" s="29"/>
      <c r="CX45" s="29"/>
      <c r="CY45" s="368"/>
      <c r="CZ45" s="29"/>
      <c r="DA45" s="368"/>
      <c r="DB45" s="29"/>
      <c r="DC45" s="368"/>
      <c r="DD45" s="29"/>
      <c r="DE45" s="368"/>
      <c r="DF45" s="29"/>
      <c r="DG45" s="368"/>
      <c r="DH45" s="156"/>
      <c r="DI45" s="29"/>
      <c r="DJ45" s="29"/>
      <c r="DK45" s="29"/>
      <c r="DL45" s="29"/>
      <c r="DM45" s="29"/>
      <c r="DN45" s="29"/>
      <c r="DO45" s="351"/>
      <c r="DQ45" s="351"/>
      <c r="DS45" s="351"/>
      <c r="DU45" s="351"/>
      <c r="DW45" s="351"/>
      <c r="DX45" s="138"/>
      <c r="EE45" s="351"/>
      <c r="EG45" s="351"/>
      <c r="EI45" s="351"/>
      <c r="EK45" s="351"/>
      <c r="EM45" s="351"/>
      <c r="EU45" s="351"/>
      <c r="EW45" s="351"/>
      <c r="EY45" s="351"/>
      <c r="FA45" s="351"/>
      <c r="FC45" s="351"/>
      <c r="FK45" s="351"/>
      <c r="FM45" s="351"/>
      <c r="FO45" s="351"/>
      <c r="FQ45" s="351"/>
      <c r="FS45" s="351"/>
    </row>
    <row r="46" spans="1:175" s="1" customFormat="1" ht="15" customHeight="1" x14ac:dyDescent="0.25">
      <c r="A46" s="137">
        <f ca="1">dummy1!T15</f>
        <v>14</v>
      </c>
      <c r="B46" s="132"/>
      <c r="C46" s="15" t="str">
        <f ca="1">IF(D46="Bye","","("&amp;A46&amp;")")</f>
        <v>(14)</v>
      </c>
      <c r="D46" s="10" t="str">
        <f ca="1">IFERROR(VLOOKUP(A46,dummy1!$K$45:$L$300,2,FALSE),"")</f>
        <v>Player 14</v>
      </c>
      <c r="E46" s="10"/>
      <c r="F46" s="24"/>
      <c r="G46" s="353"/>
      <c r="H46" s="24"/>
      <c r="I46" s="353"/>
      <c r="J46" s="24"/>
      <c r="K46" s="353"/>
      <c r="L46" s="24"/>
      <c r="M46" s="353"/>
      <c r="N46" s="24"/>
      <c r="O46" s="362"/>
      <c r="P46" s="145">
        <f ca="1">IF(A45="Bye",$A$11,IF(F45&lt;F46,1,0)+IF(H45&lt;H46,1,0)+IF(J45&lt;J46,1,0)+IF(L45&lt;L46,1,0)+IF(N45&lt;N46,1,0))</f>
        <v>0</v>
      </c>
      <c r="Q46" s="137"/>
      <c r="R46" s="216"/>
      <c r="S46" s="2"/>
      <c r="T46" s="2"/>
      <c r="U46" s="2"/>
      <c r="V46" s="2"/>
      <c r="W46" s="350"/>
      <c r="X46" s="2"/>
      <c r="Y46" s="350"/>
      <c r="Z46" s="2"/>
      <c r="AA46" s="350"/>
      <c r="AB46" s="2"/>
      <c r="AC46" s="350"/>
      <c r="AD46" s="2"/>
      <c r="AE46" s="350"/>
      <c r="AF46" s="137"/>
      <c r="AG46" s="148"/>
      <c r="AH46" s="247"/>
      <c r="AI46" s="16"/>
      <c r="AL46" s="9"/>
      <c r="AM46" s="351"/>
      <c r="AN46" s="9"/>
      <c r="AO46" s="351"/>
      <c r="AP46" s="9"/>
      <c r="AQ46" s="351"/>
      <c r="AR46" s="9"/>
      <c r="AS46" s="351"/>
      <c r="AT46" s="9"/>
      <c r="AU46" s="351"/>
      <c r="AV46" s="137"/>
      <c r="AW46" s="138"/>
      <c r="AX46" s="164"/>
      <c r="BC46" s="351"/>
      <c r="BE46" s="351"/>
      <c r="BG46" s="351"/>
      <c r="BI46" s="351"/>
      <c r="BK46" s="351"/>
      <c r="BL46" s="138"/>
      <c r="BM46" s="28"/>
      <c r="BS46" s="351"/>
      <c r="BU46" s="351"/>
      <c r="BW46" s="351"/>
      <c r="BY46" s="351"/>
      <c r="CA46" s="351"/>
      <c r="CB46" s="138"/>
      <c r="CD46" s="223"/>
      <c r="CI46" s="351"/>
      <c r="CK46" s="351"/>
      <c r="CM46" s="351"/>
      <c r="CO46" s="351"/>
      <c r="CQ46" s="351"/>
      <c r="CR46" s="138"/>
      <c r="CT46" s="29"/>
      <c r="CU46" s="29"/>
      <c r="CV46" s="29"/>
      <c r="CW46" s="29"/>
      <c r="CX46" s="29"/>
      <c r="CY46" s="368"/>
      <c r="CZ46" s="29"/>
      <c r="DA46" s="368"/>
      <c r="DB46" s="29"/>
      <c r="DC46" s="368"/>
      <c r="DD46" s="29"/>
      <c r="DE46" s="368"/>
      <c r="DF46" s="29"/>
      <c r="DG46" s="368"/>
      <c r="DH46" s="156"/>
      <c r="DI46" s="29"/>
      <c r="DJ46" s="29"/>
      <c r="DK46" s="423"/>
      <c r="DL46" s="423"/>
      <c r="DM46" s="423"/>
      <c r="DN46" s="29"/>
      <c r="DO46" s="351"/>
      <c r="DQ46" s="351"/>
      <c r="DS46" s="351"/>
      <c r="DU46" s="351"/>
      <c r="DW46" s="351"/>
      <c r="DX46" s="138"/>
      <c r="EE46" s="351"/>
      <c r="EG46" s="351"/>
      <c r="EI46" s="351"/>
      <c r="EK46" s="351"/>
      <c r="EM46" s="351"/>
      <c r="EU46" s="351"/>
      <c r="EW46" s="351"/>
      <c r="EY46" s="351"/>
      <c r="FA46" s="351"/>
      <c r="FC46" s="351"/>
      <c r="FK46" s="351"/>
      <c r="FM46" s="351"/>
      <c r="FO46" s="351"/>
      <c r="FQ46" s="351"/>
      <c r="FS46" s="351"/>
    </row>
    <row r="47" spans="1:175" s="1" customFormat="1" ht="15" customHeight="1" x14ac:dyDescent="0.25">
      <c r="A47" s="137"/>
      <c r="B47" s="132"/>
      <c r="C47" s="16"/>
      <c r="F47" s="9"/>
      <c r="G47" s="351"/>
      <c r="H47" s="9"/>
      <c r="I47" s="351"/>
      <c r="J47" s="9"/>
      <c r="K47" s="351"/>
      <c r="L47" s="9"/>
      <c r="M47" s="351"/>
      <c r="N47" s="9"/>
      <c r="O47" s="351"/>
      <c r="P47" s="146"/>
      <c r="Q47" s="137"/>
      <c r="R47" s="240"/>
      <c r="S47" s="16"/>
      <c r="U47" s="9"/>
      <c r="V47" s="9"/>
      <c r="W47" s="351"/>
      <c r="X47" s="9"/>
      <c r="Y47" s="351"/>
      <c r="Z47" s="9"/>
      <c r="AA47" s="351"/>
      <c r="AB47" s="9"/>
      <c r="AC47" s="351"/>
      <c r="AD47" s="9"/>
      <c r="AE47" s="351"/>
      <c r="AF47" s="137"/>
      <c r="AG47" s="148"/>
      <c r="AH47" s="216"/>
      <c r="AI47" s="2"/>
      <c r="AJ47" s="2"/>
      <c r="AK47" s="2"/>
      <c r="AL47" s="2"/>
      <c r="AM47" s="350"/>
      <c r="AN47" s="2"/>
      <c r="AO47" s="351"/>
      <c r="AQ47" s="351"/>
      <c r="AS47" s="351"/>
      <c r="AU47" s="351"/>
      <c r="AV47" s="138"/>
      <c r="AW47" s="138"/>
      <c r="AX47" s="164"/>
      <c r="BC47" s="351"/>
      <c r="BE47" s="351"/>
      <c r="BG47" s="351"/>
      <c r="BI47" s="351"/>
      <c r="BK47" s="351"/>
      <c r="BL47" s="138"/>
      <c r="BM47" s="28"/>
      <c r="BS47" s="351"/>
      <c r="BU47" s="351"/>
      <c r="BW47" s="351"/>
      <c r="BY47" s="351"/>
      <c r="CA47" s="351"/>
      <c r="CB47" s="138"/>
      <c r="CD47" s="223"/>
      <c r="CI47" s="351"/>
      <c r="CK47" s="351"/>
      <c r="CM47" s="351"/>
      <c r="CO47" s="351"/>
      <c r="CQ47" s="351"/>
      <c r="CR47" s="138"/>
      <c r="CT47" s="29"/>
      <c r="CU47" s="29"/>
      <c r="CV47" s="29"/>
      <c r="CW47" s="29"/>
      <c r="CX47" s="29"/>
      <c r="CY47" s="368"/>
      <c r="CZ47" s="29"/>
      <c r="DA47" s="368"/>
      <c r="DB47" s="29"/>
      <c r="DC47" s="368"/>
      <c r="DD47" s="29"/>
      <c r="DE47" s="368"/>
      <c r="DF47" s="29"/>
      <c r="DG47" s="368"/>
      <c r="DH47" s="156"/>
      <c r="DI47" s="29"/>
      <c r="DJ47" s="29"/>
      <c r="DK47" s="112"/>
      <c r="DL47" s="29"/>
      <c r="DM47" s="29"/>
      <c r="DN47" s="29"/>
      <c r="DO47" s="351"/>
      <c r="DQ47" s="351"/>
      <c r="DS47" s="351"/>
      <c r="DU47" s="351"/>
      <c r="DW47" s="351"/>
      <c r="DX47" s="138"/>
      <c r="EE47" s="351"/>
      <c r="EG47" s="351"/>
      <c r="EI47" s="351"/>
      <c r="EK47" s="351"/>
      <c r="EM47" s="351"/>
      <c r="EU47" s="351"/>
      <c r="EW47" s="351"/>
      <c r="EY47" s="351"/>
      <c r="FA47" s="351"/>
      <c r="FC47" s="351"/>
      <c r="FK47" s="351"/>
      <c r="FM47" s="351"/>
      <c r="FO47" s="351"/>
      <c r="FQ47" s="351"/>
      <c r="FS47" s="351"/>
    </row>
    <row r="48" spans="1:175" s="1" customFormat="1" ht="15" customHeight="1" thickBot="1" x14ac:dyDescent="0.3">
      <c r="A48" s="137"/>
      <c r="B48" s="131"/>
      <c r="C48" s="130">
        <f ca="1">IF(A45&lt;&gt;"Bye",IF(A46&lt;&gt;"Bye",C42+1,C42),C42)</f>
        <v>7</v>
      </c>
      <c r="D48" s="182">
        <f ca="1">VLOOKUP(C48,dummy1!$O$9:$R$72,2,FALSE)</f>
        <v>42040</v>
      </c>
      <c r="E48" s="183">
        <f ca="1">VLOOKUP(C48,dummy1!$O$9:$R$72,3,FALSE)</f>
        <v>0.625</v>
      </c>
      <c r="F48" s="412" t="str">
        <f ca="1">VLOOKUP(C48,dummy1!$O$9:$R$72,4,FALSE)</f>
        <v>Court 7</v>
      </c>
      <c r="G48" s="412"/>
      <c r="H48" s="412"/>
      <c r="I48" s="412"/>
      <c r="J48" s="412"/>
      <c r="K48" s="412"/>
      <c r="L48" s="412"/>
      <c r="M48" s="412"/>
      <c r="N48" s="412"/>
      <c r="O48" s="351"/>
      <c r="P48" s="146"/>
      <c r="Q48" s="157"/>
      <c r="R48" s="241"/>
      <c r="S48" s="27" t="str">
        <f ca="1">IF(P45=$A$11,C45,IF(P46=$A$11,C46,""))</f>
        <v/>
      </c>
      <c r="T48" s="1" t="str">
        <f ca="1">IF(P45=$A$11,D45,IF(P46=$A$11,D46,"Winner Match "&amp;C48))</f>
        <v>Winner Match 7</v>
      </c>
      <c r="V48" s="23"/>
      <c r="W48" s="352"/>
      <c r="X48" s="23"/>
      <c r="Y48" s="352"/>
      <c r="Z48" s="23"/>
      <c r="AA48" s="352"/>
      <c r="AB48" s="23"/>
      <c r="AC48" s="352"/>
      <c r="AD48" s="23"/>
      <c r="AE48" s="361"/>
      <c r="AF48" s="138">
        <f>IF(V48&gt;V49,1,0)+IF(X48&gt;X49,1,0)+IF(Z48&gt;Z49,1,0)+IF(AB48&gt;AB49,1,0)+IF(AD48&gt;AD49,1,0)</f>
        <v>0</v>
      </c>
      <c r="AG48" s="148"/>
      <c r="AH48" s="216"/>
      <c r="AI48" s="2"/>
      <c r="AJ48" s="2"/>
      <c r="AK48" s="2"/>
      <c r="AL48" s="2"/>
      <c r="AM48" s="350"/>
      <c r="AN48" s="2"/>
      <c r="AO48" s="351"/>
      <c r="AQ48" s="351"/>
      <c r="AS48" s="351"/>
      <c r="AU48" s="351"/>
      <c r="AV48" s="138"/>
      <c r="AW48" s="138"/>
      <c r="AX48" s="164"/>
      <c r="BC48" s="351"/>
      <c r="BE48" s="351"/>
      <c r="BG48" s="351"/>
      <c r="BI48" s="351"/>
      <c r="BK48" s="351"/>
      <c r="BL48" s="138"/>
      <c r="BM48" s="28"/>
      <c r="BS48" s="351"/>
      <c r="BU48" s="351"/>
      <c r="BW48" s="351"/>
      <c r="BY48" s="351"/>
      <c r="CA48" s="351"/>
      <c r="CB48" s="138"/>
      <c r="CD48" s="223"/>
      <c r="CI48" s="351"/>
      <c r="CK48" s="351"/>
      <c r="CM48" s="351"/>
      <c r="CO48" s="351"/>
      <c r="CQ48" s="351"/>
      <c r="CR48" s="138"/>
      <c r="CT48" s="29"/>
      <c r="CU48" s="29"/>
      <c r="CV48" s="29"/>
      <c r="CW48" s="29"/>
      <c r="CX48" s="29"/>
      <c r="CY48" s="368"/>
      <c r="CZ48" s="29"/>
      <c r="DA48" s="368"/>
      <c r="DB48" s="29"/>
      <c r="DC48" s="368"/>
      <c r="DD48" s="29"/>
      <c r="DE48" s="368"/>
      <c r="DF48" s="29"/>
      <c r="DG48" s="368"/>
      <c r="DH48" s="156"/>
      <c r="DI48" s="29"/>
      <c r="DJ48" s="29"/>
      <c r="DK48" s="112"/>
      <c r="DL48" s="29"/>
      <c r="DM48" s="29"/>
      <c r="DN48" s="29"/>
      <c r="DO48" s="351"/>
      <c r="DQ48" s="351"/>
      <c r="DS48" s="351"/>
      <c r="DU48" s="351"/>
      <c r="DW48" s="351"/>
      <c r="DX48" s="138"/>
      <c r="EE48" s="351"/>
      <c r="EG48" s="351"/>
      <c r="EI48" s="351"/>
      <c r="EK48" s="351"/>
      <c r="EM48" s="351"/>
      <c r="EU48" s="351"/>
      <c r="EW48" s="351"/>
      <c r="EY48" s="351"/>
      <c r="FA48" s="351"/>
      <c r="FC48" s="351"/>
      <c r="FK48" s="351"/>
      <c r="FM48" s="351"/>
      <c r="FO48" s="351"/>
      <c r="FQ48" s="351"/>
      <c r="FS48" s="351"/>
    </row>
    <row r="49" spans="1:175" s="1" customFormat="1" ht="15" customHeight="1" x14ac:dyDescent="0.25">
      <c r="A49" s="137"/>
      <c r="B49" s="113"/>
      <c r="C49" s="16"/>
      <c r="F49" s="9"/>
      <c r="G49" s="351"/>
      <c r="H49" s="9"/>
      <c r="I49" s="351"/>
      <c r="J49" s="9"/>
      <c r="K49" s="351"/>
      <c r="L49" s="9"/>
      <c r="M49" s="351"/>
      <c r="N49" s="9"/>
      <c r="O49" s="351"/>
      <c r="P49" s="146"/>
      <c r="Q49" s="137"/>
      <c r="R49" s="240"/>
      <c r="S49" s="15" t="str">
        <f ca="1">IF(P51=$A$11,C51,IF(P52=$A$11,C52,""))</f>
        <v/>
      </c>
      <c r="T49" s="10" t="str">
        <f ca="1">IF(P51=$A$11,D51,IF(P52=$A$11,D52,"Winner Match "&amp;C54))</f>
        <v>Winner Match 8</v>
      </c>
      <c r="U49" s="10"/>
      <c r="V49" s="24"/>
      <c r="W49" s="353"/>
      <c r="X49" s="24"/>
      <c r="Y49" s="353"/>
      <c r="Z49" s="24"/>
      <c r="AA49" s="353"/>
      <c r="AB49" s="24"/>
      <c r="AC49" s="353"/>
      <c r="AD49" s="24"/>
      <c r="AE49" s="362"/>
      <c r="AF49" s="149">
        <f>IF(V48&lt;V49,1,0)+IF(X48&lt;X49,1,0)+IF(Z48&lt;Z49,1,0)+IF(AB48&lt;AB49,1,0)+IF(AD48&lt;AD49,1,0)</f>
        <v>0</v>
      </c>
      <c r="AG49" s="137"/>
      <c r="AH49" s="216"/>
      <c r="AI49" s="2"/>
      <c r="AJ49" s="2"/>
      <c r="AK49" s="2"/>
      <c r="AL49" s="2"/>
      <c r="AM49" s="350"/>
      <c r="AN49" s="2"/>
      <c r="AO49" s="351"/>
      <c r="AQ49" s="351"/>
      <c r="AS49" s="351"/>
      <c r="AU49" s="351"/>
      <c r="AV49" s="138"/>
      <c r="AW49" s="138"/>
      <c r="AX49" s="164"/>
      <c r="BC49" s="351"/>
      <c r="BE49" s="351"/>
      <c r="BG49" s="351"/>
      <c r="BI49" s="351"/>
      <c r="BK49" s="351"/>
      <c r="BL49" s="138"/>
      <c r="BM49" s="28"/>
      <c r="BS49" s="351"/>
      <c r="BU49" s="351"/>
      <c r="BW49" s="351"/>
      <c r="BY49" s="351"/>
      <c r="CA49" s="351"/>
      <c r="CB49" s="138"/>
      <c r="CD49" s="223"/>
      <c r="CI49" s="351"/>
      <c r="CK49" s="351"/>
      <c r="CM49" s="351"/>
      <c r="CO49" s="351"/>
      <c r="CQ49" s="351"/>
      <c r="CR49" s="138"/>
      <c r="CT49" s="29"/>
      <c r="CU49" s="29"/>
      <c r="CV49" s="29"/>
      <c r="CW49" s="29"/>
      <c r="CX49" s="29"/>
      <c r="CY49" s="368"/>
      <c r="CZ49" s="29"/>
      <c r="DA49" s="368"/>
      <c r="DB49" s="29"/>
      <c r="DC49" s="368"/>
      <c r="DD49" s="29"/>
      <c r="DE49" s="368"/>
      <c r="DF49" s="29"/>
      <c r="DG49" s="368"/>
      <c r="DH49" s="156"/>
      <c r="DI49" s="29"/>
      <c r="DJ49" s="29"/>
      <c r="DK49" s="112"/>
      <c r="DL49" s="29"/>
      <c r="DM49" s="29"/>
      <c r="DN49" s="29"/>
      <c r="DO49" s="351"/>
      <c r="DQ49" s="351"/>
      <c r="DS49" s="351"/>
      <c r="DU49" s="351"/>
      <c r="DW49" s="351"/>
      <c r="DX49" s="138"/>
      <c r="EE49" s="351"/>
      <c r="EG49" s="351"/>
      <c r="EI49" s="351"/>
      <c r="EK49" s="351"/>
      <c r="EM49" s="351"/>
      <c r="EU49" s="351"/>
      <c r="EW49" s="351"/>
      <c r="EY49" s="351"/>
      <c r="FA49" s="351"/>
      <c r="FC49" s="351"/>
      <c r="FK49" s="351"/>
      <c r="FM49" s="351"/>
      <c r="FO49" s="351"/>
      <c r="FQ49" s="351"/>
      <c r="FS49" s="351"/>
    </row>
    <row r="50" spans="1:175" s="1" customFormat="1" ht="15" customHeight="1" x14ac:dyDescent="0.25">
      <c r="A50" s="137" t="str">
        <f ca="1">IF(OR(A51="Bye",A52="Bye"),"Bye","")</f>
        <v/>
      </c>
      <c r="B50" s="131"/>
      <c r="C50" s="16"/>
      <c r="E50" s="9"/>
      <c r="F50" s="9"/>
      <c r="G50" s="351"/>
      <c r="H50" s="9"/>
      <c r="I50" s="351"/>
      <c r="J50" s="9"/>
      <c r="K50" s="351"/>
      <c r="L50" s="9"/>
      <c r="M50" s="351"/>
      <c r="N50" s="9"/>
      <c r="O50" s="351"/>
      <c r="P50" s="137"/>
      <c r="Q50" s="148"/>
      <c r="R50" s="240"/>
      <c r="S50" s="16"/>
      <c r="V50" s="9"/>
      <c r="W50" s="351"/>
      <c r="X50" s="9"/>
      <c r="Y50" s="351"/>
      <c r="Z50" s="9"/>
      <c r="AA50" s="351"/>
      <c r="AB50" s="9"/>
      <c r="AC50" s="351"/>
      <c r="AD50" s="9"/>
      <c r="AE50" s="351"/>
      <c r="AF50" s="137"/>
      <c r="AG50" s="137"/>
      <c r="AH50" s="216"/>
      <c r="AI50" s="2"/>
      <c r="AJ50" s="2"/>
      <c r="AK50" s="2"/>
      <c r="AL50" s="2"/>
      <c r="AM50" s="350"/>
      <c r="AN50" s="2"/>
      <c r="AO50" s="351"/>
      <c r="AQ50" s="351"/>
      <c r="AS50" s="351"/>
      <c r="AU50" s="351"/>
      <c r="AV50" s="138"/>
      <c r="AW50" s="138"/>
      <c r="AX50" s="164"/>
      <c r="BC50" s="351"/>
      <c r="BE50" s="351"/>
      <c r="BG50" s="351"/>
      <c r="BI50" s="351"/>
      <c r="BK50" s="351"/>
      <c r="BL50" s="138"/>
      <c r="BM50" s="28"/>
      <c r="BS50" s="351"/>
      <c r="BU50" s="351"/>
      <c r="BW50" s="351"/>
      <c r="BY50" s="351"/>
      <c r="CA50" s="351"/>
      <c r="CB50" s="138"/>
      <c r="CD50" s="223"/>
      <c r="CI50" s="351"/>
      <c r="CK50" s="351"/>
      <c r="CM50" s="351"/>
      <c r="CO50" s="351"/>
      <c r="CQ50" s="351"/>
      <c r="CR50" s="138"/>
      <c r="CT50" s="29"/>
      <c r="CU50" s="29"/>
      <c r="CV50" s="29"/>
      <c r="CW50" s="29"/>
      <c r="CX50" s="29"/>
      <c r="CY50" s="368"/>
      <c r="CZ50" s="29"/>
      <c r="DA50" s="368"/>
      <c r="DB50" s="29"/>
      <c r="DC50" s="368"/>
      <c r="DD50" s="29"/>
      <c r="DE50" s="368"/>
      <c r="DF50" s="29"/>
      <c r="DG50" s="368"/>
      <c r="DH50" s="156"/>
      <c r="DI50" s="29"/>
      <c r="DJ50" s="29"/>
      <c r="DK50" s="112"/>
      <c r="DL50" s="29"/>
      <c r="DM50" s="29"/>
      <c r="DN50" s="29"/>
      <c r="DO50" s="351"/>
      <c r="DQ50" s="351"/>
      <c r="DS50" s="351"/>
      <c r="DU50" s="351"/>
      <c r="DW50" s="351"/>
      <c r="DX50" s="138"/>
      <c r="EE50" s="351"/>
      <c r="EG50" s="351"/>
      <c r="EI50" s="351"/>
      <c r="EK50" s="351"/>
      <c r="EM50" s="351"/>
      <c r="EU50" s="351"/>
      <c r="EW50" s="351"/>
      <c r="EY50" s="351"/>
      <c r="FA50" s="351"/>
      <c r="FC50" s="351"/>
      <c r="FK50" s="351"/>
      <c r="FM50" s="351"/>
      <c r="FO50" s="351"/>
      <c r="FQ50" s="351"/>
      <c r="FS50" s="351"/>
    </row>
    <row r="51" spans="1:175" s="1" customFormat="1" ht="15" customHeight="1" thickBot="1" x14ac:dyDescent="0.3">
      <c r="A51" s="137">
        <f ca="1">dummy1!S16</f>
        <v>6</v>
      </c>
      <c r="B51" s="132"/>
      <c r="C51" s="15" t="str">
        <f ca="1">IF(D51="Bye","","("&amp;A51&amp;")")</f>
        <v>(6)</v>
      </c>
      <c r="D51" s="1" t="str">
        <f ca="1">IFERROR(VLOOKUP(A51,dummy1!$K$45:$L$300,2,FALSE),"")</f>
        <v>Player 6</v>
      </c>
      <c r="F51" s="23"/>
      <c r="G51" s="352"/>
      <c r="H51" s="23"/>
      <c r="I51" s="352"/>
      <c r="J51" s="23"/>
      <c r="K51" s="352"/>
      <c r="L51" s="23"/>
      <c r="M51" s="352"/>
      <c r="N51" s="23"/>
      <c r="O51" s="361"/>
      <c r="P51" s="138">
        <f ca="1">IF(A52="Bye",$A$11,IF(F51&gt;F52,1,0)+IF(H51&gt;H52,1,0)+IF(J51&gt;J52,1,0)+IF(L51&gt;L52,1,0)+IF(N51&gt;N52,1,0))</f>
        <v>0</v>
      </c>
      <c r="Q51" s="148"/>
      <c r="R51" s="240"/>
      <c r="S51" s="184">
        <f ca="1">S39+1</f>
        <v>16</v>
      </c>
      <c r="T51" s="185">
        <f ca="1">VLOOKUP(S51,dummy1!$O$9:$R$72,2,FALSE)</f>
        <v>42040</v>
      </c>
      <c r="U51" s="186">
        <f ca="1">VLOOKUP(S51,dummy1!$O$9:$R$72,3,FALSE)</f>
        <v>0.625</v>
      </c>
      <c r="V51" s="414" t="str">
        <f ca="1">VLOOKUP(S51,dummy1!$O$9:$R$72,4,FALSE)</f>
        <v>Court 16</v>
      </c>
      <c r="W51" s="414"/>
      <c r="X51" s="414"/>
      <c r="Y51" s="414"/>
      <c r="Z51" s="414"/>
      <c r="AA51" s="414"/>
      <c r="AB51" s="414"/>
      <c r="AC51" s="414"/>
      <c r="AD51" s="414"/>
      <c r="AE51" s="351"/>
      <c r="AF51" s="137"/>
      <c r="AG51" s="137"/>
      <c r="AH51" s="216"/>
      <c r="AI51" s="2"/>
      <c r="AJ51" s="2"/>
      <c r="AK51" s="2"/>
      <c r="AL51" s="2"/>
      <c r="AM51" s="350"/>
      <c r="AN51" s="2"/>
      <c r="AO51" s="351"/>
      <c r="AQ51" s="351"/>
      <c r="AS51" s="351"/>
      <c r="AU51" s="351"/>
      <c r="AV51" s="138"/>
      <c r="AW51" s="138"/>
      <c r="AX51" s="164"/>
      <c r="BC51" s="351"/>
      <c r="BE51" s="351"/>
      <c r="BG51" s="351"/>
      <c r="BI51" s="351"/>
      <c r="BK51" s="351"/>
      <c r="BL51" s="138"/>
      <c r="BM51" s="28"/>
      <c r="BS51" s="351"/>
      <c r="BU51" s="351"/>
      <c r="BW51" s="351"/>
      <c r="BY51" s="351"/>
      <c r="CA51" s="351"/>
      <c r="CB51" s="138"/>
      <c r="CD51" s="223"/>
      <c r="CI51" s="351"/>
      <c r="CK51" s="351"/>
      <c r="CM51" s="351"/>
      <c r="CO51" s="351"/>
      <c r="CQ51" s="351"/>
      <c r="CR51" s="138"/>
      <c r="CT51" s="29"/>
      <c r="CU51" s="29"/>
      <c r="CV51" s="29"/>
      <c r="CW51" s="29"/>
      <c r="CX51" s="29"/>
      <c r="CY51" s="368"/>
      <c r="CZ51" s="29"/>
      <c r="DA51" s="368"/>
      <c r="DB51" s="29"/>
      <c r="DC51" s="368"/>
      <c r="DD51" s="29"/>
      <c r="DE51" s="368"/>
      <c r="DF51" s="29"/>
      <c r="DG51" s="368"/>
      <c r="DH51" s="156"/>
      <c r="DI51" s="29"/>
      <c r="DJ51" s="29"/>
      <c r="DK51" s="112"/>
      <c r="DL51" s="29"/>
      <c r="DM51" s="29"/>
      <c r="DN51" s="29"/>
      <c r="DO51" s="351"/>
      <c r="DQ51" s="351"/>
      <c r="DS51" s="351"/>
      <c r="DU51" s="351"/>
      <c r="DW51" s="351"/>
      <c r="DX51" s="138"/>
      <c r="EE51" s="351"/>
      <c r="EG51" s="351"/>
      <c r="EI51" s="351"/>
      <c r="EK51" s="351"/>
      <c r="EM51" s="351"/>
      <c r="EU51" s="351"/>
      <c r="EW51" s="351"/>
      <c r="EY51" s="351"/>
      <c r="FA51" s="351"/>
      <c r="FC51" s="351"/>
      <c r="FK51" s="351"/>
      <c r="FM51" s="351"/>
      <c r="FO51" s="351"/>
      <c r="FQ51" s="351"/>
      <c r="FS51" s="351"/>
    </row>
    <row r="52" spans="1:175" s="1" customFormat="1" ht="15" customHeight="1" x14ac:dyDescent="0.25">
      <c r="A52" s="137">
        <f ca="1">dummy1!T16</f>
        <v>11</v>
      </c>
      <c r="B52" s="132"/>
      <c r="C52" s="15" t="str">
        <f ca="1">IF(D52="Bye","","("&amp;A52&amp;")")</f>
        <v>(11)</v>
      </c>
      <c r="D52" s="10" t="str">
        <f ca="1">IFERROR(VLOOKUP(A52,dummy1!$K$45:$L$300,2,FALSE),"")</f>
        <v>Player 11</v>
      </c>
      <c r="E52" s="10"/>
      <c r="F52" s="24"/>
      <c r="G52" s="353"/>
      <c r="H52" s="24"/>
      <c r="I52" s="353"/>
      <c r="J52" s="24"/>
      <c r="K52" s="353"/>
      <c r="L52" s="24"/>
      <c r="M52" s="353"/>
      <c r="N52" s="24"/>
      <c r="O52" s="362"/>
      <c r="P52" s="149">
        <f ca="1">IF(A51="Bye",$A$11,IF(F51&lt;F52,1,0)+IF(H51&lt;H52,1,0)+IF(J51&lt;J52,1,0)+IF(L51&lt;L52,1,0)+IF(N51&lt;N52,1,0))</f>
        <v>0</v>
      </c>
      <c r="Q52" s="137"/>
      <c r="R52" s="112"/>
      <c r="S52" s="16"/>
      <c r="V52" s="9"/>
      <c r="W52" s="351"/>
      <c r="X52" s="9"/>
      <c r="Y52" s="351"/>
      <c r="Z52" s="9"/>
      <c r="AA52" s="351"/>
      <c r="AB52" s="9"/>
      <c r="AC52" s="351"/>
      <c r="AD52" s="9"/>
      <c r="AE52" s="351"/>
      <c r="AF52" s="137"/>
      <c r="AG52" s="137"/>
      <c r="AH52" s="216"/>
      <c r="AI52" s="2"/>
      <c r="AJ52" s="2"/>
      <c r="AK52" s="2"/>
      <c r="AL52" s="2"/>
      <c r="AM52" s="350"/>
      <c r="AN52" s="2"/>
      <c r="AO52" s="351"/>
      <c r="AQ52" s="351"/>
      <c r="AS52" s="351"/>
      <c r="AU52" s="351"/>
      <c r="AV52" s="138"/>
      <c r="AW52" s="138"/>
      <c r="AX52" s="164"/>
      <c r="BC52" s="351"/>
      <c r="BE52" s="351"/>
      <c r="BG52" s="351"/>
      <c r="BI52" s="351"/>
      <c r="BK52" s="351"/>
      <c r="BL52" s="138"/>
      <c r="BM52" s="28"/>
      <c r="BN52" s="202"/>
      <c r="BO52" s="16"/>
      <c r="BQ52" s="9"/>
      <c r="BR52" s="9"/>
      <c r="BS52" s="351"/>
      <c r="BT52" s="9"/>
      <c r="BU52" s="351"/>
      <c r="BV52" s="9"/>
      <c r="BW52" s="351"/>
      <c r="BX52" s="9"/>
      <c r="BY52" s="351"/>
      <c r="BZ52" s="9"/>
      <c r="CA52" s="351"/>
      <c r="CB52" s="137"/>
      <c r="CD52" s="223"/>
      <c r="CI52" s="351"/>
      <c r="CK52" s="351"/>
      <c r="CM52" s="351"/>
      <c r="CO52" s="351"/>
      <c r="CQ52" s="351"/>
      <c r="CR52" s="138"/>
      <c r="CT52" s="29"/>
      <c r="CU52" s="29"/>
      <c r="CV52" s="29"/>
      <c r="CW52" s="29"/>
      <c r="CX52" s="29"/>
      <c r="CY52" s="368"/>
      <c r="CZ52" s="29"/>
      <c r="DA52" s="368"/>
      <c r="DB52" s="29"/>
      <c r="DC52" s="368"/>
      <c r="DD52" s="29"/>
      <c r="DE52" s="368"/>
      <c r="DF52" s="29"/>
      <c r="DG52" s="368"/>
      <c r="DH52" s="156"/>
      <c r="DI52" s="29"/>
      <c r="DJ52" s="29"/>
      <c r="DK52" s="112"/>
      <c r="DL52" s="29"/>
      <c r="DM52" s="29"/>
      <c r="DN52" s="29"/>
      <c r="DO52" s="351"/>
      <c r="DQ52" s="351"/>
      <c r="DS52" s="351"/>
      <c r="DU52" s="351"/>
      <c r="DW52" s="351"/>
      <c r="DX52" s="138"/>
      <c r="EE52" s="351"/>
      <c r="EG52" s="351"/>
      <c r="EI52" s="351"/>
      <c r="EK52" s="351"/>
      <c r="EM52" s="351"/>
      <c r="EU52" s="351"/>
      <c r="EW52" s="351"/>
      <c r="EY52" s="351"/>
      <c r="FA52" s="351"/>
      <c r="FC52" s="351"/>
      <c r="FK52" s="351"/>
      <c r="FM52" s="351"/>
      <c r="FO52" s="351"/>
      <c r="FQ52" s="351"/>
      <c r="FS52" s="351"/>
    </row>
    <row r="53" spans="1:175" s="1" customFormat="1" ht="15" customHeight="1" thickBot="1" x14ac:dyDescent="0.3">
      <c r="A53" s="137"/>
      <c r="B53" s="132"/>
      <c r="C53" s="16"/>
      <c r="F53" s="9"/>
      <c r="G53" s="351"/>
      <c r="H53" s="9"/>
      <c r="I53" s="351"/>
      <c r="J53" s="9"/>
      <c r="K53" s="351"/>
      <c r="L53" s="9"/>
      <c r="M53" s="351"/>
      <c r="N53" s="9"/>
      <c r="O53" s="351"/>
      <c r="P53" s="138"/>
      <c r="Q53" s="137"/>
      <c r="R53" s="216"/>
      <c r="S53" s="2"/>
      <c r="T53" s="2"/>
      <c r="U53" s="2"/>
      <c r="V53" s="2"/>
      <c r="W53" s="350"/>
      <c r="X53" s="2"/>
      <c r="Y53" s="350"/>
      <c r="Z53" s="2"/>
      <c r="AA53" s="350"/>
      <c r="AB53" s="2"/>
      <c r="AC53" s="350"/>
      <c r="AD53" s="2"/>
      <c r="AE53" s="350"/>
      <c r="AF53" s="137"/>
      <c r="AG53" s="137"/>
      <c r="AH53" s="216"/>
      <c r="AI53" s="2"/>
      <c r="AJ53" s="2"/>
      <c r="AK53" s="2"/>
      <c r="AL53" s="2"/>
      <c r="AM53" s="350"/>
      <c r="AN53" s="2"/>
      <c r="AO53" s="351"/>
      <c r="AQ53" s="351"/>
      <c r="AS53" s="351"/>
      <c r="AU53" s="351"/>
      <c r="AV53" s="138"/>
      <c r="AW53" s="138"/>
      <c r="AX53" s="164"/>
      <c r="BC53" s="351"/>
      <c r="BE53" s="351"/>
      <c r="BG53" s="351"/>
      <c r="BI53" s="351"/>
      <c r="BK53" s="351"/>
      <c r="BL53" s="138"/>
      <c r="BM53" s="25"/>
      <c r="BN53" s="203"/>
      <c r="BO53" s="27" t="str">
        <f>IF(BL30=$A$11,AY30,IF(BL31=$A$11,AY31,""))</f>
        <v/>
      </c>
      <c r="BP53" s="1" t="str">
        <f ca="1">IF(BL30=$A$11,AZ30,IF(BL31=$A$11,AZ31,"Winner Match "&amp;AY33))</f>
        <v>Winner Match 49</v>
      </c>
      <c r="BR53" s="23"/>
      <c r="BS53" s="352"/>
      <c r="BT53" s="23"/>
      <c r="BU53" s="352"/>
      <c r="BV53" s="23"/>
      <c r="BW53" s="352"/>
      <c r="BX53" s="23"/>
      <c r="BY53" s="352"/>
      <c r="BZ53" s="23"/>
      <c r="CA53" s="361"/>
      <c r="CB53" s="138">
        <f>IF(BR53&gt;BR54,1,0)+IF(BT53&gt;BT54,1,0)+IF(BV53&gt;BV54,1,0)+IF(BX53&gt;BX54,1,0)+IF(BZ53&gt;BZ54,1,0)</f>
        <v>0</v>
      </c>
      <c r="CD53" s="223"/>
      <c r="CI53" s="351"/>
      <c r="CK53" s="351"/>
      <c r="CM53" s="351"/>
      <c r="CO53" s="351"/>
      <c r="CQ53" s="351"/>
      <c r="CR53" s="138"/>
      <c r="CT53" s="29"/>
      <c r="CU53" s="29"/>
      <c r="CV53" s="29"/>
      <c r="CW53" s="29"/>
      <c r="CX53" s="29"/>
      <c r="CY53" s="368"/>
      <c r="CZ53" s="29"/>
      <c r="DA53" s="368"/>
      <c r="DB53" s="29"/>
      <c r="DC53" s="368"/>
      <c r="DD53" s="29"/>
      <c r="DE53" s="368"/>
      <c r="DF53" s="29"/>
      <c r="DG53" s="368"/>
      <c r="DH53" s="156"/>
      <c r="DI53" s="29"/>
      <c r="DJ53" s="29"/>
      <c r="DK53" s="112"/>
      <c r="DL53" s="29"/>
      <c r="DM53" s="29"/>
      <c r="DN53" s="29"/>
      <c r="DO53" s="351"/>
      <c r="DQ53" s="351"/>
      <c r="DS53" s="351"/>
      <c r="DU53" s="351"/>
      <c r="DW53" s="351"/>
      <c r="DX53" s="138"/>
      <c r="EE53" s="351"/>
      <c r="EG53" s="351"/>
      <c r="EI53" s="351"/>
      <c r="EK53" s="351"/>
      <c r="EM53" s="351"/>
      <c r="EU53" s="351"/>
      <c r="EW53" s="351"/>
      <c r="EY53" s="351"/>
      <c r="FA53" s="351"/>
      <c r="FC53" s="351"/>
      <c r="FK53" s="351"/>
      <c r="FM53" s="351"/>
      <c r="FO53" s="351"/>
      <c r="FQ53" s="351"/>
      <c r="FS53" s="351"/>
    </row>
    <row r="54" spans="1:175" s="1" customFormat="1" ht="15" customHeight="1" x14ac:dyDescent="0.25">
      <c r="A54" s="137"/>
      <c r="B54" s="131"/>
      <c r="C54" s="130">
        <f ca="1">IF(A51&lt;&gt;"Bye",IF(A52&lt;&gt;"Bye",C48+1,C48),C48)</f>
        <v>8</v>
      </c>
      <c r="D54" s="182">
        <f ca="1">VLOOKUP(C54,dummy1!$O$9:$R$72,2,FALSE)</f>
        <v>42040</v>
      </c>
      <c r="E54" s="183">
        <f ca="1">VLOOKUP(C54,dummy1!$O$9:$R$72,3,FALSE)</f>
        <v>0.625</v>
      </c>
      <c r="F54" s="412" t="str">
        <f ca="1">VLOOKUP(C54,dummy1!$O$9:$R$72,4,FALSE)</f>
        <v>Court 8</v>
      </c>
      <c r="G54" s="412"/>
      <c r="H54" s="412"/>
      <c r="I54" s="412"/>
      <c r="J54" s="412"/>
      <c r="K54" s="412"/>
      <c r="L54" s="412"/>
      <c r="M54" s="412"/>
      <c r="N54" s="412"/>
      <c r="O54" s="351"/>
      <c r="P54" s="138"/>
      <c r="Q54" s="137"/>
      <c r="R54" s="216"/>
      <c r="S54" s="2"/>
      <c r="T54" s="2"/>
      <c r="U54" s="2"/>
      <c r="V54" s="2"/>
      <c r="W54" s="350"/>
      <c r="X54" s="4"/>
      <c r="Y54" s="350"/>
      <c r="Z54" s="4"/>
      <c r="AA54" s="350"/>
      <c r="AB54" s="2"/>
      <c r="AC54" s="350"/>
      <c r="AD54" s="2"/>
      <c r="AE54" s="350"/>
      <c r="AF54" s="137"/>
      <c r="AG54" s="137"/>
      <c r="AH54" s="216"/>
      <c r="AI54" s="2"/>
      <c r="AJ54" s="2"/>
      <c r="AK54" s="2"/>
      <c r="AL54" s="2"/>
      <c r="AM54" s="350"/>
      <c r="AN54" s="2"/>
      <c r="AO54" s="351"/>
      <c r="AQ54" s="351"/>
      <c r="AS54" s="351"/>
      <c r="AU54" s="351"/>
      <c r="AV54" s="138"/>
      <c r="AW54" s="138"/>
      <c r="AX54" s="164"/>
      <c r="BC54" s="351"/>
      <c r="BE54" s="351"/>
      <c r="BG54" s="351"/>
      <c r="BI54" s="351"/>
      <c r="BK54" s="351"/>
      <c r="BL54" s="138"/>
      <c r="BM54" s="28"/>
      <c r="BN54" s="204"/>
      <c r="BO54" s="15" t="str">
        <f>IF(BL78=$A$11,AY78,IF(BL79=$A$11,AY79,""))</f>
        <v/>
      </c>
      <c r="BP54" s="10" t="str">
        <f ca="1">IF(BL78=$A$11,AZ78,IF(BL79=$A$11,AZ79,"Winner Match "&amp;AY81))</f>
        <v>Winner Match 50</v>
      </c>
      <c r="BQ54" s="10"/>
      <c r="BR54" s="24"/>
      <c r="BS54" s="353"/>
      <c r="BT54" s="24"/>
      <c r="BU54" s="353"/>
      <c r="BV54" s="24"/>
      <c r="BW54" s="353"/>
      <c r="BX54" s="24"/>
      <c r="BY54" s="353"/>
      <c r="BZ54" s="24"/>
      <c r="CA54" s="362"/>
      <c r="CB54" s="149">
        <f>IF(BR53&lt;BR54,1,0)+IF(BT53&lt;BT54,1,0)+IF(BV53&lt;BV54,1,0)+IF(BX53&lt;BX54,1,0)+IF(BZ53&lt;BZ54,1,0)</f>
        <v>0</v>
      </c>
      <c r="CC54" s="28"/>
      <c r="CD54" s="223"/>
      <c r="CI54" s="351"/>
      <c r="CK54" s="351"/>
      <c r="CM54" s="351"/>
      <c r="CO54" s="351"/>
      <c r="CQ54" s="351"/>
      <c r="CR54" s="138"/>
      <c r="CT54" s="29"/>
      <c r="CU54" s="29"/>
      <c r="CV54" s="29"/>
      <c r="CW54" s="29"/>
      <c r="CX54" s="29"/>
      <c r="CY54" s="368"/>
      <c r="CZ54" s="29"/>
      <c r="DA54" s="368"/>
      <c r="DB54" s="29"/>
      <c r="DC54" s="368"/>
      <c r="DD54" s="29"/>
      <c r="DE54" s="368"/>
      <c r="DF54" s="29"/>
      <c r="DG54" s="368"/>
      <c r="DH54" s="156"/>
      <c r="DI54" s="29"/>
      <c r="DJ54" s="29"/>
      <c r="DK54" s="112"/>
      <c r="DL54" s="29"/>
      <c r="DM54" s="29"/>
      <c r="DN54" s="29"/>
      <c r="DO54" s="351"/>
      <c r="DQ54" s="351"/>
      <c r="DS54" s="351"/>
      <c r="DU54" s="351"/>
      <c r="DW54" s="351"/>
      <c r="DX54" s="138"/>
      <c r="EE54" s="351"/>
      <c r="EG54" s="351"/>
      <c r="EI54" s="351"/>
      <c r="EK54" s="351"/>
      <c r="EM54" s="351"/>
      <c r="EU54" s="351"/>
      <c r="EW54" s="351"/>
      <c r="EY54" s="351"/>
      <c r="FA54" s="351"/>
      <c r="FC54" s="351"/>
      <c r="FK54" s="351"/>
      <c r="FM54" s="351"/>
      <c r="FO54" s="351"/>
      <c r="FQ54" s="351"/>
      <c r="FS54" s="351"/>
    </row>
    <row r="55" spans="1:175" s="1" customFormat="1" ht="15" customHeight="1" x14ac:dyDescent="0.25">
      <c r="A55" s="137"/>
      <c r="B55" s="113"/>
      <c r="C55" s="16"/>
      <c r="F55" s="9"/>
      <c r="G55" s="351"/>
      <c r="H55" s="9"/>
      <c r="I55" s="351"/>
      <c r="J55" s="9"/>
      <c r="K55" s="351"/>
      <c r="L55" s="9"/>
      <c r="M55" s="351"/>
      <c r="N55" s="9"/>
      <c r="O55" s="351"/>
      <c r="P55" s="137"/>
      <c r="Q55" s="137"/>
      <c r="R55" s="216"/>
      <c r="S55" s="2"/>
      <c r="T55" s="2"/>
      <c r="U55" s="2"/>
      <c r="V55" s="2"/>
      <c r="W55" s="350"/>
      <c r="X55" s="2"/>
      <c r="Y55" s="350"/>
      <c r="Z55" s="2"/>
      <c r="AA55" s="350"/>
      <c r="AB55" s="2"/>
      <c r="AC55" s="350"/>
      <c r="AD55" s="2"/>
      <c r="AE55" s="350"/>
      <c r="AF55" s="137"/>
      <c r="AG55" s="137"/>
      <c r="AH55" s="216"/>
      <c r="AI55" s="2"/>
      <c r="AJ55" s="2"/>
      <c r="AK55" s="2"/>
      <c r="AL55" s="2"/>
      <c r="AM55" s="350"/>
      <c r="AN55" s="2"/>
      <c r="AO55" s="351"/>
      <c r="AQ55" s="351"/>
      <c r="AS55" s="351"/>
      <c r="AU55" s="351"/>
      <c r="AV55" s="138"/>
      <c r="AW55" s="138"/>
      <c r="AX55" s="164"/>
      <c r="BC55" s="351"/>
      <c r="BE55" s="351"/>
      <c r="BG55" s="351"/>
      <c r="BI55" s="351"/>
      <c r="BK55" s="351"/>
      <c r="BL55" s="138"/>
      <c r="BM55" s="28"/>
      <c r="BN55" s="204"/>
      <c r="BO55" s="16"/>
      <c r="BR55" s="9"/>
      <c r="BS55" s="351"/>
      <c r="BT55" s="9"/>
      <c r="BU55" s="351"/>
      <c r="BV55" s="9"/>
      <c r="BW55" s="351"/>
      <c r="BX55" s="9"/>
      <c r="BY55" s="351"/>
      <c r="BZ55" s="9"/>
      <c r="CA55" s="351"/>
      <c r="CB55" s="137"/>
      <c r="CC55" s="28"/>
      <c r="CD55" s="223"/>
      <c r="CI55" s="351"/>
      <c r="CK55" s="351"/>
      <c r="CM55" s="351"/>
      <c r="CO55" s="351"/>
      <c r="CQ55" s="351"/>
      <c r="CR55" s="138"/>
      <c r="CT55" s="29"/>
      <c r="CU55" s="29"/>
      <c r="CV55" s="29"/>
      <c r="CW55" s="29"/>
      <c r="CX55" s="29"/>
      <c r="CY55" s="368"/>
      <c r="CZ55" s="29"/>
      <c r="DA55" s="368"/>
      <c r="DB55" s="29"/>
      <c r="DC55" s="368"/>
      <c r="DD55" s="29"/>
      <c r="DE55" s="368"/>
      <c r="DF55" s="29"/>
      <c r="DG55" s="368"/>
      <c r="DH55" s="156"/>
      <c r="DI55" s="29"/>
      <c r="DJ55" s="29"/>
      <c r="DK55" s="112"/>
      <c r="DL55" s="29"/>
      <c r="DM55" s="29"/>
      <c r="DN55" s="29"/>
      <c r="DO55" s="351"/>
      <c r="DQ55" s="351"/>
      <c r="DS55" s="351"/>
      <c r="DU55" s="351"/>
      <c r="DW55" s="351"/>
      <c r="DX55" s="138"/>
      <c r="EE55" s="351"/>
      <c r="EG55" s="351"/>
      <c r="EI55" s="351"/>
      <c r="EK55" s="351"/>
      <c r="EM55" s="351"/>
      <c r="EU55" s="351"/>
      <c r="EW55" s="351"/>
      <c r="EY55" s="351"/>
      <c r="FA55" s="351"/>
      <c r="FC55" s="351"/>
      <c r="FK55" s="351"/>
      <c r="FM55" s="351"/>
      <c r="FO55" s="351"/>
      <c r="FQ55" s="351"/>
      <c r="FS55" s="351"/>
    </row>
    <row r="56" spans="1:175" s="1" customFormat="1" ht="15" customHeight="1" x14ac:dyDescent="0.25">
      <c r="A56" s="137" t="str">
        <f ca="1">IF(OR(A57="Bye",A58="Bye"),"Bye","")</f>
        <v>Bye</v>
      </c>
      <c r="B56" s="131"/>
      <c r="C56" s="16"/>
      <c r="E56" s="9"/>
      <c r="F56" s="9"/>
      <c r="G56" s="351"/>
      <c r="H56" s="9"/>
      <c r="I56" s="351"/>
      <c r="J56" s="9"/>
      <c r="K56" s="351"/>
      <c r="L56" s="9"/>
      <c r="M56" s="351"/>
      <c r="N56" s="9"/>
      <c r="O56" s="351"/>
      <c r="P56" s="137"/>
      <c r="Q56" s="137"/>
      <c r="R56" s="216"/>
      <c r="S56" s="2"/>
      <c r="T56" s="2"/>
      <c r="U56" s="2"/>
      <c r="V56" s="2"/>
      <c r="W56" s="350"/>
      <c r="X56" s="2"/>
      <c r="Y56" s="350"/>
      <c r="Z56" s="2"/>
      <c r="AA56" s="350"/>
      <c r="AB56" s="2"/>
      <c r="AC56" s="350"/>
      <c r="AD56" s="2"/>
      <c r="AE56" s="350"/>
      <c r="AF56" s="137"/>
      <c r="AG56" s="137"/>
      <c r="AH56" s="216"/>
      <c r="AI56" s="2"/>
      <c r="AJ56" s="2"/>
      <c r="AK56" s="2"/>
      <c r="AL56" s="2"/>
      <c r="AM56" s="350"/>
      <c r="AN56" s="2"/>
      <c r="AO56" s="351"/>
      <c r="AQ56" s="351"/>
      <c r="AS56" s="351"/>
      <c r="AU56" s="351"/>
      <c r="AV56" s="138"/>
      <c r="AW56" s="138"/>
      <c r="AX56" s="164"/>
      <c r="BC56" s="351"/>
      <c r="BE56" s="351"/>
      <c r="BG56" s="351"/>
      <c r="BI56" s="351"/>
      <c r="BK56" s="351"/>
      <c r="BL56" s="138"/>
      <c r="BM56" s="28"/>
      <c r="BN56" s="202"/>
      <c r="BO56" s="201">
        <f ca="1">AY403+1</f>
        <v>61</v>
      </c>
      <c r="BP56" s="199">
        <f ca="1">VLOOKUP(BO56,dummy1!$O$9:$R$136,2,FALSE)</f>
        <v>42040</v>
      </c>
      <c r="BQ56" s="200">
        <f ca="1">VLOOKUP(BO56,dummy1!$O$9:$R$136,3,FALSE)</f>
        <v>0.87500000000000011</v>
      </c>
      <c r="BR56" s="415" t="str">
        <f ca="1">VLOOKUP(BO56,dummy1!$O$9:$R$136,4,FALSE)</f>
        <v>Court 13</v>
      </c>
      <c r="BS56" s="415"/>
      <c r="BT56" s="415"/>
      <c r="BU56" s="415"/>
      <c r="BV56" s="415"/>
      <c r="BW56" s="415"/>
      <c r="BX56" s="415"/>
      <c r="BY56" s="415"/>
      <c r="BZ56" s="415"/>
      <c r="CA56" s="351"/>
      <c r="CB56" s="137"/>
      <c r="CC56" s="28"/>
      <c r="CD56" s="223"/>
      <c r="CI56" s="351"/>
      <c r="CK56" s="351"/>
      <c r="CM56" s="351"/>
      <c r="CO56" s="351"/>
      <c r="CQ56" s="351"/>
      <c r="CR56" s="138"/>
      <c r="CT56" s="29"/>
      <c r="CU56" s="29"/>
      <c r="CV56" s="29"/>
      <c r="CW56" s="29"/>
      <c r="CX56" s="29"/>
      <c r="CY56" s="368"/>
      <c r="CZ56" s="29"/>
      <c r="DA56" s="368"/>
      <c r="DB56" s="29"/>
      <c r="DC56" s="368"/>
      <c r="DD56" s="29"/>
      <c r="DE56" s="368"/>
      <c r="DF56" s="29"/>
      <c r="DG56" s="368"/>
      <c r="DH56" s="156"/>
      <c r="DI56" s="29"/>
      <c r="DJ56" s="29"/>
      <c r="DK56" s="112"/>
      <c r="DL56" s="29"/>
      <c r="DM56" s="29"/>
      <c r="DN56" s="29"/>
      <c r="DO56" s="351"/>
      <c r="DQ56" s="351"/>
      <c r="DS56" s="351"/>
      <c r="DU56" s="351"/>
      <c r="DW56" s="351"/>
      <c r="DX56" s="138"/>
      <c r="EE56" s="351"/>
      <c r="EG56" s="351"/>
      <c r="EI56" s="351"/>
      <c r="EK56" s="351"/>
      <c r="EM56" s="351"/>
      <c r="EU56" s="351"/>
      <c r="EW56" s="351"/>
      <c r="EY56" s="351"/>
      <c r="FA56" s="351"/>
      <c r="FC56" s="351"/>
      <c r="FK56" s="351"/>
      <c r="FM56" s="351"/>
      <c r="FO56" s="351"/>
      <c r="FQ56" s="351"/>
      <c r="FS56" s="351"/>
    </row>
    <row r="57" spans="1:175" s="1" customFormat="1" ht="15" customHeight="1" thickBot="1" x14ac:dyDescent="0.3">
      <c r="A57" s="137" t="str">
        <f ca="1">dummy1!S17</f>
        <v>Bye</v>
      </c>
      <c r="B57" s="132"/>
      <c r="C57" s="15" t="str">
        <f ca="1">IF(D57="Bye","","("&amp;A57&amp;")")</f>
        <v>(Bye)</v>
      </c>
      <c r="D57" s="1" t="str">
        <f ca="1">IFERROR(VLOOKUP(A57,dummy1!$K$45:$L$300,2,FALSE),"")</f>
        <v/>
      </c>
      <c r="F57" s="23"/>
      <c r="G57" s="352"/>
      <c r="H57" s="23"/>
      <c r="I57" s="352"/>
      <c r="J57" s="23"/>
      <c r="K57" s="352"/>
      <c r="L57" s="23"/>
      <c r="M57" s="352"/>
      <c r="N57" s="23"/>
      <c r="O57" s="361"/>
      <c r="P57" s="138">
        <f ca="1">IF(A58="Bye",$A$11,IF(F57&gt;F58,1,0)+IF(H57&gt;H58,1,0)+IF(J57&gt;J58,1,0)+IF(L57&gt;L58,1,0)+IF(N57&gt;N58,1,0))</f>
        <v>3</v>
      </c>
      <c r="Q57" s="137"/>
      <c r="R57" s="216"/>
      <c r="S57" s="2"/>
      <c r="T57" s="2"/>
      <c r="U57" s="2"/>
      <c r="V57" s="2"/>
      <c r="W57" s="350"/>
      <c r="X57" s="2"/>
      <c r="Y57" s="350"/>
      <c r="Z57" s="2"/>
      <c r="AA57" s="350"/>
      <c r="AB57" s="2"/>
      <c r="AC57" s="350"/>
      <c r="AD57" s="2"/>
      <c r="AE57" s="350"/>
      <c r="AF57" s="137"/>
      <c r="AG57" s="137"/>
      <c r="AH57" s="216"/>
      <c r="AI57" s="2"/>
      <c r="AJ57" s="2"/>
      <c r="AK57" s="2"/>
      <c r="AL57" s="2"/>
      <c r="AM57" s="350"/>
      <c r="AN57" s="2"/>
      <c r="AO57" s="351"/>
      <c r="AQ57" s="351"/>
      <c r="AS57" s="351"/>
      <c r="AU57" s="351"/>
      <c r="AV57" s="138"/>
      <c r="AW57" s="138"/>
      <c r="AX57" s="164"/>
      <c r="BC57" s="351"/>
      <c r="BE57" s="351"/>
      <c r="BG57" s="351"/>
      <c r="BI57" s="351"/>
      <c r="BK57" s="351"/>
      <c r="BL57" s="138"/>
      <c r="BM57" s="28"/>
      <c r="BN57" s="113"/>
      <c r="BO57" s="16"/>
      <c r="BR57" s="9"/>
      <c r="BS57" s="351"/>
      <c r="BT57" s="9"/>
      <c r="BU57" s="351"/>
      <c r="BV57" s="9"/>
      <c r="BW57" s="351"/>
      <c r="BX57" s="9"/>
      <c r="BY57" s="351"/>
      <c r="BZ57" s="9"/>
      <c r="CA57" s="351"/>
      <c r="CB57" s="137"/>
      <c r="CC57" s="28"/>
      <c r="CI57" s="351"/>
      <c r="CK57" s="351"/>
      <c r="CM57" s="351"/>
      <c r="CO57" s="351"/>
      <c r="CQ57" s="351"/>
      <c r="CT57" s="29"/>
      <c r="CU57" s="29"/>
      <c r="CV57" s="29"/>
      <c r="CW57" s="29"/>
      <c r="CX57" s="29"/>
      <c r="CY57" s="368"/>
      <c r="CZ57" s="29"/>
      <c r="DA57" s="368"/>
      <c r="DB57" s="29"/>
      <c r="DC57" s="368"/>
      <c r="DD57" s="29"/>
      <c r="DE57" s="368"/>
      <c r="DF57" s="29"/>
      <c r="DG57" s="368"/>
      <c r="DH57" s="156"/>
      <c r="DI57" s="29"/>
      <c r="DJ57" s="29"/>
      <c r="DK57" s="112"/>
      <c r="DL57" s="29"/>
      <c r="DM57" s="29"/>
      <c r="DN57" s="29"/>
      <c r="DO57" s="351"/>
      <c r="DQ57" s="351"/>
      <c r="DS57" s="351"/>
      <c r="DU57" s="351"/>
      <c r="DW57" s="351"/>
      <c r="DX57" s="138"/>
      <c r="EE57" s="351"/>
      <c r="EG57" s="351"/>
      <c r="EI57" s="351"/>
      <c r="EK57" s="351"/>
      <c r="EM57" s="351"/>
      <c r="EU57" s="351"/>
      <c r="EW57" s="351"/>
      <c r="EY57" s="351"/>
      <c r="FA57" s="351"/>
      <c r="FC57" s="351"/>
      <c r="FK57" s="351"/>
      <c r="FM57" s="351"/>
      <c r="FO57" s="351"/>
      <c r="FQ57" s="351"/>
      <c r="FS57" s="351"/>
    </row>
    <row r="58" spans="1:175" s="1" customFormat="1" ht="15" customHeight="1" x14ac:dyDescent="0.25">
      <c r="A58" s="137" t="str">
        <f ca="1">dummy1!T17</f>
        <v>Bye</v>
      </c>
      <c r="B58" s="132"/>
      <c r="C58" s="15" t="str">
        <f ca="1">IF(D58="Bye","","("&amp;A58&amp;")")</f>
        <v>(Bye)</v>
      </c>
      <c r="D58" s="10" t="str">
        <f ca="1">IFERROR(VLOOKUP(A58,dummy1!$K$45:$L$300,2,FALSE),"")</f>
        <v/>
      </c>
      <c r="E58" s="10"/>
      <c r="F58" s="24"/>
      <c r="G58" s="353"/>
      <c r="H58" s="24"/>
      <c r="I58" s="353"/>
      <c r="J58" s="24"/>
      <c r="K58" s="353"/>
      <c r="L58" s="24"/>
      <c r="M58" s="353"/>
      <c r="N58" s="24"/>
      <c r="O58" s="362"/>
      <c r="P58" s="145">
        <f ca="1">IF(A57="Bye",$A$11,IF(F57&lt;F58,1,0)+IF(H57&lt;H58,1,0)+IF(J57&lt;J58,1,0)+IF(L57&lt;L58,1,0)+IF(N57&lt;N58,1,0))</f>
        <v>3</v>
      </c>
      <c r="Q58" s="137"/>
      <c r="R58" s="216"/>
      <c r="S58" s="2"/>
      <c r="T58" s="2"/>
      <c r="U58" s="2"/>
      <c r="V58" s="2"/>
      <c r="W58" s="350"/>
      <c r="X58" s="2"/>
      <c r="Y58" s="350"/>
      <c r="Z58" s="2"/>
      <c r="AA58" s="350"/>
      <c r="AB58" s="2"/>
      <c r="AC58" s="350"/>
      <c r="AD58" s="2"/>
      <c r="AE58" s="350"/>
      <c r="AF58" s="137"/>
      <c r="AG58" s="137"/>
      <c r="AH58" s="216"/>
      <c r="AI58" s="2"/>
      <c r="AJ58" s="2"/>
      <c r="AK58" s="2"/>
      <c r="AL58" s="2"/>
      <c r="AM58" s="350"/>
      <c r="AN58" s="2"/>
      <c r="AO58" s="351"/>
      <c r="AQ58" s="351"/>
      <c r="AS58" s="351"/>
      <c r="AU58" s="351"/>
      <c r="AV58" s="138"/>
      <c r="AW58" s="138"/>
      <c r="AX58" s="164"/>
      <c r="BC58" s="351"/>
      <c r="BE58" s="351"/>
      <c r="BG58" s="351"/>
      <c r="BI58" s="351"/>
      <c r="BK58" s="351"/>
      <c r="BL58" s="138"/>
      <c r="BM58" s="28"/>
      <c r="BS58" s="351"/>
      <c r="BU58" s="351"/>
      <c r="BW58" s="351"/>
      <c r="BY58" s="351"/>
      <c r="CA58" s="351"/>
      <c r="CB58" s="138"/>
      <c r="CC58" s="28"/>
      <c r="CI58" s="351"/>
      <c r="CK58" s="351"/>
      <c r="CM58" s="351"/>
      <c r="CO58" s="351"/>
      <c r="CQ58" s="351"/>
      <c r="CT58" s="29"/>
      <c r="CU58" s="29"/>
      <c r="CV58" s="29"/>
      <c r="CW58" s="29"/>
      <c r="CX58" s="29"/>
      <c r="CY58" s="368"/>
      <c r="CZ58" s="29"/>
      <c r="DA58" s="368"/>
      <c r="DB58" s="29"/>
      <c r="DC58" s="368"/>
      <c r="DD58" s="29"/>
      <c r="DE58" s="368"/>
      <c r="DF58" s="29"/>
      <c r="DG58" s="368"/>
      <c r="DH58" s="156"/>
      <c r="DI58" s="29"/>
      <c r="DJ58" s="29"/>
      <c r="DK58" s="112"/>
      <c r="DL58" s="29"/>
      <c r="DM58" s="29"/>
      <c r="DN58" s="29"/>
      <c r="DO58" s="351"/>
      <c r="DQ58" s="351"/>
      <c r="DS58" s="351"/>
      <c r="DU58" s="351"/>
      <c r="DW58" s="351"/>
      <c r="DX58" s="138"/>
      <c r="EE58" s="351"/>
      <c r="EG58" s="351"/>
      <c r="EI58" s="351"/>
      <c r="EK58" s="351"/>
      <c r="EM58" s="351"/>
      <c r="EU58" s="351"/>
      <c r="EW58" s="351"/>
      <c r="EY58" s="351"/>
      <c r="FA58" s="351"/>
      <c r="FC58" s="351"/>
      <c r="FK58" s="351"/>
      <c r="FM58" s="351"/>
      <c r="FO58" s="351"/>
      <c r="FQ58" s="351"/>
      <c r="FS58" s="351"/>
    </row>
    <row r="59" spans="1:175" s="1" customFormat="1" ht="15" customHeight="1" x14ac:dyDescent="0.25">
      <c r="A59" s="137"/>
      <c r="B59" s="132"/>
      <c r="C59" s="16"/>
      <c r="F59" s="9"/>
      <c r="G59" s="351"/>
      <c r="H59" s="9"/>
      <c r="I59" s="351"/>
      <c r="J59" s="9"/>
      <c r="K59" s="351"/>
      <c r="L59" s="9"/>
      <c r="M59" s="351"/>
      <c r="N59" s="9"/>
      <c r="O59" s="351"/>
      <c r="P59" s="146"/>
      <c r="Q59" s="137"/>
      <c r="R59" s="240"/>
      <c r="S59" s="16"/>
      <c r="U59" s="9"/>
      <c r="V59" s="9"/>
      <c r="W59" s="351"/>
      <c r="X59" s="9"/>
      <c r="Y59" s="351"/>
      <c r="Z59" s="9"/>
      <c r="AA59" s="351"/>
      <c r="AB59" s="9"/>
      <c r="AC59" s="351"/>
      <c r="AD59" s="9"/>
      <c r="AE59" s="351"/>
      <c r="AF59" s="137"/>
      <c r="AG59" s="137"/>
      <c r="AH59" s="216"/>
      <c r="AI59" s="2"/>
      <c r="AJ59" s="2"/>
      <c r="AK59" s="2"/>
      <c r="AL59" s="2"/>
      <c r="AM59" s="350"/>
      <c r="AN59" s="2"/>
      <c r="AO59" s="351"/>
      <c r="AQ59" s="351"/>
      <c r="AS59" s="351"/>
      <c r="AU59" s="351"/>
      <c r="AV59" s="138"/>
      <c r="AW59" s="138"/>
      <c r="AX59" s="164"/>
      <c r="BC59" s="351"/>
      <c r="BE59" s="351"/>
      <c r="BG59" s="351"/>
      <c r="BI59" s="351"/>
      <c r="BK59" s="351"/>
      <c r="BL59" s="138"/>
      <c r="BM59" s="28"/>
      <c r="BS59" s="351"/>
      <c r="BU59" s="351"/>
      <c r="BW59" s="351"/>
      <c r="BY59" s="351"/>
      <c r="CA59" s="351"/>
      <c r="CB59" s="138"/>
      <c r="CC59" s="28"/>
      <c r="CI59" s="351"/>
      <c r="CK59" s="351"/>
      <c r="CM59" s="351"/>
      <c r="CO59" s="351"/>
      <c r="CQ59" s="351"/>
      <c r="CT59" s="29"/>
      <c r="CU59" s="29"/>
      <c r="CV59" s="29"/>
      <c r="CW59" s="29"/>
      <c r="CX59" s="29"/>
      <c r="CY59" s="368"/>
      <c r="CZ59" s="29"/>
      <c r="DA59" s="368"/>
      <c r="DB59" s="29"/>
      <c r="DC59" s="368"/>
      <c r="DD59" s="29"/>
      <c r="DE59" s="368"/>
      <c r="DF59" s="29"/>
      <c r="DG59" s="368"/>
      <c r="DH59" s="156"/>
      <c r="DI59" s="29"/>
      <c r="DJ59" s="29"/>
      <c r="DK59" s="112"/>
      <c r="DL59" s="29"/>
      <c r="DM59" s="29"/>
      <c r="DN59" s="29"/>
      <c r="DO59" s="351"/>
      <c r="DQ59" s="351"/>
      <c r="DS59" s="351"/>
      <c r="DU59" s="351"/>
      <c r="DW59" s="351"/>
      <c r="DX59" s="138"/>
      <c r="EE59" s="351"/>
      <c r="EG59" s="351"/>
      <c r="EI59" s="351"/>
      <c r="EK59" s="351"/>
      <c r="EM59" s="351"/>
      <c r="EU59" s="351"/>
      <c r="EW59" s="351"/>
      <c r="EY59" s="351"/>
      <c r="FA59" s="351"/>
      <c r="FC59" s="351"/>
      <c r="FK59" s="351"/>
      <c r="FM59" s="351"/>
      <c r="FO59" s="351"/>
      <c r="FQ59" s="351"/>
      <c r="FS59" s="351"/>
    </row>
    <row r="60" spans="1:175" s="1" customFormat="1" ht="15" customHeight="1" thickBot="1" x14ac:dyDescent="0.3">
      <c r="A60" s="137"/>
      <c r="B60" s="131"/>
      <c r="C60" s="130">
        <f ca="1">IF(A57&lt;&gt;"Bye",IF(A58&lt;&gt;"Bye",C54+1,C54),C54)</f>
        <v>8</v>
      </c>
      <c r="D60" s="182">
        <f ca="1">VLOOKUP(C60,dummy1!$O$9:$R$72,2,FALSE)</f>
        <v>42040</v>
      </c>
      <c r="E60" s="183">
        <f ca="1">VLOOKUP(C60,dummy1!$O$9:$R$72,3,FALSE)</f>
        <v>0.625</v>
      </c>
      <c r="F60" s="412" t="str">
        <f ca="1">VLOOKUP(C60,dummy1!$O$9:$R$72,4,FALSE)</f>
        <v>Court 8</v>
      </c>
      <c r="G60" s="412"/>
      <c r="H60" s="412"/>
      <c r="I60" s="412"/>
      <c r="J60" s="412"/>
      <c r="K60" s="412"/>
      <c r="L60" s="412"/>
      <c r="M60" s="412"/>
      <c r="N60" s="412"/>
      <c r="O60" s="351"/>
      <c r="P60" s="146"/>
      <c r="Q60" s="157"/>
      <c r="R60" s="241"/>
      <c r="S60" s="27" t="str">
        <f ca="1">IF(P57=$A$11,C57,IF(P58=$A$11,C58,""))</f>
        <v>(Bye)</v>
      </c>
      <c r="T60" s="1" t="str">
        <f ca="1">IF(P57=$A$11,D57,IF(P58=$A$11,D58,"Winner Match "&amp;C60))</f>
        <v/>
      </c>
      <c r="V60" s="23"/>
      <c r="W60" s="352"/>
      <c r="X60" s="23"/>
      <c r="Y60" s="352"/>
      <c r="Z60" s="23"/>
      <c r="AA60" s="352"/>
      <c r="AB60" s="23"/>
      <c r="AC60" s="352"/>
      <c r="AD60" s="23"/>
      <c r="AE60" s="361"/>
      <c r="AF60" s="138">
        <f>IF(V60&gt;V61,1,0)+IF(X60&gt;X61,1,0)+IF(Z60&gt;Z61,1,0)+IF(AB60&gt;AB61,1,0)+IF(AD60&gt;AD61,1,0)</f>
        <v>0</v>
      </c>
      <c r="AG60" s="137"/>
      <c r="AH60" s="216"/>
      <c r="AI60" s="2"/>
      <c r="AJ60" s="2"/>
      <c r="AK60" s="2"/>
      <c r="AL60" s="2"/>
      <c r="AM60" s="350"/>
      <c r="AN60" s="2"/>
      <c r="AO60" s="351"/>
      <c r="AQ60" s="351"/>
      <c r="AS60" s="351"/>
      <c r="AU60" s="351"/>
      <c r="AV60" s="138"/>
      <c r="AW60" s="138"/>
      <c r="AX60" s="164"/>
      <c r="BC60" s="351"/>
      <c r="BE60" s="351"/>
      <c r="BG60" s="351"/>
      <c r="BI60" s="351"/>
      <c r="BK60" s="351"/>
      <c r="BL60" s="138"/>
      <c r="BM60" s="28"/>
      <c r="BS60" s="351"/>
      <c r="BU60" s="351"/>
      <c r="BW60" s="351"/>
      <c r="BY60" s="351"/>
      <c r="CA60" s="351"/>
      <c r="CB60" s="138"/>
      <c r="CC60" s="28"/>
      <c r="CI60" s="351"/>
      <c r="CK60" s="351"/>
      <c r="CM60" s="351"/>
      <c r="CO60" s="351"/>
      <c r="CQ60" s="351"/>
      <c r="CT60" s="29"/>
      <c r="CU60" s="29"/>
      <c r="CV60" s="29"/>
      <c r="CW60" s="29"/>
      <c r="CX60" s="29"/>
      <c r="CY60" s="368"/>
      <c r="CZ60" s="29"/>
      <c r="DA60" s="368"/>
      <c r="DB60" s="29"/>
      <c r="DC60" s="368"/>
      <c r="DD60" s="29"/>
      <c r="DE60" s="368"/>
      <c r="DF60" s="29"/>
      <c r="DG60" s="368"/>
      <c r="DH60" s="156"/>
      <c r="DI60" s="29"/>
      <c r="DJ60" s="29"/>
      <c r="DK60" s="112"/>
      <c r="DL60" s="29"/>
      <c r="DM60" s="29"/>
      <c r="DN60" s="29"/>
      <c r="DO60" s="351"/>
      <c r="DQ60" s="351"/>
      <c r="DS60" s="351"/>
      <c r="DU60" s="351"/>
      <c r="DW60" s="351"/>
      <c r="DX60" s="138"/>
      <c r="EE60" s="351"/>
      <c r="EG60" s="351"/>
      <c r="EI60" s="351"/>
      <c r="EK60" s="351"/>
      <c r="EM60" s="351"/>
      <c r="EU60" s="351"/>
      <c r="EW60" s="351"/>
      <c r="EY60" s="351"/>
      <c r="FA60" s="351"/>
      <c r="FC60" s="351"/>
      <c r="FK60" s="351"/>
      <c r="FM60" s="351"/>
      <c r="FO60" s="351"/>
      <c r="FQ60" s="351"/>
      <c r="FS60" s="351"/>
    </row>
    <row r="61" spans="1:175" s="1" customFormat="1" ht="15" customHeight="1" x14ac:dyDescent="0.25">
      <c r="A61" s="137"/>
      <c r="B61" s="113"/>
      <c r="C61" s="16"/>
      <c r="F61" s="9"/>
      <c r="G61" s="351"/>
      <c r="H61" s="9"/>
      <c r="I61" s="351"/>
      <c r="J61" s="9"/>
      <c r="K61" s="351"/>
      <c r="L61" s="9"/>
      <c r="M61" s="351"/>
      <c r="N61" s="9"/>
      <c r="O61" s="351"/>
      <c r="P61" s="146"/>
      <c r="Q61" s="137"/>
      <c r="R61" s="240"/>
      <c r="S61" s="15" t="str">
        <f ca="1">IF(P63=$A$11,C63,IF(P64=$A$11,C64,""))</f>
        <v>(Bye)</v>
      </c>
      <c r="T61" s="10" t="str">
        <f ca="1">IF(P63=$A$11,D63,IF(P64=$A$11,D64,"Winner Match "&amp;C66))</f>
        <v/>
      </c>
      <c r="U61" s="10"/>
      <c r="V61" s="24"/>
      <c r="W61" s="353"/>
      <c r="X61" s="24"/>
      <c r="Y61" s="353"/>
      <c r="Z61" s="24"/>
      <c r="AA61" s="353"/>
      <c r="AB61" s="24"/>
      <c r="AC61" s="353"/>
      <c r="AD61" s="24"/>
      <c r="AE61" s="362"/>
      <c r="AF61" s="149">
        <f>IF(V60&lt;V61,1,0)+IF(X60&lt;X61,1,0)+IF(Z60&lt;Z61,1,0)+IF(AB60&lt;AB61,1,0)+IF(AD60&lt;AD61,1,0)</f>
        <v>0</v>
      </c>
      <c r="AG61" s="148"/>
      <c r="AH61" s="216"/>
      <c r="AI61" s="2"/>
      <c r="AJ61" s="2"/>
      <c r="AK61" s="2"/>
      <c r="AL61" s="2"/>
      <c r="AM61" s="350"/>
      <c r="AN61" s="2"/>
      <c r="AO61" s="351"/>
      <c r="AQ61" s="351"/>
      <c r="AS61" s="351"/>
      <c r="AU61" s="351"/>
      <c r="AV61" s="138"/>
      <c r="AW61" s="138"/>
      <c r="AX61" s="164"/>
      <c r="BC61" s="351"/>
      <c r="BE61" s="351"/>
      <c r="BG61" s="351"/>
      <c r="BI61" s="351"/>
      <c r="BK61" s="351"/>
      <c r="BL61" s="138"/>
      <c r="BM61" s="28"/>
      <c r="BS61" s="351"/>
      <c r="BU61" s="351"/>
      <c r="BW61" s="351"/>
      <c r="BY61" s="351"/>
      <c r="CA61" s="351"/>
      <c r="CB61" s="138"/>
      <c r="CC61" s="28"/>
      <c r="CI61" s="351"/>
      <c r="CK61" s="351"/>
      <c r="CM61" s="351"/>
      <c r="CO61" s="351"/>
      <c r="CQ61" s="351"/>
      <c r="CT61" s="29"/>
      <c r="CU61" s="29"/>
      <c r="CV61" s="29"/>
      <c r="CW61" s="29"/>
      <c r="CX61" s="29"/>
      <c r="CY61" s="368"/>
      <c r="CZ61" s="29"/>
      <c r="DA61" s="368"/>
      <c r="DB61" s="29"/>
      <c r="DC61" s="368"/>
      <c r="DD61" s="29"/>
      <c r="DE61" s="368"/>
      <c r="DF61" s="29"/>
      <c r="DG61" s="368"/>
      <c r="DH61" s="156"/>
      <c r="DI61" s="29"/>
      <c r="DJ61" s="29"/>
      <c r="DK61" s="112"/>
      <c r="DL61" s="29"/>
      <c r="DM61" s="29"/>
      <c r="DN61" s="29"/>
      <c r="DO61" s="351"/>
      <c r="DQ61" s="351"/>
      <c r="DS61" s="351"/>
      <c r="DU61" s="351"/>
      <c r="DW61" s="351"/>
      <c r="DX61" s="138"/>
      <c r="EE61" s="351"/>
      <c r="EG61" s="351"/>
      <c r="EI61" s="351"/>
      <c r="EK61" s="351"/>
      <c r="EM61" s="351"/>
      <c r="EU61" s="351"/>
      <c r="EW61" s="351"/>
      <c r="EY61" s="351"/>
      <c r="FA61" s="351"/>
      <c r="FC61" s="351"/>
      <c r="FK61" s="351"/>
      <c r="FM61" s="351"/>
      <c r="FO61" s="351"/>
      <c r="FQ61" s="351"/>
      <c r="FS61" s="351"/>
    </row>
    <row r="62" spans="1:175" s="1" customFormat="1" ht="15" customHeight="1" x14ac:dyDescent="0.25">
      <c r="A62" s="137" t="str">
        <f ca="1">IF(OR(A63="Bye",A64="Bye"),"Bye","")</f>
        <v>Bye</v>
      </c>
      <c r="B62" s="131"/>
      <c r="C62" s="16"/>
      <c r="E62" s="9"/>
      <c r="F62" s="9"/>
      <c r="G62" s="351"/>
      <c r="H62" s="9"/>
      <c r="I62" s="351"/>
      <c r="J62" s="9"/>
      <c r="K62" s="351"/>
      <c r="L62" s="9"/>
      <c r="M62" s="351"/>
      <c r="N62" s="9"/>
      <c r="O62" s="351"/>
      <c r="P62" s="137"/>
      <c r="Q62" s="148"/>
      <c r="R62" s="240"/>
      <c r="S62" s="16"/>
      <c r="V62" s="9"/>
      <c r="W62" s="351"/>
      <c r="X62" s="9"/>
      <c r="Y62" s="351"/>
      <c r="Z62" s="9"/>
      <c r="AA62" s="351"/>
      <c r="AB62" s="9"/>
      <c r="AC62" s="351"/>
      <c r="AD62" s="9"/>
      <c r="AE62" s="351"/>
      <c r="AF62" s="137"/>
      <c r="AG62" s="148"/>
      <c r="AH62" s="216"/>
      <c r="AI62" s="2"/>
      <c r="AJ62" s="2"/>
      <c r="AK62" s="2"/>
      <c r="AL62" s="2"/>
      <c r="AM62" s="350"/>
      <c r="AN62" s="2"/>
      <c r="AO62" s="351"/>
      <c r="AQ62" s="351"/>
      <c r="AS62" s="351"/>
      <c r="AU62" s="351"/>
      <c r="AV62" s="138"/>
      <c r="AW62" s="138"/>
      <c r="AX62" s="164"/>
      <c r="BC62" s="351"/>
      <c r="BE62" s="351"/>
      <c r="BG62" s="351"/>
      <c r="BI62" s="351"/>
      <c r="BK62" s="351"/>
      <c r="BL62" s="138"/>
      <c r="BM62" s="28"/>
      <c r="BS62" s="351"/>
      <c r="BU62" s="351"/>
      <c r="BW62" s="351"/>
      <c r="BY62" s="351"/>
      <c r="CA62" s="351"/>
      <c r="CB62" s="138"/>
      <c r="CC62" s="28"/>
      <c r="CI62" s="351"/>
      <c r="CK62" s="351"/>
      <c r="CM62" s="351"/>
      <c r="CO62" s="351"/>
      <c r="CQ62" s="351"/>
      <c r="CT62" s="29"/>
      <c r="CU62" s="29"/>
      <c r="CV62" s="29"/>
      <c r="CW62" s="29"/>
      <c r="CX62" s="29"/>
      <c r="CY62" s="368"/>
      <c r="CZ62" s="29"/>
      <c r="DA62" s="368"/>
      <c r="DB62" s="29"/>
      <c r="DC62" s="368"/>
      <c r="DD62" s="29"/>
      <c r="DE62" s="368"/>
      <c r="DF62" s="29"/>
      <c r="DG62" s="368"/>
      <c r="DH62" s="156"/>
      <c r="DI62" s="29"/>
      <c r="DJ62" s="29"/>
      <c r="DK62" s="112"/>
      <c r="DL62" s="29"/>
      <c r="DM62" s="29"/>
      <c r="DN62" s="29"/>
      <c r="DO62" s="351"/>
      <c r="DQ62" s="351"/>
      <c r="DS62" s="351"/>
      <c r="DU62" s="351"/>
      <c r="DW62" s="351"/>
      <c r="DX62" s="138"/>
      <c r="EE62" s="351"/>
      <c r="EG62" s="351"/>
      <c r="EI62" s="351"/>
      <c r="EK62" s="351"/>
      <c r="EM62" s="351"/>
      <c r="EU62" s="351"/>
      <c r="EW62" s="351"/>
      <c r="EY62" s="351"/>
      <c r="FA62" s="351"/>
      <c r="FC62" s="351"/>
      <c r="FK62" s="351"/>
      <c r="FM62" s="351"/>
      <c r="FO62" s="351"/>
      <c r="FQ62" s="351"/>
      <c r="FS62" s="351"/>
    </row>
    <row r="63" spans="1:175" s="1" customFormat="1" ht="15" customHeight="1" thickBot="1" x14ac:dyDescent="0.3">
      <c r="A63" s="137" t="str">
        <f ca="1">dummy1!S18</f>
        <v>Bye</v>
      </c>
      <c r="B63" s="132"/>
      <c r="C63" s="15" t="str">
        <f ca="1">IF(D63="Bye","","("&amp;A63&amp;")")</f>
        <v>(Bye)</v>
      </c>
      <c r="D63" s="1" t="str">
        <f ca="1">IFERROR(VLOOKUP(A63,dummy1!$K$45:$L$300,2,FALSE),"")</f>
        <v/>
      </c>
      <c r="F63" s="23"/>
      <c r="G63" s="352"/>
      <c r="H63" s="23"/>
      <c r="I63" s="352"/>
      <c r="J63" s="23"/>
      <c r="K63" s="352"/>
      <c r="L63" s="23"/>
      <c r="M63" s="352"/>
      <c r="N63" s="23"/>
      <c r="O63" s="361"/>
      <c r="P63" s="138">
        <f ca="1">IF(A64="Bye",$A$11,IF(F63&gt;F64,1,0)+IF(H63&gt;H64,1,0)+IF(J63&gt;J64,1,0)+IF(L63&gt;L64,1,0)+IF(N63&gt;N64,1,0))</f>
        <v>3</v>
      </c>
      <c r="Q63" s="148"/>
      <c r="R63" s="240"/>
      <c r="S63" s="184">
        <f ca="1">S51+1</f>
        <v>17</v>
      </c>
      <c r="T63" s="185">
        <f ca="1">VLOOKUP(S63,dummy1!$O$9:$R$72,2,FALSE)</f>
        <v>42040</v>
      </c>
      <c r="U63" s="186">
        <f ca="1">VLOOKUP(S63,dummy1!$O$9:$R$72,3,FALSE)</f>
        <v>0.70833333333333337</v>
      </c>
      <c r="V63" s="414" t="str">
        <f ca="1">VLOOKUP(S63,dummy1!$O$9:$R$72,4,FALSE)</f>
        <v>Court 1</v>
      </c>
      <c r="W63" s="414"/>
      <c r="X63" s="414"/>
      <c r="Y63" s="414"/>
      <c r="Z63" s="414"/>
      <c r="AA63" s="414"/>
      <c r="AB63" s="414"/>
      <c r="AC63" s="414"/>
      <c r="AD63" s="414"/>
      <c r="AE63" s="351"/>
      <c r="AF63" s="137"/>
      <c r="AG63" s="148"/>
      <c r="AH63" s="216"/>
      <c r="AI63" s="2"/>
      <c r="AJ63" s="2"/>
      <c r="AK63" s="2"/>
      <c r="AL63" s="2"/>
      <c r="AM63" s="350"/>
      <c r="AN63" s="2"/>
      <c r="AO63" s="351"/>
      <c r="AQ63" s="351"/>
      <c r="AS63" s="351"/>
      <c r="AU63" s="351"/>
      <c r="AV63" s="138"/>
      <c r="AW63" s="138"/>
      <c r="AX63" s="164"/>
      <c r="BC63" s="351"/>
      <c r="BE63" s="351"/>
      <c r="BG63" s="351"/>
      <c r="BI63" s="351"/>
      <c r="BK63" s="351"/>
      <c r="BL63" s="138"/>
      <c r="BM63" s="28"/>
      <c r="BS63" s="351"/>
      <c r="BU63" s="351"/>
      <c r="BW63" s="351"/>
      <c r="BY63" s="351"/>
      <c r="CA63" s="351"/>
      <c r="CB63" s="138"/>
      <c r="CC63" s="28"/>
      <c r="CI63" s="351"/>
      <c r="CK63" s="351"/>
      <c r="CM63" s="351"/>
      <c r="CO63" s="351"/>
      <c r="CQ63" s="351"/>
      <c r="CT63" s="29"/>
      <c r="CU63" s="29"/>
      <c r="CV63" s="29"/>
      <c r="CW63" s="29"/>
      <c r="CX63" s="29"/>
      <c r="CY63" s="368"/>
      <c r="CZ63" s="29"/>
      <c r="DA63" s="368"/>
      <c r="DB63" s="29"/>
      <c r="DC63" s="368"/>
      <c r="DD63" s="29"/>
      <c r="DE63" s="368"/>
      <c r="DF63" s="29"/>
      <c r="DG63" s="368"/>
      <c r="DH63" s="156"/>
      <c r="DI63" s="29"/>
      <c r="DJ63" s="29"/>
      <c r="DK63" s="112"/>
      <c r="DL63" s="29"/>
      <c r="DM63" s="29"/>
      <c r="DN63" s="29"/>
      <c r="DO63" s="351"/>
      <c r="DQ63" s="351"/>
      <c r="DS63" s="351"/>
      <c r="DU63" s="351"/>
      <c r="DW63" s="351"/>
      <c r="DX63" s="138"/>
      <c r="EE63" s="351"/>
      <c r="EG63" s="351"/>
      <c r="EI63" s="351"/>
      <c r="EK63" s="351"/>
      <c r="EM63" s="351"/>
      <c r="EU63" s="351"/>
      <c r="EW63" s="351"/>
      <c r="EY63" s="351"/>
      <c r="FA63" s="351"/>
      <c r="FC63" s="351"/>
      <c r="FK63" s="351"/>
      <c r="FM63" s="351"/>
      <c r="FO63" s="351"/>
      <c r="FQ63" s="351"/>
      <c r="FS63" s="351"/>
    </row>
    <row r="64" spans="1:175" s="1" customFormat="1" ht="15" customHeight="1" x14ac:dyDescent="0.25">
      <c r="A64" s="137" t="str">
        <f ca="1">dummy1!T18</f>
        <v>Bye</v>
      </c>
      <c r="B64" s="132"/>
      <c r="C64" s="15" t="str">
        <f ca="1">IF(D64="Bye","","("&amp;A64&amp;")")</f>
        <v>(Bye)</v>
      </c>
      <c r="D64" s="10" t="str">
        <f ca="1">IFERROR(VLOOKUP(A64,dummy1!$K$45:$L$300,2,FALSE),"")</f>
        <v/>
      </c>
      <c r="E64" s="10"/>
      <c r="F64" s="24"/>
      <c r="G64" s="353"/>
      <c r="H64" s="24"/>
      <c r="I64" s="353"/>
      <c r="J64" s="24"/>
      <c r="K64" s="353"/>
      <c r="L64" s="24"/>
      <c r="M64" s="353"/>
      <c r="N64" s="24"/>
      <c r="O64" s="362"/>
      <c r="P64" s="149">
        <f ca="1">IF(A63="Bye",$A$11,IF(F63&lt;F64,1,0)+IF(H63&lt;H64,1,0)+IF(J63&lt;J64,1,0)+IF(L63&lt;L64,1,0)+IF(N63&lt;N64,1,0))</f>
        <v>3</v>
      </c>
      <c r="Q64" s="138"/>
      <c r="R64" s="112"/>
      <c r="S64" s="16"/>
      <c r="V64" s="9"/>
      <c r="W64" s="351"/>
      <c r="X64" s="9"/>
      <c r="Y64" s="351"/>
      <c r="Z64" s="9"/>
      <c r="AA64" s="351"/>
      <c r="AB64" s="9"/>
      <c r="AC64" s="351"/>
      <c r="AD64" s="9"/>
      <c r="AE64" s="351"/>
      <c r="AF64" s="137"/>
      <c r="AG64" s="148"/>
      <c r="AH64" s="216"/>
      <c r="AI64" s="2"/>
      <c r="AJ64" s="2"/>
      <c r="AK64" s="2"/>
      <c r="AL64" s="2"/>
      <c r="AM64" s="350"/>
      <c r="AN64" s="2"/>
      <c r="AO64" s="351"/>
      <c r="AQ64" s="351"/>
      <c r="AS64" s="351"/>
      <c r="AU64" s="351"/>
      <c r="AV64" s="138"/>
      <c r="AW64" s="138"/>
      <c r="AX64" s="164"/>
      <c r="BC64" s="351"/>
      <c r="BE64" s="351"/>
      <c r="BG64" s="351"/>
      <c r="BI64" s="351"/>
      <c r="BK64" s="351"/>
      <c r="BL64" s="138"/>
      <c r="BM64" s="28"/>
      <c r="BS64" s="351"/>
      <c r="BU64" s="351"/>
      <c r="BW64" s="351"/>
      <c r="BY64" s="351"/>
      <c r="CA64" s="351"/>
      <c r="CB64" s="138"/>
      <c r="CC64" s="28"/>
      <c r="CD64" s="223"/>
      <c r="CI64" s="351"/>
      <c r="CK64" s="351"/>
      <c r="CM64" s="351"/>
      <c r="CO64" s="351"/>
      <c r="CQ64" s="351"/>
      <c r="CR64" s="138"/>
      <c r="CT64" s="29"/>
      <c r="CU64" s="29"/>
      <c r="CV64" s="29"/>
      <c r="CW64" s="29"/>
      <c r="CX64" s="29"/>
      <c r="CY64" s="368"/>
      <c r="CZ64" s="29"/>
      <c r="DA64" s="368"/>
      <c r="DB64" s="29"/>
      <c r="DC64" s="368"/>
      <c r="DD64" s="29"/>
      <c r="DE64" s="368"/>
      <c r="DF64" s="29"/>
      <c r="DG64" s="368"/>
      <c r="DH64" s="156"/>
      <c r="DI64" s="29"/>
      <c r="DJ64" s="29"/>
      <c r="DK64" s="112"/>
      <c r="DL64" s="29"/>
      <c r="DM64" s="29"/>
      <c r="DN64" s="29"/>
      <c r="DO64" s="351"/>
      <c r="DQ64" s="351"/>
      <c r="DS64" s="351"/>
      <c r="DU64" s="351"/>
      <c r="DW64" s="351"/>
      <c r="DX64" s="138"/>
      <c r="EE64" s="351"/>
      <c r="EG64" s="351"/>
      <c r="EI64" s="351"/>
      <c r="EK64" s="351"/>
      <c r="EM64" s="351"/>
      <c r="EU64" s="351"/>
      <c r="EW64" s="351"/>
      <c r="EY64" s="351"/>
      <c r="FA64" s="351"/>
      <c r="FC64" s="351"/>
      <c r="FK64" s="351"/>
      <c r="FM64" s="351"/>
      <c r="FO64" s="351"/>
      <c r="FQ64" s="351"/>
      <c r="FS64" s="351"/>
    </row>
    <row r="65" spans="1:175" s="1" customFormat="1" ht="15" customHeight="1" x14ac:dyDescent="0.25">
      <c r="A65" s="137"/>
      <c r="B65" s="132"/>
      <c r="C65" s="16"/>
      <c r="F65" s="9"/>
      <c r="G65" s="351"/>
      <c r="H65" s="9"/>
      <c r="I65" s="351"/>
      <c r="J65" s="9"/>
      <c r="K65" s="351"/>
      <c r="L65" s="9"/>
      <c r="M65" s="351"/>
      <c r="N65" s="9"/>
      <c r="O65" s="351"/>
      <c r="P65" s="138"/>
      <c r="Q65" s="138"/>
      <c r="R65" s="216"/>
      <c r="S65" s="2"/>
      <c r="T65" s="2"/>
      <c r="U65" s="2"/>
      <c r="V65" s="2"/>
      <c r="W65" s="350"/>
      <c r="X65" s="2"/>
      <c r="Y65" s="350"/>
      <c r="Z65" s="2"/>
      <c r="AA65" s="350"/>
      <c r="AB65" s="2"/>
      <c r="AC65" s="350"/>
      <c r="AD65" s="2"/>
      <c r="AE65" s="350"/>
      <c r="AF65" s="137"/>
      <c r="AG65" s="148"/>
      <c r="AH65" s="244"/>
      <c r="AI65" s="16"/>
      <c r="AK65" s="9"/>
      <c r="AL65" s="9"/>
      <c r="AM65" s="351"/>
      <c r="AN65" s="9"/>
      <c r="AO65" s="351"/>
      <c r="AP65" s="9"/>
      <c r="AQ65" s="351"/>
      <c r="AR65" s="9"/>
      <c r="AS65" s="351"/>
      <c r="AT65" s="9"/>
      <c r="AU65" s="351"/>
      <c r="AV65" s="137"/>
      <c r="AW65" s="138"/>
      <c r="AX65" s="164"/>
      <c r="BC65" s="351"/>
      <c r="BE65" s="351"/>
      <c r="BG65" s="351"/>
      <c r="BI65" s="351"/>
      <c r="BK65" s="351"/>
      <c r="BL65" s="138"/>
      <c r="BM65" s="28"/>
      <c r="BS65" s="351"/>
      <c r="BU65" s="351"/>
      <c r="BW65" s="351"/>
      <c r="BY65" s="351"/>
      <c r="CA65" s="351"/>
      <c r="CB65" s="138"/>
      <c r="CC65" s="28"/>
      <c r="CD65" s="223"/>
      <c r="CI65" s="351"/>
      <c r="CK65" s="351"/>
      <c r="CM65" s="351"/>
      <c r="CO65" s="351"/>
      <c r="CQ65" s="351"/>
      <c r="CR65" s="138"/>
      <c r="CT65" s="29"/>
      <c r="CU65" s="29"/>
      <c r="CV65" s="29"/>
      <c r="CW65" s="29"/>
      <c r="CX65" s="29"/>
      <c r="CY65" s="368"/>
      <c r="CZ65" s="29"/>
      <c r="DA65" s="368"/>
      <c r="DB65" s="29"/>
      <c r="DC65" s="368"/>
      <c r="DD65" s="29"/>
      <c r="DE65" s="368"/>
      <c r="DF65" s="29"/>
      <c r="DG65" s="368"/>
      <c r="DH65" s="156"/>
      <c r="DI65" s="29"/>
      <c r="DJ65" s="29"/>
      <c r="DK65" s="112"/>
      <c r="DL65" s="29"/>
      <c r="DM65" s="29"/>
      <c r="DN65" s="29"/>
      <c r="DO65" s="351"/>
      <c r="DQ65" s="351"/>
      <c r="DS65" s="351"/>
      <c r="DU65" s="351"/>
      <c r="DW65" s="351"/>
      <c r="DX65" s="138"/>
      <c r="EE65" s="351"/>
      <c r="EG65" s="351"/>
      <c r="EI65" s="351"/>
      <c r="EK65" s="351"/>
      <c r="EM65" s="351"/>
      <c r="EU65" s="351"/>
      <c r="EW65" s="351"/>
      <c r="EY65" s="351"/>
      <c r="FA65" s="351"/>
      <c r="FC65" s="351"/>
      <c r="FK65" s="351"/>
      <c r="FM65" s="351"/>
      <c r="FO65" s="351"/>
      <c r="FQ65" s="351"/>
      <c r="FS65" s="351"/>
    </row>
    <row r="66" spans="1:175" s="1" customFormat="1" ht="15" customHeight="1" thickBot="1" x14ac:dyDescent="0.3">
      <c r="A66" s="137"/>
      <c r="B66" s="131"/>
      <c r="C66" s="130">
        <f ca="1">IF(A63&lt;&gt;"Bye",IF(A64&lt;&gt;"Bye",C60+1,C60),C60)</f>
        <v>8</v>
      </c>
      <c r="D66" s="182">
        <f ca="1">VLOOKUP(C66,dummy1!$O$9:$R$72,2,FALSE)</f>
        <v>42040</v>
      </c>
      <c r="E66" s="183">
        <f ca="1">VLOOKUP(C66,dummy1!$O$9:$R$72,3,FALSE)</f>
        <v>0.625</v>
      </c>
      <c r="F66" s="412" t="str">
        <f ca="1">VLOOKUP(C66,dummy1!$O$9:$R$72,4,FALSE)</f>
        <v>Court 8</v>
      </c>
      <c r="G66" s="412"/>
      <c r="H66" s="412"/>
      <c r="I66" s="412"/>
      <c r="J66" s="412"/>
      <c r="K66" s="412"/>
      <c r="L66" s="412"/>
      <c r="M66" s="412"/>
      <c r="N66" s="412"/>
      <c r="O66" s="351"/>
      <c r="P66" s="138"/>
      <c r="Q66" s="138"/>
      <c r="R66" s="216"/>
      <c r="S66" s="2"/>
      <c r="T66" s="2"/>
      <c r="U66" s="2"/>
      <c r="V66" s="2"/>
      <c r="W66" s="350"/>
      <c r="X66" s="2"/>
      <c r="Y66" s="350"/>
      <c r="Z66" s="2"/>
      <c r="AA66" s="350"/>
      <c r="AB66" s="2"/>
      <c r="AC66" s="350"/>
      <c r="AD66" s="2"/>
      <c r="AE66" s="350"/>
      <c r="AF66" s="137"/>
      <c r="AG66" s="147"/>
      <c r="AH66" s="245"/>
      <c r="AI66" s="27" t="str">
        <f>IF(AF60=$A$11,S60,IF(AF61=$A$11,S61,""))</f>
        <v/>
      </c>
      <c r="AJ66" s="1" t="str">
        <f ca="1">IF(AF60=$A$11,T60,IF(AF61=$A$11,T61,"Winner Match "&amp;S63))</f>
        <v>Winner Match 17</v>
      </c>
      <c r="AL66" s="23"/>
      <c r="AM66" s="352"/>
      <c r="AN66" s="23"/>
      <c r="AO66" s="352"/>
      <c r="AP66" s="23"/>
      <c r="AQ66" s="352"/>
      <c r="AR66" s="23"/>
      <c r="AS66" s="352"/>
      <c r="AT66" s="23"/>
      <c r="AU66" s="361"/>
      <c r="AV66" s="138">
        <f>IF(AL66&gt;AL67,1,0)+IF(AN66&gt;AN67,1,0)+IF(AP66&gt;AP67,1,0)+IF(AR66&gt;AR67,1,0)+IF(AT66&gt;AT67,1,0)</f>
        <v>0</v>
      </c>
      <c r="AW66" s="138"/>
      <c r="AX66" s="164"/>
      <c r="BC66" s="351"/>
      <c r="BE66" s="351"/>
      <c r="BG66" s="351"/>
      <c r="BI66" s="351"/>
      <c r="BK66" s="351"/>
      <c r="BL66" s="138"/>
      <c r="BM66" s="28"/>
      <c r="BS66" s="351"/>
      <c r="BU66" s="351"/>
      <c r="BW66" s="351"/>
      <c r="BY66" s="351"/>
      <c r="CA66" s="351"/>
      <c r="CB66" s="138"/>
      <c r="CC66" s="28"/>
      <c r="CD66" s="223"/>
      <c r="CI66" s="351"/>
      <c r="CK66" s="351"/>
      <c r="CM66" s="351"/>
      <c r="CO66" s="351"/>
      <c r="CQ66" s="351"/>
      <c r="CR66" s="138"/>
      <c r="CT66" s="29"/>
      <c r="CU66" s="29"/>
      <c r="CV66" s="29"/>
      <c r="CW66" s="29"/>
      <c r="CX66" s="29"/>
      <c r="CY66" s="368"/>
      <c r="CZ66" s="29"/>
      <c r="DA66" s="368"/>
      <c r="DB66" s="29"/>
      <c r="DC66" s="368"/>
      <c r="DD66" s="29"/>
      <c r="DE66" s="368"/>
      <c r="DF66" s="29"/>
      <c r="DG66" s="368"/>
      <c r="DH66" s="156"/>
      <c r="DI66" s="29"/>
      <c r="DJ66" s="29"/>
      <c r="DK66" s="112"/>
      <c r="DL66" s="29"/>
      <c r="DM66" s="29"/>
      <c r="DN66" s="29"/>
      <c r="DO66" s="351"/>
      <c r="DQ66" s="351"/>
      <c r="DS66" s="351"/>
      <c r="DU66" s="351"/>
      <c r="DW66" s="351"/>
      <c r="DX66" s="138"/>
      <c r="EE66" s="351"/>
      <c r="EG66" s="351"/>
      <c r="EI66" s="351"/>
      <c r="EK66" s="351"/>
      <c r="EM66" s="351"/>
      <c r="EU66" s="351"/>
      <c r="EW66" s="351"/>
      <c r="EY66" s="351"/>
      <c r="FA66" s="351"/>
      <c r="FC66" s="351"/>
      <c r="FK66" s="351"/>
      <c r="FM66" s="351"/>
      <c r="FO66" s="351"/>
      <c r="FQ66" s="351"/>
      <c r="FS66" s="351"/>
    </row>
    <row r="67" spans="1:175" s="1" customFormat="1" ht="15" customHeight="1" x14ac:dyDescent="0.25">
      <c r="A67" s="137"/>
      <c r="B67" s="113"/>
      <c r="C67" s="16"/>
      <c r="F67" s="9"/>
      <c r="G67" s="351"/>
      <c r="H67" s="9"/>
      <c r="I67" s="351"/>
      <c r="J67" s="9"/>
      <c r="K67" s="351"/>
      <c r="L67" s="9"/>
      <c r="M67" s="351"/>
      <c r="N67" s="9"/>
      <c r="O67" s="351"/>
      <c r="P67" s="137"/>
      <c r="Q67" s="137"/>
      <c r="R67" s="216"/>
      <c r="S67" s="2"/>
      <c r="T67" s="2"/>
      <c r="U67" s="2"/>
      <c r="V67" s="2"/>
      <c r="W67" s="350"/>
      <c r="X67" s="2"/>
      <c r="Y67" s="350"/>
      <c r="Z67" s="2"/>
      <c r="AA67" s="350"/>
      <c r="AB67" s="2"/>
      <c r="AC67" s="350"/>
      <c r="AD67" s="2"/>
      <c r="AE67" s="350"/>
      <c r="AF67" s="137"/>
      <c r="AG67" s="148"/>
      <c r="AH67" s="246"/>
      <c r="AI67" s="15" t="str">
        <f>IF(AF72=$A$11,S72,IF(AF73=$A$11,S73,""))</f>
        <v/>
      </c>
      <c r="AJ67" s="10" t="str">
        <f ca="1">IF(AF72=$A$11,T72,IF(AF73=$A$11,T73,"Winner Match "&amp;S75))</f>
        <v>Winner Match 18</v>
      </c>
      <c r="AK67" s="10"/>
      <c r="AL67" s="24"/>
      <c r="AM67" s="353"/>
      <c r="AN67" s="24"/>
      <c r="AO67" s="353"/>
      <c r="AP67" s="24"/>
      <c r="AQ67" s="353"/>
      <c r="AR67" s="24"/>
      <c r="AS67" s="353"/>
      <c r="AT67" s="24"/>
      <c r="AU67" s="362"/>
      <c r="AV67" s="149">
        <f>IF(AL66&lt;AL67,1,0)+IF(AN66&lt;AN67,1,0)+IF(AP66&lt;AP67,1,0)+IF(AR66&lt;AR67,1,0)+IF(AT66&lt;AT67,1,0)</f>
        <v>0</v>
      </c>
      <c r="AW67" s="148"/>
      <c r="AX67" s="164"/>
      <c r="BC67" s="351"/>
      <c r="BE67" s="351"/>
      <c r="BG67" s="351"/>
      <c r="BI67" s="351"/>
      <c r="BK67" s="351"/>
      <c r="BL67" s="138"/>
      <c r="BM67" s="28"/>
      <c r="BS67" s="351"/>
      <c r="BU67" s="351"/>
      <c r="BW67" s="351"/>
      <c r="BY67" s="351"/>
      <c r="CA67" s="351"/>
      <c r="CB67" s="138"/>
      <c r="CC67" s="28"/>
      <c r="CD67" s="223"/>
      <c r="CI67" s="351"/>
      <c r="CK67" s="351"/>
      <c r="CM67" s="351"/>
      <c r="CO67" s="351"/>
      <c r="CQ67" s="351"/>
      <c r="CR67" s="138"/>
      <c r="CT67" s="29"/>
      <c r="CU67" s="29"/>
      <c r="CV67" s="29"/>
      <c r="CW67" s="29"/>
      <c r="CX67" s="29"/>
      <c r="CY67" s="368"/>
      <c r="CZ67" s="29"/>
      <c r="DA67" s="368"/>
      <c r="DB67" s="29"/>
      <c r="DC67" s="368"/>
      <c r="DD67" s="29"/>
      <c r="DE67" s="368"/>
      <c r="DF67" s="29"/>
      <c r="DG67" s="368"/>
      <c r="DH67" s="156"/>
      <c r="DI67" s="29"/>
      <c r="DJ67" s="29"/>
      <c r="DK67" s="112"/>
      <c r="DL67" s="29"/>
      <c r="DM67" s="29"/>
      <c r="DN67" s="29"/>
      <c r="DO67" s="351"/>
      <c r="DQ67" s="351"/>
      <c r="DS67" s="351"/>
      <c r="DU67" s="351"/>
      <c r="DW67" s="351"/>
      <c r="DX67" s="138"/>
      <c r="EE67" s="351"/>
      <c r="EG67" s="351"/>
      <c r="EI67" s="351"/>
      <c r="EK67" s="351"/>
      <c r="EM67" s="351"/>
      <c r="EU67" s="351"/>
      <c r="EW67" s="351"/>
      <c r="EY67" s="351"/>
      <c r="FA67" s="351"/>
      <c r="FC67" s="351"/>
      <c r="FK67" s="351"/>
      <c r="FM67" s="351"/>
      <c r="FO67" s="351"/>
      <c r="FQ67" s="351"/>
      <c r="FS67" s="351"/>
    </row>
    <row r="68" spans="1:175" s="1" customFormat="1" ht="15" customHeight="1" x14ac:dyDescent="0.25">
      <c r="A68" s="137" t="str">
        <f ca="1">IF(OR(A69="Bye",A70="Bye"),"Bye","")</f>
        <v>Bye</v>
      </c>
      <c r="B68" s="131"/>
      <c r="C68" s="16"/>
      <c r="E68" s="9"/>
      <c r="F68" s="9"/>
      <c r="G68" s="351"/>
      <c r="H68" s="9"/>
      <c r="I68" s="351"/>
      <c r="J68" s="9"/>
      <c r="K68" s="351"/>
      <c r="L68" s="9"/>
      <c r="M68" s="351"/>
      <c r="N68" s="9"/>
      <c r="O68" s="351"/>
      <c r="P68" s="137"/>
      <c r="Q68" s="137"/>
      <c r="R68" s="216"/>
      <c r="S68" s="2"/>
      <c r="T68" s="2"/>
      <c r="U68" s="2"/>
      <c r="V68" s="2"/>
      <c r="W68" s="350"/>
      <c r="X68" s="2"/>
      <c r="Y68" s="350"/>
      <c r="Z68" s="2"/>
      <c r="AA68" s="350"/>
      <c r="AB68" s="2"/>
      <c r="AC68" s="350"/>
      <c r="AD68" s="2"/>
      <c r="AE68" s="350"/>
      <c r="AF68" s="137"/>
      <c r="AG68" s="148"/>
      <c r="AH68" s="246"/>
      <c r="AI68" s="16"/>
      <c r="AL68" s="9"/>
      <c r="AM68" s="351"/>
      <c r="AN68" s="9"/>
      <c r="AO68" s="351"/>
      <c r="AP68" s="9"/>
      <c r="AQ68" s="351"/>
      <c r="AR68" s="9"/>
      <c r="AS68" s="351"/>
      <c r="AT68" s="9"/>
      <c r="AU68" s="351"/>
      <c r="AV68" s="137"/>
      <c r="AW68" s="148"/>
      <c r="AX68" s="164"/>
      <c r="BC68" s="351"/>
      <c r="BE68" s="351"/>
      <c r="BG68" s="351"/>
      <c r="BI68" s="351"/>
      <c r="BK68" s="351"/>
      <c r="BL68" s="138"/>
      <c r="BM68" s="28"/>
      <c r="BS68" s="351"/>
      <c r="BU68" s="351"/>
      <c r="BW68" s="351"/>
      <c r="BY68" s="351"/>
      <c r="CA68" s="351"/>
      <c r="CB68" s="138"/>
      <c r="CC68" s="28"/>
      <c r="CD68" s="223"/>
      <c r="CI68" s="351"/>
      <c r="CK68" s="351"/>
      <c r="CM68" s="351"/>
      <c r="CO68" s="351"/>
      <c r="CQ68" s="351"/>
      <c r="CR68" s="138"/>
      <c r="CT68" s="29"/>
      <c r="CU68" s="29"/>
      <c r="CV68" s="29"/>
      <c r="CW68" s="29"/>
      <c r="CX68" s="29"/>
      <c r="CY68" s="368"/>
      <c r="CZ68" s="29"/>
      <c r="DA68" s="368"/>
      <c r="DB68" s="29"/>
      <c r="DC68" s="368"/>
      <c r="DD68" s="29"/>
      <c r="DE68" s="368"/>
      <c r="DF68" s="29"/>
      <c r="DG68" s="368"/>
      <c r="DH68" s="156"/>
      <c r="DI68" s="29"/>
      <c r="DJ68" s="29"/>
      <c r="DK68" s="112"/>
      <c r="DL68" s="29"/>
      <c r="DM68" s="29"/>
      <c r="DN68" s="29"/>
      <c r="DO68" s="351"/>
      <c r="DQ68" s="351"/>
      <c r="DS68" s="351"/>
      <c r="DU68" s="351"/>
      <c r="DW68" s="351"/>
      <c r="DX68" s="138"/>
      <c r="EE68" s="351"/>
      <c r="EG68" s="351"/>
      <c r="EI68" s="351"/>
      <c r="EK68" s="351"/>
      <c r="EM68" s="351"/>
      <c r="EU68" s="351"/>
      <c r="EW68" s="351"/>
      <c r="EY68" s="351"/>
      <c r="FA68" s="351"/>
      <c r="FC68" s="351"/>
      <c r="FK68" s="351"/>
      <c r="FM68" s="351"/>
      <c r="FO68" s="351"/>
      <c r="FQ68" s="351"/>
      <c r="FS68" s="351"/>
    </row>
    <row r="69" spans="1:175" s="1" customFormat="1" ht="15" customHeight="1" thickBot="1" x14ac:dyDescent="0.3">
      <c r="A69" s="137" t="str">
        <f ca="1">dummy1!S19</f>
        <v>Bye</v>
      </c>
      <c r="B69" s="132"/>
      <c r="C69" s="15" t="str">
        <f ca="1">IF(D69="Bye","","("&amp;A69&amp;")")</f>
        <v>(Bye)</v>
      </c>
      <c r="D69" s="1" t="str">
        <f ca="1">IFERROR(VLOOKUP(A69,dummy1!$K$45:$L$300,2,FALSE),"")</f>
        <v/>
      </c>
      <c r="F69" s="23"/>
      <c r="G69" s="352"/>
      <c r="H69" s="23"/>
      <c r="I69" s="352"/>
      <c r="J69" s="23"/>
      <c r="K69" s="352"/>
      <c r="L69" s="23"/>
      <c r="M69" s="352"/>
      <c r="N69" s="23"/>
      <c r="O69" s="361"/>
      <c r="P69" s="138">
        <f ca="1">IF(A70="Bye",$A$11,IF(F69&gt;F70,1,0)+IF(H69&gt;H70,1,0)+IF(J69&gt;J70,1,0)+IF(L69&gt;L70,1,0)+IF(N69&gt;N70,1,0))</f>
        <v>3</v>
      </c>
      <c r="Q69" s="137"/>
      <c r="R69" s="216"/>
      <c r="S69" s="2"/>
      <c r="T69" s="2"/>
      <c r="U69" s="2"/>
      <c r="V69" s="2"/>
      <c r="W69" s="350"/>
      <c r="X69" s="2"/>
      <c r="Y69" s="350"/>
      <c r="Z69" s="2"/>
      <c r="AA69" s="350"/>
      <c r="AB69" s="2"/>
      <c r="AC69" s="350"/>
      <c r="AD69" s="2"/>
      <c r="AE69" s="350"/>
      <c r="AF69" s="137"/>
      <c r="AG69" s="148"/>
      <c r="AH69" s="244"/>
      <c r="AI69" s="198">
        <f ca="1">AI45+1</f>
        <v>35</v>
      </c>
      <c r="AJ69" s="196">
        <f ca="1">VLOOKUP(AI69,dummy1!$O$9:$R$136,2,FALSE)</f>
        <v>42040</v>
      </c>
      <c r="AK69" s="197">
        <f ca="1">VLOOKUP(AI69,dummy1!$O$9:$R$136,3,FALSE)</f>
        <v>0.79166666666666674</v>
      </c>
      <c r="AL69" s="413" t="str">
        <f ca="1">VLOOKUP(AI69,dummy1!$O$9:$R$136,4,FALSE)</f>
        <v>Court 3</v>
      </c>
      <c r="AM69" s="413"/>
      <c r="AN69" s="413"/>
      <c r="AO69" s="413"/>
      <c r="AP69" s="413"/>
      <c r="AQ69" s="413"/>
      <c r="AR69" s="413"/>
      <c r="AS69" s="413"/>
      <c r="AT69" s="413"/>
      <c r="AU69" s="351"/>
      <c r="AV69" s="137"/>
      <c r="AW69" s="148"/>
      <c r="AX69" s="164"/>
      <c r="BC69" s="351"/>
      <c r="BE69" s="351"/>
      <c r="BG69" s="351"/>
      <c r="BI69" s="351"/>
      <c r="BK69" s="351"/>
      <c r="BL69" s="138"/>
      <c r="BM69" s="28"/>
      <c r="BS69" s="351"/>
      <c r="BU69" s="351"/>
      <c r="BW69" s="351"/>
      <c r="BY69" s="351"/>
      <c r="CA69" s="351"/>
      <c r="CB69" s="138"/>
      <c r="CC69" s="28"/>
      <c r="CD69" s="223"/>
      <c r="CI69" s="351"/>
      <c r="CK69" s="351"/>
      <c r="CM69" s="351"/>
      <c r="CO69" s="351"/>
      <c r="CQ69" s="351"/>
      <c r="CR69" s="138"/>
      <c r="CT69" s="29"/>
      <c r="CU69" s="29"/>
      <c r="CV69" s="29"/>
      <c r="CW69" s="29"/>
      <c r="CX69" s="29"/>
      <c r="CY69" s="368"/>
      <c r="CZ69" s="29"/>
      <c r="DA69" s="368"/>
      <c r="DB69" s="29"/>
      <c r="DC69" s="368"/>
      <c r="DD69" s="29"/>
      <c r="DE69" s="368"/>
      <c r="DF69" s="29"/>
      <c r="DG69" s="368"/>
      <c r="DH69" s="156"/>
      <c r="DI69" s="29"/>
      <c r="DJ69" s="29"/>
      <c r="DK69" s="112"/>
      <c r="DL69" s="29"/>
      <c r="DM69" s="29"/>
      <c r="DN69" s="29"/>
      <c r="DO69" s="351"/>
      <c r="DQ69" s="351"/>
      <c r="DS69" s="351"/>
      <c r="DU69" s="351"/>
      <c r="DW69" s="351"/>
      <c r="DX69" s="138"/>
      <c r="EE69" s="351"/>
      <c r="EG69" s="351"/>
      <c r="EI69" s="351"/>
      <c r="EK69" s="351"/>
      <c r="EM69" s="351"/>
      <c r="EU69" s="351"/>
      <c r="EW69" s="351"/>
      <c r="EY69" s="351"/>
      <c r="FA69" s="351"/>
      <c r="FC69" s="351"/>
      <c r="FK69" s="351"/>
      <c r="FM69" s="351"/>
      <c r="FO69" s="351"/>
      <c r="FQ69" s="351"/>
      <c r="FS69" s="351"/>
    </row>
    <row r="70" spans="1:175" s="1" customFormat="1" ht="15" customHeight="1" x14ac:dyDescent="0.25">
      <c r="A70" s="137" t="str">
        <f ca="1">dummy1!T19</f>
        <v>Bye</v>
      </c>
      <c r="B70" s="132"/>
      <c r="C70" s="15" t="str">
        <f ca="1">IF(D70="Bye","","("&amp;A70&amp;")")</f>
        <v>(Bye)</v>
      </c>
      <c r="D70" s="10" t="str">
        <f ca="1">IFERROR(VLOOKUP(A70,dummy1!$K$45:$L$300,2,FALSE),"")</f>
        <v/>
      </c>
      <c r="E70" s="10"/>
      <c r="F70" s="24"/>
      <c r="G70" s="353"/>
      <c r="H70" s="24"/>
      <c r="I70" s="353"/>
      <c r="J70" s="24"/>
      <c r="K70" s="353"/>
      <c r="L70" s="24"/>
      <c r="M70" s="353"/>
      <c r="N70" s="24"/>
      <c r="O70" s="362"/>
      <c r="P70" s="145">
        <f ca="1">IF(A69="Bye",$A$11,IF(F69&lt;F70,1,0)+IF(H69&lt;H70,1,0)+IF(J69&lt;J70,1,0)+IF(L69&lt;L70,1,0)+IF(N69&lt;N70,1,0))</f>
        <v>3</v>
      </c>
      <c r="Q70" s="137"/>
      <c r="R70" s="216"/>
      <c r="S70" s="2"/>
      <c r="T70" s="2"/>
      <c r="U70" s="2"/>
      <c r="V70" s="2"/>
      <c r="W70" s="350"/>
      <c r="X70" s="2"/>
      <c r="Y70" s="350"/>
      <c r="Z70" s="2"/>
      <c r="AA70" s="350"/>
      <c r="AB70" s="2"/>
      <c r="AC70" s="350"/>
      <c r="AD70" s="2"/>
      <c r="AE70" s="350"/>
      <c r="AF70" s="137"/>
      <c r="AG70" s="148"/>
      <c r="AH70" s="247"/>
      <c r="AI70" s="16"/>
      <c r="AL70" s="9"/>
      <c r="AM70" s="351"/>
      <c r="AN70" s="9"/>
      <c r="AO70" s="351"/>
      <c r="AP70" s="9"/>
      <c r="AQ70" s="351"/>
      <c r="AR70" s="9"/>
      <c r="AS70" s="351"/>
      <c r="AT70" s="9"/>
      <c r="AU70" s="351"/>
      <c r="AV70" s="137"/>
      <c r="AW70" s="148"/>
      <c r="AX70" s="164"/>
      <c r="BC70" s="351"/>
      <c r="BE70" s="351"/>
      <c r="BF70" s="6"/>
      <c r="BG70" s="370"/>
      <c r="BH70" s="6"/>
      <c r="BI70" s="370"/>
      <c r="BJ70" s="6"/>
      <c r="BK70" s="370"/>
      <c r="BL70" s="138"/>
      <c r="BM70" s="28"/>
      <c r="BS70" s="351"/>
      <c r="BU70" s="351"/>
      <c r="BW70" s="351"/>
      <c r="BY70" s="351"/>
      <c r="CA70" s="351"/>
      <c r="CB70" s="138"/>
      <c r="CC70" s="28"/>
      <c r="CD70" s="223"/>
      <c r="CI70" s="351"/>
      <c r="CK70" s="351"/>
      <c r="CM70" s="351"/>
      <c r="CO70" s="351"/>
      <c r="CQ70" s="351"/>
      <c r="CR70" s="138"/>
      <c r="CT70" s="29"/>
      <c r="CU70" s="29"/>
      <c r="CV70" s="29"/>
      <c r="CW70" s="29"/>
      <c r="CX70" s="29"/>
      <c r="CY70" s="368"/>
      <c r="CZ70" s="29"/>
      <c r="DA70" s="368"/>
      <c r="DB70" s="29"/>
      <c r="DC70" s="368"/>
      <c r="DD70" s="29"/>
      <c r="DE70" s="368"/>
      <c r="DF70" s="29"/>
      <c r="DG70" s="368"/>
      <c r="DH70" s="156"/>
      <c r="DI70" s="29"/>
      <c r="DJ70" s="29"/>
      <c r="DK70" s="112"/>
      <c r="DL70" s="29"/>
      <c r="DM70" s="29"/>
      <c r="DN70" s="29"/>
      <c r="DO70" s="351"/>
      <c r="DQ70" s="351"/>
      <c r="DS70" s="351"/>
      <c r="DU70" s="351"/>
      <c r="DW70" s="351"/>
      <c r="DX70" s="138"/>
      <c r="EE70" s="351"/>
      <c r="EG70" s="351"/>
      <c r="EI70" s="351"/>
      <c r="EK70" s="351"/>
      <c r="EM70" s="351"/>
      <c r="EU70" s="351"/>
      <c r="EW70" s="351"/>
      <c r="EY70" s="351"/>
      <c r="FA70" s="351"/>
      <c r="FC70" s="351"/>
      <c r="FK70" s="351"/>
      <c r="FM70" s="351"/>
      <c r="FO70" s="351"/>
      <c r="FQ70" s="351"/>
      <c r="FS70" s="351"/>
    </row>
    <row r="71" spans="1:175" s="1" customFormat="1" ht="15" customHeight="1" x14ac:dyDescent="0.25">
      <c r="A71" s="137"/>
      <c r="B71" s="132"/>
      <c r="C71" s="16"/>
      <c r="F71" s="9"/>
      <c r="G71" s="351"/>
      <c r="H71" s="9"/>
      <c r="I71" s="351"/>
      <c r="J71" s="9"/>
      <c r="K71" s="351"/>
      <c r="L71" s="9"/>
      <c r="M71" s="351"/>
      <c r="N71" s="9"/>
      <c r="O71" s="351"/>
      <c r="P71" s="146"/>
      <c r="Q71" s="137"/>
      <c r="R71" s="240"/>
      <c r="S71" s="16"/>
      <c r="U71" s="9"/>
      <c r="V71" s="9"/>
      <c r="W71" s="351"/>
      <c r="X71" s="9"/>
      <c r="Y71" s="351"/>
      <c r="Z71" s="9"/>
      <c r="AA71" s="351"/>
      <c r="AB71" s="9"/>
      <c r="AC71" s="351"/>
      <c r="AD71" s="9"/>
      <c r="AE71" s="351"/>
      <c r="AF71" s="137"/>
      <c r="AG71" s="148"/>
      <c r="AH71" s="216"/>
      <c r="AI71" s="2"/>
      <c r="AJ71" s="2"/>
      <c r="AK71" s="2"/>
      <c r="AL71" s="2"/>
      <c r="AM71" s="350"/>
      <c r="AN71" s="2"/>
      <c r="AO71" s="351"/>
      <c r="AQ71" s="351"/>
      <c r="AS71" s="351"/>
      <c r="AU71" s="351"/>
      <c r="AV71" s="138"/>
      <c r="AW71" s="148"/>
      <c r="AX71" s="164"/>
      <c r="BC71" s="351"/>
      <c r="BE71" s="351"/>
      <c r="BF71" s="6"/>
      <c r="BG71" s="370"/>
      <c r="BH71" s="6"/>
      <c r="BI71" s="370"/>
      <c r="BJ71" s="6"/>
      <c r="BK71" s="370"/>
      <c r="BL71" s="138"/>
      <c r="BM71" s="28"/>
      <c r="BS71" s="351"/>
      <c r="BU71" s="351"/>
      <c r="BW71" s="351"/>
      <c r="BY71" s="351"/>
      <c r="CA71" s="351"/>
      <c r="CB71" s="138"/>
      <c r="CC71" s="28"/>
      <c r="CD71" s="223"/>
      <c r="CI71" s="351"/>
      <c r="CK71" s="351"/>
      <c r="CM71" s="351"/>
      <c r="CO71" s="351"/>
      <c r="CQ71" s="351"/>
      <c r="CR71" s="138"/>
      <c r="CT71" s="29"/>
      <c r="CU71" s="29"/>
      <c r="CV71" s="29"/>
      <c r="CW71" s="29"/>
      <c r="CX71" s="29"/>
      <c r="CY71" s="368"/>
      <c r="CZ71" s="29"/>
      <c r="DA71" s="368"/>
      <c r="DB71" s="29"/>
      <c r="DC71" s="368"/>
      <c r="DD71" s="29"/>
      <c r="DE71" s="368"/>
      <c r="DF71" s="29"/>
      <c r="DG71" s="368"/>
      <c r="DH71" s="156"/>
      <c r="DI71" s="29"/>
      <c r="DJ71" s="29"/>
      <c r="DK71" s="112"/>
      <c r="DL71" s="29"/>
      <c r="DM71" s="29"/>
      <c r="DN71" s="29"/>
      <c r="DO71" s="351"/>
      <c r="DQ71" s="351"/>
      <c r="DS71" s="351"/>
      <c r="DU71" s="351"/>
      <c r="DW71" s="351"/>
      <c r="DX71" s="138"/>
      <c r="EE71" s="351"/>
      <c r="EG71" s="351"/>
      <c r="EI71" s="351"/>
      <c r="EK71" s="351"/>
      <c r="EM71" s="351"/>
      <c r="EU71" s="351"/>
      <c r="EW71" s="351"/>
      <c r="EY71" s="351"/>
      <c r="FA71" s="351"/>
      <c r="FC71" s="351"/>
      <c r="FK71" s="351"/>
      <c r="FM71" s="351"/>
      <c r="FO71" s="351"/>
      <c r="FQ71" s="351"/>
      <c r="FS71" s="351"/>
    </row>
    <row r="72" spans="1:175" s="1" customFormat="1" ht="15" customHeight="1" thickBot="1" x14ac:dyDescent="0.3">
      <c r="A72" s="137"/>
      <c r="B72" s="131"/>
      <c r="C72" s="130">
        <f ca="1">IF(A69&lt;&gt;"Bye",IF(A70&lt;&gt;"Bye",C66+1,C66),C66)</f>
        <v>8</v>
      </c>
      <c r="D72" s="182">
        <f ca="1">VLOOKUP(C72,dummy1!$O$9:$R$72,2,FALSE)</f>
        <v>42040</v>
      </c>
      <c r="E72" s="183">
        <f ca="1">VLOOKUP(C72,dummy1!$O$9:$R$72,3,FALSE)</f>
        <v>0.625</v>
      </c>
      <c r="F72" s="412" t="str">
        <f ca="1">VLOOKUP(C72,dummy1!$O$9:$R$72,4,FALSE)</f>
        <v>Court 8</v>
      </c>
      <c r="G72" s="412"/>
      <c r="H72" s="412"/>
      <c r="I72" s="412"/>
      <c r="J72" s="412"/>
      <c r="K72" s="412"/>
      <c r="L72" s="412"/>
      <c r="M72" s="412"/>
      <c r="N72" s="412"/>
      <c r="O72" s="351"/>
      <c r="P72" s="146"/>
      <c r="Q72" s="157"/>
      <c r="R72" s="241"/>
      <c r="S72" s="27" t="str">
        <f ca="1">IF(P69=$A$11,C69,IF(P70=$A$11,C70,""))</f>
        <v>(Bye)</v>
      </c>
      <c r="T72" s="1" t="str">
        <f ca="1">IF(P69=$A$11,D69,IF(P70=$A$11,D70,"Winner Match "&amp;C72))</f>
        <v/>
      </c>
      <c r="V72" s="23"/>
      <c r="W72" s="352"/>
      <c r="X72" s="23"/>
      <c r="Y72" s="352"/>
      <c r="Z72" s="23"/>
      <c r="AA72" s="352"/>
      <c r="AB72" s="23"/>
      <c r="AC72" s="352"/>
      <c r="AD72" s="23"/>
      <c r="AE72" s="361"/>
      <c r="AF72" s="138">
        <f>IF(V72&gt;V73,1,0)+IF(X72&gt;X73,1,0)+IF(Z72&gt;Z73,1,0)+IF(AB72&gt;AB73,1,0)+IF(AD72&gt;AD73,1,0)</f>
        <v>0</v>
      </c>
      <c r="AG72" s="148"/>
      <c r="AH72" s="216"/>
      <c r="AI72" s="2"/>
      <c r="AJ72" s="2"/>
      <c r="AK72" s="2"/>
      <c r="AL72" s="2"/>
      <c r="AM72" s="350"/>
      <c r="AN72" s="2"/>
      <c r="AO72" s="351"/>
      <c r="AQ72" s="351"/>
      <c r="AS72" s="351"/>
      <c r="AU72" s="351"/>
      <c r="AV72" s="138"/>
      <c r="AW72" s="148"/>
      <c r="AX72" s="164"/>
      <c r="BC72" s="351"/>
      <c r="BE72" s="351"/>
      <c r="BG72" s="351"/>
      <c r="BI72" s="351"/>
      <c r="BK72" s="351"/>
      <c r="BL72" s="138"/>
      <c r="BM72" s="28"/>
      <c r="BS72" s="351"/>
      <c r="BU72" s="351"/>
      <c r="BW72" s="351"/>
      <c r="BY72" s="351"/>
      <c r="CA72" s="351"/>
      <c r="CB72" s="138"/>
      <c r="CC72" s="28"/>
      <c r="CD72" s="223"/>
      <c r="CI72" s="351"/>
      <c r="CK72" s="351"/>
      <c r="CM72" s="351"/>
      <c r="CO72" s="351"/>
      <c r="CQ72" s="351"/>
      <c r="CR72" s="138"/>
      <c r="CT72" s="29"/>
      <c r="CU72" s="29"/>
      <c r="CV72" s="29"/>
      <c r="CW72" s="29"/>
      <c r="CX72" s="29"/>
      <c r="CY72" s="368"/>
      <c r="CZ72" s="29"/>
      <c r="DA72" s="368"/>
      <c r="DB72" s="29"/>
      <c r="DC72" s="368"/>
      <c r="DD72" s="29"/>
      <c r="DE72" s="368"/>
      <c r="DF72" s="29"/>
      <c r="DG72" s="368"/>
      <c r="DH72" s="156"/>
      <c r="DI72" s="29"/>
      <c r="DJ72" s="29"/>
      <c r="DK72" s="112"/>
      <c r="DL72" s="29"/>
      <c r="DM72" s="29"/>
      <c r="DN72" s="29"/>
      <c r="DO72" s="351"/>
      <c r="DQ72" s="351"/>
      <c r="DS72" s="351"/>
      <c r="DU72" s="351"/>
      <c r="DW72" s="351"/>
      <c r="DX72" s="138"/>
      <c r="EE72" s="351"/>
      <c r="EG72" s="351"/>
      <c r="EI72" s="351"/>
      <c r="EK72" s="351"/>
      <c r="EM72" s="351"/>
      <c r="EU72" s="351"/>
      <c r="EW72" s="351"/>
      <c r="EY72" s="351"/>
      <c r="FA72" s="351"/>
      <c r="FC72" s="351"/>
      <c r="FK72" s="351"/>
      <c r="FM72" s="351"/>
      <c r="FO72" s="351"/>
      <c r="FQ72" s="351"/>
      <c r="FS72" s="351"/>
    </row>
    <row r="73" spans="1:175" s="1" customFormat="1" ht="15" customHeight="1" x14ac:dyDescent="0.25">
      <c r="A73" s="137"/>
      <c r="B73" s="113"/>
      <c r="C73" s="16"/>
      <c r="F73" s="9"/>
      <c r="G73" s="351"/>
      <c r="H73" s="9"/>
      <c r="I73" s="351"/>
      <c r="J73" s="9"/>
      <c r="K73" s="351"/>
      <c r="L73" s="9"/>
      <c r="M73" s="351"/>
      <c r="N73" s="9"/>
      <c r="O73" s="351"/>
      <c r="P73" s="146"/>
      <c r="Q73" s="137"/>
      <c r="R73" s="240"/>
      <c r="S73" s="15" t="str">
        <f ca="1">IF(P75=$A$11,C75,IF(P76=$A$11,C76,""))</f>
        <v>(Bye)</v>
      </c>
      <c r="T73" s="10" t="str">
        <f ca="1">IF(P75=$A$11,D75,IF(P76=$A$11,D76,"Winner Match "&amp;C78))</f>
        <v/>
      </c>
      <c r="U73" s="10"/>
      <c r="V73" s="24"/>
      <c r="W73" s="353"/>
      <c r="X73" s="24"/>
      <c r="Y73" s="353"/>
      <c r="Z73" s="24"/>
      <c r="AA73" s="353"/>
      <c r="AB73" s="24"/>
      <c r="AC73" s="353"/>
      <c r="AD73" s="24"/>
      <c r="AE73" s="362"/>
      <c r="AF73" s="149">
        <f>IF(V72&lt;V73,1,0)+IF(X72&lt;X73,1,0)+IF(Z72&lt;Z73,1,0)+IF(AB72&lt;AB73,1,0)+IF(AD72&lt;AD73,1,0)</f>
        <v>0</v>
      </c>
      <c r="AG73" s="137"/>
      <c r="AH73" s="216"/>
      <c r="AI73" s="2"/>
      <c r="AJ73" s="2"/>
      <c r="AK73" s="2"/>
      <c r="AL73" s="2"/>
      <c r="AM73" s="350"/>
      <c r="AN73" s="2"/>
      <c r="AO73" s="351"/>
      <c r="AQ73" s="351"/>
      <c r="AS73" s="351"/>
      <c r="AU73" s="351"/>
      <c r="AV73" s="138"/>
      <c r="AW73" s="148"/>
      <c r="AX73" s="164"/>
      <c r="BC73" s="351"/>
      <c r="BE73" s="351"/>
      <c r="BG73" s="351"/>
      <c r="BI73" s="351"/>
      <c r="BK73" s="351"/>
      <c r="BL73" s="138"/>
      <c r="BM73" s="28"/>
      <c r="BS73" s="351"/>
      <c r="BU73" s="351"/>
      <c r="BW73" s="351"/>
      <c r="BY73" s="351"/>
      <c r="CA73" s="351"/>
      <c r="CB73" s="138"/>
      <c r="CC73" s="28"/>
      <c r="CD73" s="223"/>
      <c r="CI73" s="351"/>
      <c r="CK73" s="351"/>
      <c r="CM73" s="351"/>
      <c r="CO73" s="351"/>
      <c r="CQ73" s="351"/>
      <c r="CR73" s="138"/>
      <c r="CT73" s="29"/>
      <c r="CU73" s="29"/>
      <c r="CV73" s="29"/>
      <c r="CW73" s="29"/>
      <c r="CX73" s="29"/>
      <c r="CY73" s="368"/>
      <c r="CZ73" s="29"/>
      <c r="DA73" s="368"/>
      <c r="DB73" s="29"/>
      <c r="DC73" s="368"/>
      <c r="DD73" s="29"/>
      <c r="DE73" s="368"/>
      <c r="DF73" s="29"/>
      <c r="DG73" s="368"/>
      <c r="DH73" s="156"/>
      <c r="DI73" s="29"/>
      <c r="DJ73" s="29"/>
      <c r="DK73" s="112"/>
      <c r="DL73" s="29"/>
      <c r="DM73" s="29"/>
      <c r="DN73" s="29"/>
      <c r="DO73" s="351"/>
      <c r="DQ73" s="351"/>
      <c r="DS73" s="351"/>
      <c r="DU73" s="351"/>
      <c r="DW73" s="351"/>
      <c r="DX73" s="138"/>
      <c r="EE73" s="351"/>
      <c r="EG73" s="351"/>
      <c r="EI73" s="351"/>
      <c r="EK73" s="351"/>
      <c r="EM73" s="351"/>
      <c r="EU73" s="351"/>
      <c r="EW73" s="351"/>
      <c r="EY73" s="351"/>
      <c r="FA73" s="351"/>
      <c r="FC73" s="351"/>
      <c r="FK73" s="351"/>
      <c r="FM73" s="351"/>
      <c r="FO73" s="351"/>
      <c r="FQ73" s="351"/>
      <c r="FS73" s="351"/>
    </row>
    <row r="74" spans="1:175" s="1" customFormat="1" ht="15" customHeight="1" x14ac:dyDescent="0.25">
      <c r="A74" s="137" t="str">
        <f ca="1">IF(OR(A75="Bye",A76="Bye"),"Bye","")</f>
        <v>Bye</v>
      </c>
      <c r="B74" s="131"/>
      <c r="C74" s="16"/>
      <c r="E74" s="9"/>
      <c r="F74" s="9"/>
      <c r="G74" s="351"/>
      <c r="H74" s="9"/>
      <c r="I74" s="351"/>
      <c r="J74" s="9"/>
      <c r="K74" s="351"/>
      <c r="L74" s="9"/>
      <c r="M74" s="351"/>
      <c r="N74" s="9"/>
      <c r="O74" s="351"/>
      <c r="P74" s="137"/>
      <c r="Q74" s="148"/>
      <c r="R74" s="240"/>
      <c r="S74" s="16"/>
      <c r="V74" s="9"/>
      <c r="W74" s="351"/>
      <c r="X74" s="9"/>
      <c r="Y74" s="351"/>
      <c r="Z74" s="9"/>
      <c r="AA74" s="351"/>
      <c r="AB74" s="9"/>
      <c r="AC74" s="351"/>
      <c r="AD74" s="9"/>
      <c r="AE74" s="351"/>
      <c r="AF74" s="137"/>
      <c r="AG74" s="137"/>
      <c r="AH74" s="216"/>
      <c r="AI74" s="2"/>
      <c r="AJ74" s="2"/>
      <c r="AK74" s="2"/>
      <c r="AL74" s="2"/>
      <c r="AM74" s="350"/>
      <c r="AN74" s="2"/>
      <c r="AO74" s="351"/>
      <c r="AQ74" s="351"/>
      <c r="AS74" s="351"/>
      <c r="AU74" s="351"/>
      <c r="AV74" s="138"/>
      <c r="AW74" s="148"/>
      <c r="AX74" s="164"/>
      <c r="BC74" s="351"/>
      <c r="BE74" s="351"/>
      <c r="BG74" s="351"/>
      <c r="BI74" s="351"/>
      <c r="BK74" s="351"/>
      <c r="BL74" s="138"/>
      <c r="BM74" s="28"/>
      <c r="BS74" s="351"/>
      <c r="BU74" s="351"/>
      <c r="BW74" s="351"/>
      <c r="BY74" s="351"/>
      <c r="CA74" s="351"/>
      <c r="CB74" s="138"/>
      <c r="CC74" s="28"/>
      <c r="CD74" s="223"/>
      <c r="CI74" s="351"/>
      <c r="CK74" s="351"/>
      <c r="CM74" s="351"/>
      <c r="CO74" s="351"/>
      <c r="CQ74" s="351"/>
      <c r="CR74" s="138"/>
      <c r="CT74" s="29"/>
      <c r="CU74" s="29"/>
      <c r="CV74" s="29"/>
      <c r="CW74" s="29"/>
      <c r="CX74" s="29"/>
      <c r="CY74" s="368"/>
      <c r="CZ74" s="29"/>
      <c r="DA74" s="368"/>
      <c r="DB74" s="29"/>
      <c r="DC74" s="368"/>
      <c r="DD74" s="29"/>
      <c r="DE74" s="368"/>
      <c r="DF74" s="29"/>
      <c r="DG74" s="368"/>
      <c r="DH74" s="156"/>
      <c r="DI74" s="29"/>
      <c r="DJ74" s="29"/>
      <c r="DK74" s="112"/>
      <c r="DL74" s="29"/>
      <c r="DM74" s="29"/>
      <c r="DN74" s="29"/>
      <c r="DO74" s="351"/>
      <c r="DQ74" s="351"/>
      <c r="DS74" s="351"/>
      <c r="DU74" s="351"/>
      <c r="DW74" s="351"/>
      <c r="DX74" s="138"/>
      <c r="EE74" s="351"/>
      <c r="EG74" s="351"/>
      <c r="EI74" s="351"/>
      <c r="EK74" s="351"/>
      <c r="EM74" s="351"/>
      <c r="EU74" s="351"/>
      <c r="EW74" s="351"/>
      <c r="EY74" s="351"/>
      <c r="FA74" s="351"/>
      <c r="FC74" s="351"/>
      <c r="FK74" s="351"/>
      <c r="FM74" s="351"/>
      <c r="FO74" s="351"/>
      <c r="FQ74" s="351"/>
      <c r="FS74" s="351"/>
    </row>
    <row r="75" spans="1:175" s="1" customFormat="1" ht="15" customHeight="1" thickBot="1" x14ac:dyDescent="0.3">
      <c r="A75" s="137" t="str">
        <f ca="1">dummy1!S20</f>
        <v>Bye</v>
      </c>
      <c r="B75" s="132"/>
      <c r="C75" s="15" t="str">
        <f ca="1">IF(D75="Bye","","("&amp;A75&amp;")")</f>
        <v>(Bye)</v>
      </c>
      <c r="D75" s="1" t="str">
        <f ca="1">IFERROR(VLOOKUP(A75,dummy1!$K$45:$L$300,2,FALSE),"")</f>
        <v/>
      </c>
      <c r="F75" s="23"/>
      <c r="G75" s="352"/>
      <c r="H75" s="23"/>
      <c r="I75" s="352"/>
      <c r="J75" s="23"/>
      <c r="K75" s="352"/>
      <c r="L75" s="23"/>
      <c r="M75" s="352"/>
      <c r="N75" s="23"/>
      <c r="O75" s="361"/>
      <c r="P75" s="138">
        <f ca="1">IF(A76="Bye",$A$11,IF(F75&gt;F76,1,0)+IF(H75&gt;H76,1,0)+IF(J75&gt;J76,1,0)+IF(L75&gt;L76,1,0)+IF(N75&gt;N76,1,0))</f>
        <v>3</v>
      </c>
      <c r="Q75" s="148"/>
      <c r="R75" s="240"/>
      <c r="S75" s="184">
        <f ca="1">S63+1</f>
        <v>18</v>
      </c>
      <c r="T75" s="185">
        <f ca="1">VLOOKUP(S75,dummy1!$O$9:$R$72,2,FALSE)</f>
        <v>42040</v>
      </c>
      <c r="U75" s="186">
        <f ca="1">VLOOKUP(S75,dummy1!$O$9:$R$72,3,FALSE)</f>
        <v>0.70833333333333337</v>
      </c>
      <c r="V75" s="414" t="str">
        <f ca="1">VLOOKUP(S75,dummy1!$O$9:$R$72,4,FALSE)</f>
        <v>Court 2</v>
      </c>
      <c r="W75" s="414"/>
      <c r="X75" s="414"/>
      <c r="Y75" s="414"/>
      <c r="Z75" s="414"/>
      <c r="AA75" s="414"/>
      <c r="AB75" s="414"/>
      <c r="AC75" s="414"/>
      <c r="AD75" s="414"/>
      <c r="AE75" s="351"/>
      <c r="AF75" s="137"/>
      <c r="AG75" s="137"/>
      <c r="AH75" s="216"/>
      <c r="AI75" s="2"/>
      <c r="AJ75" s="2"/>
      <c r="AK75" s="2"/>
      <c r="AL75" s="2"/>
      <c r="AM75" s="350"/>
      <c r="AN75" s="2"/>
      <c r="AO75" s="351"/>
      <c r="AQ75" s="351"/>
      <c r="AS75" s="351"/>
      <c r="AU75" s="351"/>
      <c r="AV75" s="138"/>
      <c r="AW75" s="148"/>
      <c r="AX75" s="164"/>
      <c r="BC75" s="351"/>
      <c r="BE75" s="351"/>
      <c r="BG75" s="351"/>
      <c r="BI75" s="351"/>
      <c r="BK75" s="351"/>
      <c r="BL75" s="138"/>
      <c r="BM75" s="28"/>
      <c r="BS75" s="351"/>
      <c r="BU75" s="351"/>
      <c r="BW75" s="351"/>
      <c r="BY75" s="351"/>
      <c r="CA75" s="351"/>
      <c r="CB75" s="138"/>
      <c r="CC75" s="28"/>
      <c r="CD75" s="223"/>
      <c r="CI75" s="351"/>
      <c r="CK75" s="351"/>
      <c r="CM75" s="351"/>
      <c r="CO75" s="351"/>
      <c r="CQ75" s="351"/>
      <c r="CR75" s="138"/>
      <c r="CT75" s="29"/>
      <c r="CU75" s="29"/>
      <c r="CV75" s="29"/>
      <c r="CW75" s="29"/>
      <c r="CX75" s="29"/>
      <c r="CY75" s="368"/>
      <c r="CZ75" s="29"/>
      <c r="DA75" s="368"/>
      <c r="DB75" s="29"/>
      <c r="DC75" s="368"/>
      <c r="DD75" s="29"/>
      <c r="DE75" s="368"/>
      <c r="DF75" s="29"/>
      <c r="DG75" s="368"/>
      <c r="DH75" s="156"/>
      <c r="DI75" s="29"/>
      <c r="DJ75" s="29"/>
      <c r="DK75" s="112"/>
      <c r="DL75" s="29"/>
      <c r="DM75" s="29"/>
      <c r="DN75" s="29"/>
      <c r="DO75" s="351"/>
      <c r="DQ75" s="351"/>
      <c r="DS75" s="351"/>
      <c r="DU75" s="351"/>
      <c r="DW75" s="351"/>
      <c r="DX75" s="138"/>
      <c r="EE75" s="351"/>
      <c r="EG75" s="351"/>
      <c r="EI75" s="351"/>
      <c r="EK75" s="351"/>
      <c r="EM75" s="351"/>
      <c r="EU75" s="351"/>
      <c r="EW75" s="351"/>
      <c r="EY75" s="351"/>
      <c r="FA75" s="351"/>
      <c r="FC75" s="351"/>
      <c r="FK75" s="351"/>
      <c r="FM75" s="351"/>
      <c r="FO75" s="351"/>
      <c r="FQ75" s="351"/>
      <c r="FS75" s="351"/>
    </row>
    <row r="76" spans="1:175" s="1" customFormat="1" ht="15" customHeight="1" x14ac:dyDescent="0.25">
      <c r="A76" s="137" t="str">
        <f ca="1">dummy1!T20</f>
        <v>Bye</v>
      </c>
      <c r="B76" s="132"/>
      <c r="C76" s="15" t="str">
        <f ca="1">IF(D76="Bye","","("&amp;A76&amp;")")</f>
        <v>(Bye)</v>
      </c>
      <c r="D76" s="10" t="str">
        <f ca="1">IFERROR(VLOOKUP(A76,dummy1!$K$45:$L$300,2,FALSE),"")</f>
        <v/>
      </c>
      <c r="E76" s="10"/>
      <c r="F76" s="24"/>
      <c r="G76" s="353"/>
      <c r="H76" s="24"/>
      <c r="I76" s="353"/>
      <c r="J76" s="24"/>
      <c r="K76" s="353"/>
      <c r="L76" s="24"/>
      <c r="M76" s="353"/>
      <c r="N76" s="24"/>
      <c r="O76" s="362"/>
      <c r="P76" s="149">
        <f ca="1">IF(A75="Bye",$A$11,IF(F75&lt;F76,1,0)+IF(H75&lt;H76,1,0)+IF(J75&lt;J76,1,0)+IF(L75&lt;L76,1,0)+IF(N75&lt;N76,1,0))</f>
        <v>3</v>
      </c>
      <c r="Q76" s="137"/>
      <c r="R76" s="112"/>
      <c r="S76" s="16"/>
      <c r="V76" s="9"/>
      <c r="W76" s="351"/>
      <c r="X76" s="9"/>
      <c r="Y76" s="351"/>
      <c r="Z76" s="9"/>
      <c r="AA76" s="351"/>
      <c r="AB76" s="9"/>
      <c r="AC76" s="351"/>
      <c r="AD76" s="9"/>
      <c r="AE76" s="351"/>
      <c r="AF76" s="137"/>
      <c r="AG76" s="137"/>
      <c r="AH76" s="216"/>
      <c r="AI76" s="2"/>
      <c r="AJ76" s="2"/>
      <c r="AK76" s="2"/>
      <c r="AL76" s="2"/>
      <c r="AM76" s="350"/>
      <c r="AN76" s="2"/>
      <c r="AO76" s="351"/>
      <c r="AQ76" s="351"/>
      <c r="AS76" s="351"/>
      <c r="AU76" s="351"/>
      <c r="AV76" s="138"/>
      <c r="AW76" s="148"/>
      <c r="AX76" s="164"/>
      <c r="BC76" s="351"/>
      <c r="BE76" s="351"/>
      <c r="BG76" s="351"/>
      <c r="BI76" s="351"/>
      <c r="BK76" s="351"/>
      <c r="BL76" s="138"/>
      <c r="BM76" s="28"/>
      <c r="BS76" s="351"/>
      <c r="BU76" s="351"/>
      <c r="BW76" s="351"/>
      <c r="BY76" s="351"/>
      <c r="CA76" s="351"/>
      <c r="CB76" s="138"/>
      <c r="CC76" s="28"/>
      <c r="CD76" s="223"/>
      <c r="CI76" s="351"/>
      <c r="CK76" s="351"/>
      <c r="CM76" s="351"/>
      <c r="CO76" s="351"/>
      <c r="CQ76" s="351"/>
      <c r="CR76" s="138"/>
      <c r="CT76" s="29"/>
      <c r="CU76" s="29"/>
      <c r="CV76" s="29"/>
      <c r="CW76" s="29"/>
      <c r="CX76" s="29"/>
      <c r="CY76" s="368"/>
      <c r="CZ76" s="29"/>
      <c r="DA76" s="368"/>
      <c r="DB76" s="29"/>
      <c r="DC76" s="368"/>
      <c r="DD76" s="29"/>
      <c r="DE76" s="368"/>
      <c r="DF76" s="29"/>
      <c r="DG76" s="368"/>
      <c r="DH76" s="156"/>
      <c r="DI76" s="29"/>
      <c r="DJ76" s="29"/>
      <c r="DK76" s="112"/>
      <c r="DL76" s="29"/>
      <c r="DM76" s="29"/>
      <c r="DN76" s="29"/>
      <c r="DO76" s="351"/>
      <c r="DQ76" s="351"/>
      <c r="DS76" s="351"/>
      <c r="DU76" s="351"/>
      <c r="DW76" s="351"/>
      <c r="DX76" s="138"/>
      <c r="EE76" s="351"/>
      <c r="EG76" s="351"/>
      <c r="EI76" s="351"/>
      <c r="EK76" s="351"/>
      <c r="EM76" s="351"/>
      <c r="EU76" s="351"/>
      <c r="EW76" s="351"/>
      <c r="EY76" s="351"/>
      <c r="FA76" s="351"/>
      <c r="FC76" s="351"/>
      <c r="FK76" s="351"/>
      <c r="FM76" s="351"/>
      <c r="FO76" s="351"/>
      <c r="FQ76" s="351"/>
      <c r="FS76" s="351"/>
    </row>
    <row r="77" spans="1:175" s="1" customFormat="1" ht="15" customHeight="1" x14ac:dyDescent="0.25">
      <c r="A77" s="137"/>
      <c r="B77" s="132"/>
      <c r="C77" s="16"/>
      <c r="F77" s="9"/>
      <c r="G77" s="351"/>
      <c r="H77" s="9"/>
      <c r="I77" s="351"/>
      <c r="J77" s="9"/>
      <c r="K77" s="351"/>
      <c r="L77" s="9"/>
      <c r="M77" s="351"/>
      <c r="N77" s="9"/>
      <c r="O77" s="351"/>
      <c r="P77" s="138"/>
      <c r="Q77" s="137"/>
      <c r="R77" s="216"/>
      <c r="S77" s="2"/>
      <c r="T77" s="2"/>
      <c r="U77" s="2"/>
      <c r="V77" s="2"/>
      <c r="W77" s="350"/>
      <c r="X77" s="2"/>
      <c r="Y77" s="350"/>
      <c r="Z77" s="2"/>
      <c r="AA77" s="350"/>
      <c r="AB77" s="2"/>
      <c r="AC77" s="350"/>
      <c r="AD77" s="2"/>
      <c r="AE77" s="350"/>
      <c r="AF77" s="137"/>
      <c r="AG77" s="137"/>
      <c r="AH77" s="216"/>
      <c r="AI77" s="2"/>
      <c r="AJ77" s="2"/>
      <c r="AK77" s="2"/>
      <c r="AL77" s="2"/>
      <c r="AM77" s="350"/>
      <c r="AN77" s="2"/>
      <c r="AO77" s="351"/>
      <c r="AQ77" s="351"/>
      <c r="AS77" s="351"/>
      <c r="AU77" s="351"/>
      <c r="AV77" s="138"/>
      <c r="AW77" s="148"/>
      <c r="AX77" s="208"/>
      <c r="AY77" s="16"/>
      <c r="BA77" s="9"/>
      <c r="BB77" s="9"/>
      <c r="BC77" s="351"/>
      <c r="BD77" s="9"/>
      <c r="BE77" s="351"/>
      <c r="BF77" s="9"/>
      <c r="BG77" s="351"/>
      <c r="BH77" s="9"/>
      <c r="BI77" s="351"/>
      <c r="BJ77" s="9"/>
      <c r="BK77" s="351"/>
      <c r="BL77" s="137"/>
      <c r="BM77" s="28"/>
      <c r="BS77" s="351"/>
      <c r="BU77" s="351"/>
      <c r="BW77" s="351"/>
      <c r="BY77" s="351"/>
      <c r="CA77" s="351"/>
      <c r="CB77" s="138"/>
      <c r="CC77" s="28"/>
      <c r="CD77" s="223"/>
      <c r="CI77" s="351"/>
      <c r="CK77" s="351"/>
      <c r="CM77" s="351"/>
      <c r="CO77" s="351"/>
      <c r="CQ77" s="351"/>
      <c r="CR77" s="138"/>
      <c r="CT77" s="29"/>
      <c r="CU77" s="29"/>
      <c r="CV77" s="29"/>
      <c r="CW77" s="29"/>
      <c r="CX77" s="29"/>
      <c r="CY77" s="368"/>
      <c r="CZ77" s="29"/>
      <c r="DA77" s="368"/>
      <c r="DB77" s="29"/>
      <c r="DC77" s="368"/>
      <c r="DD77" s="29"/>
      <c r="DE77" s="368"/>
      <c r="DF77" s="29"/>
      <c r="DG77" s="368"/>
      <c r="DH77" s="156"/>
      <c r="DI77" s="29"/>
      <c r="DJ77" s="29"/>
      <c r="DK77" s="112"/>
      <c r="DL77" s="29"/>
      <c r="DM77" s="29"/>
      <c r="DN77" s="29"/>
      <c r="DO77" s="351"/>
      <c r="DQ77" s="351"/>
      <c r="DS77" s="351"/>
      <c r="DU77" s="351"/>
      <c r="DW77" s="351"/>
      <c r="DX77" s="138"/>
      <c r="EE77" s="351"/>
      <c r="EG77" s="351"/>
      <c r="EI77" s="351"/>
      <c r="EK77" s="351"/>
      <c r="EM77" s="351"/>
      <c r="EU77" s="351"/>
      <c r="EW77" s="351"/>
      <c r="EY77" s="351"/>
      <c r="FA77" s="351"/>
      <c r="FC77" s="351"/>
      <c r="FK77" s="351"/>
      <c r="FM77" s="351"/>
      <c r="FO77" s="351"/>
      <c r="FQ77" s="351"/>
      <c r="FS77" s="351"/>
    </row>
    <row r="78" spans="1:175" s="1" customFormat="1" ht="15" customHeight="1" thickBot="1" x14ac:dyDescent="0.3">
      <c r="A78" s="137"/>
      <c r="B78" s="131"/>
      <c r="C78" s="130">
        <f ca="1">IF(A75&lt;&gt;"Bye",IF(A76&lt;&gt;"Bye",C72+1,C72),C72)</f>
        <v>8</v>
      </c>
      <c r="D78" s="182">
        <f ca="1">VLOOKUP(C78,dummy1!$O$9:$R$72,2,FALSE)</f>
        <v>42040</v>
      </c>
      <c r="E78" s="183">
        <f ca="1">VLOOKUP(C78,dummy1!$O$9:$R$72,3,FALSE)</f>
        <v>0.625</v>
      </c>
      <c r="F78" s="412" t="str">
        <f ca="1">VLOOKUP(C78,dummy1!$O$9:$R$72,4,FALSE)</f>
        <v>Court 8</v>
      </c>
      <c r="G78" s="412"/>
      <c r="H78" s="412"/>
      <c r="I78" s="412"/>
      <c r="J78" s="412"/>
      <c r="K78" s="412"/>
      <c r="L78" s="412"/>
      <c r="M78" s="412"/>
      <c r="N78" s="412"/>
      <c r="O78" s="351"/>
      <c r="P78" s="138"/>
      <c r="Q78" s="137"/>
      <c r="R78" s="216"/>
      <c r="S78" s="2"/>
      <c r="T78" s="2"/>
      <c r="U78" s="2"/>
      <c r="V78" s="2"/>
      <c r="W78" s="350"/>
      <c r="X78" s="2"/>
      <c r="Y78" s="350"/>
      <c r="Z78" s="2"/>
      <c r="AA78" s="350"/>
      <c r="AB78" s="2"/>
      <c r="AC78" s="350"/>
      <c r="AD78" s="2"/>
      <c r="AE78" s="350"/>
      <c r="AF78" s="137"/>
      <c r="AG78" s="137"/>
      <c r="AH78" s="216"/>
      <c r="AI78" s="2"/>
      <c r="AJ78" s="2"/>
      <c r="AK78" s="2"/>
      <c r="AL78" s="2"/>
      <c r="AM78" s="350"/>
      <c r="AN78" s="2"/>
      <c r="AO78" s="351"/>
      <c r="AQ78" s="351"/>
      <c r="AS78" s="351"/>
      <c r="AU78" s="351"/>
      <c r="AV78" s="138"/>
      <c r="AW78" s="147"/>
      <c r="AX78" s="209"/>
      <c r="AY78" s="27" t="str">
        <f>IF(AV66=$A$11,AI66,IF(AV67=$A$11,AI67,""))</f>
        <v/>
      </c>
      <c r="AZ78" s="1" t="str">
        <f ca="1">IF(AV66=$A$11,AJ66,IF(AV67=$A$11,AJ67,"Winner Match "&amp;AI69))</f>
        <v>Winner Match 35</v>
      </c>
      <c r="BB78" s="23"/>
      <c r="BC78" s="352"/>
      <c r="BD78" s="23"/>
      <c r="BE78" s="352"/>
      <c r="BF78" s="23"/>
      <c r="BG78" s="352"/>
      <c r="BH78" s="23"/>
      <c r="BI78" s="352"/>
      <c r="BJ78" s="23"/>
      <c r="BK78" s="361"/>
      <c r="BL78" s="138">
        <f>IF(BB78&gt;BB79,1,0)+IF(BD78&gt;BD79,1,0)+IF(BF78&gt;BF79,1,0)+IF(BH78&gt;BH79,1,0)+IF(BJ78&gt;BJ79,1,0)</f>
        <v>0</v>
      </c>
      <c r="BM78" s="28"/>
      <c r="BS78" s="351"/>
      <c r="BU78" s="351"/>
      <c r="BW78" s="351"/>
      <c r="BY78" s="351"/>
      <c r="CA78" s="351"/>
      <c r="CB78" s="138"/>
      <c r="CC78" s="28"/>
      <c r="CD78" s="223"/>
      <c r="CI78" s="351"/>
      <c r="CK78" s="351"/>
      <c r="CM78" s="351"/>
      <c r="CO78" s="351"/>
      <c r="CQ78" s="351"/>
      <c r="CR78" s="138"/>
      <c r="CT78" s="29"/>
      <c r="CU78" s="29"/>
      <c r="CV78" s="29"/>
      <c r="CW78" s="29"/>
      <c r="CX78" s="29"/>
      <c r="CY78" s="368"/>
      <c r="CZ78" s="29"/>
      <c r="DA78" s="368"/>
      <c r="DB78" s="29"/>
      <c r="DC78" s="368"/>
      <c r="DD78" s="29"/>
      <c r="DE78" s="368"/>
      <c r="DF78" s="29"/>
      <c r="DG78" s="368"/>
      <c r="DH78" s="156"/>
      <c r="DI78" s="29"/>
      <c r="DJ78" s="29"/>
      <c r="DK78" s="112"/>
      <c r="DL78" s="29"/>
      <c r="DM78" s="29"/>
      <c r="DN78" s="29"/>
      <c r="DO78" s="351"/>
      <c r="DQ78" s="351"/>
      <c r="DS78" s="351"/>
      <c r="DU78" s="351"/>
      <c r="DW78" s="351"/>
      <c r="DX78" s="138"/>
      <c r="EE78" s="351"/>
      <c r="EG78" s="351"/>
      <c r="EI78" s="351"/>
      <c r="EK78" s="351"/>
      <c r="EM78" s="351"/>
      <c r="EU78" s="351"/>
      <c r="EW78" s="351"/>
      <c r="EY78" s="351"/>
      <c r="FA78" s="351"/>
      <c r="FC78" s="351"/>
      <c r="FK78" s="351"/>
      <c r="FM78" s="351"/>
      <c r="FO78" s="351"/>
      <c r="FQ78" s="351"/>
      <c r="FS78" s="351"/>
    </row>
    <row r="79" spans="1:175" s="1" customFormat="1" ht="15" customHeight="1" x14ac:dyDescent="0.25">
      <c r="A79" s="137"/>
      <c r="B79" s="113"/>
      <c r="C79" s="16"/>
      <c r="F79" s="9"/>
      <c r="G79" s="351"/>
      <c r="H79" s="9"/>
      <c r="I79" s="351"/>
      <c r="J79" s="9"/>
      <c r="K79" s="351"/>
      <c r="L79" s="9"/>
      <c r="M79" s="351"/>
      <c r="N79" s="9"/>
      <c r="O79" s="351"/>
      <c r="P79" s="137"/>
      <c r="Q79" s="137"/>
      <c r="R79" s="216"/>
      <c r="S79" s="2"/>
      <c r="T79" s="2"/>
      <c r="U79" s="2"/>
      <c r="V79" s="2"/>
      <c r="W79" s="350"/>
      <c r="X79" s="4"/>
      <c r="Y79" s="350"/>
      <c r="Z79" s="4"/>
      <c r="AA79" s="350"/>
      <c r="AB79" s="2"/>
      <c r="AC79" s="350"/>
      <c r="AD79" s="2"/>
      <c r="AE79" s="350"/>
      <c r="AF79" s="137"/>
      <c r="AG79" s="137"/>
      <c r="AH79" s="216"/>
      <c r="AI79" s="2"/>
      <c r="AJ79" s="2"/>
      <c r="AK79" s="2"/>
      <c r="AL79" s="2"/>
      <c r="AM79" s="350"/>
      <c r="AN79" s="2"/>
      <c r="AO79" s="351"/>
      <c r="AQ79" s="351"/>
      <c r="AS79" s="351"/>
      <c r="AU79" s="351"/>
      <c r="AV79" s="138"/>
      <c r="AW79" s="148"/>
      <c r="AX79" s="210"/>
      <c r="AY79" s="15" t="str">
        <f>IF(AV90=$A$11,AI90,IF(AV91=$A$11,AI91,""))</f>
        <v/>
      </c>
      <c r="AZ79" s="10" t="str">
        <f ca="1">IF(AV90=$A$11,AJ90,IF(AV91=$A$11,AJ91,"Winner Match "&amp;AI93))</f>
        <v>Winner Match 36</v>
      </c>
      <c r="BA79" s="10"/>
      <c r="BB79" s="24"/>
      <c r="BC79" s="353"/>
      <c r="BD79" s="24"/>
      <c r="BE79" s="353"/>
      <c r="BF79" s="24"/>
      <c r="BG79" s="353"/>
      <c r="BH79" s="24"/>
      <c r="BI79" s="353"/>
      <c r="BJ79" s="24"/>
      <c r="BK79" s="362"/>
      <c r="BL79" s="149">
        <f>IF(BB78&lt;BB79,1,0)+IF(BD78&lt;BD79,1,0)+IF(BF78&lt;BF79,1,0)+IF(BH78&lt;BH79,1,0)+IF(BJ78&lt;BJ79,1,0)</f>
        <v>0</v>
      </c>
      <c r="BS79" s="351"/>
      <c r="BU79" s="351"/>
      <c r="BW79" s="351"/>
      <c r="BY79" s="351"/>
      <c r="CA79" s="351"/>
      <c r="CB79" s="138"/>
      <c r="CC79" s="28"/>
      <c r="CD79" s="223"/>
      <c r="CI79" s="351"/>
      <c r="CK79" s="351"/>
      <c r="CM79" s="351"/>
      <c r="CO79" s="351"/>
      <c r="CQ79" s="351"/>
      <c r="CR79" s="138"/>
      <c r="CT79" s="29"/>
      <c r="CU79" s="29"/>
      <c r="CV79" s="29"/>
      <c r="CW79" s="29"/>
      <c r="CX79" s="29"/>
      <c r="CY79" s="368"/>
      <c r="CZ79" s="29"/>
      <c r="DA79" s="368"/>
      <c r="DB79" s="29"/>
      <c r="DC79" s="368"/>
      <c r="DD79" s="29"/>
      <c r="DE79" s="368"/>
      <c r="DF79" s="29"/>
      <c r="DG79" s="368"/>
      <c r="DH79" s="156"/>
      <c r="DI79" s="29"/>
      <c r="DJ79" s="29"/>
      <c r="DK79" s="112"/>
      <c r="DL79" s="29"/>
      <c r="DM79" s="29"/>
      <c r="DN79" s="29"/>
      <c r="DO79" s="351"/>
      <c r="DQ79" s="351"/>
      <c r="DS79" s="351"/>
      <c r="DU79" s="351"/>
      <c r="DW79" s="351"/>
      <c r="DX79" s="138"/>
      <c r="EE79" s="351"/>
      <c r="EG79" s="351"/>
      <c r="EI79" s="351"/>
      <c r="EK79" s="351"/>
      <c r="EM79" s="351"/>
      <c r="EU79" s="351"/>
      <c r="EW79" s="351"/>
      <c r="EY79" s="351"/>
      <c r="FA79" s="351"/>
      <c r="FC79" s="351"/>
      <c r="FK79" s="351"/>
      <c r="FM79" s="351"/>
      <c r="FO79" s="351"/>
      <c r="FQ79" s="351"/>
      <c r="FS79" s="351"/>
    </row>
    <row r="80" spans="1:175" s="1" customFormat="1" ht="15" customHeight="1" x14ac:dyDescent="0.25">
      <c r="A80" s="137" t="str">
        <f ca="1">IF(OR(A81="Bye",A82="Bye"),"Bye","")</f>
        <v>Bye</v>
      </c>
      <c r="B80" s="131"/>
      <c r="C80" s="16"/>
      <c r="E80" s="9"/>
      <c r="F80" s="9"/>
      <c r="G80" s="351"/>
      <c r="H80" s="9"/>
      <c r="I80" s="351"/>
      <c r="J80" s="9"/>
      <c r="K80" s="351"/>
      <c r="L80" s="9"/>
      <c r="M80" s="351"/>
      <c r="N80" s="9"/>
      <c r="O80" s="351"/>
      <c r="P80" s="137"/>
      <c r="Q80" s="137"/>
      <c r="R80" s="216"/>
      <c r="S80" s="2"/>
      <c r="T80" s="2"/>
      <c r="U80" s="2"/>
      <c r="V80" s="2"/>
      <c r="W80" s="350"/>
      <c r="X80" s="4"/>
      <c r="Y80" s="350"/>
      <c r="Z80" s="4"/>
      <c r="AA80" s="350"/>
      <c r="AB80" s="2"/>
      <c r="AC80" s="350"/>
      <c r="AD80" s="2"/>
      <c r="AE80" s="350"/>
      <c r="AF80" s="137"/>
      <c r="AG80" s="137"/>
      <c r="AH80" s="216"/>
      <c r="AI80" s="2"/>
      <c r="AJ80" s="2"/>
      <c r="AK80" s="2"/>
      <c r="AL80" s="2"/>
      <c r="AM80" s="350"/>
      <c r="AN80" s="2"/>
      <c r="AO80" s="351"/>
      <c r="AQ80" s="351"/>
      <c r="AS80" s="351"/>
      <c r="AU80" s="351"/>
      <c r="AV80" s="138"/>
      <c r="AW80" s="148"/>
      <c r="AX80" s="210"/>
      <c r="AY80" s="16"/>
      <c r="BB80" s="9"/>
      <c r="BC80" s="351"/>
      <c r="BD80" s="9"/>
      <c r="BE80" s="351"/>
      <c r="BF80" s="9"/>
      <c r="BG80" s="351"/>
      <c r="BH80" s="9"/>
      <c r="BI80" s="351"/>
      <c r="BJ80" s="9"/>
      <c r="BK80" s="351"/>
      <c r="BL80" s="137"/>
      <c r="BS80" s="351"/>
      <c r="BU80" s="351"/>
      <c r="BW80" s="351"/>
      <c r="BY80" s="351"/>
      <c r="CA80" s="351"/>
      <c r="CB80" s="138"/>
      <c r="CC80" s="28"/>
      <c r="CD80" s="223"/>
      <c r="CI80" s="351"/>
      <c r="CK80" s="351"/>
      <c r="CM80" s="351"/>
      <c r="CO80" s="351"/>
      <c r="CQ80" s="351"/>
      <c r="CR80" s="138"/>
      <c r="CT80" s="29"/>
      <c r="CU80" s="29"/>
      <c r="CV80" s="29"/>
      <c r="CW80" s="29"/>
      <c r="CX80" s="29"/>
      <c r="CY80" s="368"/>
      <c r="CZ80" s="29"/>
      <c r="DA80" s="368"/>
      <c r="DB80" s="29"/>
      <c r="DC80" s="368"/>
      <c r="DD80" s="29"/>
      <c r="DE80" s="368"/>
      <c r="DF80" s="29"/>
      <c r="DG80" s="368"/>
      <c r="DH80" s="156"/>
      <c r="DI80" s="29"/>
      <c r="DJ80" s="29"/>
      <c r="DK80" s="112"/>
      <c r="DL80" s="29"/>
      <c r="DM80" s="29"/>
      <c r="DN80" s="29"/>
      <c r="DO80" s="351"/>
      <c r="DQ80" s="351"/>
      <c r="DS80" s="351"/>
      <c r="DU80" s="351"/>
      <c r="DW80" s="351"/>
      <c r="DX80" s="138"/>
      <c r="EE80" s="351"/>
      <c r="EG80" s="351"/>
      <c r="EI80" s="351"/>
      <c r="EK80" s="351"/>
      <c r="EM80" s="351"/>
      <c r="EU80" s="351"/>
      <c r="EW80" s="351"/>
      <c r="EY80" s="351"/>
      <c r="FA80" s="351"/>
      <c r="FC80" s="351"/>
      <c r="FK80" s="351"/>
      <c r="FM80" s="351"/>
      <c r="FO80" s="351"/>
      <c r="FQ80" s="351"/>
      <c r="FS80" s="351"/>
    </row>
    <row r="81" spans="1:175" s="1" customFormat="1" ht="15" customHeight="1" thickBot="1" x14ac:dyDescent="0.3">
      <c r="A81" s="137" t="str">
        <f ca="1">dummy1!S21</f>
        <v>Bye</v>
      </c>
      <c r="B81" s="132"/>
      <c r="C81" s="15" t="str">
        <f ca="1">IF(D81="Bye","","("&amp;A81&amp;")")</f>
        <v>(Bye)</v>
      </c>
      <c r="D81" s="1" t="str">
        <f ca="1">IFERROR(VLOOKUP(A81,dummy1!$K$45:$L$300,2,FALSE),"")</f>
        <v/>
      </c>
      <c r="F81" s="23"/>
      <c r="G81" s="352"/>
      <c r="H81" s="23"/>
      <c r="I81" s="352"/>
      <c r="J81" s="23"/>
      <c r="K81" s="352"/>
      <c r="L81" s="23"/>
      <c r="M81" s="352"/>
      <c r="N81" s="23"/>
      <c r="O81" s="361"/>
      <c r="P81" s="138">
        <f ca="1">IF(A82="Bye",$A$11,IF(F81&gt;F82,1,0)+IF(H81&gt;H82,1,0)+IF(J81&gt;J82,1,0)+IF(L81&gt;L82,1,0)+IF(N81&gt;N82,1,0))</f>
        <v>3</v>
      </c>
      <c r="Q81" s="137"/>
      <c r="R81" s="216"/>
      <c r="S81" s="2"/>
      <c r="T81" s="2"/>
      <c r="U81" s="2"/>
      <c r="V81" s="2"/>
      <c r="W81" s="350"/>
      <c r="X81" s="2"/>
      <c r="Y81" s="350"/>
      <c r="Z81" s="2"/>
      <c r="AA81" s="350"/>
      <c r="AB81" s="2"/>
      <c r="AC81" s="350"/>
      <c r="AD81" s="2"/>
      <c r="AE81" s="350"/>
      <c r="AF81" s="137"/>
      <c r="AG81" s="137"/>
      <c r="AH81" s="216"/>
      <c r="AI81" s="2"/>
      <c r="AJ81" s="2"/>
      <c r="AK81" s="2"/>
      <c r="AL81" s="2"/>
      <c r="AM81" s="350"/>
      <c r="AN81" s="2"/>
      <c r="AO81" s="351"/>
      <c r="AQ81" s="351"/>
      <c r="AS81" s="351"/>
      <c r="AU81" s="351"/>
      <c r="AV81" s="138"/>
      <c r="AW81" s="148"/>
      <c r="AX81" s="208"/>
      <c r="AY81" s="211">
        <f ca="1">AY33+1</f>
        <v>50</v>
      </c>
      <c r="AZ81" s="212">
        <f ca="1">VLOOKUP(AY81,dummy1!$O$9:$R$136,2,FALSE)</f>
        <v>42040</v>
      </c>
      <c r="BA81" s="213">
        <f ca="1">VLOOKUP(AY81,dummy1!$O$9:$R$136,3,FALSE)</f>
        <v>0.87500000000000011</v>
      </c>
      <c r="BB81" s="419" t="str">
        <f ca="1">VLOOKUP(AY81,dummy1!$O$9:$R$136,4,FALSE)</f>
        <v>Court 2</v>
      </c>
      <c r="BC81" s="419"/>
      <c r="BD81" s="419"/>
      <c r="BE81" s="419"/>
      <c r="BF81" s="419"/>
      <c r="BG81" s="419"/>
      <c r="BH81" s="419"/>
      <c r="BI81" s="419"/>
      <c r="BJ81" s="419"/>
      <c r="BK81" s="351"/>
      <c r="BL81" s="137"/>
      <c r="BS81" s="351"/>
      <c r="BU81" s="351"/>
      <c r="BW81" s="351"/>
      <c r="BY81" s="351"/>
      <c r="CA81" s="351"/>
      <c r="CB81" s="138"/>
      <c r="CC81" s="28"/>
      <c r="CD81" s="223"/>
      <c r="CI81" s="351"/>
      <c r="CK81" s="351"/>
      <c r="CM81" s="351"/>
      <c r="CO81" s="351"/>
      <c r="CQ81" s="351"/>
      <c r="CR81" s="138"/>
      <c r="CT81" s="29"/>
      <c r="CU81" s="29"/>
      <c r="CV81" s="29"/>
      <c r="CW81" s="29"/>
      <c r="CX81" s="29"/>
      <c r="CY81" s="368"/>
      <c r="CZ81" s="29"/>
      <c r="DA81" s="368"/>
      <c r="DB81" s="29"/>
      <c r="DC81" s="368"/>
      <c r="DD81" s="29"/>
      <c r="DE81" s="368"/>
      <c r="DF81" s="29"/>
      <c r="DG81" s="368"/>
      <c r="DH81" s="156"/>
      <c r="DI81" s="29"/>
      <c r="DJ81" s="29"/>
      <c r="DK81" s="112"/>
      <c r="DL81" s="29"/>
      <c r="DM81" s="29"/>
      <c r="DN81" s="29"/>
      <c r="DO81" s="351"/>
      <c r="DQ81" s="351"/>
      <c r="DS81" s="351"/>
      <c r="DU81" s="351"/>
      <c r="DW81" s="351"/>
      <c r="DX81" s="138"/>
      <c r="EE81" s="351"/>
      <c r="EG81" s="351"/>
      <c r="EI81" s="351"/>
      <c r="EK81" s="351"/>
      <c r="EM81" s="351"/>
      <c r="EU81" s="351"/>
      <c r="EW81" s="351"/>
      <c r="EY81" s="351"/>
      <c r="FA81" s="351"/>
      <c r="FC81" s="351"/>
      <c r="FK81" s="351"/>
      <c r="FM81" s="351"/>
      <c r="FO81" s="351"/>
      <c r="FQ81" s="351"/>
      <c r="FS81" s="351"/>
    </row>
    <row r="82" spans="1:175" s="1" customFormat="1" ht="15" customHeight="1" x14ac:dyDescent="0.25">
      <c r="A82" s="137" t="str">
        <f ca="1">dummy1!T21</f>
        <v>Bye</v>
      </c>
      <c r="B82" s="132"/>
      <c r="C82" s="15" t="str">
        <f ca="1">IF(D82="Bye","","("&amp;A82&amp;")")</f>
        <v>(Bye)</v>
      </c>
      <c r="D82" s="10" t="str">
        <f ca="1">IFERROR(VLOOKUP(A82,dummy1!$K$45:$L$300,2,FALSE),"")</f>
        <v/>
      </c>
      <c r="E82" s="10"/>
      <c r="F82" s="24"/>
      <c r="G82" s="353"/>
      <c r="H82" s="24"/>
      <c r="I82" s="353"/>
      <c r="J82" s="24"/>
      <c r="K82" s="353"/>
      <c r="L82" s="24"/>
      <c r="M82" s="353"/>
      <c r="N82" s="24"/>
      <c r="O82" s="362"/>
      <c r="P82" s="145">
        <f ca="1">IF(A81="Bye",$A$11,IF(F81&lt;F82,1,0)+IF(H81&lt;H82,1,0)+IF(J81&lt;J82,1,0)+IF(L81&lt;L82,1,0)+IF(N81&lt;N82,1,0))</f>
        <v>3</v>
      </c>
      <c r="Q82" s="137"/>
      <c r="R82" s="216"/>
      <c r="S82" s="2"/>
      <c r="T82" s="2"/>
      <c r="U82" s="2"/>
      <c r="V82" s="2"/>
      <c r="W82" s="350"/>
      <c r="X82" s="2"/>
      <c r="Y82" s="350"/>
      <c r="Z82" s="2"/>
      <c r="AA82" s="350"/>
      <c r="AB82" s="2"/>
      <c r="AC82" s="350"/>
      <c r="AD82" s="2"/>
      <c r="AE82" s="350"/>
      <c r="AF82" s="137"/>
      <c r="AG82" s="137"/>
      <c r="AH82" s="216"/>
      <c r="AI82" s="2"/>
      <c r="AJ82" s="2"/>
      <c r="AK82" s="2"/>
      <c r="AL82" s="2"/>
      <c r="AM82" s="350"/>
      <c r="AN82" s="2"/>
      <c r="AO82" s="351"/>
      <c r="AQ82" s="351"/>
      <c r="AS82" s="351"/>
      <c r="AU82" s="351"/>
      <c r="AV82" s="138"/>
      <c r="AW82" s="148"/>
      <c r="AX82" s="113"/>
      <c r="AY82" s="16"/>
      <c r="BB82" s="9"/>
      <c r="BC82" s="351"/>
      <c r="BD82" s="9"/>
      <c r="BE82" s="351"/>
      <c r="BF82" s="9"/>
      <c r="BG82" s="351"/>
      <c r="BH82" s="9"/>
      <c r="BI82" s="351"/>
      <c r="BJ82" s="9"/>
      <c r="BK82" s="351"/>
      <c r="BL82" s="137"/>
      <c r="BS82" s="351"/>
      <c r="BU82" s="351"/>
      <c r="BW82" s="351"/>
      <c r="BY82" s="351"/>
      <c r="CA82" s="351"/>
      <c r="CB82" s="138"/>
      <c r="CC82" s="28"/>
      <c r="CD82" s="223"/>
      <c r="CI82" s="351"/>
      <c r="CK82" s="351"/>
      <c r="CM82" s="351"/>
      <c r="CO82" s="351"/>
      <c r="CQ82" s="351"/>
      <c r="CR82" s="138"/>
      <c r="CT82" s="29"/>
      <c r="CU82" s="29"/>
      <c r="CV82" s="29"/>
      <c r="CW82" s="29"/>
      <c r="CX82" s="29"/>
      <c r="CY82" s="368"/>
      <c r="CZ82" s="29"/>
      <c r="DA82" s="368"/>
      <c r="DB82" s="29"/>
      <c r="DC82" s="368"/>
      <c r="DD82" s="29"/>
      <c r="DE82" s="368"/>
      <c r="DF82" s="29"/>
      <c r="DG82" s="368"/>
      <c r="DH82" s="156"/>
      <c r="DI82" s="29"/>
      <c r="DJ82" s="29"/>
      <c r="DK82" s="112"/>
      <c r="DL82" s="29"/>
      <c r="DM82" s="29"/>
      <c r="DN82" s="29"/>
      <c r="DO82" s="351"/>
      <c r="DQ82" s="351"/>
      <c r="DS82" s="351"/>
      <c r="DU82" s="351"/>
      <c r="DW82" s="351"/>
      <c r="DX82" s="138"/>
      <c r="EE82" s="351"/>
      <c r="EG82" s="351"/>
      <c r="EI82" s="351"/>
      <c r="EK82" s="351"/>
      <c r="EM82" s="351"/>
      <c r="EU82" s="351"/>
      <c r="EW82" s="351"/>
      <c r="EY82" s="351"/>
      <c r="FA82" s="351"/>
      <c r="FC82" s="351"/>
      <c r="FK82" s="351"/>
      <c r="FM82" s="351"/>
      <c r="FO82" s="351"/>
      <c r="FQ82" s="351"/>
      <c r="FS82" s="351"/>
    </row>
    <row r="83" spans="1:175" s="1" customFormat="1" ht="15" customHeight="1" x14ac:dyDescent="0.25">
      <c r="A83" s="137"/>
      <c r="B83" s="132"/>
      <c r="C83" s="16"/>
      <c r="F83" s="9"/>
      <c r="G83" s="351"/>
      <c r="H83" s="9"/>
      <c r="I83" s="351"/>
      <c r="J83" s="9"/>
      <c r="K83" s="351"/>
      <c r="L83" s="9"/>
      <c r="M83" s="351"/>
      <c r="N83" s="9"/>
      <c r="O83" s="351"/>
      <c r="P83" s="146"/>
      <c r="Q83" s="137"/>
      <c r="R83" s="240"/>
      <c r="S83" s="16"/>
      <c r="U83" s="9"/>
      <c r="V83" s="9"/>
      <c r="W83" s="351"/>
      <c r="X83" s="9"/>
      <c r="Y83" s="351"/>
      <c r="Z83" s="9"/>
      <c r="AA83" s="351"/>
      <c r="AB83" s="9"/>
      <c r="AC83" s="351"/>
      <c r="AD83" s="9"/>
      <c r="AE83" s="351"/>
      <c r="AF83" s="137"/>
      <c r="AG83" s="138"/>
      <c r="AH83" s="216"/>
      <c r="AI83" s="2"/>
      <c r="AJ83" s="2"/>
      <c r="AK83" s="2"/>
      <c r="AL83" s="2"/>
      <c r="AM83" s="350"/>
      <c r="AN83" s="2"/>
      <c r="AO83" s="351"/>
      <c r="AQ83" s="351"/>
      <c r="AS83" s="351"/>
      <c r="AU83" s="351"/>
      <c r="AV83" s="138"/>
      <c r="AW83" s="148"/>
      <c r="AX83" s="164"/>
      <c r="BC83" s="351"/>
      <c r="BE83" s="351"/>
      <c r="BG83" s="351"/>
      <c r="BI83" s="351"/>
      <c r="BK83" s="351"/>
      <c r="BL83" s="138"/>
      <c r="BS83" s="351"/>
      <c r="BU83" s="351"/>
      <c r="BW83" s="351"/>
      <c r="BY83" s="351"/>
      <c r="CA83" s="351"/>
      <c r="CB83" s="138"/>
      <c r="CC83" s="28"/>
      <c r="CD83" s="223"/>
      <c r="CI83" s="351"/>
      <c r="CK83" s="351"/>
      <c r="CM83" s="351"/>
      <c r="CO83" s="351"/>
      <c r="CQ83" s="351"/>
      <c r="CR83" s="138"/>
      <c r="CT83" s="29"/>
      <c r="CU83" s="29"/>
      <c r="CV83" s="29"/>
      <c r="CW83" s="29"/>
      <c r="CX83" s="29"/>
      <c r="CY83" s="368"/>
      <c r="CZ83" s="29"/>
      <c r="DA83" s="368"/>
      <c r="DB83" s="29"/>
      <c r="DC83" s="368"/>
      <c r="DD83" s="29"/>
      <c r="DE83" s="368"/>
      <c r="DF83" s="29"/>
      <c r="DG83" s="368"/>
      <c r="DH83" s="156"/>
      <c r="DI83" s="29"/>
      <c r="DJ83" s="29"/>
      <c r="DK83" s="112"/>
      <c r="DL83" s="29"/>
      <c r="DM83" s="29"/>
      <c r="DN83" s="29"/>
      <c r="DO83" s="351"/>
      <c r="DQ83" s="351"/>
      <c r="DS83" s="351"/>
      <c r="DU83" s="351"/>
      <c r="DW83" s="351"/>
      <c r="DX83" s="138"/>
      <c r="EE83" s="351"/>
      <c r="EG83" s="351"/>
      <c r="EI83" s="351"/>
      <c r="EK83" s="351"/>
      <c r="EM83" s="351"/>
      <c r="EU83" s="351"/>
      <c r="EW83" s="351"/>
      <c r="EY83" s="351"/>
      <c r="FA83" s="351"/>
      <c r="FC83" s="351"/>
      <c r="FK83" s="351"/>
      <c r="FM83" s="351"/>
      <c r="FO83" s="351"/>
      <c r="FQ83" s="351"/>
      <c r="FS83" s="351"/>
    </row>
    <row r="84" spans="1:175" s="1" customFormat="1" ht="15" customHeight="1" thickBot="1" x14ac:dyDescent="0.3">
      <c r="A84" s="137"/>
      <c r="B84" s="131"/>
      <c r="C84" s="130">
        <f ca="1">IF(A81&lt;&gt;"Bye",IF(A82&lt;&gt;"Bye",C78+1,C78),C78)</f>
        <v>8</v>
      </c>
      <c r="D84" s="182">
        <f ca="1">VLOOKUP(C84,dummy1!$O$9:$R$72,2,FALSE)</f>
        <v>42040</v>
      </c>
      <c r="E84" s="183">
        <f ca="1">VLOOKUP(C84,dummy1!$O$9:$R$72,3,FALSE)</f>
        <v>0.625</v>
      </c>
      <c r="F84" s="412" t="str">
        <f ca="1">VLOOKUP(C84,dummy1!$O$9:$R$72,4,FALSE)</f>
        <v>Court 8</v>
      </c>
      <c r="G84" s="412"/>
      <c r="H84" s="412"/>
      <c r="I84" s="412"/>
      <c r="J84" s="412"/>
      <c r="K84" s="412"/>
      <c r="L84" s="412"/>
      <c r="M84" s="412"/>
      <c r="N84" s="412"/>
      <c r="O84" s="351"/>
      <c r="P84" s="146"/>
      <c r="Q84" s="157"/>
      <c r="R84" s="241"/>
      <c r="S84" s="27" t="str">
        <f ca="1">IF(P81=$A$11,C81,IF(P82=$A$11,C82,""))</f>
        <v>(Bye)</v>
      </c>
      <c r="T84" s="1" t="str">
        <f ca="1">IF(P81=$A$11,D81,IF(P82=$A$11,D82,"Winner Match "&amp;C84))</f>
        <v/>
      </c>
      <c r="V84" s="23"/>
      <c r="W84" s="352"/>
      <c r="X84" s="23"/>
      <c r="Y84" s="352"/>
      <c r="Z84" s="23"/>
      <c r="AA84" s="352"/>
      <c r="AB84" s="23"/>
      <c r="AC84" s="352"/>
      <c r="AD84" s="23"/>
      <c r="AE84" s="361"/>
      <c r="AF84" s="138">
        <f>IF(V84&gt;V85,1,0)+IF(X84&gt;X85,1,0)+IF(Z84&gt;Z85,1,0)+IF(AB84&gt;AB85,1,0)+IF(AD84&gt;AD85,1,0)</f>
        <v>0</v>
      </c>
      <c r="AG84" s="137"/>
      <c r="AH84" s="216"/>
      <c r="AI84" s="2"/>
      <c r="AJ84" s="2"/>
      <c r="AK84" s="2"/>
      <c r="AL84" s="2"/>
      <c r="AM84" s="350"/>
      <c r="AN84" s="2"/>
      <c r="AO84" s="351"/>
      <c r="AQ84" s="351"/>
      <c r="AS84" s="351"/>
      <c r="AU84" s="351"/>
      <c r="AV84" s="138"/>
      <c r="AW84" s="148"/>
      <c r="AX84" s="164"/>
      <c r="BC84" s="351"/>
      <c r="BE84" s="351"/>
      <c r="BG84" s="351"/>
      <c r="BI84" s="351"/>
      <c r="BK84" s="351"/>
      <c r="BL84" s="138"/>
      <c r="BS84" s="351"/>
      <c r="BU84" s="351"/>
      <c r="BW84" s="351"/>
      <c r="BY84" s="351"/>
      <c r="CA84" s="351"/>
      <c r="CB84" s="138"/>
      <c r="CC84" s="28"/>
      <c r="CD84" s="223"/>
      <c r="CI84" s="351"/>
      <c r="CK84" s="351"/>
      <c r="CM84" s="351"/>
      <c r="CO84" s="351"/>
      <c r="CQ84" s="351"/>
      <c r="CR84" s="138"/>
      <c r="CT84" s="29"/>
      <c r="CU84" s="29"/>
      <c r="CV84" s="29"/>
      <c r="CW84" s="29"/>
      <c r="CX84" s="29"/>
      <c r="CY84" s="368"/>
      <c r="CZ84" s="29"/>
      <c r="DA84" s="368"/>
      <c r="DB84" s="29"/>
      <c r="DC84" s="368"/>
      <c r="DD84" s="29"/>
      <c r="DE84" s="368"/>
      <c r="DF84" s="29"/>
      <c r="DG84" s="368"/>
      <c r="DH84" s="156"/>
      <c r="DI84" s="29"/>
      <c r="DJ84" s="29"/>
      <c r="DK84" s="112"/>
      <c r="DL84" s="29"/>
      <c r="DM84" s="29"/>
      <c r="DN84" s="29"/>
      <c r="DO84" s="351"/>
      <c r="DQ84" s="351"/>
      <c r="DS84" s="351"/>
      <c r="DU84" s="351"/>
      <c r="DW84" s="351"/>
      <c r="DX84" s="138"/>
      <c r="EE84" s="351"/>
      <c r="EG84" s="351"/>
      <c r="EI84" s="351"/>
      <c r="EK84" s="351"/>
      <c r="EM84" s="351"/>
      <c r="EU84" s="351"/>
      <c r="EW84" s="351"/>
      <c r="EY84" s="351"/>
      <c r="FA84" s="351"/>
      <c r="FC84" s="351"/>
      <c r="FK84" s="351"/>
      <c r="FM84" s="351"/>
      <c r="FO84" s="351"/>
      <c r="FQ84" s="351"/>
      <c r="FS84" s="351"/>
    </row>
    <row r="85" spans="1:175" s="1" customFormat="1" ht="15" customHeight="1" x14ac:dyDescent="0.25">
      <c r="A85" s="137"/>
      <c r="B85" s="113"/>
      <c r="C85" s="16"/>
      <c r="F85" s="9"/>
      <c r="G85" s="351"/>
      <c r="H85" s="9"/>
      <c r="I85" s="351"/>
      <c r="J85" s="9"/>
      <c r="K85" s="351"/>
      <c r="L85" s="9"/>
      <c r="M85" s="351"/>
      <c r="N85" s="9"/>
      <c r="O85" s="351"/>
      <c r="P85" s="146"/>
      <c r="Q85" s="137"/>
      <c r="R85" s="240"/>
      <c r="S85" s="15" t="str">
        <f ca="1">IF(P87=$A$11,C87,IF(P88=$A$11,C88,""))</f>
        <v>(Bye)</v>
      </c>
      <c r="T85" s="10" t="str">
        <f ca="1">IF(P87=$A$11,D87,IF(P88=$A$11,D88,"Winner Match "&amp;C90))</f>
        <v/>
      </c>
      <c r="U85" s="10"/>
      <c r="V85" s="24"/>
      <c r="W85" s="353"/>
      <c r="X85" s="24"/>
      <c r="Y85" s="353"/>
      <c r="Z85" s="24"/>
      <c r="AA85" s="353"/>
      <c r="AB85" s="24"/>
      <c r="AC85" s="353"/>
      <c r="AD85" s="24"/>
      <c r="AE85" s="362"/>
      <c r="AF85" s="149">
        <f>IF(V84&lt;V85,1,0)+IF(X84&lt;X85,1,0)+IF(Z84&lt;Z85,1,0)+IF(AB84&lt;AB85,1,0)+IF(AD84&lt;AD85,1,0)</f>
        <v>0</v>
      </c>
      <c r="AG85" s="148"/>
      <c r="AH85" s="216"/>
      <c r="AI85" s="2"/>
      <c r="AJ85" s="2"/>
      <c r="AK85" s="2"/>
      <c r="AL85" s="2"/>
      <c r="AM85" s="350"/>
      <c r="AN85" s="2"/>
      <c r="AO85" s="351"/>
      <c r="AQ85" s="351"/>
      <c r="AS85" s="351"/>
      <c r="AU85" s="351"/>
      <c r="AV85" s="138"/>
      <c r="AW85" s="148"/>
      <c r="AX85" s="164"/>
      <c r="BC85" s="351"/>
      <c r="BE85" s="351"/>
      <c r="BG85" s="351"/>
      <c r="BI85" s="351"/>
      <c r="BK85" s="351"/>
      <c r="BL85" s="138"/>
      <c r="BS85" s="351"/>
      <c r="BU85" s="351"/>
      <c r="BW85" s="351"/>
      <c r="BY85" s="351"/>
      <c r="CA85" s="351"/>
      <c r="CB85" s="138"/>
      <c r="CC85" s="28"/>
      <c r="CD85" s="223"/>
      <c r="CI85" s="351"/>
      <c r="CK85" s="351"/>
      <c r="CM85" s="351"/>
      <c r="CO85" s="351"/>
      <c r="CQ85" s="351"/>
      <c r="CR85" s="138"/>
      <c r="CT85" s="29"/>
      <c r="CU85" s="29"/>
      <c r="CV85" s="29"/>
      <c r="CW85" s="29"/>
      <c r="CX85" s="29"/>
      <c r="CY85" s="368"/>
      <c r="CZ85" s="29"/>
      <c r="DA85" s="368"/>
      <c r="DB85" s="29"/>
      <c r="DC85" s="368"/>
      <c r="DD85" s="29"/>
      <c r="DE85" s="368"/>
      <c r="DF85" s="29"/>
      <c r="DG85" s="368"/>
      <c r="DH85" s="156"/>
      <c r="DI85" s="29"/>
      <c r="DJ85" s="29"/>
      <c r="DK85" s="112"/>
      <c r="DL85" s="29"/>
      <c r="DM85" s="29"/>
      <c r="DN85" s="29"/>
      <c r="DO85" s="351"/>
      <c r="DQ85" s="351"/>
      <c r="DS85" s="351"/>
      <c r="DU85" s="351"/>
      <c r="DW85" s="351"/>
      <c r="DX85" s="138"/>
      <c r="EE85" s="351"/>
      <c r="EG85" s="351"/>
      <c r="EI85" s="351"/>
      <c r="EK85" s="351"/>
      <c r="EM85" s="351"/>
      <c r="EU85" s="351"/>
      <c r="EW85" s="351"/>
      <c r="EY85" s="351"/>
      <c r="FA85" s="351"/>
      <c r="FC85" s="351"/>
      <c r="FK85" s="351"/>
      <c r="FM85" s="351"/>
      <c r="FO85" s="351"/>
      <c r="FQ85" s="351"/>
      <c r="FS85" s="351"/>
    </row>
    <row r="86" spans="1:175" s="1" customFormat="1" ht="15" customHeight="1" x14ac:dyDescent="0.25">
      <c r="A86" s="137" t="str">
        <f ca="1">IF(OR(A87="Bye",A88="Bye"),"Bye","")</f>
        <v>Bye</v>
      </c>
      <c r="B86" s="131"/>
      <c r="C86" s="16"/>
      <c r="E86" s="9"/>
      <c r="F86" s="9"/>
      <c r="G86" s="351"/>
      <c r="H86" s="9"/>
      <c r="I86" s="351"/>
      <c r="J86" s="9"/>
      <c r="K86" s="351"/>
      <c r="L86" s="9"/>
      <c r="M86" s="351"/>
      <c r="N86" s="9"/>
      <c r="O86" s="351"/>
      <c r="P86" s="137"/>
      <c r="Q86" s="148"/>
      <c r="R86" s="240"/>
      <c r="S86" s="16"/>
      <c r="V86" s="9"/>
      <c r="W86" s="351"/>
      <c r="X86" s="9"/>
      <c r="Y86" s="351"/>
      <c r="Z86" s="9"/>
      <c r="AA86" s="351"/>
      <c r="AB86" s="9"/>
      <c r="AC86" s="351"/>
      <c r="AD86" s="9"/>
      <c r="AE86" s="351"/>
      <c r="AF86" s="137"/>
      <c r="AG86" s="148"/>
      <c r="AH86" s="216"/>
      <c r="AI86" s="2"/>
      <c r="AJ86" s="2"/>
      <c r="AK86" s="2"/>
      <c r="AL86" s="2"/>
      <c r="AM86" s="350"/>
      <c r="AN86" s="2"/>
      <c r="AO86" s="351"/>
      <c r="AQ86" s="351"/>
      <c r="AS86" s="351"/>
      <c r="AU86" s="351"/>
      <c r="AV86" s="138"/>
      <c r="AW86" s="148"/>
      <c r="AX86" s="164"/>
      <c r="BC86" s="351"/>
      <c r="BE86" s="351"/>
      <c r="BG86" s="351"/>
      <c r="BI86" s="351"/>
      <c r="BK86" s="351"/>
      <c r="BL86" s="138"/>
      <c r="BS86" s="351"/>
      <c r="BU86" s="351"/>
      <c r="BW86" s="351"/>
      <c r="BY86" s="351"/>
      <c r="CA86" s="351"/>
      <c r="CB86" s="138"/>
      <c r="CC86" s="28"/>
      <c r="CD86" s="223"/>
      <c r="CI86" s="351"/>
      <c r="CK86" s="351"/>
      <c r="CM86" s="351"/>
      <c r="CO86" s="351"/>
      <c r="CQ86" s="351"/>
      <c r="CR86" s="138"/>
      <c r="CT86" s="29"/>
      <c r="CU86" s="29"/>
      <c r="CV86" s="29"/>
      <c r="CW86" s="29"/>
      <c r="CX86" s="29"/>
      <c r="CY86" s="368"/>
      <c r="CZ86" s="29"/>
      <c r="DA86" s="368"/>
      <c r="DB86" s="29"/>
      <c r="DC86" s="368"/>
      <c r="DD86" s="29"/>
      <c r="DE86" s="368"/>
      <c r="DF86" s="29"/>
      <c r="DG86" s="368"/>
      <c r="DH86" s="156"/>
      <c r="DI86" s="29"/>
      <c r="DJ86" s="29"/>
      <c r="DK86" s="112"/>
      <c r="DL86" s="29"/>
      <c r="DM86" s="29"/>
      <c r="DN86" s="29"/>
      <c r="DO86" s="351"/>
      <c r="DQ86" s="351"/>
      <c r="DS86" s="351"/>
      <c r="DU86" s="351"/>
      <c r="DW86" s="351"/>
      <c r="DX86" s="138"/>
      <c r="EE86" s="351"/>
      <c r="EG86" s="351"/>
      <c r="EI86" s="351"/>
      <c r="EK86" s="351"/>
      <c r="EM86" s="351"/>
      <c r="EU86" s="351"/>
      <c r="EW86" s="351"/>
      <c r="EY86" s="351"/>
      <c r="FA86" s="351"/>
      <c r="FC86" s="351"/>
      <c r="FK86" s="351"/>
      <c r="FM86" s="351"/>
      <c r="FO86" s="351"/>
      <c r="FQ86" s="351"/>
      <c r="FS86" s="351"/>
    </row>
    <row r="87" spans="1:175" s="1" customFormat="1" ht="15" customHeight="1" thickBot="1" x14ac:dyDescent="0.3">
      <c r="A87" s="137" t="str">
        <f ca="1">dummy1!S22</f>
        <v>Bye</v>
      </c>
      <c r="B87" s="132"/>
      <c r="C87" s="15" t="str">
        <f ca="1">IF(D87="Bye","","("&amp;A87&amp;")")</f>
        <v>(Bye)</v>
      </c>
      <c r="D87" s="1" t="str">
        <f ca="1">IFERROR(VLOOKUP(A87,dummy1!$K$45:$L$300,2,FALSE),"")</f>
        <v/>
      </c>
      <c r="F87" s="23"/>
      <c r="G87" s="352"/>
      <c r="H87" s="23"/>
      <c r="I87" s="352"/>
      <c r="J87" s="23"/>
      <c r="K87" s="352"/>
      <c r="L87" s="23"/>
      <c r="M87" s="352"/>
      <c r="N87" s="23"/>
      <c r="O87" s="361"/>
      <c r="P87" s="138">
        <f ca="1">IF(A88="Bye",$A$11,IF(F87&gt;F88,1,0)+IF(H87&gt;H88,1,0)+IF(J87&gt;J88,1,0)+IF(L87&gt;L88,1,0)+IF(N87&gt;N88,1,0))</f>
        <v>3</v>
      </c>
      <c r="Q87" s="148"/>
      <c r="R87" s="240"/>
      <c r="S87" s="184">
        <f ca="1">S75+1</f>
        <v>19</v>
      </c>
      <c r="T87" s="185">
        <f ca="1">VLOOKUP(S87,dummy1!$O$9:$R$72,2,FALSE)</f>
        <v>42040</v>
      </c>
      <c r="U87" s="186">
        <f ca="1">VLOOKUP(S87,dummy1!$O$9:$R$72,3,FALSE)</f>
        <v>0.70833333333333337</v>
      </c>
      <c r="V87" s="414" t="str">
        <f ca="1">VLOOKUP(S87,dummy1!$O$9:$R$72,4,FALSE)</f>
        <v>Court 3</v>
      </c>
      <c r="W87" s="414"/>
      <c r="X87" s="414"/>
      <c r="Y87" s="414"/>
      <c r="Z87" s="414"/>
      <c r="AA87" s="414"/>
      <c r="AB87" s="414"/>
      <c r="AC87" s="414"/>
      <c r="AD87" s="414"/>
      <c r="AE87" s="351"/>
      <c r="AF87" s="137"/>
      <c r="AG87" s="148"/>
      <c r="AH87" s="216"/>
      <c r="AI87" s="2"/>
      <c r="AJ87" s="2"/>
      <c r="AK87" s="2"/>
      <c r="AL87" s="2"/>
      <c r="AM87" s="350"/>
      <c r="AN87" s="2"/>
      <c r="AO87" s="351"/>
      <c r="AQ87" s="351"/>
      <c r="AS87" s="351"/>
      <c r="AU87" s="351"/>
      <c r="AV87" s="138"/>
      <c r="AW87" s="148"/>
      <c r="AX87" s="164"/>
      <c r="BC87" s="351"/>
      <c r="BE87" s="351"/>
      <c r="BG87" s="351"/>
      <c r="BI87" s="351"/>
      <c r="BK87" s="351"/>
      <c r="BL87" s="138"/>
      <c r="BS87" s="351"/>
      <c r="BU87" s="351"/>
      <c r="BW87" s="351"/>
      <c r="BY87" s="351"/>
      <c r="CA87" s="351"/>
      <c r="CB87" s="138"/>
      <c r="CC87" s="28"/>
      <c r="CD87" s="223"/>
      <c r="CI87" s="351"/>
      <c r="CK87" s="351"/>
      <c r="CM87" s="351"/>
      <c r="CO87" s="351"/>
      <c r="CQ87" s="351"/>
      <c r="CR87" s="138"/>
      <c r="CT87" s="29"/>
      <c r="CU87" s="29"/>
      <c r="CV87" s="29"/>
      <c r="CW87" s="29"/>
      <c r="CX87" s="29"/>
      <c r="CY87" s="368"/>
      <c r="CZ87" s="29"/>
      <c r="DA87" s="368"/>
      <c r="DB87" s="29"/>
      <c r="DC87" s="368"/>
      <c r="DD87" s="29"/>
      <c r="DE87" s="368"/>
      <c r="DF87" s="29"/>
      <c r="DG87" s="368"/>
      <c r="DH87" s="156"/>
      <c r="DI87" s="29"/>
      <c r="DJ87" s="29"/>
      <c r="DK87" s="112"/>
      <c r="DL87" s="29"/>
      <c r="DM87" s="29"/>
      <c r="DN87" s="29"/>
      <c r="DO87" s="351"/>
      <c r="DQ87" s="351"/>
      <c r="DS87" s="351"/>
      <c r="DU87" s="351"/>
      <c r="DW87" s="351"/>
      <c r="DX87" s="138"/>
      <c r="EE87" s="351"/>
      <c r="EG87" s="351"/>
      <c r="EI87" s="351"/>
      <c r="EK87" s="351"/>
      <c r="EM87" s="351"/>
      <c r="EU87" s="351"/>
      <c r="EW87" s="351"/>
      <c r="EY87" s="351"/>
      <c r="FA87" s="351"/>
      <c r="FC87" s="351"/>
      <c r="FK87" s="351"/>
      <c r="FM87" s="351"/>
      <c r="FO87" s="351"/>
      <c r="FQ87" s="351"/>
      <c r="FS87" s="351"/>
    </row>
    <row r="88" spans="1:175" s="1" customFormat="1" ht="15" customHeight="1" x14ac:dyDescent="0.25">
      <c r="A88" s="137" t="str">
        <f ca="1">dummy1!T22</f>
        <v>Bye</v>
      </c>
      <c r="B88" s="132"/>
      <c r="C88" s="15" t="str">
        <f ca="1">IF(D88="Bye","","("&amp;A88&amp;")")</f>
        <v>(Bye)</v>
      </c>
      <c r="D88" s="10" t="str">
        <f ca="1">IFERROR(VLOOKUP(A88,dummy1!$K$45:$L$300,2,FALSE),"")</f>
        <v/>
      </c>
      <c r="E88" s="10"/>
      <c r="F88" s="24"/>
      <c r="G88" s="353"/>
      <c r="H88" s="24"/>
      <c r="I88" s="353"/>
      <c r="J88" s="24"/>
      <c r="K88" s="353"/>
      <c r="L88" s="24"/>
      <c r="M88" s="353"/>
      <c r="N88" s="24"/>
      <c r="O88" s="362"/>
      <c r="P88" s="149">
        <f ca="1">IF(A87="Bye",$A$11,IF(F87&lt;F88,1,0)+IF(H87&lt;H88,1,0)+IF(J87&lt;J88,1,0)+IF(L87&lt;L88,1,0)+IF(N87&lt;N88,1,0))</f>
        <v>3</v>
      </c>
      <c r="Q88" s="137"/>
      <c r="R88" s="112"/>
      <c r="S88" s="16"/>
      <c r="V88" s="9"/>
      <c r="W88" s="351"/>
      <c r="X88" s="9"/>
      <c r="Y88" s="351"/>
      <c r="Z88" s="9"/>
      <c r="AA88" s="351"/>
      <c r="AB88" s="9"/>
      <c r="AC88" s="351"/>
      <c r="AD88" s="9"/>
      <c r="AE88" s="351"/>
      <c r="AF88" s="137"/>
      <c r="AG88" s="148"/>
      <c r="AH88" s="216"/>
      <c r="AI88" s="2"/>
      <c r="AJ88" s="2"/>
      <c r="AK88" s="2"/>
      <c r="AL88" s="2"/>
      <c r="AM88" s="350"/>
      <c r="AN88" s="2"/>
      <c r="AO88" s="351"/>
      <c r="AQ88" s="351"/>
      <c r="AS88" s="351"/>
      <c r="AU88" s="351"/>
      <c r="AV88" s="138"/>
      <c r="AW88" s="148"/>
      <c r="AX88" s="164"/>
      <c r="BC88" s="351"/>
      <c r="BE88" s="351"/>
      <c r="BG88" s="351"/>
      <c r="BI88" s="351"/>
      <c r="BK88" s="351"/>
      <c r="BL88" s="138"/>
      <c r="BS88" s="351"/>
      <c r="BU88" s="351"/>
      <c r="BW88" s="351"/>
      <c r="BY88" s="351"/>
      <c r="CA88" s="351"/>
      <c r="CB88" s="138"/>
      <c r="CC88" s="28"/>
      <c r="CD88" s="223"/>
      <c r="CI88" s="351"/>
      <c r="CK88" s="351"/>
      <c r="CM88" s="351"/>
      <c r="CO88" s="351"/>
      <c r="CQ88" s="351"/>
      <c r="CR88" s="138"/>
      <c r="CT88" s="29"/>
      <c r="CU88" s="29"/>
      <c r="CV88" s="29"/>
      <c r="CW88" s="29"/>
      <c r="CX88" s="29"/>
      <c r="CY88" s="368"/>
      <c r="CZ88" s="29"/>
      <c r="DA88" s="368"/>
      <c r="DB88" s="29"/>
      <c r="DC88" s="368"/>
      <c r="DD88" s="29"/>
      <c r="DE88" s="368"/>
      <c r="DF88" s="29"/>
      <c r="DG88" s="368"/>
      <c r="DH88" s="156"/>
      <c r="DI88" s="29"/>
      <c r="DJ88" s="29"/>
      <c r="DK88" s="112"/>
      <c r="DL88" s="29"/>
      <c r="DM88" s="29"/>
      <c r="DN88" s="29"/>
      <c r="DO88" s="351"/>
      <c r="DQ88" s="351"/>
      <c r="DS88" s="351"/>
      <c r="DU88" s="351"/>
      <c r="DW88" s="351"/>
      <c r="DX88" s="138"/>
      <c r="EE88" s="351"/>
      <c r="EG88" s="351"/>
      <c r="EI88" s="351"/>
      <c r="EK88" s="351"/>
      <c r="EM88" s="351"/>
      <c r="EU88" s="351"/>
      <c r="EW88" s="351"/>
      <c r="EY88" s="351"/>
      <c r="FA88" s="351"/>
      <c r="FC88" s="351"/>
      <c r="FK88" s="351"/>
      <c r="FM88" s="351"/>
      <c r="FO88" s="351"/>
      <c r="FQ88" s="351"/>
      <c r="FS88" s="351"/>
    </row>
    <row r="89" spans="1:175" s="1" customFormat="1" ht="15" customHeight="1" x14ac:dyDescent="0.25">
      <c r="A89" s="137"/>
      <c r="B89" s="132"/>
      <c r="C89" s="16"/>
      <c r="F89" s="9"/>
      <c r="G89" s="351"/>
      <c r="H89" s="9"/>
      <c r="I89" s="351"/>
      <c r="J89" s="9"/>
      <c r="K89" s="351"/>
      <c r="L89" s="9"/>
      <c r="M89" s="351"/>
      <c r="N89" s="9"/>
      <c r="O89" s="351"/>
      <c r="P89" s="138"/>
      <c r="Q89" s="137"/>
      <c r="R89" s="216"/>
      <c r="S89" s="2"/>
      <c r="T89" s="2"/>
      <c r="U89" s="2"/>
      <c r="V89" s="2"/>
      <c r="W89" s="350"/>
      <c r="X89" s="2"/>
      <c r="Y89" s="350"/>
      <c r="Z89" s="2"/>
      <c r="AA89" s="350"/>
      <c r="AB89" s="2"/>
      <c r="AC89" s="350"/>
      <c r="AD89" s="2"/>
      <c r="AE89" s="350"/>
      <c r="AF89" s="137"/>
      <c r="AG89" s="148"/>
      <c r="AH89" s="244"/>
      <c r="AI89" s="16"/>
      <c r="AK89" s="9"/>
      <c r="AL89" s="9"/>
      <c r="AM89" s="351"/>
      <c r="AN89" s="9"/>
      <c r="AO89" s="351"/>
      <c r="AP89" s="9"/>
      <c r="AQ89" s="351"/>
      <c r="AR89" s="9"/>
      <c r="AS89" s="351"/>
      <c r="AT89" s="9"/>
      <c r="AU89" s="351"/>
      <c r="AV89" s="137"/>
      <c r="AW89" s="148"/>
      <c r="AX89" s="164"/>
      <c r="BC89" s="351"/>
      <c r="BE89" s="351"/>
      <c r="BG89" s="351"/>
      <c r="BI89" s="351"/>
      <c r="BK89" s="351"/>
      <c r="BL89" s="138"/>
      <c r="BS89" s="351"/>
      <c r="BU89" s="351"/>
      <c r="BW89" s="351"/>
      <c r="BY89" s="351"/>
      <c r="CA89" s="351"/>
      <c r="CB89" s="138"/>
      <c r="CC89" s="28"/>
      <c r="CD89" s="223"/>
      <c r="CI89" s="351"/>
      <c r="CK89" s="351"/>
      <c r="CM89" s="351"/>
      <c r="CO89" s="351"/>
      <c r="CQ89" s="351"/>
      <c r="CR89" s="138"/>
      <c r="CT89" s="29"/>
      <c r="CU89" s="29"/>
      <c r="CV89" s="29"/>
      <c r="CW89" s="29"/>
      <c r="CX89" s="29"/>
      <c r="CY89" s="368"/>
      <c r="CZ89" s="29"/>
      <c r="DA89" s="368"/>
      <c r="DB89" s="29"/>
      <c r="DC89" s="368"/>
      <c r="DD89" s="29"/>
      <c r="DE89" s="368"/>
      <c r="DF89" s="29"/>
      <c r="DG89" s="368"/>
      <c r="DH89" s="156"/>
      <c r="DI89" s="29"/>
      <c r="DJ89" s="29"/>
      <c r="DK89" s="112"/>
      <c r="DL89" s="29"/>
      <c r="DM89" s="29"/>
      <c r="DN89" s="29"/>
      <c r="DO89" s="351"/>
      <c r="DQ89" s="351"/>
      <c r="DS89" s="351"/>
      <c r="DU89" s="351"/>
      <c r="DW89" s="351"/>
      <c r="DX89" s="138"/>
      <c r="EE89" s="351"/>
      <c r="EG89" s="351"/>
      <c r="EI89" s="351"/>
      <c r="EK89" s="351"/>
      <c r="EM89" s="351"/>
      <c r="EU89" s="351"/>
      <c r="EW89" s="351"/>
      <c r="EY89" s="351"/>
      <c r="FA89" s="351"/>
      <c r="FC89" s="351"/>
      <c r="FK89" s="351"/>
      <c r="FM89" s="351"/>
      <c r="FO89" s="351"/>
      <c r="FQ89" s="351"/>
      <c r="FS89" s="351"/>
    </row>
    <row r="90" spans="1:175" s="1" customFormat="1" ht="15" customHeight="1" thickBot="1" x14ac:dyDescent="0.3">
      <c r="A90" s="137"/>
      <c r="B90" s="131"/>
      <c r="C90" s="130">
        <f ca="1">IF(A87&lt;&gt;"Bye",IF(A88&lt;&gt;"Bye",C84+1,C84),C84)</f>
        <v>8</v>
      </c>
      <c r="D90" s="182">
        <f ca="1">VLOOKUP(C90,dummy1!$O$9:$R$72,2,FALSE)</f>
        <v>42040</v>
      </c>
      <c r="E90" s="183">
        <f ca="1">VLOOKUP(C90,dummy1!$O$9:$R$72,3,FALSE)</f>
        <v>0.625</v>
      </c>
      <c r="F90" s="412" t="str">
        <f ca="1">VLOOKUP(C90,dummy1!$O$9:$R$72,4,FALSE)</f>
        <v>Court 8</v>
      </c>
      <c r="G90" s="412"/>
      <c r="H90" s="412"/>
      <c r="I90" s="412"/>
      <c r="J90" s="412"/>
      <c r="K90" s="412"/>
      <c r="L90" s="412"/>
      <c r="M90" s="412"/>
      <c r="N90" s="412"/>
      <c r="O90" s="351"/>
      <c r="P90" s="138"/>
      <c r="Q90" s="137"/>
      <c r="R90" s="216"/>
      <c r="S90" s="2"/>
      <c r="T90" s="2"/>
      <c r="U90" s="2"/>
      <c r="V90" s="2"/>
      <c r="W90" s="350"/>
      <c r="X90" s="2"/>
      <c r="Y90" s="350"/>
      <c r="Z90" s="2"/>
      <c r="AA90" s="350"/>
      <c r="AB90" s="2"/>
      <c r="AC90" s="350"/>
      <c r="AD90" s="2"/>
      <c r="AE90" s="350"/>
      <c r="AF90" s="137"/>
      <c r="AG90" s="147"/>
      <c r="AH90" s="245"/>
      <c r="AI90" s="27" t="str">
        <f>IF(AF84=$A$11,S84,IF(AF85=$A$11,S85,""))</f>
        <v/>
      </c>
      <c r="AJ90" s="1" t="str">
        <f ca="1">IF(AF84=$A$11,T84,IF(AF85=$A$11,T85,"Winner Match "&amp;S87))</f>
        <v>Winner Match 19</v>
      </c>
      <c r="AL90" s="23"/>
      <c r="AM90" s="352"/>
      <c r="AN90" s="23"/>
      <c r="AO90" s="352"/>
      <c r="AP90" s="23"/>
      <c r="AQ90" s="352"/>
      <c r="AR90" s="23"/>
      <c r="AS90" s="352"/>
      <c r="AT90" s="23"/>
      <c r="AU90" s="361"/>
      <c r="AV90" s="138">
        <f>IF(AL90&gt;AL91,1,0)+IF(AN90&gt;AN91,1,0)+IF(AP90&gt;AP91,1,0)+IF(AR90&gt;AR91,1,0)+IF(AT90&gt;AT91,1,0)</f>
        <v>0</v>
      </c>
      <c r="AW90" s="148"/>
      <c r="AX90" s="164"/>
      <c r="BC90" s="351"/>
      <c r="BE90" s="351"/>
      <c r="BG90" s="351"/>
      <c r="BI90" s="351"/>
      <c r="BK90" s="351"/>
      <c r="BL90" s="138"/>
      <c r="BS90" s="351"/>
      <c r="BU90" s="351"/>
      <c r="BW90" s="351"/>
      <c r="BY90" s="351"/>
      <c r="CA90" s="351"/>
      <c r="CB90" s="138"/>
      <c r="CC90" s="28"/>
      <c r="CD90" s="223"/>
      <c r="CI90" s="351"/>
      <c r="CK90" s="351"/>
      <c r="CM90" s="351"/>
      <c r="CO90" s="351"/>
      <c r="CQ90" s="351"/>
      <c r="CR90" s="138"/>
      <c r="CT90" s="29"/>
      <c r="CU90" s="29"/>
      <c r="CV90" s="29"/>
      <c r="CW90" s="29"/>
      <c r="CX90" s="29"/>
      <c r="CY90" s="368"/>
      <c r="CZ90" s="29"/>
      <c r="DA90" s="368"/>
      <c r="DB90" s="29"/>
      <c r="DC90" s="368"/>
      <c r="DD90" s="29"/>
      <c r="DE90" s="368"/>
      <c r="DF90" s="29"/>
      <c r="DG90" s="368"/>
      <c r="DH90" s="156"/>
      <c r="DI90" s="29"/>
      <c r="DJ90" s="29"/>
      <c r="DK90" s="112"/>
      <c r="DL90" s="29"/>
      <c r="DM90" s="29"/>
      <c r="DN90" s="29"/>
      <c r="DO90" s="351"/>
      <c r="DQ90" s="351"/>
      <c r="DS90" s="351"/>
      <c r="DU90" s="351"/>
      <c r="DW90" s="351"/>
      <c r="DX90" s="138"/>
      <c r="EE90" s="351"/>
      <c r="EG90" s="351"/>
      <c r="EI90" s="351"/>
      <c r="EK90" s="351"/>
      <c r="EM90" s="351"/>
      <c r="EU90" s="351"/>
      <c r="EW90" s="351"/>
      <c r="EY90" s="351"/>
      <c r="FA90" s="351"/>
      <c r="FC90" s="351"/>
      <c r="FK90" s="351"/>
      <c r="FM90" s="351"/>
      <c r="FO90" s="351"/>
      <c r="FQ90" s="351"/>
      <c r="FS90" s="351"/>
    </row>
    <row r="91" spans="1:175" s="1" customFormat="1" ht="15" customHeight="1" x14ac:dyDescent="0.25">
      <c r="A91" s="137"/>
      <c r="B91" s="113"/>
      <c r="C91" s="16"/>
      <c r="F91" s="9"/>
      <c r="G91" s="351"/>
      <c r="H91" s="9"/>
      <c r="I91" s="351"/>
      <c r="J91" s="9"/>
      <c r="K91" s="351"/>
      <c r="L91" s="9"/>
      <c r="M91" s="351"/>
      <c r="N91" s="9"/>
      <c r="O91" s="351"/>
      <c r="P91" s="137"/>
      <c r="Q91" s="137"/>
      <c r="R91" s="216"/>
      <c r="S91" s="2"/>
      <c r="T91" s="2"/>
      <c r="U91" s="2"/>
      <c r="V91" s="2"/>
      <c r="W91" s="350"/>
      <c r="X91" s="2"/>
      <c r="Y91" s="350"/>
      <c r="Z91" s="2"/>
      <c r="AA91" s="350"/>
      <c r="AB91" s="2"/>
      <c r="AC91" s="350"/>
      <c r="AD91" s="2"/>
      <c r="AE91" s="350"/>
      <c r="AF91" s="137"/>
      <c r="AG91" s="148"/>
      <c r="AH91" s="246"/>
      <c r="AI91" s="15" t="str">
        <f>IF(AF96=$A$11,S96,IF(AF97=$A$11,S97,""))</f>
        <v/>
      </c>
      <c r="AJ91" s="10" t="str">
        <f ca="1">IF(AF96=$A$11,T96,IF(AF97=$A$11,T97,"Winner Match "&amp;S99))</f>
        <v>Winner Match 20</v>
      </c>
      <c r="AK91" s="10"/>
      <c r="AL91" s="24"/>
      <c r="AM91" s="353"/>
      <c r="AN91" s="24"/>
      <c r="AO91" s="353"/>
      <c r="AP91" s="24"/>
      <c r="AQ91" s="353"/>
      <c r="AR91" s="24"/>
      <c r="AS91" s="353"/>
      <c r="AT91" s="24"/>
      <c r="AU91" s="362"/>
      <c r="AV91" s="149">
        <f>IF(AL90&lt;AL91,1,0)+IF(AN90&lt;AN91,1,0)+IF(AP90&lt;AP91,1,0)+IF(AR90&lt;AR91,1,0)+IF(AT90&lt;AT91,1,0)</f>
        <v>0</v>
      </c>
      <c r="AW91" s="138"/>
      <c r="AX91" s="164"/>
      <c r="BC91" s="351"/>
      <c r="BE91" s="351"/>
      <c r="BG91" s="351"/>
      <c r="BI91" s="351"/>
      <c r="BK91" s="351"/>
      <c r="BL91" s="138"/>
      <c r="BS91" s="351"/>
      <c r="BU91" s="351"/>
      <c r="BW91" s="351"/>
      <c r="BY91" s="351"/>
      <c r="CA91" s="351"/>
      <c r="CB91" s="138"/>
      <c r="CC91" s="28"/>
      <c r="CD91" s="223"/>
      <c r="CI91" s="351"/>
      <c r="CK91" s="351"/>
      <c r="CM91" s="351"/>
      <c r="CO91" s="351"/>
      <c r="CQ91" s="351"/>
      <c r="CR91" s="138"/>
      <c r="CT91" s="29"/>
      <c r="CU91" s="29"/>
      <c r="CV91" s="29"/>
      <c r="CW91" s="29"/>
      <c r="CX91" s="29"/>
      <c r="CY91" s="368"/>
      <c r="CZ91" s="29"/>
      <c r="DA91" s="368"/>
      <c r="DB91" s="29"/>
      <c r="DC91" s="368"/>
      <c r="DD91" s="29"/>
      <c r="DE91" s="368"/>
      <c r="DF91" s="29"/>
      <c r="DG91" s="368"/>
      <c r="DH91" s="156"/>
      <c r="DI91" s="29"/>
      <c r="DJ91" s="29"/>
      <c r="DK91" s="112"/>
      <c r="DL91" s="29"/>
      <c r="DM91" s="29"/>
      <c r="DN91" s="29"/>
      <c r="DO91" s="351"/>
      <c r="DQ91" s="351"/>
      <c r="DS91" s="351"/>
      <c r="DU91" s="351"/>
      <c r="DW91" s="351"/>
      <c r="DX91" s="138"/>
      <c r="EE91" s="351"/>
      <c r="EG91" s="351"/>
      <c r="EI91" s="351"/>
      <c r="EK91" s="351"/>
      <c r="EM91" s="351"/>
      <c r="EU91" s="351"/>
      <c r="EW91" s="351"/>
      <c r="EY91" s="351"/>
      <c r="FA91" s="351"/>
      <c r="FC91" s="351"/>
      <c r="FK91" s="351"/>
      <c r="FM91" s="351"/>
      <c r="FO91" s="351"/>
      <c r="FQ91" s="351"/>
      <c r="FS91" s="351"/>
    </row>
    <row r="92" spans="1:175" s="1" customFormat="1" ht="15" customHeight="1" x14ac:dyDescent="0.25">
      <c r="A92" s="137" t="str">
        <f ca="1">IF(OR(A93="Bye",A94="Bye"),"Bye","")</f>
        <v>Bye</v>
      </c>
      <c r="B92" s="131"/>
      <c r="C92" s="16"/>
      <c r="E92" s="9"/>
      <c r="F92" s="9"/>
      <c r="G92" s="351"/>
      <c r="H92" s="9"/>
      <c r="I92" s="351"/>
      <c r="J92" s="9"/>
      <c r="K92" s="351"/>
      <c r="L92" s="9"/>
      <c r="M92" s="351"/>
      <c r="N92" s="9"/>
      <c r="O92" s="351"/>
      <c r="P92" s="137"/>
      <c r="Q92" s="137"/>
      <c r="R92" s="216"/>
      <c r="S92" s="2"/>
      <c r="T92" s="2"/>
      <c r="U92" s="2"/>
      <c r="V92" s="2"/>
      <c r="W92" s="350"/>
      <c r="X92" s="2"/>
      <c r="Y92" s="350"/>
      <c r="Z92" s="2"/>
      <c r="AA92" s="350"/>
      <c r="AB92" s="2"/>
      <c r="AC92" s="350"/>
      <c r="AD92" s="2"/>
      <c r="AE92" s="350"/>
      <c r="AF92" s="137"/>
      <c r="AG92" s="148"/>
      <c r="AH92" s="246"/>
      <c r="AI92" s="16"/>
      <c r="AL92" s="9"/>
      <c r="AM92" s="351"/>
      <c r="AN92" s="9"/>
      <c r="AO92" s="351"/>
      <c r="AP92" s="9"/>
      <c r="AQ92" s="351"/>
      <c r="AR92" s="9"/>
      <c r="AS92" s="351"/>
      <c r="AT92" s="9"/>
      <c r="AU92" s="351"/>
      <c r="AV92" s="137"/>
      <c r="AW92" s="138"/>
      <c r="AX92" s="164"/>
      <c r="BC92" s="351"/>
      <c r="BE92" s="351"/>
      <c r="BG92" s="351"/>
      <c r="BI92" s="351"/>
      <c r="BK92" s="351"/>
      <c r="BL92" s="138"/>
      <c r="BS92" s="351"/>
      <c r="BU92" s="351"/>
      <c r="BW92" s="351"/>
      <c r="BY92" s="351"/>
      <c r="CA92" s="351"/>
      <c r="CB92" s="138"/>
      <c r="CC92" s="28"/>
      <c r="CD92" s="223"/>
      <c r="CI92" s="351"/>
      <c r="CK92" s="351"/>
      <c r="CM92" s="351"/>
      <c r="CO92" s="351"/>
      <c r="CQ92" s="351"/>
      <c r="CR92" s="138"/>
      <c r="CT92" s="29"/>
      <c r="CU92" s="29"/>
      <c r="CV92" s="29"/>
      <c r="CW92" s="29"/>
      <c r="CX92" s="29"/>
      <c r="CY92" s="368"/>
      <c r="CZ92" s="29"/>
      <c r="DA92" s="368"/>
      <c r="DB92" s="29"/>
      <c r="DC92" s="368"/>
      <c r="DD92" s="29"/>
      <c r="DE92" s="368"/>
      <c r="DF92" s="29"/>
      <c r="DG92" s="368"/>
      <c r="DH92" s="156"/>
      <c r="DI92" s="29"/>
      <c r="DJ92" s="29"/>
      <c r="DK92" s="112"/>
      <c r="DL92" s="29"/>
      <c r="DM92" s="29"/>
      <c r="DN92" s="29"/>
      <c r="DO92" s="351"/>
      <c r="DQ92" s="351"/>
      <c r="DS92" s="351"/>
      <c r="DU92" s="351"/>
      <c r="DW92" s="351"/>
      <c r="DX92" s="138"/>
      <c r="EE92" s="351"/>
      <c r="EG92" s="351"/>
      <c r="EI92" s="351"/>
      <c r="EK92" s="351"/>
      <c r="EM92" s="351"/>
      <c r="EU92" s="351"/>
      <c r="EW92" s="351"/>
      <c r="EY92" s="351"/>
      <c r="FA92" s="351"/>
      <c r="FC92" s="351"/>
      <c r="FK92" s="351"/>
      <c r="FM92" s="351"/>
      <c r="FO92" s="351"/>
      <c r="FQ92" s="351"/>
      <c r="FS92" s="351"/>
    </row>
    <row r="93" spans="1:175" s="1" customFormat="1" ht="15" customHeight="1" thickBot="1" x14ac:dyDescent="0.3">
      <c r="A93" s="137" t="str">
        <f ca="1">dummy1!S23</f>
        <v>Bye</v>
      </c>
      <c r="B93" s="132"/>
      <c r="C93" s="15" t="str">
        <f ca="1">IF(D93="Bye","","("&amp;A93&amp;")")</f>
        <v>(Bye)</v>
      </c>
      <c r="D93" s="1" t="str">
        <f ca="1">IFERROR(VLOOKUP(A93,dummy1!$K$45:$L$300,2,FALSE),"")</f>
        <v/>
      </c>
      <c r="F93" s="23"/>
      <c r="G93" s="352"/>
      <c r="H93" s="23"/>
      <c r="I93" s="352"/>
      <c r="J93" s="23"/>
      <c r="K93" s="352"/>
      <c r="L93" s="23"/>
      <c r="M93" s="352"/>
      <c r="N93" s="23"/>
      <c r="O93" s="361"/>
      <c r="P93" s="138">
        <f ca="1">IF(A94="Bye",$A$11,IF(F93&gt;F94,1,0)+IF(H93&gt;H94,1,0)+IF(J93&gt;J94,1,0)+IF(L93&gt;L94,1,0)+IF(N93&gt;N94,1,0))</f>
        <v>3</v>
      </c>
      <c r="Q93" s="137"/>
      <c r="R93" s="216"/>
      <c r="S93" s="2"/>
      <c r="T93" s="2"/>
      <c r="U93" s="2"/>
      <c r="V93" s="2"/>
      <c r="W93" s="350"/>
      <c r="X93" s="2"/>
      <c r="Y93" s="350"/>
      <c r="Z93" s="2"/>
      <c r="AA93" s="350"/>
      <c r="AB93" s="2"/>
      <c r="AC93" s="350"/>
      <c r="AD93" s="2"/>
      <c r="AE93" s="350"/>
      <c r="AF93" s="137"/>
      <c r="AG93" s="148"/>
      <c r="AH93" s="244"/>
      <c r="AI93" s="198">
        <f ca="1">AI69+1</f>
        <v>36</v>
      </c>
      <c r="AJ93" s="196">
        <f ca="1">VLOOKUP(AI93,dummy1!$O$9:$R$136,2,FALSE)</f>
        <v>42040</v>
      </c>
      <c r="AK93" s="197">
        <f ca="1">VLOOKUP(AI93,dummy1!$O$9:$R$136,3,FALSE)</f>
        <v>0.79166666666666674</v>
      </c>
      <c r="AL93" s="413" t="str">
        <f ca="1">VLOOKUP(AI93,dummy1!$O$9:$R$136,4,FALSE)</f>
        <v>Court 4</v>
      </c>
      <c r="AM93" s="413"/>
      <c r="AN93" s="413"/>
      <c r="AO93" s="413"/>
      <c r="AP93" s="413"/>
      <c r="AQ93" s="413"/>
      <c r="AR93" s="413"/>
      <c r="AS93" s="413"/>
      <c r="AT93" s="413"/>
      <c r="AU93" s="351"/>
      <c r="AV93" s="137"/>
      <c r="AW93" s="138"/>
      <c r="AX93" s="164"/>
      <c r="BC93" s="351"/>
      <c r="BE93" s="351"/>
      <c r="BG93" s="351"/>
      <c r="BI93" s="351"/>
      <c r="BK93" s="351"/>
      <c r="BL93" s="138"/>
      <c r="BS93" s="351"/>
      <c r="BU93" s="351"/>
      <c r="BW93" s="351"/>
      <c r="BY93" s="351"/>
      <c r="CA93" s="351"/>
      <c r="CB93" s="138"/>
      <c r="CC93" s="28"/>
      <c r="CD93" s="223"/>
      <c r="CI93" s="351"/>
      <c r="CK93" s="351"/>
      <c r="CM93" s="351"/>
      <c r="CO93" s="351"/>
      <c r="CQ93" s="351"/>
      <c r="CR93" s="138"/>
      <c r="CT93" s="29"/>
      <c r="CU93" s="29"/>
      <c r="CV93" s="29"/>
      <c r="CW93" s="29"/>
      <c r="CX93" s="29"/>
      <c r="CY93" s="368"/>
      <c r="CZ93" s="29"/>
      <c r="DA93" s="368"/>
      <c r="DB93" s="29"/>
      <c r="DC93" s="368"/>
      <c r="DD93" s="29"/>
      <c r="DE93" s="368"/>
      <c r="DF93" s="29"/>
      <c r="DG93" s="368"/>
      <c r="DH93" s="156"/>
      <c r="DI93" s="29"/>
      <c r="DJ93" s="29"/>
      <c r="DK93" s="112"/>
      <c r="DL93" s="29"/>
      <c r="DM93" s="29"/>
      <c r="DN93" s="29"/>
      <c r="DO93" s="351"/>
      <c r="DQ93" s="351"/>
      <c r="DS93" s="351"/>
      <c r="DU93" s="351"/>
      <c r="DW93" s="351"/>
      <c r="DX93" s="138"/>
      <c r="EE93" s="351"/>
      <c r="EG93" s="351"/>
      <c r="EI93" s="351"/>
      <c r="EK93" s="351"/>
      <c r="EM93" s="351"/>
      <c r="EU93" s="351"/>
      <c r="EW93" s="351"/>
      <c r="EY93" s="351"/>
      <c r="FA93" s="351"/>
      <c r="FC93" s="351"/>
      <c r="FK93" s="351"/>
      <c r="FM93" s="351"/>
      <c r="FO93" s="351"/>
      <c r="FQ93" s="351"/>
      <c r="FS93" s="351"/>
    </row>
    <row r="94" spans="1:175" s="1" customFormat="1" ht="15" customHeight="1" x14ac:dyDescent="0.25">
      <c r="A94" s="137" t="str">
        <f ca="1">dummy1!T23</f>
        <v>Bye</v>
      </c>
      <c r="B94" s="132"/>
      <c r="C94" s="15" t="str">
        <f ca="1">IF(D94="Bye","","("&amp;A94&amp;")")</f>
        <v>(Bye)</v>
      </c>
      <c r="D94" s="10" t="str">
        <f ca="1">IFERROR(VLOOKUP(A94,dummy1!$K$45:$L$300,2,FALSE),"")</f>
        <v/>
      </c>
      <c r="E94" s="10"/>
      <c r="F94" s="24"/>
      <c r="G94" s="353"/>
      <c r="H94" s="24"/>
      <c r="I94" s="353"/>
      <c r="J94" s="24"/>
      <c r="K94" s="353"/>
      <c r="L94" s="24"/>
      <c r="M94" s="353"/>
      <c r="N94" s="24"/>
      <c r="O94" s="362"/>
      <c r="P94" s="145">
        <f ca="1">IF(A93="Bye",$A$11,IF(F93&lt;F94,1,0)+IF(H93&lt;H94,1,0)+IF(J93&lt;J94,1,0)+IF(L93&lt;L94,1,0)+IF(N93&lt;N94,1,0))</f>
        <v>3</v>
      </c>
      <c r="Q94" s="137"/>
      <c r="R94" s="216"/>
      <c r="S94" s="2"/>
      <c r="T94" s="2"/>
      <c r="U94" s="2"/>
      <c r="V94" s="2"/>
      <c r="W94" s="350"/>
      <c r="X94" s="2"/>
      <c r="Y94" s="350"/>
      <c r="Z94" s="2"/>
      <c r="AA94" s="350"/>
      <c r="AB94" s="2"/>
      <c r="AC94" s="350"/>
      <c r="AD94" s="2"/>
      <c r="AE94" s="350"/>
      <c r="AF94" s="137"/>
      <c r="AG94" s="148"/>
      <c r="AH94" s="247"/>
      <c r="AI94" s="16"/>
      <c r="AL94" s="9"/>
      <c r="AM94" s="351"/>
      <c r="AN94" s="9"/>
      <c r="AO94" s="351"/>
      <c r="AP94" s="9"/>
      <c r="AQ94" s="351"/>
      <c r="AR94" s="9"/>
      <c r="AS94" s="351"/>
      <c r="AT94" s="9"/>
      <c r="AU94" s="351"/>
      <c r="AV94" s="137"/>
      <c r="AW94" s="138"/>
      <c r="AX94" s="164"/>
      <c r="BC94" s="351"/>
      <c r="BE94" s="351"/>
      <c r="BG94" s="351"/>
      <c r="BI94" s="351"/>
      <c r="BK94" s="351"/>
      <c r="BL94" s="138"/>
      <c r="BS94" s="351"/>
      <c r="BU94" s="351"/>
      <c r="BW94" s="351"/>
      <c r="BY94" s="351"/>
      <c r="CA94" s="351"/>
      <c r="CB94" s="138"/>
      <c r="CC94" s="28"/>
      <c r="CD94" s="223"/>
      <c r="CI94" s="351"/>
      <c r="CK94" s="351"/>
      <c r="CM94" s="351"/>
      <c r="CO94" s="351"/>
      <c r="CQ94" s="351"/>
      <c r="CR94" s="138"/>
      <c r="CT94" s="29"/>
      <c r="CU94" s="29"/>
      <c r="CV94" s="29"/>
      <c r="CW94" s="29"/>
      <c r="CX94" s="29"/>
      <c r="CY94" s="368"/>
      <c r="CZ94" s="29"/>
      <c r="DA94" s="368"/>
      <c r="DB94" s="29"/>
      <c r="DC94" s="368"/>
      <c r="DD94" s="29"/>
      <c r="DE94" s="368"/>
      <c r="DF94" s="29"/>
      <c r="DG94" s="368"/>
      <c r="DH94" s="156"/>
      <c r="DI94" s="29"/>
      <c r="DJ94" s="29"/>
      <c r="DK94" s="112"/>
      <c r="DL94" s="29"/>
      <c r="DM94" s="29"/>
      <c r="DN94" s="29"/>
      <c r="DO94" s="351"/>
      <c r="DQ94" s="351"/>
      <c r="DS94" s="351"/>
      <c r="DU94" s="351"/>
      <c r="DW94" s="351"/>
      <c r="DX94" s="138"/>
      <c r="EE94" s="351"/>
      <c r="EG94" s="351"/>
      <c r="EI94" s="351"/>
      <c r="EK94" s="351"/>
      <c r="EM94" s="351"/>
      <c r="EU94" s="351"/>
      <c r="EW94" s="351"/>
      <c r="EY94" s="351"/>
      <c r="FA94" s="351"/>
      <c r="FC94" s="351"/>
      <c r="FK94" s="351"/>
      <c r="FM94" s="351"/>
      <c r="FO94" s="351"/>
      <c r="FQ94" s="351"/>
      <c r="FS94" s="351"/>
    </row>
    <row r="95" spans="1:175" s="1" customFormat="1" ht="15" customHeight="1" x14ac:dyDescent="0.25">
      <c r="A95" s="137"/>
      <c r="B95" s="132"/>
      <c r="C95" s="16"/>
      <c r="F95" s="9"/>
      <c r="G95" s="351"/>
      <c r="H95" s="9"/>
      <c r="I95" s="351"/>
      <c r="J95" s="9"/>
      <c r="K95" s="351"/>
      <c r="L95" s="9"/>
      <c r="M95" s="351"/>
      <c r="N95" s="9"/>
      <c r="O95" s="351"/>
      <c r="P95" s="146"/>
      <c r="Q95" s="137"/>
      <c r="R95" s="240"/>
      <c r="S95" s="16"/>
      <c r="U95" s="9"/>
      <c r="V95" s="9"/>
      <c r="W95" s="351"/>
      <c r="X95" s="9"/>
      <c r="Y95" s="351"/>
      <c r="Z95" s="9"/>
      <c r="AA95" s="351"/>
      <c r="AB95" s="9"/>
      <c r="AC95" s="351"/>
      <c r="AD95" s="9"/>
      <c r="AE95" s="351"/>
      <c r="AF95" s="137"/>
      <c r="AG95" s="148"/>
      <c r="AH95" s="216"/>
      <c r="AI95" s="2"/>
      <c r="AJ95" s="2"/>
      <c r="AK95" s="2"/>
      <c r="AL95" s="2"/>
      <c r="AM95" s="350"/>
      <c r="AN95" s="2"/>
      <c r="AO95" s="351"/>
      <c r="AQ95" s="351"/>
      <c r="AS95" s="351"/>
      <c r="AU95" s="351"/>
      <c r="AV95" s="138"/>
      <c r="AW95" s="138"/>
      <c r="AX95" s="164"/>
      <c r="BC95" s="351"/>
      <c r="BE95" s="351"/>
      <c r="BG95" s="351"/>
      <c r="BI95" s="351"/>
      <c r="BK95" s="351"/>
      <c r="BL95" s="138"/>
      <c r="BS95" s="351"/>
      <c r="BU95" s="351"/>
      <c r="BW95" s="351"/>
      <c r="BY95" s="351"/>
      <c r="CA95" s="351"/>
      <c r="CB95" s="138"/>
      <c r="CC95" s="28"/>
      <c r="CD95" s="223"/>
      <c r="CI95" s="351"/>
      <c r="CK95" s="351"/>
      <c r="CM95" s="351"/>
      <c r="CO95" s="351"/>
      <c r="CQ95" s="351"/>
      <c r="CR95" s="138"/>
      <c r="CT95" s="29"/>
      <c r="CU95" s="29"/>
      <c r="CV95" s="29"/>
      <c r="CW95" s="29"/>
      <c r="CX95" s="29"/>
      <c r="CY95" s="368"/>
      <c r="CZ95" s="29"/>
      <c r="DA95" s="368"/>
      <c r="DB95" s="29"/>
      <c r="DC95" s="368"/>
      <c r="DD95" s="29"/>
      <c r="DE95" s="368"/>
      <c r="DF95" s="29"/>
      <c r="DG95" s="368"/>
      <c r="DH95" s="156"/>
      <c r="DI95" s="29"/>
      <c r="DJ95" s="29"/>
      <c r="DK95" s="112"/>
      <c r="DL95" s="29"/>
      <c r="DM95" s="29"/>
      <c r="DN95" s="29"/>
      <c r="DO95" s="351"/>
      <c r="DQ95" s="351"/>
      <c r="DS95" s="351"/>
      <c r="DU95" s="351"/>
      <c r="DW95" s="351"/>
      <c r="DX95" s="138"/>
      <c r="EE95" s="351"/>
      <c r="EG95" s="351"/>
      <c r="EI95" s="351"/>
      <c r="EK95" s="351"/>
      <c r="EM95" s="351"/>
      <c r="EU95" s="351"/>
      <c r="EW95" s="351"/>
      <c r="EY95" s="351"/>
      <c r="FA95" s="351"/>
      <c r="FC95" s="351"/>
      <c r="FK95" s="351"/>
      <c r="FM95" s="351"/>
      <c r="FO95" s="351"/>
      <c r="FQ95" s="351"/>
      <c r="FS95" s="351"/>
    </row>
    <row r="96" spans="1:175" s="1" customFormat="1" ht="15" customHeight="1" thickBot="1" x14ac:dyDescent="0.3">
      <c r="A96" s="137"/>
      <c r="B96" s="131"/>
      <c r="C96" s="130">
        <f ca="1">IF(A93&lt;&gt;"Bye",IF(A94&lt;&gt;"Bye",C90+1,C90),C90)</f>
        <v>8</v>
      </c>
      <c r="D96" s="182">
        <f ca="1">VLOOKUP(C96,dummy1!$O$9:$R$72,2,FALSE)</f>
        <v>42040</v>
      </c>
      <c r="E96" s="183">
        <f ca="1">VLOOKUP(C96,dummy1!$O$9:$R$72,3,FALSE)</f>
        <v>0.625</v>
      </c>
      <c r="F96" s="412" t="str">
        <f ca="1">VLOOKUP(C96,dummy1!$O$9:$R$72,4,FALSE)</f>
        <v>Court 8</v>
      </c>
      <c r="G96" s="412"/>
      <c r="H96" s="412"/>
      <c r="I96" s="412"/>
      <c r="J96" s="412"/>
      <c r="K96" s="412"/>
      <c r="L96" s="412"/>
      <c r="M96" s="412"/>
      <c r="N96" s="412"/>
      <c r="O96" s="351"/>
      <c r="P96" s="146"/>
      <c r="Q96" s="157"/>
      <c r="R96" s="241"/>
      <c r="S96" s="27" t="str">
        <f ca="1">IF(P93=$A$11,C93,IF(P94=$A$11,C94,""))</f>
        <v>(Bye)</v>
      </c>
      <c r="T96" s="1" t="str">
        <f ca="1">IF(P93=$A$11,D93,IF(P94=$A$11,D94,"Winner Match "&amp;C96))</f>
        <v/>
      </c>
      <c r="V96" s="23"/>
      <c r="W96" s="352"/>
      <c r="X96" s="23"/>
      <c r="Y96" s="352"/>
      <c r="Z96" s="23"/>
      <c r="AA96" s="352"/>
      <c r="AB96" s="23"/>
      <c r="AC96" s="352"/>
      <c r="AD96" s="23"/>
      <c r="AE96" s="361"/>
      <c r="AF96" s="138">
        <f>IF(V96&gt;V97,1,0)+IF(X96&gt;X97,1,0)+IF(Z96&gt;Z97,1,0)+IF(AB96&gt;AB97,1,0)+IF(AD96&gt;AD97,1,0)</f>
        <v>0</v>
      </c>
      <c r="AG96" s="148"/>
      <c r="AH96" s="216"/>
      <c r="AI96" s="2"/>
      <c r="AJ96" s="2"/>
      <c r="AK96" s="2"/>
      <c r="AL96" s="2"/>
      <c r="AM96" s="350"/>
      <c r="AN96" s="2"/>
      <c r="AO96" s="351"/>
      <c r="AQ96" s="351"/>
      <c r="AS96" s="351"/>
      <c r="AU96" s="351"/>
      <c r="AV96" s="138"/>
      <c r="AW96" s="138"/>
      <c r="AX96" s="164"/>
      <c r="BC96" s="351"/>
      <c r="BE96" s="351"/>
      <c r="BG96" s="351"/>
      <c r="BI96" s="351"/>
      <c r="BK96" s="351"/>
      <c r="BL96" s="138"/>
      <c r="BS96" s="351"/>
      <c r="BU96" s="351"/>
      <c r="BW96" s="351"/>
      <c r="BY96" s="351"/>
      <c r="CA96" s="351"/>
      <c r="CB96" s="138"/>
      <c r="CC96" s="28"/>
      <c r="CD96" s="223"/>
      <c r="CI96" s="351"/>
      <c r="CK96" s="351"/>
      <c r="CM96" s="351"/>
      <c r="CO96" s="351"/>
      <c r="CQ96" s="351"/>
      <c r="CR96" s="138"/>
      <c r="CT96" s="29"/>
      <c r="CU96" s="29"/>
      <c r="CV96" s="29"/>
      <c r="CW96" s="29"/>
      <c r="CX96" s="29"/>
      <c r="CY96" s="368"/>
      <c r="CZ96" s="29"/>
      <c r="DA96" s="368"/>
      <c r="DB96" s="29"/>
      <c r="DC96" s="368"/>
      <c r="DD96" s="29"/>
      <c r="DE96" s="368"/>
      <c r="DF96" s="29"/>
      <c r="DG96" s="368"/>
      <c r="DH96" s="156"/>
      <c r="DI96" s="29"/>
      <c r="DJ96" s="29"/>
      <c r="DK96" s="112"/>
      <c r="DL96" s="29"/>
      <c r="DM96" s="29"/>
      <c r="DN96" s="29"/>
      <c r="DO96" s="351"/>
      <c r="DQ96" s="351"/>
      <c r="DS96" s="351"/>
      <c r="DU96" s="351"/>
      <c r="DW96" s="351"/>
      <c r="DX96" s="138"/>
      <c r="EE96" s="351"/>
      <c r="EG96" s="351"/>
      <c r="EI96" s="351"/>
      <c r="EK96" s="351"/>
      <c r="EM96" s="351"/>
      <c r="EU96" s="351"/>
      <c r="EW96" s="351"/>
      <c r="EY96" s="351"/>
      <c r="FA96" s="351"/>
      <c r="FC96" s="351"/>
      <c r="FK96" s="351"/>
      <c r="FM96" s="351"/>
      <c r="FO96" s="351"/>
      <c r="FQ96" s="351"/>
      <c r="FS96" s="351"/>
    </row>
    <row r="97" spans="1:175" s="1" customFormat="1" ht="15" customHeight="1" x14ac:dyDescent="0.25">
      <c r="A97" s="137"/>
      <c r="B97" s="113"/>
      <c r="C97" s="16"/>
      <c r="F97" s="9"/>
      <c r="G97" s="351"/>
      <c r="H97" s="9"/>
      <c r="I97" s="351"/>
      <c r="J97" s="9"/>
      <c r="K97" s="351"/>
      <c r="L97" s="9"/>
      <c r="M97" s="351"/>
      <c r="N97" s="9"/>
      <c r="O97" s="351"/>
      <c r="P97" s="146"/>
      <c r="Q97" s="137"/>
      <c r="R97" s="240"/>
      <c r="S97" s="15" t="str">
        <f ca="1">IF(P99=$A$11,C99,IF(P100=$A$11,C100,""))</f>
        <v>(Bye)</v>
      </c>
      <c r="T97" s="10" t="str">
        <f ca="1">IF(P99=$A$11,D99,IF(P100=$A$11,D100,"Winner Match "&amp;C102))</f>
        <v/>
      </c>
      <c r="U97" s="10"/>
      <c r="V97" s="24"/>
      <c r="W97" s="353"/>
      <c r="X97" s="24"/>
      <c r="Y97" s="353"/>
      <c r="Z97" s="24"/>
      <c r="AA97" s="353"/>
      <c r="AB97" s="24"/>
      <c r="AC97" s="353"/>
      <c r="AD97" s="24"/>
      <c r="AE97" s="362"/>
      <c r="AF97" s="149">
        <f>IF(V96&lt;V97,1,0)+IF(X96&lt;X97,1,0)+IF(Z96&lt;Z97,1,0)+IF(AB96&lt;AB97,1,0)+IF(AD96&lt;AD97,1,0)</f>
        <v>0</v>
      </c>
      <c r="AG97" s="137"/>
      <c r="AH97" s="216"/>
      <c r="AI97" s="2"/>
      <c r="AJ97" s="2"/>
      <c r="AK97" s="2"/>
      <c r="AL97" s="2"/>
      <c r="AM97" s="350"/>
      <c r="AN97" s="2"/>
      <c r="AO97" s="351"/>
      <c r="AQ97" s="351"/>
      <c r="AS97" s="351"/>
      <c r="AU97" s="351"/>
      <c r="AV97" s="138"/>
      <c r="AW97" s="138"/>
      <c r="AX97" s="164"/>
      <c r="BC97" s="351"/>
      <c r="BE97" s="351"/>
      <c r="BG97" s="351"/>
      <c r="BI97" s="351"/>
      <c r="BK97" s="351"/>
      <c r="BL97" s="138"/>
      <c r="BS97" s="351"/>
      <c r="BU97" s="351"/>
      <c r="BW97" s="351"/>
      <c r="BY97" s="351"/>
      <c r="CA97" s="351"/>
      <c r="CB97" s="138"/>
      <c r="CC97" s="28"/>
      <c r="CD97" s="223"/>
      <c r="CI97" s="351"/>
      <c r="CK97" s="351"/>
      <c r="CM97" s="351"/>
      <c r="CO97" s="351"/>
      <c r="CQ97" s="351"/>
      <c r="CR97" s="138"/>
      <c r="CT97" s="29"/>
      <c r="CU97" s="16"/>
      <c r="CV97" s="29"/>
      <c r="CW97" s="29"/>
      <c r="CX97" s="29"/>
      <c r="CY97" s="368"/>
      <c r="CZ97" s="29"/>
      <c r="DA97" s="368"/>
      <c r="DB97" s="29"/>
      <c r="DC97" s="368"/>
      <c r="DD97" s="29"/>
      <c r="DE97" s="368"/>
      <c r="DF97" s="29"/>
      <c r="DG97" s="368"/>
      <c r="DH97" s="156"/>
      <c r="DI97" s="29"/>
      <c r="DJ97" s="29"/>
      <c r="DK97" s="112"/>
      <c r="DL97" s="29"/>
      <c r="DM97" s="29"/>
      <c r="DN97" s="29"/>
      <c r="DO97" s="351"/>
      <c r="DQ97" s="351"/>
      <c r="DS97" s="351"/>
      <c r="DU97" s="351"/>
      <c r="DW97" s="351"/>
      <c r="DX97" s="138"/>
      <c r="EE97" s="351"/>
      <c r="EG97" s="351"/>
      <c r="EI97" s="351"/>
      <c r="EK97" s="351"/>
      <c r="EM97" s="351"/>
      <c r="EU97" s="351"/>
      <c r="EW97" s="351"/>
      <c r="EY97" s="351"/>
      <c r="FA97" s="351"/>
      <c r="FC97" s="351"/>
      <c r="FK97" s="351"/>
      <c r="FM97" s="351"/>
      <c r="FO97" s="351"/>
      <c r="FQ97" s="351"/>
      <c r="FS97" s="351"/>
    </row>
    <row r="98" spans="1:175" s="1" customFormat="1" ht="15" customHeight="1" x14ac:dyDescent="0.25">
      <c r="A98" s="137" t="str">
        <f ca="1">IF(OR(A99="Bye",A100="Bye"),"Bye","")</f>
        <v>Bye</v>
      </c>
      <c r="B98" s="131"/>
      <c r="C98" s="16"/>
      <c r="E98" s="9"/>
      <c r="F98" s="9"/>
      <c r="G98" s="351"/>
      <c r="H98" s="9"/>
      <c r="I98" s="351"/>
      <c r="J98" s="9"/>
      <c r="K98" s="351"/>
      <c r="L98" s="9"/>
      <c r="M98" s="351"/>
      <c r="N98" s="9"/>
      <c r="O98" s="351"/>
      <c r="P98" s="137"/>
      <c r="Q98" s="148"/>
      <c r="R98" s="240"/>
      <c r="S98" s="16"/>
      <c r="V98" s="9"/>
      <c r="W98" s="351"/>
      <c r="X98" s="9"/>
      <c r="Y98" s="351"/>
      <c r="Z98" s="9"/>
      <c r="AA98" s="351"/>
      <c r="AB98" s="9"/>
      <c r="AC98" s="351"/>
      <c r="AD98" s="9"/>
      <c r="AE98" s="351"/>
      <c r="AF98" s="137"/>
      <c r="AG98" s="137"/>
      <c r="AH98" s="216"/>
      <c r="AI98" s="2"/>
      <c r="AJ98" s="2"/>
      <c r="AK98" s="2"/>
      <c r="AL98" s="2"/>
      <c r="AM98" s="350"/>
      <c r="AN98" s="2"/>
      <c r="AO98" s="351"/>
      <c r="AQ98" s="351"/>
      <c r="AS98" s="351"/>
      <c r="AU98" s="351"/>
      <c r="AV98" s="138"/>
      <c r="AW98" s="138"/>
      <c r="AX98" s="164"/>
      <c r="BC98" s="351"/>
      <c r="BE98" s="351"/>
      <c r="BG98" s="351"/>
      <c r="BI98" s="351"/>
      <c r="BK98" s="351"/>
      <c r="BL98" s="138"/>
      <c r="BS98" s="351"/>
      <c r="BU98" s="351"/>
      <c r="BW98" s="351"/>
      <c r="BY98" s="351"/>
      <c r="CA98" s="351"/>
      <c r="CB98" s="138"/>
      <c r="CC98" s="28"/>
      <c r="CI98" s="351"/>
      <c r="CK98" s="351"/>
      <c r="CM98" s="351"/>
      <c r="CO98" s="351"/>
      <c r="CQ98" s="351"/>
      <c r="CT98" s="29"/>
      <c r="CU98" s="16"/>
      <c r="CV98" s="29"/>
      <c r="CW98" s="29"/>
      <c r="CX98" s="29"/>
      <c r="CY98" s="368"/>
      <c r="CZ98" s="29"/>
      <c r="DA98" s="368"/>
      <c r="DB98" s="29"/>
      <c r="DC98" s="368"/>
      <c r="DD98" s="29"/>
      <c r="DE98" s="368"/>
      <c r="DF98" s="29"/>
      <c r="DG98" s="368"/>
      <c r="DH98" s="156"/>
      <c r="DI98" s="29"/>
      <c r="DJ98" s="29"/>
      <c r="DK98" s="112"/>
      <c r="DL98" s="29"/>
      <c r="DM98" s="29"/>
      <c r="DN98" s="29"/>
      <c r="DO98" s="351"/>
      <c r="DQ98" s="351"/>
      <c r="DS98" s="351"/>
      <c r="DU98" s="351"/>
      <c r="DW98" s="351"/>
      <c r="DX98" s="138"/>
      <c r="EE98" s="351"/>
      <c r="EG98" s="351"/>
      <c r="EI98" s="351"/>
      <c r="EK98" s="351"/>
      <c r="EM98" s="351"/>
      <c r="EU98" s="351"/>
      <c r="EW98" s="351"/>
      <c r="EY98" s="351"/>
      <c r="FA98" s="351"/>
      <c r="FC98" s="351"/>
      <c r="FK98" s="351"/>
      <c r="FM98" s="351"/>
      <c r="FO98" s="351"/>
      <c r="FQ98" s="351"/>
      <c r="FS98" s="351"/>
    </row>
    <row r="99" spans="1:175" s="1" customFormat="1" ht="15" customHeight="1" thickBot="1" x14ac:dyDescent="0.3">
      <c r="A99" s="137" t="str">
        <f ca="1">dummy1!S24</f>
        <v>Bye</v>
      </c>
      <c r="B99" s="132"/>
      <c r="C99" s="15" t="str">
        <f ca="1">IF(D99="Bye","","("&amp;A99&amp;")")</f>
        <v>(Bye)</v>
      </c>
      <c r="D99" s="1" t="str">
        <f ca="1">IFERROR(VLOOKUP(A99,dummy1!$K$45:$L$300,2,FALSE),"")</f>
        <v/>
      </c>
      <c r="F99" s="23"/>
      <c r="G99" s="352"/>
      <c r="H99" s="23"/>
      <c r="I99" s="352"/>
      <c r="J99" s="23"/>
      <c r="K99" s="352"/>
      <c r="L99" s="23"/>
      <c r="M99" s="352"/>
      <c r="N99" s="23"/>
      <c r="O99" s="361"/>
      <c r="P99" s="138">
        <f ca="1">IF(A100="Bye",$A$11,IF(F99&gt;F100,1,0)+IF(H99&gt;H100,1,0)+IF(J99&gt;J100,1,0)+IF(L99&gt;L100,1,0)+IF(N99&gt;N100,1,0))</f>
        <v>3</v>
      </c>
      <c r="Q99" s="148"/>
      <c r="R99" s="240"/>
      <c r="S99" s="184">
        <f ca="1">S87+1</f>
        <v>20</v>
      </c>
      <c r="T99" s="185">
        <f ca="1">VLOOKUP(S99,dummy1!$O$9:$R$72,2,FALSE)</f>
        <v>42040</v>
      </c>
      <c r="U99" s="186">
        <f ca="1">VLOOKUP(S99,dummy1!$O$9:$R$72,3,FALSE)</f>
        <v>0.70833333333333337</v>
      </c>
      <c r="V99" s="414" t="str">
        <f ca="1">VLOOKUP(S99,dummy1!$O$9:$R$72,4,FALSE)</f>
        <v>Court 4</v>
      </c>
      <c r="W99" s="414"/>
      <c r="X99" s="414"/>
      <c r="Y99" s="414"/>
      <c r="Z99" s="414"/>
      <c r="AA99" s="414"/>
      <c r="AB99" s="414"/>
      <c r="AC99" s="414"/>
      <c r="AD99" s="414"/>
      <c r="AE99" s="351"/>
      <c r="AF99" s="137"/>
      <c r="AG99" s="137"/>
      <c r="AH99" s="216"/>
      <c r="AI99" s="2"/>
      <c r="AJ99" s="2"/>
      <c r="AK99" s="2"/>
      <c r="AL99" s="2"/>
      <c r="AM99" s="350"/>
      <c r="AN99" s="2"/>
      <c r="AO99" s="351"/>
      <c r="AQ99" s="351"/>
      <c r="AS99" s="351"/>
      <c r="AU99" s="351"/>
      <c r="AV99" s="138"/>
      <c r="AW99" s="138"/>
      <c r="AX99" s="164"/>
      <c r="BC99" s="351"/>
      <c r="BE99" s="351"/>
      <c r="BG99" s="351"/>
      <c r="BI99" s="351"/>
      <c r="BK99" s="351"/>
      <c r="BL99" s="138"/>
      <c r="BS99" s="351"/>
      <c r="BU99" s="351"/>
      <c r="BW99" s="351"/>
      <c r="BY99" s="351"/>
      <c r="CA99" s="351"/>
      <c r="CB99" s="138"/>
      <c r="CC99" s="28"/>
      <c r="CI99" s="351"/>
      <c r="CK99" s="351"/>
      <c r="CM99" s="351"/>
      <c r="CO99" s="351"/>
      <c r="CQ99" s="351"/>
      <c r="CT99" s="29"/>
      <c r="CU99" s="16"/>
      <c r="CV99" s="29"/>
      <c r="CW99" s="29"/>
      <c r="CX99" s="29"/>
      <c r="CY99" s="368"/>
      <c r="CZ99" s="29"/>
      <c r="DA99" s="368"/>
      <c r="DB99" s="29"/>
      <c r="DC99" s="368"/>
      <c r="DD99" s="29"/>
      <c r="DE99" s="368"/>
      <c r="DF99" s="29"/>
      <c r="DG99" s="368"/>
      <c r="DH99" s="156"/>
      <c r="DI99" s="29"/>
      <c r="DJ99" s="29"/>
      <c r="DK99" s="112"/>
      <c r="DL99" s="29"/>
      <c r="DM99" s="29"/>
      <c r="DN99" s="29"/>
      <c r="DO99" s="351"/>
      <c r="DQ99" s="351"/>
      <c r="DS99" s="351"/>
      <c r="DU99" s="351"/>
      <c r="DW99" s="351"/>
      <c r="DX99" s="138"/>
      <c r="EE99" s="351"/>
      <c r="EG99" s="351"/>
      <c r="EI99" s="351"/>
      <c r="EK99" s="351"/>
      <c r="EM99" s="351"/>
      <c r="EU99" s="351"/>
      <c r="EW99" s="351"/>
      <c r="EY99" s="351"/>
      <c r="FA99" s="351"/>
      <c r="FC99" s="351"/>
      <c r="FK99" s="351"/>
      <c r="FM99" s="351"/>
      <c r="FO99" s="351"/>
      <c r="FQ99" s="351"/>
      <c r="FS99" s="351"/>
    </row>
    <row r="100" spans="1:175" s="1" customFormat="1" ht="15" customHeight="1" x14ac:dyDescent="0.25">
      <c r="A100" s="137" t="str">
        <f ca="1">dummy1!T24</f>
        <v>Bye</v>
      </c>
      <c r="B100" s="132"/>
      <c r="C100" s="15" t="str">
        <f ca="1">IF(D100="Bye","","("&amp;A100&amp;")")</f>
        <v>(Bye)</v>
      </c>
      <c r="D100" s="10" t="str">
        <f ca="1">IFERROR(VLOOKUP(A100,dummy1!$K$45:$L$300,2,FALSE),"")</f>
        <v/>
      </c>
      <c r="E100" s="10"/>
      <c r="F100" s="24"/>
      <c r="G100" s="353"/>
      <c r="H100" s="24"/>
      <c r="I100" s="353"/>
      <c r="J100" s="24"/>
      <c r="K100" s="353"/>
      <c r="L100" s="24"/>
      <c r="M100" s="353"/>
      <c r="N100" s="24"/>
      <c r="O100" s="362"/>
      <c r="P100" s="149">
        <f ca="1">IF(A99="Bye",$A$11,IF(F99&lt;F100,1,0)+IF(H99&lt;H100,1,0)+IF(J99&lt;J100,1,0)+IF(L99&lt;L100,1,0)+IF(N99&lt;N100,1,0))</f>
        <v>3</v>
      </c>
      <c r="Q100" s="137"/>
      <c r="R100" s="112"/>
      <c r="S100" s="16"/>
      <c r="V100" s="9"/>
      <c r="W100" s="351"/>
      <c r="X100" s="9"/>
      <c r="Y100" s="351"/>
      <c r="Z100" s="9"/>
      <c r="AA100" s="351"/>
      <c r="AB100" s="9"/>
      <c r="AC100" s="351"/>
      <c r="AD100" s="9"/>
      <c r="AE100" s="351"/>
      <c r="AF100" s="137"/>
      <c r="AG100" s="137"/>
      <c r="AH100" s="216"/>
      <c r="AI100" s="2"/>
      <c r="AJ100" s="2"/>
      <c r="AK100" s="2"/>
      <c r="AL100" s="2"/>
      <c r="AM100" s="350"/>
      <c r="AN100" s="2"/>
      <c r="AO100" s="351"/>
      <c r="AQ100" s="351"/>
      <c r="AS100" s="351"/>
      <c r="AU100" s="351"/>
      <c r="AV100" s="138"/>
      <c r="AW100" s="138"/>
      <c r="AX100" s="164"/>
      <c r="BC100" s="351"/>
      <c r="BE100" s="351"/>
      <c r="BG100" s="351"/>
      <c r="BI100" s="351"/>
      <c r="BK100" s="351"/>
      <c r="BL100" s="138"/>
      <c r="BS100" s="351"/>
      <c r="BU100" s="351"/>
      <c r="BW100" s="351"/>
      <c r="BY100" s="351"/>
      <c r="CA100" s="351"/>
      <c r="CB100" s="138"/>
      <c r="CC100" s="28"/>
      <c r="CI100" s="351"/>
      <c r="CK100" s="351"/>
      <c r="CM100" s="351"/>
      <c r="CO100" s="351"/>
      <c r="CQ100" s="351"/>
      <c r="CT100" s="29"/>
      <c r="CU100" s="16"/>
      <c r="CV100" s="29"/>
      <c r="CW100" s="29"/>
      <c r="CX100" s="29"/>
      <c r="CY100" s="368"/>
      <c r="CZ100" s="29"/>
      <c r="DA100" s="368"/>
      <c r="DB100" s="29"/>
      <c r="DC100" s="368"/>
      <c r="DD100" s="29"/>
      <c r="DE100" s="368"/>
      <c r="DF100" s="29"/>
      <c r="DG100" s="368"/>
      <c r="DH100" s="156"/>
      <c r="DI100" s="29"/>
      <c r="DJ100" s="29"/>
      <c r="DK100" s="112"/>
      <c r="DL100" s="29"/>
      <c r="DM100" s="29"/>
      <c r="DN100" s="29"/>
      <c r="DO100" s="351"/>
      <c r="DQ100" s="351"/>
      <c r="DS100" s="351"/>
      <c r="DU100" s="351"/>
      <c r="DW100" s="351"/>
      <c r="DX100" s="138"/>
      <c r="EE100" s="351"/>
      <c r="EG100" s="351"/>
      <c r="EI100" s="351"/>
      <c r="EK100" s="351"/>
      <c r="EM100" s="351"/>
      <c r="EU100" s="351"/>
      <c r="EW100" s="351"/>
      <c r="EY100" s="351"/>
      <c r="FA100" s="351"/>
      <c r="FC100" s="351"/>
      <c r="FK100" s="351"/>
      <c r="FM100" s="351"/>
      <c r="FO100" s="351"/>
      <c r="FQ100" s="351"/>
      <c r="FS100" s="351"/>
    </row>
    <row r="101" spans="1:175" s="1" customFormat="1" ht="15" customHeight="1" x14ac:dyDescent="0.25">
      <c r="A101" s="137"/>
      <c r="B101" s="132"/>
      <c r="C101" s="16"/>
      <c r="F101" s="9"/>
      <c r="G101" s="351"/>
      <c r="H101" s="9"/>
      <c r="I101" s="351"/>
      <c r="J101" s="9"/>
      <c r="K101" s="351"/>
      <c r="L101" s="9"/>
      <c r="M101" s="351"/>
      <c r="N101" s="9"/>
      <c r="O101" s="351"/>
      <c r="P101" s="138"/>
      <c r="Q101" s="137"/>
      <c r="R101" s="216"/>
      <c r="S101" s="2"/>
      <c r="T101" s="2"/>
      <c r="U101" s="2"/>
      <c r="V101" s="2"/>
      <c r="W101" s="350"/>
      <c r="X101" s="2"/>
      <c r="Y101" s="350"/>
      <c r="Z101" s="2"/>
      <c r="AA101" s="350"/>
      <c r="AB101" s="2"/>
      <c r="AC101" s="350"/>
      <c r="AD101" s="2"/>
      <c r="AE101" s="350"/>
      <c r="AF101" s="137"/>
      <c r="AG101" s="137"/>
      <c r="AH101" s="216"/>
      <c r="AI101" s="2"/>
      <c r="AJ101" s="2"/>
      <c r="AK101" s="2"/>
      <c r="AL101" s="2"/>
      <c r="AM101" s="350"/>
      <c r="AN101" s="2"/>
      <c r="AO101" s="351"/>
      <c r="AQ101" s="351"/>
      <c r="AS101" s="351"/>
      <c r="AU101" s="351"/>
      <c r="AV101" s="138"/>
      <c r="AW101" s="138"/>
      <c r="AX101" s="164"/>
      <c r="BC101" s="351"/>
      <c r="BE101" s="351"/>
      <c r="BG101" s="351"/>
      <c r="BI101" s="351"/>
      <c r="BK101" s="351"/>
      <c r="BL101" s="138"/>
      <c r="BS101" s="351"/>
      <c r="BU101" s="351"/>
      <c r="BW101" s="351"/>
      <c r="BY101" s="351"/>
      <c r="CA101" s="351"/>
      <c r="CB101" s="138"/>
      <c r="CC101" s="148"/>
      <c r="CD101" s="337"/>
      <c r="CE101" s="16"/>
      <c r="CG101" s="9"/>
      <c r="CH101" s="9"/>
      <c r="CI101" s="351"/>
      <c r="CJ101" s="9"/>
      <c r="CK101" s="351"/>
      <c r="CL101" s="9"/>
      <c r="CM101" s="351"/>
      <c r="CN101" s="9"/>
      <c r="CO101" s="351"/>
      <c r="CP101" s="9"/>
      <c r="CQ101" s="351"/>
      <c r="CR101" s="137"/>
      <c r="CT101" s="29"/>
      <c r="CU101" s="16"/>
      <c r="CV101" s="29"/>
      <c r="CW101" s="29"/>
      <c r="CX101" s="29"/>
      <c r="CY101" s="368"/>
      <c r="CZ101" s="29"/>
      <c r="DA101" s="368"/>
      <c r="DB101" s="29"/>
      <c r="DC101" s="368"/>
      <c r="DD101" s="29"/>
      <c r="DE101" s="368"/>
      <c r="DF101" s="29"/>
      <c r="DG101" s="368"/>
      <c r="DH101" s="156"/>
      <c r="DI101" s="29"/>
      <c r="DJ101" s="29"/>
      <c r="DK101" s="112"/>
      <c r="DL101" s="29"/>
      <c r="DM101" s="29"/>
      <c r="DN101" s="29"/>
      <c r="DO101" s="351"/>
      <c r="DQ101" s="351"/>
      <c r="DS101" s="351"/>
      <c r="DU101" s="351"/>
      <c r="DW101" s="351"/>
      <c r="DX101" s="138"/>
      <c r="EE101" s="351"/>
      <c r="EG101" s="351"/>
      <c r="EI101" s="351"/>
      <c r="EK101" s="351"/>
      <c r="EM101" s="351"/>
      <c r="EU101" s="351"/>
      <c r="EW101" s="351"/>
      <c r="EY101" s="351"/>
      <c r="FA101" s="351"/>
      <c r="FC101" s="351"/>
      <c r="FK101" s="351"/>
      <c r="FM101" s="351"/>
      <c r="FO101" s="351"/>
      <c r="FQ101" s="351"/>
      <c r="FS101" s="351"/>
    </row>
    <row r="102" spans="1:175" s="1" customFormat="1" ht="15" customHeight="1" thickBot="1" x14ac:dyDescent="0.3">
      <c r="A102" s="137"/>
      <c r="B102" s="131"/>
      <c r="C102" s="130">
        <f ca="1">IF(A99&lt;&gt;"Bye",IF(A100&lt;&gt;"Bye",C96+1,C96),C96)</f>
        <v>8</v>
      </c>
      <c r="D102" s="182">
        <f ca="1">VLOOKUP(C102,dummy1!$O$9:$R$72,2,FALSE)</f>
        <v>42040</v>
      </c>
      <c r="E102" s="183">
        <f ca="1">VLOOKUP(C102,dummy1!$O$9:$R$72,3,FALSE)</f>
        <v>0.625</v>
      </c>
      <c r="F102" s="412" t="str">
        <f ca="1">VLOOKUP(C102,dummy1!$O$9:$R$72,4,FALSE)</f>
        <v>Court 8</v>
      </c>
      <c r="G102" s="412"/>
      <c r="H102" s="412"/>
      <c r="I102" s="412"/>
      <c r="J102" s="412"/>
      <c r="K102" s="412"/>
      <c r="L102" s="412"/>
      <c r="M102" s="412"/>
      <c r="N102" s="412"/>
      <c r="O102" s="351"/>
      <c r="P102" s="138"/>
      <c r="Q102" s="137"/>
      <c r="R102" s="216"/>
      <c r="S102" s="2"/>
      <c r="T102" s="2"/>
      <c r="U102" s="2"/>
      <c r="V102" s="2"/>
      <c r="W102" s="350"/>
      <c r="X102" s="4"/>
      <c r="Y102" s="350"/>
      <c r="Z102" s="4"/>
      <c r="AA102" s="350"/>
      <c r="AB102" s="2"/>
      <c r="AC102" s="350"/>
      <c r="AD102" s="2"/>
      <c r="AE102" s="350"/>
      <c r="AF102" s="137"/>
      <c r="AG102" s="137"/>
      <c r="AH102" s="216"/>
      <c r="AI102" s="2"/>
      <c r="AJ102" s="2"/>
      <c r="AK102" s="2"/>
      <c r="AL102" s="2"/>
      <c r="AM102" s="350"/>
      <c r="AN102" s="2"/>
      <c r="AO102" s="351"/>
      <c r="AQ102" s="351"/>
      <c r="AS102" s="351"/>
      <c r="AU102" s="351"/>
      <c r="AV102" s="138"/>
      <c r="AW102" s="138"/>
      <c r="AX102" s="164"/>
      <c r="BC102" s="351"/>
      <c r="BE102" s="351"/>
      <c r="BG102" s="351"/>
      <c r="BI102" s="351"/>
      <c r="BK102" s="351"/>
      <c r="BL102" s="138"/>
      <c r="BS102" s="351"/>
      <c r="BU102" s="351"/>
      <c r="BW102" s="351"/>
      <c r="BY102" s="351"/>
      <c r="CA102" s="351"/>
      <c r="CB102" s="138"/>
      <c r="CC102" s="147"/>
      <c r="CD102" s="338"/>
      <c r="CE102" s="27" t="str">
        <f>IF(CB53=$A$11,BO53,IF(CB54=$A$11,BO54,""))</f>
        <v/>
      </c>
      <c r="CF102" s="1" t="str">
        <f ca="1">IF(CB53=$A$11,BP53,IF(CB54=$A$11,BP54,"Winner Match "&amp;BO56))</f>
        <v>Winner Match 61</v>
      </c>
      <c r="CH102" s="23"/>
      <c r="CI102" s="352"/>
      <c r="CJ102" s="23"/>
      <c r="CK102" s="352"/>
      <c r="CL102" s="23"/>
      <c r="CM102" s="352"/>
      <c r="CN102" s="23"/>
      <c r="CO102" s="352"/>
      <c r="CP102" s="23"/>
      <c r="CQ102" s="361"/>
      <c r="CR102" s="138">
        <f>IF(CH102&gt;CH103,1,0)+IF(CJ102&gt;CJ103,1,0)+IF(CL102&gt;CL103,1,0)+IF(CN102&gt;CN103,1,0)+IF(CP102&gt;CP103,1,0)</f>
        <v>0</v>
      </c>
      <c r="CS102" s="89"/>
      <c r="CT102" s="117"/>
      <c r="CU102" s="272"/>
      <c r="CV102" s="117"/>
      <c r="CW102" s="117"/>
      <c r="CX102" s="117"/>
      <c r="CY102" s="394"/>
      <c r="CZ102" s="117"/>
      <c r="DA102" s="394"/>
      <c r="DB102" s="117"/>
      <c r="DC102" s="394"/>
      <c r="DD102" s="117"/>
      <c r="DE102" s="394"/>
      <c r="DF102" s="117"/>
      <c r="DG102" s="394"/>
      <c r="DH102" s="233"/>
      <c r="DI102" s="117"/>
      <c r="DJ102" s="117"/>
      <c r="DK102" s="273"/>
      <c r="DL102" s="117"/>
      <c r="DM102" s="117"/>
      <c r="DN102" s="117"/>
      <c r="DO102" s="369"/>
      <c r="DP102" s="89"/>
      <c r="DQ102" s="369"/>
      <c r="DR102" s="89"/>
      <c r="DS102" s="369"/>
      <c r="DT102" s="89"/>
      <c r="DU102" s="369"/>
      <c r="DV102" s="89"/>
      <c r="DW102" s="369"/>
      <c r="DX102" s="157"/>
      <c r="DY102" s="89"/>
      <c r="DZ102" s="89"/>
      <c r="EA102" s="89"/>
      <c r="EB102" s="89"/>
      <c r="EC102" s="89"/>
      <c r="ED102" s="89"/>
      <c r="EE102" s="369"/>
      <c r="EF102" s="89"/>
      <c r="EG102" s="369"/>
      <c r="EH102" s="89"/>
      <c r="EI102" s="369"/>
      <c r="EJ102" s="89"/>
      <c r="EK102" s="369"/>
      <c r="EL102" s="89"/>
      <c r="EM102" s="369"/>
      <c r="EN102" s="89"/>
      <c r="EO102" s="89"/>
      <c r="EP102" s="89"/>
      <c r="EQ102" s="89"/>
      <c r="ER102" s="89"/>
      <c r="ES102" s="89"/>
      <c r="ET102" s="89"/>
      <c r="EU102" s="369"/>
      <c r="EV102" s="89"/>
      <c r="EW102" s="369"/>
      <c r="EX102" s="89"/>
      <c r="EY102" s="369"/>
      <c r="EZ102" s="89"/>
      <c r="FA102" s="369"/>
      <c r="FB102" s="89"/>
      <c r="FC102" s="369"/>
      <c r="FD102" s="89"/>
      <c r="FK102" s="351"/>
      <c r="FM102" s="351"/>
      <c r="FO102" s="351"/>
      <c r="FQ102" s="351"/>
      <c r="FS102" s="351"/>
    </row>
    <row r="103" spans="1:175" ht="15" customHeight="1" x14ac:dyDescent="0.25">
      <c r="A103" s="138"/>
      <c r="B103" s="1"/>
      <c r="C103" s="1"/>
      <c r="D103" s="1"/>
      <c r="E103" s="1"/>
      <c r="F103" s="1"/>
      <c r="G103" s="351"/>
      <c r="H103" s="1"/>
      <c r="I103" s="351"/>
      <c r="J103" s="1"/>
      <c r="K103" s="351"/>
      <c r="L103" s="1"/>
      <c r="M103" s="351"/>
      <c r="N103" s="1"/>
      <c r="O103" s="351"/>
      <c r="P103" s="138"/>
      <c r="Q103" s="138"/>
      <c r="R103" s="218"/>
      <c r="S103" s="1"/>
      <c r="T103" s="1"/>
      <c r="U103" s="1"/>
      <c r="V103" s="1"/>
      <c r="W103" s="351"/>
      <c r="X103" s="1"/>
      <c r="Y103" s="351"/>
      <c r="Z103" s="1"/>
      <c r="AA103" s="351"/>
      <c r="AB103" s="1"/>
      <c r="AC103" s="351"/>
      <c r="AD103" s="1"/>
      <c r="AE103" s="351"/>
      <c r="AF103" s="138"/>
      <c r="AG103" s="138"/>
      <c r="AH103" s="218"/>
      <c r="AI103" s="1"/>
      <c r="AJ103" s="1"/>
      <c r="AK103" s="1"/>
      <c r="AL103" s="1"/>
      <c r="AM103" s="351"/>
      <c r="AN103" s="1"/>
      <c r="CC103" s="148"/>
      <c r="CD103" s="339"/>
      <c r="CE103" s="15" t="str">
        <f>IF(CB149=$A$11,BO149,IF(CB150=$A$11,BO150,""))</f>
        <v/>
      </c>
      <c r="CF103" s="10" t="str">
        <f ca="1">IF(CB149=$A$11,BP149,IF(CB150=$A$11,BP150,"Winner Match "&amp;BO152))</f>
        <v>Winner Match 62</v>
      </c>
      <c r="CG103" s="10"/>
      <c r="CH103" s="24"/>
      <c r="CI103" s="353"/>
      <c r="CJ103" s="24"/>
      <c r="CK103" s="353"/>
      <c r="CL103" s="24"/>
      <c r="CM103" s="353"/>
      <c r="CN103" s="24"/>
      <c r="CO103" s="353"/>
      <c r="CP103" s="24"/>
      <c r="CQ103" s="362"/>
      <c r="CR103" s="149">
        <f>IF(CH102&lt;CH103,1,0)+IF(CJ102&lt;CJ103,1,0)+IF(CL102&lt;CL103,1,0)+IF(CN102&lt;CN103,1,0)+IF(CP102&lt;CP103,1,0)</f>
        <v>0</v>
      </c>
      <c r="CV103" s="29"/>
      <c r="CW103" s="29"/>
      <c r="CX103" s="29"/>
      <c r="CY103" s="368"/>
      <c r="CZ103" s="29"/>
      <c r="DA103" s="368"/>
      <c r="DB103" s="29"/>
      <c r="DC103" s="368"/>
      <c r="DD103" s="29"/>
      <c r="DE103" s="368"/>
      <c r="DF103" s="29"/>
      <c r="DG103" s="368"/>
      <c r="DH103" s="156"/>
      <c r="DI103" s="29"/>
      <c r="DJ103" s="29"/>
      <c r="DK103" s="112"/>
      <c r="DL103" s="29"/>
      <c r="DM103" s="29"/>
      <c r="DN103" s="29"/>
      <c r="DO103" s="351"/>
      <c r="DP103" s="1"/>
      <c r="DQ103" s="351"/>
      <c r="DR103" s="1"/>
      <c r="DS103" s="351"/>
      <c r="DT103" s="1"/>
      <c r="DU103" s="351"/>
      <c r="DV103" s="1"/>
      <c r="DW103" s="351"/>
      <c r="DX103" s="138"/>
      <c r="DY103" s="1"/>
      <c r="DZ103" s="1"/>
      <c r="EA103" s="1"/>
      <c r="EB103" s="1"/>
      <c r="EC103" s="1"/>
      <c r="ED103" s="1"/>
      <c r="EE103" s="351"/>
      <c r="EO103" s="1"/>
      <c r="EP103" s="1"/>
      <c r="EQ103" s="1"/>
      <c r="ER103" s="1"/>
      <c r="ES103" s="1"/>
      <c r="ET103" s="1"/>
      <c r="EU103" s="351"/>
      <c r="FE103" s="28"/>
    </row>
    <row r="104" spans="1:175" ht="15" customHeight="1" x14ac:dyDescent="0.25">
      <c r="A104" s="137" t="str">
        <f ca="1">IF(OR(A105="Bye",A106="Bye"),"Bye","")</f>
        <v>Bye</v>
      </c>
      <c r="B104" s="131"/>
      <c r="C104" s="16"/>
      <c r="D104" s="1"/>
      <c r="E104" s="9"/>
      <c r="F104" s="9"/>
      <c r="G104" s="351"/>
      <c r="H104" s="9"/>
      <c r="I104" s="351"/>
      <c r="J104" s="9"/>
      <c r="K104" s="351"/>
      <c r="L104" s="9"/>
      <c r="M104" s="351"/>
      <c r="N104" s="9"/>
      <c r="O104" s="351"/>
      <c r="CC104" s="148"/>
      <c r="CD104" s="339"/>
      <c r="CE104" s="16"/>
      <c r="CH104" s="9"/>
      <c r="CJ104" s="9"/>
      <c r="CL104" s="9"/>
      <c r="CN104" s="9"/>
      <c r="CP104" s="9"/>
      <c r="CR104" s="137"/>
      <c r="CV104" s="29"/>
      <c r="CW104" s="29"/>
      <c r="CX104" s="29"/>
      <c r="CY104" s="368"/>
      <c r="CZ104" s="29"/>
      <c r="DA104" s="368"/>
      <c r="DB104" s="29"/>
      <c r="DC104" s="368"/>
      <c r="DD104" s="29"/>
      <c r="DE104" s="368"/>
      <c r="DF104" s="29"/>
      <c r="DG104" s="368"/>
      <c r="DH104" s="156"/>
      <c r="DI104" s="29"/>
      <c r="DJ104" s="29"/>
      <c r="DK104" s="112"/>
      <c r="DL104" s="29"/>
      <c r="DM104" s="29"/>
      <c r="DN104" s="29"/>
      <c r="DO104" s="351"/>
      <c r="DP104" s="1"/>
      <c r="DQ104" s="351"/>
      <c r="DR104" s="1"/>
      <c r="DS104" s="351"/>
      <c r="DT104" s="1"/>
      <c r="DU104" s="351"/>
      <c r="DV104" s="1"/>
      <c r="DW104" s="351"/>
      <c r="DX104" s="138"/>
      <c r="DY104" s="1"/>
      <c r="DZ104" s="1"/>
      <c r="EA104" s="1"/>
      <c r="EB104" s="1"/>
      <c r="EC104" s="1"/>
      <c r="ED104" s="1"/>
      <c r="EE104" s="351"/>
      <c r="EO104" s="1"/>
      <c r="EP104" s="1"/>
      <c r="EQ104" s="1"/>
      <c r="ER104" s="1"/>
      <c r="ES104" s="1"/>
      <c r="ET104" s="1"/>
      <c r="EU104" s="351"/>
      <c r="FE104" s="28"/>
    </row>
    <row r="105" spans="1:175" ht="15" customHeight="1" thickBot="1" x14ac:dyDescent="0.3">
      <c r="A105" s="137" t="str">
        <f ca="1">dummy1!S25</f>
        <v>Bye</v>
      </c>
      <c r="B105" s="132"/>
      <c r="C105" s="15" t="str">
        <f ca="1">IF(D105="Bye","","("&amp;A105&amp;")")</f>
        <v>(Bye)</v>
      </c>
      <c r="D105" s="1" t="str">
        <f ca="1">IFERROR(VLOOKUP(A105,dummy1!$K$45:$L$300,2,FALSE),"")</f>
        <v/>
      </c>
      <c r="E105" s="1"/>
      <c r="F105" s="23"/>
      <c r="G105" s="352"/>
      <c r="H105" s="23"/>
      <c r="I105" s="352"/>
      <c r="J105" s="23"/>
      <c r="K105" s="352"/>
      <c r="L105" s="23"/>
      <c r="M105" s="352"/>
      <c r="N105" s="23"/>
      <c r="O105" s="361"/>
      <c r="P105" s="138">
        <f ca="1">IF(A106="Bye",$A$11,IF(F105&gt;F106,1,0)+IF(H105&gt;H106,1,0)+IF(J105&gt;J106,1,0)+IF(L105&gt;L106,1,0)+IF(N105&gt;N106,1,0))</f>
        <v>3</v>
      </c>
      <c r="CC105" s="148"/>
      <c r="CD105" s="337"/>
      <c r="CE105" s="340">
        <f ca="1">BO389+1</f>
        <v>67</v>
      </c>
      <c r="CF105" s="341">
        <f ca="1">VLOOKUP(CE105,dummy1!$O$9:$R$136,2,FALSE)</f>
        <v>42041</v>
      </c>
      <c r="CG105" s="342">
        <f ca="1">VLOOKUP(CE105,dummy1!$O$9:$R$136,3,FALSE)</f>
        <v>0.625</v>
      </c>
      <c r="CH105" s="426" t="str">
        <f ca="1">VLOOKUP(CE105,dummy1!$O$9:$R$136,4,FALSE)</f>
        <v>Court 3</v>
      </c>
      <c r="CI105" s="426"/>
      <c r="CJ105" s="426"/>
      <c r="CK105" s="426"/>
      <c r="CL105" s="426"/>
      <c r="CM105" s="426"/>
      <c r="CN105" s="426"/>
      <c r="CO105" s="426"/>
      <c r="CP105" s="426"/>
      <c r="CR105" s="137"/>
      <c r="CV105" s="29"/>
      <c r="CW105" s="29"/>
      <c r="CX105" s="29"/>
      <c r="CY105" s="368"/>
      <c r="CZ105" s="29"/>
      <c r="DA105" s="368"/>
      <c r="DB105" s="29"/>
      <c r="DC105" s="368"/>
      <c r="DD105" s="29"/>
      <c r="DE105" s="368"/>
      <c r="DF105" s="29"/>
      <c r="DG105" s="368"/>
      <c r="DH105" s="156"/>
      <c r="DI105" s="29"/>
      <c r="DJ105" s="29"/>
      <c r="DK105" s="112"/>
      <c r="DL105" s="29"/>
      <c r="DM105" s="29"/>
      <c r="DN105" s="29"/>
      <c r="DO105" s="351"/>
      <c r="DP105" s="1"/>
      <c r="DQ105" s="351"/>
      <c r="DR105" s="1"/>
      <c r="DS105" s="351"/>
      <c r="DT105" s="1"/>
      <c r="DU105" s="351"/>
      <c r="DV105" s="1"/>
      <c r="DW105" s="351"/>
      <c r="DX105" s="138"/>
      <c r="DY105" s="1"/>
      <c r="DZ105" s="1"/>
      <c r="EA105" s="1"/>
      <c r="EB105" s="1"/>
      <c r="EC105" s="1"/>
      <c r="ED105" s="1"/>
      <c r="EE105" s="351"/>
      <c r="EO105" s="1"/>
      <c r="EP105" s="1"/>
      <c r="EQ105" s="1"/>
      <c r="ER105" s="1"/>
      <c r="ES105" s="1"/>
      <c r="ET105" s="1"/>
      <c r="EU105" s="351"/>
      <c r="FE105" s="28"/>
    </row>
    <row r="106" spans="1:175" ht="15" customHeight="1" x14ac:dyDescent="0.25">
      <c r="A106" s="137" t="str">
        <f ca="1">dummy1!T25</f>
        <v>Bye</v>
      </c>
      <c r="B106" s="132"/>
      <c r="C106" s="15" t="str">
        <f ca="1">IF(D106="Bye","","("&amp;A106&amp;")")</f>
        <v>(Bye)</v>
      </c>
      <c r="D106" s="10" t="str">
        <f ca="1">IFERROR(VLOOKUP(A106,dummy1!$K$45:$L$300,2,FALSE),"")</f>
        <v/>
      </c>
      <c r="E106" s="10"/>
      <c r="F106" s="24"/>
      <c r="G106" s="353"/>
      <c r="H106" s="24"/>
      <c r="I106" s="353"/>
      <c r="J106" s="24"/>
      <c r="K106" s="353"/>
      <c r="L106" s="24"/>
      <c r="M106" s="353"/>
      <c r="N106" s="24"/>
      <c r="O106" s="362"/>
      <c r="P106" s="145">
        <f ca="1">IF(A105="Bye",$A$11,IF(F105&lt;F106,1,0)+IF(H105&lt;H106,1,0)+IF(J105&lt;J106,1,0)+IF(L105&lt;L106,1,0)+IF(N105&lt;N106,1,0))</f>
        <v>3</v>
      </c>
      <c r="CC106" s="148"/>
      <c r="CD106" s="178"/>
      <c r="CE106" s="6"/>
      <c r="CF106" s="6"/>
      <c r="CG106" s="6"/>
      <c r="CH106" s="6"/>
      <c r="CI106" s="370"/>
      <c r="CV106" s="29"/>
      <c r="CW106" s="29"/>
      <c r="CX106" s="29"/>
      <c r="CY106" s="368"/>
      <c r="CZ106" s="29"/>
      <c r="DA106" s="368"/>
      <c r="DB106" s="29"/>
      <c r="DC106" s="368"/>
      <c r="DD106" s="29"/>
      <c r="DE106" s="368"/>
      <c r="DF106" s="29"/>
      <c r="DG106" s="368"/>
      <c r="DH106" s="156"/>
      <c r="DI106" s="29"/>
      <c r="DJ106" s="29"/>
      <c r="DK106" s="112"/>
      <c r="DL106" s="29"/>
      <c r="DM106" s="29"/>
      <c r="DN106" s="29"/>
      <c r="DO106" s="351"/>
      <c r="DP106" s="1"/>
      <c r="DQ106" s="351"/>
      <c r="DR106" s="1"/>
      <c r="DS106" s="351"/>
      <c r="DT106" s="1"/>
      <c r="DU106" s="351"/>
      <c r="DV106" s="1"/>
      <c r="DW106" s="351"/>
      <c r="DX106" s="138"/>
      <c r="DY106" s="1"/>
      <c r="DZ106" s="1"/>
      <c r="EA106" s="1"/>
      <c r="EB106" s="1"/>
      <c r="EC106" s="1"/>
      <c r="ED106" s="1"/>
      <c r="EE106" s="351"/>
      <c r="EO106" s="1"/>
      <c r="EP106" s="1"/>
      <c r="EQ106" s="1"/>
      <c r="ER106" s="1"/>
      <c r="ES106" s="1"/>
      <c r="ET106" s="1"/>
      <c r="EU106" s="351"/>
      <c r="FE106" s="28"/>
    </row>
    <row r="107" spans="1:175" ht="15" customHeight="1" x14ac:dyDescent="0.25">
      <c r="B107" s="132"/>
      <c r="C107" s="16"/>
      <c r="D107" s="1"/>
      <c r="E107" s="1"/>
      <c r="F107" s="9"/>
      <c r="G107" s="351"/>
      <c r="H107" s="9"/>
      <c r="I107" s="351"/>
      <c r="J107" s="9"/>
      <c r="K107" s="351"/>
      <c r="L107" s="9"/>
      <c r="M107" s="351"/>
      <c r="N107" s="9"/>
      <c r="O107" s="351"/>
      <c r="P107" s="146"/>
      <c r="R107" s="240"/>
      <c r="S107" s="16"/>
      <c r="T107" s="1"/>
      <c r="U107" s="9"/>
      <c r="V107" s="9"/>
      <c r="W107" s="351"/>
      <c r="X107" s="9"/>
      <c r="Y107" s="351"/>
      <c r="Z107" s="9"/>
      <c r="AA107" s="351"/>
      <c r="AB107" s="9"/>
      <c r="AC107" s="351"/>
      <c r="AD107" s="9"/>
      <c r="AE107" s="351"/>
      <c r="CC107" s="148"/>
      <c r="CV107" s="1"/>
      <c r="CW107" s="1"/>
      <c r="CX107" s="1"/>
      <c r="CY107" s="351"/>
      <c r="CZ107" s="1"/>
      <c r="DA107" s="351"/>
      <c r="DB107" s="1"/>
      <c r="DC107" s="351"/>
      <c r="DD107" s="1"/>
      <c r="DE107" s="351"/>
      <c r="DF107" s="1"/>
      <c r="DG107" s="351"/>
      <c r="DH107" s="138"/>
      <c r="DI107" s="1"/>
      <c r="DJ107" s="1"/>
      <c r="DK107" s="1"/>
      <c r="DL107" s="1"/>
      <c r="DM107" s="1"/>
      <c r="DN107" s="1"/>
      <c r="DO107" s="351"/>
      <c r="DP107" s="1"/>
      <c r="DQ107" s="351"/>
      <c r="DR107" s="1"/>
      <c r="DS107" s="351"/>
      <c r="DT107" s="1"/>
      <c r="DU107" s="351"/>
      <c r="DV107" s="1"/>
      <c r="DW107" s="351"/>
      <c r="DX107" s="1"/>
      <c r="DY107" s="1"/>
      <c r="DZ107" s="1"/>
      <c r="EA107" s="1"/>
      <c r="EB107" s="1"/>
      <c r="EC107" s="1"/>
      <c r="EO107" s="1"/>
      <c r="EP107" s="1"/>
      <c r="EQ107" s="1"/>
      <c r="ER107" s="1"/>
      <c r="ES107" s="1"/>
      <c r="FE107" s="28"/>
    </row>
    <row r="108" spans="1:175" ht="15" customHeight="1" thickBot="1" x14ac:dyDescent="0.3">
      <c r="B108" s="131"/>
      <c r="C108" s="130">
        <f ca="1">IF(A105&lt;&gt;"Bye",IF(A106&lt;&gt;"Bye",C102+1,C102),C102)</f>
        <v>8</v>
      </c>
      <c r="D108" s="182">
        <f ca="1">VLOOKUP(C108,dummy1!$O$9:$R$72,2,FALSE)</f>
        <v>42040</v>
      </c>
      <c r="E108" s="183">
        <f ca="1">VLOOKUP(C108,dummy1!$O$9:$R$72,3,FALSE)</f>
        <v>0.625</v>
      </c>
      <c r="F108" s="412" t="str">
        <f ca="1">VLOOKUP(C108,dummy1!$O$9:$R$72,4,FALSE)</f>
        <v>Court 8</v>
      </c>
      <c r="G108" s="412"/>
      <c r="H108" s="412"/>
      <c r="I108" s="412"/>
      <c r="J108" s="412"/>
      <c r="K108" s="412"/>
      <c r="L108" s="412"/>
      <c r="M108" s="412"/>
      <c r="N108" s="412"/>
      <c r="O108" s="351"/>
      <c r="P108" s="146"/>
      <c r="Q108" s="157"/>
      <c r="R108" s="241"/>
      <c r="S108" s="27" t="str">
        <f ca="1">IF(P105=$A$11,C105,IF(P106=$A$11,C106,""))</f>
        <v>(Bye)</v>
      </c>
      <c r="T108" s="1" t="str">
        <f ca="1">IF(P105=$A$11,D105,IF(P106=$A$11,D106,"Winner Match "&amp;C108))</f>
        <v/>
      </c>
      <c r="U108" s="1"/>
      <c r="V108" s="23"/>
      <c r="W108" s="352"/>
      <c r="X108" s="23"/>
      <c r="Y108" s="352"/>
      <c r="Z108" s="23"/>
      <c r="AA108" s="352"/>
      <c r="AB108" s="23"/>
      <c r="AC108" s="352"/>
      <c r="AD108" s="23"/>
      <c r="AE108" s="361"/>
      <c r="AF108" s="138">
        <f>IF(V108&gt;V109,1,0)+IF(X108&gt;X109,1,0)+IF(Z108&gt;Z109,1,0)+IF(AB108&gt;AB109,1,0)+IF(AD108&gt;AD109,1,0)</f>
        <v>0</v>
      </c>
      <c r="CC108" s="148"/>
      <c r="CV108" s="1"/>
      <c r="CW108" s="1"/>
      <c r="CX108" s="1"/>
      <c r="CY108" s="351"/>
      <c r="CZ108" s="1"/>
      <c r="DA108" s="351"/>
      <c r="DB108" s="1"/>
      <c r="DC108" s="351"/>
      <c r="DD108" s="1"/>
      <c r="DE108" s="351"/>
      <c r="DF108" s="1"/>
      <c r="DG108" s="351"/>
      <c r="DH108" s="138"/>
      <c r="DI108" s="1"/>
      <c r="DJ108" s="1"/>
      <c r="DK108" s="1"/>
      <c r="DL108" s="1"/>
      <c r="DM108" s="1"/>
      <c r="DN108" s="1"/>
      <c r="DO108" s="351"/>
      <c r="DP108" s="1"/>
      <c r="DQ108" s="351"/>
      <c r="DR108" s="1"/>
      <c r="DS108" s="351"/>
      <c r="DT108" s="1"/>
      <c r="DU108" s="351"/>
      <c r="DV108" s="1"/>
      <c r="DW108" s="351"/>
      <c r="DX108" s="1"/>
      <c r="DY108" s="1"/>
      <c r="DZ108" s="1"/>
      <c r="EA108" s="1"/>
      <c r="EB108" s="1"/>
      <c r="EC108" s="1"/>
      <c r="EO108" s="1"/>
      <c r="EP108" s="1"/>
      <c r="EQ108" s="1"/>
      <c r="ER108" s="1"/>
      <c r="ES108" s="1"/>
      <c r="FE108" s="28"/>
    </row>
    <row r="109" spans="1:175" ht="15" customHeight="1" x14ac:dyDescent="0.25">
      <c r="B109" s="113"/>
      <c r="C109" s="16"/>
      <c r="D109" s="1"/>
      <c r="E109" s="1"/>
      <c r="F109" s="9"/>
      <c r="G109" s="351"/>
      <c r="H109" s="9"/>
      <c r="I109" s="351"/>
      <c r="J109" s="9"/>
      <c r="K109" s="351"/>
      <c r="L109" s="9"/>
      <c r="M109" s="351"/>
      <c r="N109" s="9"/>
      <c r="O109" s="351"/>
      <c r="P109" s="146"/>
      <c r="R109" s="240"/>
      <c r="S109" s="15" t="str">
        <f ca="1">IF(P111=$A$11,C111,IF(P112=$A$11,C112,""))</f>
        <v>(Bye)</v>
      </c>
      <c r="T109" s="10" t="str">
        <f ca="1">IF(P111=$A$11,D111,IF(P112=$A$11,D112,"Winner Match "&amp;C114))</f>
        <v/>
      </c>
      <c r="U109" s="10"/>
      <c r="V109" s="24"/>
      <c r="W109" s="353"/>
      <c r="X109" s="24"/>
      <c r="Y109" s="353"/>
      <c r="Z109" s="24"/>
      <c r="AA109" s="353"/>
      <c r="AB109" s="24"/>
      <c r="AC109" s="353"/>
      <c r="AD109" s="24"/>
      <c r="AE109" s="362"/>
      <c r="AF109" s="149">
        <f>IF(V108&lt;V109,1,0)+IF(X108&lt;X109,1,0)+IF(Z108&lt;Z109,1,0)+IF(AB108&lt;AB109,1,0)+IF(AD108&lt;AD109,1,0)</f>
        <v>0</v>
      </c>
      <c r="AG109" s="148"/>
      <c r="CC109" s="148"/>
      <c r="CV109" s="1"/>
      <c r="CW109" s="1"/>
      <c r="CX109" s="1"/>
      <c r="CY109" s="351"/>
      <c r="CZ109" s="1"/>
      <c r="DA109" s="351"/>
      <c r="DB109" s="1"/>
      <c r="DC109" s="351"/>
      <c r="DD109" s="1"/>
      <c r="DE109" s="351"/>
      <c r="DF109" s="1"/>
      <c r="DG109" s="351"/>
      <c r="DH109" s="138"/>
      <c r="DI109" s="1"/>
      <c r="DJ109" s="1"/>
      <c r="DK109" s="1"/>
      <c r="DL109" s="1"/>
      <c r="DM109" s="1"/>
      <c r="DN109" s="1"/>
      <c r="DO109" s="351"/>
      <c r="DP109" s="1"/>
      <c r="DQ109" s="351"/>
      <c r="DR109" s="1"/>
      <c r="DS109" s="351"/>
      <c r="DT109" s="1"/>
      <c r="DU109" s="351"/>
      <c r="DV109" s="1"/>
      <c r="DW109" s="351"/>
      <c r="DX109" s="1"/>
      <c r="DY109" s="1"/>
      <c r="DZ109" s="1"/>
      <c r="EA109" s="1"/>
      <c r="EB109" s="1"/>
      <c r="EC109" s="1"/>
      <c r="EO109" s="1"/>
      <c r="EP109" s="1"/>
      <c r="EQ109" s="1"/>
      <c r="ER109" s="1"/>
      <c r="ES109" s="1"/>
      <c r="FE109" s="28"/>
    </row>
    <row r="110" spans="1:175" s="1" customFormat="1" ht="15" customHeight="1" x14ac:dyDescent="0.25">
      <c r="A110" s="137" t="str">
        <f ca="1">IF(OR(A111="Bye",A112="Bye"),"Bye","")</f>
        <v>Bye</v>
      </c>
      <c r="B110" s="131"/>
      <c r="C110" s="16"/>
      <c r="E110" s="9"/>
      <c r="F110" s="9"/>
      <c r="G110" s="351"/>
      <c r="H110" s="9"/>
      <c r="I110" s="351"/>
      <c r="J110" s="9"/>
      <c r="K110" s="351"/>
      <c r="L110" s="9"/>
      <c r="M110" s="351"/>
      <c r="N110" s="9"/>
      <c r="O110" s="351"/>
      <c r="P110" s="137"/>
      <c r="Q110" s="148"/>
      <c r="R110" s="240"/>
      <c r="S110" s="16"/>
      <c r="V110" s="9"/>
      <c r="W110" s="351"/>
      <c r="X110" s="9"/>
      <c r="Y110" s="351"/>
      <c r="Z110" s="9"/>
      <c r="AA110" s="351"/>
      <c r="AB110" s="9"/>
      <c r="AC110" s="351"/>
      <c r="AD110" s="9"/>
      <c r="AE110" s="351"/>
      <c r="AF110" s="137"/>
      <c r="AG110" s="148"/>
      <c r="AH110" s="216"/>
      <c r="AI110" s="2"/>
      <c r="AJ110" s="2"/>
      <c r="AK110" s="2"/>
      <c r="AL110" s="2"/>
      <c r="AM110" s="350"/>
      <c r="AN110" s="2"/>
      <c r="AO110" s="351"/>
      <c r="AQ110" s="351"/>
      <c r="AS110" s="351"/>
      <c r="AU110" s="351"/>
      <c r="AV110" s="138"/>
      <c r="AW110" s="138"/>
      <c r="AX110" s="164"/>
      <c r="BC110" s="351"/>
      <c r="BE110" s="351"/>
      <c r="BG110" s="351"/>
      <c r="BI110" s="351"/>
      <c r="BK110" s="351"/>
      <c r="BL110" s="138"/>
      <c r="BS110" s="351"/>
      <c r="BU110" s="351"/>
      <c r="BW110" s="351"/>
      <c r="BY110" s="351"/>
      <c r="CA110" s="351"/>
      <c r="CB110" s="138"/>
      <c r="CC110" s="148"/>
      <c r="CD110" s="164"/>
      <c r="CI110" s="351"/>
      <c r="CK110" s="351"/>
      <c r="CM110" s="351"/>
      <c r="CO110" s="351"/>
      <c r="CQ110" s="351"/>
      <c r="CR110" s="138"/>
      <c r="CY110" s="351"/>
      <c r="DA110" s="351"/>
      <c r="DC110" s="351"/>
      <c r="DE110" s="351"/>
      <c r="DG110" s="351"/>
      <c r="DH110" s="138"/>
      <c r="DO110" s="351"/>
      <c r="DQ110" s="351"/>
      <c r="DS110" s="351"/>
      <c r="DU110" s="351"/>
      <c r="DW110" s="351"/>
      <c r="ED110" s="2"/>
      <c r="EE110" s="351"/>
      <c r="EG110" s="351"/>
      <c r="EI110" s="351"/>
      <c r="EK110" s="351"/>
      <c r="EM110" s="351"/>
      <c r="ET110" s="2"/>
      <c r="EU110" s="351"/>
      <c r="EW110" s="351"/>
      <c r="EY110" s="351"/>
      <c r="FA110" s="351"/>
      <c r="FC110" s="351"/>
      <c r="FE110" s="28"/>
      <c r="FK110" s="351"/>
      <c r="FM110" s="351"/>
      <c r="FO110" s="351"/>
      <c r="FQ110" s="351"/>
      <c r="FS110" s="351"/>
    </row>
    <row r="111" spans="1:175" s="1" customFormat="1" ht="15" customHeight="1" thickBot="1" x14ac:dyDescent="0.3">
      <c r="A111" s="137" t="str">
        <f ca="1">dummy1!S26</f>
        <v>Bye</v>
      </c>
      <c r="B111" s="132"/>
      <c r="C111" s="15" t="str">
        <f ca="1">IF(D111="Bye","","("&amp;A111&amp;")")</f>
        <v>(Bye)</v>
      </c>
      <c r="D111" s="1" t="str">
        <f ca="1">IFERROR(VLOOKUP(A111,dummy1!$K$45:$L$300,2,FALSE),"")</f>
        <v/>
      </c>
      <c r="F111" s="23"/>
      <c r="G111" s="352"/>
      <c r="H111" s="23"/>
      <c r="I111" s="352"/>
      <c r="J111" s="23"/>
      <c r="K111" s="352"/>
      <c r="L111" s="23"/>
      <c r="M111" s="352"/>
      <c r="N111" s="23"/>
      <c r="O111" s="361"/>
      <c r="P111" s="138">
        <f ca="1">IF(A112="Bye",$A$11,IF(F111&gt;F112,1,0)+IF(H111&gt;H112,1,0)+IF(J111&gt;J112,1,0)+IF(L111&gt;L112,1,0)+IF(N111&gt;N112,1,0))</f>
        <v>3</v>
      </c>
      <c r="Q111" s="148"/>
      <c r="R111" s="240"/>
      <c r="S111" s="184">
        <f ca="1">S99+1</f>
        <v>21</v>
      </c>
      <c r="T111" s="185">
        <f ca="1">VLOOKUP(S111,dummy1!$O$9:$R$72,2,FALSE)</f>
        <v>42040</v>
      </c>
      <c r="U111" s="186">
        <f ca="1">VLOOKUP(S111,dummy1!$O$9:$R$72,3,FALSE)</f>
        <v>0.70833333333333337</v>
      </c>
      <c r="V111" s="414" t="str">
        <f ca="1">VLOOKUP(S111,dummy1!$O$9:$R$72,4,FALSE)</f>
        <v>Court 5</v>
      </c>
      <c r="W111" s="414"/>
      <c r="X111" s="414"/>
      <c r="Y111" s="414"/>
      <c r="Z111" s="414"/>
      <c r="AA111" s="414"/>
      <c r="AB111" s="414"/>
      <c r="AC111" s="414"/>
      <c r="AD111" s="414"/>
      <c r="AE111" s="351"/>
      <c r="AF111" s="137"/>
      <c r="AG111" s="148"/>
      <c r="AH111" s="216"/>
      <c r="AI111" s="2"/>
      <c r="AJ111" s="2"/>
      <c r="AK111" s="2"/>
      <c r="AL111" s="2"/>
      <c r="AM111" s="350"/>
      <c r="AN111" s="2"/>
      <c r="AO111" s="351"/>
      <c r="AQ111" s="351"/>
      <c r="AS111" s="351"/>
      <c r="AU111" s="351"/>
      <c r="AV111" s="138"/>
      <c r="AW111" s="138"/>
      <c r="AX111" s="164"/>
      <c r="BC111" s="351"/>
      <c r="BE111" s="351"/>
      <c r="BG111" s="351"/>
      <c r="BI111" s="351"/>
      <c r="BK111" s="351"/>
      <c r="BL111" s="138"/>
      <c r="BR111" s="6"/>
      <c r="BS111" s="370"/>
      <c r="BT111" s="6"/>
      <c r="BU111" s="370"/>
      <c r="BV111" s="6"/>
      <c r="BW111" s="370"/>
      <c r="BY111" s="351"/>
      <c r="CA111" s="351"/>
      <c r="CB111" s="138"/>
      <c r="CC111" s="148"/>
      <c r="CD111" s="164"/>
      <c r="CI111" s="351"/>
      <c r="CK111" s="351"/>
      <c r="CM111" s="351"/>
      <c r="CO111" s="351"/>
      <c r="CQ111" s="351"/>
      <c r="CR111" s="138"/>
      <c r="CY111" s="351"/>
      <c r="DA111" s="351"/>
      <c r="DC111" s="351"/>
      <c r="DE111" s="351"/>
      <c r="DG111" s="351"/>
      <c r="DH111" s="138"/>
      <c r="DO111" s="351"/>
      <c r="DQ111" s="351"/>
      <c r="DS111" s="351"/>
      <c r="DU111" s="351"/>
      <c r="DW111" s="351"/>
      <c r="ED111" s="2"/>
      <c r="EE111" s="351"/>
      <c r="EG111" s="351"/>
      <c r="EI111" s="351"/>
      <c r="EK111" s="351"/>
      <c r="EM111" s="351"/>
      <c r="ET111" s="2"/>
      <c r="EU111" s="351"/>
      <c r="EW111" s="351"/>
      <c r="EY111" s="351"/>
      <c r="FA111" s="351"/>
      <c r="FC111" s="351"/>
      <c r="FE111" s="28"/>
      <c r="FK111" s="351"/>
      <c r="FM111" s="351"/>
      <c r="FO111" s="351"/>
      <c r="FQ111" s="351"/>
      <c r="FS111" s="351"/>
    </row>
    <row r="112" spans="1:175" s="1" customFormat="1" ht="15" customHeight="1" x14ac:dyDescent="0.25">
      <c r="A112" s="137" t="str">
        <f ca="1">dummy1!T26</f>
        <v>Bye</v>
      </c>
      <c r="B112" s="132"/>
      <c r="C112" s="15" t="str">
        <f ca="1">IF(D112="Bye","","("&amp;A112&amp;")")</f>
        <v>(Bye)</v>
      </c>
      <c r="D112" s="10" t="str">
        <f ca="1">IFERROR(VLOOKUP(A112,dummy1!$K$45:$L$300,2,FALSE),"")</f>
        <v/>
      </c>
      <c r="E112" s="10"/>
      <c r="F112" s="24"/>
      <c r="G112" s="353"/>
      <c r="H112" s="24"/>
      <c r="I112" s="353"/>
      <c r="J112" s="24"/>
      <c r="K112" s="353"/>
      <c r="L112" s="24"/>
      <c r="M112" s="353"/>
      <c r="N112" s="24"/>
      <c r="O112" s="362"/>
      <c r="P112" s="149">
        <f ca="1">IF(A111="Bye",$A$11,IF(F111&lt;F112,1,0)+IF(H111&lt;H112,1,0)+IF(J111&lt;J112,1,0)+IF(L111&lt;L112,1,0)+IF(N111&lt;N112,1,0))</f>
        <v>3</v>
      </c>
      <c r="Q112" s="138"/>
      <c r="R112" s="112"/>
      <c r="S112" s="16"/>
      <c r="V112" s="9"/>
      <c r="W112" s="351"/>
      <c r="X112" s="9"/>
      <c r="Y112" s="351"/>
      <c r="Z112" s="9"/>
      <c r="AA112" s="351"/>
      <c r="AB112" s="9"/>
      <c r="AC112" s="351"/>
      <c r="AD112" s="9"/>
      <c r="AE112" s="351"/>
      <c r="AF112" s="137"/>
      <c r="AG112" s="148"/>
      <c r="AH112" s="216"/>
      <c r="AI112" s="2"/>
      <c r="AJ112" s="2"/>
      <c r="AK112" s="2"/>
      <c r="AL112" s="2"/>
      <c r="AM112" s="350"/>
      <c r="AN112" s="2"/>
      <c r="AO112" s="351"/>
      <c r="AQ112" s="351"/>
      <c r="AS112" s="351"/>
      <c r="AU112" s="351"/>
      <c r="AV112" s="138"/>
      <c r="AW112" s="138"/>
      <c r="AX112" s="164"/>
      <c r="BC112" s="351"/>
      <c r="BE112" s="351"/>
      <c r="BG112" s="351"/>
      <c r="BI112" s="351"/>
      <c r="BK112" s="351"/>
      <c r="BL112" s="138"/>
      <c r="BR112" s="6"/>
      <c r="BS112" s="370"/>
      <c r="BT112" s="6"/>
      <c r="BU112" s="370"/>
      <c r="BV112" s="6"/>
      <c r="BW112" s="370"/>
      <c r="BY112" s="351"/>
      <c r="CA112" s="351"/>
      <c r="CB112" s="138"/>
      <c r="CC112" s="148"/>
      <c r="CD112" s="164"/>
      <c r="CI112" s="351"/>
      <c r="CK112" s="351"/>
      <c r="CM112" s="351"/>
      <c r="CO112" s="351"/>
      <c r="CQ112" s="351"/>
      <c r="CR112" s="138"/>
      <c r="CY112" s="351"/>
      <c r="DA112" s="351"/>
      <c r="DC112" s="351"/>
      <c r="DE112" s="351"/>
      <c r="DG112" s="351"/>
      <c r="DH112" s="138"/>
      <c r="DO112" s="351"/>
      <c r="DQ112" s="351"/>
      <c r="DS112" s="351"/>
      <c r="DU112" s="351"/>
      <c r="DW112" s="351"/>
      <c r="ED112" s="2"/>
      <c r="EE112" s="351"/>
      <c r="EG112" s="351"/>
      <c r="EI112" s="351"/>
      <c r="EK112" s="351"/>
      <c r="EM112" s="351"/>
      <c r="ET112" s="2"/>
      <c r="EU112" s="351"/>
      <c r="EW112" s="351"/>
      <c r="EY112" s="351"/>
      <c r="FA112" s="351"/>
      <c r="FC112" s="351"/>
      <c r="FE112" s="28"/>
      <c r="FK112" s="351"/>
      <c r="FM112" s="351"/>
      <c r="FO112" s="351"/>
      <c r="FQ112" s="351"/>
      <c r="FS112" s="351"/>
    </row>
    <row r="113" spans="1:175" s="1" customFormat="1" ht="15" customHeight="1" x14ac:dyDescent="0.25">
      <c r="A113" s="137"/>
      <c r="B113" s="132"/>
      <c r="C113" s="16"/>
      <c r="F113" s="9"/>
      <c r="G113" s="351"/>
      <c r="H113" s="9"/>
      <c r="I113" s="351"/>
      <c r="J113" s="9"/>
      <c r="K113" s="351"/>
      <c r="L113" s="9"/>
      <c r="M113" s="351"/>
      <c r="N113" s="9"/>
      <c r="O113" s="351"/>
      <c r="P113" s="138"/>
      <c r="Q113" s="138"/>
      <c r="R113" s="216"/>
      <c r="S113" s="2"/>
      <c r="T113" s="2"/>
      <c r="U113" s="2"/>
      <c r="V113" s="2"/>
      <c r="W113" s="350"/>
      <c r="X113" s="2"/>
      <c r="Y113" s="350"/>
      <c r="Z113" s="2"/>
      <c r="AA113" s="350"/>
      <c r="AB113" s="2"/>
      <c r="AC113" s="350"/>
      <c r="AD113" s="2"/>
      <c r="AE113" s="350"/>
      <c r="AF113" s="137"/>
      <c r="AG113" s="148"/>
      <c r="AH113" s="244"/>
      <c r="AI113" s="16"/>
      <c r="AK113" s="9"/>
      <c r="AL113" s="9"/>
      <c r="AM113" s="351"/>
      <c r="AN113" s="9"/>
      <c r="AO113" s="351"/>
      <c r="AP113" s="9"/>
      <c r="AQ113" s="351"/>
      <c r="AR113" s="9"/>
      <c r="AS113" s="351"/>
      <c r="AT113" s="9"/>
      <c r="AU113" s="351"/>
      <c r="AV113" s="137"/>
      <c r="AW113" s="138"/>
      <c r="AX113" s="164"/>
      <c r="BC113" s="351"/>
      <c r="BE113" s="351"/>
      <c r="BG113" s="351"/>
      <c r="BI113" s="351"/>
      <c r="BK113" s="351"/>
      <c r="BL113" s="138"/>
      <c r="BR113" s="6"/>
      <c r="BS113" s="370"/>
      <c r="BT113" s="6"/>
      <c r="BU113" s="370"/>
      <c r="BV113" s="6"/>
      <c r="BW113" s="370"/>
      <c r="BY113" s="351"/>
      <c r="CA113" s="351"/>
      <c r="CB113" s="138"/>
      <c r="CC113" s="148"/>
      <c r="CD113" s="164"/>
      <c r="CI113" s="351"/>
      <c r="CK113" s="351"/>
      <c r="CM113" s="351"/>
      <c r="CO113" s="351"/>
      <c r="CQ113" s="351"/>
      <c r="CR113" s="138"/>
      <c r="CY113" s="351"/>
      <c r="DA113" s="351"/>
      <c r="DC113" s="351"/>
      <c r="DE113" s="351"/>
      <c r="DG113" s="351"/>
      <c r="DH113" s="138"/>
      <c r="DO113" s="351"/>
      <c r="DQ113" s="351"/>
      <c r="DS113" s="351"/>
      <c r="DU113" s="351"/>
      <c r="DW113" s="351"/>
      <c r="ED113" s="2"/>
      <c r="EE113" s="351"/>
      <c r="EG113" s="351"/>
      <c r="EI113" s="351"/>
      <c r="EK113" s="351"/>
      <c r="EM113" s="351"/>
      <c r="ET113" s="2"/>
      <c r="EU113" s="351"/>
      <c r="EW113" s="351"/>
      <c r="EY113" s="351"/>
      <c r="FA113" s="351"/>
      <c r="FC113" s="351"/>
      <c r="FE113" s="28"/>
      <c r="FK113" s="351"/>
      <c r="FM113" s="351"/>
      <c r="FO113" s="351"/>
      <c r="FQ113" s="351"/>
      <c r="FS113" s="351"/>
    </row>
    <row r="114" spans="1:175" s="1" customFormat="1" ht="15" customHeight="1" thickBot="1" x14ac:dyDescent="0.3">
      <c r="A114" s="137"/>
      <c r="B114" s="131"/>
      <c r="C114" s="130">
        <f ca="1">IF(A111&lt;&gt;"Bye",IF(A112&lt;&gt;"Bye",C108+1,C108),C108)</f>
        <v>8</v>
      </c>
      <c r="D114" s="182">
        <f ca="1">VLOOKUP(C114,dummy1!$O$9:$R$72,2,FALSE)</f>
        <v>42040</v>
      </c>
      <c r="E114" s="183">
        <f ca="1">VLOOKUP(C114,dummy1!$O$9:$R$72,3,FALSE)</f>
        <v>0.625</v>
      </c>
      <c r="F114" s="412" t="str">
        <f ca="1">VLOOKUP(C114,dummy1!$O$9:$R$72,4,FALSE)</f>
        <v>Court 8</v>
      </c>
      <c r="G114" s="412"/>
      <c r="H114" s="412"/>
      <c r="I114" s="412"/>
      <c r="J114" s="412"/>
      <c r="K114" s="412"/>
      <c r="L114" s="412"/>
      <c r="M114" s="412"/>
      <c r="N114" s="412"/>
      <c r="O114" s="351"/>
      <c r="P114" s="138"/>
      <c r="Q114" s="138"/>
      <c r="R114" s="216"/>
      <c r="S114" s="2"/>
      <c r="T114" s="2"/>
      <c r="U114" s="2"/>
      <c r="V114" s="2"/>
      <c r="W114" s="350"/>
      <c r="X114" s="2"/>
      <c r="Y114" s="350"/>
      <c r="Z114" s="2"/>
      <c r="AA114" s="350"/>
      <c r="AB114" s="2"/>
      <c r="AC114" s="350"/>
      <c r="AD114" s="2"/>
      <c r="AE114" s="350"/>
      <c r="AF114" s="137"/>
      <c r="AG114" s="147"/>
      <c r="AH114" s="245"/>
      <c r="AI114" s="27" t="str">
        <f>IF(AF108=$A$11,S108,IF(AF109=$A$11,S109,""))</f>
        <v/>
      </c>
      <c r="AJ114" s="1" t="str">
        <f ca="1">IF(AF108=$A$11,T108,IF(AF109=$A$11,T109,"Winner Match "&amp;S111))</f>
        <v>Winner Match 21</v>
      </c>
      <c r="AL114" s="23"/>
      <c r="AM114" s="352"/>
      <c r="AN114" s="23"/>
      <c r="AO114" s="352"/>
      <c r="AP114" s="23"/>
      <c r="AQ114" s="352"/>
      <c r="AR114" s="23"/>
      <c r="AS114" s="352"/>
      <c r="AT114" s="23"/>
      <c r="AU114" s="361"/>
      <c r="AV114" s="138">
        <f>IF(AL114&gt;AL115,1,0)+IF(AN114&gt;AN115,1,0)+IF(AP114&gt;AP115,1,0)+IF(AR114&gt;AR115,1,0)+IF(AT114&gt;AT115,1,0)</f>
        <v>0</v>
      </c>
      <c r="AW114" s="138"/>
      <c r="AX114" s="164"/>
      <c r="BC114" s="351"/>
      <c r="BE114" s="351"/>
      <c r="BG114" s="351"/>
      <c r="BI114" s="351"/>
      <c r="BK114" s="351"/>
      <c r="BL114" s="138"/>
      <c r="BS114" s="351"/>
      <c r="BU114" s="351"/>
      <c r="BW114" s="351"/>
      <c r="BY114" s="351"/>
      <c r="CA114" s="351"/>
      <c r="CB114" s="138"/>
      <c r="CC114" s="148"/>
      <c r="CD114" s="164"/>
      <c r="CI114" s="351"/>
      <c r="CK114" s="351"/>
      <c r="CM114" s="351"/>
      <c r="CO114" s="351"/>
      <c r="CQ114" s="351"/>
      <c r="CR114" s="138"/>
      <c r="CY114" s="351"/>
      <c r="DA114" s="351"/>
      <c r="DC114" s="351"/>
      <c r="DE114" s="351"/>
      <c r="DG114" s="351"/>
      <c r="DH114" s="138"/>
      <c r="DO114" s="351"/>
      <c r="DQ114" s="351"/>
      <c r="DS114" s="351"/>
      <c r="DU114" s="351"/>
      <c r="DW114" s="351"/>
      <c r="ED114" s="2"/>
      <c r="EE114" s="351"/>
      <c r="EG114" s="351"/>
      <c r="EI114" s="351"/>
      <c r="EK114" s="351"/>
      <c r="EM114" s="351"/>
      <c r="ET114" s="2"/>
      <c r="EU114" s="351"/>
      <c r="EW114" s="351"/>
      <c r="EY114" s="351"/>
      <c r="FA114" s="351"/>
      <c r="FC114" s="351"/>
      <c r="FE114" s="28"/>
      <c r="FK114" s="351"/>
      <c r="FM114" s="351"/>
      <c r="FO114" s="351"/>
      <c r="FQ114" s="351"/>
      <c r="FS114" s="351"/>
    </row>
    <row r="115" spans="1:175" s="1" customFormat="1" ht="15" customHeight="1" x14ac:dyDescent="0.25">
      <c r="A115" s="137"/>
      <c r="B115" s="113"/>
      <c r="C115" s="16"/>
      <c r="F115" s="9"/>
      <c r="G115" s="351"/>
      <c r="H115" s="9"/>
      <c r="I115" s="351"/>
      <c r="J115" s="9"/>
      <c r="K115" s="351"/>
      <c r="L115" s="9"/>
      <c r="M115" s="351"/>
      <c r="N115" s="9"/>
      <c r="O115" s="351"/>
      <c r="P115" s="137"/>
      <c r="Q115" s="137"/>
      <c r="R115" s="216"/>
      <c r="S115" s="2"/>
      <c r="T115" s="2"/>
      <c r="U115" s="2"/>
      <c r="V115" s="2"/>
      <c r="W115" s="350"/>
      <c r="X115" s="2"/>
      <c r="Y115" s="350"/>
      <c r="Z115" s="2"/>
      <c r="AA115" s="350"/>
      <c r="AB115" s="2"/>
      <c r="AC115" s="350"/>
      <c r="AD115" s="2"/>
      <c r="AE115" s="350"/>
      <c r="AF115" s="137"/>
      <c r="AG115" s="148"/>
      <c r="AH115" s="246"/>
      <c r="AI115" s="15" t="str">
        <f>IF(AF120=$A$11,S120,IF(AF121=$A$11,S121,""))</f>
        <v/>
      </c>
      <c r="AJ115" s="10" t="str">
        <f ca="1">IF(AF120=$A$11,T120,IF(AF121=$A$11,T121,"Winner Match "&amp;S123))</f>
        <v>Winner Match 22</v>
      </c>
      <c r="AK115" s="10"/>
      <c r="AL115" s="24"/>
      <c r="AM115" s="353"/>
      <c r="AN115" s="24"/>
      <c r="AO115" s="353"/>
      <c r="AP115" s="24"/>
      <c r="AQ115" s="353"/>
      <c r="AR115" s="24"/>
      <c r="AS115" s="353"/>
      <c r="AT115" s="24"/>
      <c r="AU115" s="362"/>
      <c r="AV115" s="149">
        <f>IF(AL114&lt;AL115,1,0)+IF(AN114&lt;AN115,1,0)+IF(AP114&lt;AP115,1,0)+IF(AR114&lt;AR115,1,0)+IF(AT114&lt;AT115,1,0)</f>
        <v>0</v>
      </c>
      <c r="AW115" s="148"/>
      <c r="AX115" s="164"/>
      <c r="BC115" s="351"/>
      <c r="BE115" s="351"/>
      <c r="BG115" s="351"/>
      <c r="BI115" s="351"/>
      <c r="BK115" s="351"/>
      <c r="BL115" s="138"/>
      <c r="BS115" s="351"/>
      <c r="BU115" s="351"/>
      <c r="BW115" s="351"/>
      <c r="BY115" s="351"/>
      <c r="CA115" s="351"/>
      <c r="CB115" s="138"/>
      <c r="CC115" s="148"/>
      <c r="CD115" s="178"/>
      <c r="CE115" s="6"/>
      <c r="CF115" s="6"/>
      <c r="CG115" s="6"/>
      <c r="CH115" s="6"/>
      <c r="CI115" s="370"/>
      <c r="CK115" s="351"/>
      <c r="CM115" s="351"/>
      <c r="CO115" s="351"/>
      <c r="CQ115" s="351"/>
      <c r="CR115" s="138"/>
      <c r="CY115" s="351"/>
      <c r="DA115" s="351"/>
      <c r="DC115" s="351"/>
      <c r="DE115" s="351"/>
      <c r="DG115" s="351"/>
      <c r="DH115" s="138"/>
      <c r="DO115" s="351"/>
      <c r="DQ115" s="351"/>
      <c r="DS115" s="351"/>
      <c r="DU115" s="351"/>
      <c r="DW115" s="351"/>
      <c r="ED115" s="2"/>
      <c r="EE115" s="351"/>
      <c r="EG115" s="351"/>
      <c r="EI115" s="351"/>
      <c r="EK115" s="351"/>
      <c r="EM115" s="351"/>
      <c r="ET115" s="2"/>
      <c r="EU115" s="351"/>
      <c r="EW115" s="351"/>
      <c r="EY115" s="351"/>
      <c r="FA115" s="351"/>
      <c r="FC115" s="351"/>
      <c r="FE115" s="28"/>
      <c r="FK115" s="351"/>
      <c r="FM115" s="351"/>
      <c r="FO115" s="351"/>
      <c r="FQ115" s="351"/>
      <c r="FS115" s="351"/>
    </row>
    <row r="116" spans="1:175" ht="15" customHeight="1" x14ac:dyDescent="0.25">
      <c r="A116" s="137" t="str">
        <f ca="1">IF(OR(A117="Bye",A118="Bye"),"Bye","")</f>
        <v>Bye</v>
      </c>
      <c r="B116" s="131"/>
      <c r="C116" s="16"/>
      <c r="D116" s="1"/>
      <c r="E116" s="9"/>
      <c r="F116" s="9"/>
      <c r="G116" s="351"/>
      <c r="H116" s="9"/>
      <c r="I116" s="351"/>
      <c r="J116" s="9"/>
      <c r="K116" s="351"/>
      <c r="L116" s="9"/>
      <c r="M116" s="351"/>
      <c r="N116" s="9"/>
      <c r="O116" s="351"/>
      <c r="AG116" s="148"/>
      <c r="AH116" s="246"/>
      <c r="AI116" s="16"/>
      <c r="AJ116" s="1"/>
      <c r="AK116" s="1"/>
      <c r="AL116" s="9"/>
      <c r="AM116" s="351"/>
      <c r="AN116" s="9"/>
      <c r="AP116" s="9"/>
      <c r="AR116" s="9"/>
      <c r="AT116" s="9"/>
      <c r="AV116" s="137"/>
      <c r="AW116" s="148"/>
      <c r="CC116" s="148"/>
      <c r="CD116" s="178"/>
      <c r="CE116" s="6"/>
      <c r="CF116" s="6"/>
      <c r="CG116" s="6"/>
      <c r="CH116" s="6"/>
      <c r="CI116" s="370"/>
      <c r="CV116" s="1"/>
      <c r="CW116" s="1"/>
      <c r="CX116" s="1"/>
      <c r="CY116" s="351"/>
      <c r="CZ116" s="1"/>
      <c r="DA116" s="351"/>
      <c r="DB116" s="1"/>
      <c r="DC116" s="351"/>
      <c r="DD116" s="1"/>
      <c r="DE116" s="351"/>
      <c r="DF116" s="1"/>
      <c r="DG116" s="351"/>
      <c r="DH116" s="138"/>
      <c r="DI116" s="1"/>
      <c r="DJ116" s="1"/>
      <c r="DK116" s="1"/>
      <c r="DL116" s="1"/>
      <c r="DM116" s="1"/>
      <c r="DN116" s="1"/>
      <c r="DO116" s="351"/>
      <c r="DP116" s="1"/>
      <c r="DQ116" s="351"/>
      <c r="DR116" s="1"/>
      <c r="DS116" s="351"/>
      <c r="DT116" s="1"/>
      <c r="DU116" s="351"/>
      <c r="DV116" s="1"/>
      <c r="DW116" s="351"/>
      <c r="DX116" s="1"/>
      <c r="DY116" s="1"/>
      <c r="DZ116" s="1"/>
      <c r="EA116" s="1"/>
      <c r="EB116" s="1"/>
      <c r="EC116" s="1"/>
      <c r="EO116" s="1"/>
      <c r="EP116" s="1"/>
      <c r="EQ116" s="1"/>
      <c r="ER116" s="1"/>
      <c r="ES116" s="1"/>
      <c r="FE116" s="28"/>
    </row>
    <row r="117" spans="1:175" ht="15" customHeight="1" thickBot="1" x14ac:dyDescent="0.3">
      <c r="A117" s="137" t="str">
        <f ca="1">dummy1!S27</f>
        <v>Bye</v>
      </c>
      <c r="B117" s="132"/>
      <c r="C117" s="15" t="str">
        <f ca="1">IF(D117="Bye","","("&amp;A117&amp;")")</f>
        <v>(Bye)</v>
      </c>
      <c r="D117" s="1" t="str">
        <f ca="1">IFERROR(VLOOKUP(A117,dummy1!$K$45:$L$300,2,FALSE),"")</f>
        <v/>
      </c>
      <c r="E117" s="1"/>
      <c r="F117" s="23"/>
      <c r="G117" s="352"/>
      <c r="H117" s="23"/>
      <c r="I117" s="352"/>
      <c r="J117" s="23"/>
      <c r="K117" s="352"/>
      <c r="L117" s="23"/>
      <c r="M117" s="352"/>
      <c r="N117" s="23"/>
      <c r="O117" s="361"/>
      <c r="P117" s="138">
        <f ca="1">IF(A118="Bye",$A$11,IF(F117&gt;F118,1,0)+IF(H117&gt;H118,1,0)+IF(J117&gt;J118,1,0)+IF(L117&gt;L118,1,0)+IF(N117&gt;N118,1,0))</f>
        <v>3</v>
      </c>
      <c r="AG117" s="148"/>
      <c r="AH117" s="244"/>
      <c r="AI117" s="198">
        <f ca="1">AI93+1</f>
        <v>37</v>
      </c>
      <c r="AJ117" s="196">
        <f ca="1">VLOOKUP(AI117,dummy1!$O$9:$R$136,2,FALSE)</f>
        <v>42040</v>
      </c>
      <c r="AK117" s="197">
        <f ca="1">VLOOKUP(AI117,dummy1!$O$9:$R$136,3,FALSE)</f>
        <v>0.79166666666666674</v>
      </c>
      <c r="AL117" s="413" t="str">
        <f ca="1">VLOOKUP(AI117,dummy1!$O$9:$R$136,4,FALSE)</f>
        <v>Court 5</v>
      </c>
      <c r="AM117" s="413"/>
      <c r="AN117" s="413"/>
      <c r="AO117" s="413"/>
      <c r="AP117" s="413"/>
      <c r="AQ117" s="413"/>
      <c r="AR117" s="413"/>
      <c r="AS117" s="413"/>
      <c r="AT117" s="413"/>
      <c r="AV117" s="137"/>
      <c r="AW117" s="148"/>
      <c r="CC117" s="148"/>
      <c r="CV117" s="1"/>
      <c r="CW117" s="1"/>
      <c r="CX117" s="1"/>
      <c r="CY117" s="351"/>
      <c r="CZ117" s="1"/>
      <c r="DA117" s="351"/>
      <c r="DB117" s="1"/>
      <c r="DC117" s="351"/>
      <c r="DD117" s="1"/>
      <c r="DE117" s="351"/>
      <c r="DF117" s="1"/>
      <c r="DG117" s="351"/>
      <c r="DH117" s="138"/>
      <c r="DI117" s="1"/>
      <c r="DJ117" s="1"/>
      <c r="DK117" s="1"/>
      <c r="DL117" s="1"/>
      <c r="DM117" s="1"/>
      <c r="DN117" s="1"/>
      <c r="DO117" s="351"/>
      <c r="DP117" s="1"/>
      <c r="DQ117" s="351"/>
      <c r="DR117" s="1"/>
      <c r="DS117" s="351"/>
      <c r="DT117" s="1"/>
      <c r="DU117" s="351"/>
      <c r="DV117" s="1"/>
      <c r="DW117" s="351"/>
      <c r="DX117" s="1"/>
      <c r="DY117" s="1"/>
      <c r="DZ117" s="1"/>
      <c r="EA117" s="1"/>
      <c r="EB117" s="1"/>
      <c r="EC117" s="1"/>
      <c r="EO117" s="1"/>
      <c r="EP117" s="1"/>
      <c r="EQ117" s="1"/>
      <c r="ER117" s="1"/>
      <c r="ES117" s="1"/>
      <c r="FE117" s="28"/>
    </row>
    <row r="118" spans="1:175" ht="15" customHeight="1" x14ac:dyDescent="0.25">
      <c r="A118" s="137" t="str">
        <f ca="1">dummy1!T27</f>
        <v>Bye</v>
      </c>
      <c r="B118" s="132"/>
      <c r="C118" s="15" t="str">
        <f ca="1">IF(D118="Bye","","("&amp;A118&amp;")")</f>
        <v>(Bye)</v>
      </c>
      <c r="D118" s="10" t="str">
        <f ca="1">IFERROR(VLOOKUP(A118,dummy1!$K$45:$L$300,2,FALSE),"")</f>
        <v/>
      </c>
      <c r="E118" s="10"/>
      <c r="F118" s="24"/>
      <c r="G118" s="353"/>
      <c r="H118" s="24"/>
      <c r="I118" s="353"/>
      <c r="J118" s="24"/>
      <c r="K118" s="353"/>
      <c r="L118" s="24"/>
      <c r="M118" s="353"/>
      <c r="N118" s="24"/>
      <c r="O118" s="362"/>
      <c r="P118" s="145">
        <f ca="1">IF(A117="Bye",$A$11,IF(F117&lt;F118,1,0)+IF(H117&lt;H118,1,0)+IF(J117&lt;J118,1,0)+IF(L117&lt;L118,1,0)+IF(N117&lt;N118,1,0))</f>
        <v>3</v>
      </c>
      <c r="AG118" s="148"/>
      <c r="AH118" s="247"/>
      <c r="AI118" s="16"/>
      <c r="AJ118" s="1"/>
      <c r="AK118" s="1"/>
      <c r="AL118" s="9"/>
      <c r="AM118" s="351"/>
      <c r="AN118" s="9"/>
      <c r="AP118" s="9"/>
      <c r="AR118" s="9"/>
      <c r="AT118" s="9"/>
      <c r="AV118" s="137"/>
      <c r="AW118" s="148"/>
      <c r="BF118" s="6"/>
      <c r="BG118" s="370"/>
      <c r="BH118" s="6"/>
      <c r="BI118" s="370"/>
      <c r="BJ118" s="6"/>
      <c r="BK118" s="370"/>
      <c r="CC118" s="148"/>
      <c r="CV118" s="1"/>
      <c r="CW118" s="1"/>
      <c r="CX118" s="1"/>
      <c r="CY118" s="351"/>
      <c r="CZ118" s="1"/>
      <c r="DA118" s="351"/>
      <c r="DB118" s="1"/>
      <c r="DC118" s="351"/>
      <c r="DD118" s="1"/>
      <c r="DE118" s="351"/>
      <c r="DF118" s="1"/>
      <c r="DG118" s="351"/>
      <c r="DH118" s="138"/>
      <c r="DI118" s="1"/>
      <c r="DJ118" s="1"/>
      <c r="DK118" s="1"/>
      <c r="DL118" s="1"/>
      <c r="DM118" s="1"/>
      <c r="DN118" s="1"/>
      <c r="DO118" s="351"/>
      <c r="DP118" s="1"/>
      <c r="DQ118" s="351"/>
      <c r="DR118" s="1"/>
      <c r="DS118" s="351"/>
      <c r="DT118" s="1"/>
      <c r="DU118" s="351"/>
      <c r="DV118" s="1"/>
      <c r="DW118" s="351"/>
      <c r="DX118" s="1"/>
      <c r="DY118" s="1"/>
      <c r="DZ118" s="1"/>
      <c r="EA118" s="1"/>
      <c r="EB118" s="1"/>
      <c r="EC118" s="1"/>
      <c r="EO118" s="1"/>
      <c r="EP118" s="1"/>
      <c r="EQ118" s="1"/>
      <c r="ER118" s="1"/>
      <c r="ES118" s="1"/>
      <c r="FE118" s="28"/>
    </row>
    <row r="119" spans="1:175" ht="15" customHeight="1" x14ac:dyDescent="0.25">
      <c r="B119" s="132"/>
      <c r="C119" s="16"/>
      <c r="D119" s="1"/>
      <c r="E119" s="1"/>
      <c r="F119" s="9"/>
      <c r="G119" s="351"/>
      <c r="H119" s="9"/>
      <c r="I119" s="351"/>
      <c r="J119" s="9"/>
      <c r="K119" s="351"/>
      <c r="L119" s="9"/>
      <c r="M119" s="351"/>
      <c r="N119" s="9"/>
      <c r="O119" s="351"/>
      <c r="P119" s="146"/>
      <c r="R119" s="240"/>
      <c r="S119" s="16"/>
      <c r="T119" s="1"/>
      <c r="U119" s="9"/>
      <c r="V119" s="9"/>
      <c r="W119" s="351"/>
      <c r="X119" s="9"/>
      <c r="Y119" s="351"/>
      <c r="Z119" s="9"/>
      <c r="AA119" s="351"/>
      <c r="AB119" s="9"/>
      <c r="AC119" s="351"/>
      <c r="AD119" s="9"/>
      <c r="AE119" s="351"/>
      <c r="AG119" s="148"/>
      <c r="AW119" s="148"/>
      <c r="BF119" s="6"/>
      <c r="BG119" s="370"/>
      <c r="BH119" s="6"/>
      <c r="BI119" s="370"/>
      <c r="BJ119" s="6"/>
      <c r="BK119" s="370"/>
      <c r="CC119" s="148"/>
      <c r="CV119" s="1"/>
      <c r="CW119" s="1"/>
      <c r="CX119" s="1"/>
      <c r="CY119" s="351"/>
      <c r="CZ119" s="1"/>
      <c r="DA119" s="351"/>
      <c r="DB119" s="1"/>
      <c r="DC119" s="351"/>
      <c r="DD119" s="1"/>
      <c r="DE119" s="351"/>
      <c r="DF119" s="1"/>
      <c r="DG119" s="351"/>
      <c r="DH119" s="138"/>
      <c r="DI119" s="1"/>
      <c r="DJ119" s="1"/>
      <c r="DK119" s="1"/>
      <c r="DL119" s="1"/>
      <c r="DM119" s="1"/>
      <c r="DN119" s="1"/>
      <c r="DO119" s="351"/>
      <c r="DP119" s="1"/>
      <c r="DQ119" s="351"/>
      <c r="DR119" s="1"/>
      <c r="DS119" s="351"/>
      <c r="DT119" s="1"/>
      <c r="DU119" s="351"/>
      <c r="DV119" s="1"/>
      <c r="DW119" s="351"/>
      <c r="DX119" s="1"/>
      <c r="DY119" s="1"/>
      <c r="DZ119" s="1"/>
      <c r="EA119" s="1"/>
      <c r="EB119" s="1"/>
      <c r="EC119" s="1"/>
      <c r="EO119" s="1"/>
      <c r="EP119" s="1"/>
      <c r="EQ119" s="1"/>
      <c r="ER119" s="1"/>
      <c r="ES119" s="1"/>
      <c r="FE119" s="28"/>
    </row>
    <row r="120" spans="1:175" ht="15" customHeight="1" thickBot="1" x14ac:dyDescent="0.3">
      <c r="B120" s="131"/>
      <c r="C120" s="130">
        <f ca="1">IF(A117&lt;&gt;"Bye",IF(A118&lt;&gt;"Bye",C114+1,C114),C114)</f>
        <v>8</v>
      </c>
      <c r="D120" s="182">
        <f ca="1">VLOOKUP(C120,dummy1!$O$9:$R$72,2,FALSE)</f>
        <v>42040</v>
      </c>
      <c r="E120" s="183">
        <f ca="1">VLOOKUP(C120,dummy1!$O$9:$R$72,3,FALSE)</f>
        <v>0.625</v>
      </c>
      <c r="F120" s="412" t="str">
        <f ca="1">VLOOKUP(C120,dummy1!$O$9:$R$72,4,FALSE)</f>
        <v>Court 8</v>
      </c>
      <c r="G120" s="412"/>
      <c r="H120" s="412"/>
      <c r="I120" s="412"/>
      <c r="J120" s="412"/>
      <c r="K120" s="412"/>
      <c r="L120" s="412"/>
      <c r="M120" s="412"/>
      <c r="N120" s="412"/>
      <c r="O120" s="351"/>
      <c r="P120" s="146"/>
      <c r="Q120" s="157"/>
      <c r="R120" s="241"/>
      <c r="S120" s="27" t="str">
        <f ca="1">IF(P117=$A$11,C117,IF(P118=$A$11,C118,""))</f>
        <v>(Bye)</v>
      </c>
      <c r="T120" s="1" t="str">
        <f ca="1">IF(P117=$A$11,D117,IF(P118=$A$11,D118,"Winner Match "&amp;C120))</f>
        <v/>
      </c>
      <c r="U120" s="1"/>
      <c r="V120" s="23"/>
      <c r="W120" s="352"/>
      <c r="X120" s="23"/>
      <c r="Y120" s="352"/>
      <c r="Z120" s="23"/>
      <c r="AA120" s="352"/>
      <c r="AB120" s="23"/>
      <c r="AC120" s="352"/>
      <c r="AD120" s="23"/>
      <c r="AE120" s="361"/>
      <c r="AF120" s="138">
        <f>IF(V120&gt;V121,1,0)+IF(X120&gt;X121,1,0)+IF(Z120&gt;Z121,1,0)+IF(AB120&gt;AB121,1,0)+IF(AD120&gt;AD121,1,0)</f>
        <v>0</v>
      </c>
      <c r="AG120" s="148"/>
      <c r="AW120" s="148"/>
      <c r="CC120" s="148"/>
      <c r="CV120" s="1"/>
      <c r="CW120" s="1"/>
      <c r="CX120" s="1"/>
      <c r="CY120" s="351"/>
      <c r="CZ120" s="1"/>
      <c r="DA120" s="351"/>
      <c r="DB120" s="1"/>
      <c r="DC120" s="351"/>
      <c r="DD120" s="1"/>
      <c r="DE120" s="351"/>
      <c r="DF120" s="1"/>
      <c r="DG120" s="351"/>
      <c r="DH120" s="138"/>
      <c r="DI120" s="1"/>
      <c r="DJ120" s="1"/>
      <c r="DK120" s="1"/>
      <c r="DL120" s="1"/>
      <c r="DM120" s="1"/>
      <c r="DN120" s="1"/>
      <c r="DO120" s="351"/>
      <c r="DP120" s="1"/>
      <c r="DQ120" s="351"/>
      <c r="DR120" s="1"/>
      <c r="DS120" s="351"/>
      <c r="DT120" s="1"/>
      <c r="DU120" s="351"/>
      <c r="DV120" s="1"/>
      <c r="DW120" s="351"/>
      <c r="DX120" s="1"/>
      <c r="DY120" s="1"/>
      <c r="DZ120" s="1"/>
      <c r="EA120" s="1"/>
      <c r="EB120" s="1"/>
      <c r="EC120" s="1"/>
      <c r="EO120" s="1"/>
      <c r="EP120" s="1"/>
      <c r="EQ120" s="1"/>
      <c r="ER120" s="1"/>
      <c r="ES120" s="1"/>
      <c r="FE120" s="28"/>
    </row>
    <row r="121" spans="1:175" ht="15" customHeight="1" x14ac:dyDescent="0.25">
      <c r="B121" s="113"/>
      <c r="C121" s="16"/>
      <c r="D121" s="1"/>
      <c r="E121" s="1"/>
      <c r="F121" s="9"/>
      <c r="G121" s="351"/>
      <c r="H121" s="9"/>
      <c r="I121" s="351"/>
      <c r="J121" s="9"/>
      <c r="K121" s="351"/>
      <c r="L121" s="9"/>
      <c r="M121" s="351"/>
      <c r="N121" s="9"/>
      <c r="O121" s="351"/>
      <c r="P121" s="146"/>
      <c r="R121" s="240"/>
      <c r="S121" s="15" t="str">
        <f ca="1">IF(P123=$A$11,C123,IF(P124=$A$11,C124,""))</f>
        <v>(Bye)</v>
      </c>
      <c r="T121" s="10" t="str">
        <f ca="1">IF(P123=$A$11,D123,IF(P124=$A$11,D124,"Winner Match "&amp;C126))</f>
        <v/>
      </c>
      <c r="U121" s="10"/>
      <c r="V121" s="24"/>
      <c r="W121" s="353"/>
      <c r="X121" s="24"/>
      <c r="Y121" s="353"/>
      <c r="Z121" s="24"/>
      <c r="AA121" s="353"/>
      <c r="AB121" s="24"/>
      <c r="AC121" s="353"/>
      <c r="AD121" s="24"/>
      <c r="AE121" s="362"/>
      <c r="AF121" s="149">
        <f>IF(V120&lt;V121,1,0)+IF(X120&lt;X121,1,0)+IF(Z120&lt;Z121,1,0)+IF(AB120&lt;AB121,1,0)+IF(AD120&lt;AD121,1,0)</f>
        <v>0</v>
      </c>
      <c r="AW121" s="148"/>
      <c r="CC121" s="148"/>
      <c r="CV121" s="1"/>
      <c r="CW121" s="1"/>
      <c r="CX121" s="1"/>
      <c r="CY121" s="351"/>
      <c r="CZ121" s="1"/>
      <c r="DA121" s="351"/>
      <c r="DB121" s="1"/>
      <c r="DC121" s="351"/>
      <c r="DD121" s="1"/>
      <c r="DE121" s="351"/>
      <c r="DF121" s="1"/>
      <c r="DG121" s="351"/>
      <c r="DH121" s="138"/>
      <c r="DI121" s="1"/>
      <c r="DJ121" s="1"/>
      <c r="DK121" s="1"/>
      <c r="DL121" s="1"/>
      <c r="DM121" s="1"/>
      <c r="DN121" s="1"/>
      <c r="DO121" s="351"/>
      <c r="DP121" s="1"/>
      <c r="DQ121" s="351"/>
      <c r="DR121" s="1"/>
      <c r="DS121" s="351"/>
      <c r="DT121" s="1"/>
      <c r="DU121" s="351"/>
      <c r="DV121" s="1"/>
      <c r="DW121" s="351"/>
      <c r="DX121" s="1"/>
      <c r="DY121" s="1"/>
      <c r="DZ121" s="1"/>
      <c r="EA121" s="1"/>
      <c r="EB121" s="1"/>
      <c r="EC121" s="1"/>
      <c r="EO121" s="1"/>
      <c r="EP121" s="1"/>
      <c r="EQ121" s="1"/>
      <c r="ER121" s="1"/>
      <c r="ES121" s="1"/>
      <c r="FE121" s="28"/>
    </row>
    <row r="122" spans="1:175" ht="15" customHeight="1" x14ac:dyDescent="0.25">
      <c r="A122" s="137" t="str">
        <f ca="1">IF(OR(A123="Bye",A124="Bye"),"Bye","")</f>
        <v>Bye</v>
      </c>
      <c r="B122" s="131"/>
      <c r="C122" s="16"/>
      <c r="D122" s="1"/>
      <c r="E122" s="9"/>
      <c r="F122" s="9"/>
      <c r="G122" s="351"/>
      <c r="H122" s="9"/>
      <c r="I122" s="351"/>
      <c r="J122" s="9"/>
      <c r="K122" s="351"/>
      <c r="L122" s="9"/>
      <c r="M122" s="351"/>
      <c r="N122" s="9"/>
      <c r="O122" s="351"/>
      <c r="Q122" s="148"/>
      <c r="R122" s="240"/>
      <c r="S122" s="16"/>
      <c r="T122" s="1"/>
      <c r="U122" s="1"/>
      <c r="V122" s="9"/>
      <c r="W122" s="351"/>
      <c r="X122" s="9"/>
      <c r="Y122" s="351"/>
      <c r="Z122" s="9"/>
      <c r="AA122" s="351"/>
      <c r="AB122" s="9"/>
      <c r="AC122" s="351"/>
      <c r="AD122" s="9"/>
      <c r="AE122" s="351"/>
      <c r="AW122" s="148"/>
      <c r="CC122" s="148"/>
      <c r="CV122" s="1"/>
      <c r="CW122" s="1"/>
      <c r="CX122" s="1"/>
      <c r="CY122" s="351"/>
      <c r="CZ122" s="1"/>
      <c r="DA122" s="351"/>
      <c r="DB122" s="1"/>
      <c r="DC122" s="351"/>
      <c r="DD122" s="1"/>
      <c r="DE122" s="351"/>
      <c r="DF122" s="1"/>
      <c r="DG122" s="351"/>
      <c r="DH122" s="138"/>
      <c r="DI122" s="1"/>
      <c r="DJ122" s="1"/>
      <c r="DK122" s="1"/>
      <c r="DL122" s="1"/>
      <c r="DM122" s="1"/>
      <c r="DN122" s="1"/>
      <c r="DO122" s="351"/>
      <c r="DP122" s="1"/>
      <c r="DQ122" s="351"/>
      <c r="DR122" s="1"/>
      <c r="DS122" s="351"/>
      <c r="DT122" s="1"/>
      <c r="DU122" s="351"/>
      <c r="DV122" s="1"/>
      <c r="DW122" s="351"/>
      <c r="DX122" s="1"/>
      <c r="DY122" s="1"/>
      <c r="DZ122" s="1"/>
      <c r="EA122" s="1"/>
      <c r="EB122" s="1"/>
      <c r="EC122" s="1"/>
      <c r="EO122" s="1"/>
      <c r="EP122" s="1"/>
      <c r="EQ122" s="1"/>
      <c r="ER122" s="1"/>
      <c r="ES122" s="1"/>
      <c r="FE122" s="28"/>
    </row>
    <row r="123" spans="1:175" ht="15" customHeight="1" thickBot="1" x14ac:dyDescent="0.3">
      <c r="A123" s="137" t="str">
        <f ca="1">dummy1!S28</f>
        <v>Bye</v>
      </c>
      <c r="B123" s="132"/>
      <c r="C123" s="15" t="str">
        <f ca="1">IF(D123="Bye","","("&amp;A123&amp;")")</f>
        <v>(Bye)</v>
      </c>
      <c r="D123" s="1" t="str">
        <f ca="1">IFERROR(VLOOKUP(A123,dummy1!$K$45:$L$300,2,FALSE),"")</f>
        <v/>
      </c>
      <c r="E123" s="1"/>
      <c r="F123" s="23"/>
      <c r="G123" s="352"/>
      <c r="H123" s="23"/>
      <c r="I123" s="352"/>
      <c r="J123" s="23"/>
      <c r="K123" s="352"/>
      <c r="L123" s="23"/>
      <c r="M123" s="352"/>
      <c r="N123" s="23"/>
      <c r="O123" s="361"/>
      <c r="P123" s="138">
        <f ca="1">IF(A124="Bye",$A$11,IF(F123&gt;F124,1,0)+IF(H123&gt;H124,1,0)+IF(J123&gt;J124,1,0)+IF(L123&gt;L124,1,0)+IF(N123&gt;N124,1,0))</f>
        <v>3</v>
      </c>
      <c r="Q123" s="148"/>
      <c r="R123" s="240"/>
      <c r="S123" s="184">
        <f ca="1">S111+1</f>
        <v>22</v>
      </c>
      <c r="T123" s="185">
        <f ca="1">VLOOKUP(S123,dummy1!$O$9:$R$72,2,FALSE)</f>
        <v>42040</v>
      </c>
      <c r="U123" s="186">
        <f ca="1">VLOOKUP(S123,dummy1!$O$9:$R$72,3,FALSE)</f>
        <v>0.70833333333333337</v>
      </c>
      <c r="V123" s="414" t="str">
        <f ca="1">VLOOKUP(S123,dummy1!$O$9:$R$72,4,FALSE)</f>
        <v>Court 6</v>
      </c>
      <c r="W123" s="414"/>
      <c r="X123" s="414"/>
      <c r="Y123" s="414"/>
      <c r="Z123" s="414"/>
      <c r="AA123" s="414"/>
      <c r="AB123" s="414"/>
      <c r="AC123" s="414"/>
      <c r="AD123" s="414"/>
      <c r="AE123" s="351"/>
      <c r="AW123" s="148"/>
      <c r="CC123" s="148"/>
      <c r="CV123" s="1"/>
      <c r="CW123" s="1"/>
      <c r="CX123" s="1"/>
      <c r="CY123" s="351"/>
      <c r="CZ123" s="1"/>
      <c r="DA123" s="351"/>
      <c r="DB123" s="1"/>
      <c r="DC123" s="351"/>
      <c r="DD123" s="1"/>
      <c r="DE123" s="351"/>
      <c r="DF123" s="1"/>
      <c r="DG123" s="351"/>
      <c r="DH123" s="138"/>
      <c r="DI123" s="1"/>
      <c r="DJ123" s="1"/>
      <c r="DK123" s="1"/>
      <c r="DL123" s="1"/>
      <c r="DM123" s="1"/>
      <c r="DN123" s="1"/>
      <c r="DO123" s="351"/>
      <c r="DP123" s="1"/>
      <c r="DQ123" s="351"/>
      <c r="DR123" s="1"/>
      <c r="DS123" s="351"/>
      <c r="DT123" s="1"/>
      <c r="DU123" s="351"/>
      <c r="DV123" s="1"/>
      <c r="DW123" s="351"/>
      <c r="DX123" s="1"/>
      <c r="DY123" s="1"/>
      <c r="DZ123" s="1"/>
      <c r="EA123" s="1"/>
      <c r="EB123" s="1"/>
      <c r="EC123" s="1"/>
      <c r="EO123" s="1"/>
      <c r="EP123" s="1"/>
      <c r="EQ123" s="1"/>
      <c r="ER123" s="1"/>
      <c r="ES123" s="1"/>
      <c r="FE123" s="28"/>
    </row>
    <row r="124" spans="1:175" ht="15" customHeight="1" x14ac:dyDescent="0.25">
      <c r="A124" s="137" t="str">
        <f ca="1">dummy1!T28</f>
        <v>Bye</v>
      </c>
      <c r="B124" s="132"/>
      <c r="C124" s="15" t="str">
        <f ca="1">IF(D124="Bye","","("&amp;A124&amp;")")</f>
        <v>(Bye)</v>
      </c>
      <c r="D124" s="10" t="str">
        <f ca="1">IFERROR(VLOOKUP(A124,dummy1!$K$45:$L$300,2,FALSE),"")</f>
        <v/>
      </c>
      <c r="E124" s="10"/>
      <c r="F124" s="24"/>
      <c r="G124" s="353"/>
      <c r="H124" s="24"/>
      <c r="I124" s="353"/>
      <c r="J124" s="24"/>
      <c r="K124" s="353"/>
      <c r="L124" s="24"/>
      <c r="M124" s="353"/>
      <c r="N124" s="24"/>
      <c r="O124" s="362"/>
      <c r="P124" s="149">
        <f ca="1">IF(A123="Bye",$A$11,IF(F123&lt;F124,1,0)+IF(H123&lt;H124,1,0)+IF(J123&lt;J124,1,0)+IF(L123&lt;L124,1,0)+IF(N123&lt;N124,1,0))</f>
        <v>3</v>
      </c>
      <c r="R124" s="112"/>
      <c r="S124" s="16"/>
      <c r="T124" s="1"/>
      <c r="U124" s="1"/>
      <c r="V124" s="9"/>
      <c r="W124" s="351"/>
      <c r="X124" s="9"/>
      <c r="Y124" s="351"/>
      <c r="Z124" s="9"/>
      <c r="AA124" s="351"/>
      <c r="AB124" s="9"/>
      <c r="AC124" s="351"/>
      <c r="AD124" s="9"/>
      <c r="AE124" s="351"/>
      <c r="AW124" s="148"/>
      <c r="CC124" s="148"/>
      <c r="CV124" s="1"/>
      <c r="CW124" s="1"/>
      <c r="CX124" s="1"/>
      <c r="CY124" s="351"/>
      <c r="CZ124" s="1"/>
      <c r="DA124" s="351"/>
      <c r="DB124" s="1"/>
      <c r="DC124" s="351"/>
      <c r="DD124" s="1"/>
      <c r="DE124" s="351"/>
      <c r="DF124" s="1"/>
      <c r="DG124" s="351"/>
      <c r="DH124" s="138"/>
      <c r="DI124" s="1"/>
      <c r="DJ124" s="1"/>
      <c r="DK124" s="1"/>
      <c r="DL124" s="1"/>
      <c r="DM124" s="1"/>
      <c r="DN124" s="1"/>
      <c r="DO124" s="351"/>
      <c r="DP124" s="1"/>
      <c r="DQ124" s="351"/>
      <c r="DR124" s="1"/>
      <c r="DS124" s="351"/>
      <c r="DT124" s="1"/>
      <c r="DU124" s="351"/>
      <c r="DV124" s="1"/>
      <c r="DW124" s="351"/>
      <c r="DX124" s="1"/>
      <c r="DY124" s="1"/>
      <c r="DZ124" s="1"/>
      <c r="EA124" s="1"/>
      <c r="EB124" s="1"/>
      <c r="EC124" s="1"/>
      <c r="EO124" s="1"/>
      <c r="EP124" s="1"/>
      <c r="EQ124" s="1"/>
      <c r="ER124" s="1"/>
      <c r="ES124" s="1"/>
      <c r="FE124" s="28"/>
    </row>
    <row r="125" spans="1:175" ht="15" customHeight="1" x14ac:dyDescent="0.25">
      <c r="B125" s="132"/>
      <c r="C125" s="16"/>
      <c r="D125" s="1"/>
      <c r="E125" s="1"/>
      <c r="F125" s="9"/>
      <c r="G125" s="351"/>
      <c r="H125" s="9"/>
      <c r="I125" s="351"/>
      <c r="J125" s="9"/>
      <c r="K125" s="351"/>
      <c r="L125" s="9"/>
      <c r="M125" s="351"/>
      <c r="N125" s="9"/>
      <c r="O125" s="351"/>
      <c r="P125" s="138"/>
      <c r="AW125" s="148"/>
      <c r="AX125" s="208"/>
      <c r="AY125" s="16"/>
      <c r="BA125" s="9"/>
      <c r="BB125" s="9"/>
      <c r="BD125" s="9"/>
      <c r="BF125" s="9"/>
      <c r="BH125" s="9"/>
      <c r="BJ125" s="9"/>
      <c r="BL125" s="137"/>
      <c r="CC125" s="148"/>
      <c r="CV125" s="1"/>
      <c r="CW125" s="1"/>
      <c r="CX125" s="1"/>
      <c r="CY125" s="351"/>
      <c r="CZ125" s="1"/>
      <c r="DA125" s="351"/>
      <c r="DB125" s="1"/>
      <c r="DC125" s="351"/>
      <c r="DD125" s="1"/>
      <c r="DE125" s="351"/>
      <c r="DF125" s="1"/>
      <c r="DG125" s="351"/>
      <c r="DH125" s="138"/>
      <c r="DI125" s="1"/>
      <c r="DJ125" s="1"/>
      <c r="DK125" s="1"/>
      <c r="DL125" s="1"/>
      <c r="DM125" s="1"/>
      <c r="DN125" s="1"/>
      <c r="DO125" s="351"/>
      <c r="DP125" s="1"/>
      <c r="DQ125" s="351"/>
      <c r="DR125" s="1"/>
      <c r="DS125" s="351"/>
      <c r="DT125" s="1"/>
      <c r="DU125" s="351"/>
      <c r="DV125" s="1"/>
      <c r="DW125" s="351"/>
      <c r="DX125" s="1"/>
      <c r="DY125" s="1"/>
      <c r="DZ125" s="1"/>
      <c r="EA125" s="1"/>
      <c r="EB125" s="1"/>
      <c r="EC125" s="1"/>
      <c r="EO125" s="1"/>
      <c r="EP125" s="1"/>
      <c r="EQ125" s="1"/>
      <c r="ER125" s="1"/>
      <c r="ES125" s="1"/>
      <c r="FE125" s="28"/>
    </row>
    <row r="126" spans="1:175" ht="15" customHeight="1" thickBot="1" x14ac:dyDescent="0.3">
      <c r="B126" s="131"/>
      <c r="C126" s="130">
        <f ca="1">IF(A123&lt;&gt;"Bye",IF(A124&lt;&gt;"Bye",C120+1,C120),C120)</f>
        <v>8</v>
      </c>
      <c r="D126" s="182">
        <f ca="1">VLOOKUP(C126,dummy1!$O$9:$R$72,2,FALSE)</f>
        <v>42040</v>
      </c>
      <c r="E126" s="183">
        <f ca="1">VLOOKUP(C126,dummy1!$O$9:$R$72,3,FALSE)</f>
        <v>0.625</v>
      </c>
      <c r="F126" s="412" t="str">
        <f ca="1">VLOOKUP(C126,dummy1!$O$9:$R$72,4,FALSE)</f>
        <v>Court 8</v>
      </c>
      <c r="G126" s="412"/>
      <c r="H126" s="412"/>
      <c r="I126" s="412"/>
      <c r="J126" s="412"/>
      <c r="K126" s="412"/>
      <c r="L126" s="412"/>
      <c r="M126" s="412"/>
      <c r="N126" s="412"/>
      <c r="O126" s="351"/>
      <c r="P126" s="138"/>
      <c r="AW126" s="147"/>
      <c r="AX126" s="209"/>
      <c r="AY126" s="27" t="str">
        <f>IF(AV114=$A$11,AI114,IF(AV115=$A$11,AI115,""))</f>
        <v/>
      </c>
      <c r="AZ126" s="1" t="str">
        <f ca="1">IF(AV114=$A$11,AJ114,IF(AV115=$A$11,AJ115,"Winner Match "&amp;AI117))</f>
        <v>Winner Match 37</v>
      </c>
      <c r="BB126" s="23"/>
      <c r="BC126" s="352"/>
      <c r="BD126" s="23"/>
      <c r="BE126" s="352"/>
      <c r="BF126" s="23"/>
      <c r="BG126" s="352"/>
      <c r="BH126" s="23"/>
      <c r="BI126" s="352"/>
      <c r="BJ126" s="23"/>
      <c r="BK126" s="361"/>
      <c r="BL126" s="138">
        <f>IF(BB126&gt;BB127,1,0)+IF(BD126&gt;BD127,1,0)+IF(BF126&gt;BF127,1,0)+IF(BH126&gt;BH127,1,0)+IF(BJ126&gt;BJ127,1,0)</f>
        <v>0</v>
      </c>
      <c r="CC126" s="148"/>
      <c r="CV126" s="1"/>
      <c r="CW126" s="1"/>
      <c r="CX126" s="1"/>
      <c r="CY126" s="351"/>
      <c r="CZ126" s="1"/>
      <c r="DA126" s="351"/>
      <c r="DB126" s="1"/>
      <c r="DC126" s="351"/>
      <c r="DD126" s="1"/>
      <c r="DE126" s="351"/>
      <c r="DF126" s="1"/>
      <c r="DG126" s="351"/>
      <c r="DH126" s="138"/>
      <c r="DI126" s="1"/>
      <c r="DJ126" s="1"/>
      <c r="DK126" s="1"/>
      <c r="DL126" s="1"/>
      <c r="DM126" s="1"/>
      <c r="DN126" s="1"/>
      <c r="DO126" s="351"/>
      <c r="DP126" s="1"/>
      <c r="DQ126" s="351"/>
      <c r="DR126" s="1"/>
      <c r="DS126" s="351"/>
      <c r="DT126" s="1"/>
      <c r="DU126" s="351"/>
      <c r="DV126" s="1"/>
      <c r="DW126" s="351"/>
      <c r="DX126" s="1"/>
      <c r="DY126" s="1"/>
      <c r="DZ126" s="1"/>
      <c r="EA126" s="1"/>
      <c r="EB126" s="1"/>
      <c r="EC126" s="1"/>
      <c r="EO126" s="1"/>
      <c r="EP126" s="1"/>
      <c r="EQ126" s="1"/>
      <c r="ER126" s="1"/>
      <c r="ES126" s="1"/>
      <c r="FE126" s="28"/>
    </row>
    <row r="127" spans="1:175" ht="15" customHeight="1" x14ac:dyDescent="0.25">
      <c r="B127" s="113"/>
      <c r="C127" s="16"/>
      <c r="D127" s="1"/>
      <c r="E127" s="1"/>
      <c r="F127" s="9"/>
      <c r="G127" s="351"/>
      <c r="H127" s="9"/>
      <c r="I127" s="351"/>
      <c r="J127" s="9"/>
      <c r="K127" s="351"/>
      <c r="L127" s="9"/>
      <c r="M127" s="351"/>
      <c r="N127" s="9"/>
      <c r="O127" s="351"/>
      <c r="X127" s="4"/>
      <c r="Z127" s="4"/>
      <c r="AW127" s="148"/>
      <c r="AX127" s="210"/>
      <c r="AY127" s="15" t="str">
        <f>IF(AV138=$A$11,AI138,IF(AV139=$A$11,AI139,""))</f>
        <v/>
      </c>
      <c r="AZ127" s="10" t="str">
        <f ca="1">IF(AV138=$A$11,AJ138,IF(AV139=$A$11,AJ139,"Winner Match "&amp;AI141))</f>
        <v>Winner Match 38</v>
      </c>
      <c r="BA127" s="10"/>
      <c r="BB127" s="24"/>
      <c r="BC127" s="353"/>
      <c r="BD127" s="24"/>
      <c r="BE127" s="353"/>
      <c r="BF127" s="24"/>
      <c r="BG127" s="353"/>
      <c r="BH127" s="24"/>
      <c r="BI127" s="353"/>
      <c r="BJ127" s="24"/>
      <c r="BK127" s="362"/>
      <c r="BL127" s="149">
        <f>IF(BB126&lt;BB127,1,0)+IF(BD126&lt;BD127,1,0)+IF(BF126&lt;BF127,1,0)+IF(BH126&lt;BH127,1,0)+IF(BJ126&lt;BJ127,1,0)</f>
        <v>0</v>
      </c>
      <c r="BM127" s="28"/>
      <c r="CC127" s="148"/>
      <c r="CV127" s="1"/>
      <c r="CW127" s="1"/>
      <c r="CX127" s="1"/>
      <c r="CY127" s="368"/>
      <c r="CZ127" s="29"/>
      <c r="DA127" s="368"/>
      <c r="DB127" s="29"/>
      <c r="DC127" s="368"/>
      <c r="DD127" s="29"/>
      <c r="DE127" s="368"/>
      <c r="DF127" s="29"/>
      <c r="DG127" s="368"/>
      <c r="DH127" s="156"/>
      <c r="DI127" s="29"/>
      <c r="DJ127" s="29"/>
      <c r="DK127" s="29"/>
      <c r="DL127" s="29"/>
      <c r="DM127" s="29"/>
      <c r="DN127" s="29"/>
      <c r="DO127" s="351"/>
      <c r="DP127" s="1"/>
      <c r="DQ127" s="351"/>
      <c r="DR127" s="1"/>
      <c r="DS127" s="351"/>
      <c r="DT127" s="1"/>
      <c r="DU127" s="351"/>
      <c r="DV127" s="1"/>
      <c r="DW127" s="351"/>
      <c r="DX127" s="138"/>
      <c r="DY127" s="1"/>
      <c r="DZ127" s="1"/>
      <c r="EA127" s="1"/>
      <c r="EB127" s="1"/>
      <c r="EC127" s="1"/>
      <c r="EO127" s="1"/>
      <c r="EP127" s="1"/>
      <c r="EQ127" s="1"/>
      <c r="ER127" s="1"/>
      <c r="ES127" s="1"/>
      <c r="FE127" s="28"/>
    </row>
    <row r="128" spans="1:175" ht="15" customHeight="1" x14ac:dyDescent="0.25">
      <c r="A128" s="137" t="str">
        <f ca="1">IF(OR(A129="Bye",A130="Bye"),"Bye","")</f>
        <v>Bye</v>
      </c>
      <c r="B128" s="131"/>
      <c r="C128" s="16"/>
      <c r="D128" s="1"/>
      <c r="E128" s="9"/>
      <c r="F128" s="9"/>
      <c r="G128" s="351"/>
      <c r="H128" s="9"/>
      <c r="I128" s="351"/>
      <c r="J128" s="9"/>
      <c r="K128" s="351"/>
      <c r="L128" s="9"/>
      <c r="M128" s="351"/>
      <c r="N128" s="9"/>
      <c r="O128" s="351"/>
      <c r="X128" s="4"/>
      <c r="Z128" s="4"/>
      <c r="AW128" s="148"/>
      <c r="AX128" s="210"/>
      <c r="AY128" s="16"/>
      <c r="BB128" s="9"/>
      <c r="BD128" s="9"/>
      <c r="BF128" s="9"/>
      <c r="BH128" s="9"/>
      <c r="BJ128" s="9"/>
      <c r="BL128" s="137"/>
      <c r="BM128" s="28"/>
      <c r="CC128" s="148"/>
      <c r="CV128" s="1"/>
      <c r="CW128" s="1"/>
      <c r="CX128" s="1"/>
      <c r="CY128" s="368"/>
      <c r="CZ128" s="29"/>
      <c r="DA128" s="368"/>
      <c r="DB128" s="29"/>
      <c r="DC128" s="368"/>
      <c r="DD128" s="29"/>
      <c r="DE128" s="368"/>
      <c r="DF128" s="29"/>
      <c r="DG128" s="368"/>
      <c r="DH128" s="156"/>
      <c r="DI128" s="29"/>
      <c r="DJ128" s="29"/>
      <c r="DK128" s="29"/>
      <c r="DL128" s="29"/>
      <c r="DM128" s="29"/>
      <c r="DN128" s="29"/>
      <c r="DO128" s="351"/>
      <c r="DP128" s="1"/>
      <c r="DQ128" s="351"/>
      <c r="DR128" s="1"/>
      <c r="DS128" s="351"/>
      <c r="DT128" s="1"/>
      <c r="DU128" s="351"/>
      <c r="DV128" s="1"/>
      <c r="DW128" s="351"/>
      <c r="DX128" s="138"/>
      <c r="DY128" s="1"/>
      <c r="DZ128" s="1"/>
      <c r="EA128" s="1"/>
      <c r="EB128" s="1"/>
      <c r="EC128" s="1"/>
      <c r="EO128" s="1"/>
      <c r="EP128" s="1"/>
      <c r="EQ128" s="1"/>
      <c r="ER128" s="1"/>
      <c r="ES128" s="1"/>
      <c r="FE128" s="28"/>
    </row>
    <row r="129" spans="1:161" ht="15" customHeight="1" thickBot="1" x14ac:dyDescent="0.3">
      <c r="A129" s="137" t="str">
        <f ca="1">dummy1!S29</f>
        <v>Bye</v>
      </c>
      <c r="B129" s="132"/>
      <c r="C129" s="15" t="str">
        <f ca="1">IF(D129="Bye","","("&amp;A129&amp;")")</f>
        <v>(Bye)</v>
      </c>
      <c r="D129" s="1" t="str">
        <f ca="1">IFERROR(VLOOKUP(A129,dummy1!$K$45:$L$300,2,FALSE),"")</f>
        <v/>
      </c>
      <c r="E129" s="1"/>
      <c r="F129" s="23"/>
      <c r="G129" s="352"/>
      <c r="H129" s="23"/>
      <c r="I129" s="352"/>
      <c r="J129" s="23"/>
      <c r="K129" s="352"/>
      <c r="L129" s="23"/>
      <c r="M129" s="352"/>
      <c r="N129" s="23"/>
      <c r="O129" s="361"/>
      <c r="P129" s="138">
        <f ca="1">IF(A130="Bye",$A$11,IF(F129&gt;F130,1,0)+IF(H129&gt;H130,1,0)+IF(J129&gt;J130,1,0)+IF(L129&gt;L130,1,0)+IF(N129&gt;N130,1,0))</f>
        <v>3</v>
      </c>
      <c r="AW129" s="148"/>
      <c r="AX129" s="208"/>
      <c r="AY129" s="211">
        <f ca="1">AY81+1</f>
        <v>51</v>
      </c>
      <c r="AZ129" s="212">
        <f ca="1">VLOOKUP(AY129,dummy1!$O$9:$R$136,2,FALSE)</f>
        <v>42040</v>
      </c>
      <c r="BA129" s="213">
        <f ca="1">VLOOKUP(AY129,dummy1!$O$9:$R$136,3,FALSE)</f>
        <v>0.87500000000000011</v>
      </c>
      <c r="BB129" s="419" t="str">
        <f ca="1">VLOOKUP(AY129,dummy1!$O$9:$R$136,4,FALSE)</f>
        <v>Court 3</v>
      </c>
      <c r="BC129" s="419"/>
      <c r="BD129" s="419"/>
      <c r="BE129" s="419"/>
      <c r="BF129" s="419"/>
      <c r="BG129" s="419"/>
      <c r="BH129" s="419"/>
      <c r="BI129" s="419"/>
      <c r="BJ129" s="419"/>
      <c r="BL129" s="137"/>
      <c r="BM129" s="28"/>
      <c r="CC129" s="28"/>
      <c r="CD129" s="223"/>
      <c r="CT129" s="29"/>
      <c r="CU129" s="29"/>
      <c r="CV129" s="29"/>
      <c r="CW129" s="29"/>
      <c r="CX129" s="29"/>
      <c r="CY129" s="368"/>
      <c r="CZ129" s="29"/>
      <c r="DA129" s="368"/>
      <c r="DB129" s="29"/>
      <c r="DC129" s="368"/>
      <c r="DD129" s="29"/>
      <c r="DE129" s="368"/>
      <c r="DF129" s="29"/>
      <c r="DG129" s="368"/>
      <c r="DH129" s="156"/>
      <c r="DI129" s="29"/>
      <c r="DJ129" s="29"/>
      <c r="DK129" s="29"/>
      <c r="DL129" s="29"/>
      <c r="DM129" s="29"/>
      <c r="DN129" s="29"/>
      <c r="DO129" s="351"/>
      <c r="DP129" s="1"/>
      <c r="DQ129" s="351"/>
      <c r="DR129" s="1"/>
      <c r="DS129" s="351"/>
      <c r="DT129" s="1"/>
      <c r="DU129" s="351"/>
      <c r="DV129" s="1"/>
      <c r="DW129" s="351"/>
      <c r="DX129" s="138"/>
      <c r="DY129" s="1"/>
      <c r="DZ129" s="1"/>
      <c r="EA129" s="1"/>
      <c r="EB129" s="1"/>
      <c r="EC129" s="1"/>
      <c r="EO129" s="1"/>
      <c r="EP129" s="1"/>
      <c r="EQ129" s="1"/>
      <c r="ER129" s="1"/>
      <c r="ES129" s="1"/>
      <c r="FE129" s="28"/>
    </row>
    <row r="130" spans="1:161" ht="15" customHeight="1" x14ac:dyDescent="0.25">
      <c r="A130" s="137" t="str">
        <f ca="1">dummy1!T29</f>
        <v>Bye</v>
      </c>
      <c r="B130" s="132"/>
      <c r="C130" s="15" t="str">
        <f ca="1">IF(D130="Bye","","("&amp;A130&amp;")")</f>
        <v>(Bye)</v>
      </c>
      <c r="D130" s="10" t="str">
        <f ca="1">IFERROR(VLOOKUP(A130,dummy1!$K$45:$L$300,2,FALSE),"")</f>
        <v/>
      </c>
      <c r="E130" s="10"/>
      <c r="F130" s="24"/>
      <c r="G130" s="353"/>
      <c r="H130" s="24"/>
      <c r="I130" s="353"/>
      <c r="J130" s="24"/>
      <c r="K130" s="353"/>
      <c r="L130" s="24"/>
      <c r="M130" s="353"/>
      <c r="N130" s="24"/>
      <c r="O130" s="362"/>
      <c r="P130" s="145">
        <f ca="1">IF(A129="Bye",$A$11,IF(F129&lt;F130,1,0)+IF(H129&lt;H130,1,0)+IF(J129&lt;J130,1,0)+IF(L129&lt;L130,1,0)+IF(N129&lt;N130,1,0))</f>
        <v>3</v>
      </c>
      <c r="AW130" s="148"/>
      <c r="AX130" s="113"/>
      <c r="AY130" s="16"/>
      <c r="BB130" s="9"/>
      <c r="BD130" s="9"/>
      <c r="BF130" s="9"/>
      <c r="BH130" s="9"/>
      <c r="BJ130" s="9"/>
      <c r="BL130" s="137"/>
      <c r="BM130" s="28"/>
      <c r="CC130" s="28"/>
      <c r="CD130" s="223"/>
      <c r="CT130" s="29"/>
      <c r="CU130" s="29"/>
      <c r="CV130" s="29"/>
      <c r="CW130" s="29"/>
      <c r="CX130" s="29"/>
      <c r="CY130" s="368"/>
      <c r="CZ130" s="29"/>
      <c r="DA130" s="368"/>
      <c r="DB130" s="29"/>
      <c r="DC130" s="368"/>
      <c r="DD130" s="29"/>
      <c r="DE130" s="368"/>
      <c r="DF130" s="29"/>
      <c r="DG130" s="368"/>
      <c r="DH130" s="156"/>
      <c r="DI130" s="29"/>
      <c r="DJ130" s="29"/>
      <c r="DK130" s="29"/>
      <c r="DL130" s="29"/>
      <c r="DM130" s="29"/>
      <c r="DN130" s="29"/>
      <c r="DO130" s="351"/>
      <c r="DP130" s="1"/>
      <c r="DQ130" s="351"/>
      <c r="DR130" s="1"/>
      <c r="DS130" s="351"/>
      <c r="DT130" s="1"/>
      <c r="DU130" s="351"/>
      <c r="DV130" s="1"/>
      <c r="DW130" s="351"/>
      <c r="DX130" s="138"/>
      <c r="DY130" s="1"/>
      <c r="DZ130" s="1"/>
      <c r="EA130" s="1"/>
      <c r="EB130" s="1"/>
      <c r="EC130" s="1"/>
      <c r="EO130" s="1"/>
      <c r="EP130" s="1"/>
      <c r="EQ130" s="1"/>
      <c r="ER130" s="1"/>
      <c r="ES130" s="1"/>
      <c r="FE130" s="28"/>
    </row>
    <row r="131" spans="1:161" ht="15" customHeight="1" x14ac:dyDescent="0.25">
      <c r="B131" s="132"/>
      <c r="C131" s="16"/>
      <c r="D131" s="1"/>
      <c r="E131" s="1"/>
      <c r="F131" s="9"/>
      <c r="G131" s="351"/>
      <c r="H131" s="9"/>
      <c r="I131" s="351"/>
      <c r="J131" s="9"/>
      <c r="K131" s="351"/>
      <c r="L131" s="9"/>
      <c r="M131" s="351"/>
      <c r="N131" s="9"/>
      <c r="O131" s="351"/>
      <c r="P131" s="146"/>
      <c r="R131" s="240"/>
      <c r="S131" s="16"/>
      <c r="T131" s="1"/>
      <c r="U131" s="9"/>
      <c r="V131" s="9"/>
      <c r="W131" s="351"/>
      <c r="X131" s="9"/>
      <c r="Y131" s="351"/>
      <c r="Z131" s="9"/>
      <c r="AA131" s="351"/>
      <c r="AB131" s="9"/>
      <c r="AC131" s="351"/>
      <c r="AD131" s="9"/>
      <c r="AE131" s="351"/>
      <c r="AG131" s="138"/>
      <c r="AW131" s="148"/>
      <c r="BM131" s="28"/>
      <c r="CC131" s="28"/>
      <c r="CD131" s="223"/>
      <c r="CT131" s="29"/>
      <c r="CU131" s="29"/>
      <c r="CV131" s="29"/>
      <c r="CW131" s="29"/>
      <c r="CX131" s="29"/>
      <c r="CY131" s="368"/>
      <c r="CZ131" s="29"/>
      <c r="DA131" s="368"/>
      <c r="DB131" s="29"/>
      <c r="DC131" s="368"/>
      <c r="DD131" s="29"/>
      <c r="DE131" s="368"/>
      <c r="DF131" s="29"/>
      <c r="DG131" s="368"/>
      <c r="DH131" s="156"/>
      <c r="DI131" s="29"/>
      <c r="DJ131" s="29"/>
      <c r="DK131" s="29"/>
      <c r="DL131" s="29"/>
      <c r="DM131" s="29"/>
      <c r="DN131" s="29"/>
      <c r="DO131" s="351"/>
      <c r="DP131" s="1"/>
      <c r="DQ131" s="351"/>
      <c r="DR131" s="1"/>
      <c r="DS131" s="351"/>
      <c r="DT131" s="1"/>
      <c r="DU131" s="351"/>
      <c r="DV131" s="1"/>
      <c r="DW131" s="351"/>
      <c r="DX131" s="138"/>
      <c r="DY131" s="1"/>
      <c r="DZ131" s="1"/>
      <c r="EA131" s="1"/>
      <c r="EB131" s="1"/>
      <c r="EC131" s="1"/>
      <c r="EO131" s="1"/>
      <c r="EP131" s="1"/>
      <c r="EQ131" s="1"/>
      <c r="ER131" s="1"/>
      <c r="ES131" s="1"/>
      <c r="FE131" s="28"/>
    </row>
    <row r="132" spans="1:161" ht="15" customHeight="1" thickBot="1" x14ac:dyDescent="0.3">
      <c r="B132" s="131"/>
      <c r="C132" s="130">
        <f ca="1">IF(A129&lt;&gt;"Bye",IF(A130&lt;&gt;"Bye",C126+1,C126),C126)</f>
        <v>8</v>
      </c>
      <c r="D132" s="182">
        <f ca="1">VLOOKUP(C132,dummy1!$O$9:$R$72,2,FALSE)</f>
        <v>42040</v>
      </c>
      <c r="E132" s="183">
        <f ca="1">VLOOKUP(C132,dummy1!$O$9:$R$72,3,FALSE)</f>
        <v>0.625</v>
      </c>
      <c r="F132" s="412" t="str">
        <f ca="1">VLOOKUP(C132,dummy1!$O$9:$R$72,4,FALSE)</f>
        <v>Court 8</v>
      </c>
      <c r="G132" s="412"/>
      <c r="H132" s="412"/>
      <c r="I132" s="412"/>
      <c r="J132" s="412"/>
      <c r="K132" s="412"/>
      <c r="L132" s="412"/>
      <c r="M132" s="412"/>
      <c r="N132" s="412"/>
      <c r="O132" s="351"/>
      <c r="P132" s="146"/>
      <c r="Q132" s="157"/>
      <c r="R132" s="241"/>
      <c r="S132" s="27" t="str">
        <f ca="1">IF(P129=$A$11,C129,IF(P130=$A$11,C130,""))</f>
        <v>(Bye)</v>
      </c>
      <c r="T132" s="1" t="str">
        <f ca="1">IF(P129=$A$11,D129,IF(P130=$A$11,D130,"Winner Match "&amp;C132))</f>
        <v/>
      </c>
      <c r="U132" s="1"/>
      <c r="V132" s="23"/>
      <c r="W132" s="352"/>
      <c r="X132" s="23"/>
      <c r="Y132" s="352"/>
      <c r="Z132" s="23"/>
      <c r="AA132" s="352"/>
      <c r="AB132" s="23"/>
      <c r="AC132" s="352"/>
      <c r="AD132" s="23"/>
      <c r="AE132" s="361"/>
      <c r="AF132" s="138">
        <f>IF(V132&gt;V133,1,0)+IF(X132&gt;X133,1,0)+IF(Z132&gt;Z133,1,0)+IF(AB132&gt;AB133,1,0)+IF(AD132&gt;AD133,1,0)</f>
        <v>0</v>
      </c>
      <c r="AW132" s="148"/>
      <c r="BM132" s="28"/>
      <c r="CC132" s="28"/>
      <c r="CD132" s="223"/>
      <c r="CT132" s="29"/>
      <c r="CU132" s="29"/>
      <c r="CV132" s="29"/>
      <c r="CW132" s="29"/>
      <c r="CX132" s="29"/>
      <c r="CY132" s="368"/>
      <c r="CZ132" s="29"/>
      <c r="DA132" s="368"/>
      <c r="DB132" s="29"/>
      <c r="DC132" s="368"/>
      <c r="DD132" s="29"/>
      <c r="DE132" s="368"/>
      <c r="DF132" s="29"/>
      <c r="DG132" s="368"/>
      <c r="DH132" s="156"/>
      <c r="DI132" s="29"/>
      <c r="DJ132" s="29"/>
      <c r="DK132" s="29"/>
      <c r="DL132" s="29"/>
      <c r="DM132" s="29"/>
      <c r="DN132" s="29"/>
      <c r="DO132" s="351"/>
      <c r="DP132" s="1"/>
      <c r="DQ132" s="351"/>
      <c r="DR132" s="1"/>
      <c r="DS132" s="351"/>
      <c r="DT132" s="1"/>
      <c r="DU132" s="351"/>
      <c r="DV132" s="1"/>
      <c r="DW132" s="351"/>
      <c r="DX132" s="138"/>
      <c r="DY132" s="1"/>
      <c r="DZ132" s="1"/>
      <c r="EA132" s="1"/>
      <c r="EB132" s="1"/>
      <c r="EC132" s="1"/>
      <c r="EO132" s="1"/>
      <c r="EP132" s="1"/>
      <c r="EQ132" s="1"/>
      <c r="ER132" s="1"/>
      <c r="ES132" s="1"/>
      <c r="FE132" s="28"/>
    </row>
    <row r="133" spans="1:161" ht="15" customHeight="1" x14ac:dyDescent="0.25">
      <c r="B133" s="113"/>
      <c r="C133" s="16"/>
      <c r="D133" s="1"/>
      <c r="E133" s="1"/>
      <c r="F133" s="9"/>
      <c r="G133" s="351"/>
      <c r="H133" s="9"/>
      <c r="I133" s="351"/>
      <c r="J133" s="9"/>
      <c r="K133" s="351"/>
      <c r="L133" s="9"/>
      <c r="M133" s="351"/>
      <c r="N133" s="9"/>
      <c r="O133" s="351"/>
      <c r="P133" s="146"/>
      <c r="R133" s="240"/>
      <c r="S133" s="15" t="str">
        <f ca="1">IF(P135=$A$11,C135,IF(P136=$A$11,C136,""))</f>
        <v>(Bye)</v>
      </c>
      <c r="T133" s="10" t="str">
        <f ca="1">IF(P135=$A$11,D135,IF(P136=$A$11,D136,"Winner Match "&amp;C138))</f>
        <v/>
      </c>
      <c r="U133" s="10"/>
      <c r="V133" s="24"/>
      <c r="W133" s="353"/>
      <c r="X133" s="24"/>
      <c r="Y133" s="353"/>
      <c r="Z133" s="24"/>
      <c r="AA133" s="353"/>
      <c r="AB133" s="24"/>
      <c r="AC133" s="353"/>
      <c r="AD133" s="24"/>
      <c r="AE133" s="362"/>
      <c r="AF133" s="149">
        <f>IF(V132&lt;V133,1,0)+IF(X132&lt;X133,1,0)+IF(Z132&lt;Z133,1,0)+IF(AB132&lt;AB133,1,0)+IF(AD132&lt;AD133,1,0)</f>
        <v>0</v>
      </c>
      <c r="AG133" s="148"/>
      <c r="AW133" s="148"/>
      <c r="BM133" s="28"/>
      <c r="CC133" s="28"/>
      <c r="CD133" s="223"/>
      <c r="CT133" s="29"/>
      <c r="CU133" s="29"/>
      <c r="CV133" s="29"/>
      <c r="CW133" s="29"/>
      <c r="CX133" s="29"/>
      <c r="CY133" s="368"/>
      <c r="CZ133" s="29"/>
      <c r="DA133" s="368"/>
      <c r="DB133" s="29"/>
      <c r="DC133" s="368"/>
      <c r="DD133" s="29"/>
      <c r="DE133" s="368"/>
      <c r="DF133" s="29"/>
      <c r="DG133" s="368"/>
      <c r="DH133" s="156"/>
      <c r="DI133" s="29"/>
      <c r="DJ133" s="29"/>
      <c r="DK133" s="29"/>
      <c r="DL133" s="29"/>
      <c r="DM133" s="29"/>
      <c r="DN133" s="29"/>
      <c r="DO133" s="351"/>
      <c r="DP133" s="1"/>
      <c r="DQ133" s="351"/>
      <c r="DR133" s="1"/>
      <c r="DS133" s="351"/>
      <c r="DT133" s="1"/>
      <c r="DU133" s="351"/>
      <c r="DV133" s="1"/>
      <c r="DW133" s="351"/>
      <c r="DX133" s="138"/>
      <c r="DY133" s="1"/>
      <c r="DZ133" s="1"/>
      <c r="EA133" s="1"/>
      <c r="EB133" s="1"/>
      <c r="EC133" s="1"/>
      <c r="EO133" s="1"/>
      <c r="EP133" s="1"/>
      <c r="EQ133" s="1"/>
      <c r="ER133" s="1"/>
      <c r="ES133" s="1"/>
      <c r="FE133" s="28"/>
    </row>
    <row r="134" spans="1:161" ht="15" customHeight="1" x14ac:dyDescent="0.25">
      <c r="A134" s="137" t="str">
        <f ca="1">IF(OR(A135="Bye",A136="Bye"),"Bye","")</f>
        <v>Bye</v>
      </c>
      <c r="B134" s="131"/>
      <c r="C134" s="16"/>
      <c r="D134" s="1"/>
      <c r="E134" s="9"/>
      <c r="F134" s="9"/>
      <c r="G134" s="351"/>
      <c r="H134" s="9"/>
      <c r="I134" s="351"/>
      <c r="J134" s="9"/>
      <c r="K134" s="351"/>
      <c r="L134" s="9"/>
      <c r="M134" s="351"/>
      <c r="N134" s="9"/>
      <c r="O134" s="351"/>
      <c r="Q134" s="148"/>
      <c r="R134" s="240"/>
      <c r="S134" s="16"/>
      <c r="T134" s="1"/>
      <c r="U134" s="1"/>
      <c r="V134" s="9"/>
      <c r="W134" s="351"/>
      <c r="X134" s="9"/>
      <c r="Y134" s="351"/>
      <c r="Z134" s="9"/>
      <c r="AA134" s="351"/>
      <c r="AB134" s="9"/>
      <c r="AC134" s="351"/>
      <c r="AD134" s="9"/>
      <c r="AE134" s="351"/>
      <c r="AG134" s="148"/>
      <c r="AW134" s="148"/>
      <c r="BM134" s="28"/>
      <c r="CC134" s="28"/>
      <c r="CD134" s="223"/>
      <c r="CT134" s="29"/>
      <c r="CU134" s="29"/>
      <c r="CV134" s="112"/>
      <c r="CW134" s="29"/>
      <c r="CX134" s="113"/>
      <c r="CY134" s="368"/>
      <c r="CZ134" s="113"/>
      <c r="DA134" s="368"/>
      <c r="DB134" s="113"/>
      <c r="DC134" s="368"/>
      <c r="DD134" s="113"/>
      <c r="DE134" s="368"/>
      <c r="DF134" s="113"/>
      <c r="DG134" s="368"/>
      <c r="DH134" s="156"/>
      <c r="DI134" s="29"/>
      <c r="DJ134" s="29"/>
      <c r="DK134" s="29"/>
      <c r="DL134" s="29"/>
      <c r="DM134" s="29"/>
      <c r="DN134" s="29"/>
      <c r="DO134" s="351"/>
      <c r="DP134" s="1"/>
      <c r="DQ134" s="351"/>
      <c r="DR134" s="1"/>
      <c r="DS134" s="351"/>
      <c r="DT134" s="1"/>
      <c r="DU134" s="351"/>
      <c r="DV134" s="1"/>
      <c r="DW134" s="351"/>
      <c r="DX134" s="138"/>
      <c r="DY134" s="1"/>
      <c r="DZ134" s="1"/>
      <c r="EA134" s="1"/>
      <c r="EB134" s="1"/>
      <c r="EC134" s="1"/>
      <c r="EO134" s="1"/>
      <c r="EP134" s="1"/>
      <c r="EQ134" s="1"/>
      <c r="ER134" s="1"/>
      <c r="ES134" s="1"/>
      <c r="FE134" s="28"/>
    </row>
    <row r="135" spans="1:161" ht="15" customHeight="1" thickBot="1" x14ac:dyDescent="0.3">
      <c r="A135" s="137" t="str">
        <f ca="1">dummy1!S30</f>
        <v>Bye</v>
      </c>
      <c r="B135" s="132"/>
      <c r="C135" s="15" t="str">
        <f ca="1">IF(D135="Bye","","("&amp;A135&amp;")")</f>
        <v>(Bye)</v>
      </c>
      <c r="D135" s="1" t="str">
        <f ca="1">IFERROR(VLOOKUP(A135,dummy1!$K$45:$L$300,2,FALSE),"")</f>
        <v/>
      </c>
      <c r="E135" s="1"/>
      <c r="F135" s="23"/>
      <c r="G135" s="352"/>
      <c r="H135" s="23"/>
      <c r="I135" s="352"/>
      <c r="J135" s="23"/>
      <c r="K135" s="352"/>
      <c r="L135" s="23"/>
      <c r="M135" s="352"/>
      <c r="N135" s="23"/>
      <c r="O135" s="361"/>
      <c r="P135" s="138">
        <f ca="1">IF(A136="Bye",$A$11,IF(F135&gt;F136,1,0)+IF(H135&gt;H136,1,0)+IF(J135&gt;J136,1,0)+IF(L135&gt;L136,1,0)+IF(N135&gt;N136,1,0))</f>
        <v>3</v>
      </c>
      <c r="Q135" s="148"/>
      <c r="R135" s="240"/>
      <c r="S135" s="184">
        <f ca="1">S123+1</f>
        <v>23</v>
      </c>
      <c r="T135" s="185">
        <f ca="1">VLOOKUP(S135,dummy1!$O$9:$R$72,2,FALSE)</f>
        <v>42040</v>
      </c>
      <c r="U135" s="186">
        <f ca="1">VLOOKUP(S135,dummy1!$O$9:$R$72,3,FALSE)</f>
        <v>0.70833333333333337</v>
      </c>
      <c r="V135" s="414" t="str">
        <f ca="1">VLOOKUP(S135,dummy1!$O$9:$R$72,4,FALSE)</f>
        <v>Court 7</v>
      </c>
      <c r="W135" s="414"/>
      <c r="X135" s="414"/>
      <c r="Y135" s="414"/>
      <c r="Z135" s="414"/>
      <c r="AA135" s="414"/>
      <c r="AB135" s="414"/>
      <c r="AC135" s="414"/>
      <c r="AD135" s="414"/>
      <c r="AE135" s="351"/>
      <c r="AG135" s="148"/>
      <c r="AW135" s="148"/>
      <c r="BM135" s="28"/>
      <c r="CC135" s="28"/>
      <c r="CD135" s="223"/>
      <c r="CT135" s="29"/>
      <c r="CU135" s="113"/>
      <c r="CV135" s="114"/>
      <c r="CW135" s="29"/>
      <c r="CX135" s="29"/>
      <c r="CY135" s="393"/>
      <c r="CZ135" s="110"/>
      <c r="DA135" s="393"/>
      <c r="DB135" s="110"/>
      <c r="DC135" s="393"/>
      <c r="DD135" s="110"/>
      <c r="DE135" s="393"/>
      <c r="DF135" s="110"/>
      <c r="DG135" s="393"/>
      <c r="DH135" s="232"/>
      <c r="DI135" s="29"/>
      <c r="DJ135" s="29"/>
      <c r="DK135" s="29"/>
      <c r="DL135" s="29"/>
      <c r="DM135" s="29"/>
      <c r="DN135" s="29"/>
      <c r="DO135" s="351"/>
      <c r="DP135" s="1"/>
      <c r="DQ135" s="351"/>
      <c r="DR135" s="1"/>
      <c r="DS135" s="351"/>
      <c r="DT135" s="1"/>
      <c r="DU135" s="351"/>
      <c r="DV135" s="1"/>
      <c r="DW135" s="351"/>
      <c r="DX135" s="138"/>
      <c r="DY135" s="1"/>
      <c r="DZ135" s="1"/>
      <c r="EA135" s="1"/>
      <c r="EB135" s="1"/>
      <c r="EC135" s="1"/>
      <c r="EO135" s="1"/>
      <c r="EP135" s="1"/>
      <c r="EQ135" s="1"/>
      <c r="ER135" s="1"/>
      <c r="ES135" s="1"/>
      <c r="FE135" s="28"/>
    </row>
    <row r="136" spans="1:161" ht="15" customHeight="1" x14ac:dyDescent="0.25">
      <c r="A136" s="137" t="str">
        <f ca="1">dummy1!T30</f>
        <v>Bye</v>
      </c>
      <c r="B136" s="132"/>
      <c r="C136" s="15" t="str">
        <f ca="1">IF(D136="Bye","","("&amp;A136&amp;")")</f>
        <v>(Bye)</v>
      </c>
      <c r="D136" s="10" t="str">
        <f ca="1">IFERROR(VLOOKUP(A136,dummy1!$K$45:$L$300,2,FALSE),"")</f>
        <v/>
      </c>
      <c r="E136" s="10"/>
      <c r="F136" s="24"/>
      <c r="G136" s="353"/>
      <c r="H136" s="24"/>
      <c r="I136" s="353"/>
      <c r="J136" s="24"/>
      <c r="K136" s="353"/>
      <c r="L136" s="24"/>
      <c r="M136" s="353"/>
      <c r="N136" s="24"/>
      <c r="O136" s="362"/>
      <c r="P136" s="149">
        <f ca="1">IF(A135="Bye",$A$11,IF(F135&lt;F136,1,0)+IF(H135&lt;H136,1,0)+IF(J135&lt;J136,1,0)+IF(L135&lt;L136,1,0)+IF(N135&lt;N136,1,0))</f>
        <v>3</v>
      </c>
      <c r="R136" s="112"/>
      <c r="S136" s="16"/>
      <c r="T136" s="1"/>
      <c r="U136" s="1"/>
      <c r="V136" s="9"/>
      <c r="W136" s="351"/>
      <c r="X136" s="9"/>
      <c r="Y136" s="351"/>
      <c r="Z136" s="9"/>
      <c r="AA136" s="351"/>
      <c r="AB136" s="9"/>
      <c r="AC136" s="351"/>
      <c r="AD136" s="9"/>
      <c r="AE136" s="351"/>
      <c r="AG136" s="148"/>
      <c r="AW136" s="148"/>
      <c r="BM136" s="28"/>
      <c r="CC136" s="28"/>
      <c r="CD136" s="223"/>
      <c r="CT136" s="29"/>
      <c r="CU136" s="113"/>
      <c r="CV136" s="114"/>
      <c r="CW136" s="29"/>
      <c r="CX136" s="29"/>
      <c r="CY136" s="393"/>
      <c r="CZ136" s="110"/>
      <c r="DA136" s="393"/>
      <c r="DB136" s="110"/>
      <c r="DC136" s="393"/>
      <c r="DD136" s="110"/>
      <c r="DE136" s="393"/>
      <c r="DF136" s="110"/>
      <c r="DG136" s="393"/>
      <c r="DH136" s="232"/>
      <c r="DI136" s="29"/>
      <c r="DJ136" s="29"/>
      <c r="DK136" s="29"/>
      <c r="DL136" s="29"/>
      <c r="DM136" s="29"/>
      <c r="DN136" s="29"/>
      <c r="DO136" s="351"/>
      <c r="DP136" s="1"/>
      <c r="DQ136" s="351"/>
      <c r="DR136" s="1"/>
      <c r="DS136" s="351"/>
      <c r="DT136" s="1"/>
      <c r="DU136" s="351"/>
      <c r="DV136" s="1"/>
      <c r="DW136" s="351"/>
      <c r="DX136" s="138"/>
      <c r="DY136" s="1"/>
      <c r="DZ136" s="1"/>
      <c r="EA136" s="1"/>
      <c r="EB136" s="1"/>
      <c r="EC136" s="1"/>
      <c r="EO136" s="1"/>
      <c r="EP136" s="1"/>
      <c r="EQ136" s="1"/>
      <c r="ER136" s="1"/>
      <c r="ES136" s="1"/>
      <c r="FE136" s="28"/>
    </row>
    <row r="137" spans="1:161" ht="15" customHeight="1" x14ac:dyDescent="0.25">
      <c r="B137" s="132"/>
      <c r="C137" s="16"/>
      <c r="D137" s="1"/>
      <c r="E137" s="1"/>
      <c r="F137" s="9"/>
      <c r="G137" s="351"/>
      <c r="H137" s="9"/>
      <c r="I137" s="351"/>
      <c r="J137" s="9"/>
      <c r="K137" s="351"/>
      <c r="L137" s="9"/>
      <c r="M137" s="351"/>
      <c r="N137" s="9"/>
      <c r="O137" s="351"/>
      <c r="P137" s="138"/>
      <c r="AG137" s="148"/>
      <c r="AH137" s="244"/>
      <c r="AI137" s="16"/>
      <c r="AJ137" s="1"/>
      <c r="AK137" s="9"/>
      <c r="AL137" s="9"/>
      <c r="AM137" s="351"/>
      <c r="AN137" s="9"/>
      <c r="AP137" s="9"/>
      <c r="AR137" s="9"/>
      <c r="AT137" s="9"/>
      <c r="AV137" s="137"/>
      <c r="AW137" s="148"/>
      <c r="BM137" s="28"/>
      <c r="CC137" s="28"/>
      <c r="CD137" s="223"/>
      <c r="CT137" s="29"/>
      <c r="CU137" s="113"/>
      <c r="CV137" s="112"/>
      <c r="CW137" s="29"/>
      <c r="CX137" s="29"/>
      <c r="CY137" s="368"/>
      <c r="CZ137" s="113"/>
      <c r="DA137" s="368"/>
      <c r="DB137" s="113"/>
      <c r="DC137" s="368"/>
      <c r="DD137" s="113"/>
      <c r="DE137" s="368"/>
      <c r="DF137" s="113"/>
      <c r="DG137" s="368"/>
      <c r="DH137" s="156"/>
      <c r="DI137" s="29"/>
      <c r="DJ137" s="29"/>
      <c r="DK137" s="29"/>
      <c r="DL137" s="29"/>
      <c r="DM137" s="29"/>
      <c r="DN137" s="29"/>
      <c r="DO137" s="351"/>
      <c r="DP137" s="1"/>
      <c r="DQ137" s="351"/>
      <c r="DR137" s="1"/>
      <c r="DS137" s="351"/>
      <c r="DT137" s="1"/>
      <c r="DU137" s="351"/>
      <c r="DV137" s="1"/>
      <c r="DW137" s="351"/>
      <c r="DX137" s="138"/>
      <c r="DY137" s="1"/>
      <c r="DZ137" s="1"/>
      <c r="EA137" s="1"/>
      <c r="EB137" s="1"/>
      <c r="EC137" s="1"/>
      <c r="EO137" s="1"/>
      <c r="EP137" s="1"/>
      <c r="EQ137" s="1"/>
      <c r="ER137" s="1"/>
      <c r="ES137" s="1"/>
      <c r="FE137" s="28"/>
    </row>
    <row r="138" spans="1:161" ht="15" customHeight="1" thickBot="1" x14ac:dyDescent="0.3">
      <c r="B138" s="131"/>
      <c r="C138" s="130">
        <f ca="1">IF(A135&lt;&gt;"Bye",IF(A136&lt;&gt;"Bye",C132+1,C132),C132)</f>
        <v>8</v>
      </c>
      <c r="D138" s="182">
        <f ca="1">VLOOKUP(C138,dummy1!$O$9:$R$72,2,FALSE)</f>
        <v>42040</v>
      </c>
      <c r="E138" s="183">
        <f ca="1">VLOOKUP(C138,dummy1!$O$9:$R$72,3,FALSE)</f>
        <v>0.625</v>
      </c>
      <c r="F138" s="412" t="str">
        <f ca="1">VLOOKUP(C138,dummy1!$O$9:$R$72,4,FALSE)</f>
        <v>Court 8</v>
      </c>
      <c r="G138" s="412"/>
      <c r="H138" s="412"/>
      <c r="I138" s="412"/>
      <c r="J138" s="412"/>
      <c r="K138" s="412"/>
      <c r="L138" s="412"/>
      <c r="M138" s="412"/>
      <c r="N138" s="412"/>
      <c r="O138" s="351"/>
      <c r="P138" s="138"/>
      <c r="AG138" s="147"/>
      <c r="AH138" s="245"/>
      <c r="AI138" s="27" t="str">
        <f>IF(AF132=$A$11,S132,IF(AF133=$A$11,S133,""))</f>
        <v/>
      </c>
      <c r="AJ138" s="1" t="str">
        <f ca="1">IF(AF132=$A$11,T132,IF(AF133=$A$11,T133,"Winner Match "&amp;S135))</f>
        <v>Winner Match 23</v>
      </c>
      <c r="AK138" s="1"/>
      <c r="AL138" s="23"/>
      <c r="AM138" s="352"/>
      <c r="AN138" s="23"/>
      <c r="AO138" s="352"/>
      <c r="AP138" s="23"/>
      <c r="AQ138" s="352"/>
      <c r="AR138" s="23"/>
      <c r="AS138" s="352"/>
      <c r="AT138" s="23"/>
      <c r="AU138" s="361"/>
      <c r="AV138" s="138">
        <f>IF(AL138&gt;AL139,1,0)+IF(AN138&gt;AN139,1,0)+IF(AP138&gt;AP139,1,0)+IF(AR138&gt;AR139,1,0)+IF(AT138&gt;AT139,1,0)</f>
        <v>0</v>
      </c>
      <c r="AW138" s="148"/>
      <c r="BM138" s="28"/>
      <c r="CC138" s="28"/>
      <c r="CD138" s="223"/>
      <c r="CT138" s="29"/>
      <c r="CU138" s="29"/>
      <c r="CV138" s="126"/>
      <c r="CW138" s="115"/>
      <c r="CX138" s="116"/>
      <c r="CY138" s="425"/>
      <c r="CZ138" s="425"/>
      <c r="DA138" s="425"/>
      <c r="DB138" s="425"/>
      <c r="DC138" s="425"/>
      <c r="DD138" s="425"/>
      <c r="DE138" s="425"/>
      <c r="DF138" s="425"/>
      <c r="DG138" s="425"/>
      <c r="DH138" s="156"/>
      <c r="DI138" s="29"/>
      <c r="DJ138" s="29"/>
      <c r="DK138" s="29"/>
      <c r="DL138" s="29"/>
      <c r="DM138" s="29"/>
      <c r="DN138" s="29"/>
      <c r="DO138" s="351"/>
      <c r="DP138" s="1"/>
      <c r="DQ138" s="351"/>
      <c r="DR138" s="1"/>
      <c r="DS138" s="351"/>
      <c r="DT138" s="1"/>
      <c r="DU138" s="351"/>
      <c r="DV138" s="1"/>
      <c r="DW138" s="351"/>
      <c r="DX138" s="138"/>
      <c r="DY138" s="1"/>
      <c r="DZ138" s="1"/>
      <c r="EA138" s="1"/>
      <c r="EB138" s="1"/>
      <c r="EC138" s="1"/>
      <c r="EO138" s="1"/>
      <c r="EP138" s="1"/>
      <c r="EQ138" s="1"/>
      <c r="ER138" s="1"/>
      <c r="ES138" s="1"/>
      <c r="FE138" s="28"/>
    </row>
    <row r="139" spans="1:161" ht="15" customHeight="1" x14ac:dyDescent="0.25">
      <c r="B139" s="113"/>
      <c r="C139" s="16"/>
      <c r="D139" s="1"/>
      <c r="E139" s="1"/>
      <c r="F139" s="9"/>
      <c r="G139" s="351"/>
      <c r="H139" s="9"/>
      <c r="I139" s="351"/>
      <c r="J139" s="9"/>
      <c r="K139" s="351"/>
      <c r="L139" s="9"/>
      <c r="M139" s="351"/>
      <c r="N139" s="9"/>
      <c r="O139" s="351"/>
      <c r="AG139" s="148"/>
      <c r="AH139" s="246"/>
      <c r="AI139" s="15" t="str">
        <f>IF(AF144=$A$11,S144,IF(AF145=$A$11,S145,""))</f>
        <v/>
      </c>
      <c r="AJ139" s="10" t="str">
        <f ca="1">IF(AF144=$A$11,T144,IF(AF145=$A$11,T145,"Winner Match "&amp;S147))</f>
        <v>Winner Match 24</v>
      </c>
      <c r="AK139" s="10"/>
      <c r="AL139" s="24"/>
      <c r="AM139" s="353"/>
      <c r="AN139" s="24"/>
      <c r="AO139" s="353"/>
      <c r="AP139" s="24"/>
      <c r="AQ139" s="353"/>
      <c r="AR139" s="24"/>
      <c r="AS139" s="353"/>
      <c r="AT139" s="24"/>
      <c r="AU139" s="362"/>
      <c r="AV139" s="149">
        <f>IF(AL138&lt;AL139,1,0)+IF(AN138&lt;AN139,1,0)+IF(AP138&lt;AP139,1,0)+IF(AR138&lt;AR139,1,0)+IF(AT138&lt;AT139,1,0)</f>
        <v>0</v>
      </c>
      <c r="BM139" s="28"/>
      <c r="CC139" s="28"/>
      <c r="CD139" s="223"/>
      <c r="CT139" s="29"/>
      <c r="CU139" s="113"/>
      <c r="CV139" s="112"/>
      <c r="CW139" s="29"/>
      <c r="CX139" s="29"/>
      <c r="CY139" s="368"/>
      <c r="CZ139" s="113"/>
      <c r="DA139" s="368"/>
      <c r="DB139" s="113"/>
      <c r="DC139" s="368"/>
      <c r="DD139" s="113"/>
      <c r="DE139" s="368"/>
      <c r="DF139" s="113"/>
      <c r="DG139" s="368"/>
      <c r="DH139" s="156"/>
      <c r="DI139" s="29"/>
      <c r="DJ139" s="29"/>
      <c r="DK139" s="29"/>
      <c r="DL139" s="29"/>
      <c r="DM139" s="29"/>
      <c r="DN139" s="29"/>
      <c r="DO139" s="351"/>
      <c r="DP139" s="1"/>
      <c r="DQ139" s="351"/>
      <c r="DR139" s="1"/>
      <c r="DS139" s="351"/>
      <c r="DT139" s="1"/>
      <c r="DU139" s="351"/>
      <c r="DV139" s="1"/>
      <c r="DW139" s="351"/>
      <c r="DX139" s="138"/>
      <c r="DY139" s="1"/>
      <c r="DZ139" s="1"/>
      <c r="EA139" s="1"/>
      <c r="EB139" s="1"/>
      <c r="EC139" s="1"/>
      <c r="EO139" s="1"/>
      <c r="EP139" s="1"/>
      <c r="EQ139" s="1"/>
      <c r="ER139" s="1"/>
      <c r="ES139" s="1"/>
      <c r="FE139" s="28"/>
    </row>
    <row r="140" spans="1:161" ht="15" customHeight="1" x14ac:dyDescent="0.25">
      <c r="A140" s="137" t="str">
        <f ca="1">IF(OR(A141="Bye",A142="Bye"),"Bye","")</f>
        <v>Bye</v>
      </c>
      <c r="B140" s="131"/>
      <c r="C140" s="16"/>
      <c r="D140" s="1"/>
      <c r="E140" s="9"/>
      <c r="F140" s="9"/>
      <c r="G140" s="351"/>
      <c r="H140" s="9"/>
      <c r="I140" s="351"/>
      <c r="J140" s="9"/>
      <c r="K140" s="351"/>
      <c r="L140" s="9"/>
      <c r="M140" s="351"/>
      <c r="N140" s="9"/>
      <c r="O140" s="351"/>
      <c r="AG140" s="148"/>
      <c r="AH140" s="246"/>
      <c r="AI140" s="16"/>
      <c r="AJ140" s="1"/>
      <c r="AK140" s="1"/>
      <c r="AL140" s="9"/>
      <c r="AM140" s="351"/>
      <c r="AN140" s="9"/>
      <c r="AP140" s="9"/>
      <c r="AR140" s="9"/>
      <c r="AT140" s="9"/>
      <c r="AV140" s="137"/>
      <c r="BM140" s="28"/>
      <c r="CC140" s="28"/>
      <c r="CD140" s="223"/>
      <c r="CT140" s="29"/>
      <c r="CU140" s="29"/>
      <c r="CV140" s="29"/>
      <c r="CW140" s="29"/>
      <c r="CX140" s="29"/>
      <c r="CY140" s="368"/>
      <c r="CZ140" s="29"/>
      <c r="DA140" s="368"/>
      <c r="DB140" s="29"/>
      <c r="DC140" s="368"/>
      <c r="DD140" s="29"/>
      <c r="DE140" s="368"/>
      <c r="DF140" s="29"/>
      <c r="DG140" s="368"/>
      <c r="DH140" s="156"/>
      <c r="DI140" s="29"/>
      <c r="DJ140" s="29"/>
      <c r="DK140" s="29"/>
      <c r="DL140" s="29"/>
      <c r="DM140" s="29"/>
      <c r="DN140" s="29"/>
      <c r="DO140" s="351"/>
      <c r="DP140" s="1"/>
      <c r="DQ140" s="351"/>
      <c r="DR140" s="1"/>
      <c r="DS140" s="351"/>
      <c r="DT140" s="1"/>
      <c r="DU140" s="351"/>
      <c r="DV140" s="1"/>
      <c r="DW140" s="351"/>
      <c r="DX140" s="138"/>
      <c r="DY140" s="1"/>
      <c r="DZ140" s="1"/>
      <c r="EA140" s="1"/>
      <c r="EB140" s="1"/>
      <c r="EC140" s="1"/>
      <c r="EO140" s="1"/>
      <c r="EP140" s="1"/>
      <c r="EQ140" s="1"/>
      <c r="ER140" s="1"/>
      <c r="ES140" s="1"/>
      <c r="FE140" s="28"/>
    </row>
    <row r="141" spans="1:161" ht="15" customHeight="1" thickBot="1" x14ac:dyDescent="0.3">
      <c r="A141" s="137" t="str">
        <f ca="1">dummy1!S31</f>
        <v>Bye</v>
      </c>
      <c r="B141" s="132"/>
      <c r="C141" s="15" t="str">
        <f ca="1">IF(D141="Bye","","("&amp;A141&amp;")")</f>
        <v>(Bye)</v>
      </c>
      <c r="D141" s="1" t="str">
        <f ca="1">IFERROR(VLOOKUP(A141,dummy1!$K$45:$L$300,2,FALSE),"")</f>
        <v/>
      </c>
      <c r="E141" s="1"/>
      <c r="F141" s="23"/>
      <c r="G141" s="352"/>
      <c r="H141" s="23"/>
      <c r="I141" s="352"/>
      <c r="J141" s="23"/>
      <c r="K141" s="352"/>
      <c r="L141" s="23"/>
      <c r="M141" s="352"/>
      <c r="N141" s="23"/>
      <c r="O141" s="361"/>
      <c r="P141" s="138">
        <f ca="1">IF(A142="Bye",$A$11,IF(F141&gt;F142,1,0)+IF(H141&gt;H142,1,0)+IF(J141&gt;J142,1,0)+IF(L141&gt;L142,1,0)+IF(N141&gt;N142,1,0))</f>
        <v>3</v>
      </c>
      <c r="AG141" s="148"/>
      <c r="AH141" s="244"/>
      <c r="AI141" s="198">
        <f ca="1">AI117+1</f>
        <v>38</v>
      </c>
      <c r="AJ141" s="196">
        <f ca="1">VLOOKUP(AI141,dummy1!$O$9:$R$136,2,FALSE)</f>
        <v>42040</v>
      </c>
      <c r="AK141" s="197">
        <f ca="1">VLOOKUP(AI141,dummy1!$O$9:$R$136,3,FALSE)</f>
        <v>0.79166666666666674</v>
      </c>
      <c r="AL141" s="413" t="str">
        <f ca="1">VLOOKUP(AI141,dummy1!$O$9:$R$136,4,FALSE)</f>
        <v>Court 6</v>
      </c>
      <c r="AM141" s="413"/>
      <c r="AN141" s="413"/>
      <c r="AO141" s="413"/>
      <c r="AP141" s="413"/>
      <c r="AQ141" s="413"/>
      <c r="AR141" s="413"/>
      <c r="AS141" s="413"/>
      <c r="AT141" s="413"/>
      <c r="AV141" s="137"/>
      <c r="BM141" s="28"/>
      <c r="CC141" s="28"/>
      <c r="CD141" s="223"/>
      <c r="CT141" s="29"/>
      <c r="CU141" s="29"/>
      <c r="CV141" s="29"/>
      <c r="CW141" s="29"/>
      <c r="CX141" s="29"/>
      <c r="CY141" s="368"/>
      <c r="CZ141" s="29"/>
      <c r="DA141" s="368"/>
      <c r="DB141" s="29"/>
      <c r="DC141" s="368"/>
      <c r="DD141" s="29"/>
      <c r="DE141" s="368"/>
      <c r="DF141" s="29"/>
      <c r="DG141" s="368"/>
      <c r="DH141" s="156"/>
      <c r="DI141" s="29"/>
      <c r="DJ141" s="29"/>
      <c r="DK141" s="29"/>
      <c r="DL141" s="29"/>
      <c r="DM141" s="29"/>
      <c r="DN141" s="29"/>
      <c r="DO141" s="351"/>
      <c r="DP141" s="1"/>
      <c r="DQ141" s="351"/>
      <c r="DR141" s="1"/>
      <c r="DS141" s="351"/>
      <c r="DT141" s="1"/>
      <c r="DU141" s="351"/>
      <c r="DV141" s="1"/>
      <c r="DW141" s="351"/>
      <c r="DX141" s="138"/>
      <c r="DY141" s="1"/>
      <c r="DZ141" s="1"/>
      <c r="EA141" s="1"/>
      <c r="EB141" s="1"/>
      <c r="EC141" s="1"/>
      <c r="EO141" s="1"/>
      <c r="EP141" s="1"/>
      <c r="EQ141" s="1"/>
      <c r="ER141" s="1"/>
      <c r="ES141" s="1"/>
      <c r="FE141" s="28"/>
    </row>
    <row r="142" spans="1:161" ht="15" customHeight="1" x14ac:dyDescent="0.25">
      <c r="A142" s="137" t="str">
        <f ca="1">dummy1!T31</f>
        <v>Bye</v>
      </c>
      <c r="B142" s="132"/>
      <c r="C142" s="15" t="str">
        <f ca="1">IF(D142="Bye","","("&amp;A142&amp;")")</f>
        <v>(Bye)</v>
      </c>
      <c r="D142" s="10" t="str">
        <f ca="1">IFERROR(VLOOKUP(A142,dummy1!$K$45:$L$300,2,FALSE),"")</f>
        <v/>
      </c>
      <c r="E142" s="10"/>
      <c r="F142" s="24"/>
      <c r="G142" s="353"/>
      <c r="H142" s="24"/>
      <c r="I142" s="353"/>
      <c r="J142" s="24"/>
      <c r="K142" s="353"/>
      <c r="L142" s="24"/>
      <c r="M142" s="353"/>
      <c r="N142" s="24"/>
      <c r="O142" s="362"/>
      <c r="P142" s="145">
        <f ca="1">IF(A141="Bye",$A$11,IF(F141&lt;F142,1,0)+IF(H141&lt;H142,1,0)+IF(J141&lt;J142,1,0)+IF(L141&lt;L142,1,0)+IF(N141&lt;N142,1,0))</f>
        <v>3</v>
      </c>
      <c r="AG142" s="148"/>
      <c r="AH142" s="247"/>
      <c r="AI142" s="16"/>
      <c r="AJ142" s="1"/>
      <c r="AK142" s="1"/>
      <c r="AL142" s="9"/>
      <c r="AM142" s="351"/>
      <c r="AN142" s="9"/>
      <c r="AP142" s="9"/>
      <c r="AR142" s="9"/>
      <c r="AT142" s="9"/>
      <c r="AV142" s="137"/>
      <c r="BM142" s="28"/>
      <c r="CC142" s="28"/>
      <c r="CD142" s="223"/>
      <c r="CT142" s="29"/>
      <c r="CU142" s="29"/>
      <c r="CV142" s="29"/>
      <c r="CW142" s="29"/>
      <c r="CX142" s="29"/>
      <c r="CY142" s="368"/>
      <c r="CZ142" s="29"/>
      <c r="DA142" s="368"/>
      <c r="DB142" s="29"/>
      <c r="DC142" s="368"/>
      <c r="DD142" s="29"/>
      <c r="DE142" s="368"/>
      <c r="DF142" s="29"/>
      <c r="DG142" s="368"/>
      <c r="DH142" s="156"/>
      <c r="DI142" s="29"/>
      <c r="DJ142" s="29"/>
      <c r="DK142" s="423"/>
      <c r="DL142" s="423"/>
      <c r="DM142" s="423"/>
      <c r="DN142" s="29"/>
      <c r="DO142" s="351"/>
      <c r="DP142" s="1"/>
      <c r="DQ142" s="351"/>
      <c r="DR142" s="1"/>
      <c r="DS142" s="351"/>
      <c r="DT142" s="1"/>
      <c r="DU142" s="351"/>
      <c r="DV142" s="1"/>
      <c r="DW142" s="351"/>
      <c r="DX142" s="138"/>
      <c r="DY142" s="1"/>
      <c r="DZ142" s="1"/>
      <c r="EA142" s="1"/>
      <c r="EB142" s="1"/>
      <c r="EC142" s="1"/>
      <c r="EO142" s="1"/>
      <c r="EP142" s="1"/>
      <c r="EQ142" s="1"/>
      <c r="ER142" s="1"/>
      <c r="ES142" s="1"/>
      <c r="FE142" s="28"/>
    </row>
    <row r="143" spans="1:161" ht="15" customHeight="1" x14ac:dyDescent="0.25">
      <c r="B143" s="132"/>
      <c r="C143" s="16"/>
      <c r="D143" s="1"/>
      <c r="E143" s="1"/>
      <c r="F143" s="9"/>
      <c r="G143" s="351"/>
      <c r="H143" s="9"/>
      <c r="I143" s="351"/>
      <c r="J143" s="9"/>
      <c r="K143" s="351"/>
      <c r="L143" s="9"/>
      <c r="M143" s="351"/>
      <c r="N143" s="9"/>
      <c r="O143" s="351"/>
      <c r="P143" s="146"/>
      <c r="R143" s="240"/>
      <c r="S143" s="16"/>
      <c r="T143" s="1"/>
      <c r="U143" s="9"/>
      <c r="V143" s="9"/>
      <c r="W143" s="351"/>
      <c r="X143" s="9"/>
      <c r="Y143" s="351"/>
      <c r="Z143" s="9"/>
      <c r="AA143" s="351"/>
      <c r="AB143" s="9"/>
      <c r="AC143" s="351"/>
      <c r="AD143" s="9"/>
      <c r="AE143" s="351"/>
      <c r="AG143" s="148"/>
      <c r="BM143" s="28"/>
      <c r="CC143" s="28"/>
      <c r="CD143" s="223"/>
      <c r="CT143" s="29"/>
      <c r="CU143" s="29"/>
      <c r="CV143" s="29"/>
      <c r="CW143" s="29"/>
      <c r="CX143" s="29"/>
      <c r="CY143" s="368"/>
      <c r="CZ143" s="29"/>
      <c r="DA143" s="368"/>
      <c r="DB143" s="29"/>
      <c r="DC143" s="368"/>
      <c r="DD143" s="29"/>
      <c r="DE143" s="368"/>
      <c r="DF143" s="29"/>
      <c r="DG143" s="368"/>
      <c r="DH143" s="156"/>
      <c r="DI143" s="29"/>
      <c r="DJ143" s="29"/>
      <c r="DK143" s="112"/>
      <c r="DL143" s="29"/>
      <c r="DM143" s="29"/>
      <c r="DN143" s="29"/>
      <c r="DO143" s="351"/>
      <c r="DP143" s="1"/>
      <c r="DQ143" s="351"/>
      <c r="DR143" s="1"/>
      <c r="DS143" s="351"/>
      <c r="DT143" s="1"/>
      <c r="DU143" s="351"/>
      <c r="DV143" s="1"/>
      <c r="DW143" s="351"/>
      <c r="DX143" s="138"/>
      <c r="DY143" s="1"/>
      <c r="DZ143" s="1"/>
      <c r="EA143" s="1"/>
      <c r="EB143" s="1"/>
      <c r="EC143" s="1"/>
      <c r="EO143" s="1"/>
      <c r="EP143" s="1"/>
      <c r="EQ143" s="1"/>
      <c r="ER143" s="1"/>
      <c r="ES143" s="1"/>
      <c r="FE143" s="28"/>
    </row>
    <row r="144" spans="1:161" ht="15" customHeight="1" thickBot="1" x14ac:dyDescent="0.3">
      <c r="B144" s="131"/>
      <c r="C144" s="130">
        <f ca="1">IF(A141&lt;&gt;"Bye",IF(A142&lt;&gt;"Bye",C138+1,C138),C138)</f>
        <v>8</v>
      </c>
      <c r="D144" s="182">
        <f ca="1">VLOOKUP(C144,dummy1!$O$9:$R$72,2,FALSE)</f>
        <v>42040</v>
      </c>
      <c r="E144" s="183">
        <f ca="1">VLOOKUP(C144,dummy1!$O$9:$R$72,3,FALSE)</f>
        <v>0.625</v>
      </c>
      <c r="F144" s="412" t="str">
        <f ca="1">VLOOKUP(C144,dummy1!$O$9:$R$72,4,FALSE)</f>
        <v>Court 8</v>
      </c>
      <c r="G144" s="412"/>
      <c r="H144" s="412"/>
      <c r="I144" s="412"/>
      <c r="J144" s="412"/>
      <c r="K144" s="412"/>
      <c r="L144" s="412"/>
      <c r="M144" s="412"/>
      <c r="N144" s="412"/>
      <c r="O144" s="351"/>
      <c r="P144" s="146"/>
      <c r="Q144" s="157"/>
      <c r="R144" s="241"/>
      <c r="S144" s="27" t="str">
        <f ca="1">IF(P141=$A$11,C141,IF(P142=$A$11,C142,""))</f>
        <v>(Bye)</v>
      </c>
      <c r="T144" s="1" t="str">
        <f ca="1">IF(P141=$A$11,D141,IF(P142=$A$11,D142,"Winner Match "&amp;C144))</f>
        <v/>
      </c>
      <c r="U144" s="1"/>
      <c r="V144" s="23"/>
      <c r="W144" s="352"/>
      <c r="X144" s="23"/>
      <c r="Y144" s="352"/>
      <c r="Z144" s="23"/>
      <c r="AA144" s="352"/>
      <c r="AB144" s="23"/>
      <c r="AC144" s="352"/>
      <c r="AD144" s="23"/>
      <c r="AE144" s="361"/>
      <c r="AF144" s="138">
        <f>IF(V144&gt;V145,1,0)+IF(X144&gt;X145,1,0)+IF(Z144&gt;Z145,1,0)+IF(AB144&gt;AB145,1,0)+IF(AD144&gt;AD145,1,0)</f>
        <v>0</v>
      </c>
      <c r="AG144" s="148"/>
      <c r="BM144" s="28"/>
      <c r="CC144" s="28"/>
      <c r="CD144" s="223"/>
      <c r="CT144" s="29"/>
      <c r="CU144" s="29"/>
      <c r="CV144" s="29"/>
      <c r="CW144" s="29"/>
      <c r="CX144" s="29"/>
      <c r="CY144" s="368"/>
      <c r="CZ144" s="29"/>
      <c r="DA144" s="368"/>
      <c r="DB144" s="29"/>
      <c r="DC144" s="368"/>
      <c r="DD144" s="29"/>
      <c r="DE144" s="368"/>
      <c r="DF144" s="29"/>
      <c r="DG144" s="368"/>
      <c r="DH144" s="156"/>
      <c r="DI144" s="29"/>
      <c r="DJ144" s="29"/>
      <c r="DK144" s="112"/>
      <c r="DL144" s="29"/>
      <c r="DM144" s="29"/>
      <c r="DN144" s="29"/>
      <c r="DO144" s="351"/>
      <c r="DP144" s="1"/>
      <c r="DQ144" s="351"/>
      <c r="DR144" s="1"/>
      <c r="DS144" s="351"/>
      <c r="DT144" s="1"/>
      <c r="DU144" s="351"/>
      <c r="DV144" s="1"/>
      <c r="DW144" s="351"/>
      <c r="DX144" s="138"/>
      <c r="DY144" s="1"/>
      <c r="DZ144" s="1"/>
      <c r="EA144" s="1"/>
      <c r="EB144" s="1"/>
      <c r="EC144" s="1"/>
      <c r="EO144" s="1"/>
      <c r="EP144" s="1"/>
      <c r="EQ144" s="1"/>
      <c r="ER144" s="1"/>
      <c r="ES144" s="1"/>
      <c r="FE144" s="28"/>
    </row>
    <row r="145" spans="1:181" ht="15" customHeight="1" x14ac:dyDescent="0.25">
      <c r="B145" s="113"/>
      <c r="C145" s="16"/>
      <c r="D145" s="1"/>
      <c r="E145" s="1"/>
      <c r="F145" s="9"/>
      <c r="G145" s="351"/>
      <c r="H145" s="9"/>
      <c r="I145" s="351"/>
      <c r="J145" s="9"/>
      <c r="K145" s="351"/>
      <c r="L145" s="9"/>
      <c r="M145" s="351"/>
      <c r="N145" s="9"/>
      <c r="O145" s="351"/>
      <c r="P145" s="146"/>
      <c r="R145" s="240"/>
      <c r="S145" s="15" t="str">
        <f ca="1">IF(P147=$A$11,C147,IF(P148=$A$11,C148,""))</f>
        <v>(Bye)</v>
      </c>
      <c r="T145" s="10" t="str">
        <f ca="1">IF(P147=$A$11,D147,IF(P148=$A$11,D148,"Winner Match "&amp;C150))</f>
        <v/>
      </c>
      <c r="U145" s="10"/>
      <c r="V145" s="24"/>
      <c r="W145" s="353"/>
      <c r="X145" s="24"/>
      <c r="Y145" s="353"/>
      <c r="Z145" s="24"/>
      <c r="AA145" s="353"/>
      <c r="AB145" s="24"/>
      <c r="AC145" s="353"/>
      <c r="AD145" s="24"/>
      <c r="AE145" s="362"/>
      <c r="AF145" s="149">
        <f>IF(V144&lt;V145,1,0)+IF(X144&lt;X145,1,0)+IF(Z144&lt;Z145,1,0)+IF(AB144&lt;AB145,1,0)+IF(AD144&lt;AD145,1,0)</f>
        <v>0</v>
      </c>
      <c r="BM145" s="28"/>
      <c r="CC145" s="28"/>
      <c r="CD145" s="223"/>
      <c r="CT145" s="29"/>
      <c r="CU145" s="29"/>
      <c r="CV145" s="29"/>
      <c r="CW145" s="29"/>
      <c r="CX145" s="29"/>
      <c r="CY145" s="368"/>
      <c r="CZ145" s="29"/>
      <c r="DA145" s="368"/>
      <c r="DB145" s="29"/>
      <c r="DC145" s="368"/>
      <c r="DD145" s="29"/>
      <c r="DE145" s="368"/>
      <c r="DF145" s="29"/>
      <c r="DG145" s="368"/>
      <c r="DH145" s="156"/>
      <c r="DI145" s="29"/>
      <c r="DJ145" s="29"/>
      <c r="DK145" s="112"/>
      <c r="DL145" s="29"/>
      <c r="DM145" s="29"/>
      <c r="DN145" s="29"/>
      <c r="DO145" s="351"/>
      <c r="DP145" s="1"/>
      <c r="DQ145" s="351"/>
      <c r="DR145" s="1"/>
      <c r="DS145" s="351"/>
      <c r="DT145" s="1"/>
      <c r="DU145" s="351"/>
      <c r="DV145" s="1"/>
      <c r="DW145" s="351"/>
      <c r="DX145" s="138"/>
      <c r="DY145" s="1"/>
      <c r="DZ145" s="1"/>
      <c r="EA145" s="1"/>
      <c r="EB145" s="1"/>
      <c r="EC145" s="1"/>
      <c r="EO145" s="1"/>
      <c r="EP145" s="1"/>
      <c r="EQ145" s="1"/>
      <c r="ER145" s="1"/>
      <c r="ES145" s="1"/>
      <c r="FE145" s="28"/>
    </row>
    <row r="146" spans="1:181" ht="15" customHeight="1" x14ac:dyDescent="0.25">
      <c r="A146" s="137" t="str">
        <f ca="1">IF(OR(A147="Bye",A148="Bye"),"Bye","")</f>
        <v>Bye</v>
      </c>
      <c r="B146" s="131"/>
      <c r="C146" s="16"/>
      <c r="D146" s="1"/>
      <c r="E146" s="9"/>
      <c r="F146" s="9"/>
      <c r="G146" s="351"/>
      <c r="H146" s="9"/>
      <c r="I146" s="351"/>
      <c r="J146" s="9"/>
      <c r="K146" s="351"/>
      <c r="L146" s="9"/>
      <c r="M146" s="351"/>
      <c r="N146" s="9"/>
      <c r="O146" s="351"/>
      <c r="Q146" s="148"/>
      <c r="R146" s="240"/>
      <c r="S146" s="16"/>
      <c r="T146" s="1"/>
      <c r="U146" s="1"/>
      <c r="V146" s="9"/>
      <c r="W146" s="351"/>
      <c r="X146" s="9"/>
      <c r="Y146" s="351"/>
      <c r="Z146" s="9"/>
      <c r="AA146" s="351"/>
      <c r="AB146" s="9"/>
      <c r="AC146" s="351"/>
      <c r="AD146" s="9"/>
      <c r="AE146" s="351"/>
      <c r="BM146" s="28"/>
      <c r="CC146" s="28"/>
      <c r="CD146" s="223"/>
      <c r="CT146" s="29"/>
      <c r="CU146" s="29"/>
      <c r="CV146" s="29"/>
      <c r="CW146" s="29"/>
      <c r="CX146" s="29"/>
      <c r="CY146" s="368"/>
      <c r="CZ146" s="29"/>
      <c r="DA146" s="368"/>
      <c r="DB146" s="29"/>
      <c r="DC146" s="368"/>
      <c r="DD146" s="29"/>
      <c r="DE146" s="368"/>
      <c r="DF146" s="29"/>
      <c r="DG146" s="368"/>
      <c r="DH146" s="156"/>
      <c r="DI146" s="29"/>
      <c r="DJ146" s="29"/>
      <c r="DK146" s="112"/>
      <c r="DL146" s="29"/>
      <c r="DM146" s="29"/>
      <c r="DN146" s="29"/>
      <c r="DO146" s="351"/>
      <c r="DP146" s="1"/>
      <c r="DQ146" s="351"/>
      <c r="DR146" s="1"/>
      <c r="DS146" s="351"/>
      <c r="DT146" s="1"/>
      <c r="DU146" s="351"/>
      <c r="DV146" s="1"/>
      <c r="DW146" s="351"/>
      <c r="DX146" s="138"/>
      <c r="DY146" s="1"/>
      <c r="DZ146" s="1"/>
      <c r="EA146" s="1"/>
      <c r="EB146" s="1"/>
      <c r="EC146" s="1"/>
      <c r="EO146" s="1"/>
      <c r="EP146" s="1"/>
      <c r="EQ146" s="1"/>
      <c r="ER146" s="1"/>
      <c r="ES146" s="1"/>
      <c r="FE146" s="28"/>
    </row>
    <row r="147" spans="1:181" ht="15" customHeight="1" thickBot="1" x14ac:dyDescent="0.3">
      <c r="A147" s="137" t="str">
        <f ca="1">dummy1!S32</f>
        <v>Bye</v>
      </c>
      <c r="B147" s="132"/>
      <c r="C147" s="15" t="str">
        <f ca="1">IF(D147="Bye","","("&amp;A147&amp;")")</f>
        <v>(Bye)</v>
      </c>
      <c r="D147" s="1" t="str">
        <f ca="1">IFERROR(VLOOKUP(A147,dummy1!$K$45:$L$300,2,FALSE),"")</f>
        <v/>
      </c>
      <c r="E147" s="1"/>
      <c r="F147" s="23"/>
      <c r="G147" s="352"/>
      <c r="H147" s="23"/>
      <c r="I147" s="352"/>
      <c r="J147" s="23"/>
      <c r="K147" s="352"/>
      <c r="L147" s="23"/>
      <c r="M147" s="352"/>
      <c r="N147" s="23"/>
      <c r="O147" s="361"/>
      <c r="P147" s="138">
        <f ca="1">IF(A148="Bye",$A$11,IF(F147&gt;F148,1,0)+IF(H147&gt;H148,1,0)+IF(J147&gt;J148,1,0)+IF(L147&gt;L148,1,0)+IF(N147&gt;N148,1,0))</f>
        <v>3</v>
      </c>
      <c r="Q147" s="148"/>
      <c r="R147" s="240"/>
      <c r="S147" s="184">
        <f ca="1">S135+1</f>
        <v>24</v>
      </c>
      <c r="T147" s="185">
        <f ca="1">VLOOKUP(S147,dummy1!$O$9:$R$72,2,FALSE)</f>
        <v>42040</v>
      </c>
      <c r="U147" s="186">
        <f ca="1">VLOOKUP(S147,dummy1!$O$9:$R$72,3,FALSE)</f>
        <v>0.70833333333333337</v>
      </c>
      <c r="V147" s="414" t="str">
        <f ca="1">VLOOKUP(S147,dummy1!$O$9:$R$72,4,FALSE)</f>
        <v>Court 8</v>
      </c>
      <c r="W147" s="414"/>
      <c r="X147" s="414"/>
      <c r="Y147" s="414"/>
      <c r="Z147" s="414"/>
      <c r="AA147" s="414"/>
      <c r="AB147" s="414"/>
      <c r="AC147" s="414"/>
      <c r="AD147" s="414"/>
      <c r="AE147" s="351"/>
      <c r="BM147" s="28"/>
      <c r="CC147" s="28"/>
      <c r="CD147" s="223"/>
      <c r="CT147" s="29"/>
      <c r="CU147" s="29"/>
      <c r="CV147" s="29"/>
      <c r="CW147" s="29"/>
      <c r="CX147" s="29"/>
      <c r="CY147" s="368"/>
      <c r="CZ147" s="29"/>
      <c r="DA147" s="368"/>
      <c r="DB147" s="29"/>
      <c r="DC147" s="368"/>
      <c r="DD147" s="29"/>
      <c r="DE147" s="368"/>
      <c r="DF147" s="29"/>
      <c r="DG147" s="368"/>
      <c r="DH147" s="156"/>
      <c r="DI147" s="29"/>
      <c r="DJ147" s="29"/>
      <c r="DK147" s="112"/>
      <c r="DL147" s="29"/>
      <c r="DM147" s="29"/>
      <c r="DN147" s="29"/>
      <c r="DO147" s="351"/>
      <c r="DP147" s="1"/>
      <c r="DQ147" s="351"/>
      <c r="DR147" s="1"/>
      <c r="DS147" s="351"/>
      <c r="DT147" s="1"/>
      <c r="DU147" s="351"/>
      <c r="DV147" s="1"/>
      <c r="DW147" s="351"/>
      <c r="DX147" s="138"/>
      <c r="DY147" s="1"/>
      <c r="DZ147" s="1"/>
      <c r="EA147" s="1"/>
      <c r="EB147" s="1"/>
      <c r="EC147" s="1"/>
      <c r="EO147" s="1"/>
      <c r="EP147" s="1"/>
      <c r="EQ147" s="1"/>
      <c r="ER147" s="1"/>
      <c r="ES147" s="1"/>
      <c r="FE147" s="28"/>
    </row>
    <row r="148" spans="1:181" ht="15" customHeight="1" x14ac:dyDescent="0.25">
      <c r="A148" s="137" t="str">
        <f ca="1">dummy1!T32</f>
        <v>Bye</v>
      </c>
      <c r="B148" s="132"/>
      <c r="C148" s="15" t="str">
        <f ca="1">IF(D148="Bye","","("&amp;A148&amp;")")</f>
        <v>(Bye)</v>
      </c>
      <c r="D148" s="10" t="str">
        <f ca="1">IFERROR(VLOOKUP(A148,dummy1!$K$45:$L$300,2,FALSE),"")</f>
        <v/>
      </c>
      <c r="E148" s="10"/>
      <c r="F148" s="24"/>
      <c r="G148" s="353"/>
      <c r="H148" s="24"/>
      <c r="I148" s="353"/>
      <c r="J148" s="24"/>
      <c r="K148" s="353"/>
      <c r="L148" s="24"/>
      <c r="M148" s="353"/>
      <c r="N148" s="24"/>
      <c r="O148" s="362"/>
      <c r="P148" s="149">
        <f ca="1">IF(A147="Bye",$A$11,IF(F147&lt;F148,1,0)+IF(H147&lt;H148,1,0)+IF(J147&lt;J148,1,0)+IF(L147&lt;L148,1,0)+IF(N147&lt;N148,1,0))</f>
        <v>3</v>
      </c>
      <c r="R148" s="112"/>
      <c r="S148" s="16"/>
      <c r="T148" s="1"/>
      <c r="U148" s="1"/>
      <c r="V148" s="9"/>
      <c r="W148" s="351"/>
      <c r="X148" s="9"/>
      <c r="Y148" s="351"/>
      <c r="Z148" s="9"/>
      <c r="AA148" s="351"/>
      <c r="AB148" s="9"/>
      <c r="AC148" s="351"/>
      <c r="AD148" s="9"/>
      <c r="AE148" s="351"/>
      <c r="BM148" s="28"/>
      <c r="BN148" s="202"/>
      <c r="BO148" s="16"/>
      <c r="BQ148" s="9"/>
      <c r="BR148" s="9"/>
      <c r="BT148" s="9"/>
      <c r="BV148" s="9"/>
      <c r="BX148" s="9"/>
      <c r="BZ148" s="9"/>
      <c r="CB148" s="137"/>
      <c r="CC148" s="28"/>
      <c r="CD148" s="223"/>
      <c r="CT148" s="29"/>
      <c r="CU148" s="29"/>
      <c r="CV148" s="29"/>
      <c r="CW148" s="29"/>
      <c r="CX148" s="29"/>
      <c r="CY148" s="368"/>
      <c r="CZ148" s="29"/>
      <c r="DA148" s="368"/>
      <c r="DB148" s="29"/>
      <c r="DC148" s="368"/>
      <c r="DD148" s="29"/>
      <c r="DE148" s="368"/>
      <c r="DF148" s="29"/>
      <c r="DG148" s="368"/>
      <c r="DH148" s="156"/>
      <c r="DI148" s="29"/>
      <c r="DJ148" s="29"/>
      <c r="DK148" s="112"/>
      <c r="DL148" s="29"/>
      <c r="DM148" s="29"/>
      <c r="DN148" s="29"/>
      <c r="DO148" s="351"/>
      <c r="DP148" s="1"/>
      <c r="DQ148" s="351"/>
      <c r="DR148" s="1"/>
      <c r="DS148" s="351"/>
      <c r="DT148" s="1"/>
      <c r="DU148" s="351"/>
      <c r="DV148" s="1"/>
      <c r="DW148" s="351"/>
      <c r="DX148" s="138"/>
      <c r="DY148" s="1"/>
      <c r="DZ148" s="1"/>
      <c r="EA148" s="1"/>
      <c r="EB148" s="1"/>
      <c r="EC148" s="1"/>
      <c r="EO148" s="1"/>
      <c r="EP148" s="1"/>
      <c r="EQ148" s="1"/>
      <c r="ER148" s="1"/>
      <c r="ES148" s="1"/>
      <c r="FE148" s="28"/>
    </row>
    <row r="149" spans="1:181" ht="15" customHeight="1" thickBot="1" x14ac:dyDescent="0.3">
      <c r="B149" s="132"/>
      <c r="C149" s="16"/>
      <c r="D149" s="1"/>
      <c r="E149" s="1"/>
      <c r="F149" s="9"/>
      <c r="G149" s="351"/>
      <c r="H149" s="9"/>
      <c r="I149" s="351"/>
      <c r="J149" s="9"/>
      <c r="K149" s="351"/>
      <c r="L149" s="9"/>
      <c r="M149" s="351"/>
      <c r="N149" s="9"/>
      <c r="O149" s="351"/>
      <c r="P149" s="138"/>
      <c r="BM149" s="25"/>
      <c r="BN149" s="203"/>
      <c r="BO149" s="27" t="str">
        <f>IF(BL126=$A$11,AY126,IF(BL127=$A$11,AY127,""))</f>
        <v/>
      </c>
      <c r="BP149" s="1" t="str">
        <f ca="1">IF(BL126=$A$11,AZ126,IF(BL127=$A$11,AZ127,"Winner Match "&amp;AY129))</f>
        <v>Winner Match 51</v>
      </c>
      <c r="BR149" s="23"/>
      <c r="BS149" s="352"/>
      <c r="BT149" s="23"/>
      <c r="BU149" s="352"/>
      <c r="BV149" s="23"/>
      <c r="BW149" s="352"/>
      <c r="BX149" s="23"/>
      <c r="BY149" s="352"/>
      <c r="BZ149" s="23"/>
      <c r="CA149" s="361"/>
      <c r="CB149" s="138">
        <f>IF(BR149&gt;BR150,1,0)+IF(BT149&gt;BT150,1,0)+IF(BV149&gt;BV150,1,0)+IF(BX149&gt;BX150,1,0)+IF(BZ149&gt;BZ150,1,0)</f>
        <v>0</v>
      </c>
      <c r="CC149" s="28"/>
      <c r="CD149" s="223"/>
      <c r="CT149" s="29"/>
      <c r="CU149" s="29"/>
      <c r="CV149" s="29"/>
      <c r="CW149" s="29"/>
      <c r="CX149" s="29"/>
      <c r="CY149" s="368"/>
      <c r="CZ149" s="29"/>
      <c r="DA149" s="368"/>
      <c r="DB149" s="29"/>
      <c r="DC149" s="368"/>
      <c r="DD149" s="29"/>
      <c r="DE149" s="368"/>
      <c r="DF149" s="29"/>
      <c r="DG149" s="368"/>
      <c r="DH149" s="156"/>
      <c r="DI149" s="29"/>
      <c r="DJ149" s="29"/>
      <c r="DK149" s="112"/>
      <c r="DL149" s="29"/>
      <c r="DM149" s="29"/>
      <c r="DN149" s="29"/>
      <c r="DO149" s="351"/>
      <c r="DP149" s="1"/>
      <c r="DQ149" s="351"/>
      <c r="DR149" s="1"/>
      <c r="DS149" s="351"/>
      <c r="DT149" s="1"/>
      <c r="DU149" s="351"/>
      <c r="DV149" s="1"/>
      <c r="DW149" s="351"/>
      <c r="DX149" s="138"/>
      <c r="DY149" s="1"/>
      <c r="DZ149" s="1"/>
      <c r="EA149" s="1"/>
      <c r="EB149" s="1"/>
      <c r="EC149" s="1"/>
      <c r="EO149" s="1"/>
      <c r="EP149" s="1"/>
      <c r="EQ149" s="1"/>
      <c r="ER149" s="1"/>
      <c r="ES149" s="1"/>
      <c r="FE149" s="28"/>
    </row>
    <row r="150" spans="1:181" ht="15" customHeight="1" x14ac:dyDescent="0.25">
      <c r="B150" s="131"/>
      <c r="C150" s="130">
        <f ca="1">IF(A147&lt;&gt;"Bye",IF(A148&lt;&gt;"Bye",C144+1,C144),C144)</f>
        <v>8</v>
      </c>
      <c r="D150" s="182">
        <f ca="1">VLOOKUP(C150,dummy1!$O$9:$R$72,2,FALSE)</f>
        <v>42040</v>
      </c>
      <c r="E150" s="183">
        <f ca="1">VLOOKUP(C150,dummy1!$O$9:$R$72,3,FALSE)</f>
        <v>0.625</v>
      </c>
      <c r="F150" s="412" t="str">
        <f ca="1">VLOOKUP(C150,dummy1!$O$9:$R$72,4,FALSE)</f>
        <v>Court 8</v>
      </c>
      <c r="G150" s="412"/>
      <c r="H150" s="412"/>
      <c r="I150" s="412"/>
      <c r="J150" s="412"/>
      <c r="K150" s="412"/>
      <c r="L150" s="412"/>
      <c r="M150" s="412"/>
      <c r="N150" s="412"/>
      <c r="O150" s="351"/>
      <c r="P150" s="138"/>
      <c r="X150" s="4"/>
      <c r="Z150" s="4"/>
      <c r="BM150" s="28"/>
      <c r="BN150" s="204"/>
      <c r="BO150" s="15" t="str">
        <f>IF(BL174=$A$11,AY174,IF(BL175=$A$11,AY175,""))</f>
        <v/>
      </c>
      <c r="BP150" s="10" t="str">
        <f ca="1">IF(BL174=$A$11,AZ174,IF(BL175=$A$11,AZ175,"Winner Match "&amp;AY177))</f>
        <v>Winner Match 52</v>
      </c>
      <c r="BQ150" s="10"/>
      <c r="BR150" s="24"/>
      <c r="BS150" s="353"/>
      <c r="BT150" s="24"/>
      <c r="BU150" s="353"/>
      <c r="BV150" s="24"/>
      <c r="BW150" s="353"/>
      <c r="BX150" s="24"/>
      <c r="BY150" s="353"/>
      <c r="BZ150" s="24"/>
      <c r="CA150" s="362"/>
      <c r="CB150" s="149">
        <f>IF(BR149&lt;BR150,1,0)+IF(BT149&lt;BT150,1,0)+IF(BV149&lt;BV150,1,0)+IF(BX149&lt;BX150,1,0)+IF(BZ149&lt;BZ150,1,0)</f>
        <v>0</v>
      </c>
      <c r="CC150" s="1"/>
      <c r="CD150" s="223"/>
      <c r="CT150" s="29"/>
      <c r="CU150" s="29"/>
      <c r="CV150" s="29"/>
      <c r="CW150" s="29"/>
      <c r="CX150" s="29"/>
      <c r="CY150" s="368"/>
      <c r="CZ150" s="29"/>
      <c r="DA150" s="368"/>
      <c r="DB150" s="29"/>
      <c r="DC150" s="368"/>
      <c r="DD150" s="29"/>
      <c r="DE150" s="368"/>
      <c r="DF150" s="29"/>
      <c r="DG150" s="368"/>
      <c r="DH150" s="156"/>
      <c r="DI150" s="29"/>
      <c r="DJ150" s="29"/>
      <c r="DK150" s="112"/>
      <c r="DL150" s="29"/>
      <c r="DM150" s="29"/>
      <c r="DN150" s="29"/>
      <c r="DO150" s="351"/>
      <c r="DP150" s="1"/>
      <c r="DQ150" s="351"/>
      <c r="DR150" s="1"/>
      <c r="DS150" s="351"/>
      <c r="DT150" s="1"/>
      <c r="DU150" s="351"/>
      <c r="DV150" s="1"/>
      <c r="DW150" s="351"/>
      <c r="DX150" s="138"/>
      <c r="DY150" s="1"/>
      <c r="DZ150" s="1"/>
      <c r="EA150" s="1"/>
      <c r="EB150" s="1"/>
      <c r="EC150" s="1"/>
      <c r="EO150" s="1"/>
      <c r="EP150" s="1"/>
      <c r="EQ150" s="1"/>
      <c r="ER150" s="1"/>
      <c r="ES150" s="1"/>
      <c r="FE150" s="28"/>
    </row>
    <row r="151" spans="1:181" ht="15" customHeight="1" x14ac:dyDescent="0.25">
      <c r="B151" s="113"/>
      <c r="C151" s="16"/>
      <c r="D151" s="1"/>
      <c r="E151" s="1"/>
      <c r="F151" s="9"/>
      <c r="G151" s="351"/>
      <c r="H151" s="9"/>
      <c r="I151" s="351"/>
      <c r="J151" s="9"/>
      <c r="K151" s="351"/>
      <c r="L151" s="9"/>
      <c r="M151" s="351"/>
      <c r="N151" s="9"/>
      <c r="O151" s="351"/>
      <c r="BM151" s="28"/>
      <c r="BN151" s="204"/>
      <c r="BO151" s="16"/>
      <c r="BR151" s="9"/>
      <c r="BT151" s="9"/>
      <c r="BV151" s="9"/>
      <c r="BX151" s="9"/>
      <c r="BZ151" s="9"/>
      <c r="CB151" s="137"/>
      <c r="CC151" s="1"/>
      <c r="CD151" s="223"/>
      <c r="CT151" s="29"/>
      <c r="CU151" s="29"/>
      <c r="CV151" s="29"/>
      <c r="CW151" s="29"/>
      <c r="CX151" s="29"/>
      <c r="CY151" s="368"/>
      <c r="CZ151" s="29"/>
      <c r="DA151" s="368"/>
      <c r="DB151" s="29"/>
      <c r="DC151" s="368"/>
      <c r="DD151" s="29"/>
      <c r="DE151" s="368"/>
      <c r="DF151" s="29"/>
      <c r="DG151" s="368"/>
      <c r="DH151" s="156"/>
      <c r="DI151" s="29"/>
      <c r="DJ151" s="29"/>
      <c r="DK151" s="112"/>
      <c r="DL151" s="29"/>
      <c r="DM151" s="29"/>
      <c r="DN151" s="29"/>
      <c r="DO151" s="351"/>
      <c r="DP151" s="1"/>
      <c r="DQ151" s="351"/>
      <c r="DR151" s="1"/>
      <c r="DS151" s="351"/>
      <c r="DT151" s="1"/>
      <c r="DU151" s="351"/>
      <c r="DV151" s="1"/>
      <c r="DW151" s="351"/>
      <c r="DX151" s="138"/>
      <c r="DY151" s="1"/>
      <c r="DZ151" s="1"/>
      <c r="EA151" s="1"/>
      <c r="EB151" s="1"/>
      <c r="EC151" s="1"/>
      <c r="EO151" s="1"/>
      <c r="EP151" s="1"/>
      <c r="EQ151" s="1"/>
      <c r="ER151" s="1"/>
      <c r="ES151" s="1"/>
      <c r="FE151" s="28"/>
      <c r="FF151" s="29"/>
      <c r="FG151" s="29"/>
      <c r="FH151" s="29"/>
      <c r="FI151" s="29"/>
      <c r="FJ151" s="29"/>
      <c r="FK151" s="351"/>
      <c r="FL151" s="1"/>
      <c r="FM151" s="351"/>
      <c r="FN151" s="1"/>
      <c r="FO151" s="351"/>
      <c r="FP151" s="1"/>
      <c r="FQ151" s="351"/>
      <c r="FR151" s="1"/>
      <c r="FS151" s="351"/>
      <c r="FT151" s="138"/>
      <c r="FU151" s="1"/>
      <c r="FV151" s="1"/>
      <c r="FW151" s="1"/>
      <c r="FX151" s="1"/>
      <c r="FY151" s="1"/>
    </row>
    <row r="152" spans="1:181" ht="15" customHeight="1" x14ac:dyDescent="0.25">
      <c r="A152" s="137" t="str">
        <f ca="1">IF(OR(A153="Bye",A154="Bye"),"Bye","")</f>
        <v>Bye</v>
      </c>
      <c r="B152" s="131"/>
      <c r="C152" s="16"/>
      <c r="D152" s="1"/>
      <c r="E152" s="9"/>
      <c r="F152" s="9"/>
      <c r="G152" s="351"/>
      <c r="H152" s="9"/>
      <c r="I152" s="351"/>
      <c r="J152" s="9"/>
      <c r="K152" s="351"/>
      <c r="L152" s="9"/>
      <c r="M152" s="351"/>
      <c r="N152" s="9"/>
      <c r="O152" s="351"/>
      <c r="BM152" s="28"/>
      <c r="BN152" s="202"/>
      <c r="BO152" s="201">
        <f ca="1">BO56+1</f>
        <v>62</v>
      </c>
      <c r="BP152" s="199">
        <f ca="1">VLOOKUP(BO152,dummy1!$O$9:$R$136,2,FALSE)</f>
        <v>42040</v>
      </c>
      <c r="BQ152" s="200">
        <f ca="1">VLOOKUP(BO152,dummy1!$O$9:$R$136,3,FALSE)</f>
        <v>0.87500000000000011</v>
      </c>
      <c r="BR152" s="415" t="str">
        <f ca="1">VLOOKUP(BO152,dummy1!$O$9:$R$136,4,FALSE)</f>
        <v>Court 14</v>
      </c>
      <c r="BS152" s="415"/>
      <c r="BT152" s="415"/>
      <c r="BU152" s="415"/>
      <c r="BV152" s="415"/>
      <c r="BW152" s="415"/>
      <c r="BX152" s="415"/>
      <c r="BY152" s="415"/>
      <c r="BZ152" s="415"/>
      <c r="CB152" s="137"/>
      <c r="CC152" s="1"/>
      <c r="CD152" s="223"/>
      <c r="CT152" s="29"/>
      <c r="CU152" s="29"/>
      <c r="CV152" s="29"/>
      <c r="CW152" s="29"/>
      <c r="CX152" s="29"/>
      <c r="CY152" s="368"/>
      <c r="CZ152" s="29"/>
      <c r="DA152" s="368"/>
      <c r="DB152" s="29"/>
      <c r="DC152" s="368"/>
      <c r="DD152" s="29"/>
      <c r="DE152" s="368"/>
      <c r="DF152" s="29"/>
      <c r="DG152" s="368"/>
      <c r="DH152" s="156"/>
      <c r="DI152" s="29"/>
      <c r="DJ152" s="29"/>
      <c r="DK152" s="112"/>
      <c r="DL152" s="29"/>
      <c r="DM152" s="29"/>
      <c r="DN152" s="29"/>
      <c r="DO152" s="351"/>
      <c r="DP152" s="1"/>
      <c r="DQ152" s="351"/>
      <c r="DR152" s="1"/>
      <c r="DS152" s="351"/>
      <c r="DT152" s="1"/>
      <c r="DU152" s="351"/>
      <c r="DV152" s="1"/>
      <c r="DW152" s="351"/>
      <c r="DX152" s="138"/>
      <c r="DY152" s="1"/>
      <c r="DZ152" s="1"/>
      <c r="EA152" s="1"/>
      <c r="EB152" s="1"/>
      <c r="EC152" s="1"/>
      <c r="EO152" s="1"/>
      <c r="EP152" s="1"/>
      <c r="EQ152" s="1"/>
      <c r="ER152" s="1"/>
      <c r="ES152" s="1"/>
      <c r="FE152" s="28"/>
      <c r="FF152" s="29"/>
      <c r="FG152" s="29"/>
      <c r="FH152" s="29"/>
      <c r="FI152" s="29"/>
      <c r="FJ152" s="29"/>
      <c r="FK152" s="351"/>
      <c r="FL152" s="1"/>
      <c r="FM152" s="351"/>
      <c r="FN152" s="1"/>
      <c r="FO152" s="351"/>
      <c r="FP152" s="1"/>
      <c r="FQ152" s="351"/>
      <c r="FR152" s="1"/>
      <c r="FS152" s="351"/>
      <c r="FT152" s="138"/>
      <c r="FU152" s="1"/>
      <c r="FV152" s="1"/>
      <c r="FW152" s="1"/>
      <c r="FX152" s="1"/>
      <c r="FY152" s="1"/>
    </row>
    <row r="153" spans="1:181" ht="15" customHeight="1" thickBot="1" x14ac:dyDescent="0.3">
      <c r="A153" s="137" t="str">
        <f ca="1">dummy1!S33</f>
        <v>Bye</v>
      </c>
      <c r="B153" s="132"/>
      <c r="C153" s="15" t="str">
        <f ca="1">IF(D153="Bye","","("&amp;A153&amp;")")</f>
        <v>(Bye)</v>
      </c>
      <c r="D153" s="1" t="str">
        <f ca="1">IFERROR(VLOOKUP(A153,dummy1!$K$45:$L$300,2,FALSE),"")</f>
        <v/>
      </c>
      <c r="E153" s="1"/>
      <c r="F153" s="23"/>
      <c r="G153" s="352"/>
      <c r="H153" s="23"/>
      <c r="I153" s="352"/>
      <c r="J153" s="23"/>
      <c r="K153" s="352"/>
      <c r="L153" s="23"/>
      <c r="M153" s="352"/>
      <c r="N153" s="23"/>
      <c r="O153" s="361"/>
      <c r="P153" s="138">
        <f ca="1">IF(A154="Bye",$A$11,IF(F153&gt;F154,1,0)+IF(H153&gt;H154,1,0)+IF(J153&gt;J154,1,0)+IF(L153&gt;L154,1,0)+IF(N153&gt;N154,1,0))</f>
        <v>3</v>
      </c>
      <c r="BM153" s="28"/>
      <c r="BN153" s="113"/>
      <c r="BO153" s="16"/>
      <c r="BR153" s="9"/>
      <c r="BT153" s="9"/>
      <c r="BV153" s="9"/>
      <c r="BX153" s="9"/>
      <c r="BZ153" s="9"/>
      <c r="CB153" s="137"/>
      <c r="CC153" s="1"/>
      <c r="CD153" s="223"/>
      <c r="CT153" s="29"/>
      <c r="CU153" s="29"/>
      <c r="CV153" s="29"/>
      <c r="CW153" s="29"/>
      <c r="CX153" s="29"/>
      <c r="CY153" s="368"/>
      <c r="CZ153" s="29"/>
      <c r="DA153" s="368"/>
      <c r="DB153" s="29"/>
      <c r="DC153" s="368"/>
      <c r="DD153" s="29"/>
      <c r="DE153" s="368"/>
      <c r="DF153" s="29"/>
      <c r="DG153" s="368"/>
      <c r="DH153" s="156"/>
      <c r="DI153" s="29"/>
      <c r="DJ153" s="29"/>
      <c r="DK153" s="112"/>
      <c r="DL153" s="29"/>
      <c r="DM153" s="29"/>
      <c r="DN153" s="29"/>
      <c r="DO153" s="351"/>
      <c r="DP153" s="1"/>
      <c r="DQ153" s="351"/>
      <c r="DR153" s="1"/>
      <c r="DS153" s="351"/>
      <c r="DT153" s="1"/>
      <c r="DU153" s="351"/>
      <c r="DV153" s="1"/>
      <c r="DW153" s="351"/>
      <c r="DX153" s="138"/>
      <c r="DY153" s="1"/>
      <c r="DZ153" s="1"/>
      <c r="EA153" s="1"/>
      <c r="EB153" s="1"/>
      <c r="EC153" s="1"/>
      <c r="EO153" s="1"/>
      <c r="EP153" s="1"/>
      <c r="EQ153" s="1"/>
      <c r="ER153" s="1"/>
      <c r="ES153" s="1"/>
      <c r="FE153" s="28"/>
      <c r="FF153" s="29"/>
      <c r="FG153" s="29"/>
      <c r="FH153" s="29"/>
      <c r="FI153" s="29"/>
      <c r="FJ153" s="29"/>
      <c r="FK153" s="351"/>
      <c r="FL153" s="1"/>
      <c r="FM153" s="351"/>
      <c r="FN153" s="1"/>
      <c r="FO153" s="351"/>
      <c r="FP153" s="1"/>
      <c r="FQ153" s="351"/>
      <c r="FR153" s="1"/>
      <c r="FS153" s="351"/>
      <c r="FT153" s="138"/>
      <c r="FU153" s="1"/>
      <c r="FV153" s="1"/>
      <c r="FW153" s="1"/>
      <c r="FX153" s="1"/>
      <c r="FY153" s="1"/>
    </row>
    <row r="154" spans="1:181" ht="15" customHeight="1" x14ac:dyDescent="0.25">
      <c r="A154" s="137" t="str">
        <f ca="1">dummy1!T33</f>
        <v>Bye</v>
      </c>
      <c r="B154" s="132"/>
      <c r="C154" s="15" t="str">
        <f ca="1">IF(D154="Bye","","("&amp;A154&amp;")")</f>
        <v>(Bye)</v>
      </c>
      <c r="D154" s="10" t="str">
        <f ca="1">IFERROR(VLOOKUP(A154,dummy1!$K$45:$L$300,2,FALSE),"")</f>
        <v/>
      </c>
      <c r="E154" s="10"/>
      <c r="F154" s="24"/>
      <c r="G154" s="353"/>
      <c r="H154" s="24"/>
      <c r="I154" s="353"/>
      <c r="J154" s="24"/>
      <c r="K154" s="353"/>
      <c r="L154" s="24"/>
      <c r="M154" s="353"/>
      <c r="N154" s="24"/>
      <c r="O154" s="362"/>
      <c r="P154" s="145">
        <f ca="1">IF(A153="Bye",$A$11,IF(F153&lt;F154,1,0)+IF(H153&lt;H154,1,0)+IF(J153&lt;J154,1,0)+IF(L153&lt;L154,1,0)+IF(N153&lt;N154,1,0))</f>
        <v>3</v>
      </c>
      <c r="BM154" s="28"/>
      <c r="CC154" s="1"/>
      <c r="CD154" s="223"/>
      <c r="CT154" s="29"/>
      <c r="CU154" s="29"/>
      <c r="CV154" s="29"/>
      <c r="CW154" s="29"/>
      <c r="CX154" s="29"/>
      <c r="CY154" s="368"/>
      <c r="CZ154" s="29"/>
      <c r="DA154" s="368"/>
      <c r="DB154" s="29"/>
      <c r="DC154" s="368"/>
      <c r="DD154" s="29"/>
      <c r="DE154" s="368"/>
      <c r="DF154" s="29"/>
      <c r="DG154" s="368"/>
      <c r="DH154" s="156"/>
      <c r="DI154" s="29"/>
      <c r="DJ154" s="29"/>
      <c r="DK154" s="112"/>
      <c r="DL154" s="29"/>
      <c r="DM154" s="29"/>
      <c r="DN154" s="29"/>
      <c r="DO154" s="351"/>
      <c r="DP154" s="1"/>
      <c r="DQ154" s="351"/>
      <c r="DR154" s="1"/>
      <c r="DS154" s="351"/>
      <c r="DT154" s="1"/>
      <c r="DU154" s="351"/>
      <c r="DV154" s="1"/>
      <c r="DW154" s="351"/>
      <c r="DX154" s="138"/>
      <c r="DY154" s="1"/>
      <c r="DZ154" s="1"/>
      <c r="EA154" s="1"/>
      <c r="EB154" s="1"/>
      <c r="EC154" s="1"/>
      <c r="EO154" s="1"/>
      <c r="EP154" s="1"/>
      <c r="EQ154" s="1"/>
      <c r="ER154" s="1"/>
      <c r="ES154" s="1"/>
      <c r="FE154" s="28"/>
      <c r="FF154" s="29"/>
      <c r="FG154" s="29"/>
      <c r="FH154" s="29"/>
      <c r="FI154" s="29"/>
      <c r="FJ154" s="29"/>
      <c r="FK154" s="351"/>
      <c r="FL154" s="1"/>
      <c r="FM154" s="351"/>
      <c r="FN154" s="1"/>
      <c r="FO154" s="351"/>
      <c r="FP154" s="1"/>
      <c r="FQ154" s="351"/>
      <c r="FR154" s="1"/>
      <c r="FS154" s="351"/>
      <c r="FT154" s="138"/>
      <c r="FU154" s="1"/>
      <c r="FV154" s="1"/>
      <c r="FW154" s="1"/>
      <c r="FX154" s="1"/>
      <c r="FY154" s="1"/>
    </row>
    <row r="155" spans="1:181" ht="15" customHeight="1" x14ac:dyDescent="0.25">
      <c r="B155" s="132"/>
      <c r="C155" s="16"/>
      <c r="D155" s="1"/>
      <c r="E155" s="1"/>
      <c r="F155" s="9"/>
      <c r="G155" s="351"/>
      <c r="H155" s="9"/>
      <c r="I155" s="351"/>
      <c r="J155" s="9"/>
      <c r="K155" s="351"/>
      <c r="L155" s="9"/>
      <c r="M155" s="351"/>
      <c r="N155" s="9"/>
      <c r="O155" s="351"/>
      <c r="P155" s="146"/>
      <c r="R155" s="240"/>
      <c r="S155" s="16"/>
      <c r="T155" s="1"/>
      <c r="U155" s="9"/>
      <c r="V155" s="9"/>
      <c r="W155" s="351"/>
      <c r="X155" s="9"/>
      <c r="Y155" s="351"/>
      <c r="Z155" s="9"/>
      <c r="AA155" s="351"/>
      <c r="AB155" s="9"/>
      <c r="AC155" s="351"/>
      <c r="AD155" s="9"/>
      <c r="AE155" s="351"/>
      <c r="BM155" s="28"/>
      <c r="CC155" s="1"/>
      <c r="CD155" s="223"/>
      <c r="CT155" s="29"/>
      <c r="CU155" s="29"/>
      <c r="CV155" s="29"/>
      <c r="CW155" s="29"/>
      <c r="CX155" s="29"/>
      <c r="CY155" s="368"/>
      <c r="CZ155" s="29"/>
      <c r="DA155" s="368"/>
      <c r="DB155" s="29"/>
      <c r="DC155" s="368"/>
      <c r="DD155" s="29"/>
      <c r="DE155" s="368"/>
      <c r="DF155" s="29"/>
      <c r="DG155" s="368"/>
      <c r="DH155" s="156"/>
      <c r="DI155" s="29"/>
      <c r="DJ155" s="29"/>
      <c r="DK155" s="112"/>
      <c r="DL155" s="29"/>
      <c r="DM155" s="29"/>
      <c r="DN155" s="29"/>
      <c r="DO155" s="351"/>
      <c r="DP155" s="1"/>
      <c r="DQ155" s="351"/>
      <c r="DR155" s="1"/>
      <c r="DS155" s="351"/>
      <c r="DT155" s="1"/>
      <c r="DU155" s="351"/>
      <c r="DV155" s="1"/>
      <c r="DW155" s="351"/>
      <c r="DX155" s="138"/>
      <c r="DY155" s="1"/>
      <c r="DZ155" s="1"/>
      <c r="EA155" s="1"/>
      <c r="EB155" s="1"/>
      <c r="EC155" s="1"/>
      <c r="EO155" s="1"/>
      <c r="EP155" s="1"/>
      <c r="EQ155" s="1"/>
      <c r="ER155" s="1"/>
      <c r="ES155" s="1"/>
      <c r="FE155" s="28"/>
      <c r="FF155" s="29"/>
      <c r="FG155" s="29"/>
      <c r="FH155" s="29"/>
      <c r="FI155" s="29"/>
      <c r="FJ155" s="29"/>
      <c r="FK155" s="351"/>
      <c r="FL155" s="1"/>
      <c r="FM155" s="351"/>
      <c r="FN155" s="1"/>
      <c r="FO155" s="351"/>
      <c r="FP155" s="1"/>
      <c r="FQ155" s="351"/>
      <c r="FR155" s="1"/>
      <c r="FS155" s="351"/>
      <c r="FT155" s="138"/>
      <c r="FU155" s="1"/>
      <c r="FV155" s="1"/>
      <c r="FW155" s="1"/>
      <c r="FX155" s="1"/>
      <c r="FY155" s="1"/>
    </row>
    <row r="156" spans="1:181" ht="15" customHeight="1" thickBot="1" x14ac:dyDescent="0.3">
      <c r="B156" s="131"/>
      <c r="C156" s="130">
        <f ca="1">IF(A153&lt;&gt;"Bye",IF(A154&lt;&gt;"Bye",C150+1,C150),C150)</f>
        <v>8</v>
      </c>
      <c r="D156" s="182">
        <f ca="1">VLOOKUP(C156,dummy1!$O$9:$R$72,2,FALSE)</f>
        <v>42040</v>
      </c>
      <c r="E156" s="183">
        <f ca="1">VLOOKUP(C156,dummy1!$O$9:$R$72,3,FALSE)</f>
        <v>0.625</v>
      </c>
      <c r="F156" s="412" t="str">
        <f ca="1">VLOOKUP(C156,dummy1!$O$9:$R$72,4,FALSE)</f>
        <v>Court 8</v>
      </c>
      <c r="G156" s="412"/>
      <c r="H156" s="412"/>
      <c r="I156" s="412"/>
      <c r="J156" s="412"/>
      <c r="K156" s="412"/>
      <c r="L156" s="412"/>
      <c r="M156" s="412"/>
      <c r="N156" s="412"/>
      <c r="O156" s="351"/>
      <c r="P156" s="146"/>
      <c r="Q156" s="157"/>
      <c r="R156" s="241"/>
      <c r="S156" s="27" t="str">
        <f ca="1">IF(P153=$A$11,C153,IF(P154=$A$11,C154,""))</f>
        <v>(Bye)</v>
      </c>
      <c r="T156" s="1" t="str">
        <f ca="1">IF(P153=$A$11,D153,IF(P154=$A$11,D154,"Winner Match "&amp;C156))</f>
        <v/>
      </c>
      <c r="U156" s="1"/>
      <c r="V156" s="23"/>
      <c r="W156" s="352"/>
      <c r="X156" s="23"/>
      <c r="Y156" s="352"/>
      <c r="Z156" s="23"/>
      <c r="AA156" s="352"/>
      <c r="AB156" s="23"/>
      <c r="AC156" s="352"/>
      <c r="AD156" s="23"/>
      <c r="AE156" s="361"/>
      <c r="AF156" s="138">
        <f>IF(V156&gt;V157,1,0)+IF(X156&gt;X157,1,0)+IF(Z156&gt;Z157,1,0)+IF(AB156&gt;AB157,1,0)+IF(AD156&gt;AD157,1,0)</f>
        <v>0</v>
      </c>
      <c r="BM156" s="28"/>
      <c r="CC156" s="1"/>
      <c r="CD156" s="223"/>
      <c r="CT156" s="29"/>
      <c r="CU156" s="29"/>
      <c r="CV156" s="29"/>
      <c r="CW156" s="29"/>
      <c r="CX156" s="29"/>
      <c r="CY156" s="368"/>
      <c r="CZ156" s="29"/>
      <c r="DA156" s="368"/>
      <c r="DB156" s="29"/>
      <c r="DC156" s="368"/>
      <c r="DD156" s="29"/>
      <c r="DE156" s="368"/>
      <c r="DF156" s="29"/>
      <c r="DG156" s="368"/>
      <c r="DH156" s="156"/>
      <c r="DI156" s="29"/>
      <c r="DJ156" s="29"/>
      <c r="DK156" s="112"/>
      <c r="DL156" s="29"/>
      <c r="DM156" s="29"/>
      <c r="DN156" s="29"/>
      <c r="DO156" s="351"/>
      <c r="DP156" s="1"/>
      <c r="DQ156" s="351"/>
      <c r="DR156" s="1"/>
      <c r="DS156" s="351"/>
      <c r="DT156" s="1"/>
      <c r="DU156" s="351"/>
      <c r="DV156" s="1"/>
      <c r="DW156" s="351"/>
      <c r="DX156" s="138"/>
      <c r="DY156" s="1"/>
      <c r="DZ156" s="1"/>
      <c r="EA156" s="1"/>
      <c r="EB156" s="1"/>
      <c r="EC156" s="1"/>
      <c r="EO156" s="1"/>
      <c r="EP156" s="1"/>
      <c r="EQ156" s="1"/>
      <c r="ER156" s="1"/>
      <c r="ES156" s="1"/>
      <c r="FE156" s="28"/>
      <c r="FF156" s="29"/>
      <c r="FG156" s="29"/>
      <c r="FH156" s="29"/>
      <c r="FI156" s="29"/>
      <c r="FJ156" s="29"/>
      <c r="FK156" s="351"/>
      <c r="FL156" s="1"/>
      <c r="FM156" s="351"/>
      <c r="FN156" s="1"/>
      <c r="FO156" s="351"/>
      <c r="FP156" s="1"/>
      <c r="FQ156" s="351"/>
      <c r="FR156" s="1"/>
      <c r="FS156" s="351"/>
      <c r="FT156" s="138"/>
      <c r="FU156" s="1"/>
      <c r="FV156" s="1"/>
      <c r="FW156" s="1"/>
      <c r="FX156" s="1"/>
      <c r="FY156" s="1"/>
    </row>
    <row r="157" spans="1:181" ht="15" customHeight="1" x14ac:dyDescent="0.25">
      <c r="B157" s="113"/>
      <c r="C157" s="16"/>
      <c r="D157" s="1"/>
      <c r="E157" s="1"/>
      <c r="F157" s="9"/>
      <c r="G157" s="351"/>
      <c r="H157" s="9"/>
      <c r="I157" s="351"/>
      <c r="J157" s="9"/>
      <c r="K157" s="351"/>
      <c r="L157" s="9"/>
      <c r="M157" s="351"/>
      <c r="N157" s="9"/>
      <c r="O157" s="351"/>
      <c r="P157" s="146"/>
      <c r="R157" s="240"/>
      <c r="S157" s="15" t="str">
        <f ca="1">IF(P159=$A$11,C159,IF(P160=$A$11,C160,""))</f>
        <v>(Bye)</v>
      </c>
      <c r="T157" s="10" t="str">
        <f ca="1">IF(P159=$A$11,D159,IF(P160=$A$11,D160,"Winner Match "&amp;C162))</f>
        <v/>
      </c>
      <c r="U157" s="10"/>
      <c r="V157" s="24"/>
      <c r="W157" s="353"/>
      <c r="X157" s="24"/>
      <c r="Y157" s="353"/>
      <c r="Z157" s="24"/>
      <c r="AA157" s="353"/>
      <c r="AB157" s="24"/>
      <c r="AC157" s="353"/>
      <c r="AD157" s="24"/>
      <c r="AE157" s="362"/>
      <c r="AF157" s="149">
        <f>IF(V156&lt;V157,1,0)+IF(X156&lt;X157,1,0)+IF(Z156&lt;Z157,1,0)+IF(AB156&lt;AB157,1,0)+IF(AD156&lt;AD157,1,0)</f>
        <v>0</v>
      </c>
      <c r="AG157" s="148"/>
      <c r="BM157" s="28"/>
      <c r="CC157" s="1"/>
      <c r="CD157" s="223"/>
      <c r="CT157" s="29"/>
      <c r="CU157" s="29"/>
      <c r="CV157" s="29"/>
      <c r="CW157" s="29"/>
      <c r="CX157" s="29"/>
      <c r="CY157" s="368"/>
      <c r="CZ157" s="29"/>
      <c r="DA157" s="368"/>
      <c r="DB157" s="29"/>
      <c r="DC157" s="368"/>
      <c r="DD157" s="29"/>
      <c r="DE157" s="368"/>
      <c r="DF157" s="29"/>
      <c r="DG157" s="368"/>
      <c r="DH157" s="156"/>
      <c r="DI157" s="29"/>
      <c r="DJ157" s="29"/>
      <c r="DK157" s="112"/>
      <c r="DL157" s="29"/>
      <c r="DM157" s="29"/>
      <c r="DN157" s="29"/>
      <c r="DO157" s="351"/>
      <c r="DP157" s="1"/>
      <c r="DQ157" s="351"/>
      <c r="DR157" s="1"/>
      <c r="DS157" s="351"/>
      <c r="DT157" s="1"/>
      <c r="DU157" s="351"/>
      <c r="DV157" s="1"/>
      <c r="DW157" s="351"/>
      <c r="DX157" s="138"/>
      <c r="DY157" s="1"/>
      <c r="DZ157" s="1"/>
      <c r="EA157" s="1"/>
      <c r="EB157" s="1"/>
      <c r="EC157" s="1"/>
      <c r="EO157" s="1"/>
      <c r="EP157" s="1"/>
      <c r="EQ157" s="1"/>
      <c r="ER157" s="1"/>
      <c r="ES157" s="1"/>
      <c r="FE157" s="28"/>
      <c r="FF157" s="29"/>
      <c r="FG157" s="29"/>
      <c r="FH157" s="29"/>
      <c r="FI157" s="29"/>
      <c r="FJ157" s="29"/>
      <c r="FK157" s="351"/>
      <c r="FL157" s="1"/>
      <c r="FM157" s="351"/>
      <c r="FN157" s="1"/>
      <c r="FO157" s="351"/>
      <c r="FP157" s="1"/>
      <c r="FQ157" s="351"/>
      <c r="FR157" s="1"/>
      <c r="FS157" s="351"/>
      <c r="FT157" s="138"/>
      <c r="FU157" s="1"/>
      <c r="FV157" s="1"/>
      <c r="FW157" s="1"/>
      <c r="FX157" s="1"/>
      <c r="FY157" s="1"/>
    </row>
    <row r="158" spans="1:181" ht="15" customHeight="1" x14ac:dyDescent="0.25">
      <c r="A158" s="137" t="str">
        <f ca="1">IF(OR(A159="Bye",A160="Bye"),"Bye","")</f>
        <v>Bye</v>
      </c>
      <c r="B158" s="131"/>
      <c r="C158" s="16"/>
      <c r="D158" s="1"/>
      <c r="E158" s="9"/>
      <c r="F158" s="9"/>
      <c r="G158" s="351"/>
      <c r="H158" s="9"/>
      <c r="I158" s="351"/>
      <c r="J158" s="9"/>
      <c r="K158" s="351"/>
      <c r="L158" s="9"/>
      <c r="M158" s="351"/>
      <c r="N158" s="9"/>
      <c r="O158" s="351"/>
      <c r="Q158" s="148"/>
      <c r="R158" s="240"/>
      <c r="S158" s="16"/>
      <c r="T158" s="1"/>
      <c r="U158" s="1"/>
      <c r="V158" s="9"/>
      <c r="W158" s="351"/>
      <c r="X158" s="9"/>
      <c r="Y158" s="351"/>
      <c r="Z158" s="9"/>
      <c r="AA158" s="351"/>
      <c r="AB158" s="9"/>
      <c r="AC158" s="351"/>
      <c r="AD158" s="9"/>
      <c r="AE158" s="351"/>
      <c r="AG158" s="148"/>
      <c r="BM158" s="28"/>
      <c r="CC158" s="1"/>
      <c r="CD158" s="223"/>
      <c r="CT158" s="29"/>
      <c r="CU158" s="29"/>
      <c r="CV158" s="29"/>
      <c r="CW158" s="29"/>
      <c r="CX158" s="29"/>
      <c r="CY158" s="368"/>
      <c r="CZ158" s="29"/>
      <c r="DA158" s="368"/>
      <c r="DB158" s="29"/>
      <c r="DC158" s="368"/>
      <c r="DD158" s="29"/>
      <c r="DE158" s="368"/>
      <c r="DF158" s="29"/>
      <c r="DG158" s="368"/>
      <c r="DH158" s="156"/>
      <c r="DI158" s="29"/>
      <c r="DJ158" s="29"/>
      <c r="DK158" s="112"/>
      <c r="DL158" s="29"/>
      <c r="DM158" s="29"/>
      <c r="DN158" s="29"/>
      <c r="DO158" s="351"/>
      <c r="DP158" s="1"/>
      <c r="DQ158" s="351"/>
      <c r="DR158" s="1"/>
      <c r="DS158" s="351"/>
      <c r="DT158" s="1"/>
      <c r="DU158" s="351"/>
      <c r="DV158" s="1"/>
      <c r="DW158" s="351"/>
      <c r="DX158" s="138"/>
      <c r="DY158" s="1"/>
      <c r="DZ158" s="1"/>
      <c r="EA158" s="1"/>
      <c r="EB158" s="1"/>
      <c r="EC158" s="1"/>
      <c r="EO158" s="1"/>
      <c r="EP158" s="1"/>
      <c r="EQ158" s="1"/>
      <c r="ER158" s="1"/>
      <c r="ES158" s="1"/>
      <c r="FE158" s="28"/>
      <c r="FF158" s="29"/>
      <c r="FG158" s="29"/>
      <c r="FH158" s="29"/>
      <c r="FI158" s="29"/>
      <c r="FJ158" s="29"/>
      <c r="FK158" s="351"/>
      <c r="FL158" s="1"/>
      <c r="FM158" s="351"/>
      <c r="FN158" s="1"/>
      <c r="FO158" s="351"/>
      <c r="FP158" s="1"/>
      <c r="FQ158" s="351"/>
      <c r="FR158" s="1"/>
      <c r="FS158" s="351"/>
      <c r="FT158" s="138"/>
      <c r="FU158" s="1"/>
      <c r="FV158" s="1"/>
      <c r="FW158" s="1"/>
      <c r="FX158" s="1"/>
      <c r="FY158" s="1"/>
    </row>
    <row r="159" spans="1:181" ht="15" customHeight="1" thickBot="1" x14ac:dyDescent="0.3">
      <c r="A159" s="137" t="str">
        <f ca="1">dummy1!S34</f>
        <v>Bye</v>
      </c>
      <c r="B159" s="132"/>
      <c r="C159" s="15" t="str">
        <f ca="1">IF(D159="Bye","","("&amp;A159&amp;")")</f>
        <v>(Bye)</v>
      </c>
      <c r="D159" s="1" t="str">
        <f ca="1">IFERROR(VLOOKUP(A159,dummy1!$K$45:$L$300,2,FALSE),"")</f>
        <v/>
      </c>
      <c r="E159" s="1"/>
      <c r="F159" s="23"/>
      <c r="G159" s="352"/>
      <c r="H159" s="23"/>
      <c r="I159" s="352"/>
      <c r="J159" s="23"/>
      <c r="K159" s="352"/>
      <c r="L159" s="23"/>
      <c r="M159" s="352"/>
      <c r="N159" s="23"/>
      <c r="O159" s="361"/>
      <c r="P159" s="138">
        <f ca="1">IF(A160="Bye",$A$11,IF(F159&gt;F160,1,0)+IF(H159&gt;H160,1,0)+IF(J159&gt;J160,1,0)+IF(L159&gt;L160,1,0)+IF(N159&gt;N160,1,0))</f>
        <v>3</v>
      </c>
      <c r="Q159" s="148"/>
      <c r="R159" s="240"/>
      <c r="S159" s="184">
        <f ca="1">S147+1</f>
        <v>25</v>
      </c>
      <c r="T159" s="185">
        <f ca="1">VLOOKUP(S159,dummy1!$O$9:$R$72,2,FALSE)</f>
        <v>42040</v>
      </c>
      <c r="U159" s="186">
        <f ca="1">VLOOKUP(S159,dummy1!$O$9:$R$72,3,FALSE)</f>
        <v>0.70833333333333337</v>
      </c>
      <c r="V159" s="414" t="str">
        <f ca="1">VLOOKUP(S159,dummy1!$O$9:$R$72,4,FALSE)</f>
        <v>Court 9</v>
      </c>
      <c r="W159" s="414"/>
      <c r="X159" s="414"/>
      <c r="Y159" s="414"/>
      <c r="Z159" s="414"/>
      <c r="AA159" s="414"/>
      <c r="AB159" s="414"/>
      <c r="AC159" s="414"/>
      <c r="AD159" s="414"/>
      <c r="AE159" s="351"/>
      <c r="AG159" s="148"/>
      <c r="BM159" s="28"/>
      <c r="CC159" s="1"/>
      <c r="CD159" s="223"/>
      <c r="CT159" s="29"/>
      <c r="CU159" s="29"/>
      <c r="CV159" s="29"/>
      <c r="CW159" s="29"/>
      <c r="CX159" s="29"/>
      <c r="CY159" s="368"/>
      <c r="CZ159" s="29"/>
      <c r="DA159" s="368"/>
      <c r="DB159" s="29"/>
      <c r="DC159" s="368"/>
      <c r="DD159" s="29"/>
      <c r="DE159" s="368"/>
      <c r="DF159" s="29"/>
      <c r="DG159" s="368"/>
      <c r="DH159" s="156"/>
      <c r="DI159" s="29"/>
      <c r="DJ159" s="29"/>
      <c r="DK159" s="112"/>
      <c r="DL159" s="29"/>
      <c r="DM159" s="29"/>
      <c r="DN159" s="29"/>
      <c r="DO159" s="351"/>
      <c r="DP159" s="1"/>
      <c r="DQ159" s="351"/>
      <c r="DR159" s="1"/>
      <c r="DS159" s="351"/>
      <c r="DT159" s="1"/>
      <c r="DU159" s="351"/>
      <c r="DV159" s="1"/>
      <c r="DW159" s="351"/>
      <c r="DX159" s="138"/>
      <c r="DY159" s="1"/>
      <c r="DZ159" s="1"/>
      <c r="EA159" s="1"/>
      <c r="EB159" s="1"/>
      <c r="EC159" s="1"/>
      <c r="EO159" s="1"/>
      <c r="EP159" s="1"/>
      <c r="EQ159" s="1"/>
      <c r="ER159" s="1"/>
      <c r="ES159" s="1"/>
      <c r="FE159" s="28"/>
      <c r="FF159" s="29"/>
      <c r="FG159" s="29"/>
      <c r="FH159" s="29"/>
      <c r="FI159" s="29"/>
      <c r="FJ159" s="29"/>
      <c r="FK159" s="351"/>
      <c r="FL159" s="1"/>
      <c r="FM159" s="351"/>
      <c r="FN159" s="1"/>
      <c r="FO159" s="351"/>
      <c r="FP159" s="1"/>
      <c r="FQ159" s="351"/>
      <c r="FR159" s="1"/>
      <c r="FS159" s="351"/>
      <c r="FT159" s="138"/>
      <c r="FU159" s="1"/>
      <c r="FV159" s="1"/>
      <c r="FW159" s="1"/>
      <c r="FX159" s="1"/>
      <c r="FY159" s="1"/>
    </row>
    <row r="160" spans="1:181" ht="15" customHeight="1" x14ac:dyDescent="0.25">
      <c r="A160" s="137" t="str">
        <f ca="1">dummy1!T34</f>
        <v>Bye</v>
      </c>
      <c r="B160" s="132"/>
      <c r="C160" s="15" t="str">
        <f ca="1">IF(D160="Bye","","("&amp;A160&amp;")")</f>
        <v>(Bye)</v>
      </c>
      <c r="D160" s="10" t="str">
        <f ca="1">IFERROR(VLOOKUP(A160,dummy1!$K$45:$L$300,2,FALSE),"")</f>
        <v/>
      </c>
      <c r="E160" s="10"/>
      <c r="F160" s="24"/>
      <c r="G160" s="353"/>
      <c r="H160" s="24"/>
      <c r="I160" s="353"/>
      <c r="J160" s="24"/>
      <c r="K160" s="353"/>
      <c r="L160" s="24"/>
      <c r="M160" s="353"/>
      <c r="N160" s="24"/>
      <c r="O160" s="362"/>
      <c r="P160" s="149">
        <f ca="1">IF(A159="Bye",$A$11,IF(F159&lt;F160,1,0)+IF(H159&lt;H160,1,0)+IF(J159&lt;J160,1,0)+IF(L159&lt;L160,1,0)+IF(N159&lt;N160,1,0))</f>
        <v>3</v>
      </c>
      <c r="Q160" s="138"/>
      <c r="R160" s="112"/>
      <c r="S160" s="16"/>
      <c r="T160" s="1"/>
      <c r="U160" s="1"/>
      <c r="V160" s="9"/>
      <c r="W160" s="351"/>
      <c r="X160" s="9"/>
      <c r="Y160" s="351"/>
      <c r="Z160" s="9"/>
      <c r="AA160" s="351"/>
      <c r="AB160" s="9"/>
      <c r="AC160" s="351"/>
      <c r="AD160" s="9"/>
      <c r="AE160" s="351"/>
      <c r="AG160" s="148"/>
      <c r="BM160" s="28"/>
      <c r="CC160" s="1"/>
      <c r="CD160" s="223"/>
      <c r="CT160" s="29"/>
      <c r="CU160" s="29"/>
      <c r="CV160" s="29"/>
      <c r="CW160" s="29"/>
      <c r="CX160" s="29"/>
      <c r="CY160" s="368"/>
      <c r="CZ160" s="29"/>
      <c r="DA160" s="368"/>
      <c r="DB160" s="29"/>
      <c r="DC160" s="368"/>
      <c r="DD160" s="29"/>
      <c r="DE160" s="368"/>
      <c r="DF160" s="29"/>
      <c r="DG160" s="368"/>
      <c r="DH160" s="156"/>
      <c r="DI160" s="29"/>
      <c r="DJ160" s="29"/>
      <c r="DK160" s="112"/>
      <c r="DL160" s="29"/>
      <c r="DM160" s="29"/>
      <c r="DN160" s="29"/>
      <c r="DO160" s="351"/>
      <c r="DP160" s="1"/>
      <c r="DQ160" s="351"/>
      <c r="DR160" s="1"/>
      <c r="DS160" s="351"/>
      <c r="DT160" s="1"/>
      <c r="DU160" s="351"/>
      <c r="DV160" s="1"/>
      <c r="DW160" s="351"/>
      <c r="DX160" s="138"/>
      <c r="DY160" s="1"/>
      <c r="DZ160" s="1"/>
      <c r="EA160" s="1"/>
      <c r="EB160" s="1"/>
      <c r="EC160" s="1"/>
      <c r="EO160" s="1"/>
      <c r="EP160" s="1"/>
      <c r="EQ160" s="1"/>
      <c r="ER160" s="1"/>
      <c r="ES160" s="1"/>
      <c r="FE160" s="28"/>
      <c r="FF160" s="29"/>
      <c r="FG160" s="29"/>
      <c r="FH160" s="29"/>
      <c r="FI160" s="29"/>
      <c r="FJ160" s="29"/>
      <c r="FK160" s="351"/>
      <c r="FL160" s="1"/>
      <c r="FM160" s="351"/>
      <c r="FN160" s="1"/>
      <c r="FO160" s="351"/>
      <c r="FP160" s="1"/>
      <c r="FQ160" s="351"/>
      <c r="FR160" s="1"/>
      <c r="FS160" s="351"/>
      <c r="FT160" s="138"/>
      <c r="FU160" s="1"/>
      <c r="FV160" s="1"/>
      <c r="FW160" s="1"/>
      <c r="FX160" s="1"/>
      <c r="FY160" s="1"/>
    </row>
    <row r="161" spans="1:181" ht="15" customHeight="1" x14ac:dyDescent="0.25">
      <c r="B161" s="132"/>
      <c r="C161" s="16"/>
      <c r="D161" s="1"/>
      <c r="E161" s="1"/>
      <c r="F161" s="9"/>
      <c r="G161" s="351"/>
      <c r="H161" s="9"/>
      <c r="I161" s="351"/>
      <c r="J161" s="9"/>
      <c r="K161" s="351"/>
      <c r="L161" s="9"/>
      <c r="M161" s="351"/>
      <c r="N161" s="9"/>
      <c r="O161" s="351"/>
      <c r="P161" s="138"/>
      <c r="Q161" s="138"/>
      <c r="AG161" s="148"/>
      <c r="AH161" s="244"/>
      <c r="AI161" s="16"/>
      <c r="AJ161" s="1"/>
      <c r="AK161" s="9"/>
      <c r="AL161" s="9"/>
      <c r="AM161" s="351"/>
      <c r="AN161" s="9"/>
      <c r="AP161" s="9"/>
      <c r="AR161" s="9"/>
      <c r="AT161" s="9"/>
      <c r="AV161" s="137"/>
      <c r="BM161" s="28"/>
      <c r="CC161" s="1"/>
      <c r="CD161" s="223"/>
      <c r="CT161" s="29"/>
      <c r="CU161" s="29"/>
      <c r="CV161" s="29"/>
      <c r="CW161" s="29"/>
      <c r="CX161" s="29"/>
      <c r="CY161" s="368"/>
      <c r="CZ161" s="29"/>
      <c r="DA161" s="368"/>
      <c r="DB161" s="29"/>
      <c r="DC161" s="368"/>
      <c r="DD161" s="29"/>
      <c r="DE161" s="368"/>
      <c r="DF161" s="29"/>
      <c r="DG161" s="368"/>
      <c r="DH161" s="156"/>
      <c r="DI161" s="29"/>
      <c r="DJ161" s="29"/>
      <c r="DK161" s="112"/>
      <c r="DL161" s="29"/>
      <c r="DM161" s="29"/>
      <c r="DN161" s="29"/>
      <c r="DO161" s="351"/>
      <c r="DP161" s="1"/>
      <c r="DQ161" s="351"/>
      <c r="DR161" s="1"/>
      <c r="DS161" s="351"/>
      <c r="DT161" s="1"/>
      <c r="DU161" s="351"/>
      <c r="DV161" s="1"/>
      <c r="DW161" s="351"/>
      <c r="DX161" s="138"/>
      <c r="DY161" s="1"/>
      <c r="DZ161" s="1"/>
      <c r="EA161" s="1"/>
      <c r="EB161" s="1"/>
      <c r="EC161" s="1"/>
      <c r="EO161" s="1"/>
      <c r="EP161" s="1"/>
      <c r="EQ161" s="1"/>
      <c r="ER161" s="1"/>
      <c r="ES161" s="1"/>
      <c r="FE161" s="28"/>
      <c r="FF161" s="29"/>
      <c r="FG161" s="29"/>
      <c r="FH161" s="29"/>
      <c r="FI161" s="29"/>
      <c r="FJ161" s="29"/>
      <c r="FK161" s="351"/>
      <c r="FL161" s="1"/>
      <c r="FM161" s="351"/>
      <c r="FN161" s="1"/>
      <c r="FO161" s="351"/>
      <c r="FP161" s="1"/>
      <c r="FQ161" s="351"/>
      <c r="FR161" s="1"/>
      <c r="FS161" s="351"/>
      <c r="FT161" s="138"/>
      <c r="FU161" s="1"/>
      <c r="FV161" s="1"/>
      <c r="FW161" s="1"/>
      <c r="FX161" s="1"/>
      <c r="FY161" s="1"/>
    </row>
    <row r="162" spans="1:181" ht="15" customHeight="1" thickBot="1" x14ac:dyDescent="0.3">
      <c r="B162" s="131"/>
      <c r="C162" s="130">
        <f ca="1">IF(A159&lt;&gt;"Bye",IF(A160&lt;&gt;"Bye",C156+1,C156),C156)</f>
        <v>8</v>
      </c>
      <c r="D162" s="182">
        <f ca="1">VLOOKUP(C162,dummy1!$O$9:$R$72,2,FALSE)</f>
        <v>42040</v>
      </c>
      <c r="E162" s="183">
        <f ca="1">VLOOKUP(C162,dummy1!$O$9:$R$72,3,FALSE)</f>
        <v>0.625</v>
      </c>
      <c r="F162" s="412" t="str">
        <f ca="1">VLOOKUP(C162,dummy1!$O$9:$R$72,4,FALSE)</f>
        <v>Court 8</v>
      </c>
      <c r="G162" s="412"/>
      <c r="H162" s="412"/>
      <c r="I162" s="412"/>
      <c r="J162" s="412"/>
      <c r="K162" s="412"/>
      <c r="L162" s="412"/>
      <c r="M162" s="412"/>
      <c r="N162" s="412"/>
      <c r="O162" s="351"/>
      <c r="P162" s="138"/>
      <c r="Q162" s="138"/>
      <c r="AG162" s="147"/>
      <c r="AH162" s="245"/>
      <c r="AI162" s="27" t="str">
        <f>IF(AF156=$A$11,S156,IF(AF157=$A$11,S157,""))</f>
        <v/>
      </c>
      <c r="AJ162" s="1" t="str">
        <f ca="1">IF(AF156=$A$11,T156,IF(AF157=$A$11,T157,"Winner Match "&amp;S159))</f>
        <v>Winner Match 25</v>
      </c>
      <c r="AK162" s="1"/>
      <c r="AL162" s="23"/>
      <c r="AM162" s="352"/>
      <c r="AN162" s="23"/>
      <c r="AO162" s="352"/>
      <c r="AP162" s="23"/>
      <c r="AQ162" s="352"/>
      <c r="AR162" s="23"/>
      <c r="AS162" s="352"/>
      <c r="AT162" s="23"/>
      <c r="AU162" s="361"/>
      <c r="AV162" s="138">
        <f>IF(AL162&gt;AL163,1,0)+IF(AN162&gt;AN163,1,0)+IF(AP162&gt;AP163,1,0)+IF(AR162&gt;AR163,1,0)+IF(AT162&gt;AT163,1,0)</f>
        <v>0</v>
      </c>
      <c r="BM162" s="28"/>
      <c r="CC162" s="1"/>
      <c r="CD162" s="223"/>
      <c r="CT162" s="29"/>
      <c r="CU162" s="29"/>
      <c r="CV162" s="29"/>
      <c r="CW162" s="29"/>
      <c r="CX162" s="29"/>
      <c r="CY162" s="368"/>
      <c r="CZ162" s="29"/>
      <c r="DA162" s="368"/>
      <c r="DB162" s="29"/>
      <c r="DC162" s="368"/>
      <c r="DD162" s="29"/>
      <c r="DE162" s="368"/>
      <c r="DF162" s="29"/>
      <c r="DG162" s="368"/>
      <c r="DH162" s="156"/>
      <c r="DI162" s="29"/>
      <c r="DJ162" s="29"/>
      <c r="DK162" s="112"/>
      <c r="DL162" s="29"/>
      <c r="DM162" s="29"/>
      <c r="DN162" s="29"/>
      <c r="DO162" s="351"/>
      <c r="DP162" s="1"/>
      <c r="DQ162" s="351"/>
      <c r="DR162" s="1"/>
      <c r="DS162" s="351"/>
      <c r="DT162" s="1"/>
      <c r="DU162" s="351"/>
      <c r="DV162" s="1"/>
      <c r="DW162" s="351"/>
      <c r="DX162" s="138"/>
      <c r="DY162" s="1"/>
      <c r="DZ162" s="1"/>
      <c r="EA162" s="1"/>
      <c r="EB162" s="1"/>
      <c r="EC162" s="1"/>
      <c r="EO162" s="1"/>
      <c r="EP162" s="1"/>
      <c r="EQ162" s="1"/>
      <c r="ER162" s="1"/>
      <c r="ES162" s="1"/>
      <c r="FE162" s="28"/>
      <c r="FF162" s="29"/>
      <c r="FG162" s="29"/>
      <c r="FH162" s="29"/>
      <c r="FI162" s="29"/>
      <c r="FJ162" s="29"/>
      <c r="FK162" s="351"/>
      <c r="FL162" s="1"/>
      <c r="FM162" s="351"/>
      <c r="FN162" s="1"/>
      <c r="FO162" s="351"/>
      <c r="FP162" s="1"/>
      <c r="FQ162" s="351"/>
      <c r="FR162" s="1"/>
      <c r="FS162" s="351"/>
      <c r="FT162" s="138"/>
      <c r="FU162" s="1"/>
      <c r="FV162" s="1"/>
      <c r="FW162" s="1"/>
      <c r="FX162" s="1"/>
      <c r="FY162" s="1"/>
    </row>
    <row r="163" spans="1:181" ht="15" customHeight="1" x14ac:dyDescent="0.25">
      <c r="B163" s="113"/>
      <c r="C163" s="16"/>
      <c r="D163" s="1"/>
      <c r="E163" s="1"/>
      <c r="F163" s="9"/>
      <c r="G163" s="351"/>
      <c r="H163" s="9"/>
      <c r="I163" s="351"/>
      <c r="J163" s="9"/>
      <c r="K163" s="351"/>
      <c r="L163" s="9"/>
      <c r="M163" s="351"/>
      <c r="N163" s="9"/>
      <c r="O163" s="351"/>
      <c r="AG163" s="148"/>
      <c r="AH163" s="246"/>
      <c r="AI163" s="15" t="str">
        <f>IF(AF168=$A$11,S168,IF(AF169=$A$11,S169,""))</f>
        <v/>
      </c>
      <c r="AJ163" s="10" t="str">
        <f ca="1">IF(AF168=$A$11,T168,IF(AF169=$A$11,T169,"Winner Match "&amp;S171))</f>
        <v>Winner Match 26</v>
      </c>
      <c r="AK163" s="10"/>
      <c r="AL163" s="24"/>
      <c r="AM163" s="353"/>
      <c r="AN163" s="24"/>
      <c r="AO163" s="353"/>
      <c r="AP163" s="24"/>
      <c r="AQ163" s="353"/>
      <c r="AR163" s="24"/>
      <c r="AS163" s="353"/>
      <c r="AT163" s="24"/>
      <c r="AU163" s="362"/>
      <c r="AV163" s="149">
        <f>IF(AL162&lt;AL163,1,0)+IF(AN162&lt;AN163,1,0)+IF(AP162&lt;AP163,1,0)+IF(AR162&lt;AR163,1,0)+IF(AT162&lt;AT163,1,0)</f>
        <v>0</v>
      </c>
      <c r="AW163" s="148"/>
      <c r="BM163" s="28"/>
      <c r="CC163" s="1"/>
      <c r="CD163" s="223"/>
      <c r="CT163" s="29"/>
      <c r="CU163" s="29"/>
      <c r="CV163" s="29"/>
      <c r="CW163" s="29"/>
      <c r="CX163" s="29"/>
      <c r="CY163" s="368"/>
      <c r="CZ163" s="29"/>
      <c r="DA163" s="368"/>
      <c r="DB163" s="29"/>
      <c r="DC163" s="368"/>
      <c r="DD163" s="29"/>
      <c r="DE163" s="368"/>
      <c r="DF163" s="29"/>
      <c r="DG163" s="368"/>
      <c r="DH163" s="156"/>
      <c r="DI163" s="29"/>
      <c r="DJ163" s="29"/>
      <c r="DK163" s="112"/>
      <c r="DL163" s="29"/>
      <c r="DM163" s="29"/>
      <c r="DN163" s="29"/>
      <c r="DO163" s="351"/>
      <c r="DP163" s="1"/>
      <c r="DQ163" s="351"/>
      <c r="DR163" s="1"/>
      <c r="DS163" s="351"/>
      <c r="DT163" s="1"/>
      <c r="DU163" s="351"/>
      <c r="DV163" s="1"/>
      <c r="DW163" s="351"/>
      <c r="DX163" s="138"/>
      <c r="DY163" s="1"/>
      <c r="DZ163" s="1"/>
      <c r="EA163" s="1"/>
      <c r="EB163" s="1"/>
      <c r="EC163" s="1"/>
      <c r="EO163" s="1"/>
      <c r="EP163" s="1"/>
      <c r="EQ163" s="1"/>
      <c r="ER163" s="1"/>
      <c r="ES163" s="1"/>
      <c r="FE163" s="28"/>
      <c r="FF163" s="29"/>
      <c r="FG163" s="29"/>
      <c r="FH163" s="29"/>
      <c r="FI163" s="29"/>
      <c r="FJ163" s="29"/>
      <c r="FK163" s="351"/>
      <c r="FL163" s="1"/>
      <c r="FM163" s="351"/>
      <c r="FN163" s="1"/>
      <c r="FO163" s="351"/>
      <c r="FP163" s="1"/>
      <c r="FQ163" s="351"/>
      <c r="FR163" s="1"/>
      <c r="FS163" s="351"/>
      <c r="FT163" s="138"/>
      <c r="FU163" s="1"/>
      <c r="FV163" s="1"/>
      <c r="FW163" s="1"/>
      <c r="FX163" s="1"/>
      <c r="FY163" s="1"/>
    </row>
    <row r="164" spans="1:181" ht="15" customHeight="1" x14ac:dyDescent="0.25">
      <c r="A164" s="137" t="str">
        <f ca="1">IF(OR(A165="Bye",A166="Bye"),"Bye","")</f>
        <v>Bye</v>
      </c>
      <c r="B164" s="131"/>
      <c r="C164" s="16"/>
      <c r="D164" s="1"/>
      <c r="E164" s="9"/>
      <c r="F164" s="9"/>
      <c r="G164" s="351"/>
      <c r="H164" s="9"/>
      <c r="I164" s="351"/>
      <c r="J164" s="9"/>
      <c r="K164" s="351"/>
      <c r="L164" s="9"/>
      <c r="M164" s="351"/>
      <c r="N164" s="9"/>
      <c r="O164" s="351"/>
      <c r="AG164" s="148"/>
      <c r="AH164" s="246"/>
      <c r="AI164" s="16"/>
      <c r="AJ164" s="1"/>
      <c r="AK164" s="1"/>
      <c r="AL164" s="9"/>
      <c r="AM164" s="351"/>
      <c r="AN164" s="9"/>
      <c r="AP164" s="9"/>
      <c r="AR164" s="9"/>
      <c r="AT164" s="9"/>
      <c r="AV164" s="137"/>
      <c r="AW164" s="148"/>
      <c r="BM164" s="28"/>
      <c r="CC164" s="1"/>
      <c r="CD164" s="223"/>
      <c r="CT164" s="29"/>
      <c r="CU164" s="29"/>
      <c r="CV164" s="29"/>
      <c r="CW164" s="29"/>
      <c r="CX164" s="29"/>
      <c r="CY164" s="368"/>
      <c r="CZ164" s="29"/>
      <c r="DA164" s="368"/>
      <c r="DB164" s="29"/>
      <c r="DC164" s="368"/>
      <c r="DD164" s="29"/>
      <c r="DE164" s="368"/>
      <c r="DF164" s="29"/>
      <c r="DG164" s="368"/>
      <c r="DH164" s="156"/>
      <c r="DI164" s="29"/>
      <c r="DJ164" s="29"/>
      <c r="DK164" s="112"/>
      <c r="DL164" s="29"/>
      <c r="DM164" s="29"/>
      <c r="DN164" s="29"/>
      <c r="DO164" s="351"/>
      <c r="DP164" s="1"/>
      <c r="DQ164" s="351"/>
      <c r="DR164" s="1"/>
      <c r="DS164" s="351"/>
      <c r="DT164" s="1"/>
      <c r="DU164" s="351"/>
      <c r="DV164" s="1"/>
      <c r="DW164" s="351"/>
      <c r="DX164" s="138"/>
      <c r="DY164" s="1"/>
      <c r="DZ164" s="1"/>
      <c r="EA164" s="1"/>
      <c r="EB164" s="1"/>
      <c r="EC164" s="1"/>
      <c r="EO164" s="1"/>
      <c r="EP164" s="1"/>
      <c r="EQ164" s="1"/>
      <c r="ER164" s="1"/>
      <c r="ES164" s="1"/>
      <c r="FE164" s="28"/>
      <c r="FF164" s="29"/>
      <c r="FG164" s="29"/>
      <c r="FH164" s="29"/>
      <c r="FI164" s="29"/>
      <c r="FJ164" s="29"/>
      <c r="FK164" s="351"/>
      <c r="FL164" s="1"/>
      <c r="FM164" s="351"/>
      <c r="FN164" s="1"/>
      <c r="FO164" s="351"/>
      <c r="FP164" s="1"/>
      <c r="FQ164" s="351"/>
      <c r="FR164" s="1"/>
      <c r="FS164" s="351"/>
      <c r="FT164" s="138"/>
      <c r="FU164" s="1"/>
      <c r="FV164" s="1"/>
      <c r="FW164" s="1"/>
      <c r="FX164" s="1"/>
      <c r="FY164" s="1"/>
    </row>
    <row r="165" spans="1:181" ht="15" customHeight="1" thickBot="1" x14ac:dyDescent="0.3">
      <c r="A165" s="137" t="str">
        <f ca="1">dummy1!S35</f>
        <v>Bye</v>
      </c>
      <c r="B165" s="132"/>
      <c r="C165" s="15" t="str">
        <f ca="1">IF(D165="Bye","","("&amp;A165&amp;")")</f>
        <v>(Bye)</v>
      </c>
      <c r="D165" s="1" t="str">
        <f ca="1">IFERROR(VLOOKUP(A165,dummy1!$K$45:$L$300,2,FALSE),"")</f>
        <v/>
      </c>
      <c r="E165" s="1"/>
      <c r="F165" s="23"/>
      <c r="G165" s="352"/>
      <c r="H165" s="23"/>
      <c r="I165" s="352"/>
      <c r="J165" s="23"/>
      <c r="K165" s="352"/>
      <c r="L165" s="23"/>
      <c r="M165" s="352"/>
      <c r="N165" s="23"/>
      <c r="O165" s="361"/>
      <c r="P165" s="138">
        <f ca="1">IF(A166="Bye",$A$11,IF(F165&gt;F166,1,0)+IF(H165&gt;H166,1,0)+IF(J165&gt;J166,1,0)+IF(L165&gt;L166,1,0)+IF(N165&gt;N166,1,0))</f>
        <v>3</v>
      </c>
      <c r="AG165" s="148"/>
      <c r="AH165" s="244"/>
      <c r="AI165" s="198">
        <f ca="1">AI141+1</f>
        <v>39</v>
      </c>
      <c r="AJ165" s="196">
        <f ca="1">VLOOKUP(AI165,dummy1!$O$9:$R$136,2,FALSE)</f>
        <v>42040</v>
      </c>
      <c r="AK165" s="197">
        <f ca="1">VLOOKUP(AI165,dummy1!$O$9:$R$136,3,FALSE)</f>
        <v>0.79166666666666674</v>
      </c>
      <c r="AL165" s="413" t="str">
        <f ca="1">VLOOKUP(AI165,dummy1!$O$9:$R$136,4,FALSE)</f>
        <v>Court 7</v>
      </c>
      <c r="AM165" s="413"/>
      <c r="AN165" s="413"/>
      <c r="AO165" s="413"/>
      <c r="AP165" s="413"/>
      <c r="AQ165" s="413"/>
      <c r="AR165" s="413"/>
      <c r="AS165" s="413"/>
      <c r="AT165" s="413"/>
      <c r="AV165" s="137"/>
      <c r="AW165" s="148"/>
      <c r="BM165" s="28"/>
      <c r="CC165" s="1"/>
      <c r="CD165" s="223"/>
      <c r="CT165" s="29"/>
      <c r="CU165" s="29"/>
      <c r="CV165" s="29"/>
      <c r="CW165" s="29"/>
      <c r="CX165" s="29"/>
      <c r="CY165" s="368"/>
      <c r="CZ165" s="29"/>
      <c r="DA165" s="368"/>
      <c r="DB165" s="29"/>
      <c r="DC165" s="368"/>
      <c r="DD165" s="29"/>
      <c r="DE165" s="368"/>
      <c r="DF165" s="29"/>
      <c r="DG165" s="368"/>
      <c r="DH165" s="156"/>
      <c r="DI165" s="29"/>
      <c r="DJ165" s="29"/>
      <c r="DK165" s="112"/>
      <c r="DL165" s="29"/>
      <c r="DM165" s="29"/>
      <c r="DN165" s="29"/>
      <c r="DO165" s="351"/>
      <c r="DP165" s="1"/>
      <c r="DQ165" s="351"/>
      <c r="DR165" s="1"/>
      <c r="DS165" s="351"/>
      <c r="DT165" s="1"/>
      <c r="DU165" s="351"/>
      <c r="DV165" s="1"/>
      <c r="DW165" s="351"/>
      <c r="DX165" s="138"/>
      <c r="DY165" s="1"/>
      <c r="DZ165" s="1"/>
      <c r="EA165" s="1"/>
      <c r="EB165" s="1"/>
      <c r="EC165" s="1"/>
      <c r="EO165" s="1"/>
      <c r="EP165" s="1"/>
      <c r="EQ165" s="1"/>
      <c r="ER165" s="1"/>
      <c r="ES165" s="1"/>
      <c r="FE165" s="28"/>
      <c r="FF165" s="29"/>
      <c r="FG165" s="29"/>
      <c r="FH165" s="29"/>
      <c r="FI165" s="29"/>
      <c r="FJ165" s="29"/>
      <c r="FK165" s="351"/>
      <c r="FL165" s="1"/>
      <c r="FM165" s="351"/>
      <c r="FN165" s="1"/>
      <c r="FO165" s="351"/>
      <c r="FP165" s="1"/>
      <c r="FQ165" s="351"/>
      <c r="FR165" s="1"/>
      <c r="FS165" s="351"/>
      <c r="FT165" s="138"/>
      <c r="FU165" s="1"/>
      <c r="FV165" s="1"/>
      <c r="FW165" s="1"/>
      <c r="FX165" s="1"/>
      <c r="FY165" s="1"/>
    </row>
    <row r="166" spans="1:181" ht="15" customHeight="1" x14ac:dyDescent="0.25">
      <c r="A166" s="137" t="str">
        <f ca="1">dummy1!T35</f>
        <v>Bye</v>
      </c>
      <c r="B166" s="132"/>
      <c r="C166" s="15" t="str">
        <f ca="1">IF(D166="Bye","","("&amp;A166&amp;")")</f>
        <v>(Bye)</v>
      </c>
      <c r="D166" s="10" t="str">
        <f ca="1">IFERROR(VLOOKUP(A166,dummy1!$K$45:$L$300,2,FALSE),"")</f>
        <v/>
      </c>
      <c r="E166" s="10"/>
      <c r="F166" s="24"/>
      <c r="G166" s="353"/>
      <c r="H166" s="24"/>
      <c r="I166" s="353"/>
      <c r="J166" s="24"/>
      <c r="K166" s="353"/>
      <c r="L166" s="24"/>
      <c r="M166" s="353"/>
      <c r="N166" s="24"/>
      <c r="O166" s="362"/>
      <c r="P166" s="145">
        <f ca="1">IF(A165="Bye",$A$11,IF(F165&lt;F166,1,0)+IF(H165&lt;H166,1,0)+IF(J165&lt;J166,1,0)+IF(L165&lt;L166,1,0)+IF(N165&lt;N166,1,0))</f>
        <v>3</v>
      </c>
      <c r="AG166" s="148"/>
      <c r="AH166" s="247"/>
      <c r="AI166" s="16"/>
      <c r="AJ166" s="1"/>
      <c r="AK166" s="1"/>
      <c r="AL166" s="9"/>
      <c r="AM166" s="351"/>
      <c r="AN166" s="9"/>
      <c r="AP166" s="9"/>
      <c r="AR166" s="9"/>
      <c r="AT166" s="9"/>
      <c r="AV166" s="137"/>
      <c r="AW166" s="148"/>
      <c r="BF166" s="6"/>
      <c r="BG166" s="370"/>
      <c r="BH166" s="6"/>
      <c r="BI166" s="370"/>
      <c r="BJ166" s="6"/>
      <c r="BK166" s="370"/>
      <c r="BM166" s="28"/>
      <c r="CC166" s="1"/>
      <c r="CD166" s="223"/>
      <c r="CT166" s="29"/>
      <c r="CU166" s="29"/>
      <c r="CV166" s="29"/>
      <c r="CW166" s="29"/>
      <c r="CX166" s="29"/>
      <c r="CY166" s="368"/>
      <c r="CZ166" s="29"/>
      <c r="DA166" s="368"/>
      <c r="DB166" s="29"/>
      <c r="DC166" s="368"/>
      <c r="DD166" s="29"/>
      <c r="DE166" s="368"/>
      <c r="DF166" s="29"/>
      <c r="DG166" s="368"/>
      <c r="DH166" s="156"/>
      <c r="DI166" s="29"/>
      <c r="DJ166" s="29"/>
      <c r="DK166" s="112"/>
      <c r="DL166" s="29"/>
      <c r="DM166" s="29"/>
      <c r="DN166" s="29"/>
      <c r="DO166" s="351"/>
      <c r="DP166" s="1"/>
      <c r="DQ166" s="351"/>
      <c r="DR166" s="1"/>
      <c r="DS166" s="351"/>
      <c r="DT166" s="1"/>
      <c r="DU166" s="351"/>
      <c r="DV166" s="1"/>
      <c r="DW166" s="351"/>
      <c r="DX166" s="138"/>
      <c r="DY166" s="1"/>
      <c r="DZ166" s="1"/>
      <c r="EA166" s="1"/>
      <c r="EB166" s="1"/>
      <c r="EC166" s="1"/>
      <c r="EO166" s="1"/>
      <c r="EP166" s="1"/>
      <c r="EQ166" s="1"/>
      <c r="ER166" s="1"/>
      <c r="ES166" s="1"/>
      <c r="FE166" s="28"/>
      <c r="FF166" s="29"/>
      <c r="FG166" s="29"/>
      <c r="FH166" s="29"/>
      <c r="FI166" s="29"/>
      <c r="FJ166" s="29"/>
      <c r="FK166" s="351"/>
      <c r="FL166" s="1"/>
      <c r="FM166" s="351"/>
      <c r="FN166" s="1"/>
      <c r="FO166" s="351"/>
      <c r="FP166" s="1"/>
      <c r="FQ166" s="351"/>
      <c r="FR166" s="1"/>
      <c r="FS166" s="351"/>
      <c r="FT166" s="138"/>
      <c r="FU166" s="1"/>
      <c r="FV166" s="1"/>
      <c r="FW166" s="1"/>
      <c r="FX166" s="1"/>
      <c r="FY166" s="1"/>
    </row>
    <row r="167" spans="1:181" ht="15" customHeight="1" x14ac:dyDescent="0.25">
      <c r="B167" s="132"/>
      <c r="C167" s="16"/>
      <c r="D167" s="1"/>
      <c r="E167" s="1"/>
      <c r="F167" s="9"/>
      <c r="G167" s="351"/>
      <c r="H167" s="9"/>
      <c r="I167" s="351"/>
      <c r="J167" s="9"/>
      <c r="K167" s="351"/>
      <c r="L167" s="9"/>
      <c r="M167" s="351"/>
      <c r="N167" s="9"/>
      <c r="O167" s="351"/>
      <c r="P167" s="146"/>
      <c r="R167" s="240"/>
      <c r="S167" s="16"/>
      <c r="T167" s="1"/>
      <c r="U167" s="9"/>
      <c r="V167" s="9"/>
      <c r="W167" s="351"/>
      <c r="X167" s="9"/>
      <c r="Y167" s="351"/>
      <c r="Z167" s="9"/>
      <c r="AA167" s="351"/>
      <c r="AB167" s="9"/>
      <c r="AC167" s="351"/>
      <c r="AD167" s="9"/>
      <c r="AE167" s="351"/>
      <c r="AG167" s="148"/>
      <c r="AW167" s="148"/>
      <c r="BF167" s="6"/>
      <c r="BG167" s="370"/>
      <c r="BH167" s="6"/>
      <c r="BI167" s="370"/>
      <c r="BJ167" s="6"/>
      <c r="BK167" s="370"/>
      <c r="BM167" s="28"/>
      <c r="CC167" s="1"/>
      <c r="CD167" s="223"/>
      <c r="CT167" s="29"/>
      <c r="CU167" s="29"/>
      <c r="CV167" s="29"/>
      <c r="CW167" s="29"/>
      <c r="CX167" s="29"/>
      <c r="CY167" s="368"/>
      <c r="CZ167" s="29"/>
      <c r="DA167" s="368"/>
      <c r="DB167" s="29"/>
      <c r="DC167" s="368"/>
      <c r="DD167" s="29"/>
      <c r="DE167" s="368"/>
      <c r="DF167" s="29"/>
      <c r="DG167" s="368"/>
      <c r="DH167" s="156"/>
      <c r="DI167" s="29"/>
      <c r="DJ167" s="29"/>
      <c r="DK167" s="112"/>
      <c r="DL167" s="29"/>
      <c r="DM167" s="29"/>
      <c r="DN167" s="29"/>
      <c r="DO167" s="351"/>
      <c r="DP167" s="1"/>
      <c r="DQ167" s="351"/>
      <c r="DR167" s="1"/>
      <c r="DS167" s="351"/>
      <c r="DT167" s="1"/>
      <c r="DU167" s="351"/>
      <c r="DV167" s="1"/>
      <c r="DW167" s="351"/>
      <c r="DX167" s="138"/>
      <c r="DY167" s="1"/>
      <c r="DZ167" s="1"/>
      <c r="EA167" s="1"/>
      <c r="EB167" s="1"/>
      <c r="EC167" s="1"/>
      <c r="EO167" s="1"/>
      <c r="EP167" s="1"/>
      <c r="EQ167" s="1"/>
      <c r="ER167" s="1"/>
      <c r="ES167" s="1"/>
      <c r="FE167" s="28"/>
      <c r="FF167" s="29"/>
      <c r="FG167" s="29"/>
      <c r="FH167" s="29"/>
      <c r="FI167" s="29"/>
      <c r="FJ167" s="29"/>
      <c r="FK167" s="351"/>
      <c r="FL167" s="1"/>
      <c r="FM167" s="351"/>
      <c r="FN167" s="1"/>
      <c r="FO167" s="351"/>
      <c r="FP167" s="1"/>
      <c r="FQ167" s="351"/>
      <c r="FR167" s="1"/>
      <c r="FS167" s="351"/>
      <c r="FT167" s="138"/>
      <c r="FU167" s="1"/>
      <c r="FV167" s="1"/>
      <c r="FW167" s="1"/>
      <c r="FX167" s="1"/>
      <c r="FY167" s="1"/>
    </row>
    <row r="168" spans="1:181" ht="15" customHeight="1" thickBot="1" x14ac:dyDescent="0.3">
      <c r="B168" s="131"/>
      <c r="C168" s="130">
        <f ca="1">IF(A165&lt;&gt;"Bye",IF(A166&lt;&gt;"Bye",C162+1,C162),C162)</f>
        <v>8</v>
      </c>
      <c r="D168" s="182">
        <f ca="1">VLOOKUP(C168,dummy1!$O$9:$R$72,2,FALSE)</f>
        <v>42040</v>
      </c>
      <c r="E168" s="183">
        <f ca="1">VLOOKUP(C168,dummy1!$O$9:$R$72,3,FALSE)</f>
        <v>0.625</v>
      </c>
      <c r="F168" s="412" t="str">
        <f ca="1">VLOOKUP(C168,dummy1!$O$9:$R$72,4,FALSE)</f>
        <v>Court 8</v>
      </c>
      <c r="G168" s="412"/>
      <c r="H168" s="412"/>
      <c r="I168" s="412"/>
      <c r="J168" s="412"/>
      <c r="K168" s="412"/>
      <c r="L168" s="412"/>
      <c r="M168" s="412"/>
      <c r="N168" s="412"/>
      <c r="O168" s="351"/>
      <c r="P168" s="146"/>
      <c r="Q168" s="157"/>
      <c r="R168" s="241"/>
      <c r="S168" s="27" t="str">
        <f ca="1">IF(P165=$A$11,C165,IF(P166=$A$11,C166,""))</f>
        <v>(Bye)</v>
      </c>
      <c r="T168" s="1" t="str">
        <f ca="1">IF(P165=$A$11,D165,IF(P166=$A$11,D166,"Winner Match "&amp;C168))</f>
        <v/>
      </c>
      <c r="U168" s="1"/>
      <c r="V168" s="23"/>
      <c r="W168" s="352"/>
      <c r="X168" s="23"/>
      <c r="Y168" s="352"/>
      <c r="Z168" s="23"/>
      <c r="AA168" s="352"/>
      <c r="AB168" s="23"/>
      <c r="AC168" s="352"/>
      <c r="AD168" s="23"/>
      <c r="AE168" s="361"/>
      <c r="AF168" s="138">
        <f>IF(V168&gt;V169,1,0)+IF(X168&gt;X169,1,0)+IF(Z168&gt;Z169,1,0)+IF(AB168&gt;AB169,1,0)+IF(AD168&gt;AD169,1,0)</f>
        <v>0</v>
      </c>
      <c r="AG168" s="148"/>
      <c r="AW168" s="148"/>
      <c r="BM168" s="28"/>
      <c r="CC168" s="1"/>
      <c r="CD168" s="223"/>
      <c r="CT168" s="29"/>
      <c r="CU168" s="29"/>
      <c r="CV168" s="29"/>
      <c r="CW168" s="29"/>
      <c r="CX168" s="29"/>
      <c r="CY168" s="368"/>
      <c r="CZ168" s="29"/>
      <c r="DA168" s="368"/>
      <c r="DB168" s="29"/>
      <c r="DC168" s="368"/>
      <c r="DD168" s="29"/>
      <c r="DE168" s="368"/>
      <c r="DF168" s="29"/>
      <c r="DG168" s="368"/>
      <c r="DH168" s="156"/>
      <c r="DI168" s="29"/>
      <c r="DJ168" s="29"/>
      <c r="DK168" s="112"/>
      <c r="DL168" s="29"/>
      <c r="DM168" s="29"/>
      <c r="DN168" s="29"/>
      <c r="DO168" s="351"/>
      <c r="DP168" s="1"/>
      <c r="DQ168" s="351"/>
      <c r="DR168" s="1"/>
      <c r="DS168" s="351"/>
      <c r="DT168" s="1"/>
      <c r="DU168" s="351"/>
      <c r="DV168" s="1"/>
      <c r="DW168" s="351"/>
      <c r="DX168" s="138"/>
      <c r="DY168" s="1"/>
      <c r="DZ168" s="1"/>
      <c r="EA168" s="1"/>
      <c r="EB168" s="1"/>
      <c r="EC168" s="1"/>
      <c r="EO168" s="1"/>
      <c r="EP168" s="1"/>
      <c r="EQ168" s="1"/>
      <c r="ER168" s="1"/>
      <c r="ES168" s="1"/>
      <c r="FE168" s="28"/>
      <c r="FF168" s="29"/>
      <c r="FG168" s="29"/>
      <c r="FH168" s="29"/>
      <c r="FI168" s="29"/>
      <c r="FJ168" s="29"/>
      <c r="FK168" s="351"/>
      <c r="FL168" s="1"/>
      <c r="FM168" s="351"/>
      <c r="FN168" s="1"/>
      <c r="FO168" s="351"/>
      <c r="FP168" s="1"/>
      <c r="FQ168" s="351"/>
      <c r="FR168" s="1"/>
      <c r="FS168" s="351"/>
      <c r="FT168" s="138"/>
      <c r="FU168" s="1"/>
      <c r="FV168" s="1"/>
      <c r="FW168" s="1"/>
      <c r="FX168" s="1"/>
      <c r="FY168" s="1"/>
    </row>
    <row r="169" spans="1:181" ht="15" customHeight="1" x14ac:dyDescent="0.25">
      <c r="B169" s="113"/>
      <c r="C169" s="16"/>
      <c r="D169" s="1"/>
      <c r="E169" s="1"/>
      <c r="F169" s="9"/>
      <c r="G169" s="351"/>
      <c r="H169" s="9"/>
      <c r="I169" s="351"/>
      <c r="J169" s="9"/>
      <c r="K169" s="351"/>
      <c r="L169" s="9"/>
      <c r="M169" s="351"/>
      <c r="N169" s="9"/>
      <c r="O169" s="351"/>
      <c r="P169" s="146"/>
      <c r="R169" s="240"/>
      <c r="S169" s="15" t="str">
        <f ca="1">IF(P171=$A$11,C171,IF(P172=$A$11,C172,""))</f>
        <v>(Bye)</v>
      </c>
      <c r="T169" s="10" t="str">
        <f ca="1">IF(P171=$A$11,D171,IF(P172=$A$11,D172,"Winner Match "&amp;C174))</f>
        <v/>
      </c>
      <c r="U169" s="10"/>
      <c r="V169" s="24"/>
      <c r="W169" s="353"/>
      <c r="X169" s="24"/>
      <c r="Y169" s="353"/>
      <c r="Z169" s="24"/>
      <c r="AA169" s="353"/>
      <c r="AB169" s="24"/>
      <c r="AC169" s="353"/>
      <c r="AD169" s="24"/>
      <c r="AE169" s="362"/>
      <c r="AF169" s="149">
        <f>IF(V168&lt;V169,1,0)+IF(X168&lt;X169,1,0)+IF(Z168&lt;Z169,1,0)+IF(AB168&lt;AB169,1,0)+IF(AD168&lt;AD169,1,0)</f>
        <v>0</v>
      </c>
      <c r="AW169" s="148"/>
      <c r="BM169" s="28"/>
      <c r="CC169" s="1"/>
      <c r="CD169" s="223"/>
      <c r="CT169" s="29"/>
      <c r="CU169" s="29"/>
      <c r="CV169" s="29"/>
      <c r="CW169" s="29"/>
      <c r="CX169" s="29"/>
      <c r="CY169" s="368"/>
      <c r="CZ169" s="29"/>
      <c r="DA169" s="368"/>
      <c r="DB169" s="29"/>
      <c r="DC169" s="368"/>
      <c r="DD169" s="29"/>
      <c r="DE169" s="368"/>
      <c r="DF169" s="29"/>
      <c r="DG169" s="368"/>
      <c r="DH169" s="156"/>
      <c r="DI169" s="29"/>
      <c r="DJ169" s="29"/>
      <c r="DK169" s="112"/>
      <c r="DL169" s="29"/>
      <c r="DM169" s="29"/>
      <c r="DN169" s="29"/>
      <c r="DO169" s="351"/>
      <c r="DP169" s="1"/>
      <c r="DQ169" s="351"/>
      <c r="DR169" s="1"/>
      <c r="DS169" s="351"/>
      <c r="DT169" s="1"/>
      <c r="DU169" s="351"/>
      <c r="DV169" s="1"/>
      <c r="DW169" s="351"/>
      <c r="DX169" s="138"/>
      <c r="DY169" s="1"/>
      <c r="DZ169" s="1"/>
      <c r="EA169" s="1"/>
      <c r="EB169" s="1"/>
      <c r="EC169" s="1"/>
      <c r="EO169" s="1"/>
      <c r="EP169" s="1"/>
      <c r="EQ169" s="1"/>
      <c r="ER169" s="1"/>
      <c r="ES169" s="1"/>
      <c r="FE169" s="28"/>
      <c r="FF169" s="29"/>
      <c r="FG169" s="29"/>
      <c r="FH169" s="29"/>
      <c r="FI169" s="29"/>
      <c r="FJ169" s="29"/>
      <c r="FK169" s="351"/>
      <c r="FL169" s="1"/>
      <c r="FM169" s="351"/>
      <c r="FN169" s="1"/>
      <c r="FO169" s="351"/>
      <c r="FP169" s="1"/>
      <c r="FQ169" s="351"/>
      <c r="FR169" s="1"/>
      <c r="FS169" s="351"/>
      <c r="FT169" s="138"/>
      <c r="FU169" s="1"/>
      <c r="FV169" s="1"/>
      <c r="FW169" s="1"/>
      <c r="FX169" s="1"/>
      <c r="FY169" s="1"/>
    </row>
    <row r="170" spans="1:181" ht="15" customHeight="1" x14ac:dyDescent="0.25">
      <c r="A170" s="137" t="str">
        <f ca="1">IF(OR(A171="Bye",A172="Bye"),"Bye","")</f>
        <v>Bye</v>
      </c>
      <c r="B170" s="131"/>
      <c r="C170" s="16"/>
      <c r="D170" s="1"/>
      <c r="E170" s="9"/>
      <c r="F170" s="9"/>
      <c r="G170" s="351"/>
      <c r="H170" s="9"/>
      <c r="I170" s="351"/>
      <c r="J170" s="9"/>
      <c r="K170" s="351"/>
      <c r="L170" s="9"/>
      <c r="M170" s="351"/>
      <c r="N170" s="9"/>
      <c r="O170" s="351"/>
      <c r="Q170" s="148"/>
      <c r="R170" s="240"/>
      <c r="S170" s="16"/>
      <c r="T170" s="1"/>
      <c r="U170" s="1"/>
      <c r="V170" s="9"/>
      <c r="W170" s="351"/>
      <c r="X170" s="9"/>
      <c r="Y170" s="351"/>
      <c r="Z170" s="9"/>
      <c r="AA170" s="351"/>
      <c r="AB170" s="9"/>
      <c r="AC170" s="351"/>
      <c r="AD170" s="9"/>
      <c r="AE170" s="351"/>
      <c r="AW170" s="148"/>
      <c r="BM170" s="28"/>
      <c r="CC170" s="1"/>
      <c r="CD170" s="223"/>
      <c r="CT170" s="29"/>
      <c r="CU170" s="29"/>
      <c r="CV170" s="29"/>
      <c r="CW170" s="29"/>
      <c r="CX170" s="29"/>
      <c r="CY170" s="368"/>
      <c r="CZ170" s="29"/>
      <c r="DA170" s="368"/>
      <c r="DB170" s="29"/>
      <c r="DC170" s="368"/>
      <c r="DD170" s="29"/>
      <c r="DE170" s="368"/>
      <c r="DF170" s="29"/>
      <c r="DG170" s="368"/>
      <c r="DH170" s="156"/>
      <c r="DI170" s="29"/>
      <c r="DJ170" s="29"/>
      <c r="DK170" s="112"/>
      <c r="DL170" s="29"/>
      <c r="DM170" s="29"/>
      <c r="DN170" s="29"/>
      <c r="DO170" s="351"/>
      <c r="DP170" s="1"/>
      <c r="DQ170" s="351"/>
      <c r="DR170" s="1"/>
      <c r="DS170" s="351"/>
      <c r="DT170" s="1"/>
      <c r="DU170" s="351"/>
      <c r="DV170" s="1"/>
      <c r="DW170" s="351"/>
      <c r="DX170" s="138"/>
      <c r="DY170" s="1"/>
      <c r="DZ170" s="1"/>
      <c r="EA170" s="1"/>
      <c r="EB170" s="1"/>
      <c r="EC170" s="1"/>
      <c r="EO170" s="1"/>
      <c r="EP170" s="1"/>
      <c r="EQ170" s="1"/>
      <c r="ER170" s="1"/>
      <c r="ES170" s="1"/>
      <c r="FE170" s="28"/>
      <c r="FF170" s="29"/>
      <c r="FG170" s="29"/>
      <c r="FH170" s="29"/>
      <c r="FI170" s="29"/>
      <c r="FJ170" s="29"/>
      <c r="FK170" s="351"/>
      <c r="FL170" s="1"/>
      <c r="FM170" s="351"/>
      <c r="FN170" s="1"/>
      <c r="FO170" s="351"/>
      <c r="FP170" s="1"/>
      <c r="FQ170" s="351"/>
      <c r="FR170" s="1"/>
      <c r="FS170" s="351"/>
      <c r="FT170" s="138"/>
      <c r="FU170" s="1"/>
      <c r="FV170" s="1"/>
      <c r="FW170" s="1"/>
      <c r="FX170" s="1"/>
      <c r="FY170" s="1"/>
    </row>
    <row r="171" spans="1:181" ht="15" customHeight="1" thickBot="1" x14ac:dyDescent="0.3">
      <c r="A171" s="137" t="str">
        <f ca="1">dummy1!S36</f>
        <v>Bye</v>
      </c>
      <c r="B171" s="132"/>
      <c r="C171" s="15" t="str">
        <f ca="1">IF(D171="Bye","","("&amp;A171&amp;")")</f>
        <v>(Bye)</v>
      </c>
      <c r="D171" s="1" t="str">
        <f ca="1">IFERROR(VLOOKUP(A171,dummy1!$K$45:$L$300,2,FALSE),"")</f>
        <v/>
      </c>
      <c r="E171" s="1"/>
      <c r="F171" s="23"/>
      <c r="G171" s="352"/>
      <c r="H171" s="23"/>
      <c r="I171" s="352"/>
      <c r="J171" s="23"/>
      <c r="K171" s="352"/>
      <c r="L171" s="23"/>
      <c r="M171" s="352"/>
      <c r="N171" s="23"/>
      <c r="O171" s="361"/>
      <c r="P171" s="138">
        <f ca="1">IF(A172="Bye",$A$11,IF(F171&gt;F172,1,0)+IF(H171&gt;H172,1,0)+IF(J171&gt;J172,1,0)+IF(L171&gt;L172,1,0)+IF(N171&gt;N172,1,0))</f>
        <v>3</v>
      </c>
      <c r="Q171" s="148"/>
      <c r="R171" s="240"/>
      <c r="S171" s="184">
        <f ca="1">S159+1</f>
        <v>26</v>
      </c>
      <c r="T171" s="185">
        <f ca="1">VLOOKUP(S171,dummy1!$O$9:$R$72,2,FALSE)</f>
        <v>42040</v>
      </c>
      <c r="U171" s="186">
        <f ca="1">VLOOKUP(S171,dummy1!$O$9:$R$72,3,FALSE)</f>
        <v>0.70833333333333337</v>
      </c>
      <c r="V171" s="414" t="str">
        <f ca="1">VLOOKUP(S171,dummy1!$O$9:$R$72,4,FALSE)</f>
        <v>Court 10</v>
      </c>
      <c r="W171" s="414"/>
      <c r="X171" s="414"/>
      <c r="Y171" s="414"/>
      <c r="Z171" s="414"/>
      <c r="AA171" s="414"/>
      <c r="AB171" s="414"/>
      <c r="AC171" s="414"/>
      <c r="AD171" s="414"/>
      <c r="AE171" s="351"/>
      <c r="AW171" s="148"/>
      <c r="BM171" s="28"/>
      <c r="CC171" s="1"/>
      <c r="CD171" s="223"/>
      <c r="CT171" s="29"/>
      <c r="CU171" s="29"/>
      <c r="CV171" s="29"/>
      <c r="CW171" s="29"/>
      <c r="CX171" s="29"/>
      <c r="CY171" s="368"/>
      <c r="CZ171" s="29"/>
      <c r="DA171" s="368"/>
      <c r="DB171" s="29"/>
      <c r="DC171" s="368"/>
      <c r="DD171" s="29"/>
      <c r="DE171" s="368"/>
      <c r="DF171" s="29"/>
      <c r="DG171" s="368"/>
      <c r="DH171" s="156"/>
      <c r="DI171" s="29"/>
      <c r="DJ171" s="29"/>
      <c r="DK171" s="112"/>
      <c r="DL171" s="29"/>
      <c r="DM171" s="29"/>
      <c r="DN171" s="29"/>
      <c r="DO171" s="351"/>
      <c r="DP171" s="1"/>
      <c r="DQ171" s="351"/>
      <c r="DR171" s="1"/>
      <c r="DS171" s="351"/>
      <c r="DT171" s="1"/>
      <c r="DU171" s="351"/>
      <c r="DV171" s="1"/>
      <c r="DW171" s="351"/>
      <c r="DX171" s="138"/>
      <c r="DY171" s="1"/>
      <c r="DZ171" s="1"/>
      <c r="EA171" s="1"/>
      <c r="EB171" s="1"/>
      <c r="EC171" s="1"/>
      <c r="EO171" s="1"/>
      <c r="EP171" s="1"/>
      <c r="EQ171" s="1"/>
      <c r="ER171" s="1"/>
      <c r="ES171" s="1"/>
      <c r="FE171" s="28"/>
      <c r="FF171" s="29"/>
      <c r="FG171" s="29"/>
      <c r="FH171" s="29"/>
      <c r="FI171" s="29"/>
      <c r="FJ171" s="29"/>
      <c r="FK171" s="351"/>
      <c r="FL171" s="1"/>
      <c r="FM171" s="351"/>
      <c r="FN171" s="1"/>
      <c r="FO171" s="351"/>
      <c r="FP171" s="1"/>
      <c r="FQ171" s="351"/>
      <c r="FR171" s="1"/>
      <c r="FS171" s="351"/>
      <c r="FT171" s="138"/>
      <c r="FU171" s="1"/>
      <c r="FV171" s="1"/>
      <c r="FW171" s="1"/>
      <c r="FX171" s="1"/>
      <c r="FY171" s="1"/>
    </row>
    <row r="172" spans="1:181" ht="15" customHeight="1" x14ac:dyDescent="0.25">
      <c r="A172" s="137" t="str">
        <f ca="1">dummy1!T36</f>
        <v>Bye</v>
      </c>
      <c r="B172" s="132"/>
      <c r="C172" s="15" t="str">
        <f ca="1">IF(D172="Bye","","("&amp;A172&amp;")")</f>
        <v>(Bye)</v>
      </c>
      <c r="D172" s="10" t="str">
        <f ca="1">IFERROR(VLOOKUP(A172,dummy1!$K$45:$L$300,2,FALSE),"")</f>
        <v/>
      </c>
      <c r="E172" s="10"/>
      <c r="F172" s="24"/>
      <c r="G172" s="353"/>
      <c r="H172" s="24"/>
      <c r="I172" s="353"/>
      <c r="J172" s="24"/>
      <c r="K172" s="353"/>
      <c r="L172" s="24"/>
      <c r="M172" s="353"/>
      <c r="N172" s="24"/>
      <c r="O172" s="362"/>
      <c r="P172" s="149">
        <f ca="1">IF(A171="Bye",$A$11,IF(F171&lt;F172,1,0)+IF(H171&lt;H172,1,0)+IF(J171&lt;J172,1,0)+IF(L171&lt;L172,1,0)+IF(N171&lt;N172,1,0))</f>
        <v>3</v>
      </c>
      <c r="R172" s="112"/>
      <c r="S172" s="16"/>
      <c r="T172" s="1"/>
      <c r="U172" s="1"/>
      <c r="V172" s="9"/>
      <c r="W172" s="351"/>
      <c r="X172" s="9"/>
      <c r="Y172" s="351"/>
      <c r="Z172" s="9"/>
      <c r="AA172" s="351"/>
      <c r="AB172" s="9"/>
      <c r="AC172" s="351"/>
      <c r="AD172" s="9"/>
      <c r="AE172" s="351"/>
      <c r="AW172" s="148"/>
      <c r="BM172" s="28"/>
      <c r="CC172" s="1"/>
      <c r="CD172" s="223"/>
      <c r="CT172" s="29"/>
      <c r="CU172" s="29"/>
      <c r="CV172" s="29"/>
      <c r="CW172" s="29"/>
      <c r="CX172" s="29"/>
      <c r="CY172" s="368"/>
      <c r="CZ172" s="29"/>
      <c r="DA172" s="368"/>
      <c r="DB172" s="29"/>
      <c r="DC172" s="368"/>
      <c r="DD172" s="29"/>
      <c r="DE172" s="368"/>
      <c r="DF172" s="29"/>
      <c r="DG172" s="368"/>
      <c r="DH172" s="156"/>
      <c r="DI172" s="29"/>
      <c r="DJ172" s="29"/>
      <c r="DK172" s="112"/>
      <c r="DL172" s="29"/>
      <c r="DM172" s="29"/>
      <c r="DN172" s="29"/>
      <c r="DO172" s="351"/>
      <c r="DP172" s="1"/>
      <c r="DQ172" s="351"/>
      <c r="DR172" s="1"/>
      <c r="DS172" s="351"/>
      <c r="DT172" s="1"/>
      <c r="DU172" s="351"/>
      <c r="DV172" s="1"/>
      <c r="DW172" s="351"/>
      <c r="DX172" s="138"/>
      <c r="DY172" s="1"/>
      <c r="DZ172" s="1"/>
      <c r="EA172" s="1"/>
      <c r="EB172" s="1"/>
      <c r="EC172" s="1"/>
      <c r="EO172" s="1"/>
      <c r="EP172" s="1"/>
      <c r="EQ172" s="1"/>
      <c r="ER172" s="1"/>
      <c r="ES172" s="1"/>
      <c r="FE172" s="28"/>
      <c r="FF172" s="29"/>
      <c r="FG172" s="29"/>
      <c r="FH172" s="29"/>
      <c r="FI172" s="29"/>
      <c r="FJ172" s="29"/>
      <c r="FK172" s="351"/>
      <c r="FL172" s="1"/>
      <c r="FM172" s="351"/>
      <c r="FN172" s="1"/>
      <c r="FO172" s="351"/>
      <c r="FP172" s="1"/>
      <c r="FQ172" s="351"/>
      <c r="FR172" s="1"/>
      <c r="FS172" s="351"/>
      <c r="FT172" s="138"/>
      <c r="FU172" s="1"/>
      <c r="FV172" s="1"/>
      <c r="FW172" s="1"/>
      <c r="FX172" s="1"/>
      <c r="FY172" s="1"/>
    </row>
    <row r="173" spans="1:181" ht="15" customHeight="1" x14ac:dyDescent="0.25">
      <c r="B173" s="132"/>
      <c r="C173" s="16"/>
      <c r="D173" s="1"/>
      <c r="E173" s="1"/>
      <c r="F173" s="9"/>
      <c r="G173" s="351"/>
      <c r="H173" s="9"/>
      <c r="I173" s="351"/>
      <c r="J173" s="9"/>
      <c r="K173" s="351"/>
      <c r="L173" s="9"/>
      <c r="M173" s="351"/>
      <c r="N173" s="9"/>
      <c r="O173" s="351"/>
      <c r="P173" s="138"/>
      <c r="AW173" s="148"/>
      <c r="AX173" s="208"/>
      <c r="AY173" s="16"/>
      <c r="BA173" s="9"/>
      <c r="BB173" s="9"/>
      <c r="BD173" s="9"/>
      <c r="BF173" s="9"/>
      <c r="BH173" s="9"/>
      <c r="BJ173" s="9"/>
      <c r="BL173" s="137"/>
      <c r="BM173" s="28"/>
      <c r="CC173" s="1"/>
      <c r="CD173" s="223"/>
      <c r="CT173" s="29"/>
      <c r="CU173" s="29"/>
      <c r="CV173" s="29"/>
      <c r="CW173" s="29"/>
      <c r="CX173" s="29"/>
      <c r="CY173" s="368"/>
      <c r="CZ173" s="29"/>
      <c r="DA173" s="368"/>
      <c r="DB173" s="29"/>
      <c r="DC173" s="368"/>
      <c r="DD173" s="29"/>
      <c r="DE173" s="368"/>
      <c r="DF173" s="29"/>
      <c r="DG173" s="368"/>
      <c r="DH173" s="156"/>
      <c r="DI173" s="29"/>
      <c r="DJ173" s="29"/>
      <c r="DK173" s="112"/>
      <c r="DL173" s="29"/>
      <c r="DM173" s="29"/>
      <c r="DN173" s="29"/>
      <c r="DO173" s="351"/>
      <c r="DP173" s="1"/>
      <c r="DQ173" s="351"/>
      <c r="DR173" s="1"/>
      <c r="DS173" s="351"/>
      <c r="DT173" s="1"/>
      <c r="DU173" s="351"/>
      <c r="DV173" s="1"/>
      <c r="DW173" s="351"/>
      <c r="DX173" s="138"/>
      <c r="DY173" s="1"/>
      <c r="DZ173" s="1"/>
      <c r="EA173" s="1"/>
      <c r="EB173" s="1"/>
      <c r="EC173" s="1"/>
      <c r="EO173" s="1"/>
      <c r="EP173" s="1"/>
      <c r="EQ173" s="1"/>
      <c r="ER173" s="1"/>
      <c r="ES173" s="1"/>
      <c r="FE173" s="28"/>
      <c r="FF173" s="225"/>
      <c r="FG173" s="16"/>
      <c r="FH173" s="1"/>
      <c r="FI173" s="9"/>
      <c r="FJ173" s="9"/>
      <c r="FK173" s="351"/>
      <c r="FL173" s="9"/>
      <c r="FM173" s="351"/>
      <c r="FN173" s="9"/>
      <c r="FO173" s="351"/>
      <c r="FP173" s="9"/>
      <c r="FQ173" s="351"/>
      <c r="FR173" s="9"/>
      <c r="FS173" s="351"/>
      <c r="FT173" s="137"/>
      <c r="FU173" s="1"/>
      <c r="FV173" s="1"/>
      <c r="FW173" s="1"/>
      <c r="FX173" s="1"/>
      <c r="FY173" s="1"/>
    </row>
    <row r="174" spans="1:181" ht="15" customHeight="1" thickBot="1" x14ac:dyDescent="0.3">
      <c r="B174" s="131"/>
      <c r="C174" s="130">
        <f ca="1">IF(A171&lt;&gt;"Bye",IF(A172&lt;&gt;"Bye",C168+1,C168),C168)</f>
        <v>8</v>
      </c>
      <c r="D174" s="182">
        <f ca="1">VLOOKUP(C174,dummy1!$O$9:$R$72,2,FALSE)</f>
        <v>42040</v>
      </c>
      <c r="E174" s="183">
        <f ca="1">VLOOKUP(C174,dummy1!$O$9:$R$72,3,FALSE)</f>
        <v>0.625</v>
      </c>
      <c r="F174" s="412" t="str">
        <f ca="1">VLOOKUP(C174,dummy1!$O$9:$R$72,4,FALSE)</f>
        <v>Court 8</v>
      </c>
      <c r="G174" s="412"/>
      <c r="H174" s="412"/>
      <c r="I174" s="412"/>
      <c r="J174" s="412"/>
      <c r="K174" s="412"/>
      <c r="L174" s="412"/>
      <c r="M174" s="412"/>
      <c r="N174" s="412"/>
      <c r="O174" s="351"/>
      <c r="P174" s="138"/>
      <c r="AW174" s="147"/>
      <c r="AX174" s="209"/>
      <c r="AY174" s="27" t="str">
        <f>IF(AV162=$A$11,AI162,IF(AV163=$A$11,AI163,""))</f>
        <v/>
      </c>
      <c r="AZ174" s="1" t="str">
        <f ca="1">IF(AV162=$A$11,AJ162,IF(AV163=$A$11,AJ163,"Winner Match "&amp;AI165))</f>
        <v>Winner Match 39</v>
      </c>
      <c r="BB174" s="23"/>
      <c r="BC174" s="352"/>
      <c r="BD174" s="23"/>
      <c r="BE174" s="352"/>
      <c r="BF174" s="23"/>
      <c r="BG174" s="352"/>
      <c r="BH174" s="23"/>
      <c r="BI174" s="352"/>
      <c r="BJ174" s="23"/>
      <c r="BK174" s="361"/>
      <c r="BL174" s="138">
        <f>IF(BB174&gt;BB175,1,0)+IF(BD174&gt;BD175,1,0)+IF(BF174&gt;BF175,1,0)+IF(BH174&gt;BH175,1,0)+IF(BJ174&gt;BJ175,1,0)</f>
        <v>0</v>
      </c>
      <c r="BM174" s="28"/>
      <c r="CC174" s="1"/>
      <c r="CD174" s="223"/>
      <c r="CT174" s="29"/>
      <c r="CU174" s="29"/>
      <c r="CV174" s="29"/>
      <c r="CW174" s="29"/>
      <c r="CX174" s="29"/>
      <c r="CY174" s="368"/>
      <c r="CZ174" s="29"/>
      <c r="DA174" s="368"/>
      <c r="DB174" s="29"/>
      <c r="DC174" s="368"/>
      <c r="DD174" s="29"/>
      <c r="DE174" s="368"/>
      <c r="DF174" s="29"/>
      <c r="DG174" s="368"/>
      <c r="DH174" s="156"/>
      <c r="DI174" s="29"/>
      <c r="DJ174" s="29"/>
      <c r="DK174" s="112"/>
      <c r="DL174" s="29"/>
      <c r="DM174" s="29"/>
      <c r="DN174" s="29"/>
      <c r="DO174" s="351"/>
      <c r="DP174" s="1"/>
      <c r="DQ174" s="351"/>
      <c r="DR174" s="1"/>
      <c r="DS174" s="351"/>
      <c r="DT174" s="1"/>
      <c r="DU174" s="351"/>
      <c r="DV174" s="1"/>
      <c r="DW174" s="351"/>
      <c r="DX174" s="138"/>
      <c r="DY174" s="1"/>
      <c r="DZ174" s="1"/>
      <c r="EA174" s="1"/>
      <c r="EB174" s="1"/>
      <c r="EC174" s="1"/>
      <c r="EO174" s="1"/>
      <c r="EP174" s="1"/>
      <c r="EQ174" s="1"/>
      <c r="ER174" s="1"/>
      <c r="ES174" s="1"/>
      <c r="FE174" s="25"/>
      <c r="FF174" s="226"/>
      <c r="FG174" s="27" t="str">
        <f>IF(CR102=$A$11,CE102,IF(CR103=$A$11,CE103,""))</f>
        <v/>
      </c>
      <c r="FH174" s="1" t="str">
        <f ca="1">IF(CR102=$A$11,CF102,IF(CR103=$A$11,CF103,"Winner Match "&amp;CE105))</f>
        <v>Winner Match 67</v>
      </c>
      <c r="FI174" s="1"/>
      <c r="FJ174" s="23"/>
      <c r="FK174" s="352"/>
      <c r="FL174" s="23"/>
      <c r="FM174" s="352"/>
      <c r="FN174" s="23"/>
      <c r="FO174" s="352"/>
      <c r="FP174" s="23"/>
      <c r="FQ174" s="352"/>
      <c r="FR174" s="23"/>
      <c r="FS174" s="361"/>
      <c r="FT174" s="138">
        <f>IF(FJ174&gt;FJ175,1,0)+IF(FL174&gt;FL175,1,0)+IF(FN174&gt;FN175,1,0)+IF(FP174&gt;FP175,1,0)+IF(FR174&gt;FR175,1,0)</f>
        <v>0</v>
      </c>
      <c r="FU174" s="1"/>
      <c r="FV174" s="1"/>
      <c r="FW174" s="1"/>
      <c r="FX174" s="1"/>
      <c r="FY174" s="1"/>
    </row>
    <row r="175" spans="1:181" ht="15" customHeight="1" x14ac:dyDescent="0.25">
      <c r="B175" s="113"/>
      <c r="C175" s="16"/>
      <c r="D175" s="1"/>
      <c r="E175" s="1"/>
      <c r="F175" s="9"/>
      <c r="G175" s="351"/>
      <c r="H175" s="9"/>
      <c r="I175" s="351"/>
      <c r="J175" s="9"/>
      <c r="K175" s="351"/>
      <c r="L175" s="9"/>
      <c r="M175" s="351"/>
      <c r="N175" s="9"/>
      <c r="O175" s="351"/>
      <c r="X175" s="4"/>
      <c r="Z175" s="4"/>
      <c r="AW175" s="148"/>
      <c r="AX175" s="210"/>
      <c r="AY175" s="15" t="str">
        <f>IF(AV186=$A$11,AI186,IF(AV187=$A$11,AI187,""))</f>
        <v/>
      </c>
      <c r="AZ175" s="10" t="str">
        <f ca="1">IF(AV186=$A$11,AJ186,IF(AV187=$A$11,AJ187,"Winner Match "&amp;AI189))</f>
        <v>Winner Match 40</v>
      </c>
      <c r="BA175" s="10"/>
      <c r="BB175" s="24"/>
      <c r="BC175" s="353"/>
      <c r="BD175" s="24"/>
      <c r="BE175" s="353"/>
      <c r="BF175" s="24"/>
      <c r="BG175" s="353"/>
      <c r="BH175" s="24"/>
      <c r="BI175" s="353"/>
      <c r="BJ175" s="24"/>
      <c r="BK175" s="362"/>
      <c r="BL175" s="149">
        <f>IF(BB174&lt;BB175,1,0)+IF(BD174&lt;BD175,1,0)+IF(BF174&lt;BF175,1,0)+IF(BH174&lt;BH175,1,0)+IF(BJ174&lt;BJ175,1,0)</f>
        <v>0</v>
      </c>
      <c r="CC175" s="1"/>
      <c r="CD175" s="223"/>
      <c r="CT175" s="29"/>
      <c r="CU175" s="29"/>
      <c r="CV175" s="29"/>
      <c r="CW175" s="29"/>
      <c r="CX175" s="29"/>
      <c r="CY175" s="368"/>
      <c r="CZ175" s="29"/>
      <c r="DA175" s="368"/>
      <c r="DB175" s="29"/>
      <c r="DC175" s="368"/>
      <c r="DD175" s="29"/>
      <c r="DE175" s="368"/>
      <c r="DF175" s="29"/>
      <c r="DG175" s="368"/>
      <c r="DH175" s="156"/>
      <c r="DI175" s="29"/>
      <c r="DJ175" s="29"/>
      <c r="DK175" s="112"/>
      <c r="DL175" s="29"/>
      <c r="DM175" s="29"/>
      <c r="DN175" s="29"/>
      <c r="DO175" s="351"/>
      <c r="DP175" s="1"/>
      <c r="DQ175" s="351"/>
      <c r="DR175" s="1"/>
      <c r="DS175" s="351"/>
      <c r="DT175" s="1"/>
      <c r="DU175" s="351"/>
      <c r="DV175" s="1"/>
      <c r="DW175" s="351"/>
      <c r="DX175" s="138"/>
      <c r="DY175" s="1"/>
      <c r="DZ175" s="1"/>
      <c r="EA175" s="1"/>
      <c r="EB175" s="1"/>
      <c r="EC175" s="1"/>
      <c r="EO175" s="1"/>
      <c r="EP175" s="1"/>
      <c r="EQ175" s="1"/>
      <c r="ER175" s="1"/>
      <c r="ES175" s="1"/>
      <c r="FE175" s="28"/>
      <c r="FF175" s="227"/>
      <c r="FG175" s="15" t="str">
        <f>IF(FD281=$A$11,EQ281,IF(FD282=$A$11,EQ282,""))</f>
        <v/>
      </c>
      <c r="FH175" s="10" t="str">
        <f ca="1">IF(FD281=$A$11,ER281,IF(FD282=$A$11,ER282,"Winner Match "&amp;EQ284))</f>
        <v>Winner Match 77</v>
      </c>
      <c r="FI175" s="10"/>
      <c r="FJ175" s="24"/>
      <c r="FK175" s="353"/>
      <c r="FL175" s="24"/>
      <c r="FM175" s="353"/>
      <c r="FN175" s="24"/>
      <c r="FO175" s="353"/>
      <c r="FP175" s="24"/>
      <c r="FQ175" s="353"/>
      <c r="FR175" s="24"/>
      <c r="FS175" s="362"/>
      <c r="FT175" s="149">
        <f>IF(FJ174&lt;FJ175,1,0)+IF(FL174&lt;FL175,1,0)+IF(FN174&lt;FN175,1,0)+IF(FP174&lt;FP175,1,0)+IF(FR174&lt;FR175,1,0)</f>
        <v>0</v>
      </c>
      <c r="FU175" s="28"/>
      <c r="FV175" s="1"/>
      <c r="FW175" s="1"/>
      <c r="FX175" s="1"/>
      <c r="FY175" s="1"/>
    </row>
    <row r="176" spans="1:181" ht="15" customHeight="1" x14ac:dyDescent="0.25">
      <c r="A176" s="137" t="str">
        <f ca="1">IF(OR(A177="Bye",A178="Bye"),"Bye","")</f>
        <v>Bye</v>
      </c>
      <c r="B176" s="131"/>
      <c r="C176" s="16"/>
      <c r="D176" s="1"/>
      <c r="E176" s="9"/>
      <c r="F176" s="9"/>
      <c r="G176" s="351"/>
      <c r="H176" s="9"/>
      <c r="I176" s="351"/>
      <c r="J176" s="9"/>
      <c r="K176" s="351"/>
      <c r="L176" s="9"/>
      <c r="M176" s="351"/>
      <c r="N176" s="9"/>
      <c r="O176" s="351"/>
      <c r="X176" s="4"/>
      <c r="Z176" s="4"/>
      <c r="AW176" s="148"/>
      <c r="AX176" s="210"/>
      <c r="AY176" s="16"/>
      <c r="BB176" s="9"/>
      <c r="BD176" s="9"/>
      <c r="BF176" s="9"/>
      <c r="BH176" s="9"/>
      <c r="BJ176" s="9"/>
      <c r="BL176" s="137"/>
      <c r="CC176" s="1"/>
      <c r="CD176" s="223"/>
      <c r="CT176" s="29"/>
      <c r="CU176" s="29"/>
      <c r="CV176" s="29"/>
      <c r="CW176" s="29"/>
      <c r="CX176" s="29"/>
      <c r="CY176" s="368"/>
      <c r="CZ176" s="29"/>
      <c r="DA176" s="368"/>
      <c r="DB176" s="29"/>
      <c r="DC176" s="368"/>
      <c r="DD176" s="29"/>
      <c r="DE176" s="368"/>
      <c r="DF176" s="29"/>
      <c r="DG176" s="368"/>
      <c r="DH176" s="156"/>
      <c r="DI176" s="29"/>
      <c r="DJ176" s="29"/>
      <c r="DK176" s="112"/>
      <c r="DL176" s="29"/>
      <c r="DM176" s="29"/>
      <c r="DN176" s="29"/>
      <c r="DO176" s="351"/>
      <c r="DP176" s="1"/>
      <c r="DQ176" s="351"/>
      <c r="DR176" s="1"/>
      <c r="DS176" s="351"/>
      <c r="DT176" s="1"/>
      <c r="DU176" s="351"/>
      <c r="DV176" s="1"/>
      <c r="DW176" s="351"/>
      <c r="DX176" s="138"/>
      <c r="DY176" s="1"/>
      <c r="DZ176" s="1"/>
      <c r="EA176" s="1"/>
      <c r="EB176" s="1"/>
      <c r="EC176" s="1"/>
      <c r="EO176" s="1"/>
      <c r="EP176" s="1"/>
      <c r="EQ176" s="1"/>
      <c r="ER176" s="1"/>
      <c r="ES176" s="1"/>
      <c r="FE176" s="28"/>
      <c r="FF176" s="227"/>
      <c r="FG176" s="16"/>
      <c r="FH176" s="1"/>
      <c r="FI176" s="1"/>
      <c r="FJ176" s="9"/>
      <c r="FK176" s="351"/>
      <c r="FL176" s="9"/>
      <c r="FM176" s="351"/>
      <c r="FN176" s="9"/>
      <c r="FO176" s="351"/>
      <c r="FP176" s="9"/>
      <c r="FQ176" s="351"/>
      <c r="FR176" s="9"/>
      <c r="FS176" s="351"/>
      <c r="FT176" s="137"/>
      <c r="FU176" s="28"/>
      <c r="FV176" s="1"/>
      <c r="FW176" s="1"/>
      <c r="FX176" s="1"/>
      <c r="FY176" s="1"/>
    </row>
    <row r="177" spans="1:181" ht="15" customHeight="1" thickBot="1" x14ac:dyDescent="0.3">
      <c r="A177" s="137" t="str">
        <f ca="1">dummy1!S37</f>
        <v>Bye</v>
      </c>
      <c r="B177" s="132"/>
      <c r="C177" s="15" t="str">
        <f ca="1">IF(D177="Bye","","("&amp;A177&amp;")")</f>
        <v>(Bye)</v>
      </c>
      <c r="D177" s="1" t="str">
        <f ca="1">IFERROR(VLOOKUP(A177,dummy1!$K$45:$L$300,2,FALSE),"")</f>
        <v/>
      </c>
      <c r="E177" s="1"/>
      <c r="F177" s="23"/>
      <c r="G177" s="352"/>
      <c r="H177" s="23"/>
      <c r="I177" s="352"/>
      <c r="J177" s="23"/>
      <c r="K177" s="352"/>
      <c r="L177" s="23"/>
      <c r="M177" s="352"/>
      <c r="N177" s="23"/>
      <c r="O177" s="361"/>
      <c r="P177" s="138">
        <f ca="1">IF(A178="Bye",$A$11,IF(F177&gt;F178,1,0)+IF(H177&gt;H178,1,0)+IF(J177&gt;J178,1,0)+IF(L177&gt;L178,1,0)+IF(N177&gt;N178,1,0))</f>
        <v>3</v>
      </c>
      <c r="AW177" s="148"/>
      <c r="AX177" s="208"/>
      <c r="AY177" s="211">
        <f ca="1">AY129+1</f>
        <v>52</v>
      </c>
      <c r="AZ177" s="212">
        <f ca="1">VLOOKUP(AY177,dummy1!$O$9:$R$136,2,FALSE)</f>
        <v>42040</v>
      </c>
      <c r="BA177" s="213">
        <f ca="1">VLOOKUP(AY177,dummy1!$O$9:$R$136,3,FALSE)</f>
        <v>0.87500000000000011</v>
      </c>
      <c r="BB177" s="419" t="str">
        <f ca="1">VLOOKUP(AY177,dummy1!$O$9:$R$136,4,FALSE)</f>
        <v>Court 4</v>
      </c>
      <c r="BC177" s="419"/>
      <c r="BD177" s="419"/>
      <c r="BE177" s="419"/>
      <c r="BF177" s="419"/>
      <c r="BG177" s="419"/>
      <c r="BH177" s="419"/>
      <c r="BI177" s="419"/>
      <c r="BJ177" s="419"/>
      <c r="BL177" s="137"/>
      <c r="CC177" s="1"/>
      <c r="CD177" s="223"/>
      <c r="CT177" s="29"/>
      <c r="CU177" s="29"/>
      <c r="CV177" s="29"/>
      <c r="CW177" s="29"/>
      <c r="CX177" s="29"/>
      <c r="CY177" s="368"/>
      <c r="CZ177" s="29"/>
      <c r="DA177" s="368"/>
      <c r="DB177" s="29"/>
      <c r="DC177" s="368"/>
      <c r="DD177" s="29"/>
      <c r="DE177" s="368"/>
      <c r="DF177" s="29"/>
      <c r="DG177" s="368"/>
      <c r="DH177" s="156"/>
      <c r="DI177" s="29"/>
      <c r="DJ177" s="29"/>
      <c r="DK177" s="112"/>
      <c r="DL177" s="29"/>
      <c r="DM177" s="29"/>
      <c r="DN177" s="29"/>
      <c r="DO177" s="351"/>
      <c r="DP177" s="1"/>
      <c r="DQ177" s="351"/>
      <c r="DR177" s="1"/>
      <c r="DS177" s="351"/>
      <c r="DT177" s="1"/>
      <c r="DU177" s="351"/>
      <c r="DV177" s="1"/>
      <c r="DW177" s="351"/>
      <c r="DX177" s="138"/>
      <c r="DY177" s="1"/>
      <c r="DZ177" s="1"/>
      <c r="EA177" s="1"/>
      <c r="EB177" s="1"/>
      <c r="EC177" s="1"/>
      <c r="EO177" s="1"/>
      <c r="EP177" s="1"/>
      <c r="EQ177" s="1"/>
      <c r="ER177" s="1"/>
      <c r="ES177" s="1"/>
      <c r="FE177" s="28"/>
      <c r="FF177" s="225"/>
      <c r="FG177" s="228">
        <f ca="1">EQ284+1</f>
        <v>78</v>
      </c>
      <c r="FH177" s="229">
        <f ca="1">VLOOKUP(FG177,dummy1!$O$9:$R$136,2,FALSE)</f>
        <v>42041</v>
      </c>
      <c r="FI177" s="230">
        <f ca="1">VLOOKUP(FG177,dummy1!$O$9:$R$136,3,FALSE)</f>
        <v>0.625</v>
      </c>
      <c r="FJ177" s="424" t="str">
        <f ca="1">VLOOKUP(FG177,dummy1!$O$9:$R$136,4,FALSE)</f>
        <v>Court 14</v>
      </c>
      <c r="FK177" s="424"/>
      <c r="FL177" s="424"/>
      <c r="FM177" s="424"/>
      <c r="FN177" s="424"/>
      <c r="FO177" s="424"/>
      <c r="FP177" s="424"/>
      <c r="FQ177" s="424"/>
      <c r="FR177" s="424"/>
      <c r="FS177" s="351"/>
      <c r="FT177" s="137"/>
      <c r="FU177" s="28"/>
      <c r="FV177" s="1"/>
      <c r="FW177" s="1"/>
      <c r="FX177" s="1"/>
      <c r="FY177" s="1"/>
    </row>
    <row r="178" spans="1:181" ht="15" customHeight="1" x14ac:dyDescent="0.25">
      <c r="A178" s="137" t="str">
        <f ca="1">dummy1!T37</f>
        <v>Bye</v>
      </c>
      <c r="B178" s="132"/>
      <c r="C178" s="15" t="str">
        <f ca="1">IF(D178="Bye","","("&amp;A178&amp;")")</f>
        <v>(Bye)</v>
      </c>
      <c r="D178" s="10" t="str">
        <f ca="1">IFERROR(VLOOKUP(A178,dummy1!$K$45:$L$300,2,FALSE),"")</f>
        <v/>
      </c>
      <c r="E178" s="10"/>
      <c r="F178" s="24"/>
      <c r="G178" s="353"/>
      <c r="H178" s="24"/>
      <c r="I178" s="353"/>
      <c r="J178" s="24"/>
      <c r="K178" s="353"/>
      <c r="L178" s="24"/>
      <c r="M178" s="353"/>
      <c r="N178" s="24"/>
      <c r="O178" s="362"/>
      <c r="P178" s="145">
        <f ca="1">IF(A177="Bye",$A$11,IF(F177&lt;F178,1,0)+IF(H177&lt;H178,1,0)+IF(J177&lt;J178,1,0)+IF(L177&lt;L178,1,0)+IF(N177&lt;N178,1,0))</f>
        <v>3</v>
      </c>
      <c r="AW178" s="148"/>
      <c r="AX178" s="113"/>
      <c r="AY178" s="16"/>
      <c r="BB178" s="9"/>
      <c r="BD178" s="9"/>
      <c r="BF178" s="9"/>
      <c r="BH178" s="9"/>
      <c r="BJ178" s="9"/>
      <c r="BL178" s="137"/>
      <c r="CC178" s="1"/>
      <c r="CD178" s="223"/>
      <c r="CT178" s="29"/>
      <c r="CU178" s="29"/>
      <c r="CV178" s="29"/>
      <c r="CW178" s="29"/>
      <c r="CX178" s="29"/>
      <c r="CY178" s="368"/>
      <c r="CZ178" s="29"/>
      <c r="DA178" s="368"/>
      <c r="DB178" s="29"/>
      <c r="DC178" s="368"/>
      <c r="DD178" s="29"/>
      <c r="DE178" s="368"/>
      <c r="DF178" s="29"/>
      <c r="DG178" s="368"/>
      <c r="DH178" s="156"/>
      <c r="DI178" s="29"/>
      <c r="DJ178" s="29"/>
      <c r="DK178" s="112"/>
      <c r="DL178" s="29"/>
      <c r="DM178" s="29"/>
      <c r="DN178" s="29"/>
      <c r="DO178" s="351"/>
      <c r="DP178" s="1"/>
      <c r="DQ178" s="351"/>
      <c r="DR178" s="1"/>
      <c r="DS178" s="351"/>
      <c r="DT178" s="1"/>
      <c r="DU178" s="351"/>
      <c r="DV178" s="1"/>
      <c r="DW178" s="351"/>
      <c r="DX178" s="138"/>
      <c r="DY178" s="1"/>
      <c r="DZ178" s="1"/>
      <c r="EA178" s="1"/>
      <c r="EB178" s="1"/>
      <c r="EC178" s="1"/>
      <c r="EO178" s="1"/>
      <c r="EP178" s="1"/>
      <c r="EQ178" s="1"/>
      <c r="ER178" s="1"/>
      <c r="ES178" s="1"/>
      <c r="FE178" s="28"/>
      <c r="FF178" s="113"/>
      <c r="FG178" s="16"/>
      <c r="FH178" s="1"/>
      <c r="FI178" s="1"/>
      <c r="FJ178" s="9"/>
      <c r="FK178" s="351"/>
      <c r="FL178" s="9"/>
      <c r="FM178" s="351"/>
      <c r="FN178" s="9"/>
      <c r="FO178" s="351"/>
      <c r="FP178" s="9"/>
      <c r="FQ178" s="351"/>
      <c r="FR178" s="9"/>
      <c r="FS178" s="351"/>
      <c r="FT178" s="137"/>
      <c r="FU178" s="28"/>
      <c r="FV178" s="1"/>
      <c r="FW178" s="1"/>
      <c r="FX178" s="1"/>
      <c r="FY178" s="1"/>
    </row>
    <row r="179" spans="1:181" ht="15" customHeight="1" x14ac:dyDescent="0.25">
      <c r="B179" s="132"/>
      <c r="C179" s="16"/>
      <c r="D179" s="1"/>
      <c r="E179" s="1"/>
      <c r="F179" s="9"/>
      <c r="G179" s="351"/>
      <c r="H179" s="9"/>
      <c r="I179" s="351"/>
      <c r="J179" s="9"/>
      <c r="K179" s="351"/>
      <c r="L179" s="9"/>
      <c r="M179" s="351"/>
      <c r="N179" s="9"/>
      <c r="O179" s="351"/>
      <c r="P179" s="146"/>
      <c r="R179" s="240"/>
      <c r="S179" s="16"/>
      <c r="T179" s="1"/>
      <c r="U179" s="9"/>
      <c r="V179" s="9"/>
      <c r="W179" s="351"/>
      <c r="X179" s="9"/>
      <c r="Y179" s="351"/>
      <c r="Z179" s="9"/>
      <c r="AA179" s="351"/>
      <c r="AB179" s="9"/>
      <c r="AC179" s="351"/>
      <c r="AD179" s="9"/>
      <c r="AE179" s="351"/>
      <c r="AG179" s="138"/>
      <c r="AW179" s="148"/>
      <c r="CC179" s="1"/>
      <c r="CD179" s="223"/>
      <c r="CT179" s="29"/>
      <c r="CU179" s="29"/>
      <c r="CV179" s="29"/>
      <c r="CW179" s="29"/>
      <c r="CX179" s="29"/>
      <c r="CY179" s="368"/>
      <c r="CZ179" s="29"/>
      <c r="DA179" s="368"/>
      <c r="DB179" s="29"/>
      <c r="DC179" s="368"/>
      <c r="DD179" s="29"/>
      <c r="DE179" s="368"/>
      <c r="DF179" s="29"/>
      <c r="DG179" s="368"/>
      <c r="DH179" s="156"/>
      <c r="DI179" s="29"/>
      <c r="DJ179" s="29"/>
      <c r="DK179" s="112"/>
      <c r="DL179" s="29"/>
      <c r="DM179" s="29"/>
      <c r="DN179" s="29"/>
      <c r="DO179" s="351"/>
      <c r="DP179" s="1"/>
      <c r="DQ179" s="351"/>
      <c r="DR179" s="1"/>
      <c r="DS179" s="351"/>
      <c r="DT179" s="1"/>
      <c r="DU179" s="351"/>
      <c r="DV179" s="1"/>
      <c r="DW179" s="351"/>
      <c r="DX179" s="138"/>
      <c r="DY179" s="1"/>
      <c r="DZ179" s="1"/>
      <c r="EA179" s="1"/>
      <c r="EB179" s="1"/>
      <c r="EC179" s="1"/>
      <c r="EO179" s="1"/>
      <c r="EP179" s="1"/>
      <c r="EQ179" s="1"/>
      <c r="ER179" s="1"/>
      <c r="ES179" s="1"/>
      <c r="FE179" s="28"/>
      <c r="FF179" s="1"/>
      <c r="FG179" s="1"/>
      <c r="FH179" s="1"/>
      <c r="FI179" s="1"/>
      <c r="FJ179" s="1"/>
      <c r="FK179" s="351"/>
      <c r="FL179" s="1"/>
      <c r="FM179" s="351"/>
      <c r="FN179" s="1"/>
      <c r="FO179" s="351"/>
      <c r="FP179" s="1"/>
      <c r="FQ179" s="351"/>
      <c r="FR179" s="1"/>
      <c r="FS179" s="351"/>
      <c r="FT179" s="138"/>
      <c r="FU179" s="28"/>
      <c r="FV179" s="1"/>
      <c r="FW179" s="1"/>
      <c r="FX179" s="1"/>
      <c r="FY179" s="1"/>
    </row>
    <row r="180" spans="1:181" ht="15" customHeight="1" thickBot="1" x14ac:dyDescent="0.3">
      <c r="B180" s="131"/>
      <c r="C180" s="130">
        <f ca="1">IF(A177&lt;&gt;"Bye",IF(A178&lt;&gt;"Bye",C174+1,C174),C174)</f>
        <v>8</v>
      </c>
      <c r="D180" s="182">
        <f ca="1">VLOOKUP(C180,dummy1!$O$9:$R$72,2,FALSE)</f>
        <v>42040</v>
      </c>
      <c r="E180" s="183">
        <f ca="1">VLOOKUP(C180,dummy1!$O$9:$R$72,3,FALSE)</f>
        <v>0.625</v>
      </c>
      <c r="F180" s="412" t="str">
        <f ca="1">VLOOKUP(C180,dummy1!$O$9:$R$72,4,FALSE)</f>
        <v>Court 8</v>
      </c>
      <c r="G180" s="412"/>
      <c r="H180" s="412"/>
      <c r="I180" s="412"/>
      <c r="J180" s="412"/>
      <c r="K180" s="412"/>
      <c r="L180" s="412"/>
      <c r="M180" s="412"/>
      <c r="N180" s="412"/>
      <c r="O180" s="351"/>
      <c r="P180" s="146"/>
      <c r="Q180" s="157"/>
      <c r="R180" s="241"/>
      <c r="S180" s="27" t="str">
        <f ca="1">IF(P177=$A$11,C177,IF(P178=$A$11,C178,""))</f>
        <v>(Bye)</v>
      </c>
      <c r="T180" s="1" t="str">
        <f ca="1">IF(P177=$A$11,D177,IF(P178=$A$11,D178,"Winner Match "&amp;C180))</f>
        <v/>
      </c>
      <c r="U180" s="1"/>
      <c r="V180" s="23"/>
      <c r="W180" s="352"/>
      <c r="X180" s="23"/>
      <c r="Y180" s="352"/>
      <c r="Z180" s="23"/>
      <c r="AA180" s="352"/>
      <c r="AB180" s="23"/>
      <c r="AC180" s="352"/>
      <c r="AD180" s="23"/>
      <c r="AE180" s="361"/>
      <c r="AF180" s="138">
        <f>IF(V180&gt;V181,1,0)+IF(X180&gt;X181,1,0)+IF(Z180&gt;Z181,1,0)+IF(AB180&gt;AB181,1,0)+IF(AD180&gt;AD181,1,0)</f>
        <v>0</v>
      </c>
      <c r="AW180" s="148"/>
      <c r="CC180" s="1"/>
      <c r="CD180" s="223"/>
      <c r="CT180" s="29"/>
      <c r="CU180" s="29"/>
      <c r="CV180" s="29"/>
      <c r="CW180" s="29"/>
      <c r="CX180" s="29"/>
      <c r="CY180" s="368"/>
      <c r="CZ180" s="29"/>
      <c r="DA180" s="368"/>
      <c r="DB180" s="29"/>
      <c r="DC180" s="368"/>
      <c r="DD180" s="29"/>
      <c r="DE180" s="368"/>
      <c r="DF180" s="29"/>
      <c r="DG180" s="368"/>
      <c r="DH180" s="156"/>
      <c r="DI180" s="29"/>
      <c r="DJ180" s="29"/>
      <c r="DK180" s="112"/>
      <c r="DL180" s="29"/>
      <c r="DM180" s="29"/>
      <c r="DN180" s="29"/>
      <c r="DO180" s="351"/>
      <c r="DP180" s="1"/>
      <c r="DQ180" s="351"/>
      <c r="DR180" s="1"/>
      <c r="DS180" s="351"/>
      <c r="DT180" s="1"/>
      <c r="DU180" s="351"/>
      <c r="DV180" s="1"/>
      <c r="DW180" s="351"/>
      <c r="DX180" s="138"/>
      <c r="DY180" s="1"/>
      <c r="DZ180" s="1"/>
      <c r="EA180" s="1"/>
      <c r="EB180" s="1"/>
      <c r="EC180" s="1"/>
      <c r="EO180" s="1"/>
      <c r="EP180" s="1"/>
      <c r="EQ180" s="1"/>
      <c r="ER180" s="1"/>
      <c r="ES180" s="1"/>
      <c r="FE180" s="28"/>
      <c r="FF180" s="1"/>
      <c r="FG180" s="1"/>
      <c r="FH180" s="1"/>
      <c r="FI180" s="1"/>
      <c r="FJ180" s="1"/>
      <c r="FK180" s="351"/>
      <c r="FL180" s="1"/>
      <c r="FM180" s="351"/>
      <c r="FN180" s="1"/>
      <c r="FO180" s="351"/>
      <c r="FP180" s="1"/>
      <c r="FQ180" s="351"/>
      <c r="FR180" s="1"/>
      <c r="FS180" s="351"/>
      <c r="FT180" s="138"/>
      <c r="FU180" s="28"/>
      <c r="FV180" s="1"/>
      <c r="FW180" s="1"/>
      <c r="FX180" s="1"/>
      <c r="FY180" s="1"/>
    </row>
    <row r="181" spans="1:181" ht="15" customHeight="1" x14ac:dyDescent="0.25">
      <c r="B181" s="113"/>
      <c r="C181" s="16"/>
      <c r="D181" s="1"/>
      <c r="E181" s="1"/>
      <c r="F181" s="9"/>
      <c r="G181" s="351"/>
      <c r="H181" s="9"/>
      <c r="I181" s="351"/>
      <c r="J181" s="9"/>
      <c r="K181" s="351"/>
      <c r="L181" s="9"/>
      <c r="M181" s="351"/>
      <c r="N181" s="9"/>
      <c r="O181" s="351"/>
      <c r="P181" s="146"/>
      <c r="R181" s="240"/>
      <c r="S181" s="15" t="str">
        <f ca="1">IF(P183=$A$11,C183,IF(P184=$A$11,C184,""))</f>
        <v>(Bye)</v>
      </c>
      <c r="T181" s="10" t="str">
        <f ca="1">IF(P183=$A$11,D183,IF(P184=$A$11,D184,"Winner Match "&amp;C186))</f>
        <v/>
      </c>
      <c r="U181" s="10"/>
      <c r="V181" s="24"/>
      <c r="W181" s="353"/>
      <c r="X181" s="24"/>
      <c r="Y181" s="353"/>
      <c r="Z181" s="24"/>
      <c r="AA181" s="353"/>
      <c r="AB181" s="24"/>
      <c r="AC181" s="353"/>
      <c r="AD181" s="24"/>
      <c r="AE181" s="362"/>
      <c r="AF181" s="149">
        <f>IF(V180&lt;V181,1,0)+IF(X180&lt;X181,1,0)+IF(Z180&lt;Z181,1,0)+IF(AB180&lt;AB181,1,0)+IF(AD180&lt;AD181,1,0)</f>
        <v>0</v>
      </c>
      <c r="AG181" s="148"/>
      <c r="AW181" s="148"/>
      <c r="CC181" s="1"/>
      <c r="CD181" s="223"/>
      <c r="CT181" s="29"/>
      <c r="CU181" s="29"/>
      <c r="CV181" s="29"/>
      <c r="CW181" s="29"/>
      <c r="CX181" s="29"/>
      <c r="CY181" s="368"/>
      <c r="CZ181" s="29"/>
      <c r="DA181" s="368"/>
      <c r="DB181" s="29"/>
      <c r="DC181" s="368"/>
      <c r="DD181" s="29"/>
      <c r="DE181" s="368"/>
      <c r="DF181" s="29"/>
      <c r="DG181" s="368"/>
      <c r="DH181" s="156"/>
      <c r="DI181" s="29"/>
      <c r="DJ181" s="29"/>
      <c r="DK181" s="112"/>
      <c r="DL181" s="29"/>
      <c r="DM181" s="29"/>
      <c r="DN181" s="29"/>
      <c r="DO181" s="351"/>
      <c r="DP181" s="1"/>
      <c r="DQ181" s="351"/>
      <c r="DR181" s="1"/>
      <c r="DS181" s="351"/>
      <c r="DT181" s="1"/>
      <c r="DU181" s="351"/>
      <c r="DV181" s="1"/>
      <c r="DW181" s="351"/>
      <c r="DX181" s="138"/>
      <c r="DY181" s="1"/>
      <c r="DZ181" s="1"/>
      <c r="EA181" s="1"/>
      <c r="EB181" s="1"/>
      <c r="EC181" s="1"/>
      <c r="EO181" s="1"/>
      <c r="EP181" s="1"/>
      <c r="EQ181" s="1"/>
      <c r="ER181" s="1"/>
      <c r="ES181" s="1"/>
      <c r="FE181" s="28"/>
      <c r="FF181" s="1"/>
      <c r="FG181" s="1"/>
      <c r="FH181" s="1"/>
      <c r="FI181" s="1"/>
      <c r="FJ181" s="1"/>
      <c r="FK181" s="351"/>
      <c r="FL181" s="1"/>
      <c r="FM181" s="351"/>
      <c r="FN181" s="1"/>
      <c r="FO181" s="351"/>
      <c r="FP181" s="1"/>
      <c r="FQ181" s="351"/>
      <c r="FR181" s="1"/>
      <c r="FS181" s="351"/>
      <c r="FT181" s="138"/>
      <c r="FU181" s="28"/>
      <c r="FV181" s="416" t="s">
        <v>35</v>
      </c>
      <c r="FW181" s="417"/>
      <c r="FX181" s="418"/>
      <c r="FY181" s="1"/>
    </row>
    <row r="182" spans="1:181" ht="15" customHeight="1" thickBot="1" x14ac:dyDescent="0.3">
      <c r="A182" s="137" t="str">
        <f ca="1">IF(OR(A183="Bye",A184="Bye"),"Bye","")</f>
        <v>Bye</v>
      </c>
      <c r="B182" s="131"/>
      <c r="C182" s="16"/>
      <c r="D182" s="1"/>
      <c r="E182" s="9"/>
      <c r="F182" s="9"/>
      <c r="G182" s="351"/>
      <c r="H182" s="9"/>
      <c r="I182" s="351"/>
      <c r="J182" s="9"/>
      <c r="K182" s="351"/>
      <c r="L182" s="9"/>
      <c r="M182" s="351"/>
      <c r="N182" s="9"/>
      <c r="O182" s="351"/>
      <c r="Q182" s="148"/>
      <c r="R182" s="240"/>
      <c r="S182" s="16"/>
      <c r="T182" s="1"/>
      <c r="U182" s="1"/>
      <c r="V182" s="9"/>
      <c r="W182" s="351"/>
      <c r="X182" s="9"/>
      <c r="Y182" s="351"/>
      <c r="Z182" s="9"/>
      <c r="AA182" s="351"/>
      <c r="AB182" s="9"/>
      <c r="AC182" s="351"/>
      <c r="AD182" s="9"/>
      <c r="AE182" s="351"/>
      <c r="AG182" s="148"/>
      <c r="AW182" s="148"/>
      <c r="CC182" s="1"/>
      <c r="CD182" s="223"/>
      <c r="CT182" s="29"/>
      <c r="CU182" s="29"/>
      <c r="CV182" s="29"/>
      <c r="CW182" s="29"/>
      <c r="CX182" s="29"/>
      <c r="CY182" s="368"/>
      <c r="CZ182" s="29"/>
      <c r="DA182" s="368"/>
      <c r="DB182" s="29"/>
      <c r="DC182" s="368"/>
      <c r="DD182" s="29"/>
      <c r="DE182" s="368"/>
      <c r="DF182" s="29"/>
      <c r="DG182" s="368"/>
      <c r="DH182" s="156"/>
      <c r="DI182" s="29"/>
      <c r="DJ182" s="29"/>
      <c r="DK182" s="112"/>
      <c r="DL182" s="29"/>
      <c r="DM182" s="29"/>
      <c r="DN182" s="29"/>
      <c r="DO182" s="351"/>
      <c r="DP182" s="1"/>
      <c r="DQ182" s="351"/>
      <c r="DR182" s="1"/>
      <c r="DS182" s="351"/>
      <c r="DT182" s="1"/>
      <c r="DU182" s="351"/>
      <c r="DV182" s="1"/>
      <c r="DW182" s="351"/>
      <c r="DX182" s="138"/>
      <c r="DY182" s="1"/>
      <c r="DZ182" s="1"/>
      <c r="EA182" s="1"/>
      <c r="EB182" s="1"/>
      <c r="EC182" s="1"/>
      <c r="EO182" s="1"/>
      <c r="EP182" s="1"/>
      <c r="EQ182" s="1"/>
      <c r="ER182" s="1"/>
      <c r="ES182" s="1"/>
      <c r="FE182" s="28"/>
      <c r="FF182" s="1"/>
      <c r="FG182" s="1"/>
      <c r="FH182" s="1"/>
      <c r="FI182" s="1"/>
      <c r="FJ182" s="1"/>
      <c r="FK182" s="351"/>
      <c r="FL182" s="1"/>
      <c r="FM182" s="351"/>
      <c r="FN182" s="1"/>
      <c r="FO182" s="351"/>
      <c r="FP182" s="1"/>
      <c r="FQ182" s="351"/>
      <c r="FR182" s="1"/>
      <c r="FS182" s="351"/>
      <c r="FT182" s="138"/>
      <c r="FU182" s="25"/>
      <c r="FV182" s="96">
        <v>1</v>
      </c>
      <c r="FW182" s="97" t="str">
        <f>IF(FT174=$A$11,FG174,IF(FT188=$A$11,FG188,FG189))</f>
        <v/>
      </c>
      <c r="FX182" s="98" t="str">
        <f ca="1">IF(FT174=$A$11,FH174,IF(FT188=$A$11,FH188,FH189))</f>
        <v>Winner Match 78</v>
      </c>
      <c r="FY182" s="1"/>
    </row>
    <row r="183" spans="1:181" ht="15" customHeight="1" thickBot="1" x14ac:dyDescent="0.3">
      <c r="A183" s="137" t="str">
        <f ca="1">dummy1!S38</f>
        <v>Bye</v>
      </c>
      <c r="B183" s="132"/>
      <c r="C183" s="15" t="str">
        <f ca="1">IF(D183="Bye","","("&amp;A183&amp;")")</f>
        <v>(Bye)</v>
      </c>
      <c r="D183" s="1" t="str">
        <f ca="1">IFERROR(VLOOKUP(A183,dummy1!$K$45:$L$300,2,FALSE),"")</f>
        <v/>
      </c>
      <c r="E183" s="1"/>
      <c r="F183" s="23"/>
      <c r="G183" s="352"/>
      <c r="H183" s="23"/>
      <c r="I183" s="352"/>
      <c r="J183" s="23"/>
      <c r="K183" s="352"/>
      <c r="L183" s="23"/>
      <c r="M183" s="352"/>
      <c r="N183" s="23"/>
      <c r="O183" s="361"/>
      <c r="P183" s="138">
        <f ca="1">IF(A184="Bye",$A$11,IF(F183&gt;F184,1,0)+IF(H183&gt;H184,1,0)+IF(J183&gt;J184,1,0)+IF(L183&gt;L184,1,0)+IF(N183&gt;N184,1,0))</f>
        <v>3</v>
      </c>
      <c r="Q183" s="148"/>
      <c r="R183" s="240"/>
      <c r="S183" s="184">
        <f ca="1">S171+1</f>
        <v>27</v>
      </c>
      <c r="T183" s="185">
        <f ca="1">VLOOKUP(S183,dummy1!$O$9:$R$72,2,FALSE)</f>
        <v>42040</v>
      </c>
      <c r="U183" s="186">
        <f ca="1">VLOOKUP(S183,dummy1!$O$9:$R$72,3,FALSE)</f>
        <v>0.70833333333333337</v>
      </c>
      <c r="V183" s="414" t="str">
        <f ca="1">VLOOKUP(S183,dummy1!$O$9:$R$72,4,FALSE)</f>
        <v>Court 11</v>
      </c>
      <c r="W183" s="414"/>
      <c r="X183" s="414"/>
      <c r="Y183" s="414"/>
      <c r="Z183" s="414"/>
      <c r="AA183" s="414"/>
      <c r="AB183" s="414"/>
      <c r="AC183" s="414"/>
      <c r="AD183" s="414"/>
      <c r="AE183" s="351"/>
      <c r="AG183" s="148"/>
      <c r="AW183" s="148"/>
      <c r="CC183" s="1"/>
      <c r="CD183" s="223"/>
      <c r="CT183" s="29"/>
      <c r="CU183" s="29"/>
      <c r="CV183" s="29"/>
      <c r="CW183" s="29"/>
      <c r="CX183" s="29"/>
      <c r="CY183" s="368"/>
      <c r="CZ183" s="29"/>
      <c r="DA183" s="368"/>
      <c r="DB183" s="29"/>
      <c r="DC183" s="368"/>
      <c r="DD183" s="29"/>
      <c r="DE183" s="368"/>
      <c r="DF183" s="29"/>
      <c r="DG183" s="368"/>
      <c r="DH183" s="156"/>
      <c r="DI183" s="29"/>
      <c r="DJ183" s="29"/>
      <c r="DK183" s="112"/>
      <c r="DL183" s="29"/>
      <c r="DM183" s="29"/>
      <c r="DN183" s="29"/>
      <c r="DO183" s="351"/>
      <c r="DP183" s="1"/>
      <c r="DQ183" s="351"/>
      <c r="DR183" s="1"/>
      <c r="DS183" s="351"/>
      <c r="DT183" s="1"/>
      <c r="DU183" s="351"/>
      <c r="DV183" s="1"/>
      <c r="DW183" s="351"/>
      <c r="DX183" s="138"/>
      <c r="DY183" s="1"/>
      <c r="DZ183" s="1"/>
      <c r="EA183" s="1"/>
      <c r="EB183" s="1"/>
      <c r="EC183" s="1"/>
      <c r="EO183" s="1"/>
      <c r="EP183" s="1"/>
      <c r="EQ183" s="1"/>
      <c r="ER183" s="1"/>
      <c r="ES183" s="1"/>
      <c r="FE183" s="28"/>
      <c r="FF183" s="1"/>
      <c r="FG183" s="1"/>
      <c r="FH183" s="1"/>
      <c r="FI183" s="1"/>
      <c r="FJ183" s="1"/>
      <c r="FK183" s="351"/>
      <c r="FL183" s="1"/>
      <c r="FM183" s="351"/>
      <c r="FN183" s="1"/>
      <c r="FO183" s="351"/>
      <c r="FP183" s="1"/>
      <c r="FQ183" s="351"/>
      <c r="FR183" s="1"/>
      <c r="FS183" s="351"/>
      <c r="FT183" s="138"/>
      <c r="FU183" s="28"/>
      <c r="FV183" s="95">
        <v>2</v>
      </c>
      <c r="FW183" s="5" t="str">
        <f>IF(FW182=FG174,FG175,FG174)</f>
        <v/>
      </c>
      <c r="FX183" s="91" t="str">
        <f ca="1">IF(FX182=FH174,FH175,FH174)</f>
        <v>Winner Match 67</v>
      </c>
      <c r="FY183" s="1"/>
    </row>
    <row r="184" spans="1:181" ht="15" customHeight="1" x14ac:dyDescent="0.25">
      <c r="A184" s="137" t="str">
        <f ca="1">dummy1!T38</f>
        <v>Bye</v>
      </c>
      <c r="B184" s="132"/>
      <c r="C184" s="15" t="str">
        <f ca="1">IF(D184="Bye","","("&amp;A184&amp;")")</f>
        <v>(Bye)</v>
      </c>
      <c r="D184" s="10" t="str">
        <f ca="1">IFERROR(VLOOKUP(A184,dummy1!$K$45:$L$300,2,FALSE),"")</f>
        <v/>
      </c>
      <c r="E184" s="10"/>
      <c r="F184" s="24"/>
      <c r="G184" s="353"/>
      <c r="H184" s="24"/>
      <c r="I184" s="353"/>
      <c r="J184" s="24"/>
      <c r="K184" s="353"/>
      <c r="L184" s="24"/>
      <c r="M184" s="353"/>
      <c r="N184" s="24"/>
      <c r="O184" s="362"/>
      <c r="P184" s="149">
        <f ca="1">IF(A183="Bye",$A$11,IF(F183&lt;F184,1,0)+IF(H183&lt;H184,1,0)+IF(J183&lt;J184,1,0)+IF(L183&lt;L184,1,0)+IF(N183&lt;N184,1,0))</f>
        <v>3</v>
      </c>
      <c r="R184" s="112"/>
      <c r="S184" s="16"/>
      <c r="T184" s="1"/>
      <c r="U184" s="1"/>
      <c r="V184" s="9"/>
      <c r="W184" s="351"/>
      <c r="X184" s="9"/>
      <c r="Y184" s="351"/>
      <c r="Z184" s="9"/>
      <c r="AA184" s="351"/>
      <c r="AB184" s="9"/>
      <c r="AC184" s="351"/>
      <c r="AD184" s="9"/>
      <c r="AE184" s="351"/>
      <c r="AG184" s="148"/>
      <c r="AW184" s="148"/>
      <c r="CC184" s="1"/>
      <c r="CD184" s="223"/>
      <c r="CT184" s="29"/>
      <c r="CU184" s="29"/>
      <c r="CV184" s="29"/>
      <c r="CW184" s="29"/>
      <c r="CX184" s="29"/>
      <c r="CY184" s="368"/>
      <c r="CZ184" s="29"/>
      <c r="DA184" s="368"/>
      <c r="DB184" s="29"/>
      <c r="DC184" s="368"/>
      <c r="DD184" s="29"/>
      <c r="DE184" s="368"/>
      <c r="DF184" s="29"/>
      <c r="DG184" s="368"/>
      <c r="DH184" s="156"/>
      <c r="DI184" s="29"/>
      <c r="DJ184" s="29"/>
      <c r="DK184" s="112"/>
      <c r="DL184" s="29"/>
      <c r="DM184" s="29"/>
      <c r="DN184" s="29"/>
      <c r="DO184" s="351"/>
      <c r="DP184" s="1"/>
      <c r="DQ184" s="351"/>
      <c r="DR184" s="1"/>
      <c r="DS184" s="351"/>
      <c r="DT184" s="1"/>
      <c r="DU184" s="351"/>
      <c r="DV184" s="1"/>
      <c r="DW184" s="351"/>
      <c r="DX184" s="138"/>
      <c r="DY184" s="1"/>
      <c r="DZ184" s="1"/>
      <c r="EA184" s="1"/>
      <c r="EB184" s="1"/>
      <c r="EC184" s="1"/>
      <c r="EO184" s="1"/>
      <c r="EP184" s="1"/>
      <c r="EQ184" s="1"/>
      <c r="ER184" s="1"/>
      <c r="ES184" s="1"/>
      <c r="FE184" s="28"/>
      <c r="FF184" s="1"/>
      <c r="FG184" s="1"/>
      <c r="FH184" s="1"/>
      <c r="FI184" s="1"/>
      <c r="FJ184" s="1"/>
      <c r="FK184" s="351"/>
      <c r="FL184" s="1"/>
      <c r="FM184" s="351"/>
      <c r="FN184" s="1"/>
      <c r="FO184" s="351"/>
      <c r="FP184" s="1"/>
      <c r="FQ184" s="351"/>
      <c r="FR184" s="1"/>
      <c r="FS184" s="351"/>
      <c r="FT184" s="138"/>
      <c r="FU184" s="28"/>
      <c r="FV184" s="94">
        <v>3</v>
      </c>
      <c r="FW184" s="92" t="str">
        <f>IF(FD281=$A$11,EQ282,IF(FD282=$A$11,EQ281,""))</f>
        <v/>
      </c>
      <c r="FX184" s="93" t="str">
        <f ca="1">IF(FD281=$A$11,ER282,IF(FD282=$A$11,ER281,"Loser Match "&amp;EQ284))</f>
        <v>Loser Match 77</v>
      </c>
      <c r="FY184" s="1"/>
    </row>
    <row r="185" spans="1:181" ht="15" customHeight="1" x14ac:dyDescent="0.25">
      <c r="B185" s="132"/>
      <c r="C185" s="16"/>
      <c r="D185" s="1"/>
      <c r="E185" s="1"/>
      <c r="F185" s="9"/>
      <c r="G185" s="351"/>
      <c r="H185" s="9"/>
      <c r="I185" s="351"/>
      <c r="J185" s="9"/>
      <c r="K185" s="351"/>
      <c r="L185" s="9"/>
      <c r="M185" s="351"/>
      <c r="N185" s="9"/>
      <c r="O185" s="351"/>
      <c r="P185" s="138"/>
      <c r="AG185" s="148"/>
      <c r="AH185" s="244"/>
      <c r="AI185" s="16"/>
      <c r="AJ185" s="1"/>
      <c r="AK185" s="9"/>
      <c r="AL185" s="9"/>
      <c r="AM185" s="351"/>
      <c r="AN185" s="9"/>
      <c r="AP185" s="9"/>
      <c r="AR185" s="9"/>
      <c r="AT185" s="9"/>
      <c r="AV185" s="137"/>
      <c r="AW185" s="148"/>
      <c r="CC185" s="1"/>
      <c r="CD185" s="223"/>
      <c r="CT185" s="29"/>
      <c r="CU185" s="29"/>
      <c r="CV185" s="29"/>
      <c r="CW185" s="29"/>
      <c r="CX185" s="29"/>
      <c r="CY185" s="368"/>
      <c r="CZ185" s="29"/>
      <c r="DA185" s="368"/>
      <c r="DB185" s="29"/>
      <c r="DC185" s="368"/>
      <c r="DD185" s="29"/>
      <c r="DE185" s="368"/>
      <c r="DF185" s="29"/>
      <c r="DG185" s="368"/>
      <c r="DH185" s="156"/>
      <c r="DI185" s="29"/>
      <c r="DJ185" s="29"/>
      <c r="DK185" s="112"/>
      <c r="DL185" s="29"/>
      <c r="DM185" s="29"/>
      <c r="DN185" s="29"/>
      <c r="DO185" s="351"/>
      <c r="DP185" s="1"/>
      <c r="DQ185" s="351"/>
      <c r="DR185" s="1"/>
      <c r="DS185" s="351"/>
      <c r="DT185" s="1"/>
      <c r="DU185" s="351"/>
      <c r="DV185" s="1"/>
      <c r="DW185" s="351"/>
      <c r="DX185" s="138"/>
      <c r="DY185" s="1"/>
      <c r="DZ185" s="1"/>
      <c r="EA185" s="1"/>
      <c r="EB185" s="1"/>
      <c r="EC185" s="1"/>
      <c r="EO185" s="1"/>
      <c r="EP185" s="1"/>
      <c r="EQ185" s="1"/>
      <c r="ER185" s="1"/>
      <c r="ES185" s="1"/>
      <c r="FE185" s="28"/>
      <c r="FF185" s="1"/>
      <c r="FG185" s="1"/>
      <c r="FH185" s="1"/>
      <c r="FI185" s="1"/>
      <c r="FJ185" s="1"/>
      <c r="FK185" s="351"/>
      <c r="FL185" s="1"/>
      <c r="FM185" s="351"/>
      <c r="FN185" s="1"/>
      <c r="FO185" s="351"/>
      <c r="FP185" s="1"/>
      <c r="FQ185" s="351"/>
      <c r="FR185" s="1"/>
      <c r="FS185" s="351"/>
      <c r="FT185" s="138"/>
      <c r="FU185" s="28"/>
      <c r="FV185" s="1"/>
      <c r="FW185" s="1"/>
      <c r="FX185" s="1"/>
      <c r="FY185" s="1"/>
    </row>
    <row r="186" spans="1:181" ht="15" customHeight="1" thickBot="1" x14ac:dyDescent="0.3">
      <c r="B186" s="131"/>
      <c r="C186" s="130">
        <f ca="1">IF(A183&lt;&gt;"Bye",IF(A184&lt;&gt;"Bye",C180+1,C180),C180)</f>
        <v>8</v>
      </c>
      <c r="D186" s="182">
        <f ca="1">VLOOKUP(C186,dummy1!$O$9:$R$72,2,FALSE)</f>
        <v>42040</v>
      </c>
      <c r="E186" s="183">
        <f ca="1">VLOOKUP(C186,dummy1!$O$9:$R$72,3,FALSE)</f>
        <v>0.625</v>
      </c>
      <c r="F186" s="412" t="str">
        <f ca="1">VLOOKUP(C186,dummy1!$O$9:$R$72,4,FALSE)</f>
        <v>Court 8</v>
      </c>
      <c r="G186" s="412"/>
      <c r="H186" s="412"/>
      <c r="I186" s="412"/>
      <c r="J186" s="412"/>
      <c r="K186" s="412"/>
      <c r="L186" s="412"/>
      <c r="M186" s="412"/>
      <c r="N186" s="412"/>
      <c r="O186" s="351"/>
      <c r="P186" s="138"/>
      <c r="AG186" s="147"/>
      <c r="AH186" s="245"/>
      <c r="AI186" s="27" t="str">
        <f>IF(AF180=$A$11,S180,IF(AF181=$A$11,S181,""))</f>
        <v/>
      </c>
      <c r="AJ186" s="1" t="str">
        <f ca="1">IF(AF180=$A$11,T180,IF(AF181=$A$11,T181,"Winner Match "&amp;S183))</f>
        <v>Winner Match 27</v>
      </c>
      <c r="AK186" s="1"/>
      <c r="AL186" s="23"/>
      <c r="AM186" s="352"/>
      <c r="AN186" s="23"/>
      <c r="AO186" s="352"/>
      <c r="AP186" s="23"/>
      <c r="AQ186" s="352"/>
      <c r="AR186" s="23"/>
      <c r="AS186" s="352"/>
      <c r="AT186" s="23"/>
      <c r="AU186" s="361"/>
      <c r="AV186" s="138">
        <f>IF(AL186&gt;AL187,1,0)+IF(AN186&gt;AN187,1,0)+IF(AP186&gt;AP187,1,0)+IF(AR186&gt;AR187,1,0)+IF(AT186&gt;AT187,1,0)</f>
        <v>0</v>
      </c>
      <c r="AW186" s="148"/>
      <c r="CC186" s="1"/>
      <c r="CD186" s="223"/>
      <c r="CT186" s="29"/>
      <c r="CU186" s="29"/>
      <c r="CV186" s="29"/>
      <c r="CW186" s="29"/>
      <c r="CX186" s="29"/>
      <c r="CY186" s="368"/>
      <c r="CZ186" s="29"/>
      <c r="DA186" s="368"/>
      <c r="DB186" s="29"/>
      <c r="DC186" s="368"/>
      <c r="DD186" s="29"/>
      <c r="DE186" s="368"/>
      <c r="DF186" s="29"/>
      <c r="DG186" s="368"/>
      <c r="DH186" s="156"/>
      <c r="DI186" s="29"/>
      <c r="DJ186" s="29"/>
      <c r="DK186" s="112"/>
      <c r="DL186" s="29"/>
      <c r="DM186" s="29"/>
      <c r="DN186" s="29"/>
      <c r="DO186" s="351"/>
      <c r="DP186" s="1"/>
      <c r="DQ186" s="351"/>
      <c r="DR186" s="1"/>
      <c r="DS186" s="351"/>
      <c r="DT186" s="1"/>
      <c r="DU186" s="351"/>
      <c r="DV186" s="1"/>
      <c r="DW186" s="351"/>
      <c r="DX186" s="138"/>
      <c r="DY186" s="1"/>
      <c r="DZ186" s="1"/>
      <c r="EA186" s="1"/>
      <c r="EB186" s="1"/>
      <c r="EC186" s="1"/>
      <c r="EO186" s="1"/>
      <c r="EP186" s="1"/>
      <c r="EQ186" s="1"/>
      <c r="ER186" s="1"/>
      <c r="ES186" s="1"/>
      <c r="FE186" s="28"/>
      <c r="FF186" s="1"/>
      <c r="FG186" s="1"/>
      <c r="FH186" s="1"/>
      <c r="FI186" s="1"/>
      <c r="FJ186" s="1"/>
      <c r="FK186" s="351"/>
      <c r="FL186" s="1"/>
      <c r="FM186" s="351"/>
      <c r="FN186" s="1"/>
      <c r="FO186" s="351"/>
      <c r="FP186" s="1"/>
      <c r="FQ186" s="351"/>
      <c r="FR186" s="1"/>
      <c r="FS186" s="351"/>
      <c r="FT186" s="138"/>
      <c r="FU186" s="28"/>
      <c r="FV186" s="1"/>
      <c r="FW186" s="1"/>
      <c r="FX186" s="1"/>
      <c r="FY186" s="1"/>
    </row>
    <row r="187" spans="1:181" ht="15" customHeight="1" x14ac:dyDescent="0.25">
      <c r="B187" s="113"/>
      <c r="C187" s="16"/>
      <c r="D187" s="1"/>
      <c r="E187" s="1"/>
      <c r="F187" s="9"/>
      <c r="G187" s="351"/>
      <c r="H187" s="9"/>
      <c r="I187" s="351"/>
      <c r="J187" s="9"/>
      <c r="K187" s="351"/>
      <c r="L187" s="9"/>
      <c r="M187" s="351"/>
      <c r="N187" s="9"/>
      <c r="O187" s="351"/>
      <c r="AG187" s="148"/>
      <c r="AH187" s="246"/>
      <c r="AI187" s="15" t="str">
        <f>IF(AF192=$A$11,S192,IF(AF193=$A$11,S193,""))</f>
        <v/>
      </c>
      <c r="AJ187" s="10" t="str">
        <f ca="1">IF(AF192=$A$11,T192,IF(AF193=$A$11,T193,"Winner Match "&amp;S195))</f>
        <v>Winner Match 28</v>
      </c>
      <c r="AK187" s="10"/>
      <c r="AL187" s="24"/>
      <c r="AM187" s="353"/>
      <c r="AN187" s="24"/>
      <c r="AO187" s="353"/>
      <c r="AP187" s="24"/>
      <c r="AQ187" s="353"/>
      <c r="AR187" s="24"/>
      <c r="AS187" s="353"/>
      <c r="AT187" s="24"/>
      <c r="AU187" s="362"/>
      <c r="AV187" s="149">
        <f>IF(AL186&lt;AL187,1,0)+IF(AN186&lt;AN187,1,0)+IF(AP186&lt;AP187,1,0)+IF(AR186&lt;AR187,1,0)+IF(AT186&lt;AT187,1,0)</f>
        <v>0</v>
      </c>
      <c r="CC187" s="1"/>
      <c r="CD187" s="223"/>
      <c r="CT187" s="29"/>
      <c r="CU187" s="29"/>
      <c r="CV187" s="29"/>
      <c r="CW187" s="29"/>
      <c r="CX187" s="29"/>
      <c r="CY187" s="368"/>
      <c r="CZ187" s="29"/>
      <c r="DA187" s="368"/>
      <c r="DB187" s="29"/>
      <c r="DC187" s="368"/>
      <c r="DD187" s="29"/>
      <c r="DE187" s="368"/>
      <c r="DF187" s="29"/>
      <c r="DG187" s="368"/>
      <c r="DH187" s="156"/>
      <c r="DI187" s="29"/>
      <c r="DJ187" s="29"/>
      <c r="DK187" s="112"/>
      <c r="DL187" s="29"/>
      <c r="DM187" s="29"/>
      <c r="DN187" s="29"/>
      <c r="DO187" s="351"/>
      <c r="DP187" s="1"/>
      <c r="DQ187" s="351"/>
      <c r="DR187" s="1"/>
      <c r="DS187" s="351"/>
      <c r="DT187" s="1"/>
      <c r="DU187" s="351"/>
      <c r="DV187" s="1"/>
      <c r="DW187" s="351"/>
      <c r="DX187" s="138"/>
      <c r="DY187" s="1"/>
      <c r="DZ187" s="1"/>
      <c r="EA187" s="1"/>
      <c r="EB187" s="1"/>
      <c r="EC187" s="1"/>
      <c r="EO187" s="1"/>
      <c r="EP187" s="1"/>
      <c r="EQ187" s="1"/>
      <c r="ER187" s="1"/>
      <c r="ES187" s="1"/>
      <c r="FE187" s="28"/>
      <c r="FF187" s="214"/>
      <c r="FG187" s="12"/>
      <c r="FH187" s="13"/>
      <c r="FI187" s="8"/>
      <c r="FJ187" s="8"/>
      <c r="FK187" s="354"/>
      <c r="FL187" s="8"/>
      <c r="FM187" s="354"/>
      <c r="FN187" s="8"/>
      <c r="FO187" s="354"/>
      <c r="FP187" s="8"/>
      <c r="FQ187" s="354"/>
      <c r="FR187" s="8"/>
      <c r="FS187" s="363"/>
      <c r="FT187" s="137"/>
      <c r="FU187" s="28"/>
      <c r="FV187" s="1"/>
      <c r="FW187" s="1"/>
      <c r="FX187" s="1"/>
      <c r="FY187" s="1"/>
    </row>
    <row r="188" spans="1:181" ht="15" customHeight="1" thickBot="1" x14ac:dyDescent="0.3">
      <c r="A188" s="137" t="str">
        <f ca="1">IF(OR(A189="Bye",A190="Bye"),"Bye","")</f>
        <v>Bye</v>
      </c>
      <c r="B188" s="131"/>
      <c r="C188" s="16"/>
      <c r="D188" s="1"/>
      <c r="E188" s="9"/>
      <c r="F188" s="9"/>
      <c r="G188" s="351"/>
      <c r="H188" s="9"/>
      <c r="I188" s="351"/>
      <c r="J188" s="9"/>
      <c r="K188" s="351"/>
      <c r="L188" s="9"/>
      <c r="M188" s="351"/>
      <c r="N188" s="9"/>
      <c r="O188" s="351"/>
      <c r="AG188" s="148"/>
      <c r="AH188" s="246"/>
      <c r="AI188" s="16"/>
      <c r="AJ188" s="1"/>
      <c r="AK188" s="1"/>
      <c r="AL188" s="9"/>
      <c r="AM188" s="351"/>
      <c r="AN188" s="9"/>
      <c r="AP188" s="9"/>
      <c r="AR188" s="9"/>
      <c r="AT188" s="9"/>
      <c r="AV188" s="137"/>
      <c r="CC188" s="1"/>
      <c r="CD188" s="223"/>
      <c r="CT188" s="29"/>
      <c r="CU188" s="29"/>
      <c r="CV188" s="29"/>
      <c r="CW188" s="29"/>
      <c r="CX188" s="29"/>
      <c r="CY188" s="368"/>
      <c r="CZ188" s="29"/>
      <c r="DA188" s="368"/>
      <c r="DB188" s="29"/>
      <c r="DC188" s="368"/>
      <c r="DD188" s="29"/>
      <c r="DE188" s="368"/>
      <c r="DF188" s="29"/>
      <c r="DG188" s="368"/>
      <c r="DH188" s="156"/>
      <c r="DI188" s="29"/>
      <c r="DJ188" s="29"/>
      <c r="DK188" s="112"/>
      <c r="DL188" s="29"/>
      <c r="DM188" s="29"/>
      <c r="DN188" s="29"/>
      <c r="DO188" s="351"/>
      <c r="DP188" s="1"/>
      <c r="DQ188" s="351"/>
      <c r="DR188" s="1"/>
      <c r="DS188" s="351"/>
      <c r="DT188" s="1"/>
      <c r="DU188" s="351"/>
      <c r="DV188" s="1"/>
      <c r="DW188" s="351"/>
      <c r="DX188" s="138"/>
      <c r="DY188" s="1"/>
      <c r="DZ188" s="1"/>
      <c r="EA188" s="1"/>
      <c r="EB188" s="1"/>
      <c r="EC188" s="1"/>
      <c r="EO188" s="1"/>
      <c r="EP188" s="1"/>
      <c r="EQ188" s="1"/>
      <c r="ER188" s="1"/>
      <c r="ES188" s="1"/>
      <c r="FE188" s="28"/>
      <c r="FF188" s="231" t="str">
        <f ca="1">"L"&amp;FG177</f>
        <v>L78</v>
      </c>
      <c r="FG188" s="27" t="str">
        <f>IF(FT174=$A$11,FG175,IF(FT175=$A$11,FG174,""))</f>
        <v/>
      </c>
      <c r="FH188" s="1" t="str">
        <f ca="1">IF(FT174=$A$11,FH175,IF(FT175=$A$11,FH174,"Loser Match "&amp;FG177&amp;" - First Lose"))</f>
        <v>Loser Match 78 - First Lose</v>
      </c>
      <c r="FI188" s="1"/>
      <c r="FJ188" s="23"/>
      <c r="FK188" s="352"/>
      <c r="FL188" s="23"/>
      <c r="FM188" s="352"/>
      <c r="FN188" s="23"/>
      <c r="FO188" s="352"/>
      <c r="FP188" s="23"/>
      <c r="FQ188" s="352"/>
      <c r="FR188" s="23"/>
      <c r="FS188" s="364"/>
      <c r="FT188" s="138">
        <f>IF(FJ188&gt;FJ189,1,0)+IF(FL188&gt;FL189,1,0)+IF(FN188&gt;FN189,1,0)+IF(FP188&gt;FP189,1,0)+IF(FR188&gt;FR189,1,0)</f>
        <v>0</v>
      </c>
      <c r="FU188" s="28"/>
      <c r="FV188" s="1"/>
      <c r="FW188" s="1"/>
      <c r="FX188" s="1"/>
      <c r="FY188" s="1"/>
    </row>
    <row r="189" spans="1:181" ht="15" customHeight="1" thickBot="1" x14ac:dyDescent="0.3">
      <c r="A189" s="137" t="str">
        <f ca="1">dummy1!S39</f>
        <v>Bye</v>
      </c>
      <c r="B189" s="132"/>
      <c r="C189" s="15" t="str">
        <f ca="1">IF(D189="Bye","","("&amp;A189&amp;")")</f>
        <v>(Bye)</v>
      </c>
      <c r="D189" s="1" t="str">
        <f ca="1">IFERROR(VLOOKUP(A189,dummy1!$K$45:$L$300,2,FALSE),"")</f>
        <v/>
      </c>
      <c r="E189" s="1"/>
      <c r="F189" s="23"/>
      <c r="G189" s="352"/>
      <c r="H189" s="23"/>
      <c r="I189" s="352"/>
      <c r="J189" s="23"/>
      <c r="K189" s="352"/>
      <c r="L189" s="23"/>
      <c r="M189" s="352"/>
      <c r="N189" s="23"/>
      <c r="O189" s="361"/>
      <c r="P189" s="138">
        <f ca="1">IF(A190="Bye",$A$11,IF(F189&gt;F190,1,0)+IF(H189&gt;H190,1,0)+IF(J189&gt;J190,1,0)+IF(L189&gt;L190,1,0)+IF(N189&gt;N190,1,0))</f>
        <v>3</v>
      </c>
      <c r="AG189" s="148"/>
      <c r="AH189" s="244"/>
      <c r="AI189" s="198">
        <f ca="1">AI165+1</f>
        <v>40</v>
      </c>
      <c r="AJ189" s="196">
        <f ca="1">VLOOKUP(AI189,dummy1!$O$9:$R$136,2,FALSE)</f>
        <v>42040</v>
      </c>
      <c r="AK189" s="197">
        <f ca="1">VLOOKUP(AI189,dummy1!$O$9:$R$136,3,FALSE)</f>
        <v>0.79166666666666674</v>
      </c>
      <c r="AL189" s="413" t="str">
        <f ca="1">VLOOKUP(AI189,dummy1!$O$9:$R$136,4,FALSE)</f>
        <v>Court 8</v>
      </c>
      <c r="AM189" s="413"/>
      <c r="AN189" s="413"/>
      <c r="AO189" s="413"/>
      <c r="AP189" s="413"/>
      <c r="AQ189" s="413"/>
      <c r="AR189" s="413"/>
      <c r="AS189" s="413"/>
      <c r="AT189" s="413"/>
      <c r="AV189" s="137"/>
      <c r="CC189" s="1"/>
      <c r="CD189" s="223"/>
      <c r="CT189" s="29"/>
      <c r="CU189" s="29"/>
      <c r="CV189" s="29"/>
      <c r="CW189" s="29"/>
      <c r="CX189" s="29"/>
      <c r="CY189" s="368"/>
      <c r="CZ189" s="29"/>
      <c r="DA189" s="368"/>
      <c r="DB189" s="29"/>
      <c r="DC189" s="368"/>
      <c r="DD189" s="29"/>
      <c r="DE189" s="368"/>
      <c r="DF189" s="29"/>
      <c r="DG189" s="368"/>
      <c r="DH189" s="156"/>
      <c r="DI189" s="29"/>
      <c r="DJ189" s="29"/>
      <c r="DK189" s="112"/>
      <c r="DL189" s="29"/>
      <c r="DM189" s="29"/>
      <c r="DN189" s="29"/>
      <c r="DO189" s="351"/>
      <c r="DP189" s="1"/>
      <c r="DQ189" s="351"/>
      <c r="DR189" s="1"/>
      <c r="DS189" s="351"/>
      <c r="DT189" s="1"/>
      <c r="DU189" s="351"/>
      <c r="DV189" s="1"/>
      <c r="DW189" s="351"/>
      <c r="DX189" s="138"/>
      <c r="DY189" s="1"/>
      <c r="DZ189" s="1"/>
      <c r="EA189" s="1"/>
      <c r="EB189" s="1"/>
      <c r="EC189" s="1"/>
      <c r="EO189" s="1"/>
      <c r="EP189" s="1"/>
      <c r="EQ189" s="1"/>
      <c r="ER189" s="1"/>
      <c r="ES189" s="1"/>
      <c r="FE189" s="28"/>
      <c r="FF189" s="14"/>
      <c r="FG189" s="15" t="str">
        <f>IF(FT174=$A$11,FG174,IF(FT175=$A$11,FG175,""))</f>
        <v/>
      </c>
      <c r="FH189" s="10" t="str">
        <f ca="1">IF(FT174=$A$11,FH174,IF(FT175=$A$11,FH175,"Winner Match "&amp;FG177))</f>
        <v>Winner Match 78</v>
      </c>
      <c r="FI189" s="10"/>
      <c r="FJ189" s="24"/>
      <c r="FK189" s="353"/>
      <c r="FL189" s="24"/>
      <c r="FM189" s="353"/>
      <c r="FN189" s="24"/>
      <c r="FO189" s="353"/>
      <c r="FP189" s="24"/>
      <c r="FQ189" s="353"/>
      <c r="FR189" s="24"/>
      <c r="FS189" s="365"/>
      <c r="FT189" s="149">
        <f>IF(FJ188&lt;FJ189,1,0)+IF(FL188&lt;FL189,1,0)+IF(FN188&lt;FN189,1,0)+IF(FP188&lt;FP189,1,0)+IF(FR188&lt;FR189,1,0)</f>
        <v>0</v>
      </c>
      <c r="FU189" s="1"/>
      <c r="FV189" s="1"/>
      <c r="FW189" s="1"/>
      <c r="FX189" s="1"/>
      <c r="FY189" s="1"/>
    </row>
    <row r="190" spans="1:181" ht="15" customHeight="1" x14ac:dyDescent="0.25">
      <c r="A190" s="137" t="str">
        <f ca="1">dummy1!T39</f>
        <v>Bye</v>
      </c>
      <c r="B190" s="132"/>
      <c r="C190" s="15" t="str">
        <f ca="1">IF(D190="Bye","","("&amp;A190&amp;")")</f>
        <v>(Bye)</v>
      </c>
      <c r="D190" s="10" t="str">
        <f ca="1">IFERROR(VLOOKUP(A190,dummy1!$K$45:$L$300,2,FALSE),"")</f>
        <v/>
      </c>
      <c r="E190" s="10"/>
      <c r="F190" s="24"/>
      <c r="G190" s="353"/>
      <c r="H190" s="24"/>
      <c r="I190" s="353"/>
      <c r="J190" s="24"/>
      <c r="K190" s="353"/>
      <c r="L190" s="24"/>
      <c r="M190" s="353"/>
      <c r="N190" s="24"/>
      <c r="O190" s="362"/>
      <c r="P190" s="145">
        <f ca="1">IF(A189="Bye",$A$11,IF(F189&lt;F190,1,0)+IF(H189&lt;H190,1,0)+IF(J189&lt;J190,1,0)+IF(L189&lt;L190,1,0)+IF(N189&lt;N190,1,0))</f>
        <v>3</v>
      </c>
      <c r="AG190" s="148"/>
      <c r="AH190" s="247"/>
      <c r="AI190" s="16"/>
      <c r="AJ190" s="1"/>
      <c r="AK190" s="1"/>
      <c r="AL190" s="9"/>
      <c r="AM190" s="351"/>
      <c r="AN190" s="9"/>
      <c r="AP190" s="9"/>
      <c r="AR190" s="9"/>
      <c r="AT190" s="9"/>
      <c r="AV190" s="137"/>
      <c r="CC190" s="1"/>
      <c r="CD190" s="223"/>
      <c r="CT190" s="29"/>
      <c r="CU190" s="29"/>
      <c r="CV190" s="29"/>
      <c r="CW190" s="29"/>
      <c r="CX190" s="29"/>
      <c r="CY190" s="368"/>
      <c r="CZ190" s="29"/>
      <c r="DA190" s="368"/>
      <c r="DB190" s="29"/>
      <c r="DC190" s="368"/>
      <c r="DD190" s="29"/>
      <c r="DE190" s="368"/>
      <c r="DF190" s="29"/>
      <c r="DG190" s="368"/>
      <c r="DH190" s="156"/>
      <c r="DI190" s="29"/>
      <c r="DJ190" s="29"/>
      <c r="DK190" s="112"/>
      <c r="DL190" s="29"/>
      <c r="DM190" s="29"/>
      <c r="DN190" s="29"/>
      <c r="DO190" s="351"/>
      <c r="DP190" s="1"/>
      <c r="DQ190" s="351"/>
      <c r="DR190" s="1"/>
      <c r="DS190" s="351"/>
      <c r="DT190" s="1"/>
      <c r="DU190" s="351"/>
      <c r="DV190" s="1"/>
      <c r="DW190" s="351"/>
      <c r="DX190" s="138"/>
      <c r="DY190" s="1"/>
      <c r="DZ190" s="1"/>
      <c r="EA190" s="1"/>
      <c r="EB190" s="1"/>
      <c r="EC190" s="1"/>
      <c r="EO190" s="1"/>
      <c r="EP190" s="1"/>
      <c r="EQ190" s="1"/>
      <c r="ER190" s="1"/>
      <c r="ES190" s="1"/>
      <c r="FE190" s="28"/>
      <c r="FF190" s="14"/>
      <c r="FG190" s="16"/>
      <c r="FH190" s="1"/>
      <c r="FI190" s="1"/>
      <c r="FJ190" s="9"/>
      <c r="FK190" s="351"/>
      <c r="FL190" s="9"/>
      <c r="FM190" s="351"/>
      <c r="FN190" s="9"/>
      <c r="FO190" s="351"/>
      <c r="FP190" s="9"/>
      <c r="FQ190" s="351"/>
      <c r="FR190" s="9"/>
      <c r="FS190" s="366"/>
      <c r="FT190" s="137"/>
      <c r="FU190" s="1"/>
      <c r="FV190" s="1"/>
      <c r="FW190" s="1"/>
      <c r="FX190" s="1"/>
      <c r="FY190" s="1"/>
    </row>
    <row r="191" spans="1:181" ht="15" customHeight="1" x14ac:dyDescent="0.25">
      <c r="B191" s="132"/>
      <c r="C191" s="16"/>
      <c r="D191" s="1"/>
      <c r="E191" s="1"/>
      <c r="F191" s="9"/>
      <c r="G191" s="351"/>
      <c r="H191" s="9"/>
      <c r="I191" s="351"/>
      <c r="J191" s="9"/>
      <c r="K191" s="351"/>
      <c r="L191" s="9"/>
      <c r="M191" s="351"/>
      <c r="N191" s="9"/>
      <c r="O191" s="351"/>
      <c r="P191" s="146"/>
      <c r="R191" s="240"/>
      <c r="S191" s="16"/>
      <c r="T191" s="1"/>
      <c r="U191" s="9"/>
      <c r="V191" s="9"/>
      <c r="W191" s="351"/>
      <c r="X191" s="9"/>
      <c r="Y191" s="351"/>
      <c r="Z191" s="9"/>
      <c r="AA191" s="351"/>
      <c r="AB191" s="9"/>
      <c r="AC191" s="351"/>
      <c r="AD191" s="9"/>
      <c r="AE191" s="351"/>
      <c r="AG191" s="148"/>
      <c r="CC191" s="1"/>
      <c r="CD191" s="223"/>
      <c r="CT191" s="29"/>
      <c r="CU191" s="29"/>
      <c r="CV191" s="29"/>
      <c r="CW191" s="29"/>
      <c r="CX191" s="29"/>
      <c r="CY191" s="368"/>
      <c r="CZ191" s="29"/>
      <c r="DA191" s="368"/>
      <c r="DB191" s="29"/>
      <c r="DC191" s="368"/>
      <c r="DD191" s="29"/>
      <c r="DE191" s="368"/>
      <c r="DF191" s="29"/>
      <c r="DG191" s="368"/>
      <c r="DH191" s="156"/>
      <c r="DI191" s="29"/>
      <c r="DJ191" s="29"/>
      <c r="DK191" s="112"/>
      <c r="DL191" s="29"/>
      <c r="DM191" s="29"/>
      <c r="DN191" s="29"/>
      <c r="DO191" s="351"/>
      <c r="DP191" s="1"/>
      <c r="DQ191" s="351"/>
      <c r="DR191" s="1"/>
      <c r="DS191" s="351"/>
      <c r="DT191" s="1"/>
      <c r="DU191" s="351"/>
      <c r="DV191" s="1"/>
      <c r="DW191" s="351"/>
      <c r="DX191" s="138"/>
      <c r="DY191" s="1"/>
      <c r="DZ191" s="1"/>
      <c r="EA191" s="1"/>
      <c r="EB191" s="1"/>
      <c r="EC191" s="1"/>
      <c r="EO191" s="1"/>
      <c r="EP191" s="1"/>
      <c r="EQ191" s="1"/>
      <c r="ER191" s="1"/>
      <c r="ES191" s="1"/>
      <c r="FE191" s="28"/>
      <c r="FF191" s="21"/>
      <c r="FG191" s="22">
        <f ca="1">FG177+1</f>
        <v>79</v>
      </c>
      <c r="FH191" s="19">
        <f ca="1">VLOOKUP(FG191,dummy1!$O$9:$R$136,2,FALSE)</f>
        <v>42041</v>
      </c>
      <c r="FI191" s="20">
        <f ca="1">VLOOKUP(FG191,dummy1!$O$9:$R$136,3,FALSE)</f>
        <v>0.625</v>
      </c>
      <c r="FJ191" s="420" t="str">
        <f ca="1">VLOOKUP(FG191,dummy1!$O$9:$R$136,4,FALSE)</f>
        <v>Court 15</v>
      </c>
      <c r="FK191" s="421"/>
      <c r="FL191" s="421"/>
      <c r="FM191" s="421"/>
      <c r="FN191" s="421"/>
      <c r="FO191" s="421"/>
      <c r="FP191" s="421"/>
      <c r="FQ191" s="421"/>
      <c r="FR191" s="422"/>
      <c r="FS191" s="366"/>
      <c r="FT191" s="137"/>
      <c r="FU191" s="1"/>
      <c r="FV191" s="1"/>
      <c r="FW191" s="1"/>
      <c r="FX191" s="1"/>
      <c r="FY191" s="1"/>
    </row>
    <row r="192" spans="1:181" ht="15" customHeight="1" thickBot="1" x14ac:dyDescent="0.3">
      <c r="B192" s="131"/>
      <c r="C192" s="130">
        <f ca="1">IF(A189&lt;&gt;"Bye",IF(A190&lt;&gt;"Bye",C186+1,C186),C186)</f>
        <v>8</v>
      </c>
      <c r="D192" s="182">
        <f ca="1">VLOOKUP(C192,dummy1!$O$9:$R$72,2,FALSE)</f>
        <v>42040</v>
      </c>
      <c r="E192" s="183">
        <f ca="1">VLOOKUP(C192,dummy1!$O$9:$R$72,3,FALSE)</f>
        <v>0.625</v>
      </c>
      <c r="F192" s="412" t="str">
        <f ca="1">VLOOKUP(C192,dummy1!$O$9:$R$72,4,FALSE)</f>
        <v>Court 8</v>
      </c>
      <c r="G192" s="412"/>
      <c r="H192" s="412"/>
      <c r="I192" s="412"/>
      <c r="J192" s="412"/>
      <c r="K192" s="412"/>
      <c r="L192" s="412"/>
      <c r="M192" s="412"/>
      <c r="N192" s="412"/>
      <c r="O192" s="351"/>
      <c r="P192" s="146"/>
      <c r="Q192" s="157"/>
      <c r="R192" s="241"/>
      <c r="S192" s="27" t="str">
        <f ca="1">IF(P189=$A$11,C189,IF(P190=$A$11,C190,""))</f>
        <v>(Bye)</v>
      </c>
      <c r="T192" s="1" t="str">
        <f ca="1">IF(P189=$A$11,D189,IF(P190=$A$11,D190,"Winner Match "&amp;C192))</f>
        <v/>
      </c>
      <c r="U192" s="1"/>
      <c r="V192" s="23"/>
      <c r="W192" s="352"/>
      <c r="X192" s="23"/>
      <c r="Y192" s="352"/>
      <c r="Z192" s="23"/>
      <c r="AA192" s="352"/>
      <c r="AB192" s="23"/>
      <c r="AC192" s="352"/>
      <c r="AD192" s="23"/>
      <c r="AE192" s="361"/>
      <c r="AF192" s="138">
        <f>IF(V192&gt;V193,1,0)+IF(X192&gt;X193,1,0)+IF(Z192&gt;Z193,1,0)+IF(AB192&gt;AB193,1,0)+IF(AD192&gt;AD193,1,0)</f>
        <v>0</v>
      </c>
      <c r="AG192" s="148"/>
      <c r="CC192" s="1"/>
      <c r="CD192" s="223"/>
      <c r="CT192" s="29"/>
      <c r="CU192" s="29"/>
      <c r="CV192" s="29"/>
      <c r="CW192" s="29"/>
      <c r="CX192" s="29"/>
      <c r="CY192" s="368"/>
      <c r="CZ192" s="29"/>
      <c r="DA192" s="368"/>
      <c r="DB192" s="29"/>
      <c r="DC192" s="368"/>
      <c r="DD192" s="29"/>
      <c r="DE192" s="368"/>
      <c r="DF192" s="29"/>
      <c r="DG192" s="368"/>
      <c r="DH192" s="156"/>
      <c r="DI192" s="29"/>
      <c r="DJ192" s="29"/>
      <c r="DK192" s="112"/>
      <c r="DL192" s="29"/>
      <c r="DM192" s="29"/>
      <c r="DN192" s="29"/>
      <c r="DO192" s="351"/>
      <c r="DP192" s="1"/>
      <c r="DQ192" s="351"/>
      <c r="DR192" s="1"/>
      <c r="DS192" s="351"/>
      <c r="DT192" s="1"/>
      <c r="DU192" s="351"/>
      <c r="DV192" s="1"/>
      <c r="DW192" s="351"/>
      <c r="DX192" s="138"/>
      <c r="DY192" s="1"/>
      <c r="DZ192" s="1"/>
      <c r="EA192" s="1"/>
      <c r="EB192" s="1"/>
      <c r="EC192" s="1"/>
      <c r="EO192" s="1"/>
      <c r="EP192" s="1"/>
      <c r="EQ192" s="1"/>
      <c r="ER192" s="1"/>
      <c r="ES192" s="1"/>
      <c r="FE192" s="28"/>
      <c r="FF192" s="17"/>
      <c r="FG192" s="7"/>
      <c r="FH192" s="5"/>
      <c r="FI192" s="5"/>
      <c r="FJ192" s="18"/>
      <c r="FK192" s="355"/>
      <c r="FL192" s="18"/>
      <c r="FM192" s="355"/>
      <c r="FN192" s="18"/>
      <c r="FO192" s="355"/>
      <c r="FP192" s="18"/>
      <c r="FQ192" s="355"/>
      <c r="FR192" s="18"/>
      <c r="FS192" s="367"/>
      <c r="FT192" s="137"/>
      <c r="FU192" s="1"/>
      <c r="FV192" s="1"/>
      <c r="FW192" s="1"/>
      <c r="FX192" s="1"/>
      <c r="FY192" s="1"/>
    </row>
    <row r="193" spans="1:181" ht="15" customHeight="1" x14ac:dyDescent="0.25">
      <c r="B193" s="113"/>
      <c r="C193" s="16"/>
      <c r="D193" s="1"/>
      <c r="E193" s="1"/>
      <c r="F193" s="9"/>
      <c r="G193" s="351"/>
      <c r="H193" s="9"/>
      <c r="I193" s="351"/>
      <c r="J193" s="9"/>
      <c r="K193" s="351"/>
      <c r="L193" s="9"/>
      <c r="M193" s="351"/>
      <c r="N193" s="9"/>
      <c r="O193" s="351"/>
      <c r="P193" s="146"/>
      <c r="R193" s="240"/>
      <c r="S193" s="15" t="str">
        <f ca="1">IF(P195=$A$11,C195,IF(P196=$A$11,C196,""))</f>
        <v>(Bye)</v>
      </c>
      <c r="T193" s="10" t="str">
        <f ca="1">IF(P195=$A$11,D195,IF(P196=$A$11,D196,"Winner Match "&amp;C198))</f>
        <v/>
      </c>
      <c r="U193" s="10"/>
      <c r="V193" s="24"/>
      <c r="W193" s="353"/>
      <c r="X193" s="24"/>
      <c r="Y193" s="353"/>
      <c r="Z193" s="24"/>
      <c r="AA193" s="353"/>
      <c r="AB193" s="24"/>
      <c r="AC193" s="353"/>
      <c r="AD193" s="24"/>
      <c r="AE193" s="362"/>
      <c r="AF193" s="149">
        <f>IF(V192&lt;V193,1,0)+IF(X192&lt;X193,1,0)+IF(Z192&lt;Z193,1,0)+IF(AB192&lt;AB193,1,0)+IF(AD192&lt;AD193,1,0)</f>
        <v>0</v>
      </c>
      <c r="CT193" s="29"/>
      <c r="CU193" s="16"/>
      <c r="CV193" s="1"/>
      <c r="CW193" s="1"/>
      <c r="CX193" s="9"/>
      <c r="CY193" s="351"/>
      <c r="CZ193" s="9"/>
      <c r="DA193" s="351"/>
      <c r="DB193" s="9"/>
      <c r="DC193" s="351"/>
      <c r="DD193" s="9"/>
      <c r="DE193" s="351"/>
      <c r="DF193" s="9"/>
      <c r="DG193" s="368"/>
      <c r="DH193" s="156"/>
      <c r="DI193" s="29"/>
      <c r="DJ193" s="29"/>
      <c r="DK193" s="112"/>
      <c r="DL193" s="29"/>
      <c r="DM193" s="29"/>
      <c r="DN193" s="29"/>
      <c r="DO193" s="351"/>
      <c r="DP193" s="1"/>
      <c r="DQ193" s="351"/>
      <c r="DR193" s="1"/>
      <c r="DS193" s="351"/>
      <c r="DT193" s="1"/>
      <c r="DU193" s="351"/>
      <c r="DV193" s="1"/>
      <c r="DW193" s="351"/>
      <c r="DX193" s="138"/>
      <c r="DY193" s="1"/>
      <c r="DZ193" s="1"/>
      <c r="EA193" s="1"/>
      <c r="EB193" s="1"/>
      <c r="EC193" s="1"/>
      <c r="EO193" s="1"/>
      <c r="EP193" s="1"/>
      <c r="EQ193" s="1"/>
      <c r="ER193" s="1"/>
      <c r="ES193" s="1"/>
      <c r="FE193" s="28"/>
      <c r="FF193" s="1"/>
      <c r="FG193" s="1"/>
      <c r="FH193" s="1"/>
      <c r="FI193" s="1"/>
      <c r="FJ193" s="1"/>
      <c r="FK193" s="351"/>
      <c r="FL193" s="1"/>
      <c r="FM193" s="351"/>
      <c r="FN193" s="1"/>
      <c r="FO193" s="351"/>
      <c r="FP193" s="1"/>
      <c r="FQ193" s="351"/>
      <c r="FR193" s="1"/>
      <c r="FS193" s="351"/>
      <c r="FT193" s="1"/>
      <c r="FU193" s="1"/>
      <c r="FV193" s="1"/>
      <c r="FW193" s="1"/>
      <c r="FX193" s="1"/>
      <c r="FY193" s="1"/>
    </row>
    <row r="194" spans="1:181" ht="15" customHeight="1" x14ac:dyDescent="0.25">
      <c r="A194" s="137" t="str">
        <f ca="1">IF(OR(A195="Bye",A196="Bye"),"Bye","")</f>
        <v>Bye</v>
      </c>
      <c r="B194" s="131"/>
      <c r="C194" s="16"/>
      <c r="D194" s="1"/>
      <c r="E194" s="9"/>
      <c r="F194" s="9"/>
      <c r="G194" s="351"/>
      <c r="H194" s="9"/>
      <c r="I194" s="351"/>
      <c r="J194" s="9"/>
      <c r="K194" s="351"/>
      <c r="L194" s="9"/>
      <c r="M194" s="351"/>
      <c r="N194" s="9"/>
      <c r="O194" s="351"/>
      <c r="Q194" s="148"/>
      <c r="R194" s="240"/>
      <c r="S194" s="16"/>
      <c r="T194" s="1"/>
      <c r="U194" s="1"/>
      <c r="V194" s="9"/>
      <c r="W194" s="351"/>
      <c r="X194" s="9"/>
      <c r="Y194" s="351"/>
      <c r="Z194" s="9"/>
      <c r="AA194" s="351"/>
      <c r="AB194" s="9"/>
      <c r="AC194" s="351"/>
      <c r="AD194" s="9"/>
      <c r="AE194" s="351"/>
      <c r="CT194" s="29"/>
      <c r="CU194" s="16"/>
      <c r="CV194" s="1"/>
      <c r="CW194" s="1"/>
      <c r="CX194" s="9"/>
      <c r="CY194" s="351"/>
      <c r="CZ194" s="9"/>
      <c r="DA194" s="351"/>
      <c r="DB194" s="9"/>
      <c r="DC194" s="351"/>
      <c r="DD194" s="9"/>
      <c r="DE194" s="351"/>
      <c r="DF194" s="9"/>
      <c r="DG194" s="368"/>
      <c r="DH194" s="156"/>
      <c r="DI194" s="29"/>
      <c r="DJ194" s="29"/>
      <c r="DK194" s="112"/>
      <c r="DL194" s="29"/>
      <c r="DM194" s="29"/>
      <c r="DN194" s="29"/>
      <c r="DO194" s="351"/>
      <c r="DP194" s="1"/>
      <c r="DQ194" s="351"/>
      <c r="DR194" s="1"/>
      <c r="DS194" s="351"/>
      <c r="DT194" s="1"/>
      <c r="DU194" s="351"/>
      <c r="DV194" s="1"/>
      <c r="DW194" s="351"/>
      <c r="DX194" s="138"/>
      <c r="DY194" s="1"/>
      <c r="DZ194" s="1"/>
      <c r="EA194" s="1"/>
      <c r="EB194" s="1"/>
      <c r="EC194" s="1"/>
      <c r="EO194" s="1"/>
      <c r="EP194" s="1"/>
      <c r="EQ194" s="1"/>
      <c r="ER194" s="1"/>
      <c r="ES194" s="1"/>
      <c r="FE194" s="28"/>
      <c r="FF194" s="1"/>
      <c r="FG194" s="1"/>
      <c r="FH194" s="1"/>
      <c r="FI194" s="1"/>
      <c r="FJ194" s="1"/>
      <c r="FK194" s="351"/>
      <c r="FL194" s="1"/>
      <c r="FM194" s="351"/>
      <c r="FN194" s="1"/>
      <c r="FO194" s="351"/>
      <c r="FP194" s="1"/>
      <c r="FQ194" s="351"/>
      <c r="FR194" s="1"/>
      <c r="FS194" s="351"/>
      <c r="FT194" s="1"/>
      <c r="FU194" s="1"/>
      <c r="FV194" s="1"/>
      <c r="FW194" s="1"/>
      <c r="FX194" s="1"/>
      <c r="FY194" s="1"/>
    </row>
    <row r="195" spans="1:181" ht="15" customHeight="1" thickBot="1" x14ac:dyDescent="0.3">
      <c r="A195" s="137" t="str">
        <f ca="1">dummy1!S40</f>
        <v>Bye</v>
      </c>
      <c r="B195" s="132"/>
      <c r="C195" s="15" t="str">
        <f ca="1">IF(D195="Bye","","("&amp;A195&amp;")")</f>
        <v>(Bye)</v>
      </c>
      <c r="D195" s="1" t="str">
        <f ca="1">IFERROR(VLOOKUP(A195,dummy1!$K$45:$L$300,2,FALSE),"")</f>
        <v/>
      </c>
      <c r="E195" s="1"/>
      <c r="F195" s="23"/>
      <c r="G195" s="352"/>
      <c r="H195" s="23"/>
      <c r="I195" s="352"/>
      <c r="J195" s="23"/>
      <c r="K195" s="352"/>
      <c r="L195" s="23"/>
      <c r="M195" s="352"/>
      <c r="N195" s="23"/>
      <c r="O195" s="361"/>
      <c r="P195" s="138">
        <f ca="1">IF(A196="Bye",$A$11,IF(F195&gt;F196,1,0)+IF(H195&gt;H196,1,0)+IF(J195&gt;J196,1,0)+IF(L195&gt;L196,1,0)+IF(N195&gt;N196,1,0))</f>
        <v>3</v>
      </c>
      <c r="Q195" s="148"/>
      <c r="R195" s="240"/>
      <c r="S195" s="184">
        <f ca="1">S183+1</f>
        <v>28</v>
      </c>
      <c r="T195" s="185">
        <f ca="1">VLOOKUP(S195,dummy1!$O$9:$R$72,2,FALSE)</f>
        <v>42040</v>
      </c>
      <c r="U195" s="186">
        <f ca="1">VLOOKUP(S195,dummy1!$O$9:$R$72,3,FALSE)</f>
        <v>0.70833333333333337</v>
      </c>
      <c r="V195" s="414" t="str">
        <f ca="1">VLOOKUP(S195,dummy1!$O$9:$R$72,4,FALSE)</f>
        <v>Court 12</v>
      </c>
      <c r="W195" s="414"/>
      <c r="X195" s="414"/>
      <c r="Y195" s="414"/>
      <c r="Z195" s="414"/>
      <c r="AA195" s="414"/>
      <c r="AB195" s="414"/>
      <c r="AC195" s="414"/>
      <c r="AD195" s="414"/>
      <c r="AE195" s="351"/>
      <c r="CT195" s="29"/>
      <c r="CU195" s="16"/>
      <c r="CV195" s="1"/>
      <c r="CW195" s="1"/>
      <c r="CX195" s="9"/>
      <c r="CY195" s="351"/>
      <c r="CZ195" s="9"/>
      <c r="DA195" s="351"/>
      <c r="DB195" s="9"/>
      <c r="DC195" s="351"/>
      <c r="DD195" s="9"/>
      <c r="DE195" s="351"/>
      <c r="DF195" s="9"/>
      <c r="DG195" s="368"/>
      <c r="DH195" s="156"/>
      <c r="DI195" s="29"/>
      <c r="DJ195" s="29"/>
      <c r="DK195" s="112"/>
      <c r="DL195" s="29"/>
      <c r="DM195" s="29"/>
      <c r="DN195" s="29"/>
      <c r="DO195" s="351"/>
      <c r="DP195" s="1"/>
      <c r="DQ195" s="351"/>
      <c r="DR195" s="1"/>
      <c r="DS195" s="351"/>
      <c r="DT195" s="1"/>
      <c r="DU195" s="351"/>
      <c r="DV195" s="1"/>
      <c r="DW195" s="351"/>
      <c r="DX195" s="138"/>
      <c r="DY195" s="1"/>
      <c r="DZ195" s="1"/>
      <c r="EA195" s="1"/>
      <c r="EB195" s="1"/>
      <c r="EC195" s="1"/>
      <c r="EO195" s="1"/>
      <c r="EP195" s="1"/>
      <c r="EQ195" s="1"/>
      <c r="ER195" s="1"/>
      <c r="ES195" s="1"/>
      <c r="FE195" s="28"/>
      <c r="FF195" s="1"/>
      <c r="FG195" s="1"/>
      <c r="FH195" s="1"/>
      <c r="FI195" s="1"/>
      <c r="FJ195" s="1"/>
      <c r="FK195" s="351"/>
      <c r="FL195" s="1"/>
      <c r="FM195" s="351"/>
      <c r="FN195" s="1"/>
      <c r="FO195" s="351"/>
      <c r="FP195" s="1"/>
      <c r="FQ195" s="351"/>
      <c r="FR195" s="1"/>
      <c r="FS195" s="351"/>
      <c r="FT195" s="1"/>
      <c r="FU195" s="1"/>
      <c r="FV195" s="1"/>
      <c r="FW195" s="1"/>
      <c r="FX195" s="1"/>
      <c r="FY195" s="1"/>
    </row>
    <row r="196" spans="1:181" ht="15" customHeight="1" x14ac:dyDescent="0.25">
      <c r="A196" s="137" t="str">
        <f ca="1">dummy1!T40</f>
        <v>Bye</v>
      </c>
      <c r="B196" s="132"/>
      <c r="C196" s="15" t="str">
        <f ca="1">IF(D196="Bye","","("&amp;A196&amp;")")</f>
        <v>(Bye)</v>
      </c>
      <c r="D196" s="10" t="str">
        <f ca="1">IFERROR(VLOOKUP(A196,dummy1!$K$45:$L$300,2,FALSE),"")</f>
        <v/>
      </c>
      <c r="E196" s="10"/>
      <c r="F196" s="24"/>
      <c r="G196" s="353"/>
      <c r="H196" s="24"/>
      <c r="I196" s="353"/>
      <c r="J196" s="24"/>
      <c r="K196" s="353"/>
      <c r="L196" s="24"/>
      <c r="M196" s="353"/>
      <c r="N196" s="24"/>
      <c r="O196" s="362"/>
      <c r="P196" s="149">
        <f ca="1">IF(A195="Bye",$A$11,IF(F195&lt;F196,1,0)+IF(H195&lt;H196,1,0)+IF(J195&lt;J196,1,0)+IF(L195&lt;L196,1,0)+IF(N195&lt;N196,1,0))</f>
        <v>3</v>
      </c>
      <c r="R196" s="112"/>
      <c r="S196" s="16"/>
      <c r="T196" s="1"/>
      <c r="U196" s="1"/>
      <c r="V196" s="9"/>
      <c r="W196" s="351"/>
      <c r="X196" s="9"/>
      <c r="Y196" s="351"/>
      <c r="Z196" s="9"/>
      <c r="AA196" s="351"/>
      <c r="AB196" s="9"/>
      <c r="AC196" s="351"/>
      <c r="AD196" s="9"/>
      <c r="AE196" s="351"/>
      <c r="CT196" s="29"/>
      <c r="CU196" s="16"/>
      <c r="CV196" s="1"/>
      <c r="CW196" s="1"/>
      <c r="CX196" s="9"/>
      <c r="CY196" s="351"/>
      <c r="CZ196" s="9"/>
      <c r="DA196" s="351"/>
      <c r="DB196" s="9"/>
      <c r="DC196" s="351"/>
      <c r="DD196" s="9"/>
      <c r="DE196" s="351"/>
      <c r="DF196" s="9"/>
      <c r="DG196" s="368"/>
      <c r="DH196" s="156"/>
      <c r="DI196" s="29"/>
      <c r="DJ196" s="29"/>
      <c r="DK196" s="112"/>
      <c r="DL196" s="29"/>
      <c r="DM196" s="29"/>
      <c r="DN196" s="29"/>
      <c r="DO196" s="351"/>
      <c r="DP196" s="1"/>
      <c r="DQ196" s="351"/>
      <c r="DR196" s="1"/>
      <c r="DS196" s="351"/>
      <c r="DT196" s="1"/>
      <c r="DU196" s="351"/>
      <c r="DV196" s="1"/>
      <c r="DW196" s="351"/>
      <c r="DX196" s="138"/>
      <c r="DY196" s="1"/>
      <c r="DZ196" s="1"/>
      <c r="EA196" s="1"/>
      <c r="EB196" s="1"/>
      <c r="EC196" s="1"/>
      <c r="EO196" s="1"/>
      <c r="EP196" s="1"/>
      <c r="EQ196" s="1"/>
      <c r="ER196" s="1"/>
      <c r="ES196" s="1"/>
      <c r="FE196" s="28"/>
      <c r="FF196" s="1"/>
      <c r="FG196" s="1"/>
      <c r="FH196" s="1"/>
      <c r="FI196" s="1"/>
      <c r="FJ196" s="1"/>
      <c r="FK196" s="351"/>
      <c r="FL196" s="1"/>
      <c r="FM196" s="351"/>
      <c r="FN196" s="1"/>
      <c r="FO196" s="351"/>
      <c r="FP196" s="1"/>
      <c r="FQ196" s="351"/>
      <c r="FR196" s="1"/>
      <c r="FS196" s="351"/>
      <c r="FT196" s="1"/>
      <c r="FU196" s="1"/>
      <c r="FV196" s="1"/>
      <c r="FW196" s="1"/>
      <c r="FX196" s="1"/>
      <c r="FY196" s="1"/>
    </row>
    <row r="197" spans="1:181" ht="15" customHeight="1" x14ac:dyDescent="0.25">
      <c r="B197" s="132"/>
      <c r="C197" s="16"/>
      <c r="D197" s="1"/>
      <c r="E197" s="1"/>
      <c r="F197" s="9"/>
      <c r="G197" s="351"/>
      <c r="H197" s="9"/>
      <c r="I197" s="351"/>
      <c r="J197" s="9"/>
      <c r="K197" s="351"/>
      <c r="L197" s="9"/>
      <c r="M197" s="351"/>
      <c r="N197" s="9"/>
      <c r="O197" s="351"/>
      <c r="P197" s="138"/>
      <c r="CT197" s="29"/>
      <c r="CU197" s="16"/>
      <c r="CV197" s="1"/>
      <c r="CW197" s="1"/>
      <c r="CX197" s="9"/>
      <c r="CY197" s="351"/>
      <c r="CZ197" s="9"/>
      <c r="DA197" s="351"/>
      <c r="DB197" s="9"/>
      <c r="DC197" s="351"/>
      <c r="DD197" s="9"/>
      <c r="DE197" s="351"/>
      <c r="DF197" s="9"/>
      <c r="DG197" s="368"/>
      <c r="DH197" s="156"/>
      <c r="DI197" s="29"/>
      <c r="DJ197" s="29"/>
      <c r="DK197" s="112"/>
      <c r="DL197" s="29"/>
      <c r="DM197" s="29"/>
      <c r="DN197" s="29"/>
      <c r="DO197" s="351"/>
      <c r="DP197" s="1"/>
      <c r="DQ197" s="351"/>
      <c r="DR197" s="1"/>
      <c r="DS197" s="351"/>
      <c r="DT197" s="1"/>
      <c r="DU197" s="351"/>
      <c r="DV197" s="1"/>
      <c r="DW197" s="351"/>
      <c r="DX197" s="138"/>
      <c r="DY197" s="1"/>
      <c r="DZ197" s="1"/>
      <c r="EA197" s="1"/>
      <c r="EB197" s="1"/>
      <c r="EC197" s="1"/>
      <c r="EO197" s="1"/>
      <c r="EP197" s="1"/>
      <c r="EQ197" s="1"/>
      <c r="ER197" s="1"/>
      <c r="ES197" s="1"/>
      <c r="FE197" s="28"/>
      <c r="FF197" s="1"/>
      <c r="FG197" s="1"/>
      <c r="FH197" s="1"/>
      <c r="FI197" s="1"/>
      <c r="FJ197" s="1"/>
      <c r="FK197" s="351"/>
      <c r="FL197" s="1"/>
      <c r="FM197" s="351"/>
      <c r="FN197" s="1"/>
      <c r="FO197" s="351"/>
      <c r="FP197" s="1"/>
      <c r="FQ197" s="351"/>
      <c r="FR197" s="1"/>
      <c r="FS197" s="351"/>
      <c r="FT197" s="1"/>
      <c r="FU197" s="1"/>
      <c r="FV197" s="1"/>
      <c r="FW197" s="1"/>
      <c r="FX197" s="1"/>
      <c r="FY197" s="1"/>
    </row>
    <row r="198" spans="1:181" ht="15" customHeight="1" x14ac:dyDescent="0.25">
      <c r="B198" s="131"/>
      <c r="C198" s="130">
        <f ca="1">IF(A195&lt;&gt;"Bye",IF(A196&lt;&gt;"Bye",C192+1,C192),C192)</f>
        <v>8</v>
      </c>
      <c r="D198" s="182">
        <f ca="1">VLOOKUP(C198,dummy1!$O$9:$R$72,2,FALSE)</f>
        <v>42040</v>
      </c>
      <c r="E198" s="183">
        <f ca="1">VLOOKUP(C198,dummy1!$O$9:$R$72,3,FALSE)</f>
        <v>0.625</v>
      </c>
      <c r="F198" s="412" t="str">
        <f ca="1">VLOOKUP(C198,dummy1!$O$9:$R$72,4,FALSE)</f>
        <v>Court 8</v>
      </c>
      <c r="G198" s="412"/>
      <c r="H198" s="412"/>
      <c r="I198" s="412"/>
      <c r="J198" s="412"/>
      <c r="K198" s="412"/>
      <c r="L198" s="412"/>
      <c r="M198" s="412"/>
      <c r="N198" s="412"/>
      <c r="O198" s="351"/>
      <c r="P198" s="138"/>
      <c r="X198" s="4"/>
      <c r="Z198" s="4"/>
      <c r="CT198" s="29"/>
      <c r="CU198" s="16"/>
      <c r="CV198" s="1"/>
      <c r="CW198" s="1"/>
      <c r="CX198" s="9"/>
      <c r="CY198" s="351"/>
      <c r="CZ198" s="9"/>
      <c r="DA198" s="351"/>
      <c r="DB198" s="9"/>
      <c r="DC198" s="351"/>
      <c r="DD198" s="9"/>
      <c r="DE198" s="351"/>
      <c r="DF198" s="9"/>
      <c r="DG198" s="368"/>
      <c r="DH198" s="156"/>
      <c r="DI198" s="29"/>
      <c r="DJ198" s="29"/>
      <c r="DK198" s="112"/>
      <c r="DL198" s="29"/>
      <c r="DM198" s="29"/>
      <c r="DN198" s="29"/>
      <c r="DO198" s="351"/>
      <c r="DP198" s="1"/>
      <c r="DQ198" s="351"/>
      <c r="DR198" s="1"/>
      <c r="DS198" s="351"/>
      <c r="DT198" s="1"/>
      <c r="DU198" s="351"/>
      <c r="DV198" s="1"/>
      <c r="DW198" s="351"/>
      <c r="DX198" s="138"/>
      <c r="DY198" s="1"/>
      <c r="DZ198" s="1"/>
      <c r="EA198" s="1"/>
      <c r="EB198" s="1"/>
      <c r="EC198" s="1"/>
      <c r="EO198" s="1"/>
      <c r="EP198" s="1"/>
      <c r="EQ198" s="1"/>
      <c r="ER198" s="1"/>
      <c r="ES198" s="1"/>
      <c r="FE198" s="28"/>
      <c r="FF198" s="1"/>
      <c r="FG198" s="1"/>
      <c r="FH198" s="1"/>
      <c r="FI198" s="1"/>
      <c r="FJ198" s="1"/>
      <c r="FK198" s="351"/>
      <c r="FL198" s="1"/>
      <c r="FM198" s="351"/>
      <c r="FN198" s="1"/>
      <c r="FO198" s="351"/>
      <c r="FP198" s="1"/>
      <c r="FQ198" s="351"/>
      <c r="FR198" s="1"/>
      <c r="FS198" s="351"/>
      <c r="FT198" s="1"/>
      <c r="FU198" s="1"/>
      <c r="FV198" s="1"/>
      <c r="FW198" s="1"/>
      <c r="FX198" s="1"/>
      <c r="FY198" s="1"/>
    </row>
    <row r="199" spans="1:181" ht="15" customHeight="1" x14ac:dyDescent="0.25">
      <c r="B199" s="113"/>
      <c r="C199" s="16"/>
      <c r="D199" s="1"/>
      <c r="E199" s="1"/>
      <c r="F199" s="9"/>
      <c r="G199" s="351"/>
      <c r="H199" s="9"/>
      <c r="I199" s="351"/>
      <c r="J199" s="9"/>
      <c r="K199" s="351"/>
      <c r="L199" s="9"/>
      <c r="M199" s="351"/>
      <c r="N199" s="9"/>
      <c r="O199" s="351"/>
      <c r="CT199" s="29"/>
      <c r="CU199" s="16"/>
      <c r="CV199" s="1"/>
      <c r="CW199" s="1"/>
      <c r="CX199" s="9"/>
      <c r="CY199" s="351"/>
      <c r="CZ199" s="9"/>
      <c r="DA199" s="351"/>
      <c r="DB199" s="9"/>
      <c r="DC199" s="351"/>
      <c r="DD199" s="9"/>
      <c r="DE199" s="351"/>
      <c r="DF199" s="9"/>
      <c r="DG199" s="368"/>
      <c r="DH199" s="156"/>
      <c r="DI199" s="29"/>
      <c r="DJ199" s="29"/>
      <c r="DK199" s="112"/>
      <c r="DL199" s="29"/>
      <c r="DM199" s="29"/>
      <c r="DN199" s="29"/>
      <c r="DO199" s="351"/>
      <c r="DP199" s="1"/>
      <c r="DQ199" s="351"/>
      <c r="DR199" s="1"/>
      <c r="DS199" s="351"/>
      <c r="DT199" s="1"/>
      <c r="DU199" s="351"/>
      <c r="DV199" s="1"/>
      <c r="DW199" s="351"/>
      <c r="DX199" s="138"/>
      <c r="DY199" s="1"/>
      <c r="DZ199" s="1"/>
      <c r="EA199" s="1"/>
      <c r="EB199" s="1"/>
      <c r="EC199" s="1"/>
      <c r="EO199" s="1"/>
      <c r="EP199" s="1"/>
      <c r="EQ199" s="1"/>
      <c r="ER199" s="1"/>
      <c r="ES199" s="1"/>
      <c r="FE199" s="28"/>
      <c r="FF199" s="1"/>
      <c r="FG199" s="1"/>
      <c r="FH199" s="1"/>
      <c r="FI199" s="1"/>
      <c r="FJ199" s="1"/>
      <c r="FK199" s="351"/>
      <c r="FL199" s="1"/>
      <c r="FM199" s="351"/>
      <c r="FN199" s="1"/>
      <c r="FO199" s="351"/>
      <c r="FP199" s="1"/>
      <c r="FQ199" s="351"/>
      <c r="FR199" s="1"/>
      <c r="FS199" s="351"/>
      <c r="FT199" s="1"/>
      <c r="FU199" s="1"/>
      <c r="FV199" s="1"/>
      <c r="FW199" s="1"/>
      <c r="FX199" s="1"/>
      <c r="FY199" s="1"/>
    </row>
    <row r="200" spans="1:181" ht="15" customHeight="1" x14ac:dyDescent="0.25">
      <c r="B200" s="113"/>
      <c r="C200" s="16"/>
      <c r="D200" s="1"/>
      <c r="E200" s="1"/>
      <c r="F200" s="9"/>
      <c r="G200" s="351"/>
      <c r="H200" s="9"/>
      <c r="I200" s="351"/>
      <c r="J200" s="9"/>
      <c r="K200" s="351"/>
      <c r="L200" s="9"/>
      <c r="M200" s="351"/>
      <c r="N200" s="9"/>
      <c r="O200" s="351"/>
      <c r="CT200" s="29"/>
      <c r="CU200" s="16"/>
      <c r="CV200" s="1"/>
      <c r="CW200" s="1"/>
      <c r="CX200" s="9"/>
      <c r="CY200" s="351"/>
      <c r="CZ200" s="9"/>
      <c r="DA200" s="351"/>
      <c r="DB200" s="9"/>
      <c r="DC200" s="351"/>
      <c r="DD200" s="9"/>
      <c r="DE200" s="351"/>
      <c r="DF200" s="9"/>
      <c r="DG200" s="368"/>
      <c r="DH200" s="156"/>
      <c r="DI200" s="29"/>
      <c r="DJ200" s="29"/>
      <c r="DK200" s="112"/>
      <c r="DL200" s="29"/>
      <c r="DM200" s="29"/>
      <c r="DN200" s="29"/>
      <c r="DO200" s="351"/>
      <c r="DP200" s="1"/>
      <c r="DQ200" s="351"/>
      <c r="DR200" s="1"/>
      <c r="DS200" s="351"/>
      <c r="DT200" s="1"/>
      <c r="DU200" s="351"/>
      <c r="DV200" s="1"/>
      <c r="DW200" s="351"/>
      <c r="DX200" s="138"/>
      <c r="DY200" s="1"/>
      <c r="DZ200" s="1"/>
      <c r="EA200" s="1"/>
      <c r="EB200" s="1"/>
      <c r="EC200" s="1"/>
      <c r="EO200" s="1"/>
      <c r="EP200" s="1"/>
      <c r="EQ200" s="1"/>
      <c r="ER200" s="1"/>
      <c r="ES200" s="1"/>
      <c r="FE200" s="28"/>
      <c r="FF200" s="1"/>
      <c r="FG200" s="1"/>
      <c r="FH200" s="1"/>
      <c r="FI200" s="1"/>
      <c r="FJ200" s="1"/>
      <c r="FK200" s="351"/>
      <c r="FL200" s="1"/>
      <c r="FM200" s="351"/>
      <c r="FN200" s="1"/>
      <c r="FO200" s="351"/>
      <c r="FP200" s="1"/>
      <c r="FQ200" s="351"/>
      <c r="FR200" s="1"/>
      <c r="FS200" s="351"/>
      <c r="FT200" s="1"/>
      <c r="FU200" s="1"/>
      <c r="FV200" s="1"/>
      <c r="FW200" s="1"/>
      <c r="FX200" s="1"/>
      <c r="FY200" s="1"/>
    </row>
    <row r="201" spans="1:181" ht="39" customHeight="1" x14ac:dyDescent="0.25">
      <c r="B201" s="158" t="s">
        <v>37</v>
      </c>
      <c r="C201" s="16"/>
      <c r="D201" s="1"/>
      <c r="E201" s="1"/>
      <c r="F201" s="9"/>
      <c r="G201" s="351"/>
      <c r="H201" s="9"/>
      <c r="I201" s="351"/>
      <c r="J201" s="9"/>
      <c r="K201" s="351"/>
      <c r="L201" s="9"/>
      <c r="M201" s="351"/>
      <c r="N201" s="9"/>
      <c r="O201" s="351"/>
      <c r="CT201" s="29"/>
      <c r="CU201" s="16"/>
      <c r="CV201" s="1"/>
      <c r="CW201" s="1"/>
      <c r="CX201" s="9"/>
      <c r="CY201" s="351"/>
      <c r="CZ201" s="9"/>
      <c r="DA201" s="351"/>
      <c r="DB201" s="9"/>
      <c r="DC201" s="351"/>
      <c r="DD201" s="9"/>
      <c r="DE201" s="351"/>
      <c r="DF201" s="9"/>
      <c r="DG201" s="368"/>
      <c r="DH201" s="156"/>
      <c r="DI201" s="29"/>
      <c r="DJ201" s="29"/>
      <c r="DK201" s="112"/>
      <c r="DL201" s="29"/>
      <c r="DM201" s="29"/>
      <c r="DN201" s="29"/>
      <c r="DO201" s="351"/>
      <c r="DP201" s="1"/>
      <c r="DQ201" s="351"/>
      <c r="DR201" s="1"/>
      <c r="DS201" s="351"/>
      <c r="DT201" s="1"/>
      <c r="DU201" s="351"/>
      <c r="DV201" s="1"/>
      <c r="DW201" s="351"/>
      <c r="DX201" s="138"/>
      <c r="DY201" s="1"/>
      <c r="DZ201" s="1"/>
      <c r="EA201" s="1"/>
      <c r="EB201" s="1"/>
      <c r="EC201" s="1"/>
      <c r="EO201" s="1"/>
      <c r="EP201" s="1"/>
      <c r="EQ201" s="1"/>
      <c r="ER201" s="1"/>
      <c r="ES201" s="1"/>
      <c r="FE201" s="28"/>
      <c r="FF201" s="1"/>
      <c r="FG201" s="1"/>
      <c r="FH201" s="1"/>
      <c r="FI201" s="1"/>
      <c r="FJ201" s="1"/>
      <c r="FK201" s="351"/>
      <c r="FL201" s="1"/>
      <c r="FM201" s="351"/>
      <c r="FN201" s="1"/>
      <c r="FO201" s="351"/>
      <c r="FP201" s="1"/>
      <c r="FQ201" s="351"/>
      <c r="FR201" s="1"/>
      <c r="FS201" s="351"/>
      <c r="FT201" s="1"/>
      <c r="FU201" s="1"/>
      <c r="FV201" s="1"/>
      <c r="FW201" s="1"/>
      <c r="FX201" s="1"/>
      <c r="FY201" s="1"/>
    </row>
    <row r="202" spans="1:181" s="1" customFormat="1" ht="15" customHeight="1" x14ac:dyDescent="0.25">
      <c r="A202" s="138"/>
      <c r="B202" s="9"/>
      <c r="C202" s="16"/>
      <c r="F202" s="9"/>
      <c r="G202" s="351"/>
      <c r="H202" s="9"/>
      <c r="I202" s="351"/>
      <c r="J202" s="9"/>
      <c r="K202" s="351"/>
      <c r="L202" s="9"/>
      <c r="M202" s="351"/>
      <c r="N202" s="9"/>
      <c r="O202" s="351"/>
      <c r="P202" s="138"/>
      <c r="Q202" s="138"/>
      <c r="R202" s="218"/>
      <c r="W202" s="351"/>
      <c r="Y202" s="351"/>
      <c r="AA202" s="351"/>
      <c r="AC202" s="351"/>
      <c r="AE202" s="351"/>
      <c r="AF202" s="138"/>
      <c r="AG202" s="138"/>
      <c r="AH202" s="218"/>
      <c r="AM202" s="351"/>
      <c r="AO202" s="351"/>
      <c r="AQ202" s="351"/>
      <c r="AS202" s="351"/>
      <c r="AU202" s="351"/>
      <c r="AV202" s="138"/>
      <c r="AW202" s="138"/>
      <c r="AX202" s="164"/>
      <c r="BC202" s="351"/>
      <c r="BE202" s="351"/>
      <c r="BG202" s="351"/>
      <c r="BI202" s="351"/>
      <c r="BK202" s="351"/>
      <c r="BL202" s="138"/>
      <c r="BS202" s="351"/>
      <c r="BU202" s="351"/>
      <c r="BW202" s="351"/>
      <c r="BY202" s="351"/>
      <c r="CA202" s="351"/>
      <c r="CB202" s="138"/>
      <c r="CC202" s="138"/>
      <c r="CD202" s="164"/>
      <c r="CI202" s="351"/>
      <c r="CK202" s="351"/>
      <c r="CM202" s="351"/>
      <c r="CO202" s="351"/>
      <c r="CQ202" s="351"/>
      <c r="CR202" s="138"/>
      <c r="CT202" s="29"/>
      <c r="CU202" s="16"/>
      <c r="CX202" s="9"/>
      <c r="CY202" s="351"/>
      <c r="CZ202" s="9"/>
      <c r="DA202" s="351"/>
      <c r="DB202" s="9"/>
      <c r="DC202" s="351"/>
      <c r="DD202" s="9"/>
      <c r="DE202" s="351"/>
      <c r="DF202" s="9"/>
      <c r="DG202" s="368"/>
      <c r="DH202" s="156"/>
      <c r="DI202" s="29"/>
      <c r="DJ202" s="29"/>
      <c r="DK202" s="112"/>
      <c r="DL202" s="29"/>
      <c r="DM202" s="29"/>
      <c r="DN202" s="29"/>
      <c r="DO202" s="351"/>
      <c r="DQ202" s="351"/>
      <c r="DS202" s="351"/>
      <c r="DU202" s="351"/>
      <c r="DW202" s="351"/>
      <c r="DX202" s="138"/>
      <c r="ED202" s="2"/>
      <c r="EE202" s="350"/>
      <c r="EF202" s="2"/>
      <c r="EG202" s="350"/>
      <c r="EH202" s="2"/>
      <c r="EI202" s="350"/>
      <c r="EJ202" s="2"/>
      <c r="EK202" s="350"/>
      <c r="EM202" s="351"/>
      <c r="ET202" s="2"/>
      <c r="EU202" s="350"/>
      <c r="EV202" s="2"/>
      <c r="EW202" s="350"/>
      <c r="EX202" s="2"/>
      <c r="EY202" s="350"/>
      <c r="EZ202" s="2"/>
      <c r="FA202" s="350"/>
      <c r="FC202" s="351"/>
      <c r="FE202" s="28"/>
      <c r="FK202" s="351"/>
      <c r="FM202" s="351"/>
      <c r="FO202" s="351"/>
      <c r="FQ202" s="351"/>
      <c r="FS202" s="351"/>
    </row>
    <row r="203" spans="1:181" s="1" customFormat="1" ht="15" customHeight="1" x14ac:dyDescent="0.25">
      <c r="A203" s="138"/>
      <c r="G203" s="351"/>
      <c r="I203" s="351"/>
      <c r="K203" s="351"/>
      <c r="M203" s="351"/>
      <c r="O203" s="351"/>
      <c r="Q203" s="137"/>
      <c r="R203" s="222"/>
      <c r="S203" s="12"/>
      <c r="T203" s="13"/>
      <c r="U203" s="8"/>
      <c r="V203" s="8"/>
      <c r="W203" s="354"/>
      <c r="X203" s="8"/>
      <c r="Y203" s="354"/>
      <c r="Z203" s="8"/>
      <c r="AA203" s="354"/>
      <c r="AB203" s="8"/>
      <c r="AC203" s="354"/>
      <c r="AD203" s="8"/>
      <c r="AE203" s="363"/>
      <c r="AF203" s="137"/>
      <c r="AG203" s="138"/>
      <c r="AH203" s="218"/>
      <c r="AM203" s="351"/>
      <c r="AO203" s="351"/>
      <c r="AQ203" s="351"/>
      <c r="AS203" s="351"/>
      <c r="AU203" s="351"/>
      <c r="AV203" s="138"/>
      <c r="AW203" s="137"/>
      <c r="AX203" s="170"/>
      <c r="AY203" s="12"/>
      <c r="AZ203" s="13"/>
      <c r="BA203" s="8"/>
      <c r="BB203" s="8"/>
      <c r="BC203" s="354"/>
      <c r="BD203" s="8"/>
      <c r="BE203" s="354"/>
      <c r="BF203" s="8"/>
      <c r="BG203" s="354"/>
      <c r="BH203" s="8"/>
      <c r="BI203" s="354"/>
      <c r="BJ203" s="8"/>
      <c r="BK203" s="363"/>
      <c r="BL203" s="137"/>
      <c r="BS203" s="351"/>
      <c r="BU203" s="351"/>
      <c r="BW203" s="351"/>
      <c r="BY203" s="351"/>
      <c r="CA203" s="351"/>
      <c r="CB203" s="138"/>
      <c r="CC203" s="138"/>
      <c r="CD203" s="164"/>
      <c r="CI203" s="351"/>
      <c r="CK203" s="351"/>
      <c r="CM203" s="351"/>
      <c r="CO203" s="351"/>
      <c r="CQ203" s="351"/>
      <c r="CR203" s="138"/>
      <c r="CT203" s="29"/>
      <c r="CU203" s="16"/>
      <c r="CX203" s="9"/>
      <c r="CY203" s="351"/>
      <c r="CZ203" s="9"/>
      <c r="DA203" s="351"/>
      <c r="DB203" s="9"/>
      <c r="DC203" s="351"/>
      <c r="DD203" s="9"/>
      <c r="DE203" s="351"/>
      <c r="DF203" s="9"/>
      <c r="DG203" s="368"/>
      <c r="DH203" s="156"/>
      <c r="DI203" s="29"/>
      <c r="DJ203" s="29"/>
      <c r="DK203" s="112"/>
      <c r="DL203" s="29"/>
      <c r="DM203" s="29"/>
      <c r="DN203" s="29"/>
      <c r="DO203" s="351"/>
      <c r="DQ203" s="351"/>
      <c r="DS203" s="351"/>
      <c r="DU203" s="351"/>
      <c r="DW203" s="351"/>
      <c r="DX203" s="138"/>
      <c r="ED203" s="2"/>
      <c r="EE203" s="350"/>
      <c r="EF203" s="2"/>
      <c r="EG203" s="350"/>
      <c r="EH203" s="2"/>
      <c r="EI203" s="350"/>
      <c r="EJ203" s="2"/>
      <c r="EK203" s="350"/>
      <c r="EM203" s="351"/>
      <c r="ET203" s="2"/>
      <c r="EU203" s="350"/>
      <c r="EV203" s="2"/>
      <c r="EW203" s="350"/>
      <c r="EX203" s="2"/>
      <c r="EY203" s="350"/>
      <c r="EZ203" s="2"/>
      <c r="FA203" s="350"/>
      <c r="FC203" s="351"/>
      <c r="FE203" s="28"/>
      <c r="FK203" s="351"/>
      <c r="FM203" s="351"/>
      <c r="FO203" s="351"/>
      <c r="FQ203" s="351"/>
      <c r="FS203" s="351"/>
    </row>
    <row r="204" spans="1:181" s="1" customFormat="1" ht="15" customHeight="1" thickBot="1" x14ac:dyDescent="0.3">
      <c r="A204" s="138"/>
      <c r="G204" s="351"/>
      <c r="I204" s="351"/>
      <c r="K204" s="351"/>
      <c r="M204" s="351"/>
      <c r="O204" s="351"/>
      <c r="Q204" s="137"/>
      <c r="R204" s="159" t="str">
        <f ca="1">"L"&amp;S51</f>
        <v>L16</v>
      </c>
      <c r="S204" s="27" t="str">
        <f>IF(AF48=$A$11,S49,IF(AF49=$A$11,S48,""))</f>
        <v/>
      </c>
      <c r="T204" s="1" t="str">
        <f ca="1">IF(AF48=$A$11,T49,IF(AF49=$A$11,T48,"Loser Match "&amp;S51))</f>
        <v>Loser Match 16</v>
      </c>
      <c r="V204" s="23"/>
      <c r="W204" s="352"/>
      <c r="X204" s="23"/>
      <c r="Y204" s="352"/>
      <c r="Z204" s="23"/>
      <c r="AA204" s="352"/>
      <c r="AB204" s="23"/>
      <c r="AC204" s="352"/>
      <c r="AD204" s="23"/>
      <c r="AE204" s="364"/>
      <c r="AF204" s="138">
        <f ca="1">IF(S205="(Bye)",$A$11,IF(V204&gt;V205,1,0)+IF(X204&gt;X205,1,0)+IF(Z204&gt;Z205,1,0)+IF(AB204&gt;AB205,1,0)+IF(AD204&gt;AD205,1,0))</f>
        <v>0</v>
      </c>
      <c r="AG204" s="138"/>
      <c r="AH204" s="218"/>
      <c r="AM204" s="351"/>
      <c r="AO204" s="351"/>
      <c r="AQ204" s="351"/>
      <c r="AS204" s="351"/>
      <c r="AU204" s="351"/>
      <c r="AV204" s="138"/>
      <c r="AW204" s="137"/>
      <c r="AX204" s="177" t="str">
        <f ca="1">"L"&amp;AI93</f>
        <v>L36</v>
      </c>
      <c r="AY204" s="27" t="str">
        <f>IF(AV90=$A$11,AI91,IF(AV91=$A$11,AI90,""))</f>
        <v/>
      </c>
      <c r="AZ204" s="1" t="str">
        <f ca="1">IF(AV90=$A$11,AJ91,IF(AV91=$A$11,AJ90,"Loser Match "&amp;AI93))</f>
        <v>Loser Match 36</v>
      </c>
      <c r="BB204" s="23"/>
      <c r="BC204" s="352"/>
      <c r="BD204" s="23"/>
      <c r="BE204" s="352"/>
      <c r="BF204" s="23"/>
      <c r="BG204" s="352"/>
      <c r="BH204" s="23"/>
      <c r="BI204" s="352"/>
      <c r="BJ204" s="23"/>
      <c r="BK204" s="364"/>
      <c r="BL204" s="138">
        <f>IF(BB204&gt;BB205,1,0)+IF(BD204&gt;BD205,1,0)+IF(BF204&gt;BF205,1,0)+IF(BH204&gt;BH205,1,0)+IF(BJ204&gt;BJ205,1,0)</f>
        <v>0</v>
      </c>
      <c r="BS204" s="351"/>
      <c r="BU204" s="351"/>
      <c r="BW204" s="351"/>
      <c r="BY204" s="351"/>
      <c r="CA204" s="351"/>
      <c r="CB204" s="138"/>
      <c r="CC204" s="138"/>
      <c r="CD204" s="164"/>
      <c r="CI204" s="351"/>
      <c r="CK204" s="351"/>
      <c r="CM204" s="351"/>
      <c r="CO204" s="351"/>
      <c r="CQ204" s="351"/>
      <c r="CR204" s="138"/>
      <c r="CT204" s="29"/>
      <c r="CU204" s="16"/>
      <c r="CX204" s="9"/>
      <c r="CY204" s="351"/>
      <c r="CZ204" s="9"/>
      <c r="DA204" s="351"/>
      <c r="DB204" s="9"/>
      <c r="DC204" s="351"/>
      <c r="DD204" s="9"/>
      <c r="DE204" s="351"/>
      <c r="DF204" s="9"/>
      <c r="DG204" s="368"/>
      <c r="DH204" s="156"/>
      <c r="DI204" s="29"/>
      <c r="DJ204" s="29"/>
      <c r="DK204" s="112"/>
      <c r="DL204" s="29"/>
      <c r="DM204" s="29"/>
      <c r="DN204" s="29"/>
      <c r="DO204" s="351"/>
      <c r="DQ204" s="351"/>
      <c r="DS204" s="351"/>
      <c r="DU204" s="351"/>
      <c r="DW204" s="351"/>
      <c r="DX204" s="138"/>
      <c r="ED204" s="2"/>
      <c r="EE204" s="350"/>
      <c r="EF204" s="2"/>
      <c r="EG204" s="350"/>
      <c r="EH204" s="2"/>
      <c r="EI204" s="350"/>
      <c r="EJ204" s="2"/>
      <c r="EK204" s="350"/>
      <c r="EM204" s="351"/>
      <c r="ET204" s="2"/>
      <c r="EU204" s="350"/>
      <c r="EV204" s="2"/>
      <c r="EW204" s="350"/>
      <c r="EX204" s="2"/>
      <c r="EY204" s="350"/>
      <c r="EZ204" s="2"/>
      <c r="FA204" s="350"/>
      <c r="FC204" s="351"/>
      <c r="FE204" s="28"/>
      <c r="FK204" s="351"/>
      <c r="FM204" s="351"/>
      <c r="FO204" s="351"/>
      <c r="FQ204" s="351"/>
      <c r="FS204" s="351"/>
    </row>
    <row r="205" spans="1:181" s="1" customFormat="1" ht="15" customHeight="1" x14ac:dyDescent="0.25">
      <c r="A205" s="138"/>
      <c r="G205" s="351"/>
      <c r="I205" s="351"/>
      <c r="K205" s="351"/>
      <c r="M205" s="351"/>
      <c r="O205" s="351"/>
      <c r="Q205" s="207"/>
      <c r="R205" s="238" t="str">
        <f ca="1">IF(OR(C211="(Bye)",C212="(Bye)"),B212,"")</f>
        <v/>
      </c>
      <c r="S205" s="15" t="str">
        <f ca="1">IF(P211=$A$11,C211,IF(P212=$A$11,C212,""))</f>
        <v/>
      </c>
      <c r="T205" s="10" t="str">
        <f ca="1">IF(P211=$A$11,D211,IF(P212=$A$11,D212,"Winner Match "&amp;C214))</f>
        <v>Winner Match 9</v>
      </c>
      <c r="U205" s="10"/>
      <c r="V205" s="24"/>
      <c r="W205" s="353"/>
      <c r="X205" s="24"/>
      <c r="Y205" s="353"/>
      <c r="Z205" s="24"/>
      <c r="AA205" s="353"/>
      <c r="AB205" s="24"/>
      <c r="AC205" s="353"/>
      <c r="AD205" s="24"/>
      <c r="AE205" s="365"/>
      <c r="AF205" s="149">
        <f>IF(S204="(Bye)",$A$11,IF(V204&lt;V205,1,0)+IF(X204&lt;X205,1,0)+IF(Z204&lt;Z205,1,0)+IF(AB204&lt;AB205,1,0)+IF(AD204&lt;AD205,1,0))</f>
        <v>0</v>
      </c>
      <c r="AG205" s="148"/>
      <c r="AH205" s="218"/>
      <c r="AM205" s="351"/>
      <c r="AO205" s="351"/>
      <c r="AQ205" s="351"/>
      <c r="AS205" s="351"/>
      <c r="AU205" s="351"/>
      <c r="AV205" s="138"/>
      <c r="AW205" s="207"/>
      <c r="AX205" s="161"/>
      <c r="AY205" s="15" t="str">
        <f>IF(AV211=$A$11,AI211,IF(AV212=$A$11,AI212,""))</f>
        <v/>
      </c>
      <c r="AZ205" s="10" t="str">
        <f ca="1">IF(AV211=$A$11,AJ211,IF(AV212=$A$11,AJ212,"Winner Match "&amp;AI214))</f>
        <v>Winner Match 41</v>
      </c>
      <c r="BA205" s="10"/>
      <c r="BB205" s="24"/>
      <c r="BC205" s="353"/>
      <c r="BD205" s="24"/>
      <c r="BE205" s="353"/>
      <c r="BF205" s="24"/>
      <c r="BG205" s="353"/>
      <c r="BH205" s="24"/>
      <c r="BI205" s="353"/>
      <c r="BJ205" s="24"/>
      <c r="BK205" s="365"/>
      <c r="BL205" s="149">
        <f>IF(BB204&lt;BB205,1,0)+IF(BD204&lt;BD205,1,0)+IF(BF204&lt;BF205,1,0)+IF(BH204&lt;BH205,1,0)+IF(BJ204&lt;BJ205,1,0)</f>
        <v>0</v>
      </c>
      <c r="BM205" s="28"/>
      <c r="BS205" s="351"/>
      <c r="BU205" s="351"/>
      <c r="BW205" s="351"/>
      <c r="BY205" s="351"/>
      <c r="CA205" s="351"/>
      <c r="CB205" s="138"/>
      <c r="CC205" s="138"/>
      <c r="CD205" s="164"/>
      <c r="CI205" s="351"/>
      <c r="CK205" s="351"/>
      <c r="CM205" s="351"/>
      <c r="CO205" s="351"/>
      <c r="CQ205" s="351"/>
      <c r="CR205" s="138"/>
      <c r="CT205" s="29"/>
      <c r="CU205" s="16"/>
      <c r="CX205" s="9"/>
      <c r="CY205" s="351"/>
      <c r="CZ205" s="9"/>
      <c r="DA205" s="351"/>
      <c r="DB205" s="9"/>
      <c r="DC205" s="351"/>
      <c r="DD205" s="9"/>
      <c r="DE205" s="351"/>
      <c r="DF205" s="9"/>
      <c r="DG205" s="368"/>
      <c r="DH205" s="156"/>
      <c r="DI205" s="29"/>
      <c r="DJ205" s="29"/>
      <c r="DK205" s="112"/>
      <c r="DL205" s="29"/>
      <c r="DM205" s="29"/>
      <c r="DN205" s="29"/>
      <c r="DO205" s="351"/>
      <c r="DQ205" s="351"/>
      <c r="DS205" s="351"/>
      <c r="DU205" s="351"/>
      <c r="DW205" s="351"/>
      <c r="DX205" s="138"/>
      <c r="ED205" s="2"/>
      <c r="EE205" s="350"/>
      <c r="EF205" s="2"/>
      <c r="EG205" s="350"/>
      <c r="EH205" s="2"/>
      <c r="EI205" s="350"/>
      <c r="EJ205" s="2"/>
      <c r="EK205" s="350"/>
      <c r="EM205" s="351"/>
      <c r="ET205" s="2"/>
      <c r="EU205" s="350"/>
      <c r="EV205" s="2"/>
      <c r="EW205" s="350"/>
      <c r="EX205" s="2"/>
      <c r="EY205" s="350"/>
      <c r="EZ205" s="2"/>
      <c r="FA205" s="350"/>
      <c r="FC205" s="351"/>
      <c r="FE205" s="28"/>
      <c r="FK205" s="351"/>
      <c r="FM205" s="351"/>
      <c r="FO205" s="351"/>
      <c r="FQ205" s="351"/>
      <c r="FS205" s="351"/>
    </row>
    <row r="206" spans="1:181" s="1" customFormat="1" ht="15" customHeight="1" x14ac:dyDescent="0.25">
      <c r="A206" s="138"/>
      <c r="G206" s="351"/>
      <c r="I206" s="351"/>
      <c r="K206" s="351"/>
      <c r="M206" s="351"/>
      <c r="O206" s="351"/>
      <c r="Q206" s="148"/>
      <c r="R206" s="238"/>
      <c r="S206" s="16"/>
      <c r="V206" s="9"/>
      <c r="W206" s="351"/>
      <c r="X206" s="9"/>
      <c r="Y206" s="351"/>
      <c r="Z206" s="9"/>
      <c r="AA206" s="351"/>
      <c r="AB206" s="9"/>
      <c r="AC206" s="351"/>
      <c r="AD206" s="9"/>
      <c r="AE206" s="366"/>
      <c r="AF206" s="137"/>
      <c r="AG206" s="148"/>
      <c r="AH206" s="218"/>
      <c r="AM206" s="351"/>
      <c r="AO206" s="351"/>
      <c r="AQ206" s="351"/>
      <c r="AS206" s="351"/>
      <c r="AU206" s="351"/>
      <c r="AV206" s="138"/>
      <c r="AW206" s="148"/>
      <c r="AX206" s="161"/>
      <c r="AY206" s="16"/>
      <c r="BB206" s="9"/>
      <c r="BC206" s="351"/>
      <c r="BD206" s="9"/>
      <c r="BE206" s="351"/>
      <c r="BF206" s="9"/>
      <c r="BG206" s="351"/>
      <c r="BH206" s="9"/>
      <c r="BI206" s="351"/>
      <c r="BJ206" s="9"/>
      <c r="BK206" s="366"/>
      <c r="BL206" s="137"/>
      <c r="BM206" s="28"/>
      <c r="BS206" s="351"/>
      <c r="BU206" s="351"/>
      <c r="BW206" s="351"/>
      <c r="BY206" s="351"/>
      <c r="CA206" s="351"/>
      <c r="CB206" s="138"/>
      <c r="CC206" s="138"/>
      <c r="CD206" s="164"/>
      <c r="CI206" s="351"/>
      <c r="CK206" s="351"/>
      <c r="CM206" s="351"/>
      <c r="CO206" s="351"/>
      <c r="CQ206" s="351"/>
      <c r="CR206" s="138"/>
      <c r="CT206" s="29"/>
      <c r="CU206" s="16"/>
      <c r="CX206" s="9"/>
      <c r="CY206" s="351"/>
      <c r="CZ206" s="9"/>
      <c r="DA206" s="351"/>
      <c r="DB206" s="9"/>
      <c r="DC206" s="351"/>
      <c r="DD206" s="9"/>
      <c r="DE206" s="351"/>
      <c r="DF206" s="9"/>
      <c r="DG206" s="368"/>
      <c r="DH206" s="156"/>
      <c r="DI206" s="29"/>
      <c r="DJ206" s="29"/>
      <c r="DK206" s="112"/>
      <c r="DL206" s="29"/>
      <c r="DM206" s="29"/>
      <c r="DN206" s="29"/>
      <c r="DO206" s="351"/>
      <c r="DQ206" s="351"/>
      <c r="DS206" s="351"/>
      <c r="DU206" s="351"/>
      <c r="DW206" s="351"/>
      <c r="DX206" s="138"/>
      <c r="ED206" s="2"/>
      <c r="EE206" s="350"/>
      <c r="EF206" s="2"/>
      <c r="EG206" s="350"/>
      <c r="EH206" s="2"/>
      <c r="EI206" s="350"/>
      <c r="EJ206" s="2"/>
      <c r="EK206" s="350"/>
      <c r="EM206" s="351"/>
      <c r="ET206" s="2"/>
      <c r="EU206" s="350"/>
      <c r="EV206" s="2"/>
      <c r="EW206" s="350"/>
      <c r="EX206" s="2"/>
      <c r="EY206" s="350"/>
      <c r="EZ206" s="2"/>
      <c r="FA206" s="350"/>
      <c r="FC206" s="351"/>
      <c r="FE206" s="28"/>
      <c r="FK206" s="351"/>
      <c r="FM206" s="351"/>
      <c r="FO206" s="351"/>
      <c r="FQ206" s="351"/>
      <c r="FS206" s="351"/>
    </row>
    <row r="207" spans="1:181" ht="15" customHeight="1" x14ac:dyDescent="0.25">
      <c r="P207" s="2"/>
      <c r="Q207" s="148"/>
      <c r="R207" s="220"/>
      <c r="S207" s="22">
        <f ca="1">IF(S204="(Bye)",S195,IF(S205="(Bye)",S195,S195+1))</f>
        <v>29</v>
      </c>
      <c r="T207" s="19">
        <f ca="1">VLOOKUP(S207,dummy1!$O$9:$R$136,2,FALSE)</f>
        <v>42040</v>
      </c>
      <c r="U207" s="20">
        <f ca="1">VLOOKUP(S207,dummy1!$O$9:$R$136,3,FALSE)</f>
        <v>0.70833333333333337</v>
      </c>
      <c r="V207" s="420" t="str">
        <f ca="1">VLOOKUP(S207,dummy1!$O$9:$R$136,4,FALSE)</f>
        <v>Court 13</v>
      </c>
      <c r="W207" s="421"/>
      <c r="X207" s="421"/>
      <c r="Y207" s="421"/>
      <c r="Z207" s="421"/>
      <c r="AA207" s="421"/>
      <c r="AB207" s="421"/>
      <c r="AC207" s="421"/>
      <c r="AD207" s="422"/>
      <c r="AE207" s="366"/>
      <c r="AG207" s="148"/>
      <c r="AH207" s="218"/>
      <c r="AI207" s="1"/>
      <c r="AJ207" s="1"/>
      <c r="AK207" s="1"/>
      <c r="AL207" s="1"/>
      <c r="AM207" s="351"/>
      <c r="AN207" s="1"/>
      <c r="AW207" s="148"/>
      <c r="AX207" s="162"/>
      <c r="AY207" s="22">
        <f ca="1">AY177+1</f>
        <v>53</v>
      </c>
      <c r="AZ207" s="19">
        <f ca="1">VLOOKUP(AY207,dummy1!$O$9:$R$136,2,FALSE)</f>
        <v>42040</v>
      </c>
      <c r="BA207" s="20">
        <f ca="1">VLOOKUP(AY207,dummy1!$O$9:$R$136,3,FALSE)</f>
        <v>0.87500000000000011</v>
      </c>
      <c r="BB207" s="420" t="str">
        <f ca="1">VLOOKUP(AY207,dummy1!$O$9:$R$136,4,FALSE)</f>
        <v>Court 5</v>
      </c>
      <c r="BC207" s="421"/>
      <c r="BD207" s="421"/>
      <c r="BE207" s="421"/>
      <c r="BF207" s="421"/>
      <c r="BG207" s="421"/>
      <c r="BH207" s="421"/>
      <c r="BI207" s="421"/>
      <c r="BJ207" s="422"/>
      <c r="BK207" s="366"/>
      <c r="BL207" s="137"/>
      <c r="BM207" s="28"/>
      <c r="CT207" s="29"/>
      <c r="CU207" s="16"/>
      <c r="CV207" s="1"/>
      <c r="CW207" s="1"/>
      <c r="CX207" s="9"/>
      <c r="CY207" s="351"/>
      <c r="CZ207" s="9"/>
      <c r="DA207" s="351"/>
      <c r="DB207" s="9"/>
      <c r="DC207" s="351"/>
      <c r="DD207" s="9"/>
      <c r="DE207" s="351"/>
      <c r="DF207" s="9"/>
      <c r="DG207" s="368"/>
      <c r="DH207" s="156"/>
      <c r="DI207" s="29"/>
      <c r="DJ207" s="29"/>
      <c r="DK207" s="112"/>
      <c r="DL207" s="29"/>
      <c r="DM207" s="29"/>
      <c r="DN207" s="29"/>
      <c r="DO207" s="351"/>
      <c r="DP207" s="1"/>
      <c r="DQ207" s="351"/>
      <c r="DR207" s="1"/>
      <c r="DS207" s="351"/>
      <c r="DT207" s="1"/>
      <c r="DU207" s="351"/>
      <c r="DV207" s="1"/>
      <c r="DW207" s="351"/>
      <c r="DX207" s="138"/>
      <c r="DY207" s="1"/>
      <c r="DZ207" s="1"/>
      <c r="EA207" s="1"/>
      <c r="EB207" s="1"/>
      <c r="EC207" s="1"/>
      <c r="EO207" s="1"/>
      <c r="EP207" s="1"/>
      <c r="EQ207" s="1"/>
      <c r="ER207" s="1"/>
      <c r="ES207" s="1"/>
      <c r="FE207" s="28"/>
      <c r="FF207" s="1"/>
      <c r="FG207" s="1"/>
      <c r="FH207" s="1"/>
      <c r="FI207" s="1"/>
      <c r="FJ207" s="1"/>
      <c r="FK207" s="351"/>
      <c r="FL207" s="1"/>
      <c r="FM207" s="351"/>
      <c r="FN207" s="1"/>
      <c r="FO207" s="351"/>
      <c r="FP207" s="1"/>
      <c r="FQ207" s="351"/>
      <c r="FR207" s="1"/>
      <c r="FS207" s="351"/>
      <c r="FT207" s="1"/>
      <c r="FU207" s="1"/>
      <c r="FV207" s="1"/>
      <c r="FW207" s="1"/>
      <c r="FX207" s="1"/>
      <c r="FY207" s="1"/>
    </row>
    <row r="208" spans="1:181" ht="15" customHeight="1" x14ac:dyDescent="0.25">
      <c r="P208" s="2"/>
      <c r="Q208" s="148"/>
      <c r="R208" s="221"/>
      <c r="S208" s="7"/>
      <c r="T208" s="5"/>
      <c r="U208" s="5"/>
      <c r="V208" s="18"/>
      <c r="W208" s="355"/>
      <c r="X208" s="18"/>
      <c r="Y208" s="355"/>
      <c r="Z208" s="18"/>
      <c r="AA208" s="355"/>
      <c r="AB208" s="18"/>
      <c r="AC208" s="355"/>
      <c r="AD208" s="18"/>
      <c r="AE208" s="367"/>
      <c r="AG208" s="148"/>
      <c r="AH208" s="218"/>
      <c r="AI208" s="1"/>
      <c r="AJ208" s="1"/>
      <c r="AK208" s="1"/>
      <c r="AL208" s="1"/>
      <c r="AM208" s="351"/>
      <c r="AN208" s="1"/>
      <c r="AW208" s="148"/>
      <c r="AX208" s="163"/>
      <c r="AY208" s="7"/>
      <c r="AZ208" s="5"/>
      <c r="BA208" s="5"/>
      <c r="BB208" s="18"/>
      <c r="BC208" s="355"/>
      <c r="BD208" s="18"/>
      <c r="BE208" s="355"/>
      <c r="BF208" s="18"/>
      <c r="BG208" s="355"/>
      <c r="BH208" s="18"/>
      <c r="BI208" s="355"/>
      <c r="BJ208" s="18"/>
      <c r="BK208" s="367"/>
      <c r="BL208" s="137"/>
      <c r="BM208" s="28"/>
      <c r="CT208" s="29"/>
      <c r="CU208" s="16"/>
      <c r="CV208" s="1"/>
      <c r="CW208" s="1"/>
      <c r="CX208" s="9"/>
      <c r="CY208" s="351"/>
      <c r="CZ208" s="9"/>
      <c r="DA208" s="351"/>
      <c r="DB208" s="9"/>
      <c r="DC208" s="351"/>
      <c r="DD208" s="9"/>
      <c r="DE208" s="351"/>
      <c r="DF208" s="9"/>
      <c r="DG208" s="368"/>
      <c r="DH208" s="156"/>
      <c r="DI208" s="29"/>
      <c r="DJ208" s="29"/>
      <c r="DK208" s="112"/>
      <c r="DL208" s="29"/>
      <c r="DM208" s="29"/>
      <c r="DN208" s="29"/>
      <c r="DO208" s="351"/>
      <c r="DP208" s="1"/>
      <c r="DQ208" s="351"/>
      <c r="DR208" s="1"/>
      <c r="DS208" s="351"/>
      <c r="DT208" s="1"/>
      <c r="DU208" s="351"/>
      <c r="DV208" s="1"/>
      <c r="DW208" s="351"/>
      <c r="DX208" s="138"/>
      <c r="DY208" s="1"/>
      <c r="DZ208" s="1"/>
      <c r="EA208" s="1"/>
      <c r="EB208" s="1"/>
      <c r="EC208" s="1"/>
      <c r="EO208" s="1"/>
      <c r="EP208" s="1"/>
      <c r="EQ208" s="1"/>
      <c r="ER208" s="1"/>
      <c r="ES208" s="1"/>
      <c r="FE208" s="28"/>
    </row>
    <row r="209" spans="1:175" ht="15" customHeight="1" x14ac:dyDescent="0.25">
      <c r="P209" s="2"/>
      <c r="Q209" s="148"/>
      <c r="R209" s="218"/>
      <c r="S209" s="1"/>
      <c r="T209" s="1"/>
      <c r="U209" s="1"/>
      <c r="V209" s="1"/>
      <c r="W209" s="351"/>
      <c r="X209" s="1"/>
      <c r="Y209" s="351"/>
      <c r="Z209" s="1"/>
      <c r="AA209" s="351"/>
      <c r="AB209" s="1"/>
      <c r="AC209" s="351"/>
      <c r="AD209" s="1"/>
      <c r="AE209" s="351"/>
      <c r="AF209" s="138"/>
      <c r="AG209" s="148"/>
      <c r="AH209" s="218"/>
      <c r="AI209" s="1"/>
      <c r="AJ209" s="1"/>
      <c r="AK209" s="1"/>
      <c r="AL209" s="1"/>
      <c r="AM209" s="351"/>
      <c r="AN209" s="1"/>
      <c r="AW209" s="148"/>
      <c r="BM209" s="28"/>
      <c r="CT209" s="29"/>
      <c r="CU209" s="16"/>
      <c r="CV209" s="1"/>
      <c r="CW209" s="1"/>
      <c r="CX209" s="9"/>
      <c r="CY209" s="351"/>
      <c r="CZ209" s="9"/>
      <c r="DA209" s="351"/>
      <c r="DB209" s="9"/>
      <c r="DC209" s="351"/>
      <c r="DD209" s="9"/>
      <c r="DE209" s="351"/>
      <c r="DF209" s="9"/>
      <c r="DG209" s="368"/>
      <c r="DH209" s="156"/>
      <c r="DI209" s="29"/>
      <c r="DJ209" s="29"/>
      <c r="DK209" s="112"/>
      <c r="DL209" s="29"/>
      <c r="DM209" s="29"/>
      <c r="DN209" s="29"/>
      <c r="DO209" s="351"/>
      <c r="DP209" s="1"/>
      <c r="DQ209" s="351"/>
      <c r="DR209" s="1"/>
      <c r="DS209" s="351"/>
      <c r="DT209" s="1"/>
      <c r="DU209" s="351"/>
      <c r="DV209" s="1"/>
      <c r="DW209" s="351"/>
      <c r="DX209" s="138"/>
      <c r="DY209" s="1"/>
      <c r="DZ209" s="1"/>
      <c r="EA209" s="1"/>
      <c r="EB209" s="1"/>
      <c r="EC209" s="1"/>
      <c r="EO209" s="1"/>
      <c r="EP209" s="1"/>
      <c r="EQ209" s="1"/>
      <c r="ER209" s="1"/>
      <c r="ES209" s="1"/>
      <c r="FE209" s="28"/>
    </row>
    <row r="210" spans="1:175" ht="15" customHeight="1" x14ac:dyDescent="0.25">
      <c r="A210" s="137" t="str">
        <f ca="1">IF(OR(C211="(Bye)",C212="(Bye)"),"Bye","")</f>
        <v/>
      </c>
      <c r="B210" s="106"/>
      <c r="C210" s="12"/>
      <c r="D210" s="13"/>
      <c r="E210" s="8"/>
      <c r="F210" s="8"/>
      <c r="G210" s="354"/>
      <c r="H210" s="8"/>
      <c r="I210" s="354"/>
      <c r="J210" s="8"/>
      <c r="K210" s="354"/>
      <c r="L210" s="8"/>
      <c r="M210" s="354"/>
      <c r="N210" s="8"/>
      <c r="O210" s="363"/>
      <c r="P210" s="138"/>
      <c r="Q210" s="148"/>
      <c r="R210" s="218"/>
      <c r="S210" s="1"/>
      <c r="T210" s="1"/>
      <c r="U210" s="1"/>
      <c r="V210" s="1"/>
      <c r="W210" s="351"/>
      <c r="X210" s="1"/>
      <c r="Y210" s="351"/>
      <c r="Z210" s="1"/>
      <c r="AA210" s="351"/>
      <c r="AB210" s="1"/>
      <c r="AC210" s="351"/>
      <c r="AD210" s="1"/>
      <c r="AE210" s="351"/>
      <c r="AF210" s="138"/>
      <c r="AG210" s="148"/>
      <c r="AH210" s="268"/>
      <c r="AI210" s="12"/>
      <c r="AJ210" s="13"/>
      <c r="AK210" s="8"/>
      <c r="AL210" s="8"/>
      <c r="AM210" s="354"/>
      <c r="AN210" s="8"/>
      <c r="AO210" s="354"/>
      <c r="AP210" s="8"/>
      <c r="AQ210" s="354"/>
      <c r="AR210" s="8"/>
      <c r="AS210" s="354"/>
      <c r="AT210" s="8"/>
      <c r="AU210" s="363"/>
      <c r="AV210" s="137"/>
      <c r="AW210" s="148"/>
      <c r="BM210" s="28"/>
      <c r="CD210" s="176"/>
      <c r="CE210" s="12"/>
      <c r="CF210" s="13"/>
      <c r="CG210" s="8"/>
      <c r="CH210" s="8"/>
      <c r="CI210" s="354"/>
      <c r="CJ210" s="8"/>
      <c r="CK210" s="354"/>
      <c r="CL210" s="8"/>
      <c r="CM210" s="354"/>
      <c r="CN210" s="8"/>
      <c r="CO210" s="354"/>
      <c r="CP210" s="8"/>
      <c r="CQ210" s="363"/>
      <c r="CR210" s="137"/>
      <c r="CT210" s="29"/>
      <c r="CU210" s="16"/>
      <c r="CV210" s="1"/>
      <c r="CW210" s="1"/>
      <c r="CX210" s="9"/>
      <c r="CY210" s="351"/>
      <c r="CZ210" s="9"/>
      <c r="DA210" s="351"/>
      <c r="DB210" s="9"/>
      <c r="DC210" s="351"/>
      <c r="DD210" s="9"/>
      <c r="DE210" s="351"/>
      <c r="DF210" s="9"/>
      <c r="DG210" s="368"/>
      <c r="DH210" s="156"/>
      <c r="DI210" s="29"/>
      <c r="DJ210" s="29"/>
      <c r="DK210" s="112"/>
      <c r="DL210" s="29"/>
      <c r="DM210" s="29"/>
      <c r="DN210" s="29"/>
      <c r="DO210" s="351"/>
      <c r="DP210" s="1"/>
      <c r="DQ210" s="351"/>
      <c r="DR210" s="1"/>
      <c r="DS210" s="351"/>
      <c r="DT210" s="1"/>
      <c r="DU210" s="351"/>
      <c r="DV210" s="1"/>
      <c r="DW210" s="351"/>
      <c r="DX210" s="138"/>
      <c r="DY210" s="1"/>
      <c r="DZ210" s="1"/>
      <c r="EA210" s="1"/>
      <c r="EB210" s="1"/>
      <c r="EC210" s="1"/>
      <c r="EO210" s="1"/>
      <c r="EP210" s="1"/>
      <c r="EQ210" s="1"/>
      <c r="ER210" s="1"/>
      <c r="ES210" s="1"/>
      <c r="FE210" s="28"/>
    </row>
    <row r="211" spans="1:175" ht="15" customHeight="1" thickBot="1" x14ac:dyDescent="0.3">
      <c r="B211" s="160" t="str">
        <f ca="1">"L"&amp;C12</f>
        <v>L1</v>
      </c>
      <c r="C211" s="15" t="str">
        <f ca="1">IF(P9=$A$11,C10,IF(P10=$A$11,C9,""))</f>
        <v/>
      </c>
      <c r="D211" s="1" t="str">
        <f ca="1">IF(P9=$A$11,D10,IF(P10=$A$11,D9,"Loser Match 1"))</f>
        <v>Loser Match 1</v>
      </c>
      <c r="E211" s="1"/>
      <c r="F211" s="23"/>
      <c r="G211" s="352"/>
      <c r="H211" s="23"/>
      <c r="I211" s="352"/>
      <c r="J211" s="23"/>
      <c r="K211" s="352"/>
      <c r="L211" s="23"/>
      <c r="M211" s="352"/>
      <c r="N211" s="23"/>
      <c r="O211" s="364"/>
      <c r="P211" s="138">
        <f ca="1">IF(C212="(Bye)",$A$11,IF(F211&gt;F212,1,0)+IF(H211&gt;H212,1,0)+IF(J211&gt;J212,1,0)+IF(L211&gt;L212,1,0)+IF(N211&gt;N212,1,0))</f>
        <v>0</v>
      </c>
      <c r="Q211" s="148"/>
      <c r="R211" s="218"/>
      <c r="S211" s="1"/>
      <c r="T211" s="1"/>
      <c r="U211" s="1"/>
      <c r="V211" s="1"/>
      <c r="W211" s="351"/>
      <c r="X211" s="1"/>
      <c r="Y211" s="351"/>
      <c r="Z211" s="1"/>
      <c r="AA211" s="351"/>
      <c r="AB211" s="1"/>
      <c r="AC211" s="351"/>
      <c r="AD211" s="1"/>
      <c r="AE211" s="351"/>
      <c r="AF211" s="138"/>
      <c r="AG211" s="147"/>
      <c r="AH211" s="269" t="str">
        <f ca="1">IF(AND(S205="(Bye)",S204=""),R204,"")</f>
        <v/>
      </c>
      <c r="AI211" s="27" t="str">
        <f ca="1">IF(AF204=$A$11,S204,IF(AF205=$A$11,S205,""))</f>
        <v/>
      </c>
      <c r="AJ211" s="1" t="str">
        <f ca="1">IF(AF204=$A$11,T204,IF(AF205=$A$11,T205,"Winner Match "&amp;S207))</f>
        <v>Winner Match 29</v>
      </c>
      <c r="AK211" s="1"/>
      <c r="AL211" s="23"/>
      <c r="AM211" s="352"/>
      <c r="AN211" s="23"/>
      <c r="AO211" s="352"/>
      <c r="AP211" s="23"/>
      <c r="AQ211" s="352"/>
      <c r="AR211" s="23"/>
      <c r="AS211" s="352"/>
      <c r="AT211" s="23"/>
      <c r="AU211" s="364"/>
      <c r="AV211" s="138">
        <f>IF(AL211&gt;AL212,1,0)+IF(AN211&gt;AN212,1,0)+IF(AP211&gt;AP212,1,0)+IF(AR211&gt;AR212,1,0)+IF(AT211&gt;AT212,1,0)</f>
        <v>0</v>
      </c>
      <c r="AW211" s="148"/>
      <c r="BM211" s="28"/>
      <c r="CD211" s="180" t="str">
        <f ca="1">"L"&amp;AY129</f>
        <v>L51</v>
      </c>
      <c r="CE211" s="27" t="str">
        <f>IF(BL126=$A$11,AY127,IF(BL127=$A$11,AY126,""))</f>
        <v/>
      </c>
      <c r="CF211" s="1" t="str">
        <f ca="1">IF(BL126=$A$11,AZ127,IF(BL127=$A$11,AZ126,"Loser Match "&amp;AY129))</f>
        <v>Loser Match 51</v>
      </c>
      <c r="CH211" s="23"/>
      <c r="CI211" s="352"/>
      <c r="CJ211" s="23"/>
      <c r="CK211" s="352"/>
      <c r="CL211" s="23"/>
      <c r="CM211" s="352"/>
      <c r="CN211" s="23"/>
      <c r="CO211" s="352"/>
      <c r="CP211" s="23"/>
      <c r="CQ211" s="364"/>
      <c r="CR211" s="138">
        <f>IF(CH211&gt;CH212,1,0)+IF(CJ211&gt;CJ212,1,0)+IF(CL211&gt;CL212,1,0)+IF(CN211&gt;CN212,1,0)+IF(CP211&gt;CP212,1,0)</f>
        <v>0</v>
      </c>
      <c r="CT211" s="29"/>
      <c r="CU211" s="16"/>
      <c r="CV211" s="1"/>
      <c r="CW211" s="1"/>
      <c r="CX211" s="9"/>
      <c r="CY211" s="351"/>
      <c r="CZ211" s="9"/>
      <c r="DA211" s="351"/>
      <c r="DB211" s="9"/>
      <c r="DC211" s="351"/>
      <c r="DD211" s="9"/>
      <c r="DE211" s="351"/>
      <c r="DF211" s="9"/>
      <c r="DG211" s="368"/>
      <c r="DH211" s="156"/>
      <c r="DI211" s="29"/>
      <c r="DJ211" s="29"/>
      <c r="DK211" s="112"/>
      <c r="DL211" s="29"/>
      <c r="DM211" s="29"/>
      <c r="DN211" s="29"/>
      <c r="DO211" s="351"/>
      <c r="DP211" s="1"/>
      <c r="DQ211" s="351"/>
      <c r="DR211" s="1"/>
      <c r="DS211" s="351"/>
      <c r="DT211" s="1"/>
      <c r="DU211" s="351"/>
      <c r="DV211" s="1"/>
      <c r="DW211" s="351"/>
      <c r="DX211" s="138"/>
      <c r="DY211" s="1"/>
      <c r="DZ211" s="1"/>
      <c r="EA211" s="1"/>
      <c r="EB211" s="1"/>
      <c r="EC211" s="1"/>
      <c r="EO211" s="1"/>
      <c r="EP211" s="1"/>
      <c r="EQ211" s="1"/>
      <c r="ER211" s="1"/>
      <c r="ES211" s="1"/>
      <c r="FE211" s="28"/>
    </row>
    <row r="212" spans="1:175" ht="15" customHeight="1" x14ac:dyDescent="0.25">
      <c r="B212" s="160" t="str">
        <f ca="1">"L"&amp;C18</f>
        <v>L2</v>
      </c>
      <c r="C212" s="15" t="str">
        <f ca="1">IF(P15=$A$11,C16,IF(P16=$A$11,C15,""))</f>
        <v/>
      </c>
      <c r="D212" s="10" t="str">
        <f ca="1">IF(P15=$A$11,D16,IF(P16=$A$11,D15,"Loser Match 2"))</f>
        <v>Loser Match 2</v>
      </c>
      <c r="E212" s="10"/>
      <c r="F212" s="24"/>
      <c r="G212" s="353"/>
      <c r="H212" s="24"/>
      <c r="I212" s="353"/>
      <c r="J212" s="24"/>
      <c r="K212" s="353"/>
      <c r="L212" s="24"/>
      <c r="M212" s="353"/>
      <c r="N212" s="24"/>
      <c r="O212" s="365"/>
      <c r="P212" s="149">
        <f ca="1">IF(C211="(Bye)",$A$11,IF(F211&lt;F212,1,0)+IF(H211&lt;H212,1,0)+IF(J211&lt;J212,1,0)+IF(L211&lt;L212,1,0)+IF(N211&lt;N212,1,0))</f>
        <v>0</v>
      </c>
      <c r="Q212" s="138"/>
      <c r="R212" s="218"/>
      <c r="S212" s="1"/>
      <c r="T212" s="1"/>
      <c r="U212" s="1"/>
      <c r="V212" s="1"/>
      <c r="W212" s="351"/>
      <c r="X212" s="1"/>
      <c r="Y212" s="351"/>
      <c r="Z212" s="1"/>
      <c r="AA212" s="351"/>
      <c r="AB212" s="1"/>
      <c r="AC212" s="351"/>
      <c r="AD212" s="1"/>
      <c r="AE212" s="351"/>
      <c r="AF212" s="138"/>
      <c r="AG212" s="148"/>
      <c r="AH212" s="219" t="str">
        <f ca="1">IF(AND(S219="(Bye)",S218&lt;&gt;""),R218,"")</f>
        <v/>
      </c>
      <c r="AI212" s="15" t="str">
        <f ca="1">IF(AF218=$A$11,S218,IF(AF219=$A$11,S219,""))</f>
        <v/>
      </c>
      <c r="AJ212" s="10" t="str">
        <f ca="1">IF(AF218=$A$11,T218,IF(AF219=$A$11,T219,"Winner Match "&amp;S221))</f>
        <v>Winner Match 30</v>
      </c>
      <c r="AK212" s="10"/>
      <c r="AL212" s="24"/>
      <c r="AM212" s="353"/>
      <c r="AN212" s="24"/>
      <c r="AO212" s="353"/>
      <c r="AP212" s="24"/>
      <c r="AQ212" s="353"/>
      <c r="AR212" s="24"/>
      <c r="AS212" s="353"/>
      <c r="AT212" s="24"/>
      <c r="AU212" s="365"/>
      <c r="AV212" s="149">
        <f>IF(AL211&lt;AL212,1,0)+IF(AN211&lt;AN212,1,0)+IF(AP211&lt;AP212,1,0)+IF(AR211&lt;AR212,1,0)+IF(AT211&lt;AT212,1,0)</f>
        <v>0</v>
      </c>
      <c r="BM212" s="28"/>
      <c r="CC212" s="207"/>
      <c r="CD212" s="161"/>
      <c r="CE212" s="15" t="str">
        <f>IF(CB218=$A$11,BO218,IF(CB219=$A$11,BO219,""))</f>
        <v/>
      </c>
      <c r="CF212" s="10" t="str">
        <f ca="1">IF(CB218=$A$11,BP218,IF(CB219=$A$11,BP219,"Winner Match "&amp;BO221))</f>
        <v>Winner Match 63</v>
      </c>
      <c r="CG212" s="10"/>
      <c r="CH212" s="24"/>
      <c r="CI212" s="353"/>
      <c r="CJ212" s="24"/>
      <c r="CK212" s="353"/>
      <c r="CL212" s="24"/>
      <c r="CM212" s="353"/>
      <c r="CN212" s="24"/>
      <c r="CO212" s="353"/>
      <c r="CP212" s="24"/>
      <c r="CQ212" s="365"/>
      <c r="CR212" s="149">
        <f>IF(CH211&lt;CH212,1,0)+IF(CJ211&lt;CJ212,1,0)+IF(CL211&lt;CL212,1,0)+IF(CN211&lt;CN212,1,0)+IF(CP211&lt;CP212,1,0)</f>
        <v>0</v>
      </c>
      <c r="CS212" s="28"/>
      <c r="FE212" s="28"/>
    </row>
    <row r="213" spans="1:175" ht="15" customHeight="1" x14ac:dyDescent="0.25">
      <c r="B213" s="335"/>
      <c r="C213" s="16"/>
      <c r="D213" s="1"/>
      <c r="E213" s="1"/>
      <c r="F213" s="9"/>
      <c r="G213" s="351"/>
      <c r="H213" s="9"/>
      <c r="I213" s="351"/>
      <c r="J213" s="9"/>
      <c r="K213" s="351"/>
      <c r="L213" s="9"/>
      <c r="M213" s="351"/>
      <c r="N213" s="9"/>
      <c r="O213" s="366"/>
      <c r="P213" s="138"/>
      <c r="Q213" s="138"/>
      <c r="R213" s="218"/>
      <c r="S213" s="1"/>
      <c r="T213" s="1"/>
      <c r="U213" s="1"/>
      <c r="V213" s="1"/>
      <c r="W213" s="351"/>
      <c r="X213" s="1"/>
      <c r="Y213" s="351"/>
      <c r="Z213" s="1"/>
      <c r="AA213" s="351"/>
      <c r="AB213" s="1"/>
      <c r="AC213" s="351"/>
      <c r="AD213" s="1"/>
      <c r="AE213" s="351"/>
      <c r="AF213" s="138"/>
      <c r="AG213" s="148"/>
      <c r="AH213" s="219"/>
      <c r="AI213" s="16"/>
      <c r="AJ213" s="1"/>
      <c r="AK213" s="1"/>
      <c r="AL213" s="9"/>
      <c r="AM213" s="351"/>
      <c r="AN213" s="9"/>
      <c r="AP213" s="9"/>
      <c r="AR213" s="9"/>
      <c r="AT213" s="9"/>
      <c r="AU213" s="366"/>
      <c r="AV213" s="137"/>
      <c r="BM213" s="28"/>
      <c r="CC213" s="148"/>
      <c r="CD213" s="161"/>
      <c r="CE213" s="16"/>
      <c r="CH213" s="9"/>
      <c r="CJ213" s="9"/>
      <c r="CL213" s="9"/>
      <c r="CN213" s="9"/>
      <c r="CP213" s="9"/>
      <c r="CQ213" s="366"/>
      <c r="CR213" s="137"/>
      <c r="CS213" s="28"/>
      <c r="FE213" s="28"/>
    </row>
    <row r="214" spans="1:175" ht="15" customHeight="1" x14ac:dyDescent="0.25">
      <c r="B214" s="162"/>
      <c r="C214" s="22">
        <f ca="1">IF(C211="(Bye)",C198,IF(C212="(Bye)",C198,C198+1))</f>
        <v>9</v>
      </c>
      <c r="D214" s="19">
        <f ca="1">VLOOKUP(C214,dummy1!$O$9:$R$72,2,FALSE)</f>
        <v>42040</v>
      </c>
      <c r="E214" s="20">
        <f ca="1">VLOOKUP(C214,dummy1!$O$9:$R$72,3,FALSE)</f>
        <v>0.625</v>
      </c>
      <c r="F214" s="123" t="str">
        <f ca="1">VLOOKUP(C214,dummy1!$O$9:$R$72,4,FALSE)</f>
        <v>Court 9</v>
      </c>
      <c r="G214" s="372"/>
      <c r="H214" s="124"/>
      <c r="I214" s="372"/>
      <c r="J214" s="124"/>
      <c r="K214" s="372"/>
      <c r="L214" s="124"/>
      <c r="M214" s="372"/>
      <c r="N214" s="125"/>
      <c r="O214" s="366"/>
      <c r="P214" s="138"/>
      <c r="Q214" s="138"/>
      <c r="R214" s="218"/>
      <c r="S214" s="1"/>
      <c r="T214" s="1"/>
      <c r="U214" s="1"/>
      <c r="V214" s="1"/>
      <c r="W214" s="351"/>
      <c r="X214" s="1"/>
      <c r="Y214" s="351"/>
      <c r="Z214" s="1"/>
      <c r="AA214" s="351"/>
      <c r="AB214" s="1"/>
      <c r="AC214" s="351"/>
      <c r="AD214" s="1"/>
      <c r="AE214" s="351"/>
      <c r="AF214" s="138"/>
      <c r="AG214" s="148"/>
      <c r="AH214" s="220"/>
      <c r="AI214" s="22">
        <f ca="1">AI189+1</f>
        <v>41</v>
      </c>
      <c r="AJ214" s="19">
        <f ca="1">VLOOKUP(AI214,dummy1!$O$9:$R$136,2,FALSE)</f>
        <v>42040</v>
      </c>
      <c r="AK214" s="20">
        <f ca="1">VLOOKUP(AI214,dummy1!$O$9:$R$136,3,FALSE)</f>
        <v>0.79166666666666674</v>
      </c>
      <c r="AL214" s="420" t="str">
        <f ca="1">VLOOKUP(AI214,dummy1!$O$9:$R$136,4,FALSE)</f>
        <v>Court 9</v>
      </c>
      <c r="AM214" s="421"/>
      <c r="AN214" s="421"/>
      <c r="AO214" s="421"/>
      <c r="AP214" s="421"/>
      <c r="AQ214" s="421"/>
      <c r="AR214" s="421"/>
      <c r="AS214" s="421"/>
      <c r="AT214" s="422"/>
      <c r="AU214" s="366"/>
      <c r="AV214" s="137"/>
      <c r="BM214" s="28"/>
      <c r="CC214" s="148"/>
      <c r="CD214" s="162"/>
      <c r="CE214" s="22">
        <f ca="1">CE105+1</f>
        <v>68</v>
      </c>
      <c r="CF214" s="19">
        <f ca="1">VLOOKUP(CE214,dummy1!$O$9:$R$136,2,FALSE)</f>
        <v>42041</v>
      </c>
      <c r="CG214" s="20">
        <f ca="1">VLOOKUP(CE214,dummy1!$O$9:$R$136,3,FALSE)</f>
        <v>0.625</v>
      </c>
      <c r="CH214" s="420" t="str">
        <f ca="1">VLOOKUP(CE214,dummy1!$O$9:$R$136,4,FALSE)</f>
        <v>Court 4</v>
      </c>
      <c r="CI214" s="421"/>
      <c r="CJ214" s="421"/>
      <c r="CK214" s="421"/>
      <c r="CL214" s="421"/>
      <c r="CM214" s="421"/>
      <c r="CN214" s="421"/>
      <c r="CO214" s="421"/>
      <c r="CP214" s="422"/>
      <c r="CQ214" s="366"/>
      <c r="CR214" s="137"/>
      <c r="CS214" s="28"/>
      <c r="FE214" s="28"/>
    </row>
    <row r="215" spans="1:175" s="1" customFormat="1" ht="15" customHeight="1" x14ac:dyDescent="0.25">
      <c r="A215" s="137"/>
      <c r="B215" s="163"/>
      <c r="C215" s="7"/>
      <c r="D215" s="5"/>
      <c r="E215" s="5"/>
      <c r="F215" s="18"/>
      <c r="G215" s="355"/>
      <c r="H215" s="18"/>
      <c r="I215" s="355"/>
      <c r="J215" s="18"/>
      <c r="K215" s="355"/>
      <c r="L215" s="18"/>
      <c r="M215" s="355"/>
      <c r="N215" s="18"/>
      <c r="O215" s="367"/>
      <c r="P215" s="138"/>
      <c r="Q215" s="138"/>
      <c r="R215" s="218"/>
      <c r="W215" s="351"/>
      <c r="Y215" s="351"/>
      <c r="AA215" s="351"/>
      <c r="AC215" s="351"/>
      <c r="AE215" s="351"/>
      <c r="AF215" s="138"/>
      <c r="AG215" s="148"/>
      <c r="AH215" s="221"/>
      <c r="AI215" s="7"/>
      <c r="AJ215" s="5"/>
      <c r="AK215" s="5"/>
      <c r="AL215" s="18"/>
      <c r="AM215" s="355"/>
      <c r="AN215" s="18"/>
      <c r="AO215" s="355"/>
      <c r="AP215" s="18"/>
      <c r="AQ215" s="355"/>
      <c r="AR215" s="18"/>
      <c r="AS215" s="355"/>
      <c r="AT215" s="18"/>
      <c r="AU215" s="367"/>
      <c r="AV215" s="137"/>
      <c r="AW215" s="138"/>
      <c r="AX215" s="164"/>
      <c r="BC215" s="351"/>
      <c r="BE215" s="351"/>
      <c r="BG215" s="351"/>
      <c r="BI215" s="351"/>
      <c r="BK215" s="351"/>
      <c r="BL215" s="138"/>
      <c r="BM215" s="28"/>
      <c r="BS215" s="351"/>
      <c r="BU215" s="351"/>
      <c r="BW215" s="351"/>
      <c r="BY215" s="351"/>
      <c r="CA215" s="351"/>
      <c r="CB215" s="138"/>
      <c r="CC215" s="148"/>
      <c r="CD215" s="163"/>
      <c r="CE215" s="7"/>
      <c r="CF215" s="5"/>
      <c r="CG215" s="5"/>
      <c r="CH215" s="18"/>
      <c r="CI215" s="355"/>
      <c r="CJ215" s="18"/>
      <c r="CK215" s="355"/>
      <c r="CL215" s="18"/>
      <c r="CM215" s="355"/>
      <c r="CN215" s="18"/>
      <c r="CO215" s="355"/>
      <c r="CP215" s="18"/>
      <c r="CQ215" s="367"/>
      <c r="CR215" s="137"/>
      <c r="CS215" s="28"/>
      <c r="CY215" s="351"/>
      <c r="DA215" s="351"/>
      <c r="DC215" s="351"/>
      <c r="DE215" s="351"/>
      <c r="DG215" s="351"/>
      <c r="DO215" s="351"/>
      <c r="DQ215" s="351"/>
      <c r="DS215" s="351"/>
      <c r="DU215" s="351"/>
      <c r="DW215" s="351"/>
      <c r="EE215" s="351"/>
      <c r="EG215" s="351"/>
      <c r="EI215" s="351"/>
      <c r="EK215" s="351"/>
      <c r="EM215" s="351"/>
      <c r="EU215" s="351"/>
      <c r="EW215" s="351"/>
      <c r="EY215" s="351"/>
      <c r="FA215" s="351"/>
      <c r="FC215" s="351"/>
      <c r="FE215" s="28"/>
      <c r="FK215" s="351"/>
      <c r="FM215" s="351"/>
      <c r="FO215" s="351"/>
      <c r="FQ215" s="351"/>
      <c r="FS215" s="351"/>
    </row>
    <row r="216" spans="1:175" ht="15" customHeight="1" x14ac:dyDescent="0.25">
      <c r="A216" s="138"/>
      <c r="B216" s="164"/>
      <c r="C216" s="1"/>
      <c r="D216" s="1"/>
      <c r="E216" s="1"/>
      <c r="F216" s="1"/>
      <c r="G216" s="351"/>
      <c r="H216" s="1"/>
      <c r="I216" s="351"/>
      <c r="J216" s="1"/>
      <c r="K216" s="351"/>
      <c r="L216" s="1"/>
      <c r="M216" s="351"/>
      <c r="N216" s="1"/>
      <c r="O216" s="351"/>
      <c r="P216" s="138"/>
      <c r="Q216" s="138"/>
      <c r="R216" s="218"/>
      <c r="S216" s="1"/>
      <c r="T216" s="1"/>
      <c r="U216" s="1"/>
      <c r="V216" s="1"/>
      <c r="W216" s="351"/>
      <c r="X216" s="1"/>
      <c r="Y216" s="351"/>
      <c r="Z216" s="1"/>
      <c r="AA216" s="351"/>
      <c r="AB216" s="1"/>
      <c r="AC216" s="351"/>
      <c r="AD216" s="1"/>
      <c r="AE216" s="351"/>
      <c r="AF216" s="138"/>
      <c r="AG216" s="148"/>
      <c r="AH216" s="218"/>
      <c r="AI216" s="1"/>
      <c r="AJ216" s="1"/>
      <c r="AK216" s="1"/>
      <c r="AL216" s="1"/>
      <c r="AM216" s="351"/>
      <c r="AN216" s="1"/>
      <c r="BM216" s="28"/>
      <c r="CC216" s="148"/>
      <c r="CS216" s="28"/>
      <c r="FE216" s="28"/>
    </row>
    <row r="217" spans="1:175" s="1" customFormat="1" ht="15" customHeight="1" x14ac:dyDescent="0.25">
      <c r="A217" s="138"/>
      <c r="B217" s="164"/>
      <c r="G217" s="351"/>
      <c r="I217" s="351"/>
      <c r="K217" s="351"/>
      <c r="M217" s="351"/>
      <c r="O217" s="351"/>
      <c r="P217" s="138"/>
      <c r="Q217" s="138"/>
      <c r="R217" s="222"/>
      <c r="S217" s="12"/>
      <c r="T217" s="13"/>
      <c r="U217" s="8"/>
      <c r="V217" s="8"/>
      <c r="W217" s="354"/>
      <c r="X217" s="8"/>
      <c r="Y217" s="354"/>
      <c r="Z217" s="8"/>
      <c r="AA217" s="354"/>
      <c r="AB217" s="8"/>
      <c r="AC217" s="354"/>
      <c r="AD217" s="8"/>
      <c r="AE217" s="363"/>
      <c r="AF217" s="137"/>
      <c r="AG217" s="148"/>
      <c r="AH217" s="218"/>
      <c r="AM217" s="351"/>
      <c r="AO217" s="351"/>
      <c r="AQ217" s="351"/>
      <c r="AS217" s="351"/>
      <c r="AU217" s="351"/>
      <c r="AV217" s="138"/>
      <c r="AW217" s="138"/>
      <c r="AX217" s="164"/>
      <c r="BC217" s="351"/>
      <c r="BE217" s="351"/>
      <c r="BG217" s="351"/>
      <c r="BI217" s="351"/>
      <c r="BK217" s="351"/>
      <c r="BL217" s="138"/>
      <c r="BM217" s="28"/>
      <c r="BN217" s="11"/>
      <c r="BO217" s="12"/>
      <c r="BP217" s="13"/>
      <c r="BQ217" s="8"/>
      <c r="BR217" s="8"/>
      <c r="BS217" s="354"/>
      <c r="BT217" s="8"/>
      <c r="BU217" s="354"/>
      <c r="BV217" s="8"/>
      <c r="BW217" s="354"/>
      <c r="BX217" s="8"/>
      <c r="BY217" s="354"/>
      <c r="BZ217" s="8"/>
      <c r="CA217" s="363"/>
      <c r="CB217" s="137"/>
      <c r="CC217" s="148"/>
      <c r="CD217" s="164"/>
      <c r="CI217" s="351"/>
      <c r="CK217" s="351"/>
      <c r="CM217" s="351"/>
      <c r="CO217" s="351"/>
      <c r="CQ217" s="351"/>
      <c r="CR217" s="138"/>
      <c r="CS217" s="28"/>
      <c r="CY217" s="351"/>
      <c r="DA217" s="351"/>
      <c r="DC217" s="351"/>
      <c r="DE217" s="351"/>
      <c r="DG217" s="351"/>
      <c r="DO217" s="351"/>
      <c r="DQ217" s="351"/>
      <c r="DS217" s="351"/>
      <c r="DU217" s="351"/>
      <c r="DW217" s="351"/>
      <c r="EE217" s="351"/>
      <c r="EG217" s="351"/>
      <c r="EI217" s="351"/>
      <c r="EK217" s="351"/>
      <c r="EM217" s="351"/>
      <c r="EU217" s="351"/>
      <c r="EW217" s="351"/>
      <c r="EY217" s="351"/>
      <c r="FA217" s="351"/>
      <c r="FC217" s="351"/>
      <c r="FE217" s="28"/>
      <c r="FK217" s="351"/>
      <c r="FM217" s="351"/>
      <c r="FO217" s="351"/>
      <c r="FQ217" s="351"/>
      <c r="FS217" s="351"/>
    </row>
    <row r="218" spans="1:175" s="1" customFormat="1" ht="15" customHeight="1" thickBot="1" x14ac:dyDescent="0.3">
      <c r="A218" s="138"/>
      <c r="B218" s="164"/>
      <c r="G218" s="351"/>
      <c r="I218" s="351"/>
      <c r="K218" s="351"/>
      <c r="M218" s="351"/>
      <c r="O218" s="351"/>
      <c r="P218" s="138"/>
      <c r="Q218" s="138"/>
      <c r="R218" s="159" t="str">
        <f ca="1">"L"&amp;S39</f>
        <v>L15</v>
      </c>
      <c r="S218" s="27" t="str">
        <f>IF(AF36=$A$11,S37,IF(AF37=$A$11,S36,""))</f>
        <v/>
      </c>
      <c r="T218" s="1" t="str">
        <f ca="1">IF(AF36=$A$11,T37,IF(AF37=$A$11,T36,"Loser Match "&amp;S39))</f>
        <v>Loser Match 15</v>
      </c>
      <c r="V218" s="23"/>
      <c r="W218" s="352"/>
      <c r="X218" s="23"/>
      <c r="Y218" s="352"/>
      <c r="Z218" s="23"/>
      <c r="AA218" s="352"/>
      <c r="AB218" s="23"/>
      <c r="AC218" s="352"/>
      <c r="AD218" s="23"/>
      <c r="AE218" s="364"/>
      <c r="AF218" s="138">
        <f ca="1">IF(S219="(Bye)",$A$11,IF(V218&gt;V219,1,0)+IF(X218&gt;X219,1,0)+IF(Z218&gt;Z219,1,0)+IF(AB218&gt;AB219,1,0)+IF(AD218&gt;AD219,1,0))</f>
        <v>0</v>
      </c>
      <c r="AG218" s="148"/>
      <c r="AH218" s="218"/>
      <c r="AM218" s="351"/>
      <c r="AO218" s="351"/>
      <c r="AQ218" s="351"/>
      <c r="AS218" s="351"/>
      <c r="AU218" s="351"/>
      <c r="AV218" s="138"/>
      <c r="AW218" s="138"/>
      <c r="AX218" s="164"/>
      <c r="BC218" s="351"/>
      <c r="BE218" s="351"/>
      <c r="BG218" s="351"/>
      <c r="BI218" s="351"/>
      <c r="BK218" s="351"/>
      <c r="BL218" s="138"/>
      <c r="BM218" s="25"/>
      <c r="BN218" s="26"/>
      <c r="BO218" s="27" t="str">
        <f>IF(BL204=$A$11,AY204,IF(BL205=$A$11,AY205,""))</f>
        <v/>
      </c>
      <c r="BP218" s="1" t="str">
        <f ca="1">IF(BL204=$A$11,AZ204,IF(BL205=$A$11,AZ205,"Winner Match "&amp;AY207))</f>
        <v>Winner Match 53</v>
      </c>
      <c r="BR218" s="23"/>
      <c r="BS218" s="352"/>
      <c r="BT218" s="23"/>
      <c r="BU218" s="352"/>
      <c r="BV218" s="23"/>
      <c r="BW218" s="352"/>
      <c r="BX218" s="23"/>
      <c r="BY218" s="352"/>
      <c r="BZ218" s="23"/>
      <c r="CA218" s="364"/>
      <c r="CB218" s="138">
        <f>IF(BR218&gt;BR219,1,0)+IF(BT218&gt;BT219,1,0)+IF(BV218&gt;BV219,1,0)+IF(BX218&gt;BX219,1,0)+IF(BZ218&gt;BZ219,1,0)</f>
        <v>0</v>
      </c>
      <c r="CC218" s="148"/>
      <c r="CD218" s="164"/>
      <c r="CI218" s="351"/>
      <c r="CK218" s="351"/>
      <c r="CM218" s="351"/>
      <c r="CO218" s="351"/>
      <c r="CQ218" s="351"/>
      <c r="CR218" s="138"/>
      <c r="CS218" s="28"/>
      <c r="CY218" s="351"/>
      <c r="DA218" s="351"/>
      <c r="DC218" s="351"/>
      <c r="DE218" s="351"/>
      <c r="DG218" s="351"/>
      <c r="DO218" s="351"/>
      <c r="DQ218" s="351"/>
      <c r="DS218" s="351"/>
      <c r="DU218" s="351"/>
      <c r="DW218" s="351"/>
      <c r="EE218" s="351"/>
      <c r="EG218" s="351"/>
      <c r="EI218" s="351"/>
      <c r="EK218" s="351"/>
      <c r="EM218" s="351"/>
      <c r="EU218" s="351"/>
      <c r="EW218" s="351"/>
      <c r="EY218" s="351"/>
      <c r="FA218" s="351"/>
      <c r="FC218" s="351"/>
      <c r="FE218" s="28"/>
      <c r="FK218" s="351"/>
      <c r="FM218" s="351"/>
      <c r="FO218" s="351"/>
      <c r="FQ218" s="351"/>
      <c r="FS218" s="351"/>
    </row>
    <row r="219" spans="1:175" ht="15" customHeight="1" x14ac:dyDescent="0.25">
      <c r="A219" s="138"/>
      <c r="B219" s="164"/>
      <c r="C219" s="1"/>
      <c r="D219" s="1"/>
      <c r="E219" s="1"/>
      <c r="F219" s="1"/>
      <c r="G219" s="351"/>
      <c r="H219" s="1"/>
      <c r="I219" s="351"/>
      <c r="J219" s="1"/>
      <c r="K219" s="351"/>
      <c r="L219" s="1"/>
      <c r="M219" s="351"/>
      <c r="N219" s="1"/>
      <c r="O219" s="351"/>
      <c r="P219" s="138"/>
      <c r="Q219" s="207"/>
      <c r="R219" s="238" t="str">
        <f ca="1">IF(AND(C225="(Bye)",OR(C226&lt;&gt;"",C226="(Bye)")),B226,"")</f>
        <v/>
      </c>
      <c r="S219" s="15" t="str">
        <f ca="1">IF(P225=$A$11,C225,IF(P226=$A$11,C226,""))</f>
        <v/>
      </c>
      <c r="T219" s="10" t="str">
        <f ca="1">IF(P225=$A$11,D225,IF(P226=$A$11,D226,"Winner Match "&amp;C228))</f>
        <v>Winner Match 10</v>
      </c>
      <c r="U219" s="10"/>
      <c r="V219" s="24"/>
      <c r="W219" s="353"/>
      <c r="X219" s="24"/>
      <c r="Y219" s="353"/>
      <c r="Z219" s="24"/>
      <c r="AA219" s="353"/>
      <c r="AB219" s="24"/>
      <c r="AC219" s="353"/>
      <c r="AD219" s="24"/>
      <c r="AE219" s="365"/>
      <c r="AF219" s="149">
        <f>IF(S218="(Bye)",$A$11,IF(V218&lt;V219,1,0)+IF(X218&lt;X219,1,0)+IF(Z218&lt;Z219,1,0)+IF(AB218&lt;AB219,1,0)+IF(AD218&lt;AD219,1,0))</f>
        <v>0</v>
      </c>
      <c r="AG219" s="138"/>
      <c r="AH219" s="218"/>
      <c r="AI219" s="1"/>
      <c r="AJ219" s="1"/>
      <c r="AK219" s="1"/>
      <c r="AL219" s="1"/>
      <c r="AM219" s="351"/>
      <c r="AN219" s="1"/>
      <c r="BM219" s="28"/>
      <c r="BN219" s="14"/>
      <c r="BO219" s="15" t="str">
        <f>IF(BL232=$A$11,AY232,IF(BL233=$A$11,AY233,""))</f>
        <v/>
      </c>
      <c r="BP219" s="10" t="str">
        <f ca="1">IF(BL232=$A$11,AZ232,IF(BL233=$A$11,AZ233,"Winner Match "&amp;AY235))</f>
        <v>Winner Match 54</v>
      </c>
      <c r="BQ219" s="10"/>
      <c r="BR219" s="24"/>
      <c r="BS219" s="353"/>
      <c r="BT219" s="24"/>
      <c r="BU219" s="353"/>
      <c r="BV219" s="24"/>
      <c r="BW219" s="353"/>
      <c r="BX219" s="24"/>
      <c r="BY219" s="353"/>
      <c r="BZ219" s="24"/>
      <c r="CA219" s="365"/>
      <c r="CB219" s="149">
        <f>IF(BR218&lt;BR219,1,0)+IF(BT218&lt;BT219,1,0)+IF(BV218&lt;BV219,1,0)+IF(BX218&lt;BX219,1,0)+IF(BZ218&lt;BZ219,1,0)</f>
        <v>0</v>
      </c>
      <c r="CS219" s="28"/>
      <c r="FE219" s="28"/>
    </row>
    <row r="220" spans="1:175" ht="15" customHeight="1" x14ac:dyDescent="0.25">
      <c r="A220" s="138"/>
      <c r="B220" s="164"/>
      <c r="C220" s="1"/>
      <c r="D220" s="1"/>
      <c r="E220" s="1"/>
      <c r="F220" s="1"/>
      <c r="G220" s="351"/>
      <c r="H220" s="1"/>
      <c r="I220" s="351"/>
      <c r="J220" s="1"/>
      <c r="K220" s="351"/>
      <c r="L220" s="1"/>
      <c r="M220" s="351"/>
      <c r="N220" s="1"/>
      <c r="O220" s="351"/>
      <c r="P220" s="138"/>
      <c r="Q220" s="148"/>
      <c r="R220" s="238"/>
      <c r="S220" s="16"/>
      <c r="T220" s="1"/>
      <c r="U220" s="1"/>
      <c r="V220" s="9"/>
      <c r="W220" s="351"/>
      <c r="X220" s="9"/>
      <c r="Y220" s="351"/>
      <c r="Z220" s="9"/>
      <c r="AA220" s="351"/>
      <c r="AB220" s="9"/>
      <c r="AC220" s="351"/>
      <c r="AD220" s="9"/>
      <c r="AE220" s="366"/>
      <c r="AG220" s="138"/>
      <c r="AH220" s="218"/>
      <c r="AI220" s="1"/>
      <c r="AJ220" s="1"/>
      <c r="AK220" s="1"/>
      <c r="AL220" s="1"/>
      <c r="AM220" s="351"/>
      <c r="AN220" s="1"/>
      <c r="BM220" s="28"/>
      <c r="BN220" s="14"/>
      <c r="BO220" s="16"/>
      <c r="BR220" s="9"/>
      <c r="BT220" s="9"/>
      <c r="BV220" s="9"/>
      <c r="BX220" s="9"/>
      <c r="BZ220" s="9"/>
      <c r="CA220" s="366"/>
      <c r="CB220" s="137"/>
      <c r="CS220" s="28"/>
      <c r="FE220" s="28"/>
    </row>
    <row r="221" spans="1:175" ht="15" customHeight="1" x14ac:dyDescent="0.25">
      <c r="A221" s="138"/>
      <c r="B221" s="164"/>
      <c r="C221" s="1"/>
      <c r="D221" s="1"/>
      <c r="E221" s="1"/>
      <c r="F221" s="1"/>
      <c r="G221" s="351"/>
      <c r="H221" s="1"/>
      <c r="I221" s="351"/>
      <c r="J221" s="1"/>
      <c r="K221" s="351"/>
      <c r="L221" s="1"/>
      <c r="M221" s="351"/>
      <c r="N221" s="1"/>
      <c r="O221" s="351"/>
      <c r="P221" s="138"/>
      <c r="Q221" s="148"/>
      <c r="R221" s="220"/>
      <c r="S221" s="22">
        <f ca="1">IF(S218="(Bye)",S207,IF(S219="(Bye)",S207,S207+1))</f>
        <v>30</v>
      </c>
      <c r="T221" s="19">
        <f ca="1">VLOOKUP(S221,dummy1!$O$9:$R$136,2,FALSE)</f>
        <v>42040</v>
      </c>
      <c r="U221" s="20">
        <f ca="1">VLOOKUP(S221,dummy1!$O$9:$R$136,3,FALSE)</f>
        <v>0.70833333333333337</v>
      </c>
      <c r="V221" s="420" t="str">
        <f ca="1">VLOOKUP(S221,dummy1!$O$9:$R$136,4,FALSE)</f>
        <v>Court 14</v>
      </c>
      <c r="W221" s="421"/>
      <c r="X221" s="421"/>
      <c r="Y221" s="421"/>
      <c r="Z221" s="421"/>
      <c r="AA221" s="421"/>
      <c r="AB221" s="421"/>
      <c r="AC221" s="421"/>
      <c r="AD221" s="422"/>
      <c r="AE221" s="366"/>
      <c r="AG221" s="138"/>
      <c r="AH221" s="218"/>
      <c r="AI221" s="1"/>
      <c r="AJ221" s="1"/>
      <c r="AK221" s="1"/>
      <c r="AL221" s="1"/>
      <c r="AM221" s="351"/>
      <c r="AN221" s="1"/>
      <c r="BM221" s="28"/>
      <c r="BN221" s="21"/>
      <c r="BO221" s="22">
        <f ca="1">BO152+1</f>
        <v>63</v>
      </c>
      <c r="BP221" s="19">
        <f ca="1">VLOOKUP(BO221,dummy1!$O$9:$R$136,2,FALSE)</f>
        <v>42040</v>
      </c>
      <c r="BQ221" s="20">
        <f ca="1">VLOOKUP(BO221,dummy1!$O$9:$R$136,3,FALSE)</f>
        <v>0.87500000000000011</v>
      </c>
      <c r="BR221" s="420" t="str">
        <f ca="1">VLOOKUP(BO221,dummy1!$O$9:$R$136,4,FALSE)</f>
        <v>Court 15</v>
      </c>
      <c r="BS221" s="421"/>
      <c r="BT221" s="421"/>
      <c r="BU221" s="421"/>
      <c r="BV221" s="421"/>
      <c r="BW221" s="421"/>
      <c r="BX221" s="421"/>
      <c r="BY221" s="421"/>
      <c r="BZ221" s="422"/>
      <c r="CA221" s="366"/>
      <c r="CB221" s="137"/>
      <c r="CS221" s="28"/>
      <c r="FE221" s="28"/>
    </row>
    <row r="222" spans="1:175" ht="15" customHeight="1" x14ac:dyDescent="0.25">
      <c r="A222" s="138"/>
      <c r="B222" s="164"/>
      <c r="C222" s="1"/>
      <c r="D222" s="1"/>
      <c r="E222" s="1"/>
      <c r="F222" s="1"/>
      <c r="G222" s="351"/>
      <c r="H222" s="1"/>
      <c r="I222" s="351"/>
      <c r="J222" s="1"/>
      <c r="K222" s="351"/>
      <c r="L222" s="1"/>
      <c r="M222" s="351"/>
      <c r="N222" s="1"/>
      <c r="O222" s="351"/>
      <c r="P222" s="138"/>
      <c r="Q222" s="148"/>
      <c r="R222" s="221"/>
      <c r="S222" s="7"/>
      <c r="T222" s="5"/>
      <c r="U222" s="5"/>
      <c r="V222" s="18"/>
      <c r="W222" s="355"/>
      <c r="X222" s="18"/>
      <c r="Y222" s="355"/>
      <c r="Z222" s="18"/>
      <c r="AA222" s="355"/>
      <c r="AB222" s="18"/>
      <c r="AC222" s="355"/>
      <c r="AD222" s="18"/>
      <c r="AE222" s="367"/>
      <c r="AG222" s="138"/>
      <c r="AH222" s="218"/>
      <c r="AI222" s="1"/>
      <c r="AJ222" s="1"/>
      <c r="AK222" s="1"/>
      <c r="AL222" s="1"/>
      <c r="AM222" s="351"/>
      <c r="AN222" s="1"/>
      <c r="BM222" s="28"/>
      <c r="BN222" s="17"/>
      <c r="BO222" s="7"/>
      <c r="BP222" s="5"/>
      <c r="BQ222" s="5"/>
      <c r="BR222" s="18"/>
      <c r="BS222" s="355"/>
      <c r="BT222" s="18"/>
      <c r="BU222" s="355"/>
      <c r="BV222" s="18"/>
      <c r="BW222" s="355"/>
      <c r="BX222" s="18"/>
      <c r="BY222" s="355"/>
      <c r="BZ222" s="18"/>
      <c r="CA222" s="367"/>
      <c r="CB222" s="137"/>
      <c r="CS222" s="28"/>
      <c r="FE222" s="28"/>
    </row>
    <row r="223" spans="1:175" ht="15" customHeight="1" x14ac:dyDescent="0.25">
      <c r="A223" s="138"/>
      <c r="B223" s="164"/>
      <c r="C223" s="1"/>
      <c r="D223" s="1"/>
      <c r="E223" s="1"/>
      <c r="F223" s="1"/>
      <c r="G223" s="351"/>
      <c r="H223" s="1"/>
      <c r="I223" s="351"/>
      <c r="J223" s="1"/>
      <c r="K223" s="351"/>
      <c r="L223" s="1"/>
      <c r="M223" s="351"/>
      <c r="N223" s="1"/>
      <c r="O223" s="351"/>
      <c r="P223" s="138"/>
      <c r="Q223" s="148"/>
      <c r="R223" s="218"/>
      <c r="S223" s="1"/>
      <c r="T223" s="1"/>
      <c r="U223" s="1"/>
      <c r="V223" s="1"/>
      <c r="W223" s="351"/>
      <c r="X223" s="1"/>
      <c r="Y223" s="351"/>
      <c r="Z223" s="1"/>
      <c r="AA223" s="351"/>
      <c r="AB223" s="1"/>
      <c r="AC223" s="351"/>
      <c r="AD223" s="1"/>
      <c r="AE223" s="351"/>
      <c r="AF223" s="138"/>
      <c r="AG223" s="138"/>
      <c r="AH223" s="218"/>
      <c r="AI223" s="1"/>
      <c r="AJ223" s="1"/>
      <c r="AK223" s="1"/>
      <c r="AL223" s="1"/>
      <c r="AM223" s="351"/>
      <c r="AN223" s="1"/>
      <c r="BM223" s="28"/>
      <c r="CS223" s="28"/>
      <c r="FE223" s="28"/>
    </row>
    <row r="224" spans="1:175" ht="15" customHeight="1" x14ac:dyDescent="0.25">
      <c r="A224" s="137" t="str">
        <f ca="1">IF(OR(C225="(Bye)",C226="(Bye)"),"Bye","")</f>
        <v/>
      </c>
      <c r="B224" s="165"/>
      <c r="C224" s="12"/>
      <c r="D224" s="13"/>
      <c r="E224" s="8"/>
      <c r="F224" s="8"/>
      <c r="G224" s="354"/>
      <c r="H224" s="8"/>
      <c r="I224" s="354"/>
      <c r="J224" s="8"/>
      <c r="K224" s="354"/>
      <c r="L224" s="8"/>
      <c r="M224" s="354"/>
      <c r="N224" s="8"/>
      <c r="O224" s="363"/>
      <c r="P224" s="138"/>
      <c r="Q224" s="148"/>
      <c r="R224" s="218"/>
      <c r="S224" s="1"/>
      <c r="T224" s="1"/>
      <c r="U224" s="1"/>
      <c r="V224" s="1"/>
      <c r="W224" s="351"/>
      <c r="X224" s="1"/>
      <c r="Y224" s="351"/>
      <c r="Z224" s="1"/>
      <c r="AA224" s="351"/>
      <c r="AB224" s="1"/>
      <c r="AC224" s="351"/>
      <c r="AD224" s="1"/>
      <c r="AE224" s="351"/>
      <c r="AF224" s="138"/>
      <c r="AG224" s="138"/>
      <c r="AH224" s="218"/>
      <c r="AI224" s="1"/>
      <c r="AJ224" s="1"/>
      <c r="AK224" s="1"/>
      <c r="AL224" s="1"/>
      <c r="AM224" s="351"/>
      <c r="AN224" s="1"/>
      <c r="BM224" s="28"/>
      <c r="CS224" s="28"/>
      <c r="FE224" s="28"/>
    </row>
    <row r="225" spans="1:175" ht="15" customHeight="1" thickBot="1" x14ac:dyDescent="0.3">
      <c r="B225" s="160" t="str">
        <f ca="1">"L"&amp;C24</f>
        <v>L3</v>
      </c>
      <c r="C225" s="15" t="str">
        <f ca="1">IF(P21=$A$11,C22,IF(P22=$A$11,C21,""))</f>
        <v/>
      </c>
      <c r="D225" s="1" t="str">
        <f ca="1">IF(P21=$A$11,D22,IF(P22=$A$11,D21,"Loser Match 3"))</f>
        <v>Loser Match 3</v>
      </c>
      <c r="E225" s="1"/>
      <c r="F225" s="23"/>
      <c r="G225" s="352"/>
      <c r="H225" s="23"/>
      <c r="I225" s="352"/>
      <c r="J225" s="23"/>
      <c r="K225" s="352"/>
      <c r="L225" s="23"/>
      <c r="M225" s="352"/>
      <c r="N225" s="23"/>
      <c r="O225" s="364"/>
      <c r="P225" s="138">
        <f ca="1">IF(C226="(Bye)",$A$11,IF(F225&gt;F226,1,0)+IF(H225&gt;H226,1,0)+IF(J225&gt;J226,1,0)+IF(L225&gt;L226,1,0)+IF(N225&gt;N226,1,0))</f>
        <v>0</v>
      </c>
      <c r="Q225" s="148"/>
      <c r="R225" s="218"/>
      <c r="S225" s="1"/>
      <c r="T225" s="1"/>
      <c r="U225" s="1"/>
      <c r="V225" s="1"/>
      <c r="W225" s="351"/>
      <c r="X225" s="1"/>
      <c r="Y225" s="351"/>
      <c r="Z225" s="1"/>
      <c r="AA225" s="351"/>
      <c r="AB225" s="1"/>
      <c r="AC225" s="351"/>
      <c r="AD225" s="1"/>
      <c r="AE225" s="351"/>
      <c r="AF225" s="138"/>
      <c r="AG225" s="138"/>
      <c r="AH225" s="218"/>
      <c r="AI225" s="1"/>
      <c r="AJ225" s="1"/>
      <c r="AK225" s="1"/>
      <c r="AL225" s="1"/>
      <c r="AM225" s="351"/>
      <c r="AN225" s="1"/>
      <c r="BM225" s="28"/>
      <c r="CS225" s="28"/>
      <c r="FE225" s="28"/>
    </row>
    <row r="226" spans="1:175" ht="15" customHeight="1" x14ac:dyDescent="0.25">
      <c r="B226" s="160" t="str">
        <f ca="1">"L"&amp;C30</f>
        <v>L4</v>
      </c>
      <c r="C226" s="15" t="str">
        <f ca="1">IF(P27=$A$11,C28,IF(P28=$A$11,C27,""))</f>
        <v/>
      </c>
      <c r="D226" s="10" t="str">
        <f ca="1">IF(P27=$A$11,D28,IF(P28=$A$11,D27,"Loser Match 4"))</f>
        <v>Loser Match 4</v>
      </c>
      <c r="E226" s="10"/>
      <c r="F226" s="24"/>
      <c r="G226" s="353"/>
      <c r="H226" s="24"/>
      <c r="I226" s="353"/>
      <c r="J226" s="24"/>
      <c r="K226" s="353"/>
      <c r="L226" s="24"/>
      <c r="M226" s="353"/>
      <c r="N226" s="24"/>
      <c r="O226" s="365"/>
      <c r="P226" s="149">
        <f ca="1">IF(C225="(Bye)",$A$11,IF(F225&lt;F226,1,0)+IF(H225&lt;H226,1,0)+IF(J225&lt;J226,1,0)+IF(L225&lt;L226,1,0)+IF(N225&lt;N226,1,0))</f>
        <v>0</v>
      </c>
      <c r="Q226" s="138"/>
      <c r="R226" s="218"/>
      <c r="S226" s="1"/>
      <c r="T226" s="1"/>
      <c r="U226" s="1"/>
      <c r="V226" s="1"/>
      <c r="W226" s="351"/>
      <c r="X226" s="1"/>
      <c r="Y226" s="351"/>
      <c r="Z226" s="1"/>
      <c r="AA226" s="351"/>
      <c r="AB226" s="1"/>
      <c r="AC226" s="351"/>
      <c r="AD226" s="1"/>
      <c r="AE226" s="351"/>
      <c r="AF226" s="138"/>
      <c r="AG226" s="138"/>
      <c r="AH226" s="218"/>
      <c r="AI226" s="1"/>
      <c r="AJ226" s="1"/>
      <c r="AK226" s="1"/>
      <c r="AL226" s="1"/>
      <c r="AM226" s="351"/>
      <c r="AN226" s="1"/>
      <c r="BM226" s="28"/>
      <c r="CS226" s="28"/>
      <c r="CV226" s="1"/>
      <c r="CW226" s="1"/>
      <c r="CX226" s="1"/>
      <c r="CY226" s="351"/>
      <c r="CZ226" s="1"/>
      <c r="DA226" s="351"/>
      <c r="DB226" s="1"/>
      <c r="DC226" s="351"/>
      <c r="DD226" s="1"/>
      <c r="DE226" s="351"/>
      <c r="DF226" s="1"/>
      <c r="DG226" s="351"/>
      <c r="DH226" s="138"/>
      <c r="DI226" s="138"/>
      <c r="DJ226" s="164"/>
      <c r="DK226" s="1"/>
      <c r="DL226" s="1"/>
      <c r="DM226" s="1"/>
      <c r="DN226" s="1"/>
      <c r="DO226" s="351"/>
      <c r="DP226" s="1"/>
      <c r="DQ226" s="351"/>
      <c r="DR226" s="1"/>
      <c r="DS226" s="351"/>
      <c r="DT226" s="1"/>
      <c r="DU226" s="351"/>
      <c r="DV226" s="1"/>
      <c r="DW226" s="351"/>
      <c r="DX226" s="138"/>
      <c r="DY226" s="1"/>
      <c r="DZ226" s="1"/>
      <c r="EA226" s="1"/>
      <c r="EB226" s="1"/>
      <c r="EC226" s="1"/>
      <c r="EO226" s="1"/>
      <c r="EP226" s="1"/>
      <c r="EQ226" s="1"/>
      <c r="ER226" s="1"/>
      <c r="ES226" s="1"/>
      <c r="FE226" s="28"/>
    </row>
    <row r="227" spans="1:175" ht="15" customHeight="1" x14ac:dyDescent="0.25">
      <c r="B227" s="335"/>
      <c r="C227" s="16"/>
      <c r="D227" s="1"/>
      <c r="E227" s="1"/>
      <c r="F227" s="9"/>
      <c r="G227" s="351"/>
      <c r="H227" s="9"/>
      <c r="I227" s="351"/>
      <c r="J227" s="9"/>
      <c r="K227" s="351"/>
      <c r="L227" s="9"/>
      <c r="M227" s="351"/>
      <c r="N227" s="9"/>
      <c r="O227" s="366"/>
      <c r="P227" s="138"/>
      <c r="Q227" s="138"/>
      <c r="R227" s="218"/>
      <c r="S227" s="1"/>
      <c r="T227" s="1"/>
      <c r="U227" s="1"/>
      <c r="V227" s="1"/>
      <c r="W227" s="351"/>
      <c r="X227" s="1"/>
      <c r="Y227" s="351"/>
      <c r="Z227" s="1"/>
      <c r="AA227" s="351"/>
      <c r="AB227" s="1"/>
      <c r="AC227" s="351"/>
      <c r="AD227" s="1"/>
      <c r="AE227" s="351"/>
      <c r="AF227" s="138"/>
      <c r="AG227" s="138"/>
      <c r="AH227" s="218"/>
      <c r="AI227" s="1"/>
      <c r="AJ227" s="1"/>
      <c r="AK227" s="1"/>
      <c r="AL227" s="1"/>
      <c r="AM227" s="351"/>
      <c r="AN227" s="1"/>
      <c r="BM227" s="28"/>
      <c r="CS227" s="28"/>
      <c r="CV227" s="1"/>
      <c r="CW227" s="1"/>
      <c r="CX227" s="1"/>
      <c r="CY227" s="351"/>
      <c r="CZ227" s="1"/>
      <c r="DA227" s="351"/>
      <c r="DB227" s="1"/>
      <c r="DC227" s="351"/>
      <c r="DD227" s="1"/>
      <c r="DE227" s="351"/>
      <c r="DF227" s="1"/>
      <c r="DG227" s="351"/>
      <c r="DH227" s="138"/>
      <c r="DI227" s="138"/>
      <c r="DJ227" s="164"/>
      <c r="DK227" s="1"/>
      <c r="DL227" s="1"/>
      <c r="DM227" s="1"/>
      <c r="DN227" s="1"/>
      <c r="DO227" s="351"/>
      <c r="DP227" s="1"/>
      <c r="DQ227" s="351"/>
      <c r="DR227" s="1"/>
      <c r="DS227" s="351"/>
      <c r="DT227" s="1"/>
      <c r="DU227" s="351"/>
      <c r="DV227" s="1"/>
      <c r="DW227" s="351"/>
      <c r="DX227" s="138"/>
      <c r="DY227" s="1"/>
      <c r="DZ227" s="1"/>
      <c r="EA227" s="1"/>
      <c r="EB227" s="1"/>
      <c r="EC227" s="1"/>
      <c r="EO227" s="1"/>
      <c r="EP227" s="1"/>
      <c r="EQ227" s="1"/>
      <c r="ER227" s="1"/>
      <c r="ES227" s="1"/>
      <c r="FE227" s="28"/>
    </row>
    <row r="228" spans="1:175" s="1" customFormat="1" ht="15" customHeight="1" x14ac:dyDescent="0.25">
      <c r="A228" s="137"/>
      <c r="B228" s="162"/>
      <c r="C228" s="22">
        <f ca="1">IF(C225="(Bye)",C214,IF(C226="(Bye)",C214,C214+1))</f>
        <v>10</v>
      </c>
      <c r="D228" s="19">
        <f ca="1">VLOOKUP(C228,dummy1!$O$9:$R$72,2,FALSE)</f>
        <v>42040</v>
      </c>
      <c r="E228" s="20">
        <f ca="1">VLOOKUP(C228,dummy1!$O$9:$R$72,3,FALSE)</f>
        <v>0.625</v>
      </c>
      <c r="F228" s="420" t="str">
        <f ca="1">VLOOKUP(C228,dummy1!$O$9:$R$72,4,FALSE)</f>
        <v>Court 10</v>
      </c>
      <c r="G228" s="421"/>
      <c r="H228" s="421"/>
      <c r="I228" s="421"/>
      <c r="J228" s="421"/>
      <c r="K228" s="421"/>
      <c r="L228" s="421"/>
      <c r="M228" s="421"/>
      <c r="N228" s="422"/>
      <c r="O228" s="366"/>
      <c r="P228" s="138"/>
      <c r="Q228" s="138"/>
      <c r="R228" s="218"/>
      <c r="W228" s="351"/>
      <c r="Y228" s="351"/>
      <c r="AA228" s="351"/>
      <c r="AC228" s="351"/>
      <c r="AE228" s="351"/>
      <c r="AF228" s="138"/>
      <c r="AG228" s="138"/>
      <c r="AH228" s="218"/>
      <c r="AM228" s="351"/>
      <c r="AO228" s="351"/>
      <c r="AQ228" s="351"/>
      <c r="AS228" s="351"/>
      <c r="AU228" s="351"/>
      <c r="AV228" s="138"/>
      <c r="AW228" s="138"/>
      <c r="AX228" s="164"/>
      <c r="BC228" s="351"/>
      <c r="BE228" s="351"/>
      <c r="BG228" s="351"/>
      <c r="BI228" s="351"/>
      <c r="BK228" s="351"/>
      <c r="BL228" s="138"/>
      <c r="BM228" s="28"/>
      <c r="BS228" s="351"/>
      <c r="BU228" s="351"/>
      <c r="BW228" s="351"/>
      <c r="BY228" s="351"/>
      <c r="CA228" s="351"/>
      <c r="CB228" s="138"/>
      <c r="CC228" s="138"/>
      <c r="CD228" s="164"/>
      <c r="CI228" s="351"/>
      <c r="CK228" s="351"/>
      <c r="CM228" s="351"/>
      <c r="CO228" s="351"/>
      <c r="CQ228" s="351"/>
      <c r="CR228" s="138"/>
      <c r="CS228" s="28"/>
      <c r="CY228" s="351"/>
      <c r="DA228" s="351"/>
      <c r="DC228" s="351"/>
      <c r="DE228" s="351"/>
      <c r="DG228" s="351"/>
      <c r="DH228" s="138"/>
      <c r="DI228" s="138"/>
      <c r="DJ228" s="164"/>
      <c r="DO228" s="351"/>
      <c r="DQ228" s="351"/>
      <c r="DS228" s="351"/>
      <c r="DU228" s="351"/>
      <c r="DW228" s="351"/>
      <c r="DX228" s="138"/>
      <c r="ED228" s="2"/>
      <c r="EE228" s="350"/>
      <c r="EF228" s="2"/>
      <c r="EG228" s="350"/>
      <c r="EH228" s="2"/>
      <c r="EI228" s="350"/>
      <c r="EJ228" s="2"/>
      <c r="EK228" s="350"/>
      <c r="EL228" s="2"/>
      <c r="EM228" s="350"/>
      <c r="EN228" s="2"/>
      <c r="ET228" s="2"/>
      <c r="EU228" s="350"/>
      <c r="EV228" s="2"/>
      <c r="EW228" s="350"/>
      <c r="EX228" s="2"/>
      <c r="EY228" s="350"/>
      <c r="EZ228" s="2"/>
      <c r="FA228" s="350"/>
      <c r="FB228" s="2"/>
      <c r="FC228" s="350"/>
      <c r="FD228" s="2"/>
      <c r="FE228" s="28"/>
      <c r="FK228" s="351"/>
      <c r="FM228" s="351"/>
      <c r="FO228" s="351"/>
      <c r="FQ228" s="351"/>
      <c r="FS228" s="351"/>
    </row>
    <row r="229" spans="1:175" ht="15" customHeight="1" x14ac:dyDescent="0.25">
      <c r="B229" s="163"/>
      <c r="C229" s="7"/>
      <c r="D229" s="5"/>
      <c r="E229" s="5"/>
      <c r="F229" s="18"/>
      <c r="G229" s="355"/>
      <c r="H229" s="18"/>
      <c r="I229" s="355"/>
      <c r="J229" s="18"/>
      <c r="K229" s="355"/>
      <c r="L229" s="18"/>
      <c r="M229" s="355"/>
      <c r="N229" s="18"/>
      <c r="O229" s="367"/>
      <c r="P229" s="138"/>
      <c r="Q229" s="138"/>
      <c r="R229" s="218"/>
      <c r="S229" s="1"/>
      <c r="T229" s="1"/>
      <c r="U229" s="1"/>
      <c r="V229" s="1"/>
      <c r="W229" s="351"/>
      <c r="X229" s="1"/>
      <c r="Y229" s="351"/>
      <c r="Z229" s="1"/>
      <c r="AA229" s="351"/>
      <c r="AB229" s="1"/>
      <c r="AC229" s="351"/>
      <c r="AD229" s="1"/>
      <c r="AE229" s="351"/>
      <c r="AF229" s="138"/>
      <c r="AG229" s="138"/>
      <c r="AH229" s="218"/>
      <c r="AI229" s="1"/>
      <c r="AJ229" s="1"/>
      <c r="AK229" s="1"/>
      <c r="AL229" s="1"/>
      <c r="AM229" s="351"/>
      <c r="AN229" s="1"/>
      <c r="BM229" s="28"/>
      <c r="CS229" s="28"/>
      <c r="CV229" s="1"/>
      <c r="CW229" s="1"/>
      <c r="CX229" s="1"/>
      <c r="CY229" s="351"/>
      <c r="CZ229" s="1"/>
      <c r="DA229" s="351"/>
      <c r="DB229" s="1"/>
      <c r="DC229" s="351"/>
      <c r="DD229" s="1"/>
      <c r="DE229" s="351"/>
      <c r="DF229" s="1"/>
      <c r="DG229" s="351"/>
      <c r="DH229" s="138"/>
      <c r="DI229" s="138"/>
      <c r="DJ229" s="164"/>
      <c r="DK229" s="1"/>
      <c r="DL229" s="1"/>
      <c r="DM229" s="1"/>
      <c r="DN229" s="1"/>
      <c r="DO229" s="351"/>
      <c r="DP229" s="1"/>
      <c r="DQ229" s="351"/>
      <c r="DR229" s="1"/>
      <c r="DS229" s="351"/>
      <c r="DT229" s="1"/>
      <c r="DU229" s="351"/>
      <c r="DV229" s="1"/>
      <c r="DW229" s="351"/>
      <c r="DX229" s="138"/>
      <c r="DY229" s="1"/>
      <c r="DZ229" s="1"/>
      <c r="EA229" s="1"/>
      <c r="EB229" s="1"/>
      <c r="EC229" s="1"/>
      <c r="EO229" s="1"/>
      <c r="EP229" s="1"/>
      <c r="EQ229" s="1"/>
      <c r="ER229" s="1"/>
      <c r="ES229" s="1"/>
      <c r="FE229" s="28"/>
    </row>
    <row r="230" spans="1:175" ht="15" customHeight="1" x14ac:dyDescent="0.25">
      <c r="A230" s="138"/>
      <c r="B230" s="164"/>
      <c r="C230" s="1"/>
      <c r="D230" s="1"/>
      <c r="E230" s="1"/>
      <c r="F230" s="1"/>
      <c r="G230" s="351"/>
      <c r="H230" s="1"/>
      <c r="I230" s="351"/>
      <c r="J230" s="1"/>
      <c r="K230" s="351"/>
      <c r="L230" s="1"/>
      <c r="M230" s="351"/>
      <c r="N230" s="1"/>
      <c r="O230" s="351"/>
      <c r="P230" s="138"/>
      <c r="Q230" s="138"/>
      <c r="R230" s="218"/>
      <c r="S230" s="1"/>
      <c r="T230" s="1"/>
      <c r="U230" s="1"/>
      <c r="V230" s="1"/>
      <c r="W230" s="351"/>
      <c r="X230" s="1"/>
      <c r="Y230" s="351"/>
      <c r="Z230" s="1"/>
      <c r="AA230" s="351"/>
      <c r="AB230" s="1"/>
      <c r="AC230" s="351"/>
      <c r="AD230" s="1"/>
      <c r="AE230" s="351"/>
      <c r="AF230" s="138"/>
      <c r="AG230" s="138"/>
      <c r="AH230" s="218"/>
      <c r="AI230" s="1"/>
      <c r="AJ230" s="1"/>
      <c r="AK230" s="1"/>
      <c r="AL230" s="1"/>
      <c r="AM230" s="351"/>
      <c r="AN230" s="1"/>
      <c r="BM230" s="28"/>
      <c r="CS230" s="28"/>
      <c r="CV230" s="1"/>
      <c r="CW230" s="1"/>
      <c r="CX230" s="1"/>
      <c r="CY230" s="351"/>
      <c r="CZ230" s="1"/>
      <c r="DA230" s="351"/>
      <c r="DB230" s="1"/>
      <c r="DC230" s="351"/>
      <c r="DD230" s="1"/>
      <c r="DE230" s="351"/>
      <c r="DF230" s="1"/>
      <c r="DG230" s="351"/>
      <c r="DH230" s="138"/>
      <c r="DI230" s="138"/>
      <c r="DJ230" s="164"/>
      <c r="DK230" s="1"/>
      <c r="DL230" s="1"/>
      <c r="DM230" s="1"/>
      <c r="DN230" s="1"/>
      <c r="DO230" s="351"/>
      <c r="DP230" s="1"/>
      <c r="DQ230" s="351"/>
      <c r="DR230" s="1"/>
      <c r="DS230" s="351"/>
      <c r="DT230" s="1"/>
      <c r="DU230" s="351"/>
      <c r="DV230" s="1"/>
      <c r="DW230" s="351"/>
      <c r="DX230" s="138"/>
      <c r="DY230" s="1"/>
      <c r="DZ230" s="1"/>
      <c r="EA230" s="1"/>
      <c r="EB230" s="1"/>
      <c r="EC230" s="1"/>
      <c r="EO230" s="1"/>
      <c r="EP230" s="1"/>
      <c r="EQ230" s="1"/>
      <c r="ER230" s="1"/>
      <c r="ES230" s="1"/>
      <c r="FE230" s="28"/>
    </row>
    <row r="231" spans="1:175" s="1" customFormat="1" ht="15" customHeight="1" x14ac:dyDescent="0.25">
      <c r="A231" s="138"/>
      <c r="B231" s="164"/>
      <c r="G231" s="351"/>
      <c r="I231" s="351"/>
      <c r="K231" s="351"/>
      <c r="M231" s="351"/>
      <c r="O231" s="351"/>
      <c r="P231" s="138"/>
      <c r="Q231" s="138"/>
      <c r="R231" s="222"/>
      <c r="S231" s="12"/>
      <c r="T231" s="13"/>
      <c r="U231" s="8"/>
      <c r="V231" s="8"/>
      <c r="W231" s="354"/>
      <c r="X231" s="8"/>
      <c r="Y231" s="354"/>
      <c r="Z231" s="8"/>
      <c r="AA231" s="354"/>
      <c r="AB231" s="8"/>
      <c r="AC231" s="354"/>
      <c r="AD231" s="8"/>
      <c r="AE231" s="363"/>
      <c r="AF231" s="138"/>
      <c r="AG231" s="138"/>
      <c r="AH231" s="218"/>
      <c r="AM231" s="351"/>
      <c r="AO231" s="351"/>
      <c r="AQ231" s="351"/>
      <c r="AS231" s="351"/>
      <c r="AU231" s="351"/>
      <c r="AV231" s="138"/>
      <c r="AW231" s="138"/>
      <c r="AX231" s="170"/>
      <c r="AY231" s="12"/>
      <c r="AZ231" s="13"/>
      <c r="BA231" s="8"/>
      <c r="BB231" s="8"/>
      <c r="BC231" s="354"/>
      <c r="BD231" s="8"/>
      <c r="BE231" s="354"/>
      <c r="BF231" s="8"/>
      <c r="BG231" s="354"/>
      <c r="BH231" s="8"/>
      <c r="BI231" s="354"/>
      <c r="BJ231" s="8"/>
      <c r="BK231" s="363"/>
      <c r="BL231" s="137"/>
      <c r="BM231" s="28"/>
      <c r="BS231" s="351"/>
      <c r="BU231" s="351"/>
      <c r="BW231" s="351"/>
      <c r="BY231" s="351"/>
      <c r="CA231" s="351"/>
      <c r="CB231" s="138"/>
      <c r="CC231" s="138"/>
      <c r="CD231" s="164"/>
      <c r="CI231" s="351"/>
      <c r="CK231" s="351"/>
      <c r="CM231" s="351"/>
      <c r="CO231" s="351"/>
      <c r="CQ231" s="351"/>
      <c r="CR231" s="138"/>
      <c r="CS231" s="28"/>
      <c r="CY231" s="351"/>
      <c r="DA231" s="351"/>
      <c r="DC231" s="351"/>
      <c r="DE231" s="351"/>
      <c r="DG231" s="351"/>
      <c r="DH231" s="138"/>
      <c r="DI231" s="138"/>
      <c r="DJ231" s="270"/>
      <c r="DK231" s="12"/>
      <c r="DL231" s="13"/>
      <c r="DM231" s="8"/>
      <c r="DN231" s="8"/>
      <c r="DO231" s="354"/>
      <c r="DP231" s="8"/>
      <c r="DQ231" s="354"/>
      <c r="DR231" s="8"/>
      <c r="DS231" s="354"/>
      <c r="DT231" s="8"/>
      <c r="DU231" s="354"/>
      <c r="DV231" s="8"/>
      <c r="DW231" s="363"/>
      <c r="DX231" s="137"/>
      <c r="ED231" s="2"/>
      <c r="EE231" s="350"/>
      <c r="EF231" s="2"/>
      <c r="EG231" s="350"/>
      <c r="EH231" s="2"/>
      <c r="EI231" s="350"/>
      <c r="EJ231" s="2"/>
      <c r="EK231" s="350"/>
      <c r="EL231" s="2"/>
      <c r="EM231" s="350"/>
      <c r="ET231" s="2"/>
      <c r="EU231" s="350"/>
      <c r="EV231" s="2"/>
      <c r="EW231" s="350"/>
      <c r="EX231" s="2"/>
      <c r="EY231" s="350"/>
      <c r="EZ231" s="2"/>
      <c r="FA231" s="350"/>
      <c r="FB231" s="2"/>
      <c r="FC231" s="350"/>
      <c r="FD231" s="2"/>
      <c r="FE231" s="28"/>
      <c r="FK231" s="351"/>
      <c r="FM231" s="351"/>
      <c r="FO231" s="351"/>
      <c r="FQ231" s="351"/>
      <c r="FS231" s="351"/>
    </row>
    <row r="232" spans="1:175" ht="15" customHeight="1" thickBot="1" x14ac:dyDescent="0.3">
      <c r="A232" s="138"/>
      <c r="B232" s="164"/>
      <c r="C232" s="1"/>
      <c r="D232" s="1"/>
      <c r="E232" s="1"/>
      <c r="F232" s="1"/>
      <c r="G232" s="351"/>
      <c r="H232" s="1"/>
      <c r="I232" s="351"/>
      <c r="J232" s="1"/>
      <c r="K232" s="351"/>
      <c r="L232" s="1"/>
      <c r="M232" s="351"/>
      <c r="N232" s="1"/>
      <c r="O232" s="351"/>
      <c r="P232" s="138"/>
      <c r="Q232" s="138"/>
      <c r="R232" s="159" t="str">
        <f ca="1">"L"&amp;S27</f>
        <v>L14</v>
      </c>
      <c r="S232" s="27" t="str">
        <f>IF(AF24=$A$11,S25,IF(AF25=$A$11,S24,""))</f>
        <v/>
      </c>
      <c r="T232" s="1" t="str">
        <f ca="1">IF(AF24=$A$11,T25,IF(AF25=$A$11,T24,"Loser Match "&amp;S27))</f>
        <v>Loser Match 14</v>
      </c>
      <c r="U232" s="1"/>
      <c r="V232" s="23"/>
      <c r="W232" s="352"/>
      <c r="X232" s="23"/>
      <c r="Y232" s="352"/>
      <c r="Z232" s="23"/>
      <c r="AA232" s="352"/>
      <c r="AB232" s="23"/>
      <c r="AC232" s="352"/>
      <c r="AD232" s="23"/>
      <c r="AE232" s="364"/>
      <c r="AF232" s="138">
        <f ca="1">IF(S233="(Bye)",$A$11,IF(V232&gt;V233,1,0)+IF(X232&gt;X233,1,0)+IF(Z232&gt;Z233,1,0)+IF(AB232&gt;AB233,1,0)+IF(AD232&gt;AD233,1,0))</f>
        <v>0</v>
      </c>
      <c r="AG232" s="138"/>
      <c r="AH232" s="218"/>
      <c r="AI232" s="1"/>
      <c r="AJ232" s="1"/>
      <c r="AK232" s="1"/>
      <c r="AL232" s="1"/>
      <c r="AM232" s="351"/>
      <c r="AN232" s="1"/>
      <c r="AX232" s="177" t="str">
        <f ca="1">"L"&amp;AI69</f>
        <v>L35</v>
      </c>
      <c r="AY232" s="27" t="str">
        <f>IF(AV66=$A$11,AI67,IF(AV67=$A$11,AI66,""))</f>
        <v/>
      </c>
      <c r="AZ232" s="1" t="str">
        <f ca="1">IF(AV66=$A$11,AJ67,IF(AV67=$A$11,AJ66,"Loser Match "&amp;AI69))</f>
        <v>Loser Match 35</v>
      </c>
      <c r="BB232" s="23"/>
      <c r="BC232" s="352"/>
      <c r="BD232" s="23"/>
      <c r="BE232" s="352"/>
      <c r="BF232" s="23"/>
      <c r="BG232" s="352"/>
      <c r="BH232" s="23"/>
      <c r="BI232" s="352"/>
      <c r="BJ232" s="23"/>
      <c r="BK232" s="364"/>
      <c r="BL232" s="138">
        <f>IF(BB232&gt;BB233,1,0)+IF(BD232&gt;BD233,1,0)+IF(BF232&gt;BF233,1,0)+IF(BH232&gt;BH233,1,0)+IF(BJ232&gt;BJ233,1,0)</f>
        <v>0</v>
      </c>
      <c r="BM232" s="28"/>
      <c r="CS232" s="28"/>
      <c r="CV232" s="1"/>
      <c r="CW232" s="1"/>
      <c r="CX232" s="1"/>
      <c r="CY232" s="351"/>
      <c r="CZ232" s="1"/>
      <c r="DA232" s="351"/>
      <c r="DB232" s="1"/>
      <c r="DC232" s="351"/>
      <c r="DD232" s="1"/>
      <c r="DE232" s="351"/>
      <c r="DF232" s="1"/>
      <c r="DG232" s="351"/>
      <c r="DH232" s="138"/>
      <c r="DI232" s="138"/>
      <c r="DJ232" s="271" t="str">
        <f ca="1">"L"&amp;BO56</f>
        <v>L61</v>
      </c>
      <c r="DK232" s="27" t="str">
        <f>IF(CB53=$A$11,BO54,IF(CB54=$A$11,BO53,""))</f>
        <v/>
      </c>
      <c r="DL232" s="1" t="str">
        <f ca="1">IF(CB53=$A$11,BP54,IF(CB54=$A$11,BP53,"Loser Match "&amp;BO56))</f>
        <v>Loser Match 61</v>
      </c>
      <c r="DM232" s="1"/>
      <c r="DN232" s="23"/>
      <c r="DO232" s="352"/>
      <c r="DP232" s="23"/>
      <c r="DQ232" s="352"/>
      <c r="DR232" s="23"/>
      <c r="DS232" s="352"/>
      <c r="DT232" s="23"/>
      <c r="DU232" s="352"/>
      <c r="DV232" s="23"/>
      <c r="DW232" s="364"/>
      <c r="DX232" s="138">
        <f>IF(DN232&gt;DN233,1,0)+IF(DP232&gt;DP233,1,0)+IF(DR232&gt;DR233,1,0)+IF(DT232&gt;DT233,1,0)+IF(DV232&gt;DV233,1,0)</f>
        <v>0</v>
      </c>
      <c r="DY232" s="1"/>
      <c r="DZ232" s="1"/>
      <c r="EA232" s="1"/>
      <c r="EB232" s="1"/>
      <c r="EC232" s="1"/>
      <c r="EN232" s="1"/>
      <c r="EO232" s="1"/>
      <c r="EP232" s="1"/>
      <c r="EQ232" s="1"/>
      <c r="ER232" s="1"/>
      <c r="ES232" s="1"/>
      <c r="FE232" s="28"/>
    </row>
    <row r="233" spans="1:175" ht="15" customHeight="1" x14ac:dyDescent="0.25">
      <c r="A233" s="138"/>
      <c r="B233" s="164"/>
      <c r="C233" s="1"/>
      <c r="D233" s="1"/>
      <c r="E233" s="1"/>
      <c r="F233" s="1"/>
      <c r="G233" s="351"/>
      <c r="H233" s="1"/>
      <c r="I233" s="351"/>
      <c r="J233" s="1"/>
      <c r="K233" s="351"/>
      <c r="L233" s="1"/>
      <c r="M233" s="351"/>
      <c r="N233" s="1"/>
      <c r="O233" s="351"/>
      <c r="P233" s="138"/>
      <c r="Q233" s="207"/>
      <c r="R233" s="238" t="str">
        <f ca="1">IF(OR(C239="(Bye)",C240="(Bye)"),B240,"")</f>
        <v/>
      </c>
      <c r="S233" s="15" t="str">
        <f ca="1">IF(P239=$A$11,C239,IF(P240=$A$11,C240,""))</f>
        <v/>
      </c>
      <c r="T233" s="10" t="str">
        <f ca="1">IF(P239=$A$11,D239,IF(P240=$A$11,D240,"Winner Match "&amp;C242))</f>
        <v>Winner Match 11</v>
      </c>
      <c r="U233" s="10"/>
      <c r="V233" s="24"/>
      <c r="W233" s="353"/>
      <c r="X233" s="24"/>
      <c r="Y233" s="353"/>
      <c r="Z233" s="24"/>
      <c r="AA233" s="353"/>
      <c r="AB233" s="24"/>
      <c r="AC233" s="353"/>
      <c r="AD233" s="24"/>
      <c r="AE233" s="365"/>
      <c r="AF233" s="149">
        <f>IF(S232="(Bye)",$A$11,IF(V232&lt;V233,1,0)+IF(X232&lt;X233,1,0)+IF(Z232&lt;Z233,1,0)+IF(AB232&lt;AB233,1,0)+IF(AD232&lt;AD233,1,0))</f>
        <v>0</v>
      </c>
      <c r="AG233" s="148"/>
      <c r="AH233" s="218"/>
      <c r="AI233" s="1"/>
      <c r="AJ233" s="1"/>
      <c r="AK233" s="1"/>
      <c r="AL233" s="1"/>
      <c r="AM233" s="351"/>
      <c r="AN233" s="1"/>
      <c r="AW233" s="207"/>
      <c r="AX233" s="161"/>
      <c r="AY233" s="15" t="str">
        <f>IF(AV239=$A$11,AI239,IF(AV240=$A$11,AI240,""))</f>
        <v/>
      </c>
      <c r="AZ233" s="10" t="str">
        <f ca="1">IF(AV239=$A$11,AJ239,IF(AV240=$A$11,AJ240,"Winner Match "&amp;AI242))</f>
        <v>Winner Match 42</v>
      </c>
      <c r="BA233" s="10"/>
      <c r="BB233" s="24"/>
      <c r="BC233" s="353"/>
      <c r="BD233" s="24"/>
      <c r="BE233" s="353"/>
      <c r="BF233" s="24"/>
      <c r="BG233" s="353"/>
      <c r="BH233" s="24"/>
      <c r="BI233" s="353"/>
      <c r="BJ233" s="24"/>
      <c r="BK233" s="365"/>
      <c r="BL233" s="149">
        <f>IF(BB232&lt;BB233,1,0)+IF(BD232&lt;BD233,1,0)+IF(BF232&lt;BF233,1,0)+IF(BH232&lt;BH233,1,0)+IF(BJ232&lt;BJ233,1,0)</f>
        <v>0</v>
      </c>
      <c r="CS233" s="28"/>
      <c r="CV233" s="1"/>
      <c r="CW233" s="1"/>
      <c r="CX233" s="1"/>
      <c r="CY233" s="351"/>
      <c r="CZ233" s="1"/>
      <c r="DA233" s="351"/>
      <c r="DB233" s="1"/>
      <c r="DC233" s="351"/>
      <c r="DD233" s="1"/>
      <c r="DE233" s="351"/>
      <c r="DF233" s="1"/>
      <c r="DG233" s="351"/>
      <c r="DH233" s="138"/>
      <c r="DI233" s="207"/>
      <c r="DJ233" s="161"/>
      <c r="DK233" s="15" t="str">
        <f>IF(DH239=$A$11,CU239,IF(DH240=$A$11,CU240,""))</f>
        <v/>
      </c>
      <c r="DL233" s="10" t="str">
        <f ca="1">IF(DH239=$A$11,CV239,IF(DH240=$A$11,CV240,"Winner Match "&amp;CU242))</f>
        <v>Winner Match 72</v>
      </c>
      <c r="DM233" s="10"/>
      <c r="DN233" s="24"/>
      <c r="DO233" s="353"/>
      <c r="DP233" s="24"/>
      <c r="DQ233" s="353"/>
      <c r="DR233" s="24"/>
      <c r="DS233" s="353"/>
      <c r="DT233" s="24"/>
      <c r="DU233" s="353"/>
      <c r="DV233" s="24"/>
      <c r="DW233" s="365"/>
      <c r="DX233" s="149">
        <f>IF(DN232&lt;DN233,1,0)+IF(DP232&lt;DP233,1,0)+IF(DR232&lt;DR233,1,0)+IF(DT232&lt;DT233,1,0)+IF(DV232&lt;DV233,1,0)</f>
        <v>0</v>
      </c>
      <c r="DY233" s="28"/>
      <c r="DZ233" s="1"/>
      <c r="EA233" s="1"/>
      <c r="EB233" s="1"/>
      <c r="EC233" s="1"/>
      <c r="ED233" s="1"/>
      <c r="EE233" s="351"/>
      <c r="EF233" s="1"/>
      <c r="EG233" s="351"/>
      <c r="EH233" s="1"/>
      <c r="EI233" s="351"/>
      <c r="EJ233" s="1"/>
      <c r="EK233" s="351"/>
      <c r="EL233" s="1"/>
      <c r="EM233" s="351"/>
      <c r="EN233" s="138"/>
      <c r="EO233" s="1"/>
      <c r="EP233" s="1"/>
      <c r="EQ233" s="1"/>
      <c r="ER233" s="1"/>
      <c r="ES233" s="1"/>
      <c r="ET233" s="1"/>
      <c r="EU233" s="351"/>
      <c r="EV233" s="1"/>
      <c r="EW233" s="351"/>
      <c r="EX233" s="1"/>
      <c r="EY233" s="351"/>
      <c r="EZ233" s="1"/>
      <c r="FA233" s="351"/>
      <c r="FB233" s="1"/>
      <c r="FC233" s="351"/>
      <c r="FD233" s="138"/>
      <c r="FE233" s="28"/>
    </row>
    <row r="234" spans="1:175" ht="15" customHeight="1" x14ac:dyDescent="0.25">
      <c r="A234" s="138"/>
      <c r="B234" s="164"/>
      <c r="C234" s="1"/>
      <c r="D234" s="1"/>
      <c r="E234" s="1"/>
      <c r="F234" s="1"/>
      <c r="G234" s="351"/>
      <c r="H234" s="1"/>
      <c r="I234" s="351"/>
      <c r="J234" s="1"/>
      <c r="K234" s="351"/>
      <c r="L234" s="1"/>
      <c r="M234" s="351"/>
      <c r="N234" s="1"/>
      <c r="O234" s="351"/>
      <c r="P234" s="138"/>
      <c r="Q234" s="148"/>
      <c r="R234" s="238"/>
      <c r="S234" s="16"/>
      <c r="T234" s="1"/>
      <c r="U234" s="1"/>
      <c r="V234" s="9"/>
      <c r="W234" s="351"/>
      <c r="X234" s="9"/>
      <c r="Y234" s="351"/>
      <c r="Z234" s="9"/>
      <c r="AA234" s="351"/>
      <c r="AB234" s="9"/>
      <c r="AC234" s="351"/>
      <c r="AD234" s="9"/>
      <c r="AE234" s="366"/>
      <c r="AF234" s="138"/>
      <c r="AG234" s="148"/>
      <c r="AH234" s="218"/>
      <c r="AI234" s="1"/>
      <c r="AJ234" s="1"/>
      <c r="AK234" s="1"/>
      <c r="AL234" s="1"/>
      <c r="AM234" s="351"/>
      <c r="AN234" s="1"/>
      <c r="AW234" s="148"/>
      <c r="AX234" s="161"/>
      <c r="AY234" s="16"/>
      <c r="BB234" s="9"/>
      <c r="BD234" s="9"/>
      <c r="BF234" s="9"/>
      <c r="BH234" s="9"/>
      <c r="BJ234" s="9"/>
      <c r="BK234" s="366"/>
      <c r="BL234" s="137"/>
      <c r="CS234" s="28"/>
      <c r="CV234" s="1"/>
      <c r="CW234" s="1"/>
      <c r="CX234" s="1"/>
      <c r="CY234" s="351"/>
      <c r="CZ234" s="1"/>
      <c r="DA234" s="351"/>
      <c r="DB234" s="1"/>
      <c r="DC234" s="351"/>
      <c r="DD234" s="1"/>
      <c r="DE234" s="351"/>
      <c r="DF234" s="1"/>
      <c r="DG234" s="351"/>
      <c r="DH234" s="138"/>
      <c r="DI234" s="148"/>
      <c r="DJ234" s="161"/>
      <c r="DK234" s="16"/>
      <c r="DL234" s="1"/>
      <c r="DM234" s="1"/>
      <c r="DN234" s="9"/>
      <c r="DO234" s="351"/>
      <c r="DP234" s="9"/>
      <c r="DQ234" s="351"/>
      <c r="DR234" s="9"/>
      <c r="DS234" s="351"/>
      <c r="DT234" s="9"/>
      <c r="DU234" s="351"/>
      <c r="DV234" s="9"/>
      <c r="DW234" s="366"/>
      <c r="DX234" s="137"/>
      <c r="DY234" s="28"/>
      <c r="DZ234" s="1"/>
      <c r="EA234" s="1"/>
      <c r="EB234" s="1"/>
      <c r="EC234" s="1"/>
      <c r="ED234" s="1"/>
      <c r="EE234" s="351"/>
      <c r="EF234" s="1"/>
      <c r="EG234" s="351"/>
      <c r="EH234" s="1"/>
      <c r="EI234" s="351"/>
      <c r="EJ234" s="1"/>
      <c r="EK234" s="351"/>
      <c r="EL234" s="1"/>
      <c r="EM234" s="351"/>
      <c r="EN234" s="138"/>
      <c r="EO234" s="1"/>
      <c r="EP234" s="1"/>
      <c r="EQ234" s="1"/>
      <c r="ER234" s="1"/>
      <c r="ES234" s="1"/>
      <c r="ET234" s="1"/>
      <c r="EU234" s="351"/>
      <c r="EV234" s="1"/>
      <c r="EW234" s="351"/>
      <c r="EX234" s="1"/>
      <c r="EY234" s="351"/>
      <c r="EZ234" s="1"/>
      <c r="FA234" s="351"/>
      <c r="FB234" s="1"/>
      <c r="FC234" s="351"/>
      <c r="FD234" s="138"/>
      <c r="FE234" s="28"/>
    </row>
    <row r="235" spans="1:175" ht="15" customHeight="1" x14ac:dyDescent="0.25">
      <c r="A235" s="138"/>
      <c r="B235" s="164"/>
      <c r="C235" s="1"/>
      <c r="D235" s="1"/>
      <c r="E235" s="1"/>
      <c r="F235" s="1"/>
      <c r="G235" s="351"/>
      <c r="H235" s="1"/>
      <c r="I235" s="351"/>
      <c r="J235" s="1"/>
      <c r="K235" s="351"/>
      <c r="L235" s="1"/>
      <c r="M235" s="351"/>
      <c r="N235" s="1"/>
      <c r="O235" s="351"/>
      <c r="P235" s="138"/>
      <c r="Q235" s="148"/>
      <c r="R235" s="220"/>
      <c r="S235" s="22">
        <f ca="1">IF(S232="(Bye)",S221,IF(S233="(Bye)",S221,S221+1))</f>
        <v>31</v>
      </c>
      <c r="T235" s="19">
        <f ca="1">VLOOKUP(S235,dummy1!$O$9:$R$136,2,FALSE)</f>
        <v>42040</v>
      </c>
      <c r="U235" s="20">
        <f ca="1">VLOOKUP(S235,dummy1!$O$9:$R$136,3,FALSE)</f>
        <v>0.70833333333333337</v>
      </c>
      <c r="V235" s="420" t="str">
        <f ca="1">VLOOKUP(S235,dummy1!$O$9:$R$136,4,FALSE)</f>
        <v>Court 15</v>
      </c>
      <c r="W235" s="421"/>
      <c r="X235" s="421"/>
      <c r="Y235" s="421"/>
      <c r="Z235" s="421"/>
      <c r="AA235" s="421"/>
      <c r="AB235" s="421"/>
      <c r="AC235" s="421"/>
      <c r="AD235" s="422"/>
      <c r="AE235" s="366"/>
      <c r="AF235" s="138"/>
      <c r="AG235" s="148"/>
      <c r="AH235" s="218"/>
      <c r="AI235" s="1"/>
      <c r="AJ235" s="1"/>
      <c r="AK235" s="1"/>
      <c r="AL235" s="1"/>
      <c r="AM235" s="351"/>
      <c r="AN235" s="1"/>
      <c r="AW235" s="148"/>
      <c r="AX235" s="162"/>
      <c r="AY235" s="22">
        <f ca="1">AY207+1</f>
        <v>54</v>
      </c>
      <c r="AZ235" s="19">
        <f ca="1">VLOOKUP(AY235,dummy1!$O$9:$R$136,2,FALSE)</f>
        <v>42040</v>
      </c>
      <c r="BA235" s="20">
        <f ca="1">VLOOKUP(AY235,dummy1!$O$9:$R$136,3,FALSE)</f>
        <v>0.87500000000000011</v>
      </c>
      <c r="BB235" s="420" t="str">
        <f ca="1">VLOOKUP(AY235,dummy1!$O$9:$R$136,4,FALSE)</f>
        <v>Court 6</v>
      </c>
      <c r="BC235" s="421"/>
      <c r="BD235" s="421"/>
      <c r="BE235" s="421"/>
      <c r="BF235" s="421"/>
      <c r="BG235" s="421"/>
      <c r="BH235" s="421"/>
      <c r="BI235" s="421"/>
      <c r="BJ235" s="422"/>
      <c r="BK235" s="366"/>
      <c r="BL235" s="137"/>
      <c r="CS235" s="28"/>
      <c r="CV235" s="1"/>
      <c r="CW235" s="1"/>
      <c r="CX235" s="1"/>
      <c r="CY235" s="351"/>
      <c r="CZ235" s="1"/>
      <c r="DA235" s="351"/>
      <c r="DB235" s="1"/>
      <c r="DC235" s="351"/>
      <c r="DD235" s="1"/>
      <c r="DE235" s="351"/>
      <c r="DF235" s="1"/>
      <c r="DG235" s="351"/>
      <c r="DH235" s="138"/>
      <c r="DI235" s="148"/>
      <c r="DJ235" s="162"/>
      <c r="DK235" s="22">
        <f ca="1">CU354+1</f>
        <v>74</v>
      </c>
      <c r="DL235" s="19">
        <f ca="1">VLOOKUP(DK235,dummy1!$O$9:$R$136,2,FALSE)</f>
        <v>42041</v>
      </c>
      <c r="DM235" s="20">
        <f ca="1">VLOOKUP(DK235,dummy1!$O$9:$R$136,3,FALSE)</f>
        <v>0.625</v>
      </c>
      <c r="DN235" s="420" t="str">
        <f ca="1">VLOOKUP(DK235,dummy1!$O$9:$R$136,4,FALSE)</f>
        <v>Court 10</v>
      </c>
      <c r="DO235" s="421"/>
      <c r="DP235" s="421"/>
      <c r="DQ235" s="421"/>
      <c r="DR235" s="421"/>
      <c r="DS235" s="421"/>
      <c r="DT235" s="421"/>
      <c r="DU235" s="421"/>
      <c r="DV235" s="422"/>
      <c r="DW235" s="366"/>
      <c r="DX235" s="137"/>
      <c r="DY235" s="28"/>
      <c r="DZ235" s="1"/>
      <c r="EA235" s="1"/>
      <c r="EB235" s="1"/>
      <c r="EC235" s="1"/>
      <c r="ED235" s="1"/>
      <c r="EE235" s="351"/>
      <c r="EF235" s="1"/>
      <c r="EG235" s="351"/>
      <c r="EH235" s="1"/>
      <c r="EI235" s="351"/>
      <c r="EJ235" s="1"/>
      <c r="EK235" s="351"/>
      <c r="EL235" s="1"/>
      <c r="EM235" s="351"/>
      <c r="EN235" s="138"/>
      <c r="EO235" s="1"/>
      <c r="EP235" s="1"/>
      <c r="EQ235" s="1"/>
      <c r="ER235" s="1"/>
      <c r="ES235" s="1"/>
      <c r="ET235" s="1"/>
      <c r="EU235" s="351"/>
      <c r="EV235" s="1"/>
      <c r="EW235" s="351"/>
      <c r="EX235" s="1"/>
      <c r="EY235" s="351"/>
      <c r="EZ235" s="1"/>
      <c r="FA235" s="351"/>
      <c r="FB235" s="1"/>
      <c r="FC235" s="351"/>
      <c r="FD235" s="138"/>
      <c r="FE235" s="28"/>
    </row>
    <row r="236" spans="1:175" ht="15" customHeight="1" x14ac:dyDescent="0.25">
      <c r="A236" s="138"/>
      <c r="B236" s="164"/>
      <c r="C236" s="1"/>
      <c r="D236" s="1"/>
      <c r="E236" s="1"/>
      <c r="F236" s="1"/>
      <c r="G236" s="351"/>
      <c r="H236" s="1"/>
      <c r="I236" s="351"/>
      <c r="J236" s="1"/>
      <c r="K236" s="351"/>
      <c r="L236" s="1"/>
      <c r="M236" s="351"/>
      <c r="N236" s="1"/>
      <c r="O236" s="351"/>
      <c r="P236" s="138"/>
      <c r="Q236" s="148"/>
      <c r="R236" s="221"/>
      <c r="S236" s="7"/>
      <c r="T236" s="5"/>
      <c r="U236" s="5"/>
      <c r="V236" s="18"/>
      <c r="W236" s="355"/>
      <c r="X236" s="18"/>
      <c r="Y236" s="355"/>
      <c r="Z236" s="18"/>
      <c r="AA236" s="355"/>
      <c r="AB236" s="18"/>
      <c r="AC236" s="355"/>
      <c r="AD236" s="18"/>
      <c r="AE236" s="367"/>
      <c r="AF236" s="138"/>
      <c r="AG236" s="148"/>
      <c r="AH236" s="218"/>
      <c r="AI236" s="1"/>
      <c r="AJ236" s="1"/>
      <c r="AK236" s="1"/>
      <c r="AL236" s="1"/>
      <c r="AM236" s="351"/>
      <c r="AN236" s="1"/>
      <c r="AW236" s="148"/>
      <c r="AX236" s="163"/>
      <c r="AY236" s="7"/>
      <c r="AZ236" s="5"/>
      <c r="BA236" s="5"/>
      <c r="BB236" s="18"/>
      <c r="BC236" s="355"/>
      <c r="BD236" s="18"/>
      <c r="BE236" s="355"/>
      <c r="BF236" s="18"/>
      <c r="BG236" s="355"/>
      <c r="BH236" s="18"/>
      <c r="BI236" s="355"/>
      <c r="BJ236" s="18"/>
      <c r="BK236" s="367"/>
      <c r="BL236" s="137"/>
      <c r="CS236" s="28"/>
      <c r="CV236" s="1"/>
      <c r="CW236" s="1"/>
      <c r="CX236" s="1"/>
      <c r="CY236" s="351"/>
      <c r="CZ236" s="1"/>
      <c r="DA236" s="351"/>
      <c r="DB236" s="1"/>
      <c r="DC236" s="351"/>
      <c r="DD236" s="1"/>
      <c r="DE236" s="351"/>
      <c r="DF236" s="1"/>
      <c r="DG236" s="351"/>
      <c r="DH236" s="138"/>
      <c r="DI236" s="148"/>
      <c r="DJ236" s="163"/>
      <c r="DK236" s="7"/>
      <c r="DL236" s="5"/>
      <c r="DM236" s="5"/>
      <c r="DN236" s="18"/>
      <c r="DO236" s="355"/>
      <c r="DP236" s="18"/>
      <c r="DQ236" s="355"/>
      <c r="DR236" s="18"/>
      <c r="DS236" s="355"/>
      <c r="DT236" s="18"/>
      <c r="DU236" s="355"/>
      <c r="DV236" s="18"/>
      <c r="DW236" s="367"/>
      <c r="DX236" s="137"/>
      <c r="DY236" s="28"/>
      <c r="DZ236" s="1"/>
      <c r="EA236" s="1"/>
      <c r="EB236" s="1"/>
      <c r="EC236" s="1"/>
      <c r="ED236" s="1"/>
      <c r="EE236" s="351"/>
      <c r="EF236" s="1"/>
      <c r="EG236" s="351"/>
      <c r="EH236" s="1"/>
      <c r="EI236" s="351"/>
      <c r="EJ236" s="1"/>
      <c r="EK236" s="351"/>
      <c r="EL236" s="1"/>
      <c r="EM236" s="351"/>
      <c r="EN236" s="138"/>
      <c r="EO236" s="1"/>
      <c r="EP236" s="1"/>
      <c r="EQ236" s="1"/>
      <c r="ER236" s="1"/>
      <c r="ES236" s="1"/>
      <c r="ET236" s="1"/>
      <c r="EU236" s="351"/>
      <c r="EV236" s="1"/>
      <c r="EW236" s="351"/>
      <c r="EX236" s="1"/>
      <c r="EY236" s="351"/>
      <c r="EZ236" s="1"/>
      <c r="FA236" s="351"/>
      <c r="FB236" s="1"/>
      <c r="FC236" s="351"/>
      <c r="FD236" s="138"/>
      <c r="FE236" s="28"/>
    </row>
    <row r="237" spans="1:175" ht="15" customHeight="1" x14ac:dyDescent="0.25">
      <c r="A237" s="138"/>
      <c r="B237" s="164"/>
      <c r="C237" s="1"/>
      <c r="D237" s="1"/>
      <c r="E237" s="1"/>
      <c r="F237" s="1"/>
      <c r="G237" s="351"/>
      <c r="H237" s="1"/>
      <c r="I237" s="351"/>
      <c r="J237" s="1"/>
      <c r="K237" s="351"/>
      <c r="L237" s="1"/>
      <c r="M237" s="351"/>
      <c r="N237" s="1"/>
      <c r="O237" s="351"/>
      <c r="P237" s="138"/>
      <c r="Q237" s="148"/>
      <c r="R237" s="218"/>
      <c r="S237" s="1"/>
      <c r="T237" s="1"/>
      <c r="U237" s="1"/>
      <c r="V237" s="1"/>
      <c r="W237" s="351"/>
      <c r="X237" s="1"/>
      <c r="Y237" s="351"/>
      <c r="Z237" s="1"/>
      <c r="AA237" s="351"/>
      <c r="AB237" s="1"/>
      <c r="AC237" s="351"/>
      <c r="AD237" s="1"/>
      <c r="AE237" s="351"/>
      <c r="AF237" s="138"/>
      <c r="AG237" s="148"/>
      <c r="AH237" s="218"/>
      <c r="AI237" s="1"/>
      <c r="AJ237" s="1"/>
      <c r="AK237" s="1"/>
      <c r="AL237" s="1"/>
      <c r="AM237" s="351"/>
      <c r="AN237" s="1"/>
      <c r="AW237" s="148"/>
      <c r="BL237" s="137"/>
      <c r="CS237" s="28"/>
      <c r="CV237" s="1"/>
      <c r="CW237" s="1"/>
      <c r="CX237" s="1"/>
      <c r="CY237" s="351"/>
      <c r="CZ237" s="1"/>
      <c r="DA237" s="351"/>
      <c r="DB237" s="1"/>
      <c r="DC237" s="351"/>
      <c r="DD237" s="1"/>
      <c r="DE237" s="351"/>
      <c r="DF237" s="1"/>
      <c r="DG237" s="351"/>
      <c r="DH237" s="138"/>
      <c r="DI237" s="148"/>
      <c r="DJ237" s="164"/>
      <c r="DK237" s="1"/>
      <c r="DL237" s="1"/>
      <c r="DM237" s="1"/>
      <c r="DN237" s="1"/>
      <c r="DO237" s="351"/>
      <c r="DP237" s="1"/>
      <c r="DQ237" s="351"/>
      <c r="DR237" s="1"/>
      <c r="DS237" s="351"/>
      <c r="DT237" s="1"/>
      <c r="DU237" s="351"/>
      <c r="DV237" s="1"/>
      <c r="DW237" s="351"/>
      <c r="DX237" s="138"/>
      <c r="DY237" s="28"/>
      <c r="DZ237" s="1"/>
      <c r="EA237" s="1"/>
      <c r="EB237" s="1"/>
      <c r="EC237" s="1"/>
      <c r="ED237" s="1"/>
      <c r="EE237" s="351"/>
      <c r="EF237" s="1"/>
      <c r="EG237" s="351"/>
      <c r="EH237" s="1"/>
      <c r="EI237" s="351"/>
      <c r="EJ237" s="1"/>
      <c r="EK237" s="351"/>
      <c r="EL237" s="1"/>
      <c r="EM237" s="351"/>
      <c r="EN237" s="138"/>
      <c r="EO237" s="1"/>
      <c r="EP237" s="1"/>
      <c r="EQ237" s="1"/>
      <c r="ER237" s="1"/>
      <c r="ES237" s="1"/>
      <c r="ET237" s="1"/>
      <c r="EU237" s="351"/>
      <c r="EV237" s="1"/>
      <c r="EW237" s="351"/>
      <c r="EX237" s="1"/>
      <c r="EY237" s="351"/>
      <c r="EZ237" s="1"/>
      <c r="FA237" s="351"/>
      <c r="FB237" s="1"/>
      <c r="FC237" s="351"/>
      <c r="FD237" s="138"/>
      <c r="FE237" s="28"/>
    </row>
    <row r="238" spans="1:175" ht="15" customHeight="1" x14ac:dyDescent="0.25">
      <c r="A238" s="137" t="str">
        <f ca="1">IF(OR(C239="(Bye)",C240="(Bye)"),"Bye","")</f>
        <v/>
      </c>
      <c r="B238" s="165"/>
      <c r="C238" s="12"/>
      <c r="D238" s="13"/>
      <c r="E238" s="8"/>
      <c r="F238" s="8"/>
      <c r="G238" s="354"/>
      <c r="H238" s="8"/>
      <c r="I238" s="354"/>
      <c r="J238" s="8"/>
      <c r="K238" s="354"/>
      <c r="L238" s="8"/>
      <c r="M238" s="354"/>
      <c r="N238" s="8"/>
      <c r="O238" s="363"/>
      <c r="P238" s="138"/>
      <c r="Q238" s="148"/>
      <c r="R238" s="218"/>
      <c r="S238" s="1"/>
      <c r="T238" s="1"/>
      <c r="U238" s="1"/>
      <c r="V238" s="1"/>
      <c r="W238" s="351"/>
      <c r="X238" s="1"/>
      <c r="Y238" s="351"/>
      <c r="Z238" s="1"/>
      <c r="AA238" s="351"/>
      <c r="AB238" s="1"/>
      <c r="AC238" s="351"/>
      <c r="AD238" s="1"/>
      <c r="AE238" s="351"/>
      <c r="AF238" s="138"/>
      <c r="AG238" s="148"/>
      <c r="AH238" s="248"/>
      <c r="AI238" s="12"/>
      <c r="AJ238" s="13"/>
      <c r="AK238" s="8"/>
      <c r="AL238" s="8"/>
      <c r="AM238" s="354"/>
      <c r="AN238" s="8"/>
      <c r="AO238" s="354"/>
      <c r="AP238" s="8"/>
      <c r="AQ238" s="354"/>
      <c r="AR238" s="8"/>
      <c r="AS238" s="354"/>
      <c r="AT238" s="8"/>
      <c r="AU238" s="363"/>
      <c r="AV238" s="137"/>
      <c r="AW238" s="148"/>
      <c r="BL238" s="137"/>
      <c r="CS238" s="28"/>
      <c r="CT238" s="11"/>
      <c r="CU238" s="12"/>
      <c r="CV238" s="13"/>
      <c r="CW238" s="8"/>
      <c r="CX238" s="8"/>
      <c r="CY238" s="354"/>
      <c r="CZ238" s="8"/>
      <c r="DA238" s="354"/>
      <c r="DB238" s="8"/>
      <c r="DC238" s="354"/>
      <c r="DD238" s="8"/>
      <c r="DE238" s="354"/>
      <c r="DF238" s="8"/>
      <c r="DG238" s="363"/>
      <c r="DI238" s="148"/>
      <c r="DJ238" s="164"/>
      <c r="DK238" s="1"/>
      <c r="DL238" s="1"/>
      <c r="DM238" s="1"/>
      <c r="DN238" s="1"/>
      <c r="DO238" s="351"/>
      <c r="DP238" s="1"/>
      <c r="DQ238" s="351"/>
      <c r="DR238" s="1"/>
      <c r="DS238" s="351"/>
      <c r="DT238" s="1"/>
      <c r="DU238" s="351"/>
      <c r="DV238" s="1"/>
      <c r="DW238" s="351"/>
      <c r="DX238" s="138"/>
      <c r="DY238" s="28"/>
      <c r="DZ238" s="1"/>
      <c r="EA238" s="1"/>
      <c r="EB238" s="1"/>
      <c r="EC238" s="1"/>
      <c r="ED238" s="1"/>
      <c r="EE238" s="351"/>
      <c r="EF238" s="1"/>
      <c r="EG238" s="351"/>
      <c r="EH238" s="1"/>
      <c r="EI238" s="351"/>
      <c r="EJ238" s="1"/>
      <c r="EK238" s="351"/>
      <c r="EL238" s="1"/>
      <c r="EM238" s="351"/>
      <c r="EN238" s="138"/>
      <c r="EO238" s="1"/>
      <c r="EP238" s="1"/>
      <c r="EQ238" s="1"/>
      <c r="ER238" s="1"/>
      <c r="ES238" s="1"/>
      <c r="ET238" s="1"/>
      <c r="EU238" s="351"/>
      <c r="EV238" s="1"/>
      <c r="EW238" s="351"/>
      <c r="EX238" s="1"/>
      <c r="EY238" s="351"/>
      <c r="EZ238" s="1"/>
      <c r="FA238" s="351"/>
      <c r="FB238" s="1"/>
      <c r="FC238" s="351"/>
      <c r="FD238" s="138"/>
      <c r="FE238" s="28"/>
    </row>
    <row r="239" spans="1:175" ht="15" customHeight="1" thickBot="1" x14ac:dyDescent="0.3">
      <c r="B239" s="160" t="str">
        <f ca="1">"L"&amp;C36</f>
        <v>L5</v>
      </c>
      <c r="C239" s="15" t="str">
        <f ca="1">IF(P33=$A$11,C34,IF(P34=$A$11,C33,""))</f>
        <v/>
      </c>
      <c r="D239" s="1" t="str">
        <f ca="1">IF(P33=$A$11,D34,IF(P34=$A$11,D33,"Loser Match 5"))</f>
        <v>Loser Match 5</v>
      </c>
      <c r="E239" s="1"/>
      <c r="F239" s="23"/>
      <c r="G239" s="352"/>
      <c r="H239" s="23"/>
      <c r="I239" s="352"/>
      <c r="J239" s="23"/>
      <c r="K239" s="352"/>
      <c r="L239" s="23"/>
      <c r="M239" s="352"/>
      <c r="N239" s="23"/>
      <c r="O239" s="364"/>
      <c r="P239" s="138">
        <f ca="1">IF(C240="(Bye)",$A$11,IF(F239&gt;F240,1,0)+IF(H239&gt;H240,1,0)+IF(J239&gt;J240,1,0)+IF(L239&gt;L240,1,0)+IF(N239&gt;N240,1,0))</f>
        <v>0</v>
      </c>
      <c r="Q239" s="148"/>
      <c r="R239" s="218"/>
      <c r="S239" s="1"/>
      <c r="T239" s="1"/>
      <c r="U239" s="1"/>
      <c r="V239" s="1"/>
      <c r="W239" s="351"/>
      <c r="X239" s="1"/>
      <c r="Y239" s="351"/>
      <c r="Z239" s="1"/>
      <c r="AA239" s="351"/>
      <c r="AB239" s="1"/>
      <c r="AC239" s="351"/>
      <c r="AD239" s="1"/>
      <c r="AE239" s="351"/>
      <c r="AF239" s="138"/>
      <c r="AG239" s="147"/>
      <c r="AH239" s="249" t="str">
        <f ca="1">IF(AND(S233="(Bye)",S232&lt;&gt;""),R232,"")</f>
        <v/>
      </c>
      <c r="AI239" s="27" t="str">
        <f ca="1">IF(AF232=$A$11,S232,IF(AF233=$A$11,S233,""))</f>
        <v/>
      </c>
      <c r="AJ239" s="1" t="str">
        <f ca="1">IF(AF232=$A$11,T232,IF(AF233=$A$11,T233,"Winner Match "&amp;S235))</f>
        <v>Winner Match 31</v>
      </c>
      <c r="AK239" s="1"/>
      <c r="AL239" s="23"/>
      <c r="AM239" s="352"/>
      <c r="AN239" s="23"/>
      <c r="AO239" s="352"/>
      <c r="AP239" s="23"/>
      <c r="AQ239" s="352"/>
      <c r="AR239" s="23"/>
      <c r="AS239" s="352"/>
      <c r="AT239" s="23"/>
      <c r="AU239" s="364"/>
      <c r="AV239" s="138">
        <f>IF(AL239&gt;AL240,1,0)+IF(AN239&gt;AN240,1,0)+IF(AP239&gt;AP240,1,0)+IF(AR239&gt;AR240,1,0)+IF(AT239&gt;AT240,1,0)</f>
        <v>0</v>
      </c>
      <c r="AW239" s="148"/>
      <c r="BL239" s="137"/>
      <c r="CS239" s="25"/>
      <c r="CT239" s="26"/>
      <c r="CU239" s="27" t="str">
        <f>IF(CR211=$A$11,CE211,IF(CR212=$A$11,CE212,""))</f>
        <v/>
      </c>
      <c r="CV239" s="1" t="str">
        <f ca="1">IF(CR211=$A$11,CF211,IF(CR212=$A$11,CF212,"Winner Match "&amp;CE214))</f>
        <v>Winner Match 68</v>
      </c>
      <c r="CW239" s="1"/>
      <c r="CX239" s="23"/>
      <c r="CY239" s="352"/>
      <c r="CZ239" s="23"/>
      <c r="DA239" s="352"/>
      <c r="DB239" s="23"/>
      <c r="DC239" s="352"/>
      <c r="DD239" s="23"/>
      <c r="DE239" s="352"/>
      <c r="DF239" s="23"/>
      <c r="DG239" s="364"/>
      <c r="DH239" s="138">
        <f>IF(CX239&gt;CX240,1,0)+IF(CZ239&gt;CZ240,1,0)+IF(DB239&gt;DB240,1,0)+IF(DD239&gt;DD240,1,0)+IF(DF239&gt;DF240,1,0)</f>
        <v>0</v>
      </c>
      <c r="DI239" s="148"/>
      <c r="DJ239" s="164"/>
      <c r="DK239" s="1"/>
      <c r="DL239" s="1"/>
      <c r="DM239" s="1"/>
      <c r="DN239" s="1"/>
      <c r="DO239" s="351"/>
      <c r="DP239" s="1"/>
      <c r="DQ239" s="351"/>
      <c r="DR239" s="1"/>
      <c r="DS239" s="351"/>
      <c r="DT239" s="1"/>
      <c r="DU239" s="351"/>
      <c r="DV239" s="1"/>
      <c r="DW239" s="351"/>
      <c r="DX239" s="138"/>
      <c r="DY239" s="28"/>
      <c r="DZ239" s="1"/>
      <c r="EA239" s="1"/>
      <c r="EB239" s="1"/>
      <c r="EC239" s="1"/>
      <c r="ED239" s="1"/>
      <c r="EE239" s="351"/>
      <c r="EF239" s="1"/>
      <c r="EG239" s="351"/>
      <c r="EH239" s="1"/>
      <c r="EI239" s="351"/>
      <c r="EJ239" s="1"/>
      <c r="EK239" s="351"/>
      <c r="EL239" s="1"/>
      <c r="EM239" s="351"/>
      <c r="EN239" s="138"/>
      <c r="EO239" s="1"/>
      <c r="EP239" s="1"/>
      <c r="EQ239" s="1"/>
      <c r="ER239" s="1"/>
      <c r="ES239" s="1"/>
      <c r="ET239" s="1"/>
      <c r="EU239" s="351"/>
      <c r="EV239" s="1"/>
      <c r="EW239" s="351"/>
      <c r="EX239" s="1"/>
      <c r="EY239" s="351"/>
      <c r="EZ239" s="1"/>
      <c r="FA239" s="351"/>
      <c r="FB239" s="1"/>
      <c r="FC239" s="351"/>
      <c r="FD239" s="138"/>
      <c r="FE239" s="28"/>
    </row>
    <row r="240" spans="1:175" ht="15" customHeight="1" x14ac:dyDescent="0.25">
      <c r="B240" s="160" t="str">
        <f ca="1">"L"&amp;C42</f>
        <v>L6</v>
      </c>
      <c r="C240" s="15" t="str">
        <f ca="1">IF(P39=$A$11,C40,IF(P40=$A$11,C39,""))</f>
        <v/>
      </c>
      <c r="D240" s="10" t="str">
        <f ca="1">IF(P39=$A$11,D40,IF(P40=$A$11,D39,"Loser Match 6"))</f>
        <v>Loser Match 6</v>
      </c>
      <c r="E240" s="10"/>
      <c r="F240" s="24"/>
      <c r="G240" s="353"/>
      <c r="H240" s="24"/>
      <c r="I240" s="353"/>
      <c r="J240" s="24"/>
      <c r="K240" s="353"/>
      <c r="L240" s="24"/>
      <c r="M240" s="353"/>
      <c r="N240" s="24"/>
      <c r="O240" s="365"/>
      <c r="P240" s="149">
        <f ca="1">IF(C239="(Bye)",$A$11,IF(F239&lt;F240,1,0)+IF(H239&lt;H240,1,0)+IF(J239&lt;J240,1,0)+IF(L239&lt;L240,1,0)+IF(N239&lt;N240,1,0))</f>
        <v>0</v>
      </c>
      <c r="Q240" s="138"/>
      <c r="R240" s="218"/>
      <c r="S240" s="1"/>
      <c r="T240" s="1"/>
      <c r="U240" s="1"/>
      <c r="V240" s="1"/>
      <c r="W240" s="351"/>
      <c r="X240" s="1"/>
      <c r="Y240" s="351"/>
      <c r="Z240" s="1"/>
      <c r="AA240" s="351"/>
      <c r="AB240" s="1"/>
      <c r="AC240" s="351"/>
      <c r="AD240" s="1"/>
      <c r="AE240" s="351"/>
      <c r="AF240" s="138"/>
      <c r="AG240" s="148"/>
      <c r="AH240" s="219" t="str">
        <f ca="1">IF(AND(S247="(Bye)",S246&lt;&gt;""),R246,"")</f>
        <v/>
      </c>
      <c r="AI240" s="15" t="str">
        <f ca="1">IF(AF246=$A$11,S246,IF(AF247=$A$11,S247,""))</f>
        <v/>
      </c>
      <c r="AJ240" s="10" t="str">
        <f ca="1">IF(AF246=$A$11,T246,IF(AF247=$A$11,T247,"Winner Match "&amp;S249))</f>
        <v>Winner Match 32</v>
      </c>
      <c r="AK240" s="10"/>
      <c r="AL240" s="24"/>
      <c r="AM240" s="353"/>
      <c r="AN240" s="24"/>
      <c r="AO240" s="353"/>
      <c r="AP240" s="24"/>
      <c r="AQ240" s="353"/>
      <c r="AR240" s="24"/>
      <c r="AS240" s="353"/>
      <c r="AT240" s="24"/>
      <c r="AU240" s="365"/>
      <c r="AV240" s="149">
        <f>IF(AL239&lt;AL240,1,0)+IF(AN239&lt;AN240,1,0)+IF(AP239&lt;AP240,1,0)+IF(AR239&lt;AR240,1,0)+IF(AT239&lt;AT240,1,0)</f>
        <v>0</v>
      </c>
      <c r="BL240" s="137"/>
      <c r="CS240" s="28"/>
      <c r="CT240" s="14"/>
      <c r="CU240" s="15" t="str">
        <f>IF(CR267=$A$11,CE267,IF(CR268=$A$11,CE268,""))</f>
        <v/>
      </c>
      <c r="CV240" s="10" t="str">
        <f ca="1">IF(CR267=$A$11,CF267,IF(CR268=$A$11,CF268,"Winner Match "&amp;CE270))</f>
        <v>Winner Match 69</v>
      </c>
      <c r="CW240" s="10"/>
      <c r="CX240" s="24"/>
      <c r="CY240" s="353"/>
      <c r="CZ240" s="24"/>
      <c r="DA240" s="353"/>
      <c r="DB240" s="24"/>
      <c r="DC240" s="353"/>
      <c r="DD240" s="24"/>
      <c r="DE240" s="353"/>
      <c r="DF240" s="24"/>
      <c r="DG240" s="365"/>
      <c r="DH240" s="149">
        <f>IF(CX239&lt;CX240,1,0)+IF(CZ239&lt;CZ240,1,0)+IF(DB239&lt;DB240,1,0)+IF(DD239&lt;DD240,1,0)+IF(DF239&lt;DF240,1,0)</f>
        <v>0</v>
      </c>
      <c r="DI240" s="138"/>
      <c r="DJ240" s="164"/>
      <c r="DK240" s="1"/>
      <c r="DL240" s="1"/>
      <c r="DM240" s="1"/>
      <c r="DN240" s="1"/>
      <c r="DO240" s="351"/>
      <c r="DP240" s="1"/>
      <c r="DQ240" s="351"/>
      <c r="DR240" s="1"/>
      <c r="DS240" s="351"/>
      <c r="DT240" s="1"/>
      <c r="DU240" s="351"/>
      <c r="DV240" s="1"/>
      <c r="DW240" s="351"/>
      <c r="DX240" s="138"/>
      <c r="DY240" s="28"/>
      <c r="DZ240" s="1"/>
      <c r="EA240" s="1"/>
      <c r="EB240" s="1"/>
      <c r="EC240" s="1"/>
      <c r="ED240" s="1"/>
      <c r="EE240" s="351"/>
      <c r="EF240" s="1"/>
      <c r="EG240" s="351"/>
      <c r="EH240" s="1"/>
      <c r="EI240" s="351"/>
      <c r="EJ240" s="1"/>
      <c r="EK240" s="351"/>
      <c r="EL240" s="1"/>
      <c r="EM240" s="351"/>
      <c r="EN240" s="138"/>
      <c r="EO240" s="1"/>
      <c r="EP240" s="1"/>
      <c r="EQ240" s="1"/>
      <c r="ER240" s="1"/>
      <c r="ES240" s="1"/>
      <c r="ET240" s="1"/>
      <c r="EU240" s="351"/>
      <c r="EV240" s="1"/>
      <c r="EW240" s="351"/>
      <c r="EX240" s="1"/>
      <c r="EY240" s="351"/>
      <c r="EZ240" s="1"/>
      <c r="FA240" s="351"/>
      <c r="FB240" s="1"/>
      <c r="FC240" s="351"/>
      <c r="FD240" s="138"/>
      <c r="FE240" s="28"/>
    </row>
    <row r="241" spans="1:175" ht="15" customHeight="1" x14ac:dyDescent="0.25">
      <c r="B241" s="335"/>
      <c r="C241" s="16"/>
      <c r="D241" s="1"/>
      <c r="E241" s="1"/>
      <c r="F241" s="9"/>
      <c r="G241" s="351"/>
      <c r="H241" s="9"/>
      <c r="I241" s="351"/>
      <c r="J241" s="9"/>
      <c r="K241" s="351"/>
      <c r="L241" s="9"/>
      <c r="M241" s="351"/>
      <c r="N241" s="9"/>
      <c r="O241" s="366"/>
      <c r="P241" s="138"/>
      <c r="Q241" s="138"/>
      <c r="R241" s="218"/>
      <c r="S241" s="1"/>
      <c r="T241" s="1"/>
      <c r="U241" s="1"/>
      <c r="V241" s="1"/>
      <c r="W241" s="351"/>
      <c r="X241" s="1"/>
      <c r="Y241" s="351"/>
      <c r="Z241" s="1"/>
      <c r="AA241" s="351"/>
      <c r="AB241" s="1"/>
      <c r="AC241" s="351"/>
      <c r="AD241" s="1"/>
      <c r="AE241" s="351"/>
      <c r="AF241" s="138"/>
      <c r="AG241" s="148"/>
      <c r="AH241" s="219"/>
      <c r="AI241" s="16"/>
      <c r="AJ241" s="1"/>
      <c r="AK241" s="1"/>
      <c r="AL241" s="9"/>
      <c r="AM241" s="351"/>
      <c r="AN241" s="9"/>
      <c r="AP241" s="9"/>
      <c r="AR241" s="9"/>
      <c r="AT241" s="9"/>
      <c r="AU241" s="366"/>
      <c r="AV241" s="137"/>
      <c r="CS241" s="28"/>
      <c r="CT241" s="14"/>
      <c r="CU241" s="16"/>
      <c r="CV241" s="1"/>
      <c r="CW241" s="1"/>
      <c r="CX241" s="9"/>
      <c r="CY241" s="351"/>
      <c r="CZ241" s="9"/>
      <c r="DA241" s="351"/>
      <c r="DB241" s="9"/>
      <c r="DC241" s="351"/>
      <c r="DD241" s="9"/>
      <c r="DE241" s="351"/>
      <c r="DF241" s="9"/>
      <c r="DG241" s="366"/>
      <c r="DI241" s="138"/>
      <c r="DJ241" s="164"/>
      <c r="DK241" s="1"/>
      <c r="DL241" s="1"/>
      <c r="DM241" s="1"/>
      <c r="DN241" s="1"/>
      <c r="DO241" s="351"/>
      <c r="DP241" s="1"/>
      <c r="DQ241" s="351"/>
      <c r="DR241" s="1"/>
      <c r="DS241" s="351"/>
      <c r="DT241" s="1"/>
      <c r="DU241" s="351"/>
      <c r="DV241" s="1"/>
      <c r="DW241" s="351"/>
      <c r="DX241" s="138"/>
      <c r="DY241" s="28"/>
      <c r="DZ241" s="1"/>
      <c r="EA241" s="1"/>
      <c r="EB241" s="1"/>
      <c r="EC241" s="1"/>
      <c r="ED241" s="1"/>
      <c r="EE241" s="351"/>
      <c r="EF241" s="1"/>
      <c r="EG241" s="351"/>
      <c r="EH241" s="1"/>
      <c r="EI241" s="351"/>
      <c r="EJ241" s="1"/>
      <c r="EK241" s="351"/>
      <c r="EL241" s="1"/>
      <c r="EM241" s="351"/>
      <c r="EN241" s="138"/>
      <c r="EO241" s="1"/>
      <c r="EP241" s="1"/>
      <c r="EQ241" s="1"/>
      <c r="ER241" s="1"/>
      <c r="ES241" s="1"/>
      <c r="ET241" s="1"/>
      <c r="EU241" s="351"/>
      <c r="EV241" s="1"/>
      <c r="EW241" s="351"/>
      <c r="EX241" s="1"/>
      <c r="EY241" s="351"/>
      <c r="EZ241" s="1"/>
      <c r="FA241" s="351"/>
      <c r="FB241" s="1"/>
      <c r="FC241" s="351"/>
      <c r="FD241" s="138"/>
      <c r="FE241" s="28"/>
    </row>
    <row r="242" spans="1:175" ht="15" customHeight="1" x14ac:dyDescent="0.25">
      <c r="B242" s="162"/>
      <c r="C242" s="22">
        <f ca="1">IF(C239="(Bye)",C228,IF(C240="(Bye)",C228,C228+1))</f>
        <v>11</v>
      </c>
      <c r="D242" s="19">
        <f ca="1">VLOOKUP(C242,dummy1!$O$9:$R$72,2,FALSE)</f>
        <v>42040</v>
      </c>
      <c r="E242" s="20">
        <f ca="1">VLOOKUP(C242,dummy1!$O$9:$R$72,3,FALSE)</f>
        <v>0.625</v>
      </c>
      <c r="F242" s="123" t="str">
        <f ca="1">VLOOKUP(C242,dummy1!$O$9:$R$72,4,FALSE)</f>
        <v>Court 11</v>
      </c>
      <c r="G242" s="372"/>
      <c r="H242" s="124"/>
      <c r="I242" s="372"/>
      <c r="J242" s="124"/>
      <c r="K242" s="372"/>
      <c r="L242" s="124"/>
      <c r="M242" s="372"/>
      <c r="N242" s="125"/>
      <c r="O242" s="366"/>
      <c r="P242" s="138"/>
      <c r="Q242" s="138"/>
      <c r="R242" s="218"/>
      <c r="S242" s="1"/>
      <c r="T242" s="1"/>
      <c r="U242" s="1"/>
      <c r="V242" s="1"/>
      <c r="W242" s="351"/>
      <c r="X242" s="1"/>
      <c r="Y242" s="351"/>
      <c r="Z242" s="1"/>
      <c r="AA242" s="351"/>
      <c r="AB242" s="1"/>
      <c r="AC242" s="351"/>
      <c r="AD242" s="1"/>
      <c r="AE242" s="351"/>
      <c r="AF242" s="138"/>
      <c r="AG242" s="148"/>
      <c r="AH242" s="220"/>
      <c r="AI242" s="22">
        <f ca="1">AI214+1</f>
        <v>42</v>
      </c>
      <c r="AJ242" s="19">
        <f ca="1">VLOOKUP(AI242,dummy1!$O$9:$R$136,2,FALSE)</f>
        <v>42040</v>
      </c>
      <c r="AK242" s="20">
        <f ca="1">VLOOKUP(AI242,dummy1!$O$9:$R$136,3,FALSE)</f>
        <v>0.79166666666666674</v>
      </c>
      <c r="AL242" s="420" t="str">
        <f ca="1">VLOOKUP(AI242,dummy1!$O$9:$R$136,4,FALSE)</f>
        <v>Court 10</v>
      </c>
      <c r="AM242" s="421"/>
      <c r="AN242" s="421"/>
      <c r="AO242" s="421"/>
      <c r="AP242" s="421"/>
      <c r="AQ242" s="421"/>
      <c r="AR242" s="421"/>
      <c r="AS242" s="421"/>
      <c r="AT242" s="422"/>
      <c r="AU242" s="366"/>
      <c r="AV242" s="137"/>
      <c r="CS242" s="28"/>
      <c r="CT242" s="21"/>
      <c r="CU242" s="22">
        <f ca="1">CE382+1</f>
        <v>72</v>
      </c>
      <c r="CV242" s="19">
        <f ca="1">VLOOKUP(CU242,dummy1!$O$9:$R$136,2,FALSE)</f>
        <v>42041</v>
      </c>
      <c r="CW242" s="20">
        <f ca="1">VLOOKUP(CU242,dummy1!$O$9:$R$136,3,FALSE)</f>
        <v>0.625</v>
      </c>
      <c r="CX242" s="265" t="str">
        <f ca="1">VLOOKUP(CU242,dummy1!$O$9:$R$136,4,FALSE)</f>
        <v>Court 8</v>
      </c>
      <c r="CY242" s="372"/>
      <c r="CZ242" s="266"/>
      <c r="DA242" s="372"/>
      <c r="DB242" s="266"/>
      <c r="DC242" s="372"/>
      <c r="DD242" s="266"/>
      <c r="DE242" s="372"/>
      <c r="DF242" s="267"/>
      <c r="DG242" s="366"/>
      <c r="DI242" s="138"/>
      <c r="DJ242" s="164"/>
      <c r="DK242" s="1"/>
      <c r="DL242" s="1"/>
      <c r="DM242" s="1"/>
      <c r="DN242" s="1"/>
      <c r="DO242" s="351"/>
      <c r="DP242" s="1"/>
      <c r="DQ242" s="351"/>
      <c r="DR242" s="1"/>
      <c r="DS242" s="351"/>
      <c r="DT242" s="1"/>
      <c r="DU242" s="351"/>
      <c r="DV242" s="1"/>
      <c r="DW242" s="351"/>
      <c r="DX242" s="138"/>
      <c r="DY242" s="28"/>
      <c r="DZ242" s="1"/>
      <c r="EA242" s="1"/>
      <c r="EB242" s="1"/>
      <c r="EC242" s="1"/>
      <c r="ED242" s="1"/>
      <c r="EE242" s="351"/>
      <c r="EF242" s="1"/>
      <c r="EG242" s="351"/>
      <c r="EH242" s="1"/>
      <c r="EI242" s="351"/>
      <c r="EJ242" s="1"/>
      <c r="EK242" s="351"/>
      <c r="EL242" s="1"/>
      <c r="EM242" s="351"/>
      <c r="EN242" s="138"/>
      <c r="EO242" s="1"/>
      <c r="EP242" s="1"/>
      <c r="EQ242" s="1"/>
      <c r="ER242" s="1"/>
      <c r="ES242" s="1"/>
      <c r="ET242" s="1"/>
      <c r="EU242" s="351"/>
      <c r="EV242" s="1"/>
      <c r="EW242" s="351"/>
      <c r="EX242" s="1"/>
      <c r="EY242" s="351"/>
      <c r="EZ242" s="1"/>
      <c r="FA242" s="351"/>
      <c r="FB242" s="1"/>
      <c r="FC242" s="351"/>
      <c r="FD242" s="138"/>
      <c r="FE242" s="28"/>
    </row>
    <row r="243" spans="1:175" ht="15" customHeight="1" x14ac:dyDescent="0.25">
      <c r="B243" s="163"/>
      <c r="C243" s="7"/>
      <c r="D243" s="5"/>
      <c r="E243" s="5"/>
      <c r="F243" s="18"/>
      <c r="G243" s="355"/>
      <c r="H243" s="18"/>
      <c r="I243" s="355"/>
      <c r="J243" s="18"/>
      <c r="K243" s="355"/>
      <c r="L243" s="18"/>
      <c r="M243" s="355"/>
      <c r="N243" s="18"/>
      <c r="O243" s="367"/>
      <c r="P243" s="138"/>
      <c r="Q243" s="138"/>
      <c r="R243" s="218"/>
      <c r="S243" s="1"/>
      <c r="T243" s="1"/>
      <c r="U243" s="1"/>
      <c r="V243" s="1"/>
      <c r="W243" s="351"/>
      <c r="X243" s="1"/>
      <c r="Y243" s="351"/>
      <c r="Z243" s="1"/>
      <c r="AA243" s="351"/>
      <c r="AB243" s="1"/>
      <c r="AC243" s="351"/>
      <c r="AD243" s="1"/>
      <c r="AE243" s="351"/>
      <c r="AF243" s="138"/>
      <c r="AG243" s="148"/>
      <c r="AH243" s="221"/>
      <c r="AI243" s="7"/>
      <c r="AJ243" s="5"/>
      <c r="AK243" s="5"/>
      <c r="AL243" s="18"/>
      <c r="AM243" s="355"/>
      <c r="AN243" s="18"/>
      <c r="AO243" s="355"/>
      <c r="AP243" s="18"/>
      <c r="AQ243" s="355"/>
      <c r="AR243" s="18"/>
      <c r="AS243" s="355"/>
      <c r="AT243" s="18"/>
      <c r="AU243" s="367"/>
      <c r="AV243" s="137"/>
      <c r="CS243" s="28"/>
      <c r="CT243" s="17"/>
      <c r="CU243" s="7"/>
      <c r="CV243" s="5"/>
      <c r="CW243" s="5"/>
      <c r="CX243" s="18"/>
      <c r="CY243" s="355"/>
      <c r="CZ243" s="18"/>
      <c r="DA243" s="355"/>
      <c r="DB243" s="18"/>
      <c r="DC243" s="355"/>
      <c r="DD243" s="18"/>
      <c r="DE243" s="355"/>
      <c r="DF243" s="18"/>
      <c r="DG243" s="367"/>
      <c r="DI243" s="138"/>
      <c r="DJ243" s="164"/>
      <c r="DK243" s="1"/>
      <c r="DL243" s="1"/>
      <c r="DM243" s="1"/>
      <c r="DN243" s="1"/>
      <c r="DO243" s="351"/>
      <c r="DP243" s="1"/>
      <c r="DQ243" s="351"/>
      <c r="DR243" s="1"/>
      <c r="DS243" s="351"/>
      <c r="DT243" s="1"/>
      <c r="DU243" s="351"/>
      <c r="DV243" s="1"/>
      <c r="DW243" s="351"/>
      <c r="DX243" s="138"/>
      <c r="DY243" s="28"/>
      <c r="DZ243" s="1"/>
      <c r="EA243" s="1"/>
      <c r="EB243" s="1"/>
      <c r="EC243" s="1"/>
      <c r="ED243" s="1"/>
      <c r="EE243" s="351"/>
      <c r="EF243" s="1"/>
      <c r="EG243" s="351"/>
      <c r="EH243" s="1"/>
      <c r="EI243" s="351"/>
      <c r="EJ243" s="1"/>
      <c r="EK243" s="351"/>
      <c r="EL243" s="1"/>
      <c r="EM243" s="351"/>
      <c r="EN243" s="138"/>
      <c r="EO243" s="1"/>
      <c r="EP243" s="1"/>
      <c r="EQ243" s="1"/>
      <c r="ER243" s="1"/>
      <c r="ES243" s="1"/>
      <c r="ET243" s="1"/>
      <c r="EU243" s="351"/>
      <c r="EV243" s="1"/>
      <c r="EW243" s="351"/>
      <c r="EX243" s="1"/>
      <c r="EY243" s="351"/>
      <c r="EZ243" s="1"/>
      <c r="FA243" s="351"/>
      <c r="FB243" s="1"/>
      <c r="FC243" s="351"/>
      <c r="FD243" s="138"/>
      <c r="FE243" s="28"/>
    </row>
    <row r="244" spans="1:175" ht="15" customHeight="1" x14ac:dyDescent="0.25">
      <c r="A244" s="138"/>
      <c r="B244" s="164"/>
      <c r="C244" s="1"/>
      <c r="D244" s="1"/>
      <c r="E244" s="1"/>
      <c r="F244" s="1"/>
      <c r="G244" s="351"/>
      <c r="H244" s="1"/>
      <c r="I244" s="351"/>
      <c r="J244" s="1"/>
      <c r="K244" s="351"/>
      <c r="L244" s="1"/>
      <c r="M244" s="351"/>
      <c r="N244" s="1"/>
      <c r="O244" s="351"/>
      <c r="P244" s="138"/>
      <c r="Q244" s="138"/>
      <c r="R244" s="218"/>
      <c r="S244" s="1"/>
      <c r="T244" s="1"/>
      <c r="U244" s="1"/>
      <c r="V244" s="1"/>
      <c r="W244" s="351"/>
      <c r="X244" s="1"/>
      <c r="Y244" s="351"/>
      <c r="Z244" s="1"/>
      <c r="AA244" s="351"/>
      <c r="AB244" s="1"/>
      <c r="AC244" s="351"/>
      <c r="AD244" s="1"/>
      <c r="AE244" s="351"/>
      <c r="AF244" s="138"/>
      <c r="AG244" s="148"/>
      <c r="AH244" s="218"/>
      <c r="AI244" s="1"/>
      <c r="AJ244" s="1"/>
      <c r="AK244" s="1"/>
      <c r="AL244" s="1"/>
      <c r="AM244" s="351"/>
      <c r="AN244" s="1"/>
      <c r="CS244" s="28"/>
      <c r="CT244" s="29"/>
      <c r="CU244" s="16"/>
      <c r="CV244" s="1"/>
      <c r="CW244" s="1"/>
      <c r="CX244" s="9"/>
      <c r="CY244" s="351"/>
      <c r="CZ244" s="9"/>
      <c r="DA244" s="351"/>
      <c r="DB244" s="9"/>
      <c r="DC244" s="351"/>
      <c r="DD244" s="9"/>
      <c r="DE244" s="351"/>
      <c r="DF244" s="9"/>
      <c r="DG244" s="368"/>
      <c r="DH244" s="156"/>
      <c r="DI244" s="29"/>
      <c r="DJ244" s="29"/>
      <c r="DK244" s="112"/>
      <c r="DL244" s="29"/>
      <c r="DM244" s="29"/>
      <c r="DN244" s="29"/>
      <c r="DO244" s="351"/>
      <c r="DP244" s="1"/>
      <c r="DQ244" s="351"/>
      <c r="DR244" s="1"/>
      <c r="DS244" s="351"/>
      <c r="DT244" s="1"/>
      <c r="DU244" s="351"/>
      <c r="DV244" s="1"/>
      <c r="DW244" s="351"/>
      <c r="DX244" s="138"/>
      <c r="DY244" s="28"/>
      <c r="DZ244" s="1"/>
      <c r="EA244" s="1"/>
      <c r="EB244" s="1"/>
      <c r="EC244" s="1"/>
      <c r="ED244" s="1"/>
      <c r="EE244" s="351"/>
      <c r="EF244" s="1"/>
      <c r="EG244" s="351"/>
      <c r="EH244" s="1"/>
      <c r="EI244" s="351"/>
      <c r="EJ244" s="1"/>
      <c r="EK244" s="351"/>
      <c r="EL244" s="1"/>
      <c r="EM244" s="351"/>
      <c r="EN244" s="138"/>
      <c r="EO244" s="1"/>
      <c r="EP244" s="1"/>
      <c r="EQ244" s="1"/>
      <c r="ER244" s="1"/>
      <c r="ES244" s="1"/>
      <c r="ET244" s="1"/>
      <c r="EU244" s="351"/>
      <c r="EV244" s="1"/>
      <c r="EW244" s="351"/>
      <c r="EX244" s="1"/>
      <c r="EY244" s="351"/>
      <c r="EZ244" s="1"/>
      <c r="FA244" s="351"/>
      <c r="FB244" s="1"/>
      <c r="FC244" s="351"/>
      <c r="FD244" s="138"/>
      <c r="FE244" s="28"/>
    </row>
    <row r="245" spans="1:175" s="1" customFormat="1" ht="15" customHeight="1" x14ac:dyDescent="0.25">
      <c r="A245" s="138"/>
      <c r="B245" s="164"/>
      <c r="G245" s="351"/>
      <c r="I245" s="351"/>
      <c r="K245" s="351"/>
      <c r="M245" s="351"/>
      <c r="O245" s="351"/>
      <c r="P245" s="138"/>
      <c r="Q245" s="138"/>
      <c r="R245" s="222"/>
      <c r="S245" s="12"/>
      <c r="T245" s="13"/>
      <c r="U245" s="8"/>
      <c r="V245" s="8"/>
      <c r="W245" s="354"/>
      <c r="X245" s="8"/>
      <c r="Y245" s="354"/>
      <c r="Z245" s="8"/>
      <c r="AA245" s="354"/>
      <c r="AB245" s="8"/>
      <c r="AC245" s="354"/>
      <c r="AD245" s="8"/>
      <c r="AE245" s="363"/>
      <c r="AF245" s="138"/>
      <c r="AG245" s="148"/>
      <c r="AH245" s="218"/>
      <c r="AM245" s="351"/>
      <c r="AO245" s="351"/>
      <c r="AQ245" s="351"/>
      <c r="AS245" s="351"/>
      <c r="AU245" s="351"/>
      <c r="AV245" s="138"/>
      <c r="AW245" s="138"/>
      <c r="AX245" s="164"/>
      <c r="BC245" s="351"/>
      <c r="BE245" s="351"/>
      <c r="BG245" s="351"/>
      <c r="BI245" s="351"/>
      <c r="BK245" s="351"/>
      <c r="BL245" s="138"/>
      <c r="BS245" s="351"/>
      <c r="BU245" s="351"/>
      <c r="BW245" s="351"/>
      <c r="BY245" s="351"/>
      <c r="CA245" s="351"/>
      <c r="CB245" s="138"/>
      <c r="CC245" s="138"/>
      <c r="CD245" s="164"/>
      <c r="CI245" s="351"/>
      <c r="CK245" s="351"/>
      <c r="CM245" s="351"/>
      <c r="CO245" s="351"/>
      <c r="CQ245" s="351"/>
      <c r="CR245" s="138"/>
      <c r="CS245" s="28"/>
      <c r="CT245" s="29"/>
      <c r="CU245" s="16"/>
      <c r="CX245" s="9"/>
      <c r="CY245" s="351"/>
      <c r="CZ245" s="9"/>
      <c r="DA245" s="351"/>
      <c r="DB245" s="9"/>
      <c r="DC245" s="351"/>
      <c r="DD245" s="9"/>
      <c r="DE245" s="351"/>
      <c r="DF245" s="9"/>
      <c r="DG245" s="368"/>
      <c r="DH245" s="156"/>
      <c r="DI245" s="29"/>
      <c r="DJ245" s="29"/>
      <c r="DK245" s="112"/>
      <c r="DL245" s="29"/>
      <c r="DM245" s="29"/>
      <c r="DN245" s="29"/>
      <c r="DO245" s="351"/>
      <c r="DQ245" s="351"/>
      <c r="DS245" s="351"/>
      <c r="DU245" s="351"/>
      <c r="DW245" s="351"/>
      <c r="DX245" s="138"/>
      <c r="DY245" s="28"/>
      <c r="EE245" s="351"/>
      <c r="EG245" s="351"/>
      <c r="EI245" s="351"/>
      <c r="EK245" s="351"/>
      <c r="EM245" s="351"/>
      <c r="EU245" s="351"/>
      <c r="EW245" s="351"/>
      <c r="EY245" s="351"/>
      <c r="FA245" s="351"/>
      <c r="FC245" s="351"/>
      <c r="FE245" s="28"/>
      <c r="FK245" s="351"/>
      <c r="FM245" s="351"/>
      <c r="FO245" s="351"/>
      <c r="FQ245" s="351"/>
      <c r="FS245" s="351"/>
    </row>
    <row r="246" spans="1:175" ht="15" customHeight="1" thickBot="1" x14ac:dyDescent="0.3">
      <c r="A246" s="138"/>
      <c r="B246" s="164"/>
      <c r="C246" s="1"/>
      <c r="D246" s="1"/>
      <c r="E246" s="1"/>
      <c r="F246" s="1"/>
      <c r="G246" s="351"/>
      <c r="H246" s="1"/>
      <c r="I246" s="351"/>
      <c r="J246" s="1"/>
      <c r="K246" s="351"/>
      <c r="L246" s="1"/>
      <c r="M246" s="351"/>
      <c r="N246" s="1"/>
      <c r="O246" s="351"/>
      <c r="P246" s="138"/>
      <c r="Q246" s="138"/>
      <c r="R246" s="159" t="str">
        <f ca="1">"L"&amp;S15</f>
        <v>L13</v>
      </c>
      <c r="S246" s="27" t="str">
        <f>IF(AF12=$A$11,S13,IF(AF13=$A$11,S12,""))</f>
        <v/>
      </c>
      <c r="T246" s="1" t="str">
        <f ca="1">IF(AF12=$A$11,T13,IF(AF13=$A$11,T12,"Loser Match "&amp;S15))</f>
        <v>Loser Match 13</v>
      </c>
      <c r="U246" s="1"/>
      <c r="V246" s="23"/>
      <c r="W246" s="352"/>
      <c r="X246" s="23"/>
      <c r="Y246" s="352"/>
      <c r="Z246" s="23"/>
      <c r="AA246" s="352"/>
      <c r="AB246" s="23"/>
      <c r="AC246" s="352"/>
      <c r="AD246" s="23"/>
      <c r="AE246" s="364"/>
      <c r="AF246" s="138">
        <f ca="1">IF(S247="(Bye)",$A$11,IF(V246&gt;V247,1,0)+IF(X246&gt;X247,1,0)+IF(Z246&gt;Z247,1,0)+IF(AB246&gt;AB247,1,0)+IF(AD246&gt;AD247,1,0))</f>
        <v>0</v>
      </c>
      <c r="AG246" s="148"/>
      <c r="AH246" s="218"/>
      <c r="AI246" s="1"/>
      <c r="AJ246" s="1"/>
      <c r="AK246" s="1"/>
      <c r="AL246" s="1"/>
      <c r="AM246" s="351"/>
      <c r="AN246" s="1"/>
      <c r="CS246" s="28"/>
      <c r="CT246" s="29"/>
      <c r="CU246" s="16"/>
      <c r="CV246" s="1"/>
      <c r="CW246" s="1"/>
      <c r="CX246" s="9"/>
      <c r="CY246" s="351"/>
      <c r="CZ246" s="9"/>
      <c r="DA246" s="351"/>
      <c r="DB246" s="9"/>
      <c r="DC246" s="351"/>
      <c r="DD246" s="9"/>
      <c r="DE246" s="351"/>
      <c r="DF246" s="9"/>
      <c r="DG246" s="368"/>
      <c r="DH246" s="156"/>
      <c r="DI246" s="29"/>
      <c r="DJ246" s="29"/>
      <c r="DK246" s="112"/>
      <c r="DL246" s="29"/>
      <c r="DM246" s="29"/>
      <c r="DN246" s="29"/>
      <c r="DO246" s="351"/>
      <c r="DP246" s="1"/>
      <c r="DQ246" s="351"/>
      <c r="DR246" s="1"/>
      <c r="DS246" s="351"/>
      <c r="DT246" s="1"/>
      <c r="DU246" s="351"/>
      <c r="DV246" s="1"/>
      <c r="DW246" s="351"/>
      <c r="DX246" s="138"/>
      <c r="DY246" s="28"/>
      <c r="EN246" s="1"/>
      <c r="EO246" s="1"/>
      <c r="FE246" s="28"/>
    </row>
    <row r="247" spans="1:175" ht="15" customHeight="1" x14ac:dyDescent="0.25">
      <c r="A247" s="138"/>
      <c r="B247" s="164"/>
      <c r="C247" s="1"/>
      <c r="D247" s="1"/>
      <c r="E247" s="1"/>
      <c r="F247" s="1"/>
      <c r="G247" s="351"/>
      <c r="H247" s="1"/>
      <c r="I247" s="351"/>
      <c r="J247" s="1"/>
      <c r="K247" s="351"/>
      <c r="L247" s="1"/>
      <c r="M247" s="351"/>
      <c r="N247" s="1"/>
      <c r="O247" s="351"/>
      <c r="P247" s="138"/>
      <c r="Q247" s="207"/>
      <c r="R247" s="238" t="str">
        <f ca="1">IF(OR(C253="(Bye)",C254="(Bye)"),B254,"")</f>
        <v/>
      </c>
      <c r="S247" s="15" t="str">
        <f ca="1">IF(P253=$A$11,C253,IF(P254=$A$11,C254,""))</f>
        <v/>
      </c>
      <c r="T247" s="10" t="str">
        <f ca="1">IF(P253=$A$11,D253,IF(P254=$A$11,D254,"Winner Match "&amp;C256))</f>
        <v>Winner Match 12</v>
      </c>
      <c r="U247" s="10"/>
      <c r="V247" s="24"/>
      <c r="W247" s="353"/>
      <c r="X247" s="24"/>
      <c r="Y247" s="353"/>
      <c r="Z247" s="24"/>
      <c r="AA247" s="353"/>
      <c r="AB247" s="24"/>
      <c r="AC247" s="353"/>
      <c r="AD247" s="24"/>
      <c r="AE247" s="365"/>
      <c r="AF247" s="149">
        <f>IF(S246="(Bye)",$A$11,IF(V246&lt;V247,1,0)+IF(X246&lt;X247,1,0)+IF(Z246&lt;Z247,1,0)+IF(AB246&lt;AB247,1,0)+IF(AD246&lt;AD247,1,0))</f>
        <v>0</v>
      </c>
      <c r="AG247" s="138"/>
      <c r="AH247" s="218"/>
      <c r="AI247" s="1"/>
      <c r="AJ247" s="1"/>
      <c r="AK247" s="1"/>
      <c r="AL247" s="1"/>
      <c r="AM247" s="351"/>
      <c r="AN247" s="1"/>
      <c r="CS247" s="28"/>
      <c r="CT247" s="29"/>
      <c r="CU247" s="16"/>
      <c r="CV247" s="1"/>
      <c r="CW247" s="1"/>
      <c r="CX247" s="9"/>
      <c r="CY247" s="351"/>
      <c r="CZ247" s="9"/>
      <c r="DA247" s="351"/>
      <c r="DB247" s="9"/>
      <c r="DC247" s="351"/>
      <c r="DD247" s="9"/>
      <c r="DE247" s="351"/>
      <c r="DF247" s="9"/>
      <c r="DG247" s="368"/>
      <c r="DH247" s="156"/>
      <c r="DI247" s="29"/>
      <c r="DJ247" s="29"/>
      <c r="DK247" s="112"/>
      <c r="DL247" s="29"/>
      <c r="DM247" s="29"/>
      <c r="DN247" s="29"/>
      <c r="DO247" s="351"/>
      <c r="DP247" s="1"/>
      <c r="DQ247" s="351"/>
      <c r="DR247" s="1"/>
      <c r="DS247" s="351"/>
      <c r="DT247" s="1"/>
      <c r="DU247" s="351"/>
      <c r="DV247" s="1"/>
      <c r="DW247" s="351"/>
      <c r="DX247" s="138"/>
      <c r="DY247" s="28"/>
      <c r="EN247" s="1"/>
      <c r="EO247" s="1"/>
      <c r="FE247" s="28"/>
    </row>
    <row r="248" spans="1:175" ht="15" customHeight="1" x14ac:dyDescent="0.25">
      <c r="A248" s="138"/>
      <c r="B248" s="164"/>
      <c r="C248" s="1"/>
      <c r="D248" s="1"/>
      <c r="E248" s="1"/>
      <c r="F248" s="1"/>
      <c r="G248" s="351"/>
      <c r="H248" s="1"/>
      <c r="I248" s="351"/>
      <c r="J248" s="1"/>
      <c r="K248" s="351"/>
      <c r="L248" s="1"/>
      <c r="M248" s="351"/>
      <c r="N248" s="1"/>
      <c r="O248" s="351"/>
      <c r="P248" s="138"/>
      <c r="Q248" s="148"/>
      <c r="R248" s="238"/>
      <c r="S248" s="16"/>
      <c r="T248" s="1"/>
      <c r="U248" s="1"/>
      <c r="V248" s="9"/>
      <c r="W248" s="351"/>
      <c r="X248" s="9"/>
      <c r="Y248" s="351"/>
      <c r="Z248" s="9"/>
      <c r="AA248" s="351"/>
      <c r="AB248" s="9"/>
      <c r="AC248" s="351"/>
      <c r="AD248" s="9"/>
      <c r="AE248" s="366"/>
      <c r="AF248" s="138"/>
      <c r="AG248" s="138"/>
      <c r="AH248" s="218"/>
      <c r="AI248" s="1"/>
      <c r="AJ248" s="1"/>
      <c r="AK248" s="1"/>
      <c r="AL248" s="1"/>
      <c r="AM248" s="351"/>
      <c r="AN248" s="1"/>
      <c r="CS248" s="28"/>
      <c r="CT248" s="29"/>
      <c r="CU248" s="16"/>
      <c r="CV248" s="1"/>
      <c r="CW248" s="1"/>
      <c r="CX248" s="9"/>
      <c r="CY248" s="351"/>
      <c r="CZ248" s="9"/>
      <c r="DA248" s="351"/>
      <c r="DB248" s="9"/>
      <c r="DC248" s="351"/>
      <c r="DD248" s="9"/>
      <c r="DE248" s="351"/>
      <c r="DF248" s="9"/>
      <c r="DG248" s="368"/>
      <c r="DH248" s="156"/>
      <c r="DI248" s="29"/>
      <c r="DJ248" s="29"/>
      <c r="DK248" s="112"/>
      <c r="DL248" s="29"/>
      <c r="DM248" s="29"/>
      <c r="DN248" s="29"/>
      <c r="DO248" s="351"/>
      <c r="DP248" s="1"/>
      <c r="DQ248" s="351"/>
      <c r="DR248" s="1"/>
      <c r="DS248" s="351"/>
      <c r="DT248" s="1"/>
      <c r="DU248" s="351"/>
      <c r="DV248" s="1"/>
      <c r="DW248" s="351"/>
      <c r="DX248" s="138"/>
      <c r="DY248" s="28"/>
      <c r="EN248" s="1"/>
      <c r="EO248" s="1"/>
      <c r="FE248" s="28"/>
    </row>
    <row r="249" spans="1:175" ht="15" customHeight="1" x14ac:dyDescent="0.25">
      <c r="A249" s="138"/>
      <c r="B249" s="164"/>
      <c r="C249" s="1"/>
      <c r="D249" s="1"/>
      <c r="E249" s="1"/>
      <c r="F249" s="1"/>
      <c r="G249" s="351"/>
      <c r="H249" s="1"/>
      <c r="I249" s="351"/>
      <c r="J249" s="1"/>
      <c r="K249" s="351"/>
      <c r="L249" s="1"/>
      <c r="M249" s="351"/>
      <c r="N249" s="1"/>
      <c r="O249" s="351"/>
      <c r="P249" s="138"/>
      <c r="Q249" s="148"/>
      <c r="R249" s="220"/>
      <c r="S249" s="22">
        <f ca="1">IF(S246="(Bye)",S235,IF(S247="(Bye)",S235,S235+1))</f>
        <v>32</v>
      </c>
      <c r="T249" s="19">
        <f ca="1">VLOOKUP(S249,dummy1!$O$9:$R$136,2,FALSE)</f>
        <v>42040</v>
      </c>
      <c r="U249" s="20">
        <f ca="1">VLOOKUP(S249,dummy1!$O$9:$R$136,3,FALSE)</f>
        <v>0.70833333333333337</v>
      </c>
      <c r="V249" s="420" t="str">
        <f ca="1">VLOOKUP(S249,dummy1!$O$9:$R$136,4,FALSE)</f>
        <v>Court 16</v>
      </c>
      <c r="W249" s="421"/>
      <c r="X249" s="421"/>
      <c r="Y249" s="421"/>
      <c r="Z249" s="421"/>
      <c r="AA249" s="421"/>
      <c r="AB249" s="421"/>
      <c r="AC249" s="421"/>
      <c r="AD249" s="422"/>
      <c r="AE249" s="366"/>
      <c r="AF249" s="138"/>
      <c r="AG249" s="138"/>
      <c r="AH249" s="218"/>
      <c r="AI249" s="1"/>
      <c r="AJ249" s="1"/>
      <c r="AK249" s="1"/>
      <c r="AL249" s="1"/>
      <c r="AM249" s="351"/>
      <c r="AN249" s="1"/>
      <c r="CS249" s="28"/>
      <c r="CT249" s="29"/>
      <c r="CU249" s="16"/>
      <c r="CV249" s="1"/>
      <c r="CW249" s="1"/>
      <c r="CX249" s="9"/>
      <c r="CY249" s="351"/>
      <c r="CZ249" s="9"/>
      <c r="DA249" s="351"/>
      <c r="DB249" s="9"/>
      <c r="DC249" s="351"/>
      <c r="DD249" s="9"/>
      <c r="DE249" s="351"/>
      <c r="DF249" s="9"/>
      <c r="DG249" s="368"/>
      <c r="DH249" s="156"/>
      <c r="DI249" s="29"/>
      <c r="DJ249" s="29"/>
      <c r="DK249" s="112"/>
      <c r="DL249" s="29"/>
      <c r="DM249" s="29"/>
      <c r="DN249" s="29"/>
      <c r="DO249" s="351"/>
      <c r="DP249" s="1"/>
      <c r="DQ249" s="351"/>
      <c r="DR249" s="1"/>
      <c r="DS249" s="351"/>
      <c r="DT249" s="1"/>
      <c r="DU249" s="351"/>
      <c r="DV249" s="1"/>
      <c r="DW249" s="351"/>
      <c r="DX249" s="138"/>
      <c r="DY249" s="28"/>
      <c r="EN249" s="1"/>
      <c r="EO249" s="1"/>
      <c r="FE249" s="28"/>
    </row>
    <row r="250" spans="1:175" ht="15" customHeight="1" x14ac:dyDescent="0.25">
      <c r="A250" s="138"/>
      <c r="B250" s="164"/>
      <c r="C250" s="1"/>
      <c r="D250" s="1"/>
      <c r="E250" s="1"/>
      <c r="F250" s="1"/>
      <c r="G250" s="351"/>
      <c r="H250" s="1"/>
      <c r="I250" s="351"/>
      <c r="J250" s="1"/>
      <c r="K250" s="351"/>
      <c r="L250" s="1"/>
      <c r="M250" s="351"/>
      <c r="N250" s="1"/>
      <c r="O250" s="351"/>
      <c r="P250" s="138"/>
      <c r="Q250" s="148"/>
      <c r="R250" s="221"/>
      <c r="S250" s="7"/>
      <c r="T250" s="5"/>
      <c r="U250" s="5"/>
      <c r="V250" s="18"/>
      <c r="W250" s="355"/>
      <c r="X250" s="18"/>
      <c r="Y250" s="355"/>
      <c r="Z250" s="18"/>
      <c r="AA250" s="355"/>
      <c r="AB250" s="18"/>
      <c r="AC250" s="355"/>
      <c r="AD250" s="18"/>
      <c r="AE250" s="367"/>
      <c r="AF250" s="138"/>
      <c r="AG250" s="138"/>
      <c r="AH250" s="218"/>
      <c r="AI250" s="1"/>
      <c r="AJ250" s="1"/>
      <c r="AK250" s="1"/>
      <c r="AL250" s="1"/>
      <c r="AM250" s="351"/>
      <c r="AN250" s="1"/>
      <c r="CS250" s="28"/>
      <c r="CT250" s="29"/>
      <c r="CU250" s="16"/>
      <c r="CV250" s="1"/>
      <c r="CW250" s="1"/>
      <c r="CX250" s="9"/>
      <c r="CY250" s="351"/>
      <c r="CZ250" s="9"/>
      <c r="DA250" s="351"/>
      <c r="DB250" s="9"/>
      <c r="DC250" s="351"/>
      <c r="DD250" s="9"/>
      <c r="DE250" s="351"/>
      <c r="DF250" s="9"/>
      <c r="DG250" s="368"/>
      <c r="DH250" s="156"/>
      <c r="DI250" s="29"/>
      <c r="DJ250" s="29"/>
      <c r="DK250" s="112"/>
      <c r="DL250" s="29"/>
      <c r="DM250" s="29"/>
      <c r="DN250" s="29"/>
      <c r="DO250" s="351"/>
      <c r="DP250" s="1"/>
      <c r="DQ250" s="351"/>
      <c r="DR250" s="1"/>
      <c r="DS250" s="351"/>
      <c r="DT250" s="1"/>
      <c r="DU250" s="351"/>
      <c r="DV250" s="1"/>
      <c r="DW250" s="351"/>
      <c r="DX250" s="138"/>
      <c r="DY250" s="28"/>
      <c r="EN250" s="1"/>
      <c r="EO250" s="1"/>
      <c r="FE250" s="28"/>
    </row>
    <row r="251" spans="1:175" ht="15" customHeight="1" x14ac:dyDescent="0.25">
      <c r="A251" s="138"/>
      <c r="B251" s="164"/>
      <c r="C251" s="1"/>
      <c r="D251" s="1"/>
      <c r="E251" s="1"/>
      <c r="F251" s="1"/>
      <c r="G251" s="351"/>
      <c r="H251" s="1"/>
      <c r="I251" s="351"/>
      <c r="J251" s="1"/>
      <c r="K251" s="351"/>
      <c r="L251" s="1"/>
      <c r="M251" s="351"/>
      <c r="N251" s="1"/>
      <c r="O251" s="351"/>
      <c r="P251" s="138"/>
      <c r="Q251" s="148"/>
      <c r="R251" s="242"/>
      <c r="S251" s="12"/>
      <c r="T251" s="13"/>
      <c r="U251" s="13"/>
      <c r="V251" s="8"/>
      <c r="W251" s="354"/>
      <c r="X251" s="8"/>
      <c r="Y251" s="354"/>
      <c r="Z251" s="8"/>
      <c r="AA251" s="354"/>
      <c r="AB251" s="8"/>
      <c r="AC251" s="354"/>
      <c r="AD251" s="8"/>
      <c r="AE251" s="354"/>
      <c r="AF251" s="138"/>
      <c r="AG251" s="138"/>
      <c r="AH251" s="218"/>
      <c r="AI251" s="1"/>
      <c r="AJ251" s="1"/>
      <c r="AK251" s="1"/>
      <c r="AL251" s="1"/>
      <c r="AM251" s="351"/>
      <c r="AN251" s="1"/>
      <c r="CS251" s="28"/>
      <c r="CT251" s="29"/>
      <c r="CU251" s="16"/>
      <c r="CV251" s="1"/>
      <c r="CW251" s="1"/>
      <c r="CX251" s="9"/>
      <c r="CY251" s="351"/>
      <c r="CZ251" s="9"/>
      <c r="DA251" s="351"/>
      <c r="DB251" s="9"/>
      <c r="DC251" s="351"/>
      <c r="DD251" s="9"/>
      <c r="DE251" s="351"/>
      <c r="DF251" s="9"/>
      <c r="DG251" s="368"/>
      <c r="DH251" s="156"/>
      <c r="DI251" s="29"/>
      <c r="DJ251" s="29"/>
      <c r="DK251" s="112"/>
      <c r="DL251" s="29"/>
      <c r="DM251" s="29"/>
      <c r="DN251" s="29"/>
      <c r="DO251" s="351"/>
      <c r="DP251" s="1"/>
      <c r="DQ251" s="351"/>
      <c r="DR251" s="1"/>
      <c r="DS251" s="351"/>
      <c r="DT251" s="1"/>
      <c r="DU251" s="351"/>
      <c r="DV251" s="1"/>
      <c r="DW251" s="351"/>
      <c r="DX251" s="138"/>
      <c r="DY251" s="28"/>
      <c r="EN251" s="1"/>
      <c r="EO251" s="1"/>
      <c r="FE251" s="28"/>
    </row>
    <row r="252" spans="1:175" ht="15" customHeight="1" x14ac:dyDescent="0.25">
      <c r="A252" s="137" t="str">
        <f ca="1">IF(OR(C253="(Bye)",C254="(Bye)"),"Bye","")</f>
        <v/>
      </c>
      <c r="B252" s="165"/>
      <c r="C252" s="12"/>
      <c r="D252" s="13"/>
      <c r="E252" s="8"/>
      <c r="F252" s="8"/>
      <c r="G252" s="354"/>
      <c r="H252" s="8"/>
      <c r="I252" s="354"/>
      <c r="J252" s="8"/>
      <c r="K252" s="354"/>
      <c r="L252" s="8"/>
      <c r="M252" s="354"/>
      <c r="N252" s="8"/>
      <c r="O252" s="363"/>
      <c r="P252" s="138"/>
      <c r="Q252" s="148"/>
      <c r="R252" s="217"/>
      <c r="S252" s="16"/>
      <c r="T252" s="1"/>
      <c r="U252" s="1"/>
      <c r="V252" s="9"/>
      <c r="W252" s="351"/>
      <c r="X252" s="9"/>
      <c r="Y252" s="351"/>
      <c r="Z252" s="9"/>
      <c r="AA252" s="351"/>
      <c r="AB252" s="9"/>
      <c r="AC252" s="351"/>
      <c r="AD252" s="9"/>
      <c r="AE252" s="351"/>
      <c r="AF252" s="138"/>
      <c r="AG252" s="138"/>
      <c r="AH252" s="218"/>
      <c r="AI252" s="1"/>
      <c r="AJ252" s="1"/>
      <c r="AK252" s="1"/>
      <c r="AL252" s="1"/>
      <c r="AM252" s="351"/>
      <c r="AN252" s="1"/>
      <c r="CS252" s="28"/>
      <c r="CT252" s="29"/>
      <c r="CU252" s="16"/>
      <c r="CV252" s="1"/>
      <c r="CW252" s="1"/>
      <c r="CX252" s="9"/>
      <c r="CY252" s="351"/>
      <c r="CZ252" s="9"/>
      <c r="DA252" s="351"/>
      <c r="DB252" s="9"/>
      <c r="DC252" s="351"/>
      <c r="DD252" s="9"/>
      <c r="DE252" s="351"/>
      <c r="DF252" s="9"/>
      <c r="DG252" s="368"/>
      <c r="DH252" s="156"/>
      <c r="DI252" s="29"/>
      <c r="DJ252" s="29"/>
      <c r="DK252" s="112"/>
      <c r="DL252" s="29"/>
      <c r="DM252" s="29"/>
      <c r="DN252" s="29"/>
      <c r="DO252" s="351"/>
      <c r="DP252" s="1"/>
      <c r="DQ252" s="351"/>
      <c r="DR252" s="1"/>
      <c r="DS252" s="351"/>
      <c r="DT252" s="1"/>
      <c r="DU252" s="351"/>
      <c r="DV252" s="1"/>
      <c r="DW252" s="351"/>
      <c r="DX252" s="138"/>
      <c r="DY252" s="28"/>
      <c r="DZ252" s="1"/>
      <c r="EA252" s="1"/>
      <c r="EB252" s="1"/>
      <c r="EC252" s="1"/>
      <c r="EN252" s="1"/>
      <c r="EO252" s="1"/>
      <c r="EP252" s="1"/>
      <c r="EQ252" s="1"/>
      <c r="ER252" s="1"/>
      <c r="ES252" s="1"/>
      <c r="FE252" s="28"/>
    </row>
    <row r="253" spans="1:175" ht="15" customHeight="1" thickBot="1" x14ac:dyDescent="0.3">
      <c r="B253" s="160" t="str">
        <f ca="1">"L"&amp;C48</f>
        <v>L7</v>
      </c>
      <c r="C253" s="15" t="str">
        <f ca="1">IF(P45=$A$11,C46,IF(P46=$A$11,C45,""))</f>
        <v/>
      </c>
      <c r="D253" s="1" t="str">
        <f ca="1">IF(P45=$A$11,D46,IF(P46=$A$11,D45,"Loser Match 7"))</f>
        <v>Loser Match 7</v>
      </c>
      <c r="E253" s="1"/>
      <c r="F253" s="23"/>
      <c r="G253" s="352"/>
      <c r="H253" s="23"/>
      <c r="I253" s="352"/>
      <c r="J253" s="23"/>
      <c r="K253" s="352"/>
      <c r="L253" s="23"/>
      <c r="M253" s="352"/>
      <c r="N253" s="23"/>
      <c r="O253" s="364"/>
      <c r="P253" s="138">
        <f ca="1">IF(C254="(Bye)",$A$11,IF(F253&gt;F254,1,0)+IF(H253&gt;H254,1,0)+IF(J253&gt;J254,1,0)+IF(L253&gt;L254,1,0)+IF(N253&gt;N254,1,0))</f>
        <v>0</v>
      </c>
      <c r="Q253" s="148"/>
      <c r="R253" s="217"/>
      <c r="S253" s="16"/>
      <c r="T253" s="1"/>
      <c r="U253" s="1"/>
      <c r="V253" s="9"/>
      <c r="W253" s="351"/>
      <c r="X253" s="9"/>
      <c r="Y253" s="351"/>
      <c r="Z253" s="9"/>
      <c r="AA253" s="351"/>
      <c r="AB253" s="9"/>
      <c r="AC253" s="351"/>
      <c r="AD253" s="9"/>
      <c r="AE253" s="351"/>
      <c r="AF253" s="138"/>
      <c r="AG253" s="138"/>
      <c r="AH253" s="218"/>
      <c r="AI253" s="1"/>
      <c r="AJ253" s="1"/>
      <c r="AK253" s="1"/>
      <c r="AL253" s="1"/>
      <c r="AM253" s="351"/>
      <c r="AN253" s="1"/>
      <c r="CS253" s="28"/>
      <c r="CT253" s="29"/>
      <c r="CU253" s="16"/>
      <c r="CV253" s="1"/>
      <c r="CW253" s="1"/>
      <c r="CX253" s="9"/>
      <c r="CY253" s="351"/>
      <c r="CZ253" s="9"/>
      <c r="DA253" s="351"/>
      <c r="DB253" s="9"/>
      <c r="DC253" s="351"/>
      <c r="DD253" s="9"/>
      <c r="DE253" s="351"/>
      <c r="DF253" s="9"/>
      <c r="DG253" s="368"/>
      <c r="DH253" s="156"/>
      <c r="DI253" s="29"/>
      <c r="DJ253" s="29"/>
      <c r="DK253" s="112"/>
      <c r="DL253" s="29"/>
      <c r="DM253" s="29"/>
      <c r="DN253" s="29"/>
      <c r="DO253" s="351"/>
      <c r="DP253" s="1"/>
      <c r="DQ253" s="351"/>
      <c r="DR253" s="1"/>
      <c r="DS253" s="351"/>
      <c r="DT253" s="1"/>
      <c r="DU253" s="351"/>
      <c r="DV253" s="1"/>
      <c r="DW253" s="351"/>
      <c r="DX253" s="138"/>
      <c r="DY253" s="28"/>
      <c r="DZ253" s="1"/>
      <c r="EA253" s="1"/>
      <c r="EB253" s="1"/>
      <c r="EC253" s="1"/>
      <c r="EN253" s="1"/>
      <c r="EO253" s="1"/>
      <c r="EP253" s="1"/>
      <c r="EQ253" s="1"/>
      <c r="ER253" s="1"/>
      <c r="ES253" s="1"/>
      <c r="FE253" s="28"/>
    </row>
    <row r="254" spans="1:175" ht="15" customHeight="1" x14ac:dyDescent="0.25">
      <c r="B254" s="160" t="str">
        <f ca="1">"L"&amp;C54</f>
        <v>L8</v>
      </c>
      <c r="C254" s="15" t="str">
        <f ca="1">IF(P51=$A$11,C52,IF(P52=$A$11,C51,""))</f>
        <v/>
      </c>
      <c r="D254" s="10" t="str">
        <f ca="1">IF(P51=$A$11,D52,IF(P52=$A$11,D51,"Loser Match 8"))</f>
        <v>Loser Match 8</v>
      </c>
      <c r="E254" s="10"/>
      <c r="F254" s="24"/>
      <c r="G254" s="353"/>
      <c r="H254" s="24"/>
      <c r="I254" s="353"/>
      <c r="J254" s="24"/>
      <c r="K254" s="353"/>
      <c r="L254" s="24"/>
      <c r="M254" s="353"/>
      <c r="N254" s="24"/>
      <c r="O254" s="365"/>
      <c r="P254" s="149">
        <f ca="1">IF(C253="(Bye)",$A$11,IF(F253&lt;F254,1,0)+IF(H253&lt;H254,1,0)+IF(J253&lt;J254,1,0)+IF(L253&lt;L254,1,0)+IF(N253&lt;N254,1,0))</f>
        <v>0</v>
      </c>
      <c r="Q254" s="138"/>
      <c r="R254" s="217"/>
      <c r="S254" s="16"/>
      <c r="T254" s="1"/>
      <c r="U254" s="1"/>
      <c r="V254" s="9"/>
      <c r="W254" s="351"/>
      <c r="X254" s="9"/>
      <c r="Y254" s="351"/>
      <c r="Z254" s="9"/>
      <c r="AA254" s="351"/>
      <c r="AB254" s="9"/>
      <c r="AC254" s="351"/>
      <c r="AD254" s="9"/>
      <c r="AE254" s="351"/>
      <c r="AF254" s="138"/>
      <c r="AG254" s="138"/>
      <c r="AH254" s="218"/>
      <c r="AI254" s="1"/>
      <c r="AJ254" s="1"/>
      <c r="AK254" s="1"/>
      <c r="AL254" s="1"/>
      <c r="AM254" s="351"/>
      <c r="AN254" s="1"/>
      <c r="CS254" s="28"/>
      <c r="CT254" s="29"/>
      <c r="CU254" s="16"/>
      <c r="CV254" s="1"/>
      <c r="CW254" s="1"/>
      <c r="CX254" s="9"/>
      <c r="CY254" s="351"/>
      <c r="CZ254" s="9"/>
      <c r="DA254" s="351"/>
      <c r="DB254" s="9"/>
      <c r="DC254" s="351"/>
      <c r="DD254" s="9"/>
      <c r="DE254" s="351"/>
      <c r="DF254" s="9"/>
      <c r="DG254" s="368"/>
      <c r="DH254" s="156"/>
      <c r="DI254" s="29"/>
      <c r="DJ254" s="29"/>
      <c r="DK254" s="112"/>
      <c r="DL254" s="29"/>
      <c r="DM254" s="29"/>
      <c r="DN254" s="29"/>
      <c r="DO254" s="351"/>
      <c r="DP254" s="1"/>
      <c r="DQ254" s="351"/>
      <c r="DR254" s="1"/>
      <c r="DS254" s="351"/>
      <c r="DT254" s="1"/>
      <c r="DU254" s="351"/>
      <c r="DV254" s="1"/>
      <c r="DW254" s="351"/>
      <c r="DX254" s="138"/>
      <c r="DY254" s="28"/>
      <c r="DZ254" s="1"/>
      <c r="EA254" s="1"/>
      <c r="EB254" s="1"/>
      <c r="EC254" s="1"/>
      <c r="EN254" s="1"/>
      <c r="EO254" s="1"/>
      <c r="EP254" s="1"/>
      <c r="EQ254" s="1"/>
      <c r="ER254" s="1"/>
      <c r="ES254" s="1"/>
      <c r="FE254" s="28"/>
    </row>
    <row r="255" spans="1:175" ht="15" customHeight="1" x14ac:dyDescent="0.25">
      <c r="B255" s="335"/>
      <c r="C255" s="16"/>
      <c r="D255" s="1"/>
      <c r="E255" s="1"/>
      <c r="F255" s="9"/>
      <c r="G255" s="351"/>
      <c r="H255" s="9"/>
      <c r="I255" s="351"/>
      <c r="J255" s="9"/>
      <c r="K255" s="351"/>
      <c r="L255" s="9"/>
      <c r="M255" s="351"/>
      <c r="N255" s="9"/>
      <c r="O255" s="366"/>
      <c r="P255" s="138"/>
      <c r="Q255" s="138"/>
      <c r="R255" s="217"/>
      <c r="S255" s="16"/>
      <c r="T255" s="1"/>
      <c r="U255" s="1"/>
      <c r="V255" s="9"/>
      <c r="W255" s="351"/>
      <c r="X255" s="9"/>
      <c r="Y255" s="351"/>
      <c r="Z255" s="9"/>
      <c r="AA255" s="351"/>
      <c r="AB255" s="9"/>
      <c r="AC255" s="351"/>
      <c r="AD255" s="9"/>
      <c r="AE255" s="351"/>
      <c r="AF255" s="138"/>
      <c r="AG255" s="138"/>
      <c r="AH255" s="218"/>
      <c r="AI255" s="1"/>
      <c r="AJ255" s="1"/>
      <c r="AK255" s="1"/>
      <c r="AL255" s="1"/>
      <c r="AM255" s="351"/>
      <c r="AN255" s="1"/>
      <c r="CS255" s="28"/>
      <c r="CT255" s="29"/>
      <c r="CU255" s="16"/>
      <c r="CV255" s="1"/>
      <c r="CW255" s="1"/>
      <c r="CX255" s="9"/>
      <c r="CY255" s="351"/>
      <c r="CZ255" s="9"/>
      <c r="DA255" s="351"/>
      <c r="DB255" s="9"/>
      <c r="DC255" s="351"/>
      <c r="DD255" s="9"/>
      <c r="DE255" s="351"/>
      <c r="DF255" s="9"/>
      <c r="DG255" s="368"/>
      <c r="DH255" s="156"/>
      <c r="DI255" s="29"/>
      <c r="DJ255" s="29"/>
      <c r="DK255" s="112"/>
      <c r="DL255" s="29"/>
      <c r="DM255" s="29"/>
      <c r="DN255" s="29"/>
      <c r="DO255" s="351"/>
      <c r="DP255" s="1"/>
      <c r="DQ255" s="351"/>
      <c r="DR255" s="1"/>
      <c r="DS255" s="351"/>
      <c r="DT255" s="1"/>
      <c r="DU255" s="351"/>
      <c r="DV255" s="1"/>
      <c r="DW255" s="351"/>
      <c r="DX255" s="138"/>
      <c r="DY255" s="28"/>
      <c r="DZ255" s="1"/>
      <c r="EA255" s="1"/>
      <c r="EB255" s="1"/>
      <c r="EC255" s="1"/>
      <c r="EN255" s="1"/>
      <c r="EO255" s="1"/>
      <c r="EP255" s="1"/>
      <c r="EQ255" s="1"/>
      <c r="ER255" s="1"/>
      <c r="ES255" s="1"/>
      <c r="FE255" s="28"/>
    </row>
    <row r="256" spans="1:175" ht="15" customHeight="1" x14ac:dyDescent="0.25">
      <c r="B256" s="21"/>
      <c r="C256" s="22">
        <f ca="1">IF(C253="(Bye)",C242,IF(C254="(Bye)",C242,C242+1))</f>
        <v>12</v>
      </c>
      <c r="D256" s="19">
        <f ca="1">VLOOKUP(C256,dummy1!$O$9:$R$72,2,FALSE)</f>
        <v>42040</v>
      </c>
      <c r="E256" s="20">
        <f ca="1">VLOOKUP(C256,dummy1!$O$9:$R$72,3,FALSE)</f>
        <v>0.625</v>
      </c>
      <c r="F256" s="123" t="str">
        <f ca="1">VLOOKUP(C256,dummy1!$O$9:$R$72,4,FALSE)</f>
        <v>Court 12</v>
      </c>
      <c r="G256" s="372"/>
      <c r="H256" s="124"/>
      <c r="I256" s="372"/>
      <c r="J256" s="124"/>
      <c r="K256" s="372"/>
      <c r="L256" s="124"/>
      <c r="M256" s="372"/>
      <c r="N256" s="125"/>
      <c r="O256" s="366"/>
      <c r="P256" s="138"/>
      <c r="Q256" s="138"/>
      <c r="R256" s="217"/>
      <c r="S256" s="16"/>
      <c r="T256" s="1"/>
      <c r="U256" s="1"/>
      <c r="V256" s="9"/>
      <c r="W256" s="351"/>
      <c r="X256" s="9"/>
      <c r="Y256" s="351"/>
      <c r="Z256" s="9"/>
      <c r="AA256" s="351"/>
      <c r="AB256" s="9"/>
      <c r="AC256" s="351"/>
      <c r="AD256" s="9"/>
      <c r="AE256" s="351"/>
      <c r="AF256" s="138"/>
      <c r="AG256" s="138"/>
      <c r="AH256" s="218"/>
      <c r="AI256" s="1"/>
      <c r="AJ256" s="1"/>
      <c r="AK256" s="1"/>
      <c r="AL256" s="1"/>
      <c r="AM256" s="351"/>
      <c r="AN256" s="1"/>
      <c r="CS256" s="28"/>
      <c r="CT256" s="29"/>
      <c r="CU256" s="16"/>
      <c r="CV256" s="1"/>
      <c r="CW256" s="1"/>
      <c r="CX256" s="9"/>
      <c r="CY256" s="351"/>
      <c r="CZ256" s="9"/>
      <c r="DA256" s="351"/>
      <c r="DB256" s="9"/>
      <c r="DC256" s="351"/>
      <c r="DD256" s="9"/>
      <c r="DE256" s="351"/>
      <c r="DF256" s="9"/>
      <c r="DG256" s="368"/>
      <c r="DH256" s="156"/>
      <c r="DI256" s="29"/>
      <c r="DJ256" s="29"/>
      <c r="DK256" s="112"/>
      <c r="DL256" s="29"/>
      <c r="DM256" s="29"/>
      <c r="DN256" s="29"/>
      <c r="DO256" s="351"/>
      <c r="DP256" s="1"/>
      <c r="DQ256" s="351"/>
      <c r="DR256" s="1"/>
      <c r="DS256" s="351"/>
      <c r="DT256" s="1"/>
      <c r="DU256" s="351"/>
      <c r="DV256" s="1"/>
      <c r="DW256" s="351"/>
      <c r="DX256" s="138"/>
      <c r="DY256" s="28"/>
      <c r="DZ256" s="1"/>
      <c r="EA256" s="1"/>
      <c r="EB256" s="1"/>
      <c r="EC256" s="1"/>
      <c r="EN256" s="1"/>
      <c r="EO256" s="1"/>
      <c r="EP256" s="1"/>
      <c r="EQ256" s="1"/>
      <c r="ER256" s="1"/>
      <c r="ES256" s="1"/>
      <c r="FE256" s="28"/>
    </row>
    <row r="257" spans="1:161" ht="15" customHeight="1" x14ac:dyDescent="0.25">
      <c r="B257" s="17"/>
      <c r="C257" s="7"/>
      <c r="D257" s="5"/>
      <c r="E257" s="5"/>
      <c r="F257" s="18"/>
      <c r="G257" s="355"/>
      <c r="H257" s="18"/>
      <c r="I257" s="355"/>
      <c r="J257" s="18"/>
      <c r="K257" s="355"/>
      <c r="L257" s="18"/>
      <c r="M257" s="355"/>
      <c r="N257" s="18"/>
      <c r="O257" s="367"/>
      <c r="P257" s="138"/>
      <c r="Q257" s="138"/>
      <c r="R257" s="217"/>
      <c r="S257" s="16"/>
      <c r="T257" s="1"/>
      <c r="U257" s="1"/>
      <c r="V257" s="9"/>
      <c r="W257" s="351"/>
      <c r="X257" s="9"/>
      <c r="Y257" s="351"/>
      <c r="Z257" s="9"/>
      <c r="AA257" s="351"/>
      <c r="AB257" s="9"/>
      <c r="AC257" s="351"/>
      <c r="AD257" s="9"/>
      <c r="AE257" s="351"/>
      <c r="AF257" s="138"/>
      <c r="AG257" s="138"/>
      <c r="AH257" s="218"/>
      <c r="AI257" s="1"/>
      <c r="AJ257" s="1"/>
      <c r="AK257" s="1"/>
      <c r="AL257" s="1"/>
      <c r="AM257" s="351"/>
      <c r="AN257" s="1"/>
      <c r="CS257" s="28"/>
      <c r="CT257" s="29"/>
      <c r="CU257" s="16"/>
      <c r="CV257" s="1"/>
      <c r="CW257" s="1"/>
      <c r="CX257" s="9"/>
      <c r="CY257" s="351"/>
      <c r="CZ257" s="9"/>
      <c r="DA257" s="351"/>
      <c r="DB257" s="9"/>
      <c r="DC257" s="351"/>
      <c r="DD257" s="9"/>
      <c r="DE257" s="351"/>
      <c r="DF257" s="9"/>
      <c r="DG257" s="368"/>
      <c r="DH257" s="156"/>
      <c r="DI257" s="29"/>
      <c r="DJ257" s="29"/>
      <c r="DK257" s="112"/>
      <c r="DL257" s="29"/>
      <c r="DM257" s="29"/>
      <c r="DN257" s="29"/>
      <c r="DO257" s="351"/>
      <c r="DP257" s="1"/>
      <c r="DQ257" s="351"/>
      <c r="DR257" s="1"/>
      <c r="DS257" s="351"/>
      <c r="DT257" s="1"/>
      <c r="DU257" s="351"/>
      <c r="DV257" s="1"/>
      <c r="DW257" s="351"/>
      <c r="DX257" s="138"/>
      <c r="DY257" s="28"/>
      <c r="DZ257" s="1"/>
      <c r="EA257" s="1"/>
      <c r="EB257" s="1"/>
      <c r="EC257" s="1"/>
      <c r="EN257" s="1"/>
      <c r="EO257" s="1"/>
      <c r="EP257" s="1"/>
      <c r="EQ257" s="1"/>
      <c r="ER257" s="1"/>
      <c r="ES257" s="1"/>
      <c r="FE257" s="28"/>
    </row>
    <row r="258" spans="1:161" ht="15" customHeight="1" x14ac:dyDescent="0.25">
      <c r="B258" s="8"/>
      <c r="C258" s="12"/>
      <c r="D258" s="13"/>
      <c r="E258" s="13"/>
      <c r="F258" s="8"/>
      <c r="G258" s="354"/>
      <c r="H258" s="8"/>
      <c r="I258" s="354"/>
      <c r="J258" s="8"/>
      <c r="K258" s="354"/>
      <c r="L258" s="8"/>
      <c r="M258" s="354"/>
      <c r="N258" s="8"/>
      <c r="O258" s="354"/>
      <c r="P258" s="138"/>
      <c r="Q258" s="138"/>
      <c r="R258" s="243"/>
      <c r="S258" s="7"/>
      <c r="T258" s="5"/>
      <c r="U258" s="5"/>
      <c r="V258" s="18"/>
      <c r="W258" s="355"/>
      <c r="X258" s="18"/>
      <c r="Y258" s="355"/>
      <c r="Z258" s="18"/>
      <c r="AA258" s="355"/>
      <c r="AB258" s="18"/>
      <c r="AC258" s="355"/>
      <c r="AD258" s="18"/>
      <c r="AE258" s="355"/>
      <c r="AF258" s="138"/>
      <c r="AG258" s="138"/>
      <c r="AH258" s="218"/>
      <c r="AI258" s="1"/>
      <c r="AJ258" s="1"/>
      <c r="AK258" s="1"/>
      <c r="AL258" s="1"/>
      <c r="AM258" s="351"/>
      <c r="AN258" s="1"/>
      <c r="CS258" s="28"/>
      <c r="CT258" s="29"/>
      <c r="CU258" s="16"/>
      <c r="CV258" s="1"/>
      <c r="CW258" s="1"/>
      <c r="CX258" s="9"/>
      <c r="CY258" s="351"/>
      <c r="CZ258" s="9"/>
      <c r="DA258" s="351"/>
      <c r="DB258" s="9"/>
      <c r="DC258" s="351"/>
      <c r="DD258" s="9"/>
      <c r="DE258" s="351"/>
      <c r="DF258" s="9"/>
      <c r="DG258" s="368"/>
      <c r="DH258" s="156"/>
      <c r="DI258" s="29"/>
      <c r="DJ258" s="29"/>
      <c r="DK258" s="112"/>
      <c r="DL258" s="29"/>
      <c r="DM258" s="29"/>
      <c r="DN258" s="29"/>
      <c r="DO258" s="351"/>
      <c r="DP258" s="1"/>
      <c r="DQ258" s="351"/>
      <c r="DR258" s="1"/>
      <c r="DS258" s="351"/>
      <c r="DT258" s="1"/>
      <c r="DU258" s="351"/>
      <c r="DV258" s="1"/>
      <c r="DW258" s="351"/>
      <c r="DX258" s="138"/>
      <c r="DY258" s="28"/>
      <c r="DZ258" s="1"/>
      <c r="EA258" s="1"/>
      <c r="EB258" s="1"/>
      <c r="EC258" s="1"/>
      <c r="EN258" s="1"/>
      <c r="EO258" s="1"/>
      <c r="EP258" s="1"/>
      <c r="EQ258" s="1"/>
      <c r="ER258" s="1"/>
      <c r="ES258" s="1"/>
      <c r="FE258" s="28"/>
    </row>
    <row r="259" spans="1:161" ht="15" customHeight="1" x14ac:dyDescent="0.25">
      <c r="B259" s="9"/>
      <c r="C259" s="16"/>
      <c r="D259" s="1"/>
      <c r="E259" s="1"/>
      <c r="F259" s="9"/>
      <c r="G259" s="351"/>
      <c r="H259" s="9"/>
      <c r="I259" s="351"/>
      <c r="J259" s="9"/>
      <c r="K259" s="351"/>
      <c r="L259" s="9"/>
      <c r="M259" s="351"/>
      <c r="N259" s="9"/>
      <c r="O259" s="351"/>
      <c r="P259" s="138"/>
      <c r="R259" s="222"/>
      <c r="S259" s="12"/>
      <c r="T259" s="13"/>
      <c r="U259" s="8"/>
      <c r="V259" s="8"/>
      <c r="W259" s="354"/>
      <c r="X259" s="8"/>
      <c r="Y259" s="354"/>
      <c r="Z259" s="8"/>
      <c r="AA259" s="354"/>
      <c r="AB259" s="8"/>
      <c r="AC259" s="354"/>
      <c r="AD259" s="8"/>
      <c r="AE259" s="363"/>
      <c r="AG259" s="138"/>
      <c r="AH259" s="218"/>
      <c r="AI259" s="1"/>
      <c r="AJ259" s="1"/>
      <c r="AK259" s="1"/>
      <c r="AL259" s="1"/>
      <c r="AM259" s="351"/>
      <c r="AN259" s="1"/>
      <c r="AW259" s="137"/>
      <c r="AX259" s="170"/>
      <c r="AY259" s="12"/>
      <c r="AZ259" s="13"/>
      <c r="BA259" s="8"/>
      <c r="BB259" s="8"/>
      <c r="BC259" s="354"/>
      <c r="BD259" s="8"/>
      <c r="BE259" s="354"/>
      <c r="BF259" s="8"/>
      <c r="BG259" s="354"/>
      <c r="BH259" s="8"/>
      <c r="BI259" s="354"/>
      <c r="BJ259" s="8"/>
      <c r="BK259" s="363"/>
      <c r="BL259" s="137"/>
      <c r="CS259" s="28"/>
      <c r="CT259" s="29"/>
      <c r="CU259" s="16"/>
      <c r="CV259" s="1"/>
      <c r="CW259" s="1"/>
      <c r="CX259" s="9"/>
      <c r="CY259" s="351"/>
      <c r="CZ259" s="9"/>
      <c r="DA259" s="351"/>
      <c r="DB259" s="9"/>
      <c r="DC259" s="351"/>
      <c r="DD259" s="9"/>
      <c r="DE259" s="351"/>
      <c r="DF259" s="9"/>
      <c r="DG259" s="368"/>
      <c r="DH259" s="156"/>
      <c r="DI259" s="29"/>
      <c r="DJ259" s="29"/>
      <c r="DK259" s="112"/>
      <c r="DL259" s="29"/>
      <c r="DM259" s="29"/>
      <c r="DN259" s="29"/>
      <c r="DO259" s="351"/>
      <c r="DP259" s="1"/>
      <c r="DQ259" s="351"/>
      <c r="DR259" s="1"/>
      <c r="DS259" s="351"/>
      <c r="DT259" s="1"/>
      <c r="DU259" s="351"/>
      <c r="DV259" s="1"/>
      <c r="DW259" s="351"/>
      <c r="DX259" s="138"/>
      <c r="DY259" s="28"/>
      <c r="DZ259" s="1"/>
      <c r="EA259" s="1"/>
      <c r="EB259" s="1"/>
      <c r="EC259" s="1"/>
      <c r="EN259" s="1"/>
      <c r="EO259" s="1"/>
      <c r="EP259" s="1"/>
      <c r="EQ259" s="1"/>
      <c r="ER259" s="1"/>
      <c r="ES259" s="1"/>
      <c r="FE259" s="28"/>
    </row>
    <row r="260" spans="1:161" ht="15" customHeight="1" thickBot="1" x14ac:dyDescent="0.3">
      <c r="B260" s="9"/>
      <c r="C260" s="16"/>
      <c r="D260" s="1"/>
      <c r="E260" s="1"/>
      <c r="F260" s="9"/>
      <c r="G260" s="351"/>
      <c r="H260" s="9"/>
      <c r="I260" s="351"/>
      <c r="J260" s="9"/>
      <c r="K260" s="351"/>
      <c r="L260" s="9"/>
      <c r="M260" s="351"/>
      <c r="N260" s="9"/>
      <c r="O260" s="351"/>
      <c r="P260" s="138"/>
      <c r="R260" s="159" t="str">
        <f ca="1">"L"&amp;S99</f>
        <v>L20</v>
      </c>
      <c r="S260" s="27" t="str">
        <f>IF(AF96=$A$11,S97,IF(AF97=$A$11,S96,""))</f>
        <v/>
      </c>
      <c r="T260" s="1" t="str">
        <f ca="1">IF(AF96=$A$11,T97,IF(AF97=$A$11,T96,"Loser Match "&amp;S99))</f>
        <v>Loser Match 20</v>
      </c>
      <c r="U260" s="1"/>
      <c r="V260" s="23"/>
      <c r="W260" s="352"/>
      <c r="X260" s="23"/>
      <c r="Y260" s="352"/>
      <c r="Z260" s="23"/>
      <c r="AA260" s="352"/>
      <c r="AB260" s="23"/>
      <c r="AC260" s="352"/>
      <c r="AD260" s="23"/>
      <c r="AE260" s="364"/>
      <c r="AF260" s="138">
        <f ca="1">IF(S261="(Bye)",$A$11,IF(V260&gt;V261,1,0)+IF(X260&gt;X261,1,0)+IF(Z260&gt;Z261,1,0)+IF(AB260&gt;AB261,1,0)+IF(AD260&gt;AD261,1,0))</f>
        <v>3</v>
      </c>
      <c r="AG260" s="138"/>
      <c r="AH260" s="218"/>
      <c r="AI260" s="1"/>
      <c r="AJ260" s="1"/>
      <c r="AK260" s="1"/>
      <c r="AL260" s="1"/>
      <c r="AM260" s="351"/>
      <c r="AN260" s="1"/>
      <c r="AW260" s="137"/>
      <c r="AX260" s="177" t="str">
        <f ca="1">"L"&amp;AI45</f>
        <v>L34</v>
      </c>
      <c r="AY260" s="27" t="str">
        <f>IF(AV42=$A$11,AI43,IF(AV43=$A$11,AI42,""))</f>
        <v/>
      </c>
      <c r="AZ260" s="1" t="str">
        <f ca="1">IF(AV42=$A$11,AJ43,IF(AV43=$A$11,AJ42,"Loser Match "&amp;AI45))</f>
        <v>Loser Match 34</v>
      </c>
      <c r="BB260" s="23"/>
      <c r="BC260" s="352"/>
      <c r="BD260" s="23"/>
      <c r="BE260" s="352"/>
      <c r="BF260" s="23"/>
      <c r="BG260" s="352"/>
      <c r="BH260" s="23"/>
      <c r="BI260" s="352"/>
      <c r="BJ260" s="23"/>
      <c r="BK260" s="364"/>
      <c r="BL260" s="138">
        <f>IF(BB260&gt;BB261,1,0)+IF(BD260&gt;BD261,1,0)+IF(BF260&gt;BF261,1,0)+IF(BH260&gt;BH261,1,0)+IF(BJ260&gt;BJ261,1,0)</f>
        <v>0</v>
      </c>
      <c r="CS260" s="28"/>
      <c r="CT260" s="29"/>
      <c r="CU260" s="16"/>
      <c r="CV260" s="1"/>
      <c r="CW260" s="1"/>
      <c r="CX260" s="9"/>
      <c r="CY260" s="351"/>
      <c r="CZ260" s="9"/>
      <c r="DA260" s="351"/>
      <c r="DB260" s="9"/>
      <c r="DC260" s="351"/>
      <c r="DD260" s="9"/>
      <c r="DE260" s="351"/>
      <c r="DF260" s="9"/>
      <c r="DG260" s="368"/>
      <c r="DH260" s="156"/>
      <c r="DI260" s="29"/>
      <c r="DJ260" s="29"/>
      <c r="DK260" s="112"/>
      <c r="DL260" s="29"/>
      <c r="DM260" s="29"/>
      <c r="DN260" s="29"/>
      <c r="DO260" s="351"/>
      <c r="DP260" s="1"/>
      <c r="DQ260" s="351"/>
      <c r="DR260" s="1"/>
      <c r="DS260" s="351"/>
      <c r="DT260" s="1"/>
      <c r="DU260" s="351"/>
      <c r="DV260" s="1"/>
      <c r="DW260" s="351"/>
      <c r="DX260" s="138"/>
      <c r="DY260" s="28"/>
      <c r="DZ260" s="1"/>
      <c r="EA260" s="1"/>
      <c r="EB260" s="1"/>
      <c r="EC260" s="1"/>
      <c r="EN260" s="1"/>
      <c r="EO260" s="1"/>
      <c r="EP260" s="1"/>
      <c r="EQ260" s="1"/>
      <c r="ER260" s="1"/>
      <c r="ES260" s="1"/>
      <c r="FE260" s="28"/>
    </row>
    <row r="261" spans="1:161" ht="15" customHeight="1" x14ac:dyDescent="0.25">
      <c r="B261" s="9"/>
      <c r="C261" s="16"/>
      <c r="D261" s="1"/>
      <c r="E261" s="1"/>
      <c r="F261" s="9"/>
      <c r="G261" s="351"/>
      <c r="H261" s="9"/>
      <c r="I261" s="351"/>
      <c r="J261" s="9"/>
      <c r="K261" s="351"/>
      <c r="L261" s="9"/>
      <c r="M261" s="351"/>
      <c r="N261" s="9"/>
      <c r="O261" s="351"/>
      <c r="P261" s="138"/>
      <c r="Q261" s="207"/>
      <c r="R261" s="238" t="str">
        <f ca="1">IF(AND(C267="(Bye)",C268&lt;&gt;""),B268,"")</f>
        <v>L8</v>
      </c>
      <c r="S261" s="15" t="str">
        <f ca="1">IF(P267=$A$11,C267,IF(P268=$A$11,C268,""))</f>
        <v>(Bye)</v>
      </c>
      <c r="T261" s="10" t="str">
        <f ca="1">IF(P267=$A$11,D267,IF(P268=$A$11,D268,"Winner Match "&amp;C270))</f>
        <v/>
      </c>
      <c r="U261" s="10"/>
      <c r="V261" s="24"/>
      <c r="W261" s="353"/>
      <c r="X261" s="24"/>
      <c r="Y261" s="353"/>
      <c r="Z261" s="24"/>
      <c r="AA261" s="353"/>
      <c r="AB261" s="24"/>
      <c r="AC261" s="353"/>
      <c r="AD261" s="24"/>
      <c r="AE261" s="365"/>
      <c r="AF261" s="149">
        <f>IF(S260="(Bye)",$A$11,IF(V260&lt;V261,1,0)+IF(X260&lt;X261,1,0)+IF(Z260&lt;Z261,1,0)+IF(AB260&lt;AB261,1,0)+IF(AD260&lt;AD261,1,0))</f>
        <v>0</v>
      </c>
      <c r="AG261" s="148"/>
      <c r="AH261" s="218"/>
      <c r="AI261" s="1"/>
      <c r="AJ261" s="1"/>
      <c r="AK261" s="1"/>
      <c r="AL261" s="1"/>
      <c r="AM261" s="351"/>
      <c r="AN261" s="1"/>
      <c r="AW261" s="207"/>
      <c r="AX261" s="161"/>
      <c r="AY261" s="15" t="str">
        <f>IF(AV267=$A$11,AI267,IF(AV268=$A$11,AI268,""))</f>
        <v/>
      </c>
      <c r="AZ261" s="10" t="str">
        <f ca="1">IF(AV267=$A$11,AJ267,IF(AV268=$A$11,AJ268,"Winner Match "&amp;AI270))</f>
        <v>Winner Match 43</v>
      </c>
      <c r="BA261" s="10"/>
      <c r="BB261" s="24"/>
      <c r="BC261" s="353"/>
      <c r="BD261" s="24"/>
      <c r="BE261" s="353"/>
      <c r="BF261" s="24"/>
      <c r="BG261" s="353"/>
      <c r="BH261" s="24"/>
      <c r="BI261" s="353"/>
      <c r="BJ261" s="24"/>
      <c r="BK261" s="365"/>
      <c r="BL261" s="149">
        <f>IF(BB260&lt;BB261,1,0)+IF(BD260&lt;BD261,1,0)+IF(BF260&lt;BF261,1,0)+IF(BH260&lt;BH261,1,0)+IF(BJ260&lt;BJ261,1,0)</f>
        <v>0</v>
      </c>
      <c r="BM261" s="28"/>
      <c r="CS261" s="28"/>
      <c r="CT261" s="29"/>
      <c r="CU261" s="16"/>
      <c r="CV261" s="1"/>
      <c r="CW261" s="1"/>
      <c r="CX261" s="9"/>
      <c r="CY261" s="351"/>
      <c r="CZ261" s="9"/>
      <c r="DA261" s="351"/>
      <c r="DB261" s="9"/>
      <c r="DC261" s="351"/>
      <c r="DD261" s="9"/>
      <c r="DE261" s="351"/>
      <c r="DF261" s="9"/>
      <c r="DG261" s="368"/>
      <c r="DH261" s="156"/>
      <c r="DI261" s="29"/>
      <c r="DJ261" s="29"/>
      <c r="DK261" s="112"/>
      <c r="DL261" s="29"/>
      <c r="DM261" s="29"/>
      <c r="DN261" s="29"/>
      <c r="DO261" s="351"/>
      <c r="DP261" s="1"/>
      <c r="DQ261" s="351"/>
      <c r="DR261" s="1"/>
      <c r="DS261" s="351"/>
      <c r="DT261" s="1"/>
      <c r="DU261" s="351"/>
      <c r="DV261" s="1"/>
      <c r="DW261" s="351"/>
      <c r="DX261" s="138"/>
      <c r="DY261" s="28"/>
      <c r="DZ261" s="1"/>
      <c r="EA261" s="1"/>
      <c r="EB261" s="1"/>
      <c r="EC261" s="1"/>
      <c r="EN261" s="1"/>
      <c r="EO261" s="1"/>
      <c r="EP261" s="1"/>
      <c r="EQ261" s="1"/>
      <c r="ER261" s="1"/>
      <c r="ES261" s="1"/>
      <c r="FE261" s="28"/>
    </row>
    <row r="262" spans="1:161" ht="15" customHeight="1" x14ac:dyDescent="0.25">
      <c r="B262" s="9"/>
      <c r="C262" s="16"/>
      <c r="D262" s="1"/>
      <c r="E262" s="1"/>
      <c r="F262" s="9"/>
      <c r="G262" s="351"/>
      <c r="H262" s="9"/>
      <c r="I262" s="351"/>
      <c r="J262" s="9"/>
      <c r="K262" s="351"/>
      <c r="L262" s="9"/>
      <c r="M262" s="351"/>
      <c r="N262" s="9"/>
      <c r="O262" s="351"/>
      <c r="P262" s="138"/>
      <c r="Q262" s="148"/>
      <c r="R262" s="238"/>
      <c r="S262" s="16"/>
      <c r="T262" s="1"/>
      <c r="U262" s="1"/>
      <c r="V262" s="9"/>
      <c r="W262" s="351"/>
      <c r="X262" s="9"/>
      <c r="Y262" s="351"/>
      <c r="Z262" s="9"/>
      <c r="AA262" s="351"/>
      <c r="AB262" s="9"/>
      <c r="AC262" s="351"/>
      <c r="AD262" s="9"/>
      <c r="AE262" s="366"/>
      <c r="AG262" s="148"/>
      <c r="AH262" s="218"/>
      <c r="AI262" s="1"/>
      <c r="AJ262" s="1"/>
      <c r="AK262" s="1"/>
      <c r="AL262" s="1"/>
      <c r="AM262" s="351"/>
      <c r="AN262" s="1"/>
      <c r="AW262" s="148"/>
      <c r="AX262" s="161"/>
      <c r="AY262" s="16"/>
      <c r="BB262" s="9"/>
      <c r="BD262" s="9"/>
      <c r="BF262" s="9"/>
      <c r="BH262" s="9"/>
      <c r="BJ262" s="9"/>
      <c r="BK262" s="366"/>
      <c r="BL262" s="137"/>
      <c r="BM262" s="28"/>
      <c r="CS262" s="28"/>
      <c r="CT262" s="29"/>
      <c r="CU262" s="16"/>
      <c r="CV262" s="1"/>
      <c r="CW262" s="1"/>
      <c r="CX262" s="9"/>
      <c r="CY262" s="351"/>
      <c r="CZ262" s="9"/>
      <c r="DA262" s="351"/>
      <c r="DB262" s="9"/>
      <c r="DC262" s="351"/>
      <c r="DD262" s="9"/>
      <c r="DE262" s="351"/>
      <c r="DF262" s="9"/>
      <c r="DG262" s="368"/>
      <c r="DH262" s="156"/>
      <c r="DI262" s="29"/>
      <c r="DJ262" s="29"/>
      <c r="DK262" s="112"/>
      <c r="DL262" s="29"/>
      <c r="DM262" s="29"/>
      <c r="DN262" s="29"/>
      <c r="DO262" s="351"/>
      <c r="DP262" s="1"/>
      <c r="DQ262" s="351"/>
      <c r="DR262" s="1"/>
      <c r="DS262" s="351"/>
      <c r="DT262" s="1"/>
      <c r="DU262" s="351"/>
      <c r="DV262" s="1"/>
      <c r="DW262" s="351"/>
      <c r="DX262" s="138"/>
      <c r="DY262" s="28"/>
      <c r="DZ262" s="1"/>
      <c r="EA262" s="1"/>
      <c r="EB262" s="1"/>
      <c r="EC262" s="1"/>
      <c r="EN262" s="1"/>
      <c r="EO262" s="1"/>
      <c r="EP262" s="1"/>
      <c r="EQ262" s="1"/>
      <c r="ER262" s="1"/>
      <c r="ES262" s="1"/>
      <c r="FE262" s="28"/>
    </row>
    <row r="263" spans="1:161" ht="15" customHeight="1" x14ac:dyDescent="0.25">
      <c r="B263" s="9"/>
      <c r="C263" s="16"/>
      <c r="D263" s="1"/>
      <c r="E263" s="1"/>
      <c r="F263" s="9"/>
      <c r="G263" s="351"/>
      <c r="H263" s="9"/>
      <c r="I263" s="351"/>
      <c r="J263" s="9"/>
      <c r="K263" s="351"/>
      <c r="L263" s="9"/>
      <c r="M263" s="351"/>
      <c r="N263" s="9"/>
      <c r="O263" s="351"/>
      <c r="P263" s="138"/>
      <c r="Q263" s="148"/>
      <c r="R263" s="220"/>
      <c r="S263" s="22">
        <f ca="1">IF(S260="(Bye)",S249,IF(S261="(Bye)",S249,S249+1))</f>
        <v>32</v>
      </c>
      <c r="T263" s="19">
        <f ca="1">VLOOKUP(S263,dummy1!$O$9:$R$136,2,FALSE)</f>
        <v>42040</v>
      </c>
      <c r="U263" s="20">
        <f ca="1">VLOOKUP(S263,dummy1!$O$9:$R$136,3,FALSE)</f>
        <v>0.70833333333333337</v>
      </c>
      <c r="V263" s="420" t="str">
        <f ca="1">VLOOKUP(S263,dummy1!$O$9:$R$136,4,FALSE)</f>
        <v>Court 16</v>
      </c>
      <c r="W263" s="421"/>
      <c r="X263" s="421"/>
      <c r="Y263" s="421"/>
      <c r="Z263" s="421"/>
      <c r="AA263" s="421"/>
      <c r="AB263" s="421"/>
      <c r="AC263" s="421"/>
      <c r="AD263" s="422"/>
      <c r="AE263" s="366"/>
      <c r="AG263" s="148"/>
      <c r="AH263" s="218"/>
      <c r="AI263" s="1"/>
      <c r="AJ263" s="1"/>
      <c r="AK263" s="1"/>
      <c r="AL263" s="1"/>
      <c r="AM263" s="351"/>
      <c r="AN263" s="1"/>
      <c r="AW263" s="148"/>
      <c r="AX263" s="162"/>
      <c r="AY263" s="22">
        <f ca="1">AY235+1</f>
        <v>55</v>
      </c>
      <c r="AZ263" s="19">
        <f ca="1">VLOOKUP(AY263,dummy1!$O$9:$R$136,2,FALSE)</f>
        <v>42040</v>
      </c>
      <c r="BA263" s="20">
        <f ca="1">VLOOKUP(AY263,dummy1!$O$9:$R$136,3,FALSE)</f>
        <v>0.87500000000000011</v>
      </c>
      <c r="BB263" s="420" t="str">
        <f ca="1">VLOOKUP(AY263,dummy1!$O$9:$R$136,4,FALSE)</f>
        <v>Court 7</v>
      </c>
      <c r="BC263" s="421"/>
      <c r="BD263" s="421"/>
      <c r="BE263" s="421"/>
      <c r="BF263" s="421"/>
      <c r="BG263" s="421"/>
      <c r="BH263" s="421"/>
      <c r="BI263" s="421"/>
      <c r="BJ263" s="422"/>
      <c r="BK263" s="366"/>
      <c r="BL263" s="137"/>
      <c r="BM263" s="28"/>
      <c r="CS263" s="28"/>
      <c r="CT263" s="29"/>
      <c r="CU263" s="16"/>
      <c r="CV263" s="1"/>
      <c r="CW263" s="1"/>
      <c r="CX263" s="9"/>
      <c r="CY263" s="351"/>
      <c r="CZ263" s="9"/>
      <c r="DA263" s="351"/>
      <c r="DB263" s="9"/>
      <c r="DC263" s="351"/>
      <c r="DD263" s="9"/>
      <c r="DE263" s="351"/>
      <c r="DF263" s="9"/>
      <c r="DG263" s="368"/>
      <c r="DH263" s="156"/>
      <c r="DI263" s="29"/>
      <c r="DJ263" s="29"/>
      <c r="DK263" s="112"/>
      <c r="DL263" s="29"/>
      <c r="DM263" s="29"/>
      <c r="DN263" s="29"/>
      <c r="DO263" s="351"/>
      <c r="DP263" s="1"/>
      <c r="DQ263" s="351"/>
      <c r="DR263" s="1"/>
      <c r="DS263" s="351"/>
      <c r="DT263" s="1"/>
      <c r="DU263" s="351"/>
      <c r="DV263" s="1"/>
      <c r="DW263" s="351"/>
      <c r="DX263" s="138"/>
      <c r="DY263" s="28"/>
      <c r="DZ263" s="1"/>
      <c r="EA263" s="1"/>
      <c r="EB263" s="1"/>
      <c r="EC263" s="1"/>
      <c r="EN263" s="1"/>
      <c r="EO263" s="1"/>
      <c r="EP263" s="1"/>
      <c r="EQ263" s="1"/>
      <c r="ER263" s="1"/>
      <c r="ES263" s="1"/>
      <c r="FE263" s="28"/>
    </row>
    <row r="264" spans="1:161" ht="15" customHeight="1" x14ac:dyDescent="0.25">
      <c r="B264" s="9"/>
      <c r="C264" s="16"/>
      <c r="D264" s="1"/>
      <c r="E264" s="1"/>
      <c r="F264" s="9"/>
      <c r="G264" s="351"/>
      <c r="H264" s="9"/>
      <c r="I264" s="351"/>
      <c r="J264" s="9"/>
      <c r="K264" s="351"/>
      <c r="L264" s="9"/>
      <c r="M264" s="351"/>
      <c r="N264" s="9"/>
      <c r="O264" s="351"/>
      <c r="P264" s="138"/>
      <c r="Q264" s="148"/>
      <c r="R264" s="221"/>
      <c r="S264" s="7"/>
      <c r="T264" s="5"/>
      <c r="U264" s="5"/>
      <c r="V264" s="18"/>
      <c r="W264" s="355"/>
      <c r="X264" s="18"/>
      <c r="Y264" s="355"/>
      <c r="Z264" s="18"/>
      <c r="AA264" s="355"/>
      <c r="AB264" s="18"/>
      <c r="AC264" s="355"/>
      <c r="AD264" s="18"/>
      <c r="AE264" s="367"/>
      <c r="AG264" s="148"/>
      <c r="AH264" s="218"/>
      <c r="AI264" s="1"/>
      <c r="AJ264" s="1"/>
      <c r="AK264" s="1"/>
      <c r="AL264" s="1"/>
      <c r="AM264" s="351"/>
      <c r="AN264" s="1"/>
      <c r="AW264" s="148"/>
      <c r="AX264" s="163"/>
      <c r="AY264" s="7"/>
      <c r="AZ264" s="5"/>
      <c r="BA264" s="5"/>
      <c r="BB264" s="18"/>
      <c r="BC264" s="355"/>
      <c r="BD264" s="18"/>
      <c r="BE264" s="355"/>
      <c r="BF264" s="18"/>
      <c r="BG264" s="355"/>
      <c r="BH264" s="18"/>
      <c r="BI264" s="355"/>
      <c r="BJ264" s="18"/>
      <c r="BK264" s="367"/>
      <c r="BL264" s="137"/>
      <c r="BM264" s="28"/>
      <c r="CS264" s="28"/>
      <c r="CT264" s="29"/>
      <c r="CU264" s="16"/>
      <c r="CV264" s="1"/>
      <c r="CW264" s="1"/>
      <c r="CX264" s="9"/>
      <c r="CY264" s="351"/>
      <c r="CZ264" s="9"/>
      <c r="DA264" s="351"/>
      <c r="DB264" s="9"/>
      <c r="DC264" s="351"/>
      <c r="DD264" s="9"/>
      <c r="DE264" s="351"/>
      <c r="DF264" s="9"/>
      <c r="DG264" s="368"/>
      <c r="DH264" s="156"/>
      <c r="DI264" s="29"/>
      <c r="DJ264" s="29"/>
      <c r="DK264" s="112"/>
      <c r="DL264" s="29"/>
      <c r="DM264" s="29"/>
      <c r="DN264" s="29"/>
      <c r="DO264" s="351"/>
      <c r="DP264" s="1"/>
      <c r="DQ264" s="351"/>
      <c r="DR264" s="1"/>
      <c r="DS264" s="351"/>
      <c r="DT264" s="1"/>
      <c r="DU264" s="351"/>
      <c r="DV264" s="1"/>
      <c r="DW264" s="351"/>
      <c r="DX264" s="138"/>
      <c r="DY264" s="28"/>
      <c r="DZ264" s="1"/>
      <c r="EA264" s="1"/>
      <c r="EB264" s="1"/>
      <c r="EC264" s="1"/>
      <c r="EN264" s="1"/>
      <c r="EO264" s="1"/>
      <c r="EP264" s="1"/>
      <c r="EQ264" s="1"/>
      <c r="ER264" s="1"/>
      <c r="ES264" s="1"/>
      <c r="FE264" s="28"/>
    </row>
    <row r="265" spans="1:161" ht="15" customHeight="1" x14ac:dyDescent="0.25">
      <c r="B265" s="18"/>
      <c r="C265" s="7"/>
      <c r="D265" s="5"/>
      <c r="E265" s="5"/>
      <c r="F265" s="18"/>
      <c r="G265" s="355"/>
      <c r="H265" s="18"/>
      <c r="I265" s="355"/>
      <c r="J265" s="18"/>
      <c r="K265" s="355"/>
      <c r="L265" s="18"/>
      <c r="M265" s="355"/>
      <c r="N265" s="18"/>
      <c r="O265" s="355"/>
      <c r="P265" s="138"/>
      <c r="Q265" s="148"/>
      <c r="R265" s="218"/>
      <c r="S265" s="1"/>
      <c r="T265" s="1"/>
      <c r="U265" s="1"/>
      <c r="V265" s="1"/>
      <c r="W265" s="351"/>
      <c r="X265" s="1"/>
      <c r="Y265" s="351"/>
      <c r="Z265" s="1"/>
      <c r="AA265" s="351"/>
      <c r="AB265" s="1"/>
      <c r="AC265" s="351"/>
      <c r="AD265" s="1"/>
      <c r="AE265" s="351"/>
      <c r="AF265" s="138"/>
      <c r="AG265" s="148"/>
      <c r="AH265" s="218"/>
      <c r="AI265" s="1"/>
      <c r="AJ265" s="1"/>
      <c r="AK265" s="1"/>
      <c r="AL265" s="1"/>
      <c r="AM265" s="351"/>
      <c r="AN265" s="1"/>
      <c r="AW265" s="148"/>
      <c r="BM265" s="28"/>
      <c r="CS265" s="28"/>
      <c r="CT265" s="29"/>
      <c r="CU265" s="16"/>
      <c r="CV265" s="1"/>
      <c r="CW265" s="1"/>
      <c r="CX265" s="9"/>
      <c r="CY265" s="351"/>
      <c r="CZ265" s="9"/>
      <c r="DA265" s="351"/>
      <c r="DB265" s="9"/>
      <c r="DC265" s="351"/>
      <c r="DD265" s="9"/>
      <c r="DE265" s="351"/>
      <c r="DF265" s="9"/>
      <c r="DG265" s="368"/>
      <c r="DH265" s="156"/>
      <c r="DI265" s="29"/>
      <c r="DJ265" s="29"/>
      <c r="DK265" s="112"/>
      <c r="DL265" s="29"/>
      <c r="DM265" s="29"/>
      <c r="DN265" s="29"/>
      <c r="DO265" s="351"/>
      <c r="DP265" s="1"/>
      <c r="DQ265" s="351"/>
      <c r="DR265" s="1"/>
      <c r="DS265" s="351"/>
      <c r="DT265" s="1"/>
      <c r="DU265" s="351"/>
      <c r="DV265" s="1"/>
      <c r="DW265" s="351"/>
      <c r="DX265" s="138"/>
      <c r="DY265" s="28"/>
      <c r="DZ265" s="1"/>
      <c r="EA265" s="1"/>
      <c r="EB265" s="1"/>
      <c r="EC265" s="1"/>
      <c r="EN265" s="1"/>
      <c r="EO265" s="1"/>
      <c r="EP265" s="1"/>
      <c r="EQ265" s="1"/>
      <c r="ER265" s="1"/>
      <c r="ES265" s="1"/>
      <c r="FE265" s="28"/>
    </row>
    <row r="266" spans="1:161" ht="15" customHeight="1" x14ac:dyDescent="0.25">
      <c r="A266" s="137" t="str">
        <f ca="1">IF(OR(C267="(Bye)",C268="(Bye)"),"Bye","")</f>
        <v>Bye</v>
      </c>
      <c r="B266" s="106"/>
      <c r="C266" s="12"/>
      <c r="D266" s="13"/>
      <c r="E266" s="8"/>
      <c r="F266" s="8"/>
      <c r="G266" s="354"/>
      <c r="H266" s="8"/>
      <c r="I266" s="354"/>
      <c r="J266" s="8"/>
      <c r="K266" s="354"/>
      <c r="L266" s="8"/>
      <c r="M266" s="354"/>
      <c r="N266" s="8"/>
      <c r="O266" s="363"/>
      <c r="P266" s="138"/>
      <c r="Q266" s="148"/>
      <c r="R266" s="218"/>
      <c r="S266" s="1"/>
      <c r="T266" s="1"/>
      <c r="U266" s="1"/>
      <c r="V266" s="1"/>
      <c r="W266" s="351"/>
      <c r="X266" s="1"/>
      <c r="Y266" s="351"/>
      <c r="Z266" s="1"/>
      <c r="AA266" s="351"/>
      <c r="AB266" s="1"/>
      <c r="AC266" s="351"/>
      <c r="AD266" s="1"/>
      <c r="AE266" s="351"/>
      <c r="AF266" s="138"/>
      <c r="AG266" s="148"/>
      <c r="AH266" s="248"/>
      <c r="AI266" s="12"/>
      <c r="AJ266" s="13"/>
      <c r="AK266" s="8"/>
      <c r="AL266" s="8"/>
      <c r="AM266" s="354"/>
      <c r="AN266" s="8"/>
      <c r="AO266" s="354"/>
      <c r="AP266" s="8"/>
      <c r="AQ266" s="354"/>
      <c r="AR266" s="8"/>
      <c r="AS266" s="354"/>
      <c r="AT266" s="8"/>
      <c r="AU266" s="363"/>
      <c r="AV266" s="137"/>
      <c r="AW266" s="148"/>
      <c r="BM266" s="28"/>
      <c r="CD266" s="176"/>
      <c r="CE266" s="12"/>
      <c r="CF266" s="13"/>
      <c r="CG266" s="8"/>
      <c r="CH266" s="8"/>
      <c r="CI266" s="354"/>
      <c r="CJ266" s="8"/>
      <c r="CK266" s="354"/>
      <c r="CL266" s="8"/>
      <c r="CM266" s="354"/>
      <c r="CN266" s="8"/>
      <c r="CO266" s="354"/>
      <c r="CP266" s="8"/>
      <c r="CQ266" s="363"/>
      <c r="CR266" s="137"/>
      <c r="CS266" s="28"/>
      <c r="CT266" s="29"/>
      <c r="CU266" s="16"/>
      <c r="CV266" s="1"/>
      <c r="CW266" s="1"/>
      <c r="CX266" s="9"/>
      <c r="CY266" s="351"/>
      <c r="CZ266" s="9"/>
      <c r="DA266" s="351"/>
      <c r="DB266" s="9"/>
      <c r="DC266" s="351"/>
      <c r="DD266" s="9"/>
      <c r="DE266" s="351"/>
      <c r="DF266" s="9"/>
      <c r="DG266" s="368"/>
      <c r="DH266" s="156"/>
      <c r="DI266" s="29"/>
      <c r="DJ266" s="29"/>
      <c r="DK266" s="112"/>
      <c r="DL266" s="29"/>
      <c r="DM266" s="29"/>
      <c r="DN266" s="29"/>
      <c r="DO266" s="351"/>
      <c r="DP266" s="1"/>
      <c r="DQ266" s="351"/>
      <c r="DR266" s="1"/>
      <c r="DS266" s="351"/>
      <c r="DT266" s="1"/>
      <c r="DU266" s="351"/>
      <c r="DV266" s="1"/>
      <c r="DW266" s="351"/>
      <c r="DX266" s="138"/>
      <c r="DY266" s="28"/>
      <c r="DZ266" s="1"/>
      <c r="EA266" s="1"/>
      <c r="EB266" s="1"/>
      <c r="EC266" s="1"/>
      <c r="EN266" s="1"/>
      <c r="EO266" s="1"/>
      <c r="EP266" s="1"/>
      <c r="EQ266" s="1"/>
      <c r="ER266" s="1"/>
      <c r="ES266" s="1"/>
      <c r="FE266" s="28"/>
    </row>
    <row r="267" spans="1:161" ht="15" customHeight="1" thickBot="1" x14ac:dyDescent="0.3">
      <c r="B267" s="160" t="str">
        <f ca="1">"L"&amp;C60</f>
        <v>L8</v>
      </c>
      <c r="C267" s="15" t="str">
        <f ca="1">IF(P57=$A$11,C58,IF(P58=$A$11,C57,""))</f>
        <v>(Bye)</v>
      </c>
      <c r="D267" s="1" t="str">
        <f ca="1">IF(P57=$A$11,D58,IF(P58=$A$11,D57,"Loser Match "&amp;C60))</f>
        <v/>
      </c>
      <c r="E267" s="1"/>
      <c r="F267" s="23"/>
      <c r="G267" s="352"/>
      <c r="H267" s="23"/>
      <c r="I267" s="352"/>
      <c r="J267" s="23"/>
      <c r="K267" s="352"/>
      <c r="L267" s="23"/>
      <c r="M267" s="352"/>
      <c r="N267" s="23"/>
      <c r="O267" s="364"/>
      <c r="P267" s="138">
        <f ca="1">IF(C268="(Bye)",$A$11,IF(F267&gt;F268,1,0)+IF(H267&gt;H268,1,0)+IF(J267&gt;J268,1,0)+IF(L267&gt;L268,1,0)+IF(N267&gt;N268,1,0))</f>
        <v>3</v>
      </c>
      <c r="Q267" s="148"/>
      <c r="R267" s="218"/>
      <c r="S267" s="1"/>
      <c r="T267" s="1"/>
      <c r="U267" s="1"/>
      <c r="V267" s="1"/>
      <c r="W267" s="351"/>
      <c r="X267" s="1"/>
      <c r="Y267" s="351"/>
      <c r="Z267" s="1"/>
      <c r="AA267" s="351"/>
      <c r="AB267" s="1"/>
      <c r="AC267" s="351"/>
      <c r="AD267" s="1"/>
      <c r="AE267" s="351"/>
      <c r="AF267" s="138"/>
      <c r="AG267" s="147"/>
      <c r="AH267" s="249" t="str">
        <f ca="1">IF(AND(S261="(Bye)",S260&lt;&gt;""),R260,"")</f>
        <v/>
      </c>
      <c r="AI267" s="27" t="str">
        <f ca="1">IF(AF260=$A$11,S260,IF(AF261=$A$11,S261,""))</f>
        <v/>
      </c>
      <c r="AJ267" s="1" t="str">
        <f ca="1">IF(AF260=$A$11,T260,IF(AF261=$A$11,T261,"Winner Match "&amp;S263))</f>
        <v>Loser Match 20</v>
      </c>
      <c r="AK267" s="1"/>
      <c r="AL267" s="23"/>
      <c r="AM267" s="352"/>
      <c r="AN267" s="23"/>
      <c r="AO267" s="352"/>
      <c r="AP267" s="23"/>
      <c r="AQ267" s="352"/>
      <c r="AR267" s="23"/>
      <c r="AS267" s="352"/>
      <c r="AT267" s="23"/>
      <c r="AU267" s="364"/>
      <c r="AV267" s="138">
        <f>IF(AL267&gt;AL268,1,0)+IF(AN267&gt;AN268,1,0)+IF(AP267&gt;AP268,1,0)+IF(AR267&gt;AR268,1,0)+IF(AT267&gt;AT268,1,0)</f>
        <v>0</v>
      </c>
      <c r="AW267" s="148"/>
      <c r="BM267" s="28"/>
      <c r="CD267" s="180" t="str">
        <f ca="1">"L"&amp;AY177</f>
        <v>L52</v>
      </c>
      <c r="CE267" s="27" t="str">
        <f>IF(BL174=$A$11,AY175,IF(BL175=$A$11,AY174,""))</f>
        <v/>
      </c>
      <c r="CF267" s="1" t="str">
        <f ca="1">IF(BL174=$A$11,AZ175,IF(BL175=$A$11,AZ174,"Loser Match "&amp;AY177))</f>
        <v>Loser Match 52</v>
      </c>
      <c r="CH267" s="23"/>
      <c r="CI267" s="352"/>
      <c r="CJ267" s="23"/>
      <c r="CK267" s="352"/>
      <c r="CL267" s="23"/>
      <c r="CM267" s="352"/>
      <c r="CN267" s="23"/>
      <c r="CO267" s="352"/>
      <c r="CP267" s="23"/>
      <c r="CQ267" s="364"/>
      <c r="CR267" s="138">
        <f>IF(CH267&gt;CH268,1,0)+IF(CJ267&gt;CJ268,1,0)+IF(CL267&gt;CL268,1,0)+IF(CN267&gt;CN268,1,0)+IF(CP267&gt;CP268,1,0)</f>
        <v>0</v>
      </c>
      <c r="CS267" s="28"/>
      <c r="CT267" s="29"/>
      <c r="CU267" s="16"/>
      <c r="CV267" s="1"/>
      <c r="CW267" s="1"/>
      <c r="CX267" s="9"/>
      <c r="CY267" s="351"/>
      <c r="CZ267" s="9"/>
      <c r="DA267" s="351"/>
      <c r="DB267" s="9"/>
      <c r="DC267" s="351"/>
      <c r="DD267" s="9"/>
      <c r="DE267" s="351"/>
      <c r="DF267" s="9"/>
      <c r="DG267" s="368"/>
      <c r="DH267" s="156"/>
      <c r="DI267" s="29"/>
      <c r="DJ267" s="29"/>
      <c r="DK267" s="112"/>
      <c r="DL267" s="29"/>
      <c r="DM267" s="29"/>
      <c r="DN267" s="29"/>
      <c r="DO267" s="351"/>
      <c r="DP267" s="1"/>
      <c r="DQ267" s="351"/>
      <c r="DR267" s="1"/>
      <c r="DS267" s="351"/>
      <c r="DT267" s="1"/>
      <c r="DU267" s="351"/>
      <c r="DV267" s="1"/>
      <c r="DW267" s="351"/>
      <c r="DX267" s="138"/>
      <c r="DY267" s="28"/>
      <c r="DZ267" s="1"/>
      <c r="EA267" s="1"/>
      <c r="EB267" s="1"/>
      <c r="EC267" s="1"/>
      <c r="EN267" s="1"/>
      <c r="EO267" s="1"/>
      <c r="EP267" s="1"/>
      <c r="EQ267" s="1"/>
      <c r="ER267" s="1"/>
      <c r="ES267" s="1"/>
      <c r="FE267" s="28"/>
    </row>
    <row r="268" spans="1:161" ht="15" customHeight="1" x14ac:dyDescent="0.25">
      <c r="B268" s="160" t="str">
        <f ca="1">"L"&amp;C66</f>
        <v>L8</v>
      </c>
      <c r="C268" s="15" t="str">
        <f ca="1">IF(P63=$A$11,C64,IF(P64=$A$11,C63,""))</f>
        <v>(Bye)</v>
      </c>
      <c r="D268" s="10" t="str">
        <f ca="1">IF(P63=$A$11,D64,IF(P64=$A$11,D63,"Loser Match "&amp;C66))</f>
        <v/>
      </c>
      <c r="E268" s="10"/>
      <c r="F268" s="24"/>
      <c r="G268" s="353"/>
      <c r="H268" s="24"/>
      <c r="I268" s="353"/>
      <c r="J268" s="24"/>
      <c r="K268" s="353"/>
      <c r="L268" s="24"/>
      <c r="M268" s="353"/>
      <c r="N268" s="24"/>
      <c r="O268" s="365"/>
      <c r="P268" s="149">
        <f ca="1">IF(C267="(Bye)",$A$11,IF(F267&lt;F268,1,0)+IF(H267&lt;H268,1,0)+IF(J267&lt;J268,1,0)+IF(L267&lt;L268,1,0)+IF(N267&lt;N268,1,0))</f>
        <v>3</v>
      </c>
      <c r="Q268" s="138"/>
      <c r="R268" s="218"/>
      <c r="S268" s="1"/>
      <c r="T268" s="1"/>
      <c r="U268" s="1"/>
      <c r="V268" s="1"/>
      <c r="W268" s="351"/>
      <c r="X268" s="1"/>
      <c r="Y268" s="351"/>
      <c r="Z268" s="1"/>
      <c r="AA268" s="351"/>
      <c r="AB268" s="1"/>
      <c r="AC268" s="351"/>
      <c r="AD268" s="1"/>
      <c r="AE268" s="351"/>
      <c r="AF268" s="138"/>
      <c r="AG268" s="148"/>
      <c r="AH268" s="219" t="str">
        <f ca="1">IF(AND(S275="(Bye)",S274&lt;&gt;""),R274,"")</f>
        <v/>
      </c>
      <c r="AI268" s="15" t="str">
        <f ca="1">IF(AF274=$A$11,S274,IF(AF275=$A$11,S275,""))</f>
        <v/>
      </c>
      <c r="AJ268" s="10" t="str">
        <f ca="1">IF(AF274=$A$11,T274,IF(AF275=$A$11,T275,"Winner Match "&amp;S277))</f>
        <v>Loser Match 19</v>
      </c>
      <c r="AK268" s="10"/>
      <c r="AL268" s="24"/>
      <c r="AM268" s="353"/>
      <c r="AN268" s="24"/>
      <c r="AO268" s="353"/>
      <c r="AP268" s="24"/>
      <c r="AQ268" s="353"/>
      <c r="AR268" s="24"/>
      <c r="AS268" s="353"/>
      <c r="AT268" s="24"/>
      <c r="AU268" s="365"/>
      <c r="AV268" s="149">
        <f>IF(AL267&lt;AL268,1,0)+IF(AN267&lt;AN268,1,0)+IF(AP267&lt;AP268,1,0)+IF(AR267&lt;AR268,1,0)+IF(AT267&lt;AT268,1,0)</f>
        <v>0</v>
      </c>
      <c r="BM268" s="28"/>
      <c r="CC268" s="207"/>
      <c r="CD268" s="161"/>
      <c r="CE268" s="15" t="str">
        <f>IF(CB274=$A$11,BO274,IF(CB275=$A$11,BO275,""))</f>
        <v/>
      </c>
      <c r="CF268" s="10" t="str">
        <f ca="1">IF(CB274=$A$11,BP274,IF(CB275=$A$11,BP275,"Winner Match "&amp;BO277))</f>
        <v>Winner Match 64</v>
      </c>
      <c r="CG268" s="10"/>
      <c r="CH268" s="24"/>
      <c r="CI268" s="353"/>
      <c r="CJ268" s="24"/>
      <c r="CK268" s="353"/>
      <c r="CL268" s="24"/>
      <c r="CM268" s="353"/>
      <c r="CN268" s="24"/>
      <c r="CO268" s="353"/>
      <c r="CP268" s="24"/>
      <c r="CQ268" s="365"/>
      <c r="CR268" s="149">
        <f>IF(CH267&lt;CH268,1,0)+IF(CJ267&lt;CJ268,1,0)+IF(CL267&lt;CL268,1,0)+IF(CN267&lt;CN268,1,0)+IF(CP267&lt;CP268,1,0)</f>
        <v>0</v>
      </c>
      <c r="CT268" s="29"/>
      <c r="CU268" s="16"/>
      <c r="CV268" s="1"/>
      <c r="CW268" s="1"/>
      <c r="CX268" s="9"/>
      <c r="CY268" s="351"/>
      <c r="CZ268" s="9"/>
      <c r="DA268" s="351"/>
      <c r="DB268" s="9"/>
      <c r="DC268" s="351"/>
      <c r="DD268" s="9"/>
      <c r="DE268" s="351"/>
      <c r="DF268" s="9"/>
      <c r="DG268" s="368"/>
      <c r="DH268" s="156"/>
      <c r="DI268" s="29"/>
      <c r="DJ268" s="29"/>
      <c r="DK268" s="112"/>
      <c r="DL268" s="29"/>
      <c r="DM268" s="29"/>
      <c r="DN268" s="29"/>
      <c r="DO268" s="351"/>
      <c r="DP268" s="1"/>
      <c r="DQ268" s="351"/>
      <c r="DR268" s="1"/>
      <c r="DS268" s="351"/>
      <c r="DT268" s="1"/>
      <c r="DU268" s="351"/>
      <c r="DV268" s="1"/>
      <c r="DW268" s="351"/>
      <c r="DX268" s="138"/>
      <c r="DY268" s="28"/>
      <c r="DZ268" s="1"/>
      <c r="EA268" s="1"/>
      <c r="EB268" s="1"/>
      <c r="EC268" s="1"/>
      <c r="EN268" s="1"/>
      <c r="EO268" s="1"/>
      <c r="EP268" s="1"/>
      <c r="EQ268" s="1"/>
      <c r="ER268" s="1"/>
      <c r="ES268" s="1"/>
      <c r="FE268" s="28"/>
    </row>
    <row r="269" spans="1:161" ht="15" customHeight="1" x14ac:dyDescent="0.25">
      <c r="B269" s="335"/>
      <c r="C269" s="16"/>
      <c r="D269" s="1"/>
      <c r="E269" s="1"/>
      <c r="F269" s="9"/>
      <c r="G269" s="351"/>
      <c r="H269" s="9"/>
      <c r="I269" s="351"/>
      <c r="J269" s="9"/>
      <c r="K269" s="351"/>
      <c r="L269" s="9"/>
      <c r="M269" s="351"/>
      <c r="N269" s="9"/>
      <c r="O269" s="366"/>
      <c r="P269" s="138"/>
      <c r="Q269" s="138"/>
      <c r="R269" s="218"/>
      <c r="S269" s="1"/>
      <c r="T269" s="1"/>
      <c r="U269" s="1"/>
      <c r="V269" s="1"/>
      <c r="W269" s="351"/>
      <c r="X269" s="1"/>
      <c r="Y269" s="351"/>
      <c r="Z269" s="1"/>
      <c r="AA269" s="351"/>
      <c r="AB269" s="1"/>
      <c r="AC269" s="351"/>
      <c r="AD269" s="1"/>
      <c r="AE269" s="351"/>
      <c r="AF269" s="138"/>
      <c r="AG269" s="148"/>
      <c r="AH269" s="219"/>
      <c r="AI269" s="16"/>
      <c r="AJ269" s="1"/>
      <c r="AK269" s="1"/>
      <c r="AL269" s="9"/>
      <c r="AM269" s="351"/>
      <c r="AN269" s="9"/>
      <c r="AP269" s="9"/>
      <c r="AR269" s="9"/>
      <c r="AT269" s="9"/>
      <c r="AU269" s="366"/>
      <c r="AV269" s="137"/>
      <c r="BM269" s="28"/>
      <c r="CC269" s="148"/>
      <c r="CD269" s="161"/>
      <c r="CE269" s="16"/>
      <c r="CH269" s="9"/>
      <c r="CJ269" s="9"/>
      <c r="CL269" s="9"/>
      <c r="CN269" s="9"/>
      <c r="CP269" s="9"/>
      <c r="CQ269" s="366"/>
      <c r="CR269" s="137"/>
      <c r="CT269" s="29"/>
      <c r="CU269" s="16"/>
      <c r="CV269" s="1"/>
      <c r="CW269" s="1"/>
      <c r="CX269" s="9"/>
      <c r="CY269" s="351"/>
      <c r="CZ269" s="9"/>
      <c r="DA269" s="351"/>
      <c r="DB269" s="9"/>
      <c r="DC269" s="351"/>
      <c r="DD269" s="9"/>
      <c r="DE269" s="351"/>
      <c r="DF269" s="9"/>
      <c r="DG269" s="368"/>
      <c r="DH269" s="156"/>
      <c r="DI269" s="29"/>
      <c r="DJ269" s="29"/>
      <c r="DK269" s="112"/>
      <c r="DL269" s="29"/>
      <c r="DM269" s="29"/>
      <c r="DN269" s="29"/>
      <c r="DO269" s="351"/>
      <c r="DP269" s="1"/>
      <c r="DQ269" s="351"/>
      <c r="DR269" s="1"/>
      <c r="DS269" s="351"/>
      <c r="DT269" s="1"/>
      <c r="DU269" s="351"/>
      <c r="DV269" s="1"/>
      <c r="DW269" s="351"/>
      <c r="DX269" s="138"/>
      <c r="DY269" s="28"/>
      <c r="DZ269" s="1"/>
      <c r="EA269" s="1"/>
      <c r="EB269" s="1"/>
      <c r="EC269" s="1"/>
      <c r="EN269" s="1"/>
      <c r="EO269" s="1"/>
      <c r="EP269" s="1"/>
      <c r="EQ269" s="1"/>
      <c r="ER269" s="1"/>
      <c r="ES269" s="1"/>
      <c r="FE269" s="28"/>
    </row>
    <row r="270" spans="1:161" ht="15" customHeight="1" x14ac:dyDescent="0.25">
      <c r="B270" s="162"/>
      <c r="C270" s="22">
        <f ca="1">IF(C267="(Bye)",C256,IF(C268="(Bye)",C256,C256+1))</f>
        <v>12</v>
      </c>
      <c r="D270" s="19">
        <f ca="1">VLOOKUP(C270,dummy1!$O$9:$R$72,2,FALSE)</f>
        <v>42040</v>
      </c>
      <c r="E270" s="20">
        <f ca="1">VLOOKUP(C270,dummy1!$O$9:$R$72,3,FALSE)</f>
        <v>0.625</v>
      </c>
      <c r="F270" s="123" t="str">
        <f ca="1">VLOOKUP(C270,dummy1!$O$9:$R$72,4,FALSE)</f>
        <v>Court 12</v>
      </c>
      <c r="G270" s="372"/>
      <c r="H270" s="124"/>
      <c r="I270" s="372"/>
      <c r="J270" s="124"/>
      <c r="K270" s="372"/>
      <c r="L270" s="124"/>
      <c r="M270" s="372"/>
      <c r="N270" s="125"/>
      <c r="O270" s="366"/>
      <c r="P270" s="138"/>
      <c r="Q270" s="138"/>
      <c r="R270" s="218"/>
      <c r="S270" s="1"/>
      <c r="T270" s="1"/>
      <c r="U270" s="1"/>
      <c r="V270" s="1"/>
      <c r="W270" s="351"/>
      <c r="X270" s="1"/>
      <c r="Y270" s="351"/>
      <c r="Z270" s="1"/>
      <c r="AA270" s="351"/>
      <c r="AB270" s="1"/>
      <c r="AC270" s="351"/>
      <c r="AD270" s="1"/>
      <c r="AE270" s="351"/>
      <c r="AF270" s="138"/>
      <c r="AG270" s="148"/>
      <c r="AH270" s="220"/>
      <c r="AI270" s="22">
        <f ca="1">AI242+1</f>
        <v>43</v>
      </c>
      <c r="AJ270" s="19">
        <f ca="1">VLOOKUP(AI270,dummy1!$O$9:$R$136,2,FALSE)</f>
        <v>42040</v>
      </c>
      <c r="AK270" s="20">
        <f ca="1">VLOOKUP(AI270,dummy1!$O$9:$R$136,3,FALSE)</f>
        <v>0.79166666666666674</v>
      </c>
      <c r="AL270" s="420" t="str">
        <f ca="1">VLOOKUP(AI270,dummy1!$O$9:$R$136,4,FALSE)</f>
        <v>Court 11</v>
      </c>
      <c r="AM270" s="421"/>
      <c r="AN270" s="421"/>
      <c r="AO270" s="421"/>
      <c r="AP270" s="421"/>
      <c r="AQ270" s="421"/>
      <c r="AR270" s="421"/>
      <c r="AS270" s="421"/>
      <c r="AT270" s="422"/>
      <c r="AU270" s="366"/>
      <c r="AV270" s="137"/>
      <c r="BM270" s="28"/>
      <c r="CC270" s="148"/>
      <c r="CD270" s="162"/>
      <c r="CE270" s="22">
        <f ca="1">CE214+1</f>
        <v>69</v>
      </c>
      <c r="CF270" s="19">
        <f ca="1">VLOOKUP(CE270,dummy1!$O$9:$R$136,2,FALSE)</f>
        <v>42041</v>
      </c>
      <c r="CG270" s="20">
        <f ca="1">VLOOKUP(CE270,dummy1!$O$9:$R$136,3,FALSE)</f>
        <v>0.625</v>
      </c>
      <c r="CH270" s="420" t="str">
        <f ca="1">VLOOKUP(CE270,dummy1!$O$9:$R$136,4,FALSE)</f>
        <v>Court 5</v>
      </c>
      <c r="CI270" s="421"/>
      <c r="CJ270" s="421"/>
      <c r="CK270" s="421"/>
      <c r="CL270" s="421"/>
      <c r="CM270" s="421"/>
      <c r="CN270" s="421"/>
      <c r="CO270" s="421"/>
      <c r="CP270" s="422"/>
      <c r="CQ270" s="366"/>
      <c r="CR270" s="137"/>
      <c r="CT270" s="29"/>
      <c r="CU270" s="16"/>
      <c r="CV270" s="1"/>
      <c r="CW270" s="1"/>
      <c r="CX270" s="9"/>
      <c r="CY270" s="351"/>
      <c r="CZ270" s="9"/>
      <c r="DA270" s="351"/>
      <c r="DB270" s="9"/>
      <c r="DC270" s="351"/>
      <c r="DD270" s="9"/>
      <c r="DE270" s="351"/>
      <c r="DF270" s="9"/>
      <c r="DG270" s="368"/>
      <c r="DH270" s="156"/>
      <c r="DI270" s="29"/>
      <c r="DJ270" s="29"/>
      <c r="DK270" s="112"/>
      <c r="DL270" s="29"/>
      <c r="DM270" s="29"/>
      <c r="DN270" s="29"/>
      <c r="DO270" s="351"/>
      <c r="DP270" s="1"/>
      <c r="DQ270" s="351"/>
      <c r="DR270" s="1"/>
      <c r="DS270" s="351"/>
      <c r="DT270" s="1"/>
      <c r="DU270" s="351"/>
      <c r="DV270" s="1"/>
      <c r="DW270" s="351"/>
      <c r="DX270" s="138"/>
      <c r="DY270" s="28"/>
      <c r="DZ270" s="1"/>
      <c r="EA270" s="1"/>
      <c r="EB270" s="1"/>
      <c r="EC270" s="1"/>
      <c r="EN270" s="1"/>
      <c r="EO270" s="1"/>
      <c r="EP270" s="1"/>
      <c r="EQ270" s="1"/>
      <c r="ER270" s="1"/>
      <c r="ES270" s="1"/>
      <c r="FE270" s="28"/>
    </row>
    <row r="271" spans="1:161" ht="15" customHeight="1" x14ac:dyDescent="0.25">
      <c r="B271" s="163"/>
      <c r="C271" s="7"/>
      <c r="D271" s="5"/>
      <c r="E271" s="5"/>
      <c r="F271" s="18"/>
      <c r="G271" s="355"/>
      <c r="H271" s="18"/>
      <c r="I271" s="355"/>
      <c r="J271" s="18"/>
      <c r="K271" s="355"/>
      <c r="L271" s="18"/>
      <c r="M271" s="355"/>
      <c r="N271" s="18"/>
      <c r="O271" s="367"/>
      <c r="P271" s="138"/>
      <c r="Q271" s="138"/>
      <c r="R271" s="218"/>
      <c r="S271" s="1"/>
      <c r="T271" s="1"/>
      <c r="U271" s="1"/>
      <c r="V271" s="1"/>
      <c r="W271" s="351"/>
      <c r="X271" s="1"/>
      <c r="Y271" s="351"/>
      <c r="Z271" s="1"/>
      <c r="AA271" s="351"/>
      <c r="AB271" s="1"/>
      <c r="AC271" s="351"/>
      <c r="AD271" s="1"/>
      <c r="AE271" s="351"/>
      <c r="AF271" s="138"/>
      <c r="AG271" s="148"/>
      <c r="AH271" s="221"/>
      <c r="AI271" s="7"/>
      <c r="AJ271" s="5"/>
      <c r="AK271" s="5"/>
      <c r="AL271" s="18"/>
      <c r="AM271" s="355"/>
      <c r="AN271" s="18"/>
      <c r="AO271" s="355"/>
      <c r="AP271" s="18"/>
      <c r="AQ271" s="355"/>
      <c r="AR271" s="18"/>
      <c r="AS271" s="355"/>
      <c r="AT271" s="18"/>
      <c r="AU271" s="367"/>
      <c r="AV271" s="137"/>
      <c r="BM271" s="28"/>
      <c r="CC271" s="148"/>
      <c r="CD271" s="163"/>
      <c r="CE271" s="7"/>
      <c r="CF271" s="5"/>
      <c r="CG271" s="5"/>
      <c r="CH271" s="18"/>
      <c r="CI271" s="355"/>
      <c r="CJ271" s="18"/>
      <c r="CK271" s="355"/>
      <c r="CL271" s="18"/>
      <c r="CM271" s="355"/>
      <c r="CN271" s="18"/>
      <c r="CO271" s="355"/>
      <c r="CP271" s="18"/>
      <c r="CQ271" s="367"/>
      <c r="CR271" s="137"/>
      <c r="CT271" s="29"/>
      <c r="CU271" s="16"/>
      <c r="CV271" s="1"/>
      <c r="CW271" s="1"/>
      <c r="CX271" s="9"/>
      <c r="CY271" s="351"/>
      <c r="CZ271" s="9"/>
      <c r="DA271" s="351"/>
      <c r="DB271" s="9"/>
      <c r="DC271" s="351"/>
      <c r="DD271" s="9"/>
      <c r="DE271" s="351"/>
      <c r="DF271" s="9"/>
      <c r="DG271" s="368"/>
      <c r="DH271" s="156"/>
      <c r="DI271" s="29"/>
      <c r="DJ271" s="29"/>
      <c r="DK271" s="112"/>
      <c r="DL271" s="29"/>
      <c r="DM271" s="29"/>
      <c r="DN271" s="29"/>
      <c r="DO271" s="351"/>
      <c r="DP271" s="1"/>
      <c r="DQ271" s="351"/>
      <c r="DR271" s="1"/>
      <c r="DS271" s="351"/>
      <c r="DT271" s="1"/>
      <c r="DU271" s="351"/>
      <c r="DV271" s="1"/>
      <c r="DW271" s="351"/>
      <c r="DX271" s="138"/>
      <c r="DY271" s="28"/>
      <c r="DZ271" s="1"/>
      <c r="EA271" s="1"/>
      <c r="EB271" s="1"/>
      <c r="EC271" s="1"/>
      <c r="EN271" s="1"/>
      <c r="EO271" s="1"/>
      <c r="EP271" s="1"/>
      <c r="EQ271" s="1"/>
      <c r="ER271" s="1"/>
      <c r="ES271" s="1"/>
      <c r="FE271" s="28"/>
    </row>
    <row r="272" spans="1:161" ht="15" customHeight="1" x14ac:dyDescent="0.25">
      <c r="A272" s="138"/>
      <c r="B272" s="164"/>
      <c r="C272" s="1"/>
      <c r="D272" s="1"/>
      <c r="E272" s="1"/>
      <c r="F272" s="1"/>
      <c r="G272" s="351"/>
      <c r="H272" s="1"/>
      <c r="I272" s="351"/>
      <c r="J272" s="1"/>
      <c r="K272" s="351"/>
      <c r="L272" s="1"/>
      <c r="M272" s="351"/>
      <c r="N272" s="1"/>
      <c r="O272" s="351"/>
      <c r="P272" s="138"/>
      <c r="Q272" s="138"/>
      <c r="R272" s="218"/>
      <c r="S272" s="1"/>
      <c r="T272" s="1"/>
      <c r="U272" s="1"/>
      <c r="V272" s="1"/>
      <c r="W272" s="351"/>
      <c r="X272" s="1"/>
      <c r="Y272" s="351"/>
      <c r="Z272" s="1"/>
      <c r="AA272" s="351"/>
      <c r="AB272" s="1"/>
      <c r="AC272" s="351"/>
      <c r="AD272" s="1"/>
      <c r="AE272" s="351"/>
      <c r="AF272" s="138"/>
      <c r="AG272" s="148"/>
      <c r="AH272" s="218"/>
      <c r="AI272" s="1"/>
      <c r="AJ272" s="1"/>
      <c r="AK272" s="1"/>
      <c r="AL272" s="1"/>
      <c r="AM272" s="351"/>
      <c r="AN272" s="1"/>
      <c r="BM272" s="28"/>
      <c r="CC272" s="148"/>
      <c r="CT272" s="29"/>
      <c r="CU272" s="16"/>
      <c r="CV272" s="1"/>
      <c r="CW272" s="1"/>
      <c r="CX272" s="9"/>
      <c r="CY272" s="351"/>
      <c r="CZ272" s="9"/>
      <c r="DA272" s="351"/>
      <c r="DB272" s="9"/>
      <c r="DC272" s="351"/>
      <c r="DD272" s="9"/>
      <c r="DE272" s="351"/>
      <c r="DF272" s="9"/>
      <c r="DG272" s="368"/>
      <c r="DH272" s="156"/>
      <c r="DI272" s="29"/>
      <c r="DJ272" s="29"/>
      <c r="DK272" s="112"/>
      <c r="DL272" s="29"/>
      <c r="DM272" s="29"/>
      <c r="DN272" s="29"/>
      <c r="DO272" s="351"/>
      <c r="DP272" s="1"/>
      <c r="DQ272" s="351"/>
      <c r="DR272" s="1"/>
      <c r="DS272" s="351"/>
      <c r="DT272" s="1"/>
      <c r="DU272" s="351"/>
      <c r="DV272" s="1"/>
      <c r="DW272" s="351"/>
      <c r="DX272" s="138"/>
      <c r="DY272" s="28"/>
      <c r="DZ272" s="1"/>
      <c r="EA272" s="1"/>
      <c r="EB272" s="1"/>
      <c r="EC272" s="1"/>
      <c r="EN272" s="1"/>
      <c r="EO272" s="1"/>
      <c r="EP272" s="1"/>
      <c r="EQ272" s="1"/>
      <c r="ER272" s="1"/>
      <c r="ES272" s="1"/>
      <c r="FE272" s="28"/>
    </row>
    <row r="273" spans="1:175" s="164" customFormat="1" ht="15" customHeight="1" x14ac:dyDescent="0.25">
      <c r="A273" s="138"/>
      <c r="C273" s="1"/>
      <c r="D273" s="1"/>
      <c r="E273" s="1"/>
      <c r="F273" s="1"/>
      <c r="G273" s="351"/>
      <c r="H273" s="1"/>
      <c r="I273" s="351"/>
      <c r="J273" s="1"/>
      <c r="K273" s="351"/>
      <c r="L273" s="1"/>
      <c r="M273" s="351"/>
      <c r="N273" s="1"/>
      <c r="O273" s="351"/>
      <c r="P273" s="138"/>
      <c r="Q273" s="138"/>
      <c r="R273" s="222"/>
      <c r="S273" s="12"/>
      <c r="T273" s="13"/>
      <c r="U273" s="8"/>
      <c r="V273" s="8"/>
      <c r="W273" s="354"/>
      <c r="X273" s="8"/>
      <c r="Y273" s="354"/>
      <c r="Z273" s="8"/>
      <c r="AA273" s="354"/>
      <c r="AB273" s="8"/>
      <c r="AC273" s="354"/>
      <c r="AD273" s="8"/>
      <c r="AE273" s="363"/>
      <c r="AF273" s="137"/>
      <c r="AG273" s="148"/>
      <c r="AH273" s="218"/>
      <c r="AI273" s="1"/>
      <c r="AJ273" s="1"/>
      <c r="AK273" s="1"/>
      <c r="AL273" s="1"/>
      <c r="AM273" s="351"/>
      <c r="AN273" s="1"/>
      <c r="AO273" s="351"/>
      <c r="AP273" s="1"/>
      <c r="AQ273" s="351"/>
      <c r="AR273" s="1"/>
      <c r="AS273" s="351"/>
      <c r="AT273" s="1"/>
      <c r="AU273" s="351"/>
      <c r="AV273" s="138"/>
      <c r="AW273" s="138"/>
      <c r="AY273" s="1"/>
      <c r="AZ273" s="1"/>
      <c r="BA273" s="1"/>
      <c r="BB273" s="1"/>
      <c r="BC273" s="351"/>
      <c r="BD273" s="1"/>
      <c r="BE273" s="351"/>
      <c r="BF273" s="1"/>
      <c r="BG273" s="351"/>
      <c r="BH273" s="1"/>
      <c r="BI273" s="351"/>
      <c r="BJ273" s="1"/>
      <c r="BK273" s="351"/>
      <c r="BL273" s="138"/>
      <c r="BM273" s="28"/>
      <c r="BN273" s="11"/>
      <c r="BO273" s="12"/>
      <c r="BP273" s="13"/>
      <c r="BQ273" s="8"/>
      <c r="BR273" s="8"/>
      <c r="BS273" s="354"/>
      <c r="BT273" s="8"/>
      <c r="BU273" s="354"/>
      <c r="BV273" s="8"/>
      <c r="BW273" s="354"/>
      <c r="BX273" s="8"/>
      <c r="BY273" s="354"/>
      <c r="BZ273" s="8"/>
      <c r="CA273" s="363"/>
      <c r="CB273" s="137"/>
      <c r="CC273" s="148"/>
      <c r="CE273" s="1"/>
      <c r="CF273" s="1"/>
      <c r="CG273" s="1"/>
      <c r="CH273" s="1"/>
      <c r="CI273" s="351"/>
      <c r="CJ273" s="1"/>
      <c r="CK273" s="351"/>
      <c r="CL273" s="1"/>
      <c r="CM273" s="351"/>
      <c r="CN273" s="1"/>
      <c r="CO273" s="351"/>
      <c r="CP273" s="1"/>
      <c r="CQ273" s="351"/>
      <c r="CR273" s="138"/>
      <c r="CS273" s="1"/>
      <c r="CT273" s="29"/>
      <c r="CU273" s="16"/>
      <c r="CV273" s="1"/>
      <c r="CW273" s="1"/>
      <c r="CX273" s="9"/>
      <c r="CY273" s="351"/>
      <c r="CZ273" s="9"/>
      <c r="DA273" s="351"/>
      <c r="DB273" s="9"/>
      <c r="DC273" s="351"/>
      <c r="DD273" s="9"/>
      <c r="DE273" s="351"/>
      <c r="DF273" s="9"/>
      <c r="DG273" s="368"/>
      <c r="DH273" s="156"/>
      <c r="DI273" s="29"/>
      <c r="DJ273" s="29"/>
      <c r="DK273" s="112"/>
      <c r="DL273" s="29"/>
      <c r="DM273" s="29"/>
      <c r="DN273" s="29"/>
      <c r="DO273" s="351"/>
      <c r="DP273" s="1"/>
      <c r="DQ273" s="351"/>
      <c r="DR273" s="1"/>
      <c r="DS273" s="351"/>
      <c r="DT273" s="1"/>
      <c r="DU273" s="351"/>
      <c r="DV273" s="1"/>
      <c r="DW273" s="351"/>
      <c r="DX273" s="138"/>
      <c r="DY273" s="28"/>
      <c r="DZ273" s="1"/>
      <c r="EA273" s="1"/>
      <c r="EB273" s="1"/>
      <c r="EC273" s="1"/>
      <c r="ED273" s="2"/>
      <c r="EE273" s="350"/>
      <c r="EF273" s="2"/>
      <c r="EG273" s="350"/>
      <c r="EH273" s="2"/>
      <c r="EI273" s="350"/>
      <c r="EJ273" s="2"/>
      <c r="EK273" s="350"/>
      <c r="EL273" s="2"/>
      <c r="EM273" s="350"/>
      <c r="EN273" s="1"/>
      <c r="EO273" s="1"/>
      <c r="EP273" s="1"/>
      <c r="EQ273" s="1"/>
      <c r="ER273" s="1"/>
      <c r="ES273" s="1"/>
      <c r="ET273" s="2"/>
      <c r="EU273" s="350"/>
      <c r="EV273" s="2"/>
      <c r="EW273" s="350"/>
      <c r="EX273" s="2"/>
      <c r="EY273" s="350"/>
      <c r="EZ273" s="2"/>
      <c r="FA273" s="350"/>
      <c r="FB273" s="2"/>
      <c r="FC273" s="350"/>
      <c r="FD273" s="2"/>
      <c r="FE273" s="28"/>
      <c r="FK273" s="396"/>
      <c r="FM273" s="396"/>
      <c r="FO273" s="396"/>
      <c r="FQ273" s="396"/>
      <c r="FS273" s="396"/>
    </row>
    <row r="274" spans="1:175" s="164" customFormat="1" ht="15" customHeight="1" thickBot="1" x14ac:dyDescent="0.3">
      <c r="A274" s="138"/>
      <c r="C274" s="1"/>
      <c r="D274" s="1"/>
      <c r="E274" s="1"/>
      <c r="F274" s="1"/>
      <c r="G274" s="351"/>
      <c r="H274" s="1"/>
      <c r="I274" s="351"/>
      <c r="J274" s="1"/>
      <c r="K274" s="351"/>
      <c r="L274" s="1"/>
      <c r="M274" s="351"/>
      <c r="N274" s="1"/>
      <c r="O274" s="351"/>
      <c r="P274" s="138"/>
      <c r="Q274" s="138"/>
      <c r="R274" s="159" t="str">
        <f ca="1">"L"&amp;S87</f>
        <v>L19</v>
      </c>
      <c r="S274" s="27" t="str">
        <f>IF(AF84=$A$11,S85,IF(AF85=$A$11,S84,""))</f>
        <v/>
      </c>
      <c r="T274" s="1" t="str">
        <f ca="1">IF(AF84=$A$11,T85,IF(AF85=$A$11,T84,"Loser Match "&amp;S87))</f>
        <v>Loser Match 19</v>
      </c>
      <c r="U274" s="1"/>
      <c r="V274" s="23"/>
      <c r="W274" s="352"/>
      <c r="X274" s="23"/>
      <c r="Y274" s="352"/>
      <c r="Z274" s="23"/>
      <c r="AA274" s="352"/>
      <c r="AB274" s="23"/>
      <c r="AC274" s="352"/>
      <c r="AD274" s="23"/>
      <c r="AE274" s="364"/>
      <c r="AF274" s="138">
        <f ca="1">IF(S275="(Bye)",$A$11,IF(V274&gt;V275,1,0)+IF(X274&gt;X275,1,0)+IF(Z274&gt;Z275,1,0)+IF(AB274&gt;AB275,1,0)+IF(AD274&gt;AD275,1,0))</f>
        <v>3</v>
      </c>
      <c r="AG274" s="148"/>
      <c r="AH274" s="218"/>
      <c r="AI274" s="1"/>
      <c r="AJ274" s="1"/>
      <c r="AK274" s="1"/>
      <c r="AL274" s="1"/>
      <c r="AM274" s="351"/>
      <c r="AN274" s="1"/>
      <c r="AO274" s="351"/>
      <c r="AP274" s="1"/>
      <c r="AQ274" s="351"/>
      <c r="AR274" s="1"/>
      <c r="AS274" s="351"/>
      <c r="AT274" s="1"/>
      <c r="AU274" s="351"/>
      <c r="AV274" s="138"/>
      <c r="AW274" s="138"/>
      <c r="AY274" s="1"/>
      <c r="AZ274" s="1"/>
      <c r="BA274" s="1"/>
      <c r="BB274" s="1"/>
      <c r="BC274" s="351"/>
      <c r="BD274" s="1"/>
      <c r="BE274" s="351"/>
      <c r="BF274" s="1"/>
      <c r="BG274" s="351"/>
      <c r="BH274" s="1"/>
      <c r="BI274" s="351"/>
      <c r="BJ274" s="1"/>
      <c r="BK274" s="351"/>
      <c r="BL274" s="138"/>
      <c r="BM274" s="25"/>
      <c r="BN274" s="26"/>
      <c r="BO274" s="27" t="str">
        <f>IF(BL260=$A$11,AY260,IF(BL261=$A$11,AY261,""))</f>
        <v/>
      </c>
      <c r="BP274" s="1" t="str">
        <f ca="1">IF(BL260=$A$11,AZ260,IF(BL261=$A$11,AZ261,"Winner Match "&amp;AY263))</f>
        <v>Winner Match 55</v>
      </c>
      <c r="BQ274" s="1"/>
      <c r="BR274" s="23"/>
      <c r="BS274" s="352"/>
      <c r="BT274" s="23"/>
      <c r="BU274" s="352"/>
      <c r="BV274" s="23"/>
      <c r="BW274" s="352"/>
      <c r="BX274" s="23"/>
      <c r="BY274" s="352"/>
      <c r="BZ274" s="23"/>
      <c r="CA274" s="364"/>
      <c r="CB274" s="138">
        <f>IF(BR274&gt;BR275,1,0)+IF(BT274&gt;BT275,1,0)+IF(BV274&gt;BV275,1,0)+IF(BX274&gt;BX275,1,0)+IF(BZ274&gt;BZ275,1,0)</f>
        <v>0</v>
      </c>
      <c r="CC274" s="148"/>
      <c r="CE274" s="1"/>
      <c r="CF274" s="1"/>
      <c r="CG274" s="1"/>
      <c r="CH274" s="1"/>
      <c r="CI274" s="351"/>
      <c r="CJ274" s="1"/>
      <c r="CK274" s="351"/>
      <c r="CL274" s="1"/>
      <c r="CM274" s="351"/>
      <c r="CN274" s="1"/>
      <c r="CO274" s="351"/>
      <c r="CP274" s="1"/>
      <c r="CQ274" s="351"/>
      <c r="CR274" s="138"/>
      <c r="CS274" s="1"/>
      <c r="CT274" s="29"/>
      <c r="CU274" s="16"/>
      <c r="CV274" s="1"/>
      <c r="CW274" s="1"/>
      <c r="CX274" s="9"/>
      <c r="CY274" s="351"/>
      <c r="CZ274" s="9"/>
      <c r="DA274" s="351"/>
      <c r="DB274" s="9"/>
      <c r="DC274" s="351"/>
      <c r="DD274" s="9"/>
      <c r="DE274" s="351"/>
      <c r="DF274" s="9"/>
      <c r="DG274" s="368"/>
      <c r="DH274" s="156"/>
      <c r="DI274" s="29"/>
      <c r="DJ274" s="29"/>
      <c r="DK274" s="112"/>
      <c r="DL274" s="29"/>
      <c r="DM274" s="29"/>
      <c r="DN274" s="29"/>
      <c r="DO274" s="351"/>
      <c r="DP274" s="1"/>
      <c r="DQ274" s="351"/>
      <c r="DR274" s="1"/>
      <c r="DS274" s="351"/>
      <c r="DT274" s="1"/>
      <c r="DU274" s="351"/>
      <c r="DV274" s="1"/>
      <c r="DW274" s="351"/>
      <c r="DX274" s="138"/>
      <c r="DY274" s="28"/>
      <c r="DZ274" s="1"/>
      <c r="EA274" s="1"/>
      <c r="EB274" s="1"/>
      <c r="EC274" s="1"/>
      <c r="ED274" s="2"/>
      <c r="EE274" s="350"/>
      <c r="EF274" s="2"/>
      <c r="EG274" s="350"/>
      <c r="EH274" s="2"/>
      <c r="EI274" s="350"/>
      <c r="EJ274" s="2"/>
      <c r="EK274" s="350"/>
      <c r="EL274" s="2"/>
      <c r="EM274" s="350"/>
      <c r="EN274" s="1"/>
      <c r="EO274" s="1"/>
      <c r="EP274" s="1"/>
      <c r="EQ274" s="1"/>
      <c r="ER274" s="1"/>
      <c r="ES274" s="1"/>
      <c r="ET274" s="2"/>
      <c r="EU274" s="350"/>
      <c r="EV274" s="2"/>
      <c r="EW274" s="350"/>
      <c r="EX274" s="2"/>
      <c r="EY274" s="350"/>
      <c r="EZ274" s="2"/>
      <c r="FA274" s="350"/>
      <c r="FB274" s="2"/>
      <c r="FC274" s="350"/>
      <c r="FD274" s="2"/>
      <c r="FE274" s="28"/>
      <c r="FK274" s="396"/>
      <c r="FM274" s="396"/>
      <c r="FO274" s="396"/>
      <c r="FQ274" s="396"/>
      <c r="FS274" s="396"/>
    </row>
    <row r="275" spans="1:175" s="164" customFormat="1" ht="15" customHeight="1" x14ac:dyDescent="0.25">
      <c r="A275" s="138"/>
      <c r="C275" s="1"/>
      <c r="D275" s="1"/>
      <c r="E275" s="1"/>
      <c r="F275" s="1"/>
      <c r="G275" s="351"/>
      <c r="H275" s="1"/>
      <c r="I275" s="351"/>
      <c r="J275" s="1"/>
      <c r="K275" s="351"/>
      <c r="L275" s="1"/>
      <c r="M275" s="351"/>
      <c r="N275" s="1"/>
      <c r="O275" s="351"/>
      <c r="P275" s="138"/>
      <c r="Q275" s="207"/>
      <c r="R275" s="238" t="str">
        <f ca="1">IF(AND(C281="(Bye)",OR(C282&lt;&gt;"",C282="(Bye)")),B282,"")</f>
        <v>L8</v>
      </c>
      <c r="S275" s="15" t="str">
        <f ca="1">IF(P281=$A$11,C281,IF(P282=$A$11,C282,""))</f>
        <v>(Bye)</v>
      </c>
      <c r="T275" s="10" t="str">
        <f ca="1">IF(P281=$A$11,D281,IF(P282=$A$11,D282,"Winner Match "&amp;C284))</f>
        <v/>
      </c>
      <c r="U275" s="10"/>
      <c r="V275" s="24"/>
      <c r="W275" s="353"/>
      <c r="X275" s="24"/>
      <c r="Y275" s="353"/>
      <c r="Z275" s="24"/>
      <c r="AA275" s="353"/>
      <c r="AB275" s="24"/>
      <c r="AC275" s="353"/>
      <c r="AD275" s="24"/>
      <c r="AE275" s="365"/>
      <c r="AF275" s="149">
        <f>IF(S274="(Bye)",$A$11,IF(V274&lt;V275,1,0)+IF(X274&lt;X275,1,0)+IF(Z274&lt;Z275,1,0)+IF(AB274&lt;AB275,1,0)+IF(AD274&lt;AD275,1,0))</f>
        <v>0</v>
      </c>
      <c r="AG275" s="138"/>
      <c r="AH275" s="218"/>
      <c r="AI275" s="1"/>
      <c r="AJ275" s="1"/>
      <c r="AK275" s="1"/>
      <c r="AL275" s="1"/>
      <c r="AM275" s="351"/>
      <c r="AN275" s="1"/>
      <c r="AO275" s="351"/>
      <c r="AP275" s="1"/>
      <c r="AQ275" s="351"/>
      <c r="AR275" s="1"/>
      <c r="AS275" s="351"/>
      <c r="AT275" s="1"/>
      <c r="AU275" s="351"/>
      <c r="AV275" s="138"/>
      <c r="AW275" s="138"/>
      <c r="AY275" s="1"/>
      <c r="AZ275" s="1"/>
      <c r="BA275" s="1"/>
      <c r="BB275" s="1"/>
      <c r="BC275" s="351"/>
      <c r="BD275" s="1"/>
      <c r="BE275" s="351"/>
      <c r="BF275" s="1"/>
      <c r="BG275" s="351"/>
      <c r="BH275" s="1"/>
      <c r="BI275" s="351"/>
      <c r="BJ275" s="1"/>
      <c r="BK275" s="351"/>
      <c r="BL275" s="138"/>
      <c r="BM275" s="28"/>
      <c r="BN275" s="14"/>
      <c r="BO275" s="15" t="str">
        <f>IF(BL288=$A$11,AY288,IF(BL289=$A$11,AY289,""))</f>
        <v/>
      </c>
      <c r="BP275" s="10" t="str">
        <f ca="1">IF(BL288=$A$11,AZ288,IF(BL289=$A$11,AZ289,"Winner Match "&amp;AY291))</f>
        <v>Winner Match 56</v>
      </c>
      <c r="BQ275" s="10"/>
      <c r="BR275" s="24"/>
      <c r="BS275" s="353"/>
      <c r="BT275" s="24"/>
      <c r="BU275" s="353"/>
      <c r="BV275" s="24"/>
      <c r="BW275" s="353"/>
      <c r="BX275" s="24"/>
      <c r="BY275" s="353"/>
      <c r="BZ275" s="24"/>
      <c r="CA275" s="365"/>
      <c r="CB275" s="149">
        <f>IF(BR274&lt;BR275,1,0)+IF(BT274&lt;BT275,1,0)+IF(BV274&lt;BV275,1,0)+IF(BX274&lt;BX275,1,0)+IF(BZ274&lt;BZ275,1,0)</f>
        <v>0</v>
      </c>
      <c r="CC275" s="138"/>
      <c r="CE275" s="1"/>
      <c r="CF275" s="1"/>
      <c r="CG275" s="1"/>
      <c r="CH275" s="1"/>
      <c r="CI275" s="351"/>
      <c r="CJ275" s="1"/>
      <c r="CK275" s="351"/>
      <c r="CL275" s="1"/>
      <c r="CM275" s="351"/>
      <c r="CN275" s="1"/>
      <c r="CO275" s="351"/>
      <c r="CP275" s="1"/>
      <c r="CQ275" s="351"/>
      <c r="CR275" s="138"/>
      <c r="CS275" s="1"/>
      <c r="CT275" s="29"/>
      <c r="CU275" s="16"/>
      <c r="CV275" s="1"/>
      <c r="CW275" s="1"/>
      <c r="CX275" s="9"/>
      <c r="CY275" s="351"/>
      <c r="CZ275" s="9"/>
      <c r="DA275" s="351"/>
      <c r="DB275" s="9"/>
      <c r="DC275" s="351"/>
      <c r="DD275" s="9"/>
      <c r="DE275" s="351"/>
      <c r="DF275" s="9"/>
      <c r="DG275" s="368"/>
      <c r="DH275" s="156"/>
      <c r="DI275" s="29"/>
      <c r="DJ275" s="29"/>
      <c r="DK275" s="112"/>
      <c r="DL275" s="29"/>
      <c r="DM275" s="29"/>
      <c r="DN275" s="29"/>
      <c r="DO275" s="351"/>
      <c r="DP275" s="1"/>
      <c r="DQ275" s="351"/>
      <c r="DR275" s="1"/>
      <c r="DS275" s="351"/>
      <c r="DT275" s="1"/>
      <c r="DU275" s="351"/>
      <c r="DV275" s="1"/>
      <c r="DW275" s="351"/>
      <c r="DX275" s="138"/>
      <c r="DY275" s="28"/>
      <c r="DZ275" s="1"/>
      <c r="EA275" s="1"/>
      <c r="EB275" s="1"/>
      <c r="EC275" s="1"/>
      <c r="ED275" s="2"/>
      <c r="EE275" s="350"/>
      <c r="EF275" s="2"/>
      <c r="EG275" s="350"/>
      <c r="EH275" s="2"/>
      <c r="EI275" s="350"/>
      <c r="EJ275" s="2"/>
      <c r="EK275" s="350"/>
      <c r="EL275" s="2"/>
      <c r="EM275" s="350"/>
      <c r="EN275" s="1"/>
      <c r="EO275" s="1"/>
      <c r="EP275" s="1"/>
      <c r="EQ275" s="1"/>
      <c r="ER275" s="1"/>
      <c r="ES275" s="1"/>
      <c r="ET275" s="2"/>
      <c r="EU275" s="350"/>
      <c r="EV275" s="2"/>
      <c r="EW275" s="350"/>
      <c r="EX275" s="2"/>
      <c r="EY275" s="350"/>
      <c r="EZ275" s="2"/>
      <c r="FA275" s="350"/>
      <c r="FB275" s="2"/>
      <c r="FC275" s="350"/>
      <c r="FD275" s="2"/>
      <c r="FE275" s="28"/>
      <c r="FK275" s="396"/>
      <c r="FM275" s="396"/>
      <c r="FO275" s="396"/>
      <c r="FQ275" s="396"/>
      <c r="FS275" s="396"/>
    </row>
    <row r="276" spans="1:175" s="164" customFormat="1" ht="15" customHeight="1" x14ac:dyDescent="0.25">
      <c r="A276" s="138"/>
      <c r="C276" s="1"/>
      <c r="D276" s="1"/>
      <c r="E276" s="1"/>
      <c r="F276" s="1"/>
      <c r="G276" s="351"/>
      <c r="H276" s="1"/>
      <c r="I276" s="351"/>
      <c r="J276" s="1"/>
      <c r="K276" s="351"/>
      <c r="L276" s="1"/>
      <c r="M276" s="351"/>
      <c r="N276" s="1"/>
      <c r="O276" s="351"/>
      <c r="P276" s="138"/>
      <c r="Q276" s="148"/>
      <c r="R276" s="238"/>
      <c r="S276" s="16"/>
      <c r="T276" s="1"/>
      <c r="U276" s="1"/>
      <c r="V276" s="9"/>
      <c r="W276" s="351"/>
      <c r="X276" s="9"/>
      <c r="Y276" s="351"/>
      <c r="Z276" s="9"/>
      <c r="AA276" s="351"/>
      <c r="AB276" s="9"/>
      <c r="AC276" s="351"/>
      <c r="AD276" s="9"/>
      <c r="AE276" s="366"/>
      <c r="AF276" s="137"/>
      <c r="AG276" s="138"/>
      <c r="AH276" s="218"/>
      <c r="AI276" s="1"/>
      <c r="AJ276" s="1"/>
      <c r="AK276" s="1"/>
      <c r="AL276" s="1"/>
      <c r="AM276" s="351"/>
      <c r="AN276" s="1"/>
      <c r="AO276" s="351"/>
      <c r="AP276" s="1"/>
      <c r="AQ276" s="351"/>
      <c r="AR276" s="1"/>
      <c r="AS276" s="351"/>
      <c r="AT276" s="1"/>
      <c r="AU276" s="351"/>
      <c r="AV276" s="138"/>
      <c r="AW276" s="138"/>
      <c r="AY276" s="1"/>
      <c r="AZ276" s="1"/>
      <c r="BA276" s="1"/>
      <c r="BB276" s="1"/>
      <c r="BC276" s="351"/>
      <c r="BD276" s="1"/>
      <c r="BE276" s="351"/>
      <c r="BF276" s="1"/>
      <c r="BG276" s="351"/>
      <c r="BH276" s="1"/>
      <c r="BI276" s="351"/>
      <c r="BJ276" s="1"/>
      <c r="BK276" s="351"/>
      <c r="BL276" s="138"/>
      <c r="BM276" s="28"/>
      <c r="BN276" s="14"/>
      <c r="BO276" s="16"/>
      <c r="BP276" s="1"/>
      <c r="BQ276" s="1"/>
      <c r="BR276" s="9"/>
      <c r="BS276" s="351"/>
      <c r="BT276" s="9"/>
      <c r="BU276" s="351"/>
      <c r="BV276" s="9"/>
      <c r="BW276" s="351"/>
      <c r="BX276" s="9"/>
      <c r="BY276" s="351"/>
      <c r="BZ276" s="9"/>
      <c r="CA276" s="366"/>
      <c r="CB276" s="137"/>
      <c r="CC276" s="138"/>
      <c r="CE276" s="1"/>
      <c r="CF276" s="1"/>
      <c r="CG276" s="1"/>
      <c r="CH276" s="1"/>
      <c r="CI276" s="351"/>
      <c r="CJ276" s="1"/>
      <c r="CK276" s="351"/>
      <c r="CL276" s="1"/>
      <c r="CM276" s="351"/>
      <c r="CN276" s="1"/>
      <c r="CO276" s="351"/>
      <c r="CP276" s="1"/>
      <c r="CQ276" s="351"/>
      <c r="CR276" s="138"/>
      <c r="CS276" s="1"/>
      <c r="CT276" s="29"/>
      <c r="CU276" s="16"/>
      <c r="CV276" s="1"/>
      <c r="CW276" s="1"/>
      <c r="CX276" s="9"/>
      <c r="CY276" s="351"/>
      <c r="CZ276" s="9"/>
      <c r="DA276" s="351"/>
      <c r="DB276" s="9"/>
      <c r="DC276" s="351"/>
      <c r="DD276" s="9"/>
      <c r="DE276" s="351"/>
      <c r="DF276" s="9"/>
      <c r="DG276" s="368"/>
      <c r="DH276" s="156"/>
      <c r="DI276" s="29"/>
      <c r="DJ276" s="29"/>
      <c r="DK276" s="112"/>
      <c r="DL276" s="29"/>
      <c r="DM276" s="29"/>
      <c r="DN276" s="29"/>
      <c r="DO276" s="351"/>
      <c r="DP276" s="1"/>
      <c r="DQ276" s="351"/>
      <c r="DR276" s="1"/>
      <c r="DS276" s="351"/>
      <c r="DT276" s="1"/>
      <c r="DU276" s="351"/>
      <c r="DV276" s="1"/>
      <c r="DW276" s="351"/>
      <c r="DX276" s="138"/>
      <c r="DY276" s="28"/>
      <c r="DZ276" s="1"/>
      <c r="EA276" s="1"/>
      <c r="EB276" s="1"/>
      <c r="EC276" s="1"/>
      <c r="ED276" s="2"/>
      <c r="EE276" s="350"/>
      <c r="EF276" s="2"/>
      <c r="EG276" s="350"/>
      <c r="EH276" s="2"/>
      <c r="EI276" s="350"/>
      <c r="EJ276" s="2"/>
      <c r="EK276" s="350"/>
      <c r="EL276" s="2"/>
      <c r="EM276" s="350"/>
      <c r="EN276" s="1"/>
      <c r="EO276" s="1"/>
      <c r="EP276" s="1"/>
      <c r="EQ276" s="1"/>
      <c r="ER276" s="1"/>
      <c r="ES276" s="1"/>
      <c r="ET276" s="2"/>
      <c r="EU276" s="350"/>
      <c r="EV276" s="2"/>
      <c r="EW276" s="350"/>
      <c r="EX276" s="2"/>
      <c r="EY276" s="350"/>
      <c r="EZ276" s="2"/>
      <c r="FA276" s="350"/>
      <c r="FB276" s="2"/>
      <c r="FC276" s="350"/>
      <c r="FD276" s="2"/>
      <c r="FE276" s="28"/>
      <c r="FK276" s="396"/>
      <c r="FM276" s="396"/>
      <c r="FO276" s="396"/>
      <c r="FQ276" s="396"/>
      <c r="FS276" s="396"/>
    </row>
    <row r="277" spans="1:175" s="164" customFormat="1" ht="15" customHeight="1" x14ac:dyDescent="0.25">
      <c r="A277" s="138"/>
      <c r="C277" s="1"/>
      <c r="D277" s="1"/>
      <c r="E277" s="1"/>
      <c r="F277" s="1"/>
      <c r="G277" s="351"/>
      <c r="H277" s="1"/>
      <c r="I277" s="351"/>
      <c r="J277" s="1"/>
      <c r="K277" s="351"/>
      <c r="L277" s="1"/>
      <c r="M277" s="351"/>
      <c r="N277" s="1"/>
      <c r="O277" s="351"/>
      <c r="P277" s="138"/>
      <c r="Q277" s="148"/>
      <c r="R277" s="220"/>
      <c r="S277" s="22">
        <f ca="1">IF(S274="(Bye)",S263,IF(S275="(Bye)",S263,S263+1))</f>
        <v>32</v>
      </c>
      <c r="T277" s="19">
        <f ca="1">VLOOKUP(S277,dummy1!$O$9:$R$136,2,FALSE)</f>
        <v>42040</v>
      </c>
      <c r="U277" s="20">
        <f ca="1">VLOOKUP(S277,dummy1!$O$9:$R$136,3,FALSE)</f>
        <v>0.70833333333333337</v>
      </c>
      <c r="V277" s="420" t="str">
        <f ca="1">VLOOKUP(S277,dummy1!$O$9:$R$136,4,FALSE)</f>
        <v>Court 16</v>
      </c>
      <c r="W277" s="421"/>
      <c r="X277" s="421"/>
      <c r="Y277" s="421"/>
      <c r="Z277" s="421"/>
      <c r="AA277" s="421"/>
      <c r="AB277" s="421"/>
      <c r="AC277" s="421"/>
      <c r="AD277" s="422"/>
      <c r="AE277" s="366"/>
      <c r="AF277" s="137"/>
      <c r="AG277" s="138"/>
      <c r="AH277" s="218"/>
      <c r="AI277" s="1"/>
      <c r="AJ277" s="1"/>
      <c r="AK277" s="1"/>
      <c r="AL277" s="1"/>
      <c r="AM277" s="351"/>
      <c r="AN277" s="1"/>
      <c r="AO277" s="351"/>
      <c r="AP277" s="1"/>
      <c r="AQ277" s="351"/>
      <c r="AR277" s="1"/>
      <c r="AS277" s="351"/>
      <c r="AT277" s="1"/>
      <c r="AU277" s="351"/>
      <c r="AV277" s="138"/>
      <c r="AW277" s="138"/>
      <c r="AY277" s="1"/>
      <c r="AZ277" s="1"/>
      <c r="BA277" s="1"/>
      <c r="BB277" s="1"/>
      <c r="BC277" s="351"/>
      <c r="BD277" s="1"/>
      <c r="BE277" s="351"/>
      <c r="BF277" s="1"/>
      <c r="BG277" s="351"/>
      <c r="BH277" s="1"/>
      <c r="BI277" s="351"/>
      <c r="BJ277" s="1"/>
      <c r="BK277" s="351"/>
      <c r="BL277" s="138"/>
      <c r="BM277" s="28"/>
      <c r="BN277" s="21"/>
      <c r="BO277" s="22">
        <f ca="1">BO221+1</f>
        <v>64</v>
      </c>
      <c r="BP277" s="19">
        <f ca="1">VLOOKUP(BO277,dummy1!$O$9:$R$136,2,FALSE)</f>
        <v>42040</v>
      </c>
      <c r="BQ277" s="20">
        <f ca="1">VLOOKUP(BO277,dummy1!$O$9:$R$136,3,FALSE)</f>
        <v>0.87500000000000011</v>
      </c>
      <c r="BR277" s="420" t="str">
        <f ca="1">VLOOKUP(BO277,dummy1!$O$9:$R$136,4,FALSE)</f>
        <v>Court 16</v>
      </c>
      <c r="BS277" s="421"/>
      <c r="BT277" s="421"/>
      <c r="BU277" s="421"/>
      <c r="BV277" s="421"/>
      <c r="BW277" s="421"/>
      <c r="BX277" s="421"/>
      <c r="BY277" s="421"/>
      <c r="BZ277" s="422"/>
      <c r="CA277" s="366"/>
      <c r="CB277" s="137"/>
      <c r="CC277" s="138"/>
      <c r="CE277" s="1"/>
      <c r="CF277" s="1"/>
      <c r="CG277" s="1"/>
      <c r="CH277" s="1"/>
      <c r="CI277" s="351"/>
      <c r="CJ277" s="1"/>
      <c r="CK277" s="351"/>
      <c r="CL277" s="1"/>
      <c r="CM277" s="351"/>
      <c r="CN277" s="1"/>
      <c r="CO277" s="351"/>
      <c r="CP277" s="1"/>
      <c r="CQ277" s="351"/>
      <c r="CR277" s="138"/>
      <c r="CS277" s="1"/>
      <c r="CT277" s="29"/>
      <c r="CU277" s="16"/>
      <c r="CV277" s="1"/>
      <c r="CW277" s="1"/>
      <c r="CX277" s="9"/>
      <c r="CY277" s="351"/>
      <c r="CZ277" s="9"/>
      <c r="DA277" s="351"/>
      <c r="DB277" s="9"/>
      <c r="DC277" s="351"/>
      <c r="DD277" s="9"/>
      <c r="DE277" s="351"/>
      <c r="DF277" s="9"/>
      <c r="DG277" s="368"/>
      <c r="DH277" s="156"/>
      <c r="DI277" s="29"/>
      <c r="DJ277" s="29"/>
      <c r="DK277" s="112"/>
      <c r="DL277" s="29"/>
      <c r="DM277" s="29"/>
      <c r="DN277" s="29"/>
      <c r="DO277" s="351"/>
      <c r="DP277" s="1"/>
      <c r="DQ277" s="351"/>
      <c r="DR277" s="1"/>
      <c r="DS277" s="351"/>
      <c r="DT277" s="1"/>
      <c r="DU277" s="351"/>
      <c r="DV277" s="1"/>
      <c r="DW277" s="351"/>
      <c r="DX277" s="138"/>
      <c r="DY277" s="28"/>
      <c r="DZ277" s="1"/>
      <c r="EA277" s="1"/>
      <c r="EB277" s="1"/>
      <c r="EC277" s="1"/>
      <c r="ED277" s="2"/>
      <c r="EE277" s="350"/>
      <c r="EF277" s="2"/>
      <c r="EG277" s="350"/>
      <c r="EH277" s="2"/>
      <c r="EI277" s="350"/>
      <c r="EJ277" s="2"/>
      <c r="EK277" s="350"/>
      <c r="EL277" s="2"/>
      <c r="EM277" s="350"/>
      <c r="EN277" s="1"/>
      <c r="EO277" s="1"/>
      <c r="EP277" s="1"/>
      <c r="EQ277" s="1"/>
      <c r="ER277" s="1"/>
      <c r="ES277" s="1"/>
      <c r="ET277" s="2"/>
      <c r="EU277" s="350"/>
      <c r="EV277" s="2"/>
      <c r="EW277" s="350"/>
      <c r="EX277" s="2"/>
      <c r="EY277" s="350"/>
      <c r="EZ277" s="2"/>
      <c r="FA277" s="350"/>
      <c r="FB277" s="2"/>
      <c r="FC277" s="350"/>
      <c r="FD277" s="2"/>
      <c r="FE277" s="28"/>
      <c r="FK277" s="396"/>
      <c r="FM277" s="396"/>
      <c r="FO277" s="396"/>
      <c r="FQ277" s="396"/>
      <c r="FS277" s="396"/>
    </row>
    <row r="278" spans="1:175" s="164" customFormat="1" ht="15" customHeight="1" x14ac:dyDescent="0.25">
      <c r="A278" s="138"/>
      <c r="C278" s="1"/>
      <c r="D278" s="1"/>
      <c r="E278" s="1"/>
      <c r="F278" s="1"/>
      <c r="G278" s="351"/>
      <c r="H278" s="1"/>
      <c r="I278" s="351"/>
      <c r="J278" s="1"/>
      <c r="K278" s="351"/>
      <c r="L278" s="1"/>
      <c r="M278" s="351"/>
      <c r="N278" s="1"/>
      <c r="O278" s="351"/>
      <c r="P278" s="138"/>
      <c r="Q278" s="148"/>
      <c r="R278" s="221"/>
      <c r="S278" s="7"/>
      <c r="T278" s="5"/>
      <c r="U278" s="5"/>
      <c r="V278" s="18"/>
      <c r="W278" s="355"/>
      <c r="X278" s="18"/>
      <c r="Y278" s="355"/>
      <c r="Z278" s="18"/>
      <c r="AA278" s="355"/>
      <c r="AB278" s="18"/>
      <c r="AC278" s="355"/>
      <c r="AD278" s="18"/>
      <c r="AE278" s="367"/>
      <c r="AF278" s="137"/>
      <c r="AG278" s="138"/>
      <c r="AH278" s="218"/>
      <c r="AI278" s="1"/>
      <c r="AJ278" s="1"/>
      <c r="AK278" s="1"/>
      <c r="AL278" s="1"/>
      <c r="AM278" s="351"/>
      <c r="AN278" s="1"/>
      <c r="AO278" s="351"/>
      <c r="AP278" s="1"/>
      <c r="AQ278" s="351"/>
      <c r="AR278" s="1"/>
      <c r="AS278" s="351"/>
      <c r="AT278" s="1"/>
      <c r="AU278" s="351"/>
      <c r="AV278" s="138"/>
      <c r="AW278" s="138"/>
      <c r="AY278" s="1"/>
      <c r="AZ278" s="1"/>
      <c r="BA278" s="1"/>
      <c r="BB278" s="1"/>
      <c r="BC278" s="351"/>
      <c r="BD278" s="1"/>
      <c r="BE278" s="351"/>
      <c r="BF278" s="1"/>
      <c r="BG278" s="351"/>
      <c r="BH278" s="1"/>
      <c r="BI278" s="351"/>
      <c r="BJ278" s="1"/>
      <c r="BK278" s="351"/>
      <c r="BL278" s="138"/>
      <c r="BM278" s="28"/>
      <c r="BN278" s="17"/>
      <c r="BO278" s="7"/>
      <c r="BP278" s="5"/>
      <c r="BQ278" s="5"/>
      <c r="BR278" s="18"/>
      <c r="BS278" s="355"/>
      <c r="BT278" s="18"/>
      <c r="BU278" s="355"/>
      <c r="BV278" s="18"/>
      <c r="BW278" s="355"/>
      <c r="BX278" s="18"/>
      <c r="BY278" s="355"/>
      <c r="BZ278" s="18"/>
      <c r="CA278" s="367"/>
      <c r="CB278" s="137"/>
      <c r="CC278" s="138"/>
      <c r="CE278" s="1"/>
      <c r="CF278" s="1"/>
      <c r="CG278" s="1"/>
      <c r="CH278" s="1"/>
      <c r="CI278" s="351"/>
      <c r="CJ278" s="1"/>
      <c r="CK278" s="351"/>
      <c r="CL278" s="1"/>
      <c r="CM278" s="351"/>
      <c r="CN278" s="1"/>
      <c r="CO278" s="351"/>
      <c r="CP278" s="1"/>
      <c r="CQ278" s="351"/>
      <c r="CR278" s="138"/>
      <c r="CS278" s="1"/>
      <c r="CT278" s="29"/>
      <c r="CU278" s="16"/>
      <c r="CV278" s="1"/>
      <c r="CW278" s="1"/>
      <c r="CX278" s="9"/>
      <c r="CY278" s="351"/>
      <c r="CZ278" s="9"/>
      <c r="DA278" s="351"/>
      <c r="DB278" s="9"/>
      <c r="DC278" s="351"/>
      <c r="DD278" s="9"/>
      <c r="DE278" s="351"/>
      <c r="DF278" s="9"/>
      <c r="DG278" s="368"/>
      <c r="DH278" s="156"/>
      <c r="DI278" s="29"/>
      <c r="DJ278" s="29"/>
      <c r="DK278" s="112"/>
      <c r="DL278" s="29"/>
      <c r="DM278" s="29"/>
      <c r="DN278" s="29"/>
      <c r="DO278" s="351"/>
      <c r="DP278" s="1"/>
      <c r="DQ278" s="351"/>
      <c r="DR278" s="1"/>
      <c r="DS278" s="351"/>
      <c r="DT278" s="1"/>
      <c r="DU278" s="351"/>
      <c r="DV278" s="1"/>
      <c r="DW278" s="351"/>
      <c r="DX278" s="138"/>
      <c r="DY278" s="28"/>
      <c r="DZ278" s="1"/>
      <c r="EA278" s="1"/>
      <c r="EB278" s="1"/>
      <c r="EC278" s="1"/>
      <c r="ED278" s="2"/>
      <c r="EE278" s="350"/>
      <c r="EF278" s="2"/>
      <c r="EG278" s="350"/>
      <c r="EH278" s="2"/>
      <c r="EI278" s="350"/>
      <c r="EJ278" s="2"/>
      <c r="EK278" s="350"/>
      <c r="EL278" s="2"/>
      <c r="EM278" s="350"/>
      <c r="EN278" s="1"/>
      <c r="EO278" s="1"/>
      <c r="EP278" s="1"/>
      <c r="EQ278" s="1"/>
      <c r="ER278" s="1"/>
      <c r="ES278" s="1"/>
      <c r="ET278" s="2"/>
      <c r="EU278" s="350"/>
      <c r="EV278" s="2"/>
      <c r="EW278" s="350"/>
      <c r="EX278" s="2"/>
      <c r="EY278" s="350"/>
      <c r="EZ278" s="2"/>
      <c r="FA278" s="350"/>
      <c r="FB278" s="2"/>
      <c r="FC278" s="350"/>
      <c r="FD278" s="2"/>
      <c r="FE278" s="28"/>
      <c r="FK278" s="396"/>
      <c r="FM278" s="396"/>
      <c r="FO278" s="396"/>
      <c r="FQ278" s="396"/>
      <c r="FS278" s="396"/>
    </row>
    <row r="279" spans="1:175" s="164" customFormat="1" ht="15" customHeight="1" x14ac:dyDescent="0.25">
      <c r="A279" s="138"/>
      <c r="C279" s="1"/>
      <c r="D279" s="1"/>
      <c r="E279" s="1"/>
      <c r="F279" s="1"/>
      <c r="G279" s="351"/>
      <c r="H279" s="1"/>
      <c r="I279" s="351"/>
      <c r="J279" s="1"/>
      <c r="K279" s="351"/>
      <c r="L279" s="1"/>
      <c r="M279" s="351"/>
      <c r="N279" s="1"/>
      <c r="O279" s="351"/>
      <c r="P279" s="138"/>
      <c r="Q279" s="148"/>
      <c r="R279" s="218"/>
      <c r="S279" s="1"/>
      <c r="T279" s="1"/>
      <c r="U279" s="1"/>
      <c r="V279" s="1"/>
      <c r="W279" s="351"/>
      <c r="X279" s="1"/>
      <c r="Y279" s="351"/>
      <c r="Z279" s="1"/>
      <c r="AA279" s="351"/>
      <c r="AB279" s="1"/>
      <c r="AC279" s="351"/>
      <c r="AD279" s="1"/>
      <c r="AE279" s="351"/>
      <c r="AF279" s="138"/>
      <c r="AG279" s="138"/>
      <c r="AH279" s="218"/>
      <c r="AI279" s="1"/>
      <c r="AJ279" s="1"/>
      <c r="AK279" s="1"/>
      <c r="AL279" s="1"/>
      <c r="AM279" s="351"/>
      <c r="AN279" s="1"/>
      <c r="AO279" s="351"/>
      <c r="AP279" s="1"/>
      <c r="AQ279" s="351"/>
      <c r="AR279" s="1"/>
      <c r="AS279" s="351"/>
      <c r="AT279" s="1"/>
      <c r="AU279" s="351"/>
      <c r="AV279" s="138"/>
      <c r="AW279" s="138"/>
      <c r="AY279" s="1"/>
      <c r="AZ279" s="1"/>
      <c r="BA279" s="1"/>
      <c r="BB279" s="1"/>
      <c r="BC279" s="351"/>
      <c r="BD279" s="1"/>
      <c r="BE279" s="351"/>
      <c r="BF279" s="1"/>
      <c r="BG279" s="351"/>
      <c r="BH279" s="1"/>
      <c r="BI279" s="351"/>
      <c r="BJ279" s="1"/>
      <c r="BK279" s="351"/>
      <c r="BL279" s="138"/>
      <c r="BM279" s="28"/>
      <c r="BN279" s="1"/>
      <c r="BO279" s="1"/>
      <c r="BP279" s="1"/>
      <c r="BQ279" s="1"/>
      <c r="BR279" s="1"/>
      <c r="BS279" s="351"/>
      <c r="BT279" s="1"/>
      <c r="BU279" s="351"/>
      <c r="BV279" s="1"/>
      <c r="BW279" s="351"/>
      <c r="BX279" s="1"/>
      <c r="BY279" s="351"/>
      <c r="BZ279" s="1"/>
      <c r="CA279" s="351"/>
      <c r="CB279" s="138"/>
      <c r="CC279" s="138"/>
      <c r="CE279" s="1"/>
      <c r="CF279" s="1"/>
      <c r="CG279" s="1"/>
      <c r="CH279" s="1"/>
      <c r="CI279" s="351"/>
      <c r="CJ279" s="1"/>
      <c r="CK279" s="351"/>
      <c r="CL279" s="1"/>
      <c r="CM279" s="351"/>
      <c r="CN279" s="1"/>
      <c r="CO279" s="351"/>
      <c r="CP279" s="1"/>
      <c r="CQ279" s="351"/>
      <c r="CR279" s="138"/>
      <c r="CS279" s="1"/>
      <c r="CT279" s="29"/>
      <c r="CU279" s="16"/>
      <c r="CV279" s="1"/>
      <c r="CW279" s="1"/>
      <c r="CX279" s="9"/>
      <c r="CY279" s="351"/>
      <c r="CZ279" s="9"/>
      <c r="DA279" s="351"/>
      <c r="DB279" s="9"/>
      <c r="DC279" s="351"/>
      <c r="DD279" s="9"/>
      <c r="DE279" s="351"/>
      <c r="DF279" s="9"/>
      <c r="DG279" s="368"/>
      <c r="DH279" s="156"/>
      <c r="DI279" s="29"/>
      <c r="DJ279" s="29"/>
      <c r="DK279" s="112"/>
      <c r="DL279" s="29"/>
      <c r="DM279" s="29"/>
      <c r="DN279" s="29"/>
      <c r="DO279" s="351"/>
      <c r="DP279" s="1"/>
      <c r="DQ279" s="351"/>
      <c r="DR279" s="1"/>
      <c r="DS279" s="351"/>
      <c r="DT279" s="1"/>
      <c r="DU279" s="351"/>
      <c r="DV279" s="1"/>
      <c r="DW279" s="351"/>
      <c r="DX279" s="138"/>
      <c r="DY279" s="28"/>
      <c r="DZ279" s="1"/>
      <c r="EA279" s="1"/>
      <c r="EB279" s="1"/>
      <c r="EC279" s="1"/>
      <c r="ED279" s="2"/>
      <c r="EE279" s="350"/>
      <c r="EF279" s="2"/>
      <c r="EG279" s="350"/>
      <c r="EH279" s="2"/>
      <c r="EI279" s="350"/>
      <c r="EJ279" s="2"/>
      <c r="EK279" s="350"/>
      <c r="EL279" s="2"/>
      <c r="EM279" s="350"/>
      <c r="EN279" s="1"/>
      <c r="EO279" s="1"/>
      <c r="EP279" s="1"/>
      <c r="EQ279" s="1"/>
      <c r="ER279" s="1"/>
      <c r="ES279" s="1"/>
      <c r="ET279" s="2"/>
      <c r="EU279" s="350"/>
      <c r="EV279" s="2"/>
      <c r="EW279" s="350"/>
      <c r="EX279" s="2"/>
      <c r="EY279" s="350"/>
      <c r="EZ279" s="2"/>
      <c r="FA279" s="350"/>
      <c r="FB279" s="2"/>
      <c r="FC279" s="350"/>
      <c r="FD279" s="2"/>
      <c r="FE279" s="28"/>
      <c r="FK279" s="396"/>
      <c r="FM279" s="396"/>
      <c r="FO279" s="396"/>
      <c r="FQ279" s="396"/>
      <c r="FS279" s="396"/>
    </row>
    <row r="280" spans="1:175" s="164" customFormat="1" ht="15" customHeight="1" x14ac:dyDescent="0.25">
      <c r="A280" s="137" t="str">
        <f ca="1">IF(OR(C281="(Bye)",C282="(Bye)"),"Bye","")</f>
        <v>Bye</v>
      </c>
      <c r="B280" s="165"/>
      <c r="C280" s="12"/>
      <c r="D280" s="13"/>
      <c r="E280" s="8"/>
      <c r="F280" s="8"/>
      <c r="G280" s="354"/>
      <c r="H280" s="8"/>
      <c r="I280" s="354"/>
      <c r="J280" s="8"/>
      <c r="K280" s="354"/>
      <c r="L280" s="8"/>
      <c r="M280" s="354"/>
      <c r="N280" s="8"/>
      <c r="O280" s="363"/>
      <c r="P280" s="138"/>
      <c r="Q280" s="148"/>
      <c r="R280" s="218"/>
      <c r="S280" s="1"/>
      <c r="T280" s="1"/>
      <c r="U280" s="1"/>
      <c r="V280" s="1"/>
      <c r="W280" s="351"/>
      <c r="X280" s="1"/>
      <c r="Y280" s="351"/>
      <c r="Z280" s="1"/>
      <c r="AA280" s="351"/>
      <c r="AB280" s="1"/>
      <c r="AC280" s="351"/>
      <c r="AD280" s="1"/>
      <c r="AE280" s="351"/>
      <c r="AF280" s="138"/>
      <c r="AG280" s="138"/>
      <c r="AH280" s="218"/>
      <c r="AI280" s="1"/>
      <c r="AJ280" s="1"/>
      <c r="AK280" s="1"/>
      <c r="AL280" s="1"/>
      <c r="AM280" s="351"/>
      <c r="AN280" s="1"/>
      <c r="AO280" s="351"/>
      <c r="AP280" s="1"/>
      <c r="AQ280" s="351"/>
      <c r="AR280" s="1"/>
      <c r="AS280" s="351"/>
      <c r="AT280" s="1"/>
      <c r="AU280" s="351"/>
      <c r="AV280" s="138"/>
      <c r="AW280" s="138"/>
      <c r="AY280" s="1"/>
      <c r="AZ280" s="1"/>
      <c r="BA280" s="1"/>
      <c r="BB280" s="1"/>
      <c r="BC280" s="351"/>
      <c r="BD280" s="1"/>
      <c r="BE280" s="351"/>
      <c r="BF280" s="1"/>
      <c r="BG280" s="351"/>
      <c r="BH280" s="1"/>
      <c r="BI280" s="351"/>
      <c r="BJ280" s="1"/>
      <c r="BK280" s="351"/>
      <c r="BL280" s="138"/>
      <c r="BM280" s="28"/>
      <c r="BN280" s="1"/>
      <c r="BO280" s="1"/>
      <c r="BP280" s="1"/>
      <c r="BQ280" s="1"/>
      <c r="BR280" s="1"/>
      <c r="BS280" s="351"/>
      <c r="BT280" s="1"/>
      <c r="BU280" s="351"/>
      <c r="BV280" s="1"/>
      <c r="BW280" s="351"/>
      <c r="BX280" s="1"/>
      <c r="BY280" s="351"/>
      <c r="BZ280" s="1"/>
      <c r="CA280" s="351"/>
      <c r="CB280" s="138"/>
      <c r="CC280" s="138"/>
      <c r="CE280" s="1"/>
      <c r="CF280" s="1"/>
      <c r="CG280" s="1"/>
      <c r="CH280" s="1"/>
      <c r="CI280" s="351"/>
      <c r="CJ280" s="1"/>
      <c r="CK280" s="351"/>
      <c r="CL280" s="1"/>
      <c r="CM280" s="351"/>
      <c r="CN280" s="1"/>
      <c r="CO280" s="351"/>
      <c r="CP280" s="1"/>
      <c r="CQ280" s="351"/>
      <c r="CR280" s="138"/>
      <c r="CS280" s="1"/>
      <c r="CT280" s="29"/>
      <c r="CU280" s="16"/>
      <c r="CV280" s="1"/>
      <c r="CW280" s="1"/>
      <c r="CX280" s="9"/>
      <c r="CY280" s="351"/>
      <c r="CZ280" s="9"/>
      <c r="DA280" s="351"/>
      <c r="DB280" s="9"/>
      <c r="DC280" s="351"/>
      <c r="DD280" s="9"/>
      <c r="DE280" s="351"/>
      <c r="DF280" s="9"/>
      <c r="DG280" s="368"/>
      <c r="DH280" s="156"/>
      <c r="DI280" s="29"/>
      <c r="DJ280" s="29"/>
      <c r="DK280" s="112"/>
      <c r="DL280" s="29"/>
      <c r="DM280" s="29"/>
      <c r="DN280" s="29"/>
      <c r="DO280" s="351"/>
      <c r="DP280" s="1"/>
      <c r="DQ280" s="351"/>
      <c r="DR280" s="1"/>
      <c r="DS280" s="351"/>
      <c r="DT280" s="1"/>
      <c r="DU280" s="351"/>
      <c r="DV280" s="1"/>
      <c r="DW280" s="351"/>
      <c r="DX280" s="138"/>
      <c r="DY280" s="28"/>
      <c r="DZ280" s="1"/>
      <c r="EA280" s="1"/>
      <c r="EB280" s="1"/>
      <c r="EC280" s="1"/>
      <c r="ED280" s="2"/>
      <c r="EE280" s="350"/>
      <c r="EF280" s="2"/>
      <c r="EG280" s="350"/>
      <c r="EH280" s="2"/>
      <c r="EI280" s="350"/>
      <c r="EJ280" s="2"/>
      <c r="EK280" s="350"/>
      <c r="EL280" s="2"/>
      <c r="EM280" s="350"/>
      <c r="EN280" s="1"/>
      <c r="EO280" s="1"/>
      <c r="EP280" s="343"/>
      <c r="EQ280" s="12"/>
      <c r="ER280" s="13"/>
      <c r="ES280" s="8"/>
      <c r="ET280" s="8"/>
      <c r="EU280" s="354"/>
      <c r="EV280" s="8"/>
      <c r="EW280" s="354"/>
      <c r="EX280" s="8"/>
      <c r="EY280" s="354"/>
      <c r="EZ280" s="8"/>
      <c r="FA280" s="354"/>
      <c r="FB280" s="8"/>
      <c r="FC280" s="363"/>
      <c r="FD280" s="137"/>
      <c r="FE280" s="28"/>
      <c r="FK280" s="396"/>
      <c r="FM280" s="396"/>
      <c r="FO280" s="396"/>
      <c r="FQ280" s="396"/>
      <c r="FS280" s="396"/>
    </row>
    <row r="281" spans="1:175" s="164" customFormat="1" ht="15" customHeight="1" thickBot="1" x14ac:dyDescent="0.3">
      <c r="A281" s="137"/>
      <c r="B281" s="160" t="str">
        <f ca="1">"L"&amp;C72</f>
        <v>L8</v>
      </c>
      <c r="C281" s="15" t="str">
        <f ca="1">IF(P69=$A$11,C70,IF(P70=$A$11,C69,""))</f>
        <v>(Bye)</v>
      </c>
      <c r="D281" s="1" t="str">
        <f ca="1">IF(P69=$A$11,D70,IF(P70=$A$11,D69,"Loser Match "&amp;C72))</f>
        <v/>
      </c>
      <c r="E281" s="1"/>
      <c r="F281" s="23"/>
      <c r="G281" s="352"/>
      <c r="H281" s="23"/>
      <c r="I281" s="352"/>
      <c r="J281" s="23"/>
      <c r="K281" s="352"/>
      <c r="L281" s="23"/>
      <c r="M281" s="352"/>
      <c r="N281" s="23"/>
      <c r="O281" s="364"/>
      <c r="P281" s="138">
        <f ca="1">IF(C282="(Bye)",$A$11,IF(F281&gt;F282,1,0)+IF(H281&gt;H282,1,0)+IF(J281&gt;J282,1,0)+IF(L281&gt;L282,1,0)+IF(N281&gt;N282,1,0))</f>
        <v>3</v>
      </c>
      <c r="Q281" s="148"/>
      <c r="R281" s="218"/>
      <c r="S281" s="1"/>
      <c r="T281" s="1"/>
      <c r="U281" s="1"/>
      <c r="V281" s="1"/>
      <c r="W281" s="351"/>
      <c r="X281" s="1"/>
      <c r="Y281" s="351"/>
      <c r="Z281" s="1"/>
      <c r="AA281" s="351"/>
      <c r="AB281" s="1"/>
      <c r="AC281" s="351"/>
      <c r="AD281" s="1"/>
      <c r="AE281" s="351"/>
      <c r="AF281" s="138"/>
      <c r="AG281" s="138"/>
      <c r="AH281" s="218"/>
      <c r="AI281" s="1"/>
      <c r="AJ281" s="1"/>
      <c r="AK281" s="1"/>
      <c r="AL281" s="1"/>
      <c r="AM281" s="351"/>
      <c r="AN281" s="1"/>
      <c r="AO281" s="351"/>
      <c r="AP281" s="1"/>
      <c r="AQ281" s="351"/>
      <c r="AR281" s="1"/>
      <c r="AS281" s="351"/>
      <c r="AT281" s="1"/>
      <c r="AU281" s="351"/>
      <c r="AV281" s="138"/>
      <c r="AW281" s="138"/>
      <c r="AY281" s="1"/>
      <c r="AZ281" s="1"/>
      <c r="BA281" s="1"/>
      <c r="BB281" s="1"/>
      <c r="BC281" s="351"/>
      <c r="BD281" s="1"/>
      <c r="BE281" s="351"/>
      <c r="BF281" s="1"/>
      <c r="BG281" s="351"/>
      <c r="BH281" s="1"/>
      <c r="BI281" s="351"/>
      <c r="BJ281" s="1"/>
      <c r="BK281" s="351"/>
      <c r="BL281" s="138"/>
      <c r="BM281" s="28"/>
      <c r="BN281" s="1"/>
      <c r="BO281" s="1"/>
      <c r="BP281" s="1"/>
      <c r="BQ281" s="1"/>
      <c r="BR281" s="1"/>
      <c r="BS281" s="351"/>
      <c r="BT281" s="1"/>
      <c r="BU281" s="351"/>
      <c r="BV281" s="1"/>
      <c r="BW281" s="351"/>
      <c r="BX281" s="1"/>
      <c r="BY281" s="351"/>
      <c r="BZ281" s="1"/>
      <c r="CA281" s="351"/>
      <c r="CB281" s="138"/>
      <c r="CC281" s="138"/>
      <c r="CE281" s="1"/>
      <c r="CF281" s="1"/>
      <c r="CG281" s="1"/>
      <c r="CH281" s="1"/>
      <c r="CI281" s="351"/>
      <c r="CJ281" s="1"/>
      <c r="CK281" s="351"/>
      <c r="CL281" s="1"/>
      <c r="CM281" s="351"/>
      <c r="CN281" s="1"/>
      <c r="CO281" s="351"/>
      <c r="CP281" s="1"/>
      <c r="CQ281" s="351"/>
      <c r="CR281" s="138"/>
      <c r="CS281" s="1"/>
      <c r="CT281" s="29"/>
      <c r="CU281" s="16"/>
      <c r="CV281" s="1"/>
      <c r="CW281" s="1"/>
      <c r="CX281" s="9"/>
      <c r="CY281" s="351"/>
      <c r="CZ281" s="9"/>
      <c r="DA281" s="351"/>
      <c r="DB281" s="9"/>
      <c r="DC281" s="351"/>
      <c r="DD281" s="9"/>
      <c r="DE281" s="351"/>
      <c r="DF281" s="9"/>
      <c r="DG281" s="368"/>
      <c r="DH281" s="156"/>
      <c r="DI281" s="29"/>
      <c r="DJ281" s="29"/>
      <c r="DK281" s="112"/>
      <c r="DL281" s="29"/>
      <c r="DM281" s="29"/>
      <c r="DN281" s="29"/>
      <c r="DO281" s="351"/>
      <c r="DP281" s="1"/>
      <c r="DQ281" s="351"/>
      <c r="DR281" s="1"/>
      <c r="DS281" s="351"/>
      <c r="DT281" s="1"/>
      <c r="DU281" s="351"/>
      <c r="DV281" s="1"/>
      <c r="DW281" s="351"/>
      <c r="DX281" s="138"/>
      <c r="DY281" s="28"/>
      <c r="DZ281" s="1"/>
      <c r="EA281" s="1"/>
      <c r="EB281" s="1"/>
      <c r="EC281" s="1"/>
      <c r="ED281" s="2"/>
      <c r="EE281" s="350"/>
      <c r="EF281" s="2"/>
      <c r="EG281" s="350"/>
      <c r="EH281" s="2"/>
      <c r="EI281" s="350"/>
      <c r="EJ281" s="2"/>
      <c r="EK281" s="350"/>
      <c r="EL281" s="2"/>
      <c r="EM281" s="350"/>
      <c r="EN281" s="1"/>
      <c r="EO281" s="336"/>
      <c r="EP281" s="344" t="str">
        <f ca="1">"L"&amp;CE105</f>
        <v>L67</v>
      </c>
      <c r="EQ281" s="27" t="str">
        <f>IF(CR102=$A$11,CE103,IF(CR103=$A$11,CE102,""))</f>
        <v/>
      </c>
      <c r="ER281" s="1" t="str">
        <f ca="1">IF(CR102=$A$11,CF103,IF(CR103=$A$11,CF102,"Winner Match "&amp;CE105))</f>
        <v>Winner Match 67</v>
      </c>
      <c r="ES281" s="1"/>
      <c r="ET281" s="23"/>
      <c r="EU281" s="352"/>
      <c r="EV281" s="23"/>
      <c r="EW281" s="352"/>
      <c r="EX281" s="23"/>
      <c r="EY281" s="352"/>
      <c r="EZ281" s="23"/>
      <c r="FA281" s="352"/>
      <c r="FB281" s="23"/>
      <c r="FC281" s="364"/>
      <c r="FD281" s="138">
        <f>IF(ET281&gt;ET282,1,0)+IF(EV281&gt;EV282,1,0)+IF(EX281&gt;EX282,1,0)+IF(EZ281&gt;EZ282,1,0)+IF(FB281&gt;FB282,1,0)</f>
        <v>0</v>
      </c>
      <c r="FE281" s="28"/>
      <c r="FK281" s="396"/>
      <c r="FM281" s="396"/>
      <c r="FO281" s="396"/>
      <c r="FQ281" s="396"/>
      <c r="FS281" s="396"/>
    </row>
    <row r="282" spans="1:175" s="164" customFormat="1" ht="15" customHeight="1" x14ac:dyDescent="0.25">
      <c r="A282" s="137"/>
      <c r="B282" s="160" t="str">
        <f ca="1">"L"&amp;C78</f>
        <v>L8</v>
      </c>
      <c r="C282" s="15" t="str">
        <f ca="1">IF(P75=$A$11,C76,IF(P76=$A$11,C75,""))</f>
        <v>(Bye)</v>
      </c>
      <c r="D282" s="10" t="str">
        <f ca="1">IF(P75=$A$11,D76,IF(P76=$A$11,D75,"Loser Match "&amp;C78))</f>
        <v/>
      </c>
      <c r="E282" s="10"/>
      <c r="F282" s="24"/>
      <c r="G282" s="353"/>
      <c r="H282" s="24"/>
      <c r="I282" s="353"/>
      <c r="J282" s="24"/>
      <c r="K282" s="353"/>
      <c r="L282" s="24"/>
      <c r="M282" s="353"/>
      <c r="N282" s="24"/>
      <c r="O282" s="365"/>
      <c r="P282" s="149">
        <f ca="1">IF(C281="(Bye)",$A$11,IF(F281&lt;F282,1,0)+IF(H281&lt;H282,1,0)+IF(J281&lt;J282,1,0)+IF(L281&lt;L282,1,0)+IF(N281&lt;N282,1,0))</f>
        <v>3</v>
      </c>
      <c r="Q282" s="138"/>
      <c r="R282" s="218"/>
      <c r="S282" s="1"/>
      <c r="T282" s="1"/>
      <c r="U282" s="1"/>
      <c r="V282" s="1"/>
      <c r="W282" s="351"/>
      <c r="X282" s="1"/>
      <c r="Y282" s="351"/>
      <c r="Z282" s="1"/>
      <c r="AA282" s="351"/>
      <c r="AB282" s="1"/>
      <c r="AC282" s="351"/>
      <c r="AD282" s="1"/>
      <c r="AE282" s="351"/>
      <c r="AF282" s="138"/>
      <c r="AG282" s="138"/>
      <c r="AH282" s="218"/>
      <c r="AI282" s="1"/>
      <c r="AJ282" s="1"/>
      <c r="AK282" s="1"/>
      <c r="AL282" s="1"/>
      <c r="AM282" s="351"/>
      <c r="AN282" s="1"/>
      <c r="AO282" s="351"/>
      <c r="AP282" s="1"/>
      <c r="AQ282" s="351"/>
      <c r="AR282" s="1"/>
      <c r="AS282" s="351"/>
      <c r="AT282" s="1"/>
      <c r="AU282" s="351"/>
      <c r="AV282" s="138"/>
      <c r="AW282" s="138"/>
      <c r="AY282" s="1"/>
      <c r="AZ282" s="1"/>
      <c r="BA282" s="1"/>
      <c r="BB282" s="1"/>
      <c r="BC282" s="351"/>
      <c r="BD282" s="1"/>
      <c r="BE282" s="351"/>
      <c r="BF282" s="1"/>
      <c r="BG282" s="351"/>
      <c r="BH282" s="1"/>
      <c r="BI282" s="351"/>
      <c r="BJ282" s="1"/>
      <c r="BK282" s="351"/>
      <c r="BL282" s="138"/>
      <c r="BM282" s="28"/>
      <c r="BN282" s="1"/>
      <c r="BO282" s="1"/>
      <c r="BP282" s="1"/>
      <c r="BQ282" s="1"/>
      <c r="BR282" s="1"/>
      <c r="BS282" s="351"/>
      <c r="BT282" s="1"/>
      <c r="BU282" s="351"/>
      <c r="BV282" s="1"/>
      <c r="BW282" s="351"/>
      <c r="BX282" s="1"/>
      <c r="BY282" s="351"/>
      <c r="BZ282" s="1"/>
      <c r="CA282" s="351"/>
      <c r="CB282" s="138"/>
      <c r="CC282" s="138"/>
      <c r="CE282" s="1"/>
      <c r="CF282" s="1"/>
      <c r="CG282" s="1"/>
      <c r="CH282" s="1"/>
      <c r="CI282" s="351"/>
      <c r="CJ282" s="1"/>
      <c r="CK282" s="351"/>
      <c r="CL282" s="1"/>
      <c r="CM282" s="351"/>
      <c r="CN282" s="1"/>
      <c r="CO282" s="351"/>
      <c r="CP282" s="1"/>
      <c r="CQ282" s="351"/>
      <c r="CR282" s="138"/>
      <c r="CS282" s="1"/>
      <c r="CT282" s="29"/>
      <c r="CU282" s="16"/>
      <c r="CV282" s="1"/>
      <c r="CW282" s="1"/>
      <c r="CX282" s="9"/>
      <c r="CY282" s="351"/>
      <c r="CZ282" s="9"/>
      <c r="DA282" s="351"/>
      <c r="DB282" s="9"/>
      <c r="DC282" s="351"/>
      <c r="DD282" s="9"/>
      <c r="DE282" s="351"/>
      <c r="DF282" s="9"/>
      <c r="DG282" s="368"/>
      <c r="DH282" s="156"/>
      <c r="DI282" s="29"/>
      <c r="DJ282" s="29"/>
      <c r="DK282" s="112"/>
      <c r="DL282" s="29"/>
      <c r="DM282" s="29"/>
      <c r="DN282" s="29"/>
      <c r="DO282" s="351"/>
      <c r="DP282" s="1"/>
      <c r="DQ282" s="351"/>
      <c r="DR282" s="1"/>
      <c r="DS282" s="351"/>
      <c r="DT282" s="1"/>
      <c r="DU282" s="351"/>
      <c r="DV282" s="1"/>
      <c r="DW282" s="351"/>
      <c r="DX282" s="138"/>
      <c r="DY282" s="28"/>
      <c r="DZ282" s="1"/>
      <c r="EA282" s="1"/>
      <c r="EB282" s="1"/>
      <c r="EC282" s="1"/>
      <c r="ED282" s="2"/>
      <c r="EE282" s="350"/>
      <c r="EF282" s="2"/>
      <c r="EG282" s="350"/>
      <c r="EH282" s="2"/>
      <c r="EI282" s="350"/>
      <c r="EJ282" s="2"/>
      <c r="EK282" s="350"/>
      <c r="EL282" s="2"/>
      <c r="EM282" s="350"/>
      <c r="EN282" s="2"/>
      <c r="EO282" s="28"/>
      <c r="EP282" s="14"/>
      <c r="EQ282" s="15" t="str">
        <f>IF(EN288=$A$11,EA288,IF(EN289=$A$11,EA289,""))</f>
        <v/>
      </c>
      <c r="ER282" s="10" t="str">
        <f ca="1">IF(EN288=$A$11,EB288,IF(EN289=$A$11,EB289,"Winner Match "&amp;EA291))</f>
        <v>Winner Match 76</v>
      </c>
      <c r="ES282" s="10"/>
      <c r="ET282" s="24"/>
      <c r="EU282" s="353"/>
      <c r="EV282" s="24"/>
      <c r="EW282" s="353"/>
      <c r="EX282" s="24"/>
      <c r="EY282" s="353"/>
      <c r="EZ282" s="24"/>
      <c r="FA282" s="353"/>
      <c r="FB282" s="24"/>
      <c r="FC282" s="365"/>
      <c r="FD282" s="149">
        <f>IF(ET281&lt;ET282,1,0)+IF(EV281&lt;EV282,1,0)+IF(EX281&lt;EX282,1,0)+IF(EZ281&lt;EZ282,1,0)+IF(FB281&lt;FB282,1,0)</f>
        <v>0</v>
      </c>
      <c r="FE282" s="1"/>
      <c r="FK282" s="396"/>
      <c r="FM282" s="396"/>
      <c r="FO282" s="396"/>
      <c r="FQ282" s="396"/>
      <c r="FS282" s="396"/>
    </row>
    <row r="283" spans="1:175" s="164" customFormat="1" ht="15" customHeight="1" x14ac:dyDescent="0.25">
      <c r="A283" s="137"/>
      <c r="B283" s="335"/>
      <c r="C283" s="16"/>
      <c r="D283" s="1"/>
      <c r="E283" s="1"/>
      <c r="F283" s="9"/>
      <c r="G283" s="351"/>
      <c r="H283" s="9"/>
      <c r="I283" s="351"/>
      <c r="J283" s="9"/>
      <c r="K283" s="351"/>
      <c r="L283" s="9"/>
      <c r="M283" s="351"/>
      <c r="N283" s="9"/>
      <c r="O283" s="366"/>
      <c r="P283" s="138"/>
      <c r="Q283" s="138"/>
      <c r="R283" s="218"/>
      <c r="S283" s="1"/>
      <c r="T283" s="1"/>
      <c r="U283" s="1"/>
      <c r="V283" s="1"/>
      <c r="W283" s="351"/>
      <c r="X283" s="1"/>
      <c r="Y283" s="351"/>
      <c r="Z283" s="1"/>
      <c r="AA283" s="351"/>
      <c r="AB283" s="1"/>
      <c r="AC283" s="351"/>
      <c r="AD283" s="1"/>
      <c r="AE283" s="351"/>
      <c r="AF283" s="138"/>
      <c r="AG283" s="138"/>
      <c r="AH283" s="218"/>
      <c r="AI283" s="1"/>
      <c r="AJ283" s="1"/>
      <c r="AK283" s="1"/>
      <c r="AL283" s="1"/>
      <c r="AM283" s="351"/>
      <c r="AN283" s="1"/>
      <c r="AO283" s="351"/>
      <c r="AP283" s="1"/>
      <c r="AQ283" s="351"/>
      <c r="AR283" s="1"/>
      <c r="AS283" s="351"/>
      <c r="AT283" s="1"/>
      <c r="AU283" s="351"/>
      <c r="AV283" s="138"/>
      <c r="AW283" s="138"/>
      <c r="AY283" s="1"/>
      <c r="AZ283" s="1"/>
      <c r="BA283" s="1"/>
      <c r="BB283" s="1"/>
      <c r="BC283" s="351"/>
      <c r="BD283" s="1"/>
      <c r="BE283" s="351"/>
      <c r="BF283" s="1"/>
      <c r="BG283" s="351"/>
      <c r="BH283" s="1"/>
      <c r="BI283" s="351"/>
      <c r="BJ283" s="1"/>
      <c r="BK283" s="351"/>
      <c r="BL283" s="138"/>
      <c r="BM283" s="28"/>
      <c r="BN283" s="1"/>
      <c r="BO283" s="1"/>
      <c r="BP283" s="1"/>
      <c r="BQ283" s="1"/>
      <c r="BR283" s="1"/>
      <c r="BS283" s="351"/>
      <c r="BT283" s="1"/>
      <c r="BU283" s="351"/>
      <c r="BV283" s="1"/>
      <c r="BW283" s="351"/>
      <c r="BX283" s="1"/>
      <c r="BY283" s="351"/>
      <c r="BZ283" s="1"/>
      <c r="CA283" s="351"/>
      <c r="CB283" s="138"/>
      <c r="CC283" s="138"/>
      <c r="CE283" s="1"/>
      <c r="CF283" s="1"/>
      <c r="CG283" s="1"/>
      <c r="CH283" s="1"/>
      <c r="CI283" s="351"/>
      <c r="CJ283" s="1"/>
      <c r="CK283" s="351"/>
      <c r="CL283" s="1"/>
      <c r="CM283" s="351"/>
      <c r="CN283" s="1"/>
      <c r="CO283" s="351"/>
      <c r="CP283" s="1"/>
      <c r="CQ283" s="351"/>
      <c r="CR283" s="138"/>
      <c r="CS283" s="1"/>
      <c r="CT283" s="29"/>
      <c r="CU283" s="16"/>
      <c r="CV283" s="1"/>
      <c r="CW283" s="1"/>
      <c r="CX283" s="9"/>
      <c r="CY283" s="351"/>
      <c r="CZ283" s="9"/>
      <c r="DA283" s="351"/>
      <c r="DB283" s="9"/>
      <c r="DC283" s="351"/>
      <c r="DD283" s="9"/>
      <c r="DE283" s="351"/>
      <c r="DF283" s="9"/>
      <c r="DG283" s="368"/>
      <c r="DH283" s="156"/>
      <c r="DI283" s="29"/>
      <c r="DJ283" s="29"/>
      <c r="DK283" s="112"/>
      <c r="DL283" s="29"/>
      <c r="DM283" s="29"/>
      <c r="DN283" s="29"/>
      <c r="DO283" s="351"/>
      <c r="DP283" s="1"/>
      <c r="DQ283" s="351"/>
      <c r="DR283" s="1"/>
      <c r="DS283" s="351"/>
      <c r="DT283" s="1"/>
      <c r="DU283" s="351"/>
      <c r="DV283" s="1"/>
      <c r="DW283" s="351"/>
      <c r="DX283" s="138"/>
      <c r="DY283" s="28"/>
      <c r="DZ283" s="1"/>
      <c r="EA283" s="1"/>
      <c r="EB283" s="1"/>
      <c r="EC283" s="1"/>
      <c r="ED283" s="2"/>
      <c r="EE283" s="350"/>
      <c r="EF283" s="2"/>
      <c r="EG283" s="350"/>
      <c r="EH283" s="2"/>
      <c r="EI283" s="350"/>
      <c r="EJ283" s="2"/>
      <c r="EK283" s="350"/>
      <c r="EL283" s="2"/>
      <c r="EM283" s="350"/>
      <c r="EN283" s="2"/>
      <c r="EO283" s="28"/>
      <c r="EP283" s="14"/>
      <c r="EQ283" s="16"/>
      <c r="ER283" s="1"/>
      <c r="ES283" s="1"/>
      <c r="ET283" s="9"/>
      <c r="EU283" s="351"/>
      <c r="EV283" s="9"/>
      <c r="EW283" s="351"/>
      <c r="EX283" s="9"/>
      <c r="EY283" s="351"/>
      <c r="EZ283" s="9"/>
      <c r="FA283" s="351"/>
      <c r="FB283" s="9"/>
      <c r="FC283" s="366"/>
      <c r="FD283" s="137"/>
      <c r="FE283" s="1"/>
      <c r="FK283" s="396"/>
      <c r="FM283" s="396"/>
      <c r="FO283" s="396"/>
      <c r="FQ283" s="396"/>
      <c r="FS283" s="396"/>
    </row>
    <row r="284" spans="1:175" s="164" customFormat="1" ht="15" customHeight="1" x14ac:dyDescent="0.25">
      <c r="A284" s="137"/>
      <c r="B284" s="162"/>
      <c r="C284" s="22">
        <f ca="1">IF(C281="(Bye)",C270,IF(C282="(Bye)",C270,C270+1))</f>
        <v>12</v>
      </c>
      <c r="D284" s="19">
        <f ca="1">VLOOKUP(C284,dummy1!$O$9:$R$72,2,FALSE)</f>
        <v>42040</v>
      </c>
      <c r="E284" s="20">
        <f ca="1">VLOOKUP(C284,dummy1!$O$9:$R$72,3,FALSE)</f>
        <v>0.625</v>
      </c>
      <c r="F284" s="420" t="str">
        <f ca="1">VLOOKUP(C284,dummy1!$O$9:$R$72,4,FALSE)</f>
        <v>Court 12</v>
      </c>
      <c r="G284" s="421"/>
      <c r="H284" s="421"/>
      <c r="I284" s="421"/>
      <c r="J284" s="421"/>
      <c r="K284" s="421"/>
      <c r="L284" s="421"/>
      <c r="M284" s="421"/>
      <c r="N284" s="422"/>
      <c r="O284" s="366"/>
      <c r="P284" s="138"/>
      <c r="Q284" s="138"/>
      <c r="R284" s="218"/>
      <c r="S284" s="1"/>
      <c r="T284" s="1"/>
      <c r="U284" s="1"/>
      <c r="V284" s="1"/>
      <c r="W284" s="351"/>
      <c r="X284" s="1"/>
      <c r="Y284" s="351"/>
      <c r="Z284" s="1"/>
      <c r="AA284" s="351"/>
      <c r="AB284" s="1"/>
      <c r="AC284" s="351"/>
      <c r="AD284" s="1"/>
      <c r="AE284" s="351"/>
      <c r="AF284" s="138"/>
      <c r="AG284" s="138"/>
      <c r="AH284" s="218"/>
      <c r="AI284" s="1"/>
      <c r="AJ284" s="1"/>
      <c r="AK284" s="1"/>
      <c r="AL284" s="1"/>
      <c r="AM284" s="351"/>
      <c r="AN284" s="1"/>
      <c r="AO284" s="351"/>
      <c r="AP284" s="1"/>
      <c r="AQ284" s="351"/>
      <c r="AR284" s="1"/>
      <c r="AS284" s="351"/>
      <c r="AT284" s="1"/>
      <c r="AU284" s="351"/>
      <c r="AV284" s="138"/>
      <c r="AW284" s="138"/>
      <c r="AY284" s="1"/>
      <c r="AZ284" s="1"/>
      <c r="BA284" s="1"/>
      <c r="BB284" s="1"/>
      <c r="BC284" s="351"/>
      <c r="BD284" s="1"/>
      <c r="BE284" s="351"/>
      <c r="BF284" s="1"/>
      <c r="BG284" s="351"/>
      <c r="BH284" s="1"/>
      <c r="BI284" s="351"/>
      <c r="BJ284" s="1"/>
      <c r="BK284" s="351"/>
      <c r="BL284" s="138"/>
      <c r="BM284" s="28"/>
      <c r="BN284" s="1"/>
      <c r="BO284" s="1"/>
      <c r="BP284" s="1"/>
      <c r="BQ284" s="1"/>
      <c r="BR284" s="1"/>
      <c r="BS284" s="351"/>
      <c r="BT284" s="1"/>
      <c r="BU284" s="351"/>
      <c r="BV284" s="1"/>
      <c r="BW284" s="351"/>
      <c r="BX284" s="1"/>
      <c r="BY284" s="351"/>
      <c r="BZ284" s="1"/>
      <c r="CA284" s="351"/>
      <c r="CB284" s="138"/>
      <c r="CC284" s="138"/>
      <c r="CE284" s="1"/>
      <c r="CF284" s="1"/>
      <c r="CG284" s="1"/>
      <c r="CH284" s="1"/>
      <c r="CI284" s="351"/>
      <c r="CJ284" s="1"/>
      <c r="CK284" s="351"/>
      <c r="CL284" s="1"/>
      <c r="CM284" s="351"/>
      <c r="CN284" s="1"/>
      <c r="CO284" s="351"/>
      <c r="CP284" s="1"/>
      <c r="CQ284" s="351"/>
      <c r="CR284" s="138"/>
      <c r="CS284" s="1"/>
      <c r="CT284" s="29"/>
      <c r="CU284" s="16"/>
      <c r="CV284" s="1"/>
      <c r="CW284" s="1"/>
      <c r="CX284" s="9"/>
      <c r="CY284" s="351"/>
      <c r="CZ284" s="9"/>
      <c r="DA284" s="351"/>
      <c r="DB284" s="9"/>
      <c r="DC284" s="351"/>
      <c r="DD284" s="9"/>
      <c r="DE284" s="351"/>
      <c r="DF284" s="9"/>
      <c r="DG284" s="368"/>
      <c r="DH284" s="156"/>
      <c r="DI284" s="29"/>
      <c r="DJ284" s="29"/>
      <c r="DK284" s="112"/>
      <c r="DL284" s="29"/>
      <c r="DM284" s="29"/>
      <c r="DN284" s="29"/>
      <c r="DO284" s="351"/>
      <c r="DP284" s="1"/>
      <c r="DQ284" s="351"/>
      <c r="DR284" s="1"/>
      <c r="DS284" s="351"/>
      <c r="DT284" s="1"/>
      <c r="DU284" s="351"/>
      <c r="DV284" s="1"/>
      <c r="DW284" s="351"/>
      <c r="DX284" s="138"/>
      <c r="DY284" s="28"/>
      <c r="DZ284" s="1"/>
      <c r="EA284" s="1"/>
      <c r="EB284" s="1"/>
      <c r="EC284" s="1"/>
      <c r="ED284" s="2"/>
      <c r="EE284" s="350"/>
      <c r="EF284" s="2"/>
      <c r="EG284" s="350"/>
      <c r="EH284" s="2"/>
      <c r="EI284" s="350"/>
      <c r="EJ284" s="2"/>
      <c r="EK284" s="350"/>
      <c r="EL284" s="2"/>
      <c r="EM284" s="350"/>
      <c r="EN284" s="2"/>
      <c r="EO284" s="28"/>
      <c r="EP284" s="21"/>
      <c r="EQ284" s="22">
        <f ca="1">EA291+1</f>
        <v>77</v>
      </c>
      <c r="ER284" s="19">
        <f ca="1">VLOOKUP(EQ284,dummy1!$O$9:$R$136,2,FALSE)</f>
        <v>42041</v>
      </c>
      <c r="ES284" s="20">
        <f ca="1">VLOOKUP(EQ284,dummy1!$O$9:$R$136,3,FALSE)</f>
        <v>0.625</v>
      </c>
      <c r="ET284" s="420" t="str">
        <f ca="1">VLOOKUP(EQ284,dummy1!$O$9:$R$136,4,FALSE)</f>
        <v>Court 13</v>
      </c>
      <c r="EU284" s="421"/>
      <c r="EV284" s="421"/>
      <c r="EW284" s="421"/>
      <c r="EX284" s="421"/>
      <c r="EY284" s="421"/>
      <c r="EZ284" s="421"/>
      <c r="FA284" s="421"/>
      <c r="FB284" s="422"/>
      <c r="FC284" s="366"/>
      <c r="FD284" s="137"/>
      <c r="FE284" s="1"/>
      <c r="FK284" s="396"/>
      <c r="FM284" s="396"/>
      <c r="FO284" s="396"/>
      <c r="FQ284" s="396"/>
      <c r="FS284" s="396"/>
    </row>
    <row r="285" spans="1:175" s="164" customFormat="1" ht="15" customHeight="1" x14ac:dyDescent="0.25">
      <c r="A285" s="137"/>
      <c r="B285" s="163"/>
      <c r="C285" s="7"/>
      <c r="D285" s="5"/>
      <c r="E285" s="5"/>
      <c r="F285" s="18"/>
      <c r="G285" s="355"/>
      <c r="H285" s="18"/>
      <c r="I285" s="355"/>
      <c r="J285" s="18"/>
      <c r="K285" s="355"/>
      <c r="L285" s="18"/>
      <c r="M285" s="355"/>
      <c r="N285" s="18"/>
      <c r="O285" s="367"/>
      <c r="P285" s="138"/>
      <c r="Q285" s="138"/>
      <c r="R285" s="218"/>
      <c r="S285" s="1"/>
      <c r="T285" s="1"/>
      <c r="U285" s="1"/>
      <c r="V285" s="1"/>
      <c r="W285" s="351"/>
      <c r="X285" s="1"/>
      <c r="Y285" s="351"/>
      <c r="Z285" s="1"/>
      <c r="AA285" s="351"/>
      <c r="AB285" s="1"/>
      <c r="AC285" s="351"/>
      <c r="AD285" s="1"/>
      <c r="AE285" s="351"/>
      <c r="AF285" s="138"/>
      <c r="AG285" s="138"/>
      <c r="AH285" s="218"/>
      <c r="AI285" s="1"/>
      <c r="AJ285" s="1"/>
      <c r="AK285" s="1"/>
      <c r="AL285" s="1"/>
      <c r="AM285" s="351"/>
      <c r="AN285" s="1"/>
      <c r="AO285" s="351"/>
      <c r="AP285" s="1"/>
      <c r="AQ285" s="351"/>
      <c r="AR285" s="1"/>
      <c r="AS285" s="351"/>
      <c r="AT285" s="1"/>
      <c r="AU285" s="351"/>
      <c r="AV285" s="138"/>
      <c r="AW285" s="138"/>
      <c r="AY285" s="1"/>
      <c r="AZ285" s="1"/>
      <c r="BA285" s="1"/>
      <c r="BB285" s="1"/>
      <c r="BC285" s="351"/>
      <c r="BD285" s="1"/>
      <c r="BE285" s="351"/>
      <c r="BF285" s="1"/>
      <c r="BG285" s="351"/>
      <c r="BH285" s="1"/>
      <c r="BI285" s="351"/>
      <c r="BJ285" s="1"/>
      <c r="BK285" s="351"/>
      <c r="BL285" s="138"/>
      <c r="BM285" s="28"/>
      <c r="BN285" s="1"/>
      <c r="BO285" s="1"/>
      <c r="BP285" s="1"/>
      <c r="BQ285" s="1"/>
      <c r="BR285" s="1"/>
      <c r="BS285" s="351"/>
      <c r="BT285" s="1"/>
      <c r="BU285" s="351"/>
      <c r="BV285" s="1"/>
      <c r="BW285" s="351"/>
      <c r="BX285" s="1"/>
      <c r="BY285" s="351"/>
      <c r="BZ285" s="1"/>
      <c r="CA285" s="351"/>
      <c r="CB285" s="138"/>
      <c r="CC285" s="138"/>
      <c r="CE285" s="1"/>
      <c r="CF285" s="1"/>
      <c r="CG285" s="1"/>
      <c r="CH285" s="1"/>
      <c r="CI285" s="351"/>
      <c r="CJ285" s="1"/>
      <c r="CK285" s="351"/>
      <c r="CL285" s="1"/>
      <c r="CM285" s="351"/>
      <c r="CN285" s="1"/>
      <c r="CO285" s="351"/>
      <c r="CP285" s="1"/>
      <c r="CQ285" s="351"/>
      <c r="CR285" s="138"/>
      <c r="CS285" s="1"/>
      <c r="CT285" s="29"/>
      <c r="CU285" s="16"/>
      <c r="CV285" s="1"/>
      <c r="CW285" s="1"/>
      <c r="CX285" s="9"/>
      <c r="CY285" s="351"/>
      <c r="CZ285" s="9"/>
      <c r="DA285" s="351"/>
      <c r="DB285" s="9"/>
      <c r="DC285" s="351"/>
      <c r="DD285" s="9"/>
      <c r="DE285" s="351"/>
      <c r="DF285" s="9"/>
      <c r="DG285" s="368"/>
      <c r="DH285" s="156"/>
      <c r="DI285" s="29"/>
      <c r="DJ285" s="29"/>
      <c r="DK285" s="112"/>
      <c r="DL285" s="29"/>
      <c r="DM285" s="29"/>
      <c r="DN285" s="29"/>
      <c r="DO285" s="351"/>
      <c r="DP285" s="1"/>
      <c r="DQ285" s="351"/>
      <c r="DR285" s="1"/>
      <c r="DS285" s="351"/>
      <c r="DT285" s="1"/>
      <c r="DU285" s="351"/>
      <c r="DV285" s="1"/>
      <c r="DW285" s="351"/>
      <c r="DX285" s="138"/>
      <c r="DY285" s="28"/>
      <c r="DZ285" s="1"/>
      <c r="EA285" s="1"/>
      <c r="EB285" s="1"/>
      <c r="EC285" s="1"/>
      <c r="ED285" s="2"/>
      <c r="EE285" s="350"/>
      <c r="EF285" s="2"/>
      <c r="EG285" s="350"/>
      <c r="EH285" s="2"/>
      <c r="EI285" s="350"/>
      <c r="EJ285" s="2"/>
      <c r="EK285" s="350"/>
      <c r="EL285" s="2"/>
      <c r="EM285" s="350"/>
      <c r="EN285" s="2"/>
      <c r="EO285" s="28"/>
      <c r="EP285" s="17"/>
      <c r="EQ285" s="7"/>
      <c r="ER285" s="5"/>
      <c r="ES285" s="5"/>
      <c r="ET285" s="18"/>
      <c r="EU285" s="355"/>
      <c r="EV285" s="18"/>
      <c r="EW285" s="355"/>
      <c r="EX285" s="18"/>
      <c r="EY285" s="355"/>
      <c r="EZ285" s="18"/>
      <c r="FA285" s="355"/>
      <c r="FB285" s="18"/>
      <c r="FC285" s="367"/>
      <c r="FD285" s="137"/>
      <c r="FE285" s="1"/>
      <c r="FK285" s="396"/>
      <c r="FM285" s="396"/>
      <c r="FO285" s="396"/>
      <c r="FQ285" s="396"/>
      <c r="FS285" s="396"/>
    </row>
    <row r="286" spans="1:175" s="164" customFormat="1" ht="15" customHeight="1" x14ac:dyDescent="0.25">
      <c r="A286" s="138"/>
      <c r="C286" s="1"/>
      <c r="D286" s="1"/>
      <c r="E286" s="1"/>
      <c r="F286" s="1"/>
      <c r="G286" s="351"/>
      <c r="H286" s="1"/>
      <c r="I286" s="351"/>
      <c r="J286" s="1"/>
      <c r="K286" s="351"/>
      <c r="L286" s="1"/>
      <c r="M286" s="351"/>
      <c r="N286" s="1"/>
      <c r="O286" s="351"/>
      <c r="P286" s="138"/>
      <c r="Q286" s="138"/>
      <c r="R286" s="218"/>
      <c r="S286" s="1"/>
      <c r="T286" s="1"/>
      <c r="U286" s="1"/>
      <c r="V286" s="1"/>
      <c r="W286" s="351"/>
      <c r="X286" s="1"/>
      <c r="Y286" s="351"/>
      <c r="Z286" s="1"/>
      <c r="AA286" s="351"/>
      <c r="AB286" s="1"/>
      <c r="AC286" s="351"/>
      <c r="AD286" s="1"/>
      <c r="AE286" s="351"/>
      <c r="AF286" s="138"/>
      <c r="AG286" s="138"/>
      <c r="AH286" s="218"/>
      <c r="AI286" s="1"/>
      <c r="AJ286" s="1"/>
      <c r="AK286" s="1"/>
      <c r="AL286" s="1"/>
      <c r="AM286" s="351"/>
      <c r="AN286" s="1"/>
      <c r="AO286" s="351"/>
      <c r="AP286" s="1"/>
      <c r="AQ286" s="351"/>
      <c r="AR286" s="1"/>
      <c r="AS286" s="351"/>
      <c r="AT286" s="1"/>
      <c r="AU286" s="351"/>
      <c r="AV286" s="138"/>
      <c r="AW286" s="138"/>
      <c r="AY286" s="1"/>
      <c r="AZ286" s="1"/>
      <c r="BA286" s="1"/>
      <c r="BB286" s="1"/>
      <c r="BC286" s="351"/>
      <c r="BD286" s="1"/>
      <c r="BE286" s="351"/>
      <c r="BF286" s="1"/>
      <c r="BG286" s="351"/>
      <c r="BH286" s="1"/>
      <c r="BI286" s="351"/>
      <c r="BJ286" s="1"/>
      <c r="BK286" s="351"/>
      <c r="BL286" s="138"/>
      <c r="BM286" s="28"/>
      <c r="BN286" s="1"/>
      <c r="BO286" s="1"/>
      <c r="BP286" s="1"/>
      <c r="BQ286" s="1"/>
      <c r="BR286" s="1"/>
      <c r="BS286" s="351"/>
      <c r="BT286" s="1"/>
      <c r="BU286" s="351"/>
      <c r="BV286" s="1"/>
      <c r="BW286" s="351"/>
      <c r="BX286" s="1"/>
      <c r="BY286" s="351"/>
      <c r="BZ286" s="1"/>
      <c r="CA286" s="351"/>
      <c r="CB286" s="138"/>
      <c r="CC286" s="138"/>
      <c r="CE286" s="1"/>
      <c r="CF286" s="1"/>
      <c r="CG286" s="1"/>
      <c r="CH286" s="1"/>
      <c r="CI286" s="351"/>
      <c r="CJ286" s="1"/>
      <c r="CK286" s="351"/>
      <c r="CL286" s="1"/>
      <c r="CM286" s="351"/>
      <c r="CN286" s="1"/>
      <c r="CO286" s="351"/>
      <c r="CP286" s="1"/>
      <c r="CQ286" s="351"/>
      <c r="CR286" s="138"/>
      <c r="CS286" s="1"/>
      <c r="CT286" s="29"/>
      <c r="CU286" s="16"/>
      <c r="CV286" s="1"/>
      <c r="CW286" s="1"/>
      <c r="CX286" s="9"/>
      <c r="CY286" s="351"/>
      <c r="CZ286" s="9"/>
      <c r="DA286" s="351"/>
      <c r="DB286" s="9"/>
      <c r="DC286" s="351"/>
      <c r="DD286" s="9"/>
      <c r="DE286" s="351"/>
      <c r="DF286" s="9"/>
      <c r="DG286" s="368"/>
      <c r="DH286" s="156"/>
      <c r="DI286" s="29"/>
      <c r="DJ286" s="29"/>
      <c r="DK286" s="112"/>
      <c r="DL286" s="29"/>
      <c r="DM286" s="29"/>
      <c r="DN286" s="29"/>
      <c r="DO286" s="351"/>
      <c r="DP286" s="1"/>
      <c r="DQ286" s="351"/>
      <c r="DR286" s="1"/>
      <c r="DS286" s="351"/>
      <c r="DT286" s="1"/>
      <c r="DU286" s="351"/>
      <c r="DV286" s="1"/>
      <c r="DW286" s="351"/>
      <c r="DX286" s="138"/>
      <c r="DY286" s="28"/>
      <c r="DZ286" s="1"/>
      <c r="EA286" s="1"/>
      <c r="EB286" s="1"/>
      <c r="EC286" s="1"/>
      <c r="ED286" s="2"/>
      <c r="EE286" s="350"/>
      <c r="EF286" s="2"/>
      <c r="EG286" s="350"/>
      <c r="EH286" s="2"/>
      <c r="EI286" s="350"/>
      <c r="EJ286" s="2"/>
      <c r="EK286" s="350"/>
      <c r="EL286" s="2"/>
      <c r="EM286" s="350"/>
      <c r="EN286" s="2"/>
      <c r="EO286" s="28"/>
      <c r="EP286" s="1"/>
      <c r="EQ286" s="1"/>
      <c r="ER286" s="1"/>
      <c r="ES286" s="1"/>
      <c r="ET286" s="2"/>
      <c r="EU286" s="350"/>
      <c r="EV286" s="2"/>
      <c r="EW286" s="350"/>
      <c r="EX286" s="2"/>
      <c r="EY286" s="350"/>
      <c r="EZ286" s="2"/>
      <c r="FA286" s="350"/>
      <c r="FB286" s="2"/>
      <c r="FC286" s="350"/>
      <c r="FD286" s="2"/>
      <c r="FE286" s="1"/>
      <c r="FK286" s="396"/>
      <c r="FM286" s="396"/>
      <c r="FO286" s="396"/>
      <c r="FQ286" s="396"/>
      <c r="FS286" s="396"/>
    </row>
    <row r="287" spans="1:175" s="164" customFormat="1" ht="15" customHeight="1" x14ac:dyDescent="0.25">
      <c r="A287" s="138"/>
      <c r="C287" s="1"/>
      <c r="D287" s="1"/>
      <c r="E287" s="1"/>
      <c r="F287" s="1"/>
      <c r="G287" s="351"/>
      <c r="H287" s="1"/>
      <c r="I287" s="351"/>
      <c r="J287" s="1"/>
      <c r="K287" s="351"/>
      <c r="L287" s="1"/>
      <c r="M287" s="351"/>
      <c r="N287" s="1"/>
      <c r="O287" s="351"/>
      <c r="P287" s="138"/>
      <c r="Q287" s="138"/>
      <c r="R287" s="222"/>
      <c r="S287" s="12"/>
      <c r="T287" s="13"/>
      <c r="U287" s="8"/>
      <c r="V287" s="8"/>
      <c r="W287" s="354"/>
      <c r="X287" s="8"/>
      <c r="Y287" s="354"/>
      <c r="Z287" s="8"/>
      <c r="AA287" s="354"/>
      <c r="AB287" s="8"/>
      <c r="AC287" s="354"/>
      <c r="AD287" s="8"/>
      <c r="AE287" s="363"/>
      <c r="AF287" s="138"/>
      <c r="AG287" s="138"/>
      <c r="AH287" s="218"/>
      <c r="AI287" s="1"/>
      <c r="AJ287" s="1"/>
      <c r="AK287" s="1"/>
      <c r="AL287" s="1"/>
      <c r="AM287" s="351"/>
      <c r="AN287" s="1"/>
      <c r="AO287" s="351"/>
      <c r="AP287" s="1"/>
      <c r="AQ287" s="351"/>
      <c r="AR287" s="1"/>
      <c r="AS287" s="351"/>
      <c r="AT287" s="1"/>
      <c r="AU287" s="351"/>
      <c r="AV287" s="138"/>
      <c r="AW287" s="138"/>
      <c r="AX287" s="170"/>
      <c r="AY287" s="12"/>
      <c r="AZ287" s="13"/>
      <c r="BA287" s="8"/>
      <c r="BB287" s="8"/>
      <c r="BC287" s="354"/>
      <c r="BD287" s="8"/>
      <c r="BE287" s="354"/>
      <c r="BF287" s="8"/>
      <c r="BG287" s="354"/>
      <c r="BH287" s="8"/>
      <c r="BI287" s="354"/>
      <c r="BJ287" s="8"/>
      <c r="BK287" s="363"/>
      <c r="BL287" s="137"/>
      <c r="BM287" s="28"/>
      <c r="BN287" s="1"/>
      <c r="BO287" s="1"/>
      <c r="BP287" s="1"/>
      <c r="BQ287" s="1"/>
      <c r="BR287" s="1"/>
      <c r="BS287" s="351"/>
      <c r="BT287" s="1"/>
      <c r="BU287" s="351"/>
      <c r="BV287" s="1"/>
      <c r="BW287" s="351"/>
      <c r="BX287" s="1"/>
      <c r="BY287" s="351"/>
      <c r="BZ287" s="1"/>
      <c r="CA287" s="351"/>
      <c r="CB287" s="138"/>
      <c r="CC287" s="138"/>
      <c r="CE287" s="1"/>
      <c r="CF287" s="1"/>
      <c r="CG287" s="1"/>
      <c r="CH287" s="1"/>
      <c r="CI287" s="351"/>
      <c r="CJ287" s="1"/>
      <c r="CK287" s="351"/>
      <c r="CL287" s="1"/>
      <c r="CM287" s="351"/>
      <c r="CN287" s="1"/>
      <c r="CO287" s="351"/>
      <c r="CP287" s="1"/>
      <c r="CQ287" s="351"/>
      <c r="CR287" s="138"/>
      <c r="CS287" s="1"/>
      <c r="CT287" s="29"/>
      <c r="CU287" s="16"/>
      <c r="CV287" s="1"/>
      <c r="CW287" s="1"/>
      <c r="CX287" s="9"/>
      <c r="CY287" s="351"/>
      <c r="CZ287" s="9"/>
      <c r="DA287" s="351"/>
      <c r="DB287" s="9"/>
      <c r="DC287" s="351"/>
      <c r="DD287" s="9"/>
      <c r="DE287" s="351"/>
      <c r="DF287" s="9"/>
      <c r="DG287" s="368"/>
      <c r="DH287" s="156"/>
      <c r="DI287" s="29"/>
      <c r="DJ287" s="29"/>
      <c r="DK287" s="112"/>
      <c r="DL287" s="29"/>
      <c r="DM287" s="29"/>
      <c r="DN287" s="29"/>
      <c r="DO287" s="351"/>
      <c r="DP287" s="1"/>
      <c r="DQ287" s="351"/>
      <c r="DR287" s="1"/>
      <c r="DS287" s="351"/>
      <c r="DT287" s="1"/>
      <c r="DU287" s="351"/>
      <c r="DV287" s="1"/>
      <c r="DW287" s="351"/>
      <c r="DX287" s="138"/>
      <c r="DY287" s="28"/>
      <c r="DZ287" s="11"/>
      <c r="EA287" s="12"/>
      <c r="EB287" s="13"/>
      <c r="EC287" s="8"/>
      <c r="ED287" s="8"/>
      <c r="EE287" s="354"/>
      <c r="EF287" s="8"/>
      <c r="EG287" s="354"/>
      <c r="EH287" s="8"/>
      <c r="EI287" s="354"/>
      <c r="EJ287" s="8"/>
      <c r="EK287" s="354"/>
      <c r="EL287" s="8"/>
      <c r="EM287" s="363"/>
      <c r="EN287" s="137"/>
      <c r="EO287" s="28"/>
      <c r="EU287" s="396"/>
      <c r="EW287" s="396"/>
      <c r="EY287" s="396"/>
      <c r="FA287" s="396"/>
      <c r="FC287" s="396"/>
      <c r="FE287" s="1"/>
      <c r="FK287" s="396"/>
      <c r="FM287" s="396"/>
      <c r="FO287" s="396"/>
      <c r="FQ287" s="396"/>
      <c r="FS287" s="396"/>
    </row>
    <row r="288" spans="1:175" s="164" customFormat="1" ht="15" customHeight="1" thickBot="1" x14ac:dyDescent="0.3">
      <c r="A288" s="138"/>
      <c r="C288" s="1"/>
      <c r="D288" s="1"/>
      <c r="E288" s="1"/>
      <c r="F288" s="1"/>
      <c r="G288" s="351"/>
      <c r="H288" s="1"/>
      <c r="I288" s="351"/>
      <c r="J288" s="1"/>
      <c r="K288" s="351"/>
      <c r="L288" s="1"/>
      <c r="M288" s="351"/>
      <c r="N288" s="1"/>
      <c r="O288" s="351"/>
      <c r="P288" s="138"/>
      <c r="Q288" s="138"/>
      <c r="R288" s="159" t="str">
        <f ca="1">"L"&amp;S75</f>
        <v>L18</v>
      </c>
      <c r="S288" s="27" t="str">
        <f>IF(AF72=$A$11,S73,IF(AF73=$A$11,S72,""))</f>
        <v/>
      </c>
      <c r="T288" s="1" t="str">
        <f ca="1">IF(AF72=$A$11,T73,IF(AF73=$A$11,T72,"Loser Match "&amp;S75))</f>
        <v>Loser Match 18</v>
      </c>
      <c r="U288" s="1"/>
      <c r="V288" s="23"/>
      <c r="W288" s="352"/>
      <c r="X288" s="23"/>
      <c r="Y288" s="352"/>
      <c r="Z288" s="23"/>
      <c r="AA288" s="352"/>
      <c r="AB288" s="23"/>
      <c r="AC288" s="352"/>
      <c r="AD288" s="23"/>
      <c r="AE288" s="364"/>
      <c r="AF288" s="138">
        <f ca="1">IF(S289="(Bye)",$A$11,IF(V288&gt;V289,1,0)+IF(X288&gt;X289,1,0)+IF(Z288&gt;Z289,1,0)+IF(AB288&gt;AB289,1,0)+IF(AD288&gt;AD289,1,0))</f>
        <v>3</v>
      </c>
      <c r="AG288" s="138"/>
      <c r="AH288" s="218"/>
      <c r="AI288" s="1"/>
      <c r="AJ288" s="1"/>
      <c r="AK288" s="1"/>
      <c r="AL288" s="1"/>
      <c r="AM288" s="351"/>
      <c r="AN288" s="1"/>
      <c r="AO288" s="351"/>
      <c r="AP288" s="1"/>
      <c r="AQ288" s="351"/>
      <c r="AR288" s="1"/>
      <c r="AS288" s="351"/>
      <c r="AT288" s="1"/>
      <c r="AU288" s="351"/>
      <c r="AV288" s="138"/>
      <c r="AW288" s="138"/>
      <c r="AX288" s="177" t="str">
        <f ca="1">"L"&amp;AI21</f>
        <v>L33</v>
      </c>
      <c r="AY288" s="27" t="str">
        <f>IF(AV18=$A$11,AI19,IF(AV19=$A$11,AI18,""))</f>
        <v/>
      </c>
      <c r="AZ288" s="1" t="str">
        <f ca="1">IF(AV18=$A$11,AJ19,IF(AV19=$A$11,AJ18,"Loser Match "&amp;AI21))</f>
        <v>Loser Match 33</v>
      </c>
      <c r="BA288" s="1"/>
      <c r="BB288" s="23"/>
      <c r="BC288" s="352"/>
      <c r="BD288" s="23"/>
      <c r="BE288" s="352"/>
      <c r="BF288" s="23"/>
      <c r="BG288" s="352"/>
      <c r="BH288" s="23"/>
      <c r="BI288" s="352"/>
      <c r="BJ288" s="23"/>
      <c r="BK288" s="364"/>
      <c r="BL288" s="138">
        <f>IF(BB288&gt;BB289,1,0)+IF(BD288&gt;BD289,1,0)+IF(BF288&gt;BF289,1,0)+IF(BH288&gt;BH289,1,0)+IF(BJ288&gt;BJ289,1,0)</f>
        <v>0</v>
      </c>
      <c r="BM288" s="28"/>
      <c r="BN288" s="1"/>
      <c r="BO288" s="1"/>
      <c r="BP288" s="1"/>
      <c r="BQ288" s="1"/>
      <c r="BR288" s="1"/>
      <c r="BS288" s="351"/>
      <c r="BT288" s="1"/>
      <c r="BU288" s="351"/>
      <c r="BV288" s="1"/>
      <c r="BW288" s="351"/>
      <c r="BX288" s="1"/>
      <c r="BY288" s="351"/>
      <c r="BZ288" s="1"/>
      <c r="CA288" s="351"/>
      <c r="CB288" s="138"/>
      <c r="CC288" s="138"/>
      <c r="CE288" s="1"/>
      <c r="CF288" s="1"/>
      <c r="CG288" s="1"/>
      <c r="CH288" s="1"/>
      <c r="CI288" s="351"/>
      <c r="CJ288" s="1"/>
      <c r="CK288" s="351"/>
      <c r="CL288" s="1"/>
      <c r="CM288" s="351"/>
      <c r="CN288" s="1"/>
      <c r="CO288" s="351"/>
      <c r="CP288" s="1"/>
      <c r="CQ288" s="351"/>
      <c r="CR288" s="138"/>
      <c r="CS288" s="1"/>
      <c r="CT288" s="29"/>
      <c r="CU288" s="16"/>
      <c r="CV288" s="1"/>
      <c r="CW288" s="1"/>
      <c r="CX288" s="9"/>
      <c r="CY288" s="351"/>
      <c r="CZ288" s="9"/>
      <c r="DA288" s="351"/>
      <c r="DB288" s="9"/>
      <c r="DC288" s="351"/>
      <c r="DD288" s="9"/>
      <c r="DE288" s="351"/>
      <c r="DF288" s="9"/>
      <c r="DG288" s="368"/>
      <c r="DH288" s="156"/>
      <c r="DI288" s="29"/>
      <c r="DJ288" s="29"/>
      <c r="DK288" s="112"/>
      <c r="DL288" s="29"/>
      <c r="DM288" s="29"/>
      <c r="DN288" s="29"/>
      <c r="DO288" s="351"/>
      <c r="DP288" s="1"/>
      <c r="DQ288" s="351"/>
      <c r="DR288" s="1"/>
      <c r="DS288" s="351"/>
      <c r="DT288" s="1"/>
      <c r="DU288" s="351"/>
      <c r="DV288" s="1"/>
      <c r="DW288" s="351"/>
      <c r="DX288" s="138"/>
      <c r="DY288" s="25"/>
      <c r="DZ288" s="26"/>
      <c r="EA288" s="27" t="str">
        <f>IF(DX232=$A$11,DK232,IF(DX233=$A$11,DK233,""))</f>
        <v/>
      </c>
      <c r="EB288" s="1" t="str">
        <f ca="1">IF(DX232=$A$11,DL232,IF(DX233=$A$11,DL233,"Winner Match "&amp;DK235))</f>
        <v>Winner Match 74</v>
      </c>
      <c r="EC288" s="1"/>
      <c r="ED288" s="23"/>
      <c r="EE288" s="352"/>
      <c r="EF288" s="23"/>
      <c r="EG288" s="352"/>
      <c r="EH288" s="23"/>
      <c r="EI288" s="352"/>
      <c r="EJ288" s="23"/>
      <c r="EK288" s="352"/>
      <c r="EL288" s="23"/>
      <c r="EM288" s="364"/>
      <c r="EN288" s="138">
        <f>IF(ED288&gt;ED289,1,0)+IF(EF288&gt;EF289,1,0)+IF(EH288&gt;EH289,1,0)+IF(EJ288&gt;EJ289,1,0)+IF(EL288&gt;EL289,1,0)</f>
        <v>0</v>
      </c>
      <c r="EO288" s="28"/>
      <c r="EU288" s="396"/>
      <c r="EW288" s="396"/>
      <c r="EY288" s="396"/>
      <c r="FA288" s="396"/>
      <c r="FC288" s="396"/>
      <c r="FE288" s="1"/>
      <c r="FK288" s="396"/>
      <c r="FM288" s="396"/>
      <c r="FO288" s="396"/>
      <c r="FQ288" s="396"/>
      <c r="FS288" s="396"/>
    </row>
    <row r="289" spans="1:175" s="1" customFormat="1" ht="15" customHeight="1" x14ac:dyDescent="0.25">
      <c r="A289" s="138"/>
      <c r="B289" s="164"/>
      <c r="G289" s="351"/>
      <c r="I289" s="351"/>
      <c r="K289" s="351"/>
      <c r="M289" s="351"/>
      <c r="O289" s="351"/>
      <c r="P289" s="138"/>
      <c r="Q289" s="207"/>
      <c r="R289" s="238" t="str">
        <f ca="1">IF(AND(C295="(Bye)",C296&lt;&gt;""),B296,"")</f>
        <v>L8</v>
      </c>
      <c r="S289" s="15" t="str">
        <f ca="1">IF(P295=$A$11,C295,IF(P296=$A$11,C296,""))</f>
        <v>(Bye)</v>
      </c>
      <c r="T289" s="10" t="str">
        <f ca="1">IF(P295=$A$11,D295,IF(P296=$A$11,D296,"Winner Match "&amp;C298))</f>
        <v/>
      </c>
      <c r="U289" s="10"/>
      <c r="V289" s="24"/>
      <c r="W289" s="353"/>
      <c r="X289" s="24"/>
      <c r="Y289" s="353"/>
      <c r="Z289" s="24"/>
      <c r="AA289" s="353"/>
      <c r="AB289" s="24"/>
      <c r="AC289" s="353"/>
      <c r="AD289" s="24"/>
      <c r="AE289" s="365"/>
      <c r="AF289" s="149">
        <f>IF(S288="(Bye)",$A$11,IF(V288&lt;V289,1,0)+IF(X288&lt;X289,1,0)+IF(Z288&lt;Z289,1,0)+IF(AB288&lt;AB289,1,0)+IF(AD288&lt;AD289,1,0))</f>
        <v>0</v>
      </c>
      <c r="AG289" s="148"/>
      <c r="AH289" s="218"/>
      <c r="AM289" s="351"/>
      <c r="AO289" s="351"/>
      <c r="AQ289" s="351"/>
      <c r="AS289" s="351"/>
      <c r="AU289" s="351"/>
      <c r="AV289" s="138"/>
      <c r="AW289" s="207"/>
      <c r="AX289" s="161"/>
      <c r="AY289" s="15" t="str">
        <f>IF(AV295=$A$11,AI295,IF(AV296=$A$11,AI296,""))</f>
        <v/>
      </c>
      <c r="AZ289" s="10" t="str">
        <f ca="1">IF(AV295=$A$11,AJ295,IF(AV296=$A$11,AJ296,"Winner Match "&amp;AI298))</f>
        <v>Winner Match 44</v>
      </c>
      <c r="BA289" s="10"/>
      <c r="BB289" s="24"/>
      <c r="BC289" s="353"/>
      <c r="BD289" s="24"/>
      <c r="BE289" s="353"/>
      <c r="BF289" s="24"/>
      <c r="BG289" s="353"/>
      <c r="BH289" s="24"/>
      <c r="BI289" s="353"/>
      <c r="BJ289" s="24"/>
      <c r="BK289" s="365"/>
      <c r="BL289" s="149">
        <f>IF(BB288&lt;BB289,1,0)+IF(BD288&lt;BD289,1,0)+IF(BF288&lt;BF289,1,0)+IF(BH288&lt;BH289,1,0)+IF(BJ288&lt;BJ289,1,0)</f>
        <v>0</v>
      </c>
      <c r="BS289" s="351"/>
      <c r="BU289" s="351"/>
      <c r="BW289" s="351"/>
      <c r="BY289" s="351"/>
      <c r="CA289" s="351"/>
      <c r="CB289" s="138"/>
      <c r="CC289" s="138"/>
      <c r="CD289" s="164"/>
      <c r="CI289" s="351"/>
      <c r="CK289" s="351"/>
      <c r="CM289" s="351"/>
      <c r="CO289" s="351"/>
      <c r="CQ289" s="351"/>
      <c r="CR289" s="138"/>
      <c r="CT289" s="29"/>
      <c r="CU289" s="16"/>
      <c r="CX289" s="9"/>
      <c r="CY289" s="351"/>
      <c r="CZ289" s="9"/>
      <c r="DA289" s="351"/>
      <c r="DB289" s="9"/>
      <c r="DC289" s="351"/>
      <c r="DD289" s="9"/>
      <c r="DE289" s="351"/>
      <c r="DF289" s="9"/>
      <c r="DG289" s="368"/>
      <c r="DH289" s="156"/>
      <c r="DI289" s="29"/>
      <c r="DJ289" s="29"/>
      <c r="DK289" s="112"/>
      <c r="DL289" s="29"/>
      <c r="DM289" s="29"/>
      <c r="DN289" s="29"/>
      <c r="DO289" s="351"/>
      <c r="DQ289" s="351"/>
      <c r="DS289" s="351"/>
      <c r="DU289" s="351"/>
      <c r="DW289" s="351"/>
      <c r="DX289" s="138"/>
      <c r="DY289" s="28"/>
      <c r="DZ289" s="14"/>
      <c r="EA289" s="15" t="str">
        <f>IF(DX344=$A$11,DK344,IF(DX345=$A$11,DK345,""))</f>
        <v/>
      </c>
      <c r="EB289" s="10" t="str">
        <f ca="1">IF(DX344=$A$11,DL344,IF(DX345=$A$11,DL345,"Winner Match "&amp;DK347))</f>
        <v>Winner Match 75</v>
      </c>
      <c r="EC289" s="10"/>
      <c r="ED289" s="24"/>
      <c r="EE289" s="353"/>
      <c r="EF289" s="24"/>
      <c r="EG289" s="353"/>
      <c r="EH289" s="24"/>
      <c r="EI289" s="353"/>
      <c r="EJ289" s="24"/>
      <c r="EK289" s="353"/>
      <c r="EL289" s="24"/>
      <c r="EM289" s="365"/>
      <c r="EN289" s="149">
        <f>IF(ED288&lt;ED289,1,0)+IF(EF288&lt;EF289,1,0)+IF(EH288&lt;EH289,1,0)+IF(EJ288&lt;EJ289,1,0)+IF(EL288&lt;EL289,1,0)</f>
        <v>0</v>
      </c>
      <c r="EU289" s="351"/>
      <c r="EW289" s="351"/>
      <c r="EY289" s="351"/>
      <c r="FA289" s="351"/>
      <c r="FC289" s="351"/>
      <c r="FK289" s="351"/>
      <c r="FM289" s="351"/>
      <c r="FO289" s="351"/>
      <c r="FQ289" s="351"/>
      <c r="FS289" s="351"/>
    </row>
    <row r="290" spans="1:175" s="1" customFormat="1" ht="15" customHeight="1" x14ac:dyDescent="0.25">
      <c r="A290" s="138"/>
      <c r="B290" s="164"/>
      <c r="G290" s="351"/>
      <c r="I290" s="351"/>
      <c r="K290" s="351"/>
      <c r="M290" s="351"/>
      <c r="O290" s="351"/>
      <c r="P290" s="138"/>
      <c r="Q290" s="148"/>
      <c r="R290" s="238"/>
      <c r="S290" s="16"/>
      <c r="V290" s="9"/>
      <c r="W290" s="351"/>
      <c r="X290" s="9"/>
      <c r="Y290" s="351"/>
      <c r="Z290" s="9"/>
      <c r="AA290" s="351"/>
      <c r="AB290" s="9"/>
      <c r="AC290" s="351"/>
      <c r="AD290" s="9"/>
      <c r="AE290" s="366"/>
      <c r="AF290" s="138"/>
      <c r="AG290" s="148"/>
      <c r="AH290" s="218"/>
      <c r="AM290" s="351"/>
      <c r="AO290" s="351"/>
      <c r="AQ290" s="351"/>
      <c r="AS290" s="351"/>
      <c r="AU290" s="351"/>
      <c r="AV290" s="138"/>
      <c r="AW290" s="148"/>
      <c r="AX290" s="161"/>
      <c r="AY290" s="16"/>
      <c r="BB290" s="9"/>
      <c r="BC290" s="351"/>
      <c r="BD290" s="9"/>
      <c r="BE290" s="351"/>
      <c r="BF290" s="9"/>
      <c r="BG290" s="351"/>
      <c r="BH290" s="9"/>
      <c r="BI290" s="351"/>
      <c r="BJ290" s="9"/>
      <c r="BK290" s="366"/>
      <c r="BL290" s="137"/>
      <c r="BS290" s="351"/>
      <c r="BU290" s="351"/>
      <c r="BW290" s="351"/>
      <c r="BY290" s="351"/>
      <c r="CA290" s="351"/>
      <c r="CB290" s="138"/>
      <c r="CC290" s="138"/>
      <c r="CD290" s="164"/>
      <c r="CI290" s="351"/>
      <c r="CK290" s="351"/>
      <c r="CM290" s="351"/>
      <c r="CO290" s="351"/>
      <c r="CQ290" s="351"/>
      <c r="CR290" s="138"/>
      <c r="CT290" s="29"/>
      <c r="CU290" s="16"/>
      <c r="CX290" s="9"/>
      <c r="CY290" s="351"/>
      <c r="CZ290" s="9"/>
      <c r="DA290" s="351"/>
      <c r="DB290" s="9"/>
      <c r="DC290" s="351"/>
      <c r="DD290" s="9"/>
      <c r="DE290" s="351"/>
      <c r="DF290" s="9"/>
      <c r="DG290" s="368"/>
      <c r="DH290" s="156"/>
      <c r="DI290" s="29"/>
      <c r="DJ290" s="29"/>
      <c r="DK290" s="112"/>
      <c r="DL290" s="29"/>
      <c r="DM290" s="29"/>
      <c r="DN290" s="29"/>
      <c r="DO290" s="351"/>
      <c r="DQ290" s="351"/>
      <c r="DS290" s="351"/>
      <c r="DU290" s="351"/>
      <c r="DW290" s="351"/>
      <c r="DX290" s="138"/>
      <c r="DY290" s="28"/>
      <c r="DZ290" s="14"/>
      <c r="EA290" s="16"/>
      <c r="ED290" s="9"/>
      <c r="EE290" s="351"/>
      <c r="EF290" s="9"/>
      <c r="EG290" s="351"/>
      <c r="EH290" s="9"/>
      <c r="EI290" s="351"/>
      <c r="EJ290" s="9"/>
      <c r="EK290" s="351"/>
      <c r="EL290" s="9"/>
      <c r="EM290" s="366"/>
      <c r="EN290" s="137"/>
      <c r="EU290" s="351"/>
      <c r="EW290" s="351"/>
      <c r="EY290" s="351"/>
      <c r="FA290" s="351"/>
      <c r="FC290" s="351"/>
      <c r="FK290" s="351"/>
      <c r="FM290" s="351"/>
      <c r="FO290" s="351"/>
      <c r="FQ290" s="351"/>
      <c r="FS290" s="351"/>
    </row>
    <row r="291" spans="1:175" s="1" customFormat="1" ht="15" customHeight="1" x14ac:dyDescent="0.25">
      <c r="A291" s="138"/>
      <c r="B291" s="164"/>
      <c r="G291" s="351"/>
      <c r="I291" s="351"/>
      <c r="K291" s="351"/>
      <c r="M291" s="351"/>
      <c r="O291" s="351"/>
      <c r="P291" s="138"/>
      <c r="Q291" s="148"/>
      <c r="R291" s="220"/>
      <c r="S291" s="22">
        <f ca="1">IF(S288="(Bye)",S277,IF(S289="(Bye)",S277,S277+1))</f>
        <v>32</v>
      </c>
      <c r="T291" s="19">
        <f ca="1">VLOOKUP(S291,dummy1!$O$9:$R$136,2,FALSE)</f>
        <v>42040</v>
      </c>
      <c r="U291" s="20">
        <f ca="1">VLOOKUP(S291,dummy1!$O$9:$R$136,3,FALSE)</f>
        <v>0.70833333333333337</v>
      </c>
      <c r="V291" s="420" t="str">
        <f ca="1">VLOOKUP(S291,dummy1!$O$9:$R$136,4,FALSE)</f>
        <v>Court 16</v>
      </c>
      <c r="W291" s="421"/>
      <c r="X291" s="421"/>
      <c r="Y291" s="421"/>
      <c r="Z291" s="421"/>
      <c r="AA291" s="421"/>
      <c r="AB291" s="421"/>
      <c r="AC291" s="421"/>
      <c r="AD291" s="422"/>
      <c r="AE291" s="366"/>
      <c r="AF291" s="138"/>
      <c r="AG291" s="148"/>
      <c r="AH291" s="218"/>
      <c r="AM291" s="351"/>
      <c r="AO291" s="351"/>
      <c r="AQ291" s="351"/>
      <c r="AS291" s="351"/>
      <c r="AU291" s="351"/>
      <c r="AV291" s="138"/>
      <c r="AW291" s="148"/>
      <c r="AX291" s="162"/>
      <c r="AY291" s="22">
        <f ca="1">AY263+1</f>
        <v>56</v>
      </c>
      <c r="AZ291" s="19">
        <f ca="1">VLOOKUP(AY291,dummy1!$O$9:$R$136,2,FALSE)</f>
        <v>42040</v>
      </c>
      <c r="BA291" s="20">
        <f ca="1">VLOOKUP(AY291,dummy1!$O$9:$R$136,3,FALSE)</f>
        <v>0.87500000000000011</v>
      </c>
      <c r="BB291" s="420" t="str">
        <f ca="1">VLOOKUP(AY291,dummy1!$O$9:$R$136,4,FALSE)</f>
        <v>Court 8</v>
      </c>
      <c r="BC291" s="421"/>
      <c r="BD291" s="421"/>
      <c r="BE291" s="421"/>
      <c r="BF291" s="421"/>
      <c r="BG291" s="421"/>
      <c r="BH291" s="421"/>
      <c r="BI291" s="421"/>
      <c r="BJ291" s="422"/>
      <c r="BK291" s="366"/>
      <c r="BL291" s="137"/>
      <c r="BS291" s="351"/>
      <c r="BU291" s="351"/>
      <c r="BW291" s="351"/>
      <c r="BY291" s="351"/>
      <c r="CA291" s="351"/>
      <c r="CB291" s="138"/>
      <c r="CC291" s="138"/>
      <c r="CD291" s="164"/>
      <c r="CI291" s="351"/>
      <c r="CK291" s="351"/>
      <c r="CM291" s="351"/>
      <c r="CO291" s="351"/>
      <c r="CQ291" s="351"/>
      <c r="CR291" s="138"/>
      <c r="CT291" s="29"/>
      <c r="CU291" s="16"/>
      <c r="CX291" s="9"/>
      <c r="CY291" s="351"/>
      <c r="CZ291" s="9"/>
      <c r="DA291" s="351"/>
      <c r="DB291" s="9"/>
      <c r="DC291" s="351"/>
      <c r="DD291" s="9"/>
      <c r="DE291" s="351"/>
      <c r="DF291" s="9"/>
      <c r="DG291" s="368"/>
      <c r="DH291" s="156"/>
      <c r="DI291" s="29"/>
      <c r="DJ291" s="29"/>
      <c r="DK291" s="112"/>
      <c r="DL291" s="29"/>
      <c r="DM291" s="29"/>
      <c r="DN291" s="29"/>
      <c r="DO291" s="351"/>
      <c r="DQ291" s="351"/>
      <c r="DS291" s="351"/>
      <c r="DU291" s="351"/>
      <c r="DW291" s="351"/>
      <c r="DX291" s="138"/>
      <c r="DY291" s="28"/>
      <c r="DZ291" s="21"/>
      <c r="EA291" s="22">
        <f ca="1">DK347+1</f>
        <v>76</v>
      </c>
      <c r="EB291" s="19">
        <f ca="1">VLOOKUP(EA291,dummy1!$O$9:$R$136,2,FALSE)</f>
        <v>42041</v>
      </c>
      <c r="EC291" s="20">
        <f ca="1">VLOOKUP(EA291,dummy1!$O$9:$R$136,3,FALSE)</f>
        <v>0.625</v>
      </c>
      <c r="ED291" s="420" t="str">
        <f ca="1">VLOOKUP(EA291,dummy1!$O$9:$R$136,4,FALSE)</f>
        <v>Court 12</v>
      </c>
      <c r="EE291" s="421"/>
      <c r="EF291" s="421"/>
      <c r="EG291" s="421"/>
      <c r="EH291" s="421"/>
      <c r="EI291" s="421"/>
      <c r="EJ291" s="421"/>
      <c r="EK291" s="421"/>
      <c r="EL291" s="422"/>
      <c r="EM291" s="366"/>
      <c r="EN291" s="137"/>
      <c r="EU291" s="351"/>
      <c r="EW291" s="351"/>
      <c r="EY291" s="351"/>
      <c r="FA291" s="351"/>
      <c r="FC291" s="351"/>
      <c r="FK291" s="351"/>
      <c r="FM291" s="351"/>
      <c r="FO291" s="351"/>
      <c r="FQ291" s="351"/>
      <c r="FS291" s="351"/>
    </row>
    <row r="292" spans="1:175" s="1" customFormat="1" ht="15" customHeight="1" x14ac:dyDescent="0.25">
      <c r="A292" s="138"/>
      <c r="B292" s="164"/>
      <c r="G292" s="351"/>
      <c r="I292" s="351"/>
      <c r="K292" s="351"/>
      <c r="M292" s="351"/>
      <c r="O292" s="351"/>
      <c r="P292" s="138"/>
      <c r="Q292" s="148"/>
      <c r="R292" s="221"/>
      <c r="S292" s="7"/>
      <c r="T292" s="5"/>
      <c r="U292" s="5"/>
      <c r="V292" s="18"/>
      <c r="W292" s="355"/>
      <c r="X292" s="18"/>
      <c r="Y292" s="355"/>
      <c r="Z292" s="18"/>
      <c r="AA292" s="355"/>
      <c r="AB292" s="18"/>
      <c r="AC292" s="355"/>
      <c r="AD292" s="18"/>
      <c r="AE292" s="367"/>
      <c r="AF292" s="138"/>
      <c r="AG292" s="148"/>
      <c r="AH292" s="218"/>
      <c r="AM292" s="351"/>
      <c r="AO292" s="351"/>
      <c r="AQ292" s="351"/>
      <c r="AS292" s="351"/>
      <c r="AU292" s="351"/>
      <c r="AV292" s="138"/>
      <c r="AW292" s="148"/>
      <c r="AX292" s="163"/>
      <c r="AY292" s="7"/>
      <c r="AZ292" s="5"/>
      <c r="BA292" s="5"/>
      <c r="BB292" s="18"/>
      <c r="BC292" s="355"/>
      <c r="BD292" s="18"/>
      <c r="BE292" s="355"/>
      <c r="BF292" s="18"/>
      <c r="BG292" s="355"/>
      <c r="BH292" s="18"/>
      <c r="BI292" s="355"/>
      <c r="BJ292" s="18"/>
      <c r="BK292" s="367"/>
      <c r="BL292" s="137"/>
      <c r="BS292" s="351"/>
      <c r="BU292" s="351"/>
      <c r="BW292" s="351"/>
      <c r="BY292" s="351"/>
      <c r="CA292" s="351"/>
      <c r="CB292" s="138"/>
      <c r="CC292" s="138"/>
      <c r="CD292" s="164"/>
      <c r="CI292" s="351"/>
      <c r="CK292" s="351"/>
      <c r="CM292" s="351"/>
      <c r="CO292" s="351"/>
      <c r="CQ292" s="351"/>
      <c r="CR292" s="138"/>
      <c r="CT292" s="29"/>
      <c r="CU292" s="16"/>
      <c r="CX292" s="9"/>
      <c r="CY292" s="351"/>
      <c r="CZ292" s="9"/>
      <c r="DA292" s="351"/>
      <c r="DB292" s="9"/>
      <c r="DC292" s="351"/>
      <c r="DD292" s="9"/>
      <c r="DE292" s="351"/>
      <c r="DF292" s="9"/>
      <c r="DG292" s="368"/>
      <c r="DH292" s="156"/>
      <c r="DI292" s="29"/>
      <c r="DJ292" s="29"/>
      <c r="DK292" s="112"/>
      <c r="DL292" s="29"/>
      <c r="DM292" s="29"/>
      <c r="DN292" s="29"/>
      <c r="DO292" s="351"/>
      <c r="DQ292" s="351"/>
      <c r="DS292" s="351"/>
      <c r="DU292" s="351"/>
      <c r="DW292" s="351"/>
      <c r="DX292" s="138"/>
      <c r="DY292" s="28"/>
      <c r="DZ292" s="17"/>
      <c r="EA292" s="7"/>
      <c r="EB292" s="5"/>
      <c r="EC292" s="5"/>
      <c r="ED292" s="18"/>
      <c r="EE292" s="355"/>
      <c r="EF292" s="18"/>
      <c r="EG292" s="355"/>
      <c r="EH292" s="18"/>
      <c r="EI292" s="355"/>
      <c r="EJ292" s="18"/>
      <c r="EK292" s="355"/>
      <c r="EL292" s="18"/>
      <c r="EM292" s="367"/>
      <c r="EN292" s="137"/>
      <c r="EU292" s="351"/>
      <c r="EW292" s="351"/>
      <c r="EY292" s="351"/>
      <c r="FA292" s="351"/>
      <c r="FC292" s="351"/>
      <c r="FK292" s="351"/>
      <c r="FM292" s="351"/>
      <c r="FO292" s="351"/>
      <c r="FQ292" s="351"/>
      <c r="FS292" s="351"/>
    </row>
    <row r="293" spans="1:175" s="1" customFormat="1" ht="15" customHeight="1" x14ac:dyDescent="0.25">
      <c r="A293" s="138"/>
      <c r="B293" s="164"/>
      <c r="G293" s="351"/>
      <c r="I293" s="351"/>
      <c r="K293" s="351"/>
      <c r="M293" s="351"/>
      <c r="O293" s="351"/>
      <c r="P293" s="138"/>
      <c r="Q293" s="148"/>
      <c r="R293" s="218"/>
      <c r="W293" s="351"/>
      <c r="Y293" s="351"/>
      <c r="AA293" s="351"/>
      <c r="AC293" s="351"/>
      <c r="AE293" s="351"/>
      <c r="AF293" s="138"/>
      <c r="AG293" s="148"/>
      <c r="AH293" s="218"/>
      <c r="AM293" s="351"/>
      <c r="AO293" s="351"/>
      <c r="AQ293" s="351"/>
      <c r="AS293" s="351"/>
      <c r="AU293" s="351"/>
      <c r="AV293" s="138"/>
      <c r="AW293" s="148"/>
      <c r="AX293" s="164"/>
      <c r="BC293" s="351"/>
      <c r="BE293" s="351"/>
      <c r="BG293" s="351"/>
      <c r="BI293" s="351"/>
      <c r="BK293" s="351"/>
      <c r="BL293" s="137"/>
      <c r="BS293" s="351"/>
      <c r="BU293" s="351"/>
      <c r="BW293" s="351"/>
      <c r="BY293" s="351"/>
      <c r="CA293" s="351"/>
      <c r="CB293" s="138"/>
      <c r="CC293" s="138"/>
      <c r="CD293" s="164"/>
      <c r="CI293" s="351"/>
      <c r="CK293" s="351"/>
      <c r="CM293" s="351"/>
      <c r="CO293" s="351"/>
      <c r="CQ293" s="351"/>
      <c r="CR293" s="138"/>
      <c r="CT293" s="29"/>
      <c r="CU293" s="16"/>
      <c r="CX293" s="9"/>
      <c r="CY293" s="351"/>
      <c r="CZ293" s="9"/>
      <c r="DA293" s="351"/>
      <c r="DB293" s="9"/>
      <c r="DC293" s="351"/>
      <c r="DD293" s="9"/>
      <c r="DE293" s="351"/>
      <c r="DF293" s="9"/>
      <c r="DG293" s="368"/>
      <c r="DH293" s="156"/>
      <c r="DI293" s="29"/>
      <c r="DJ293" s="29"/>
      <c r="DK293" s="112"/>
      <c r="DL293" s="29"/>
      <c r="DM293" s="29"/>
      <c r="DN293" s="29"/>
      <c r="DO293" s="351"/>
      <c r="DQ293" s="351"/>
      <c r="DS293" s="351"/>
      <c r="DU293" s="351"/>
      <c r="DW293" s="351"/>
      <c r="DX293" s="138"/>
      <c r="DY293" s="28"/>
      <c r="DZ293" s="29"/>
      <c r="EA293" s="16"/>
      <c r="ED293" s="9"/>
      <c r="EE293" s="351"/>
      <c r="EF293" s="9"/>
      <c r="EG293" s="351"/>
      <c r="EH293" s="9"/>
      <c r="EI293" s="351"/>
      <c r="EJ293" s="9"/>
      <c r="EK293" s="351"/>
      <c r="EL293" s="9"/>
      <c r="EM293" s="368"/>
      <c r="EN293" s="156"/>
      <c r="EP293" s="29"/>
      <c r="EQ293" s="16"/>
      <c r="ET293" s="9"/>
      <c r="EU293" s="351"/>
      <c r="EV293" s="9"/>
      <c r="EW293" s="351"/>
      <c r="EX293" s="9"/>
      <c r="EY293" s="351"/>
      <c r="EZ293" s="9"/>
      <c r="FA293" s="351"/>
      <c r="FB293" s="9"/>
      <c r="FC293" s="368"/>
      <c r="FD293" s="156"/>
      <c r="FK293" s="351"/>
      <c r="FM293" s="351"/>
      <c r="FO293" s="351"/>
      <c r="FQ293" s="351"/>
      <c r="FS293" s="351"/>
    </row>
    <row r="294" spans="1:175" s="1" customFormat="1" ht="15" customHeight="1" x14ac:dyDescent="0.25">
      <c r="A294" s="137" t="str">
        <f ca="1">IF(OR(C295="(Bye)",C296="(Bye)"),"Bye","")</f>
        <v>Bye</v>
      </c>
      <c r="B294" s="165"/>
      <c r="C294" s="12"/>
      <c r="D294" s="13"/>
      <c r="E294" s="8"/>
      <c r="F294" s="8"/>
      <c r="G294" s="354"/>
      <c r="H294" s="8"/>
      <c r="I294" s="354"/>
      <c r="J294" s="8"/>
      <c r="K294" s="354"/>
      <c r="L294" s="8"/>
      <c r="M294" s="354"/>
      <c r="N294" s="8"/>
      <c r="O294" s="363"/>
      <c r="P294" s="138"/>
      <c r="Q294" s="148"/>
      <c r="R294" s="218"/>
      <c r="W294" s="351"/>
      <c r="Y294" s="351"/>
      <c r="AA294" s="351"/>
      <c r="AC294" s="351"/>
      <c r="AE294" s="351"/>
      <c r="AF294" s="138"/>
      <c r="AG294" s="148"/>
      <c r="AH294" s="248"/>
      <c r="AI294" s="12"/>
      <c r="AJ294" s="13"/>
      <c r="AK294" s="8"/>
      <c r="AL294" s="8"/>
      <c r="AM294" s="354"/>
      <c r="AN294" s="8"/>
      <c r="AO294" s="354"/>
      <c r="AP294" s="8"/>
      <c r="AQ294" s="354"/>
      <c r="AR294" s="8"/>
      <c r="AS294" s="354"/>
      <c r="AT294" s="8"/>
      <c r="AU294" s="363"/>
      <c r="AV294" s="137"/>
      <c r="AW294" s="148"/>
      <c r="AX294" s="164"/>
      <c r="BC294" s="351"/>
      <c r="BE294" s="351"/>
      <c r="BG294" s="351"/>
      <c r="BI294" s="351"/>
      <c r="BK294" s="351"/>
      <c r="BL294" s="137"/>
      <c r="BS294" s="351"/>
      <c r="BU294" s="351"/>
      <c r="BW294" s="351"/>
      <c r="BY294" s="351"/>
      <c r="CA294" s="351"/>
      <c r="CB294" s="138"/>
      <c r="CC294" s="138"/>
      <c r="CD294" s="164"/>
      <c r="CI294" s="351"/>
      <c r="CK294" s="351"/>
      <c r="CM294" s="351"/>
      <c r="CO294" s="351"/>
      <c r="CQ294" s="351"/>
      <c r="CR294" s="138"/>
      <c r="CT294" s="29"/>
      <c r="CU294" s="16"/>
      <c r="CX294" s="9"/>
      <c r="CY294" s="351"/>
      <c r="CZ294" s="9"/>
      <c r="DA294" s="351"/>
      <c r="DB294" s="9"/>
      <c r="DC294" s="351"/>
      <c r="DD294" s="9"/>
      <c r="DE294" s="351"/>
      <c r="DF294" s="9"/>
      <c r="DG294" s="368"/>
      <c r="DH294" s="156"/>
      <c r="DI294" s="29"/>
      <c r="DJ294" s="29"/>
      <c r="DK294" s="112"/>
      <c r="DL294" s="29"/>
      <c r="DM294" s="29"/>
      <c r="DN294" s="29"/>
      <c r="DO294" s="351"/>
      <c r="DQ294" s="351"/>
      <c r="DS294" s="351"/>
      <c r="DU294" s="351"/>
      <c r="DW294" s="351"/>
      <c r="DX294" s="138"/>
      <c r="DY294" s="28"/>
      <c r="ED294" s="2"/>
      <c r="EE294" s="350"/>
      <c r="EF294" s="2"/>
      <c r="EG294" s="350"/>
      <c r="EH294" s="2"/>
      <c r="EI294" s="350"/>
      <c r="EJ294" s="2"/>
      <c r="EK294" s="350"/>
      <c r="EL294" s="2"/>
      <c r="EM294" s="350"/>
      <c r="ET294" s="2"/>
      <c r="EU294" s="350"/>
      <c r="EV294" s="2"/>
      <c r="EW294" s="350"/>
      <c r="EX294" s="2"/>
      <c r="EY294" s="350"/>
      <c r="EZ294" s="2"/>
      <c r="FA294" s="350"/>
      <c r="FB294" s="2"/>
      <c r="FC294" s="350"/>
      <c r="FD294" s="2"/>
      <c r="FK294" s="351"/>
      <c r="FM294" s="351"/>
      <c r="FO294" s="351"/>
      <c r="FQ294" s="351"/>
      <c r="FS294" s="351"/>
    </row>
    <row r="295" spans="1:175" s="1" customFormat="1" ht="15" customHeight="1" thickBot="1" x14ac:dyDescent="0.3">
      <c r="A295" s="137"/>
      <c r="B295" s="160" t="str">
        <f ca="1">"L"&amp;C84</f>
        <v>L8</v>
      </c>
      <c r="C295" s="15" t="str">
        <f ca="1">IF(P81=$A$11,C82,IF(P82=$A$11,C81,""))</f>
        <v>(Bye)</v>
      </c>
      <c r="D295" s="1" t="str">
        <f ca="1">IF(P81=$A$11,D82,IF(P82=$A$11,D81,"Loser Match "&amp;C84))</f>
        <v/>
      </c>
      <c r="F295" s="23"/>
      <c r="G295" s="352"/>
      <c r="H295" s="23"/>
      <c r="I295" s="352"/>
      <c r="J295" s="23"/>
      <c r="K295" s="352"/>
      <c r="L295" s="23"/>
      <c r="M295" s="352"/>
      <c r="N295" s="23"/>
      <c r="O295" s="364"/>
      <c r="P295" s="138">
        <f ca="1">IF(C296="(Bye)",$A$11,IF(F295&gt;F296,1,0)+IF(H295&gt;H296,1,0)+IF(J295&gt;J296,1,0)+IF(L295&gt;L296,1,0)+IF(N295&gt;N296,1,0))</f>
        <v>3</v>
      </c>
      <c r="Q295" s="148"/>
      <c r="R295" s="218"/>
      <c r="W295" s="351"/>
      <c r="Y295" s="351"/>
      <c r="AA295" s="351"/>
      <c r="AC295" s="351"/>
      <c r="AE295" s="351"/>
      <c r="AF295" s="138"/>
      <c r="AG295" s="147"/>
      <c r="AH295" s="249" t="str">
        <f ca="1">IF(AND(S289="(Bye)",S288&lt;&gt;""),R288,"")</f>
        <v/>
      </c>
      <c r="AI295" s="27" t="str">
        <f ca="1">IF(AF288=$A$11,S288,IF(AF289=$A$11,S289,""))</f>
        <v/>
      </c>
      <c r="AJ295" s="1" t="str">
        <f ca="1">IF(AF288=$A$11,T288,IF(AF289=$A$11,T289,"Winner Match "&amp;S291))</f>
        <v>Loser Match 18</v>
      </c>
      <c r="AL295" s="23"/>
      <c r="AM295" s="352"/>
      <c r="AN295" s="23"/>
      <c r="AO295" s="352"/>
      <c r="AP295" s="23"/>
      <c r="AQ295" s="352"/>
      <c r="AR295" s="23"/>
      <c r="AS295" s="352"/>
      <c r="AT295" s="23"/>
      <c r="AU295" s="364"/>
      <c r="AV295" s="138">
        <f>IF(AL295&gt;AL296,1,0)+IF(AN295&gt;AN296,1,0)+IF(AP295&gt;AP296,1,0)+IF(AR295&gt;AR296,1,0)+IF(AT295&gt;AT296,1,0)</f>
        <v>0</v>
      </c>
      <c r="AW295" s="148"/>
      <c r="AX295" s="164"/>
      <c r="BC295" s="351"/>
      <c r="BE295" s="351"/>
      <c r="BG295" s="351"/>
      <c r="BI295" s="351"/>
      <c r="BK295" s="351"/>
      <c r="BL295" s="137"/>
      <c r="BS295" s="351"/>
      <c r="BU295" s="351"/>
      <c r="BW295" s="351"/>
      <c r="BY295" s="351"/>
      <c r="CA295" s="351"/>
      <c r="CB295" s="138"/>
      <c r="CC295" s="138"/>
      <c r="CD295" s="164"/>
      <c r="CI295" s="351"/>
      <c r="CK295" s="351"/>
      <c r="CM295" s="351"/>
      <c r="CO295" s="351"/>
      <c r="CQ295" s="351"/>
      <c r="CR295" s="138"/>
      <c r="CT295" s="29"/>
      <c r="CU295" s="16"/>
      <c r="CX295" s="9"/>
      <c r="CY295" s="351"/>
      <c r="CZ295" s="9"/>
      <c r="DA295" s="351"/>
      <c r="DB295" s="9"/>
      <c r="DC295" s="351"/>
      <c r="DD295" s="9"/>
      <c r="DE295" s="351"/>
      <c r="DF295" s="9"/>
      <c r="DG295" s="368"/>
      <c r="DH295" s="156"/>
      <c r="DI295" s="29"/>
      <c r="DJ295" s="29"/>
      <c r="DK295" s="112"/>
      <c r="DL295" s="29"/>
      <c r="DM295" s="29"/>
      <c r="DN295" s="29"/>
      <c r="DO295" s="351"/>
      <c r="DQ295" s="351"/>
      <c r="DS295" s="351"/>
      <c r="DU295" s="351"/>
      <c r="DW295" s="351"/>
      <c r="DX295" s="138"/>
      <c r="DY295" s="28"/>
      <c r="ED295" s="2"/>
      <c r="EE295" s="350"/>
      <c r="EF295" s="2"/>
      <c r="EG295" s="350"/>
      <c r="EH295" s="2"/>
      <c r="EI295" s="350"/>
      <c r="EJ295" s="2"/>
      <c r="EK295" s="350"/>
      <c r="EL295" s="2"/>
      <c r="EM295" s="350"/>
      <c r="ET295" s="2"/>
      <c r="EU295" s="350"/>
      <c r="EV295" s="2"/>
      <c r="EW295" s="350"/>
      <c r="EX295" s="2"/>
      <c r="EY295" s="350"/>
      <c r="EZ295" s="2"/>
      <c r="FA295" s="350"/>
      <c r="FB295" s="2"/>
      <c r="FC295" s="350"/>
      <c r="FD295" s="2"/>
      <c r="FK295" s="351"/>
      <c r="FM295" s="351"/>
      <c r="FO295" s="351"/>
      <c r="FQ295" s="351"/>
      <c r="FS295" s="351"/>
    </row>
    <row r="296" spans="1:175" s="1" customFormat="1" ht="15" customHeight="1" x14ac:dyDescent="0.25">
      <c r="A296" s="137"/>
      <c r="B296" s="160" t="str">
        <f ca="1">"L"&amp;C90</f>
        <v>L8</v>
      </c>
      <c r="C296" s="15" t="str">
        <f ca="1">IF(P87=$A$11,C88,IF(P88=$A$11,C87,""))</f>
        <v>(Bye)</v>
      </c>
      <c r="D296" s="10" t="str">
        <f ca="1">IF(P87=$A$11,D88,IF(P88=$A$11,D87,"Loser Match "&amp;C90))</f>
        <v/>
      </c>
      <c r="E296" s="10"/>
      <c r="F296" s="24"/>
      <c r="G296" s="353"/>
      <c r="H296" s="24"/>
      <c r="I296" s="353"/>
      <c r="J296" s="24"/>
      <c r="K296" s="353"/>
      <c r="L296" s="24"/>
      <c r="M296" s="353"/>
      <c r="N296" s="24"/>
      <c r="O296" s="365"/>
      <c r="P296" s="149">
        <f ca="1">IF(C295="(Bye)",$A$11,IF(F295&lt;F296,1,0)+IF(H295&lt;H296,1,0)+IF(J295&lt;J296,1,0)+IF(L295&lt;L296,1,0)+IF(N295&lt;N296,1,0))</f>
        <v>3</v>
      </c>
      <c r="Q296" s="138"/>
      <c r="R296" s="218"/>
      <c r="W296" s="351"/>
      <c r="Y296" s="351"/>
      <c r="AA296" s="351"/>
      <c r="AC296" s="351"/>
      <c r="AE296" s="351"/>
      <c r="AF296" s="138"/>
      <c r="AG296" s="148"/>
      <c r="AH296" s="219" t="str">
        <f ca="1">IF(AND(S303="(Bye)",S302&lt;&gt;""),R302,"")</f>
        <v/>
      </c>
      <c r="AI296" s="15" t="str">
        <f ca="1">IF(AF302=$A$11,S302,IF(AF303=$A$11,S303,""))</f>
        <v/>
      </c>
      <c r="AJ296" s="10" t="str">
        <f ca="1">IF(AF302=$A$11,T302,IF(AF303=$A$11,T303,"Winner Match "&amp;S305))</f>
        <v>Loser Match 17</v>
      </c>
      <c r="AK296" s="10"/>
      <c r="AL296" s="24"/>
      <c r="AM296" s="353"/>
      <c r="AN296" s="24"/>
      <c r="AO296" s="353"/>
      <c r="AP296" s="24"/>
      <c r="AQ296" s="353"/>
      <c r="AR296" s="24"/>
      <c r="AS296" s="353"/>
      <c r="AT296" s="24"/>
      <c r="AU296" s="365"/>
      <c r="AV296" s="149">
        <f>IF(AL295&lt;AL296,1,0)+IF(AN295&lt;AN296,1,0)+IF(AP295&lt;AP296,1,0)+IF(AR295&lt;AR296,1,0)+IF(AT295&lt;AT296,1,0)</f>
        <v>0</v>
      </c>
      <c r="AW296" s="138"/>
      <c r="AX296" s="164"/>
      <c r="BC296" s="351"/>
      <c r="BE296" s="351"/>
      <c r="BG296" s="351"/>
      <c r="BI296" s="351"/>
      <c r="BK296" s="351"/>
      <c r="BL296" s="137"/>
      <c r="BS296" s="351"/>
      <c r="BU296" s="351"/>
      <c r="BW296" s="351"/>
      <c r="BY296" s="351"/>
      <c r="CA296" s="351"/>
      <c r="CB296" s="138"/>
      <c r="CC296" s="138"/>
      <c r="CD296" s="164"/>
      <c r="CI296" s="351"/>
      <c r="CK296" s="351"/>
      <c r="CM296" s="351"/>
      <c r="CO296" s="351"/>
      <c r="CQ296" s="351"/>
      <c r="CR296" s="138"/>
      <c r="CT296" s="29"/>
      <c r="CU296" s="16"/>
      <c r="CX296" s="9"/>
      <c r="CY296" s="351"/>
      <c r="CZ296" s="9"/>
      <c r="DA296" s="351"/>
      <c r="DB296" s="9"/>
      <c r="DC296" s="351"/>
      <c r="DD296" s="9"/>
      <c r="DE296" s="351"/>
      <c r="DF296" s="9"/>
      <c r="DG296" s="368"/>
      <c r="DH296" s="156"/>
      <c r="DI296" s="29"/>
      <c r="DJ296" s="29"/>
      <c r="DK296" s="112"/>
      <c r="DL296" s="29"/>
      <c r="DM296" s="29"/>
      <c r="DN296" s="29"/>
      <c r="DO296" s="351"/>
      <c r="DQ296" s="351"/>
      <c r="DS296" s="351"/>
      <c r="DU296" s="351"/>
      <c r="DW296" s="351"/>
      <c r="DX296" s="138"/>
      <c r="DY296" s="28"/>
      <c r="ED296" s="2"/>
      <c r="EE296" s="350"/>
      <c r="EF296" s="2"/>
      <c r="EG296" s="350"/>
      <c r="EH296" s="2"/>
      <c r="EI296" s="350"/>
      <c r="EJ296" s="2"/>
      <c r="EK296" s="350"/>
      <c r="EL296" s="2"/>
      <c r="EM296" s="350"/>
      <c r="ET296" s="2"/>
      <c r="EU296" s="350"/>
      <c r="EV296" s="2"/>
      <c r="EW296" s="350"/>
      <c r="EX296" s="2"/>
      <c r="EY296" s="350"/>
      <c r="EZ296" s="2"/>
      <c r="FA296" s="350"/>
      <c r="FB296" s="2"/>
      <c r="FC296" s="350"/>
      <c r="FD296" s="2"/>
      <c r="FK296" s="351"/>
      <c r="FM296" s="351"/>
      <c r="FO296" s="351"/>
      <c r="FQ296" s="351"/>
      <c r="FS296" s="351"/>
    </row>
    <row r="297" spans="1:175" s="1" customFormat="1" ht="15" customHeight="1" x14ac:dyDescent="0.25">
      <c r="A297" s="137"/>
      <c r="B297" s="335"/>
      <c r="C297" s="16"/>
      <c r="F297" s="9"/>
      <c r="G297" s="351"/>
      <c r="H297" s="9"/>
      <c r="I297" s="351"/>
      <c r="J297" s="9"/>
      <c r="K297" s="351"/>
      <c r="L297" s="9"/>
      <c r="M297" s="351"/>
      <c r="N297" s="9"/>
      <c r="O297" s="366"/>
      <c r="P297" s="138"/>
      <c r="Q297" s="138"/>
      <c r="R297" s="218"/>
      <c r="W297" s="351"/>
      <c r="Y297" s="351"/>
      <c r="AA297" s="351"/>
      <c r="AC297" s="351"/>
      <c r="AE297" s="351"/>
      <c r="AF297" s="138"/>
      <c r="AG297" s="148"/>
      <c r="AH297" s="219"/>
      <c r="AI297" s="16"/>
      <c r="AL297" s="9"/>
      <c r="AM297" s="351"/>
      <c r="AN297" s="9"/>
      <c r="AO297" s="351"/>
      <c r="AP297" s="9"/>
      <c r="AQ297" s="351"/>
      <c r="AR297" s="9"/>
      <c r="AS297" s="351"/>
      <c r="AT297" s="9"/>
      <c r="AU297" s="366"/>
      <c r="AV297" s="137"/>
      <c r="AW297" s="138"/>
      <c r="AX297" s="164"/>
      <c r="BC297" s="351"/>
      <c r="BE297" s="351"/>
      <c r="BG297" s="351"/>
      <c r="BI297" s="351"/>
      <c r="BK297" s="351"/>
      <c r="BL297" s="138"/>
      <c r="BS297" s="351"/>
      <c r="BU297" s="351"/>
      <c r="BW297" s="351"/>
      <c r="BY297" s="351"/>
      <c r="CA297" s="351"/>
      <c r="CB297" s="138"/>
      <c r="CC297" s="138"/>
      <c r="CD297" s="164"/>
      <c r="CI297" s="351"/>
      <c r="CK297" s="351"/>
      <c r="CM297" s="351"/>
      <c r="CO297" s="351"/>
      <c r="CQ297" s="351"/>
      <c r="CR297" s="138"/>
      <c r="CT297" s="29"/>
      <c r="CU297" s="16"/>
      <c r="CX297" s="9"/>
      <c r="CY297" s="351"/>
      <c r="CZ297" s="9"/>
      <c r="DA297" s="351"/>
      <c r="DB297" s="9"/>
      <c r="DC297" s="351"/>
      <c r="DD297" s="9"/>
      <c r="DE297" s="351"/>
      <c r="DF297" s="9"/>
      <c r="DG297" s="368"/>
      <c r="DH297" s="156"/>
      <c r="DI297" s="29"/>
      <c r="DJ297" s="29"/>
      <c r="DK297" s="112"/>
      <c r="DL297" s="29"/>
      <c r="DM297" s="29"/>
      <c r="DN297" s="29"/>
      <c r="DO297" s="351"/>
      <c r="DQ297" s="351"/>
      <c r="DS297" s="351"/>
      <c r="DU297" s="351"/>
      <c r="DW297" s="351"/>
      <c r="DX297" s="138"/>
      <c r="DY297" s="28"/>
      <c r="ED297" s="2"/>
      <c r="EE297" s="350"/>
      <c r="EF297" s="2"/>
      <c r="EG297" s="350"/>
      <c r="EH297" s="2"/>
      <c r="EI297" s="350"/>
      <c r="EJ297" s="2"/>
      <c r="EK297" s="350"/>
      <c r="EL297" s="2"/>
      <c r="EM297" s="350"/>
      <c r="ET297" s="2"/>
      <c r="EU297" s="350"/>
      <c r="EV297" s="2"/>
      <c r="EW297" s="350"/>
      <c r="EX297" s="2"/>
      <c r="EY297" s="350"/>
      <c r="EZ297" s="2"/>
      <c r="FA297" s="350"/>
      <c r="FB297" s="2"/>
      <c r="FC297" s="350"/>
      <c r="FD297" s="2"/>
      <c r="FK297" s="351"/>
      <c r="FM297" s="351"/>
      <c r="FO297" s="351"/>
      <c r="FQ297" s="351"/>
      <c r="FS297" s="351"/>
    </row>
    <row r="298" spans="1:175" s="1" customFormat="1" ht="15" customHeight="1" x14ac:dyDescent="0.25">
      <c r="A298" s="137"/>
      <c r="B298" s="162"/>
      <c r="C298" s="22">
        <f ca="1">IF(C295="(Bye)",C284,IF(C296="(Bye)",C284,C284+1))</f>
        <v>12</v>
      </c>
      <c r="D298" s="19">
        <f ca="1">VLOOKUP(C298,dummy1!$O$9:$R$72,2,FALSE)</f>
        <v>42040</v>
      </c>
      <c r="E298" s="20">
        <f ca="1">VLOOKUP(C298,dummy1!$O$9:$R$72,3,FALSE)</f>
        <v>0.625</v>
      </c>
      <c r="F298" s="420" t="str">
        <f ca="1">VLOOKUP(C298,dummy1!$O$9:$R$72,4,FALSE)</f>
        <v>Court 12</v>
      </c>
      <c r="G298" s="421"/>
      <c r="H298" s="421"/>
      <c r="I298" s="421"/>
      <c r="J298" s="421"/>
      <c r="K298" s="421"/>
      <c r="L298" s="421"/>
      <c r="M298" s="421"/>
      <c r="N298" s="422"/>
      <c r="O298" s="366"/>
      <c r="P298" s="138"/>
      <c r="Q298" s="138"/>
      <c r="R298" s="218"/>
      <c r="W298" s="351"/>
      <c r="Y298" s="351"/>
      <c r="AA298" s="351"/>
      <c r="AC298" s="351"/>
      <c r="AE298" s="351"/>
      <c r="AF298" s="138"/>
      <c r="AG298" s="148"/>
      <c r="AH298" s="220"/>
      <c r="AI298" s="22">
        <f ca="1">AI270+1</f>
        <v>44</v>
      </c>
      <c r="AJ298" s="19">
        <f ca="1">VLOOKUP(AI298,dummy1!$O$9:$R$136,2,FALSE)</f>
        <v>42040</v>
      </c>
      <c r="AK298" s="20">
        <f ca="1">VLOOKUP(AI298,dummy1!$O$9:$R$136,3,FALSE)</f>
        <v>0.79166666666666674</v>
      </c>
      <c r="AL298" s="420" t="str">
        <f ca="1">VLOOKUP(AI298,dummy1!$O$9:$R$136,4,FALSE)</f>
        <v>Court 12</v>
      </c>
      <c r="AM298" s="421"/>
      <c r="AN298" s="421"/>
      <c r="AO298" s="421"/>
      <c r="AP298" s="421"/>
      <c r="AQ298" s="421"/>
      <c r="AR298" s="421"/>
      <c r="AS298" s="421"/>
      <c r="AT298" s="422"/>
      <c r="AU298" s="366"/>
      <c r="AV298" s="137"/>
      <c r="AW298" s="138"/>
      <c r="AX298" s="164"/>
      <c r="BC298" s="351"/>
      <c r="BE298" s="351"/>
      <c r="BG298" s="351"/>
      <c r="BI298" s="351"/>
      <c r="BK298" s="351"/>
      <c r="BL298" s="138"/>
      <c r="BS298" s="351"/>
      <c r="BU298" s="351"/>
      <c r="BW298" s="351"/>
      <c r="BY298" s="351"/>
      <c r="CA298" s="351"/>
      <c r="CB298" s="138"/>
      <c r="CC298" s="138"/>
      <c r="CD298" s="164"/>
      <c r="CI298" s="351"/>
      <c r="CK298" s="351"/>
      <c r="CM298" s="351"/>
      <c r="CO298" s="351"/>
      <c r="CQ298" s="351"/>
      <c r="CR298" s="138"/>
      <c r="CT298" s="29"/>
      <c r="CU298" s="16"/>
      <c r="CX298" s="9"/>
      <c r="CY298" s="351"/>
      <c r="CZ298" s="9"/>
      <c r="DA298" s="351"/>
      <c r="DB298" s="9"/>
      <c r="DC298" s="351"/>
      <c r="DD298" s="9"/>
      <c r="DE298" s="351"/>
      <c r="DF298" s="9"/>
      <c r="DG298" s="368"/>
      <c r="DH298" s="156"/>
      <c r="DI298" s="29"/>
      <c r="DJ298" s="29"/>
      <c r="DK298" s="112"/>
      <c r="DL298" s="29"/>
      <c r="DM298" s="29"/>
      <c r="DN298" s="29"/>
      <c r="DO298" s="351"/>
      <c r="DQ298" s="351"/>
      <c r="DS298" s="351"/>
      <c r="DU298" s="351"/>
      <c r="DW298" s="351"/>
      <c r="DX298" s="138"/>
      <c r="DY298" s="28"/>
      <c r="ED298" s="2"/>
      <c r="EE298" s="350"/>
      <c r="EF298" s="2"/>
      <c r="EG298" s="350"/>
      <c r="EH298" s="2"/>
      <c r="EI298" s="350"/>
      <c r="EJ298" s="2"/>
      <c r="EK298" s="350"/>
      <c r="EL298" s="2"/>
      <c r="EM298" s="350"/>
      <c r="ET298" s="2"/>
      <c r="EU298" s="350"/>
      <c r="EV298" s="2"/>
      <c r="EW298" s="350"/>
      <c r="EX298" s="2"/>
      <c r="EY298" s="350"/>
      <c r="EZ298" s="2"/>
      <c r="FA298" s="350"/>
      <c r="FB298" s="2"/>
      <c r="FC298" s="350"/>
      <c r="FD298" s="2"/>
      <c r="FK298" s="351"/>
      <c r="FM298" s="351"/>
      <c r="FO298" s="351"/>
      <c r="FQ298" s="351"/>
      <c r="FS298" s="351"/>
    </row>
    <row r="299" spans="1:175" s="1" customFormat="1" ht="15" customHeight="1" x14ac:dyDescent="0.25">
      <c r="A299" s="137"/>
      <c r="B299" s="163"/>
      <c r="C299" s="7"/>
      <c r="D299" s="5"/>
      <c r="E299" s="5"/>
      <c r="F299" s="18"/>
      <c r="G299" s="355"/>
      <c r="H299" s="18"/>
      <c r="I299" s="355"/>
      <c r="J299" s="18"/>
      <c r="K299" s="355"/>
      <c r="L299" s="18"/>
      <c r="M299" s="355"/>
      <c r="N299" s="18"/>
      <c r="O299" s="367"/>
      <c r="P299" s="138"/>
      <c r="Q299" s="138"/>
      <c r="R299" s="218"/>
      <c r="W299" s="351"/>
      <c r="Y299" s="351"/>
      <c r="AA299" s="351"/>
      <c r="AC299" s="351"/>
      <c r="AE299" s="351"/>
      <c r="AF299" s="138"/>
      <c r="AG299" s="148"/>
      <c r="AH299" s="221"/>
      <c r="AI299" s="7"/>
      <c r="AJ299" s="5"/>
      <c r="AK299" s="5"/>
      <c r="AL299" s="18"/>
      <c r="AM299" s="355"/>
      <c r="AN299" s="18"/>
      <c r="AO299" s="355"/>
      <c r="AP299" s="18"/>
      <c r="AQ299" s="355"/>
      <c r="AR299" s="18"/>
      <c r="AS299" s="355"/>
      <c r="AT299" s="18"/>
      <c r="AU299" s="367"/>
      <c r="AV299" s="137"/>
      <c r="AW299" s="138"/>
      <c r="AX299" s="164"/>
      <c r="BC299" s="351"/>
      <c r="BE299" s="351"/>
      <c r="BG299" s="351"/>
      <c r="BI299" s="351"/>
      <c r="BK299" s="351"/>
      <c r="BL299" s="138"/>
      <c r="BS299" s="351"/>
      <c r="BU299" s="351"/>
      <c r="BW299" s="351"/>
      <c r="BY299" s="351"/>
      <c r="CA299" s="351"/>
      <c r="CB299" s="138"/>
      <c r="CC299" s="138"/>
      <c r="CD299" s="164"/>
      <c r="CI299" s="351"/>
      <c r="CK299" s="351"/>
      <c r="CM299" s="351"/>
      <c r="CO299" s="351"/>
      <c r="CQ299" s="351"/>
      <c r="CR299" s="138"/>
      <c r="CT299" s="29"/>
      <c r="CU299" s="16"/>
      <c r="CX299" s="9"/>
      <c r="CY299" s="351"/>
      <c r="CZ299" s="9"/>
      <c r="DA299" s="351"/>
      <c r="DB299" s="9"/>
      <c r="DC299" s="351"/>
      <c r="DD299" s="9"/>
      <c r="DE299" s="351"/>
      <c r="DF299" s="9"/>
      <c r="DG299" s="368"/>
      <c r="DH299" s="156"/>
      <c r="DI299" s="29"/>
      <c r="DJ299" s="29"/>
      <c r="DK299" s="112"/>
      <c r="DL299" s="29"/>
      <c r="DM299" s="29"/>
      <c r="DN299" s="29"/>
      <c r="DO299" s="351"/>
      <c r="DQ299" s="351"/>
      <c r="DS299" s="351"/>
      <c r="DU299" s="351"/>
      <c r="DW299" s="351"/>
      <c r="DX299" s="138"/>
      <c r="DY299" s="28"/>
      <c r="ED299" s="2"/>
      <c r="EE299" s="350"/>
      <c r="EF299" s="2"/>
      <c r="EG299" s="350"/>
      <c r="EH299" s="2"/>
      <c r="EI299" s="350"/>
      <c r="EJ299" s="2"/>
      <c r="EK299" s="350"/>
      <c r="EL299" s="2"/>
      <c r="EM299" s="350"/>
      <c r="ET299" s="2"/>
      <c r="EU299" s="350"/>
      <c r="EV299" s="2"/>
      <c r="EW299" s="350"/>
      <c r="EX299" s="2"/>
      <c r="EY299" s="350"/>
      <c r="EZ299" s="2"/>
      <c r="FA299" s="350"/>
      <c r="FB299" s="2"/>
      <c r="FC299" s="350"/>
      <c r="FD299" s="2"/>
      <c r="FK299" s="351"/>
      <c r="FM299" s="351"/>
      <c r="FO299" s="351"/>
      <c r="FQ299" s="351"/>
      <c r="FS299" s="351"/>
    </row>
    <row r="300" spans="1:175" s="1" customFormat="1" ht="15" customHeight="1" x14ac:dyDescent="0.25">
      <c r="A300" s="138"/>
      <c r="B300" s="164"/>
      <c r="G300" s="351"/>
      <c r="I300" s="351"/>
      <c r="K300" s="351"/>
      <c r="M300" s="351"/>
      <c r="O300" s="351"/>
      <c r="P300" s="138"/>
      <c r="Q300" s="138"/>
      <c r="R300" s="218"/>
      <c r="W300" s="351"/>
      <c r="Y300" s="351"/>
      <c r="AA300" s="351"/>
      <c r="AC300" s="351"/>
      <c r="AE300" s="351"/>
      <c r="AF300" s="138"/>
      <c r="AG300" s="148"/>
      <c r="AH300" s="218"/>
      <c r="AM300" s="351"/>
      <c r="AO300" s="351"/>
      <c r="AQ300" s="351"/>
      <c r="AS300" s="351"/>
      <c r="AU300" s="351"/>
      <c r="AV300" s="138"/>
      <c r="AW300" s="138"/>
      <c r="AX300" s="164"/>
      <c r="BC300" s="351"/>
      <c r="BE300" s="351"/>
      <c r="BG300" s="351"/>
      <c r="BI300" s="351"/>
      <c r="BK300" s="351"/>
      <c r="BL300" s="138"/>
      <c r="BS300" s="351"/>
      <c r="BU300" s="351"/>
      <c r="BW300" s="351"/>
      <c r="BY300" s="351"/>
      <c r="CA300" s="351"/>
      <c r="CB300" s="138"/>
      <c r="CC300" s="138"/>
      <c r="CD300" s="164"/>
      <c r="CI300" s="351"/>
      <c r="CK300" s="351"/>
      <c r="CM300" s="351"/>
      <c r="CO300" s="351"/>
      <c r="CQ300" s="351"/>
      <c r="CR300" s="138"/>
      <c r="CT300" s="29"/>
      <c r="CU300" s="16"/>
      <c r="CX300" s="9"/>
      <c r="CY300" s="351"/>
      <c r="CZ300" s="9"/>
      <c r="DA300" s="351"/>
      <c r="DB300" s="9"/>
      <c r="DC300" s="351"/>
      <c r="DD300" s="9"/>
      <c r="DE300" s="351"/>
      <c r="DF300" s="9"/>
      <c r="DG300" s="368"/>
      <c r="DH300" s="156"/>
      <c r="DI300" s="29"/>
      <c r="DJ300" s="29"/>
      <c r="DK300" s="112"/>
      <c r="DL300" s="29"/>
      <c r="DM300" s="29"/>
      <c r="DN300" s="29"/>
      <c r="DO300" s="351"/>
      <c r="DQ300" s="351"/>
      <c r="DS300" s="351"/>
      <c r="DU300" s="351"/>
      <c r="DW300" s="351"/>
      <c r="DX300" s="138"/>
      <c r="DY300" s="28"/>
      <c r="ED300" s="2"/>
      <c r="EE300" s="350"/>
      <c r="EF300" s="2"/>
      <c r="EG300" s="350"/>
      <c r="EH300" s="2"/>
      <c r="EI300" s="350"/>
      <c r="EJ300" s="2"/>
      <c r="EK300" s="350"/>
      <c r="EL300" s="2"/>
      <c r="EM300" s="350"/>
      <c r="ET300" s="2"/>
      <c r="EU300" s="350"/>
      <c r="EV300" s="2"/>
      <c r="EW300" s="350"/>
      <c r="EX300" s="2"/>
      <c r="EY300" s="350"/>
      <c r="EZ300" s="2"/>
      <c r="FA300" s="350"/>
      <c r="FB300" s="2"/>
      <c r="FC300" s="350"/>
      <c r="FD300" s="2"/>
      <c r="FK300" s="351"/>
      <c r="FM300" s="351"/>
      <c r="FO300" s="351"/>
      <c r="FQ300" s="351"/>
      <c r="FS300" s="351"/>
    </row>
    <row r="301" spans="1:175" s="1" customFormat="1" ht="15" customHeight="1" x14ac:dyDescent="0.25">
      <c r="A301" s="138"/>
      <c r="B301" s="164"/>
      <c r="G301" s="351"/>
      <c r="I301" s="351"/>
      <c r="K301" s="351"/>
      <c r="M301" s="351"/>
      <c r="O301" s="351"/>
      <c r="P301" s="138"/>
      <c r="Q301" s="138"/>
      <c r="R301" s="222"/>
      <c r="S301" s="12"/>
      <c r="T301" s="13"/>
      <c r="U301" s="8"/>
      <c r="V301" s="8"/>
      <c r="W301" s="354"/>
      <c r="X301" s="8"/>
      <c r="Y301" s="354"/>
      <c r="Z301" s="8"/>
      <c r="AA301" s="354"/>
      <c r="AB301" s="8"/>
      <c r="AC301" s="354"/>
      <c r="AD301" s="8"/>
      <c r="AE301" s="363"/>
      <c r="AF301" s="138"/>
      <c r="AG301" s="148"/>
      <c r="AH301" s="218"/>
      <c r="AM301" s="351"/>
      <c r="AO301" s="351"/>
      <c r="AQ301" s="351"/>
      <c r="AS301" s="351"/>
      <c r="AU301" s="351"/>
      <c r="AV301" s="138"/>
      <c r="AW301" s="138"/>
      <c r="AX301" s="164"/>
      <c r="BC301" s="351"/>
      <c r="BE301" s="351"/>
      <c r="BG301" s="351"/>
      <c r="BI301" s="351"/>
      <c r="BK301" s="351"/>
      <c r="BL301" s="138"/>
      <c r="BS301" s="351"/>
      <c r="BU301" s="351"/>
      <c r="BW301" s="351"/>
      <c r="BY301" s="351"/>
      <c r="CA301" s="351"/>
      <c r="CB301" s="138"/>
      <c r="CC301" s="138"/>
      <c r="CD301" s="164"/>
      <c r="CI301" s="351"/>
      <c r="CK301" s="351"/>
      <c r="CM301" s="351"/>
      <c r="CO301" s="351"/>
      <c r="CQ301" s="351"/>
      <c r="CR301" s="138"/>
      <c r="CT301" s="29"/>
      <c r="CU301" s="16"/>
      <c r="CX301" s="9"/>
      <c r="CY301" s="351"/>
      <c r="CZ301" s="9"/>
      <c r="DA301" s="351"/>
      <c r="DB301" s="9"/>
      <c r="DC301" s="351"/>
      <c r="DD301" s="9"/>
      <c r="DE301" s="351"/>
      <c r="DF301" s="9"/>
      <c r="DG301" s="368"/>
      <c r="DH301" s="156"/>
      <c r="DI301" s="29"/>
      <c r="DJ301" s="29"/>
      <c r="DK301" s="112"/>
      <c r="DL301" s="29"/>
      <c r="DM301" s="29"/>
      <c r="DN301" s="29"/>
      <c r="DO301" s="351"/>
      <c r="DQ301" s="351"/>
      <c r="DS301" s="351"/>
      <c r="DU301" s="351"/>
      <c r="DW301" s="351"/>
      <c r="DX301" s="138"/>
      <c r="DY301" s="28"/>
      <c r="ED301" s="2"/>
      <c r="EE301" s="350"/>
      <c r="EF301" s="2"/>
      <c r="EG301" s="350"/>
      <c r="EH301" s="2"/>
      <c r="EI301" s="350"/>
      <c r="EJ301" s="2"/>
      <c r="EK301" s="350"/>
      <c r="EL301" s="2"/>
      <c r="EM301" s="350"/>
      <c r="ET301" s="2"/>
      <c r="EU301" s="350"/>
      <c r="EV301" s="2"/>
      <c r="EW301" s="350"/>
      <c r="EX301" s="2"/>
      <c r="EY301" s="350"/>
      <c r="EZ301" s="2"/>
      <c r="FA301" s="350"/>
      <c r="FB301" s="2"/>
      <c r="FC301" s="350"/>
      <c r="FD301" s="2"/>
      <c r="FK301" s="351"/>
      <c r="FM301" s="351"/>
      <c r="FO301" s="351"/>
      <c r="FQ301" s="351"/>
      <c r="FS301" s="351"/>
    </row>
    <row r="302" spans="1:175" s="1" customFormat="1" ht="15" customHeight="1" thickBot="1" x14ac:dyDescent="0.3">
      <c r="A302" s="138"/>
      <c r="B302" s="164"/>
      <c r="G302" s="351"/>
      <c r="I302" s="351"/>
      <c r="K302" s="351"/>
      <c r="M302" s="351"/>
      <c r="O302" s="351"/>
      <c r="P302" s="138"/>
      <c r="Q302" s="138"/>
      <c r="R302" s="159" t="str">
        <f ca="1">"L"&amp;S63</f>
        <v>L17</v>
      </c>
      <c r="S302" s="27" t="str">
        <f>IF(AF60=$A$11,S61,IF(AF61=$A$11,S60,""))</f>
        <v/>
      </c>
      <c r="T302" s="1" t="str">
        <f ca="1">IF(AF60=$A$11,T61,IF(AF61=$A$11,T60,"Loser Match "&amp;S63))</f>
        <v>Loser Match 17</v>
      </c>
      <c r="V302" s="23"/>
      <c r="W302" s="352"/>
      <c r="X302" s="23"/>
      <c r="Y302" s="352"/>
      <c r="Z302" s="23"/>
      <c r="AA302" s="352"/>
      <c r="AB302" s="23"/>
      <c r="AC302" s="352"/>
      <c r="AD302" s="23"/>
      <c r="AE302" s="364"/>
      <c r="AF302" s="138">
        <f ca="1">IF(S303="(Bye)",$A$11,IF(V302&gt;V303,1,0)+IF(X302&gt;X303,1,0)+IF(Z302&gt;Z303,1,0)+IF(AB302&gt;AB303,1,0)+IF(AD302&gt;AD303,1,0))</f>
        <v>3</v>
      </c>
      <c r="AG302" s="148"/>
      <c r="AH302" s="218"/>
      <c r="AM302" s="351"/>
      <c r="AO302" s="351"/>
      <c r="AQ302" s="351"/>
      <c r="AS302" s="351"/>
      <c r="AU302" s="351"/>
      <c r="AV302" s="138"/>
      <c r="AW302" s="138"/>
      <c r="AX302" s="164"/>
      <c r="BC302" s="351"/>
      <c r="BE302" s="351"/>
      <c r="BG302" s="351"/>
      <c r="BI302" s="351"/>
      <c r="BK302" s="351"/>
      <c r="BL302" s="138"/>
      <c r="BS302" s="351"/>
      <c r="BU302" s="351"/>
      <c r="BW302" s="351"/>
      <c r="BY302" s="351"/>
      <c r="CA302" s="351"/>
      <c r="CB302" s="138"/>
      <c r="CC302" s="138"/>
      <c r="CD302" s="164"/>
      <c r="CI302" s="351"/>
      <c r="CK302" s="351"/>
      <c r="CM302" s="351"/>
      <c r="CO302" s="351"/>
      <c r="CQ302" s="351"/>
      <c r="CR302" s="138"/>
      <c r="CT302" s="29"/>
      <c r="CU302" s="16"/>
      <c r="CX302" s="9"/>
      <c r="CY302" s="351"/>
      <c r="CZ302" s="9"/>
      <c r="DA302" s="351"/>
      <c r="DB302" s="9"/>
      <c r="DC302" s="351"/>
      <c r="DD302" s="9"/>
      <c r="DE302" s="351"/>
      <c r="DF302" s="9"/>
      <c r="DG302" s="368"/>
      <c r="DH302" s="156"/>
      <c r="DI302" s="29"/>
      <c r="DJ302" s="29"/>
      <c r="DK302" s="112"/>
      <c r="DL302" s="29"/>
      <c r="DM302" s="29"/>
      <c r="DN302" s="29"/>
      <c r="DO302" s="351"/>
      <c r="DQ302" s="351"/>
      <c r="DS302" s="351"/>
      <c r="DU302" s="351"/>
      <c r="DW302" s="351"/>
      <c r="DX302" s="138"/>
      <c r="DY302" s="28"/>
      <c r="ED302" s="2"/>
      <c r="EE302" s="350"/>
      <c r="EF302" s="2"/>
      <c r="EG302" s="350"/>
      <c r="EH302" s="2"/>
      <c r="EI302" s="350"/>
      <c r="EJ302" s="2"/>
      <c r="EK302" s="350"/>
      <c r="EL302" s="2"/>
      <c r="EM302" s="350"/>
      <c r="ET302" s="2"/>
      <c r="EU302" s="350"/>
      <c r="EV302" s="2"/>
      <c r="EW302" s="350"/>
      <c r="EX302" s="2"/>
      <c r="EY302" s="350"/>
      <c r="EZ302" s="2"/>
      <c r="FA302" s="350"/>
      <c r="FB302" s="2"/>
      <c r="FC302" s="350"/>
      <c r="FD302" s="2"/>
      <c r="FK302" s="351"/>
      <c r="FM302" s="351"/>
      <c r="FO302" s="351"/>
      <c r="FQ302" s="351"/>
      <c r="FS302" s="351"/>
    </row>
    <row r="303" spans="1:175" s="1" customFormat="1" ht="15" customHeight="1" x14ac:dyDescent="0.25">
      <c r="A303" s="138"/>
      <c r="B303" s="164"/>
      <c r="G303" s="351"/>
      <c r="I303" s="351"/>
      <c r="K303" s="351"/>
      <c r="M303" s="351"/>
      <c r="O303" s="351"/>
      <c r="P303" s="138"/>
      <c r="Q303" s="207"/>
      <c r="R303" s="238" t="str">
        <f ca="1">IF(OR(C309="(Bye)",C310="(Bye)"),B310,"")</f>
        <v>L8</v>
      </c>
      <c r="S303" s="15" t="str">
        <f ca="1">IF(P309=$A$11,C309,IF(P310=$A$11,C310,""))</f>
        <v>(Bye)</v>
      </c>
      <c r="T303" s="10" t="str">
        <f ca="1">IF(P309=$A$11,D309,IF(P310=$A$11,D310,"Winner Match "&amp;C312))</f>
        <v/>
      </c>
      <c r="U303" s="10"/>
      <c r="V303" s="24"/>
      <c r="W303" s="353"/>
      <c r="X303" s="24"/>
      <c r="Y303" s="353"/>
      <c r="Z303" s="24"/>
      <c r="AA303" s="353"/>
      <c r="AB303" s="24"/>
      <c r="AC303" s="353"/>
      <c r="AD303" s="24"/>
      <c r="AE303" s="365"/>
      <c r="AF303" s="149">
        <f>IF(S302="(Bye)",$A$11,IF(V302&lt;V303,1,0)+IF(X302&lt;X303,1,0)+IF(Z302&lt;Z303,1,0)+IF(AB302&lt;AB303,1,0)+IF(AD302&lt;AD303,1,0))</f>
        <v>0</v>
      </c>
      <c r="AG303" s="138"/>
      <c r="AH303" s="218"/>
      <c r="AM303" s="351"/>
      <c r="AO303" s="351"/>
      <c r="AQ303" s="351"/>
      <c r="AS303" s="351"/>
      <c r="AU303" s="351"/>
      <c r="AV303" s="138"/>
      <c r="AW303" s="138"/>
      <c r="AX303" s="164"/>
      <c r="BC303" s="351"/>
      <c r="BE303" s="351"/>
      <c r="BG303" s="351"/>
      <c r="BI303" s="351"/>
      <c r="BK303" s="351"/>
      <c r="BL303" s="138"/>
      <c r="BS303" s="351"/>
      <c r="BU303" s="351"/>
      <c r="BW303" s="351"/>
      <c r="BY303" s="351"/>
      <c r="CA303" s="351"/>
      <c r="CB303" s="138"/>
      <c r="CC303" s="138"/>
      <c r="CD303" s="164"/>
      <c r="CI303" s="351"/>
      <c r="CK303" s="351"/>
      <c r="CM303" s="351"/>
      <c r="CO303" s="351"/>
      <c r="CQ303" s="351"/>
      <c r="CR303" s="138"/>
      <c r="CT303" s="29"/>
      <c r="CU303" s="16"/>
      <c r="CX303" s="9"/>
      <c r="CY303" s="351"/>
      <c r="CZ303" s="9"/>
      <c r="DA303" s="351"/>
      <c r="DB303" s="9"/>
      <c r="DC303" s="351"/>
      <c r="DD303" s="9"/>
      <c r="DE303" s="351"/>
      <c r="DF303" s="9"/>
      <c r="DG303" s="368"/>
      <c r="DH303" s="156"/>
      <c r="DI303" s="29"/>
      <c r="DJ303" s="29"/>
      <c r="DK303" s="112"/>
      <c r="DL303" s="29"/>
      <c r="DM303" s="29"/>
      <c r="DN303" s="29"/>
      <c r="DO303" s="351"/>
      <c r="DQ303" s="351"/>
      <c r="DS303" s="351"/>
      <c r="DU303" s="351"/>
      <c r="DW303" s="351"/>
      <c r="DX303" s="138"/>
      <c r="DY303" s="28"/>
      <c r="ED303" s="2"/>
      <c r="EE303" s="350"/>
      <c r="EF303" s="2"/>
      <c r="EG303" s="350"/>
      <c r="EH303" s="2"/>
      <c r="EI303" s="350"/>
      <c r="EJ303" s="2"/>
      <c r="EK303" s="350"/>
      <c r="EL303" s="2"/>
      <c r="EM303" s="350"/>
      <c r="ET303" s="2"/>
      <c r="EU303" s="350"/>
      <c r="EV303" s="2"/>
      <c r="EW303" s="350"/>
      <c r="EX303" s="2"/>
      <c r="EY303" s="350"/>
      <c r="EZ303" s="2"/>
      <c r="FA303" s="350"/>
      <c r="FB303" s="2"/>
      <c r="FC303" s="350"/>
      <c r="FD303" s="2"/>
      <c r="FK303" s="351"/>
      <c r="FM303" s="351"/>
      <c r="FO303" s="351"/>
      <c r="FQ303" s="351"/>
      <c r="FS303" s="351"/>
    </row>
    <row r="304" spans="1:175" s="1" customFormat="1" ht="15" customHeight="1" x14ac:dyDescent="0.25">
      <c r="A304" s="138"/>
      <c r="B304" s="164"/>
      <c r="G304" s="351"/>
      <c r="I304" s="351"/>
      <c r="K304" s="351"/>
      <c r="M304" s="351"/>
      <c r="O304" s="351"/>
      <c r="P304" s="138"/>
      <c r="Q304" s="148"/>
      <c r="R304" s="238"/>
      <c r="S304" s="16"/>
      <c r="V304" s="9"/>
      <c r="W304" s="351"/>
      <c r="X304" s="9"/>
      <c r="Y304" s="351"/>
      <c r="Z304" s="9"/>
      <c r="AA304" s="351"/>
      <c r="AB304" s="9"/>
      <c r="AC304" s="351"/>
      <c r="AD304" s="9"/>
      <c r="AE304" s="366"/>
      <c r="AF304" s="138"/>
      <c r="AG304" s="138"/>
      <c r="AH304" s="218"/>
      <c r="AM304" s="351"/>
      <c r="AO304" s="351"/>
      <c r="AQ304" s="351"/>
      <c r="AS304" s="351"/>
      <c r="AU304" s="351"/>
      <c r="AV304" s="138"/>
      <c r="AW304" s="138"/>
      <c r="AX304" s="164"/>
      <c r="BC304" s="351"/>
      <c r="BE304" s="351"/>
      <c r="BG304" s="351"/>
      <c r="BI304" s="351"/>
      <c r="BK304" s="351"/>
      <c r="BL304" s="138"/>
      <c r="BS304" s="351"/>
      <c r="BU304" s="351"/>
      <c r="BW304" s="351"/>
      <c r="BY304" s="351"/>
      <c r="CA304" s="351"/>
      <c r="CB304" s="138"/>
      <c r="CC304" s="138"/>
      <c r="CD304" s="164"/>
      <c r="CI304" s="351"/>
      <c r="CK304" s="351"/>
      <c r="CM304" s="351"/>
      <c r="CO304" s="351"/>
      <c r="CQ304" s="351"/>
      <c r="CR304" s="138"/>
      <c r="CT304" s="29"/>
      <c r="CU304" s="16"/>
      <c r="CX304" s="9"/>
      <c r="CY304" s="351"/>
      <c r="CZ304" s="9"/>
      <c r="DA304" s="351"/>
      <c r="DB304" s="9"/>
      <c r="DC304" s="351"/>
      <c r="DD304" s="9"/>
      <c r="DE304" s="351"/>
      <c r="DF304" s="9"/>
      <c r="DG304" s="368"/>
      <c r="DH304" s="156"/>
      <c r="DI304" s="29"/>
      <c r="DJ304" s="29"/>
      <c r="DK304" s="112"/>
      <c r="DL304" s="29"/>
      <c r="DM304" s="29"/>
      <c r="DN304" s="29"/>
      <c r="DO304" s="351"/>
      <c r="DQ304" s="351"/>
      <c r="DS304" s="351"/>
      <c r="DU304" s="351"/>
      <c r="DW304" s="351"/>
      <c r="DX304" s="138"/>
      <c r="DY304" s="28"/>
      <c r="ED304" s="2"/>
      <c r="EE304" s="350"/>
      <c r="EF304" s="2"/>
      <c r="EG304" s="350"/>
      <c r="EH304" s="2"/>
      <c r="EI304" s="350"/>
      <c r="EJ304" s="2"/>
      <c r="EK304" s="350"/>
      <c r="EL304" s="2"/>
      <c r="EM304" s="350"/>
      <c r="ET304" s="2"/>
      <c r="EU304" s="350"/>
      <c r="EV304" s="2"/>
      <c r="EW304" s="350"/>
      <c r="EX304" s="2"/>
      <c r="EY304" s="350"/>
      <c r="EZ304" s="2"/>
      <c r="FA304" s="350"/>
      <c r="FB304" s="2"/>
      <c r="FC304" s="350"/>
      <c r="FD304" s="2"/>
      <c r="FK304" s="351"/>
      <c r="FM304" s="351"/>
      <c r="FO304" s="351"/>
      <c r="FQ304" s="351"/>
      <c r="FS304" s="351"/>
    </row>
    <row r="305" spans="1:149" ht="15" customHeight="1" x14ac:dyDescent="0.25">
      <c r="A305" s="138"/>
      <c r="B305" s="164"/>
      <c r="C305" s="1"/>
      <c r="D305" s="1"/>
      <c r="E305" s="1"/>
      <c r="F305" s="1"/>
      <c r="G305" s="351"/>
      <c r="H305" s="1"/>
      <c r="I305" s="351"/>
      <c r="J305" s="1"/>
      <c r="K305" s="351"/>
      <c r="L305" s="1"/>
      <c r="M305" s="351"/>
      <c r="N305" s="1"/>
      <c r="O305" s="351"/>
      <c r="P305" s="138"/>
      <c r="Q305" s="148"/>
      <c r="R305" s="220"/>
      <c r="S305" s="22">
        <f ca="1">IF(S302="(Bye)",S291,IF(S303="(Bye)",S291,S291+1))</f>
        <v>32</v>
      </c>
      <c r="T305" s="19">
        <f ca="1">VLOOKUP(S305,dummy1!$O$9:$R$136,2,FALSE)</f>
        <v>42040</v>
      </c>
      <c r="U305" s="20">
        <f ca="1">VLOOKUP(S305,dummy1!$O$9:$R$136,3,FALSE)</f>
        <v>0.70833333333333337</v>
      </c>
      <c r="V305" s="420" t="str">
        <f ca="1">VLOOKUP(S305,dummy1!$O$9:$R$136,4,FALSE)</f>
        <v>Court 16</v>
      </c>
      <c r="W305" s="421"/>
      <c r="X305" s="421"/>
      <c r="Y305" s="421"/>
      <c r="Z305" s="421"/>
      <c r="AA305" s="421"/>
      <c r="AB305" s="421"/>
      <c r="AC305" s="421"/>
      <c r="AD305" s="422"/>
      <c r="AE305" s="366"/>
      <c r="AF305" s="138"/>
      <c r="AG305" s="138"/>
      <c r="AH305" s="218"/>
      <c r="AI305" s="1"/>
      <c r="AJ305" s="1"/>
      <c r="AK305" s="1"/>
      <c r="AL305" s="1"/>
      <c r="AM305" s="351"/>
      <c r="AN305" s="1"/>
      <c r="CT305" s="29"/>
      <c r="CU305" s="16"/>
      <c r="CV305" s="1"/>
      <c r="CW305" s="1"/>
      <c r="CX305" s="9"/>
      <c r="CY305" s="351"/>
      <c r="CZ305" s="9"/>
      <c r="DA305" s="351"/>
      <c r="DB305" s="9"/>
      <c r="DC305" s="351"/>
      <c r="DD305" s="9"/>
      <c r="DE305" s="351"/>
      <c r="DF305" s="9"/>
      <c r="DG305" s="368"/>
      <c r="DH305" s="156"/>
      <c r="DI305" s="29"/>
      <c r="DJ305" s="29"/>
      <c r="DK305" s="112"/>
      <c r="DL305" s="29"/>
      <c r="DM305" s="29"/>
      <c r="DN305" s="29"/>
      <c r="DO305" s="351"/>
      <c r="DP305" s="1"/>
      <c r="DQ305" s="351"/>
      <c r="DR305" s="1"/>
      <c r="DS305" s="351"/>
      <c r="DT305" s="1"/>
      <c r="DU305" s="351"/>
      <c r="DV305" s="1"/>
      <c r="DW305" s="351"/>
      <c r="DX305" s="138"/>
      <c r="DY305" s="28"/>
      <c r="DZ305" s="1"/>
      <c r="EA305" s="1"/>
      <c r="EB305" s="1"/>
      <c r="EC305" s="1"/>
      <c r="EN305" s="1"/>
      <c r="EO305" s="1"/>
      <c r="EP305" s="1"/>
      <c r="EQ305" s="1"/>
      <c r="ER305" s="1"/>
      <c r="ES305" s="1"/>
    </row>
    <row r="306" spans="1:149" ht="15" customHeight="1" x14ac:dyDescent="0.25">
      <c r="A306" s="138"/>
      <c r="B306" s="164"/>
      <c r="C306" s="1"/>
      <c r="D306" s="1"/>
      <c r="E306" s="1"/>
      <c r="F306" s="1"/>
      <c r="G306" s="351"/>
      <c r="H306" s="1"/>
      <c r="I306" s="351"/>
      <c r="J306" s="1"/>
      <c r="K306" s="351"/>
      <c r="L306" s="1"/>
      <c r="M306" s="351"/>
      <c r="N306" s="1"/>
      <c r="O306" s="351"/>
      <c r="P306" s="138"/>
      <c r="Q306" s="148"/>
      <c r="R306" s="221"/>
      <c r="S306" s="7"/>
      <c r="T306" s="5"/>
      <c r="U306" s="5"/>
      <c r="V306" s="18"/>
      <c r="W306" s="355"/>
      <c r="X306" s="18"/>
      <c r="Y306" s="355"/>
      <c r="Z306" s="18"/>
      <c r="AA306" s="355"/>
      <c r="AB306" s="18"/>
      <c r="AC306" s="355"/>
      <c r="AD306" s="18"/>
      <c r="AE306" s="367"/>
      <c r="AF306" s="138"/>
      <c r="AG306" s="138"/>
      <c r="AH306" s="218"/>
      <c r="AI306" s="1"/>
      <c r="AJ306" s="1"/>
      <c r="AK306" s="1"/>
      <c r="AL306" s="1"/>
      <c r="AM306" s="351"/>
      <c r="AN306" s="1"/>
      <c r="CT306" s="29"/>
      <c r="CU306" s="16"/>
      <c r="CV306" s="1"/>
      <c r="CW306" s="1"/>
      <c r="CX306" s="9"/>
      <c r="CY306" s="351"/>
      <c r="CZ306" s="9"/>
      <c r="DA306" s="351"/>
      <c r="DB306" s="9"/>
      <c r="DC306" s="351"/>
      <c r="DD306" s="9"/>
      <c r="DE306" s="351"/>
      <c r="DF306" s="9"/>
      <c r="DG306" s="368"/>
      <c r="DH306" s="156"/>
      <c r="DI306" s="29"/>
      <c r="DJ306" s="29"/>
      <c r="DK306" s="112"/>
      <c r="DL306" s="29"/>
      <c r="DM306" s="29"/>
      <c r="DN306" s="29"/>
      <c r="DO306" s="351"/>
      <c r="DP306" s="1"/>
      <c r="DQ306" s="351"/>
      <c r="DR306" s="1"/>
      <c r="DS306" s="351"/>
      <c r="DT306" s="1"/>
      <c r="DU306" s="351"/>
      <c r="DV306" s="1"/>
      <c r="DW306" s="351"/>
      <c r="DX306" s="138"/>
      <c r="DY306" s="28"/>
      <c r="DZ306" s="1"/>
      <c r="EA306" s="1"/>
      <c r="EB306" s="1"/>
      <c r="EC306" s="1"/>
      <c r="EN306" s="1"/>
      <c r="EO306" s="1"/>
      <c r="EP306" s="1"/>
      <c r="EQ306" s="1"/>
      <c r="ER306" s="1"/>
      <c r="ES306" s="1"/>
    </row>
    <row r="307" spans="1:149" ht="15" customHeight="1" x14ac:dyDescent="0.25">
      <c r="A307" s="138"/>
      <c r="B307" s="164"/>
      <c r="C307" s="1"/>
      <c r="D307" s="1"/>
      <c r="E307" s="1"/>
      <c r="F307" s="1"/>
      <c r="G307" s="351"/>
      <c r="H307" s="1"/>
      <c r="I307" s="351"/>
      <c r="J307" s="1"/>
      <c r="K307" s="351"/>
      <c r="L307" s="1"/>
      <c r="M307" s="351"/>
      <c r="N307" s="1"/>
      <c r="O307" s="351"/>
      <c r="P307" s="138"/>
      <c r="Q307" s="148"/>
      <c r="R307" s="218"/>
      <c r="S307" s="1"/>
      <c r="T307" s="1"/>
      <c r="U307" s="1"/>
      <c r="V307" s="1"/>
      <c r="W307" s="351"/>
      <c r="X307" s="1"/>
      <c r="Y307" s="351"/>
      <c r="Z307" s="1"/>
      <c r="AA307" s="351"/>
      <c r="AB307" s="1"/>
      <c r="AC307" s="351"/>
      <c r="AD307" s="1"/>
      <c r="AE307" s="351"/>
      <c r="AF307" s="138"/>
      <c r="AG307" s="138"/>
      <c r="AH307" s="218"/>
      <c r="AI307" s="1"/>
      <c r="AJ307" s="1"/>
      <c r="AK307" s="1"/>
      <c r="AL307" s="1"/>
      <c r="AM307" s="351"/>
      <c r="AN307" s="1"/>
      <c r="CT307" s="29"/>
      <c r="CU307" s="16"/>
      <c r="CV307" s="1"/>
      <c r="CW307" s="1"/>
      <c r="CX307" s="9"/>
      <c r="CY307" s="351"/>
      <c r="CZ307" s="9"/>
      <c r="DA307" s="351"/>
      <c r="DB307" s="9"/>
      <c r="DC307" s="351"/>
      <c r="DD307" s="9"/>
      <c r="DE307" s="351"/>
      <c r="DF307" s="9"/>
      <c r="DG307" s="368"/>
      <c r="DH307" s="156"/>
      <c r="DI307" s="29"/>
      <c r="DJ307" s="29"/>
      <c r="DK307" s="112"/>
      <c r="DL307" s="29"/>
      <c r="DM307" s="29"/>
      <c r="DN307" s="29"/>
      <c r="DO307" s="351"/>
      <c r="DP307" s="1"/>
      <c r="DQ307" s="351"/>
      <c r="DR307" s="1"/>
      <c r="DS307" s="351"/>
      <c r="DT307" s="1"/>
      <c r="DU307" s="351"/>
      <c r="DV307" s="1"/>
      <c r="DW307" s="351"/>
      <c r="DX307" s="138"/>
      <c r="DY307" s="28"/>
      <c r="DZ307" s="1"/>
      <c r="EA307" s="1"/>
      <c r="EB307" s="1"/>
      <c r="EC307" s="1"/>
      <c r="EN307" s="1"/>
      <c r="EO307" s="1"/>
      <c r="EP307" s="1"/>
      <c r="EQ307" s="1"/>
      <c r="ER307" s="1"/>
      <c r="ES307" s="1"/>
    </row>
    <row r="308" spans="1:149" ht="15" customHeight="1" x14ac:dyDescent="0.25">
      <c r="A308" s="137" t="str">
        <f ca="1">IF(OR(C309="(Bye)",C310="(Bye)"),"Bye","")</f>
        <v>Bye</v>
      </c>
      <c r="B308" s="165"/>
      <c r="C308" s="12"/>
      <c r="D308" s="13"/>
      <c r="E308" s="8"/>
      <c r="F308" s="8"/>
      <c r="G308" s="354"/>
      <c r="H308" s="8"/>
      <c r="I308" s="354"/>
      <c r="J308" s="8"/>
      <c r="K308" s="354"/>
      <c r="L308" s="8"/>
      <c r="M308" s="354"/>
      <c r="N308" s="8"/>
      <c r="O308" s="363"/>
      <c r="P308" s="138"/>
      <c r="Q308" s="148"/>
      <c r="R308" s="218"/>
      <c r="S308" s="1"/>
      <c r="T308" s="1"/>
      <c r="U308" s="1"/>
      <c r="V308" s="1"/>
      <c r="W308" s="351"/>
      <c r="X308" s="1"/>
      <c r="Y308" s="351"/>
      <c r="Z308" s="1"/>
      <c r="AA308" s="351"/>
      <c r="AB308" s="1"/>
      <c r="AC308" s="351"/>
      <c r="AD308" s="1"/>
      <c r="AE308" s="351"/>
      <c r="AF308" s="138"/>
      <c r="AG308" s="138"/>
      <c r="AH308" s="218"/>
      <c r="AI308" s="1"/>
      <c r="AJ308" s="1"/>
      <c r="AK308" s="1"/>
      <c r="AL308" s="1"/>
      <c r="AM308" s="351"/>
      <c r="AN308" s="1"/>
      <c r="CT308" s="29"/>
      <c r="CU308" s="16"/>
      <c r="CV308" s="1"/>
      <c r="CW308" s="1"/>
      <c r="CX308" s="9"/>
      <c r="CY308" s="351"/>
      <c r="CZ308" s="9"/>
      <c r="DA308" s="351"/>
      <c r="DB308" s="9"/>
      <c r="DC308" s="351"/>
      <c r="DD308" s="9"/>
      <c r="DE308" s="351"/>
      <c r="DF308" s="9"/>
      <c r="DG308" s="368"/>
      <c r="DH308" s="156"/>
      <c r="DI308" s="29"/>
      <c r="DJ308" s="29"/>
      <c r="DK308" s="112"/>
      <c r="DL308" s="29"/>
      <c r="DM308" s="29"/>
      <c r="DN308" s="29"/>
      <c r="DO308" s="351"/>
      <c r="DP308" s="1"/>
      <c r="DQ308" s="351"/>
      <c r="DR308" s="1"/>
      <c r="DS308" s="351"/>
      <c r="DT308" s="1"/>
      <c r="DU308" s="351"/>
      <c r="DV308" s="1"/>
      <c r="DW308" s="351"/>
      <c r="DX308" s="138"/>
      <c r="DY308" s="28"/>
      <c r="DZ308" s="1"/>
      <c r="EA308" s="1"/>
      <c r="EB308" s="1"/>
      <c r="EC308" s="1"/>
      <c r="EN308" s="1"/>
      <c r="EO308" s="1"/>
      <c r="EP308" s="1"/>
      <c r="EQ308" s="1"/>
      <c r="ER308" s="1"/>
      <c r="ES308" s="1"/>
    </row>
    <row r="309" spans="1:149" ht="15" customHeight="1" thickBot="1" x14ac:dyDescent="0.3">
      <c r="B309" s="160" t="str">
        <f ca="1">"L"&amp;C96</f>
        <v>L8</v>
      </c>
      <c r="C309" s="15" t="str">
        <f ca="1">IF(P93=$A$11,C94,IF(P94=$A$11,C93,""))</f>
        <v>(Bye)</v>
      </c>
      <c r="D309" s="1" t="str">
        <f ca="1">IF(P93=$A$11,D94,IF(P94=$A$11,D93,"Loser Match "&amp;C96))</f>
        <v/>
      </c>
      <c r="E309" s="1"/>
      <c r="F309" s="23"/>
      <c r="G309" s="352"/>
      <c r="H309" s="23"/>
      <c r="I309" s="352"/>
      <c r="J309" s="23"/>
      <c r="K309" s="352"/>
      <c r="L309" s="23"/>
      <c r="M309" s="352"/>
      <c r="N309" s="23"/>
      <c r="O309" s="364"/>
      <c r="P309" s="138">
        <f ca="1">IF(C310="(Bye)",$A$11,IF(F309&gt;F310,1,0)+IF(H309&gt;H310,1,0)+IF(J309&gt;J310,1,0)+IF(L309&gt;L310,1,0)+IF(N309&gt;N310,1,0))</f>
        <v>3</v>
      </c>
      <c r="Q309" s="148"/>
      <c r="R309" s="218"/>
      <c r="S309" s="1"/>
      <c r="T309" s="1"/>
      <c r="U309" s="1"/>
      <c r="V309" s="1"/>
      <c r="W309" s="351"/>
      <c r="X309" s="1"/>
      <c r="Y309" s="351"/>
      <c r="Z309" s="1"/>
      <c r="AA309" s="351"/>
      <c r="AB309" s="1"/>
      <c r="AC309" s="351"/>
      <c r="AD309" s="1"/>
      <c r="AE309" s="351"/>
      <c r="AF309" s="138"/>
      <c r="AG309" s="138"/>
      <c r="AH309" s="218"/>
      <c r="AI309" s="1"/>
      <c r="AJ309" s="1"/>
      <c r="AK309" s="1"/>
      <c r="AL309" s="1"/>
      <c r="AM309" s="351"/>
      <c r="AN309" s="1"/>
      <c r="CT309" s="29"/>
      <c r="CU309" s="16"/>
      <c r="CV309" s="1"/>
      <c r="CW309" s="1"/>
      <c r="CX309" s="9"/>
      <c r="CY309" s="351"/>
      <c r="CZ309" s="9"/>
      <c r="DA309" s="351"/>
      <c r="DB309" s="9"/>
      <c r="DC309" s="351"/>
      <c r="DD309" s="9"/>
      <c r="DE309" s="351"/>
      <c r="DF309" s="9"/>
      <c r="DG309" s="368"/>
      <c r="DH309" s="156"/>
      <c r="DI309" s="29"/>
      <c r="DJ309" s="29"/>
      <c r="DK309" s="112"/>
      <c r="DL309" s="29"/>
      <c r="DM309" s="29"/>
      <c r="DN309" s="29"/>
      <c r="DO309" s="351"/>
      <c r="DP309" s="1"/>
      <c r="DQ309" s="351"/>
      <c r="DR309" s="1"/>
      <c r="DS309" s="351"/>
      <c r="DT309" s="1"/>
      <c r="DU309" s="351"/>
      <c r="DV309" s="1"/>
      <c r="DW309" s="351"/>
      <c r="DX309" s="138"/>
      <c r="DY309" s="28"/>
      <c r="DZ309" s="1"/>
      <c r="EA309" s="1"/>
      <c r="EB309" s="1"/>
      <c r="EC309" s="1"/>
      <c r="EN309" s="1"/>
      <c r="EO309" s="1"/>
      <c r="EP309" s="1"/>
      <c r="EQ309" s="1"/>
      <c r="ER309" s="1"/>
      <c r="ES309" s="1"/>
    </row>
    <row r="310" spans="1:149" ht="15" customHeight="1" x14ac:dyDescent="0.25">
      <c r="B310" s="160" t="str">
        <f ca="1">"L"&amp;C102</f>
        <v>L8</v>
      </c>
      <c r="C310" s="15" t="str">
        <f ca="1">IF(P99=$A$11,C100,IF(P100=$A$11,C99,""))</f>
        <v>(Bye)</v>
      </c>
      <c r="D310" s="10" t="str">
        <f ca="1">IF(P99=$A$11,D100,IF(P100=$A$11,D99,"Loser Match "&amp;C102))</f>
        <v/>
      </c>
      <c r="E310" s="10"/>
      <c r="F310" s="24"/>
      <c r="G310" s="353"/>
      <c r="H310" s="24"/>
      <c r="I310" s="353"/>
      <c r="J310" s="24"/>
      <c r="K310" s="353"/>
      <c r="L310" s="24"/>
      <c r="M310" s="353"/>
      <c r="N310" s="24"/>
      <c r="O310" s="365"/>
      <c r="P310" s="149">
        <f ca="1">IF(C309="(Bye)",$A$11,IF(F309&lt;F310,1,0)+IF(H309&lt;H310,1,0)+IF(J309&lt;J310,1,0)+IF(L309&lt;L310,1,0)+IF(N309&lt;N310,1,0))</f>
        <v>3</v>
      </c>
      <c r="Q310" s="138"/>
      <c r="R310" s="218"/>
      <c r="S310" s="1"/>
      <c r="T310" s="1"/>
      <c r="U310" s="1"/>
      <c r="V310" s="1"/>
      <c r="W310" s="351"/>
      <c r="X310" s="1"/>
      <c r="Y310" s="351"/>
      <c r="Z310" s="1"/>
      <c r="AA310" s="351"/>
      <c r="AB310" s="1"/>
      <c r="AC310" s="351"/>
      <c r="AD310" s="1"/>
      <c r="AE310" s="351"/>
      <c r="AF310" s="138"/>
      <c r="AG310" s="138"/>
      <c r="AH310" s="218"/>
      <c r="AI310" s="1"/>
      <c r="AJ310" s="1"/>
      <c r="AK310" s="1"/>
      <c r="AL310" s="1"/>
      <c r="AM310" s="351"/>
      <c r="AN310" s="1"/>
      <c r="CT310" s="29"/>
      <c r="CU310" s="16"/>
      <c r="CV310" s="1"/>
      <c r="CW310" s="1"/>
      <c r="CX310" s="9"/>
      <c r="CY310" s="351"/>
      <c r="CZ310" s="9"/>
      <c r="DA310" s="351"/>
      <c r="DB310" s="9"/>
      <c r="DC310" s="351"/>
      <c r="DD310" s="9"/>
      <c r="DE310" s="351"/>
      <c r="DF310" s="9"/>
      <c r="DG310" s="368"/>
      <c r="DH310" s="156"/>
      <c r="DI310" s="29"/>
      <c r="DJ310" s="29"/>
      <c r="DK310" s="112"/>
      <c r="DL310" s="29"/>
      <c r="DM310" s="29"/>
      <c r="DN310" s="29"/>
      <c r="DO310" s="351"/>
      <c r="DP310" s="1"/>
      <c r="DQ310" s="351"/>
      <c r="DR310" s="1"/>
      <c r="DS310" s="351"/>
      <c r="DT310" s="1"/>
      <c r="DU310" s="351"/>
      <c r="DV310" s="1"/>
      <c r="DW310" s="351"/>
      <c r="DX310" s="138"/>
      <c r="DY310" s="28"/>
      <c r="DZ310" s="1"/>
      <c r="EA310" s="1"/>
      <c r="EB310" s="1"/>
      <c r="EC310" s="1"/>
      <c r="EN310" s="1"/>
      <c r="EO310" s="1"/>
      <c r="EP310" s="1"/>
      <c r="EQ310" s="1"/>
      <c r="ER310" s="1"/>
      <c r="ES310" s="1"/>
    </row>
    <row r="311" spans="1:149" ht="15" customHeight="1" x14ac:dyDescent="0.25">
      <c r="B311" s="335"/>
      <c r="C311" s="16"/>
      <c r="D311" s="1"/>
      <c r="E311" s="1"/>
      <c r="F311" s="9"/>
      <c r="G311" s="351"/>
      <c r="H311" s="9"/>
      <c r="I311" s="351"/>
      <c r="J311" s="9"/>
      <c r="K311" s="351"/>
      <c r="L311" s="9"/>
      <c r="M311" s="351"/>
      <c r="N311" s="9"/>
      <c r="O311" s="366"/>
      <c r="P311" s="138"/>
      <c r="Q311" s="138"/>
      <c r="R311" s="218"/>
      <c r="S311" s="1"/>
      <c r="T311" s="1"/>
      <c r="U311" s="1"/>
      <c r="V311" s="1"/>
      <c r="W311" s="351"/>
      <c r="X311" s="1"/>
      <c r="Y311" s="351"/>
      <c r="Z311" s="1"/>
      <c r="AA311" s="351"/>
      <c r="AB311" s="1"/>
      <c r="AC311" s="351"/>
      <c r="AD311" s="1"/>
      <c r="AE311" s="351"/>
      <c r="AF311" s="138"/>
      <c r="AG311" s="138"/>
      <c r="AH311" s="218"/>
      <c r="AI311" s="1"/>
      <c r="AJ311" s="1"/>
      <c r="AK311" s="1"/>
      <c r="AL311" s="1"/>
      <c r="AM311" s="351"/>
      <c r="AN311" s="1"/>
      <c r="CT311" s="29"/>
      <c r="CU311" s="16"/>
      <c r="CV311" s="1"/>
      <c r="CW311" s="1"/>
      <c r="CX311" s="9"/>
      <c r="CY311" s="351"/>
      <c r="CZ311" s="9"/>
      <c r="DA311" s="351"/>
      <c r="DB311" s="9"/>
      <c r="DC311" s="351"/>
      <c r="DD311" s="9"/>
      <c r="DE311" s="351"/>
      <c r="DF311" s="9"/>
      <c r="DG311" s="368"/>
      <c r="DH311" s="156"/>
      <c r="DI311" s="29"/>
      <c r="DJ311" s="29"/>
      <c r="DK311" s="112"/>
      <c r="DL311" s="29"/>
      <c r="DM311" s="29"/>
      <c r="DN311" s="29"/>
      <c r="DO311" s="351"/>
      <c r="DP311" s="1"/>
      <c r="DQ311" s="351"/>
      <c r="DR311" s="1"/>
      <c r="DS311" s="351"/>
      <c r="DT311" s="1"/>
      <c r="DU311" s="351"/>
      <c r="DV311" s="1"/>
      <c r="DW311" s="351"/>
      <c r="DX311" s="138"/>
      <c r="DY311" s="28"/>
      <c r="DZ311" s="1"/>
      <c r="EA311" s="1"/>
      <c r="EB311" s="1"/>
      <c r="EC311" s="1"/>
      <c r="EN311" s="1"/>
      <c r="EO311" s="1"/>
      <c r="EP311" s="1"/>
      <c r="EQ311" s="1"/>
      <c r="ER311" s="1"/>
      <c r="ES311" s="1"/>
    </row>
    <row r="312" spans="1:149" ht="15" customHeight="1" x14ac:dyDescent="0.25">
      <c r="B312" s="21"/>
      <c r="C312" s="22">
        <f ca="1">IF(C309="(Bye)",C298,IF(C310="(Bye)",C298,C298+1))</f>
        <v>12</v>
      </c>
      <c r="D312" s="19">
        <f ca="1">VLOOKUP(C312,dummy1!$O$9:$R$72,2,FALSE)</f>
        <v>42040</v>
      </c>
      <c r="E312" s="20">
        <f ca="1">VLOOKUP(C312,dummy1!$O$9:$R$72,3,FALSE)</f>
        <v>0.625</v>
      </c>
      <c r="F312" s="123" t="str">
        <f ca="1">VLOOKUP(C312,dummy1!$O$9:$R$72,4,FALSE)</f>
        <v>Court 12</v>
      </c>
      <c r="G312" s="372"/>
      <c r="H312" s="124"/>
      <c r="I312" s="372"/>
      <c r="J312" s="124"/>
      <c r="K312" s="372"/>
      <c r="L312" s="124"/>
      <c r="M312" s="372"/>
      <c r="N312" s="125"/>
      <c r="O312" s="366"/>
      <c r="P312" s="138"/>
      <c r="Q312" s="138"/>
      <c r="R312" s="218"/>
      <c r="S312" s="1"/>
      <c r="T312" s="1"/>
      <c r="U312" s="1"/>
      <c r="V312" s="1"/>
      <c r="W312" s="351"/>
      <c r="X312" s="1"/>
      <c r="Y312" s="351"/>
      <c r="Z312" s="1"/>
      <c r="AA312" s="351"/>
      <c r="AB312" s="1"/>
      <c r="AC312" s="351"/>
      <c r="AD312" s="1"/>
      <c r="AE312" s="351"/>
      <c r="AF312" s="138"/>
      <c r="AG312" s="138"/>
      <c r="AH312" s="218"/>
      <c r="AI312" s="1"/>
      <c r="AJ312" s="1"/>
      <c r="AK312" s="1"/>
      <c r="AL312" s="1"/>
      <c r="AM312" s="351"/>
      <c r="AN312" s="1"/>
      <c r="CT312" s="29"/>
      <c r="CU312" s="16"/>
      <c r="CV312" s="1"/>
      <c r="CW312" s="1"/>
      <c r="CX312" s="9"/>
      <c r="CY312" s="351"/>
      <c r="CZ312" s="9"/>
      <c r="DA312" s="351"/>
      <c r="DB312" s="9"/>
      <c r="DC312" s="351"/>
      <c r="DD312" s="9"/>
      <c r="DE312" s="351"/>
      <c r="DF312" s="9"/>
      <c r="DG312" s="368"/>
      <c r="DH312" s="156"/>
      <c r="DI312" s="29"/>
      <c r="DJ312" s="29"/>
      <c r="DK312" s="112"/>
      <c r="DL312" s="29"/>
      <c r="DM312" s="29"/>
      <c r="DN312" s="29"/>
      <c r="DO312" s="351"/>
      <c r="DP312" s="1"/>
      <c r="DQ312" s="351"/>
      <c r="DR312" s="1"/>
      <c r="DS312" s="351"/>
      <c r="DT312" s="1"/>
      <c r="DU312" s="351"/>
      <c r="DV312" s="1"/>
      <c r="DW312" s="351"/>
      <c r="DX312" s="138"/>
      <c r="DY312" s="28"/>
      <c r="DZ312" s="1"/>
      <c r="EA312" s="1"/>
      <c r="EB312" s="1"/>
      <c r="EC312" s="1"/>
      <c r="EN312" s="1"/>
      <c r="EO312" s="1"/>
      <c r="EP312" s="1"/>
      <c r="EQ312" s="1"/>
      <c r="ER312" s="1"/>
      <c r="ES312" s="1"/>
    </row>
    <row r="313" spans="1:149" ht="15" customHeight="1" x14ac:dyDescent="0.25">
      <c r="B313" s="17"/>
      <c r="C313" s="7"/>
      <c r="D313" s="5"/>
      <c r="E313" s="5"/>
      <c r="F313" s="18"/>
      <c r="G313" s="355"/>
      <c r="H313" s="18"/>
      <c r="I313" s="355"/>
      <c r="J313" s="18"/>
      <c r="K313" s="355"/>
      <c r="L313" s="18"/>
      <c r="M313" s="355"/>
      <c r="N313" s="18"/>
      <c r="O313" s="367"/>
      <c r="P313" s="138"/>
      <c r="Q313" s="138"/>
      <c r="R313" s="218"/>
      <c r="S313" s="1"/>
      <c r="T313" s="1"/>
      <c r="U313" s="1"/>
      <c r="V313" s="1"/>
      <c r="W313" s="351"/>
      <c r="X313" s="1"/>
      <c r="Y313" s="351"/>
      <c r="Z313" s="1"/>
      <c r="AA313" s="351"/>
      <c r="AB313" s="1"/>
      <c r="AC313" s="351"/>
      <c r="AD313" s="1"/>
      <c r="AE313" s="351"/>
      <c r="AF313" s="138"/>
      <c r="AG313" s="138"/>
      <c r="AH313" s="218"/>
      <c r="AI313" s="1"/>
      <c r="AJ313" s="1"/>
      <c r="AK313" s="1"/>
      <c r="AL313" s="1"/>
      <c r="AM313" s="351"/>
      <c r="AN313" s="1"/>
      <c r="CT313" s="29"/>
      <c r="CU313" s="16"/>
      <c r="CV313" s="1"/>
      <c r="CW313" s="1"/>
      <c r="CX313" s="9"/>
      <c r="CY313" s="351"/>
      <c r="CZ313" s="9"/>
      <c r="DA313" s="351"/>
      <c r="DB313" s="9"/>
      <c r="DC313" s="351"/>
      <c r="DD313" s="9"/>
      <c r="DE313" s="351"/>
      <c r="DF313" s="9"/>
      <c r="DG313" s="368"/>
      <c r="DH313" s="156"/>
      <c r="DI313" s="29"/>
      <c r="DJ313" s="29"/>
      <c r="DK313" s="112"/>
      <c r="DL313" s="29"/>
      <c r="DM313" s="29"/>
      <c r="DN313" s="29"/>
      <c r="DO313" s="351"/>
      <c r="DP313" s="1"/>
      <c r="DQ313" s="351"/>
      <c r="DR313" s="1"/>
      <c r="DS313" s="351"/>
      <c r="DT313" s="1"/>
      <c r="DU313" s="351"/>
      <c r="DV313" s="1"/>
      <c r="DW313" s="351"/>
      <c r="DX313" s="138"/>
      <c r="DY313" s="28"/>
      <c r="DZ313" s="1"/>
      <c r="EA313" s="1"/>
      <c r="EB313" s="1"/>
      <c r="EC313" s="1"/>
      <c r="EN313" s="1"/>
      <c r="EO313" s="1"/>
      <c r="EP313" s="1"/>
      <c r="EQ313" s="1"/>
      <c r="ER313" s="1"/>
      <c r="ES313" s="1"/>
    </row>
    <row r="314" spans="1:149" ht="15" customHeight="1" x14ac:dyDescent="0.25">
      <c r="A314" s="138"/>
      <c r="B314" s="9"/>
      <c r="C314" s="16"/>
      <c r="D314" s="1"/>
      <c r="E314" s="1"/>
      <c r="F314" s="9"/>
      <c r="G314" s="351"/>
      <c r="H314" s="9"/>
      <c r="I314" s="351"/>
      <c r="J314" s="9"/>
      <c r="K314" s="351"/>
      <c r="L314" s="9"/>
      <c r="M314" s="351"/>
      <c r="N314" s="9"/>
      <c r="O314" s="351"/>
      <c r="P314" s="138"/>
      <c r="Q314" s="138"/>
      <c r="R314" s="218"/>
      <c r="S314" s="1"/>
      <c r="T314" s="1"/>
      <c r="U314" s="1"/>
      <c r="V314" s="1"/>
      <c r="W314" s="351"/>
      <c r="X314" s="1"/>
      <c r="Y314" s="351"/>
      <c r="Z314" s="1"/>
      <c r="AA314" s="351"/>
      <c r="AB314" s="1"/>
      <c r="AC314" s="351"/>
      <c r="AD314" s="1"/>
      <c r="AE314" s="351"/>
      <c r="AF314" s="138"/>
      <c r="AG314" s="138"/>
      <c r="AH314" s="218"/>
      <c r="AI314" s="1"/>
      <c r="AJ314" s="1"/>
      <c r="AK314" s="1"/>
      <c r="AL314" s="1"/>
      <c r="AM314" s="351"/>
      <c r="AN314" s="1"/>
      <c r="CT314" s="29"/>
      <c r="CU314" s="16"/>
      <c r="CV314" s="1"/>
      <c r="CW314" s="1"/>
      <c r="CX314" s="9"/>
      <c r="CY314" s="351"/>
      <c r="CZ314" s="9"/>
      <c r="DA314" s="351"/>
      <c r="DB314" s="9"/>
      <c r="DC314" s="351"/>
      <c r="DD314" s="9"/>
      <c r="DE314" s="351"/>
      <c r="DF314" s="9"/>
      <c r="DG314" s="368"/>
      <c r="DH314" s="156"/>
      <c r="DI314" s="29"/>
      <c r="DJ314" s="29"/>
      <c r="DK314" s="112"/>
      <c r="DL314" s="29"/>
      <c r="DM314" s="29"/>
      <c r="DN314" s="29"/>
      <c r="DO314" s="351"/>
      <c r="DP314" s="1"/>
      <c r="DQ314" s="351"/>
      <c r="DR314" s="1"/>
      <c r="DS314" s="351"/>
      <c r="DT314" s="1"/>
      <c r="DU314" s="351"/>
      <c r="DV314" s="1"/>
      <c r="DW314" s="351"/>
      <c r="DX314" s="138"/>
      <c r="DY314" s="28"/>
      <c r="DZ314" s="1"/>
      <c r="EA314" s="1"/>
      <c r="EB314" s="1"/>
      <c r="EC314" s="1"/>
      <c r="EN314" s="1"/>
      <c r="EO314" s="1"/>
      <c r="EP314" s="1"/>
      <c r="EQ314" s="1"/>
      <c r="ER314" s="1"/>
      <c r="ES314" s="1"/>
    </row>
    <row r="315" spans="1:149" ht="15" customHeight="1" x14ac:dyDescent="0.25">
      <c r="A315" s="138"/>
      <c r="B315" s="1"/>
      <c r="C315" s="1"/>
      <c r="D315" s="1"/>
      <c r="E315" s="1"/>
      <c r="F315" s="1"/>
      <c r="G315" s="351"/>
      <c r="H315" s="1"/>
      <c r="I315" s="351"/>
      <c r="J315" s="1"/>
      <c r="K315" s="351"/>
      <c r="L315" s="1"/>
      <c r="M315" s="351"/>
      <c r="N315" s="1"/>
      <c r="O315" s="351"/>
      <c r="P315" s="1"/>
      <c r="R315" s="222"/>
      <c r="S315" s="12"/>
      <c r="T315" s="13"/>
      <c r="U315" s="8"/>
      <c r="V315" s="8"/>
      <c r="W315" s="354"/>
      <c r="X315" s="8"/>
      <c r="Y315" s="354"/>
      <c r="Z315" s="8"/>
      <c r="AA315" s="354"/>
      <c r="AB315" s="8"/>
      <c r="AC315" s="354"/>
      <c r="AD315" s="8"/>
      <c r="AE315" s="363"/>
      <c r="AG315" s="138"/>
      <c r="AH315" s="218"/>
      <c r="AI315" s="1"/>
      <c r="AJ315" s="1"/>
      <c r="AK315" s="1"/>
      <c r="AL315" s="1"/>
      <c r="AM315" s="351"/>
      <c r="AN315" s="1"/>
      <c r="AW315" s="137"/>
      <c r="AX315" s="170"/>
      <c r="AY315" s="12"/>
      <c r="AZ315" s="13"/>
      <c r="BA315" s="8"/>
      <c r="BB315" s="8"/>
      <c r="BC315" s="354"/>
      <c r="BD315" s="8"/>
      <c r="BE315" s="354"/>
      <c r="BF315" s="8"/>
      <c r="BG315" s="354"/>
      <c r="BH315" s="8"/>
      <c r="BI315" s="354"/>
      <c r="BJ315" s="8"/>
      <c r="BK315" s="363"/>
      <c r="BL315" s="137"/>
      <c r="CT315" s="29"/>
      <c r="CU315" s="16"/>
      <c r="CV315" s="1"/>
      <c r="CW315" s="1"/>
      <c r="CX315" s="9"/>
      <c r="CY315" s="351"/>
      <c r="CZ315" s="9"/>
      <c r="DA315" s="351"/>
      <c r="DB315" s="9"/>
      <c r="DC315" s="351"/>
      <c r="DD315" s="9"/>
      <c r="DE315" s="351"/>
      <c r="DF315" s="9"/>
      <c r="DG315" s="368"/>
      <c r="DH315" s="156"/>
      <c r="DI315" s="29"/>
      <c r="DJ315" s="29"/>
      <c r="DK315" s="112"/>
      <c r="DL315" s="29"/>
      <c r="DM315" s="29"/>
      <c r="DN315" s="29"/>
      <c r="DO315" s="351"/>
      <c r="DP315" s="1"/>
      <c r="DQ315" s="351"/>
      <c r="DR315" s="1"/>
      <c r="DS315" s="351"/>
      <c r="DT315" s="1"/>
      <c r="DU315" s="351"/>
      <c r="DV315" s="1"/>
      <c r="DW315" s="351"/>
      <c r="DX315" s="138"/>
      <c r="DY315" s="28"/>
      <c r="DZ315" s="1"/>
      <c r="EA315" s="1"/>
      <c r="EB315" s="1"/>
      <c r="EC315" s="1"/>
      <c r="EN315" s="1"/>
      <c r="EO315" s="1"/>
      <c r="EP315" s="1"/>
      <c r="EQ315" s="1"/>
      <c r="ER315" s="1"/>
      <c r="ES315" s="1"/>
    </row>
    <row r="316" spans="1:149" ht="15" customHeight="1" thickBot="1" x14ac:dyDescent="0.3">
      <c r="A316" s="138"/>
      <c r="B316" s="1"/>
      <c r="C316" s="1"/>
      <c r="D316" s="1"/>
      <c r="E316" s="1"/>
      <c r="F316" s="1"/>
      <c r="G316" s="351"/>
      <c r="H316" s="1"/>
      <c r="I316" s="351"/>
      <c r="J316" s="1"/>
      <c r="K316" s="351"/>
      <c r="L316" s="1"/>
      <c r="M316" s="351"/>
      <c r="N316" s="1"/>
      <c r="O316" s="351"/>
      <c r="P316" s="1"/>
      <c r="R316" s="159" t="str">
        <f ca="1">"L"&amp;S147</f>
        <v>L24</v>
      </c>
      <c r="S316" s="27" t="str">
        <f>IF(AF144=$A$11,S145,IF(AF145=$A$11,S144,""))</f>
        <v/>
      </c>
      <c r="T316" s="1" t="str">
        <f ca="1">IF(AF144=$A$11,T145,IF(AF145=$A$11,T144,"Loser Match "&amp;S147))</f>
        <v>Loser Match 24</v>
      </c>
      <c r="U316" s="1"/>
      <c r="V316" s="23"/>
      <c r="W316" s="352"/>
      <c r="X316" s="23"/>
      <c r="Y316" s="352"/>
      <c r="Z316" s="23"/>
      <c r="AA316" s="352"/>
      <c r="AB316" s="23"/>
      <c r="AC316" s="352"/>
      <c r="AD316" s="23"/>
      <c r="AE316" s="364"/>
      <c r="AF316" s="138">
        <f ca="1">IF(S317="(Bye)",$A$11,IF(V316&gt;V317,1,0)+IF(X316&gt;X317,1,0)+IF(Z316&gt;Z317,1,0)+IF(AB316&gt;AB317,1,0)+IF(AD316&gt;AD317,1,0))</f>
        <v>3</v>
      </c>
      <c r="AG316" s="138"/>
      <c r="AH316" s="218"/>
      <c r="AI316" s="1"/>
      <c r="AJ316" s="1"/>
      <c r="AK316" s="1"/>
      <c r="AL316" s="1"/>
      <c r="AM316" s="351"/>
      <c r="AN316" s="1"/>
      <c r="AW316" s="137"/>
      <c r="AX316" s="177" t="str">
        <f ca="1">"L"&amp;AI189</f>
        <v>L40</v>
      </c>
      <c r="AY316" s="27" t="str">
        <f>IF(AV186=$A$11,AI187,IF(AV187=$A$11,AI186,""))</f>
        <v/>
      </c>
      <c r="AZ316" s="1" t="str">
        <f ca="1">IF(AV186=$A$11,AJ187,IF(AV187=$A$11,AJ186,"Loser Match "&amp;AI189))</f>
        <v>Loser Match 40</v>
      </c>
      <c r="BB316" s="23"/>
      <c r="BC316" s="352"/>
      <c r="BD316" s="23"/>
      <c r="BE316" s="352"/>
      <c r="BF316" s="23"/>
      <c r="BG316" s="352"/>
      <c r="BH316" s="23"/>
      <c r="BI316" s="352"/>
      <c r="BJ316" s="23"/>
      <c r="BK316" s="364"/>
      <c r="BL316" s="138">
        <f>IF(BB316&gt;BB317,1,0)+IF(BD316&gt;BD317,1,0)+IF(BF316&gt;BF317,1,0)+IF(BH316&gt;BH317,1,0)+IF(BJ316&gt;BJ317,1,0)</f>
        <v>0</v>
      </c>
      <c r="CT316" s="29"/>
      <c r="CU316" s="16"/>
      <c r="CV316" s="1"/>
      <c r="CW316" s="1"/>
      <c r="CX316" s="9"/>
      <c r="CY316" s="351"/>
      <c r="CZ316" s="9"/>
      <c r="DA316" s="351"/>
      <c r="DB316" s="9"/>
      <c r="DC316" s="351"/>
      <c r="DD316" s="9"/>
      <c r="DE316" s="351"/>
      <c r="DF316" s="9"/>
      <c r="DG316" s="368"/>
      <c r="DH316" s="156"/>
      <c r="DI316" s="29"/>
      <c r="DJ316" s="29"/>
      <c r="DK316" s="112"/>
      <c r="DL316" s="29"/>
      <c r="DM316" s="29"/>
      <c r="DN316" s="29"/>
      <c r="DO316" s="351"/>
      <c r="DP316" s="1"/>
      <c r="DQ316" s="351"/>
      <c r="DR316" s="1"/>
      <c r="DS316" s="351"/>
      <c r="DT316" s="1"/>
      <c r="DU316" s="351"/>
      <c r="DV316" s="1"/>
      <c r="DW316" s="351"/>
      <c r="DX316" s="138"/>
      <c r="DY316" s="28"/>
      <c r="DZ316" s="1"/>
      <c r="EA316" s="1"/>
      <c r="EB316" s="1"/>
      <c r="EC316" s="1"/>
      <c r="EN316" s="1"/>
      <c r="EO316" s="1"/>
      <c r="EP316" s="1"/>
      <c r="EQ316" s="1"/>
      <c r="ER316" s="1"/>
      <c r="ES316" s="1"/>
    </row>
    <row r="317" spans="1:149" ht="15" customHeight="1" x14ac:dyDescent="0.25">
      <c r="A317" s="138"/>
      <c r="B317" s="1"/>
      <c r="C317" s="1"/>
      <c r="D317" s="1"/>
      <c r="E317" s="1"/>
      <c r="F317" s="1"/>
      <c r="G317" s="351"/>
      <c r="H317" s="1"/>
      <c r="I317" s="351"/>
      <c r="J317" s="1"/>
      <c r="K317" s="351"/>
      <c r="L317" s="1"/>
      <c r="M317" s="351"/>
      <c r="N317" s="1"/>
      <c r="O317" s="351"/>
      <c r="P317" s="1"/>
      <c r="Q317" s="207"/>
      <c r="R317" s="238" t="str">
        <f ca="1">IF(OR(C323="(Bye)",C324="(Bye)"),B324,"")</f>
        <v>L8</v>
      </c>
      <c r="S317" s="15" t="str">
        <f ca="1">IF(P323=$A$11,C323,IF(P324=$A$11,C324,""))</f>
        <v>(Bye)</v>
      </c>
      <c r="T317" s="10" t="str">
        <f ca="1">IF(P323=$A$11,D323,IF(P324=$A$11,D324,"Winner Match "&amp;C326))</f>
        <v/>
      </c>
      <c r="U317" s="10"/>
      <c r="V317" s="24"/>
      <c r="W317" s="353"/>
      <c r="X317" s="24"/>
      <c r="Y317" s="353"/>
      <c r="Z317" s="24"/>
      <c r="AA317" s="353"/>
      <c r="AB317" s="24"/>
      <c r="AC317" s="353"/>
      <c r="AD317" s="24"/>
      <c r="AE317" s="365"/>
      <c r="AF317" s="149">
        <f>IF(S316="(Bye)",$A$11,IF(V316&lt;V317,1,0)+IF(X316&lt;X317,1,0)+IF(Z316&lt;Z317,1,0)+IF(AB316&lt;AB317,1,0)+IF(AD316&lt;AD317,1,0))</f>
        <v>0</v>
      </c>
      <c r="AG317" s="148"/>
      <c r="AH317" s="218"/>
      <c r="AI317" s="1"/>
      <c r="AJ317" s="1"/>
      <c r="AK317" s="1"/>
      <c r="AL317" s="1"/>
      <c r="AM317" s="351"/>
      <c r="AN317" s="1"/>
      <c r="AW317" s="207"/>
      <c r="AX317" s="161"/>
      <c r="AY317" s="15" t="str">
        <f>IF(AV323=$A$11,AI323,IF(AV324=$A$11,AI324,""))</f>
        <v/>
      </c>
      <c r="AZ317" s="10" t="str">
        <f ca="1">IF(AV323=$A$11,AJ323,IF(AV324=$A$11,AJ324,"Winner Match "&amp;AI326))</f>
        <v>Winner Match 45</v>
      </c>
      <c r="BA317" s="10"/>
      <c r="BB317" s="24"/>
      <c r="BC317" s="353"/>
      <c r="BD317" s="24"/>
      <c r="BE317" s="353"/>
      <c r="BF317" s="24"/>
      <c r="BG317" s="353"/>
      <c r="BH317" s="24"/>
      <c r="BI317" s="353"/>
      <c r="BJ317" s="24"/>
      <c r="BK317" s="365"/>
      <c r="BL317" s="149">
        <f>IF(BB316&lt;BB317,1,0)+IF(BD316&lt;BD317,1,0)+IF(BF316&lt;BF317,1,0)+IF(BH316&lt;BH317,1,0)+IF(BJ316&lt;BJ317,1,0)</f>
        <v>0</v>
      </c>
      <c r="BM317" s="28"/>
      <c r="CT317" s="29"/>
      <c r="CU317" s="16"/>
      <c r="CV317" s="1"/>
      <c r="CW317" s="1"/>
      <c r="CX317" s="9"/>
      <c r="CY317" s="351"/>
      <c r="CZ317" s="9"/>
      <c r="DA317" s="351"/>
      <c r="DB317" s="9"/>
      <c r="DC317" s="351"/>
      <c r="DD317" s="9"/>
      <c r="DE317" s="351"/>
      <c r="DF317" s="9"/>
      <c r="DG317" s="368"/>
      <c r="DH317" s="156"/>
      <c r="DI317" s="29"/>
      <c r="DJ317" s="29"/>
      <c r="DK317" s="112"/>
      <c r="DL317" s="29"/>
      <c r="DM317" s="29"/>
      <c r="DN317" s="29"/>
      <c r="DO317" s="351"/>
      <c r="DP317" s="1"/>
      <c r="DQ317" s="351"/>
      <c r="DR317" s="1"/>
      <c r="DS317" s="351"/>
      <c r="DT317" s="1"/>
      <c r="DU317" s="351"/>
      <c r="DV317" s="1"/>
      <c r="DW317" s="351"/>
      <c r="DX317" s="138"/>
      <c r="DY317" s="28"/>
      <c r="DZ317" s="1"/>
      <c r="EA317" s="1"/>
      <c r="EB317" s="1"/>
      <c r="EC317" s="1"/>
      <c r="EN317" s="1"/>
      <c r="EO317" s="1"/>
      <c r="EP317" s="1"/>
      <c r="EQ317" s="1"/>
      <c r="ER317" s="1"/>
      <c r="ES317" s="1"/>
    </row>
    <row r="318" spans="1:149" ht="15" customHeight="1" x14ac:dyDescent="0.25">
      <c r="A318" s="138"/>
      <c r="B318" s="1"/>
      <c r="C318" s="1"/>
      <c r="D318" s="1"/>
      <c r="E318" s="1"/>
      <c r="F318" s="1"/>
      <c r="G318" s="351"/>
      <c r="H318" s="1"/>
      <c r="I318" s="351"/>
      <c r="J318" s="1"/>
      <c r="K318" s="351"/>
      <c r="L318" s="1"/>
      <c r="M318" s="351"/>
      <c r="N318" s="1"/>
      <c r="O318" s="351"/>
      <c r="P318" s="1"/>
      <c r="Q318" s="148"/>
      <c r="R318" s="238"/>
      <c r="S318" s="16"/>
      <c r="T318" s="1"/>
      <c r="U318" s="1"/>
      <c r="V318" s="9"/>
      <c r="W318" s="351"/>
      <c r="X318" s="9"/>
      <c r="Y318" s="351"/>
      <c r="Z318" s="9"/>
      <c r="AA318" s="351"/>
      <c r="AB318" s="9"/>
      <c r="AC318" s="351"/>
      <c r="AD318" s="9"/>
      <c r="AE318" s="366"/>
      <c r="AG318" s="148"/>
      <c r="AH318" s="218"/>
      <c r="AI318" s="1"/>
      <c r="AJ318" s="1"/>
      <c r="AK318" s="1"/>
      <c r="AL318" s="1"/>
      <c r="AM318" s="351"/>
      <c r="AN318" s="1"/>
      <c r="AW318" s="148"/>
      <c r="AX318" s="161"/>
      <c r="AY318" s="16"/>
      <c r="BB318" s="9"/>
      <c r="BD318" s="9"/>
      <c r="BF318" s="9"/>
      <c r="BH318" s="9"/>
      <c r="BJ318" s="9"/>
      <c r="BK318" s="366"/>
      <c r="BL318" s="137"/>
      <c r="BM318" s="28"/>
      <c r="CT318" s="29"/>
      <c r="CU318" s="16"/>
      <c r="CV318" s="1"/>
      <c r="CW318" s="1"/>
      <c r="CX318" s="9"/>
      <c r="CY318" s="351"/>
      <c r="CZ318" s="9"/>
      <c r="DA318" s="351"/>
      <c r="DB318" s="9"/>
      <c r="DC318" s="351"/>
      <c r="DD318" s="9"/>
      <c r="DE318" s="351"/>
      <c r="DF318" s="9"/>
      <c r="DG318" s="368"/>
      <c r="DH318" s="156"/>
      <c r="DI318" s="29"/>
      <c r="DJ318" s="29"/>
      <c r="DK318" s="112"/>
      <c r="DL318" s="29"/>
      <c r="DM318" s="29"/>
      <c r="DN318" s="29"/>
      <c r="DO318" s="351"/>
      <c r="DP318" s="1"/>
      <c r="DQ318" s="351"/>
      <c r="DR318" s="1"/>
      <c r="DS318" s="351"/>
      <c r="DT318" s="1"/>
      <c r="DU318" s="351"/>
      <c r="DV318" s="1"/>
      <c r="DW318" s="351"/>
      <c r="DX318" s="138"/>
      <c r="DY318" s="28"/>
      <c r="DZ318" s="1"/>
      <c r="EA318" s="1"/>
      <c r="EB318" s="1"/>
      <c r="EC318" s="1"/>
      <c r="EN318" s="1"/>
      <c r="EO318" s="1"/>
      <c r="EP318" s="1"/>
      <c r="EQ318" s="1"/>
      <c r="ER318" s="1"/>
      <c r="ES318" s="1"/>
    </row>
    <row r="319" spans="1:149" ht="15" customHeight="1" x14ac:dyDescent="0.25">
      <c r="P319" s="2"/>
      <c r="Q319" s="148"/>
      <c r="R319" s="220"/>
      <c r="S319" s="22">
        <f ca="1">IF(S316="(Bye)",S305,IF(S317="(Bye)",S305,S305+1))</f>
        <v>32</v>
      </c>
      <c r="T319" s="19">
        <f ca="1">VLOOKUP(S319,dummy1!$O$9:$R$136,2,FALSE)</f>
        <v>42040</v>
      </c>
      <c r="U319" s="20">
        <f ca="1">VLOOKUP(S319,dummy1!$O$9:$R$136,3,FALSE)</f>
        <v>0.70833333333333337</v>
      </c>
      <c r="V319" s="420" t="str">
        <f ca="1">VLOOKUP(S319,dummy1!$O$9:$R$136,4,FALSE)</f>
        <v>Court 16</v>
      </c>
      <c r="W319" s="421"/>
      <c r="X319" s="421"/>
      <c r="Y319" s="421"/>
      <c r="Z319" s="421"/>
      <c r="AA319" s="421"/>
      <c r="AB319" s="421"/>
      <c r="AC319" s="421"/>
      <c r="AD319" s="422"/>
      <c r="AE319" s="366"/>
      <c r="AG319" s="148"/>
      <c r="AH319" s="218"/>
      <c r="AI319" s="1"/>
      <c r="AJ319" s="1"/>
      <c r="AK319" s="1"/>
      <c r="AL319" s="1"/>
      <c r="AM319" s="351"/>
      <c r="AN319" s="1"/>
      <c r="AW319" s="148"/>
      <c r="AX319" s="162"/>
      <c r="AY319" s="22">
        <f ca="1">AY291+1</f>
        <v>57</v>
      </c>
      <c r="AZ319" s="19">
        <f ca="1">VLOOKUP(AY319,dummy1!$O$9:$R$136,2,FALSE)</f>
        <v>42040</v>
      </c>
      <c r="BA319" s="20">
        <f ca="1">VLOOKUP(AY319,dummy1!$O$9:$R$136,3,FALSE)</f>
        <v>0.87500000000000011</v>
      </c>
      <c r="BB319" s="420" t="str">
        <f ca="1">VLOOKUP(AY319,dummy1!$O$9:$R$136,4,FALSE)</f>
        <v>Court 9</v>
      </c>
      <c r="BC319" s="421"/>
      <c r="BD319" s="421"/>
      <c r="BE319" s="421"/>
      <c r="BF319" s="421"/>
      <c r="BG319" s="421"/>
      <c r="BH319" s="421"/>
      <c r="BI319" s="421"/>
      <c r="BJ319" s="422"/>
      <c r="BK319" s="366"/>
      <c r="BL319" s="137"/>
      <c r="BM319" s="28"/>
      <c r="CT319" s="29"/>
      <c r="CU319" s="16"/>
      <c r="CV319" s="1"/>
      <c r="CW319" s="1"/>
      <c r="CX319" s="9"/>
      <c r="CY319" s="351"/>
      <c r="CZ319" s="9"/>
      <c r="DA319" s="351"/>
      <c r="DB319" s="9"/>
      <c r="DC319" s="351"/>
      <c r="DD319" s="9"/>
      <c r="DE319" s="351"/>
      <c r="DF319" s="9"/>
      <c r="DG319" s="368"/>
      <c r="DH319" s="156"/>
      <c r="DI319" s="29"/>
      <c r="DJ319" s="29"/>
      <c r="DK319" s="112"/>
      <c r="DL319" s="29"/>
      <c r="DM319" s="29"/>
      <c r="DN319" s="29"/>
      <c r="DO319" s="351"/>
      <c r="DP319" s="1"/>
      <c r="DQ319" s="351"/>
      <c r="DR319" s="1"/>
      <c r="DS319" s="351"/>
      <c r="DT319" s="1"/>
      <c r="DU319" s="351"/>
      <c r="DV319" s="1"/>
      <c r="DW319" s="351"/>
      <c r="DX319" s="138"/>
      <c r="DY319" s="28"/>
      <c r="DZ319" s="1"/>
      <c r="EA319" s="1"/>
      <c r="EB319" s="1"/>
      <c r="EC319" s="1"/>
      <c r="EN319" s="1"/>
      <c r="EO319" s="1"/>
      <c r="EP319" s="1"/>
      <c r="EQ319" s="1"/>
      <c r="ER319" s="1"/>
      <c r="ES319" s="1"/>
    </row>
    <row r="320" spans="1:149" ht="15" customHeight="1" x14ac:dyDescent="0.25">
      <c r="P320" s="2"/>
      <c r="Q320" s="148"/>
      <c r="R320" s="221"/>
      <c r="S320" s="7"/>
      <c r="T320" s="5"/>
      <c r="U320" s="5"/>
      <c r="V320" s="18"/>
      <c r="W320" s="355"/>
      <c r="X320" s="18"/>
      <c r="Y320" s="355"/>
      <c r="Z320" s="18"/>
      <c r="AA320" s="355"/>
      <c r="AB320" s="18"/>
      <c r="AC320" s="355"/>
      <c r="AD320" s="18"/>
      <c r="AE320" s="367"/>
      <c r="AG320" s="148"/>
      <c r="AH320" s="218"/>
      <c r="AI320" s="1"/>
      <c r="AJ320" s="1"/>
      <c r="AK320" s="1"/>
      <c r="AL320" s="1"/>
      <c r="AM320" s="351"/>
      <c r="AN320" s="1"/>
      <c r="AW320" s="148"/>
      <c r="AX320" s="163"/>
      <c r="AY320" s="7"/>
      <c r="AZ320" s="7"/>
      <c r="BA320" s="7"/>
      <c r="BB320" s="7"/>
      <c r="BC320" s="395"/>
      <c r="BD320" s="7"/>
      <c r="BE320" s="395"/>
      <c r="BF320" s="7"/>
      <c r="BG320" s="395"/>
      <c r="BH320" s="7"/>
      <c r="BI320" s="395"/>
      <c r="BJ320" s="7"/>
      <c r="BK320" s="367"/>
      <c r="BL320" s="137"/>
      <c r="BM320" s="28"/>
      <c r="CT320" s="29"/>
      <c r="CU320" s="16"/>
      <c r="CV320" s="1"/>
      <c r="CW320" s="1"/>
      <c r="CX320" s="9"/>
      <c r="CY320" s="351"/>
      <c r="CZ320" s="9"/>
      <c r="DA320" s="351"/>
      <c r="DB320" s="9"/>
      <c r="DC320" s="351"/>
      <c r="DD320" s="9"/>
      <c r="DE320" s="351"/>
      <c r="DF320" s="9"/>
      <c r="DG320" s="368"/>
      <c r="DH320" s="156"/>
      <c r="DI320" s="29"/>
      <c r="DJ320" s="29"/>
      <c r="DK320" s="112"/>
      <c r="DL320" s="29"/>
      <c r="DM320" s="29"/>
      <c r="DN320" s="29"/>
      <c r="DO320" s="351"/>
      <c r="DP320" s="1"/>
      <c r="DQ320" s="351"/>
      <c r="DR320" s="1"/>
      <c r="DS320" s="351"/>
      <c r="DT320" s="1"/>
      <c r="DU320" s="351"/>
      <c r="DV320" s="1"/>
      <c r="DW320" s="351"/>
      <c r="DX320" s="138"/>
      <c r="DY320" s="28"/>
      <c r="DZ320" s="1"/>
      <c r="EA320" s="1"/>
      <c r="EB320" s="1"/>
      <c r="EC320" s="1"/>
      <c r="EN320" s="1"/>
      <c r="EO320" s="1"/>
      <c r="EP320" s="1"/>
      <c r="EQ320" s="1"/>
      <c r="ER320" s="1"/>
      <c r="ES320" s="1"/>
    </row>
    <row r="321" spans="1:149" ht="15" customHeight="1" x14ac:dyDescent="0.25">
      <c r="P321" s="2"/>
      <c r="Q321" s="148"/>
      <c r="R321" s="218"/>
      <c r="S321" s="1"/>
      <c r="T321" s="1"/>
      <c r="U321" s="1"/>
      <c r="V321" s="1"/>
      <c r="W321" s="351"/>
      <c r="X321" s="1"/>
      <c r="Y321" s="351"/>
      <c r="Z321" s="1"/>
      <c r="AA321" s="351"/>
      <c r="AB321" s="1"/>
      <c r="AC321" s="351"/>
      <c r="AD321" s="1"/>
      <c r="AE321" s="351"/>
      <c r="AF321" s="138"/>
      <c r="AG321" s="148"/>
      <c r="AH321" s="218"/>
      <c r="AI321" s="1"/>
      <c r="AJ321" s="1"/>
      <c r="AK321" s="1"/>
      <c r="AL321" s="1"/>
      <c r="AM321" s="351"/>
      <c r="AN321" s="1"/>
      <c r="AW321" s="148"/>
      <c r="BM321" s="28"/>
      <c r="CT321" s="29"/>
      <c r="CU321" s="16"/>
      <c r="CV321" s="1"/>
      <c r="CW321" s="1"/>
      <c r="CX321" s="9"/>
      <c r="CY321" s="351"/>
      <c r="CZ321" s="9"/>
      <c r="DA321" s="351"/>
      <c r="DB321" s="9"/>
      <c r="DC321" s="351"/>
      <c r="DD321" s="9"/>
      <c r="DE321" s="351"/>
      <c r="DF321" s="9"/>
      <c r="DG321" s="368"/>
      <c r="DH321" s="156"/>
      <c r="DI321" s="29"/>
      <c r="DJ321" s="29"/>
      <c r="DK321" s="112"/>
      <c r="DL321" s="29"/>
      <c r="DM321" s="29"/>
      <c r="DN321" s="29"/>
      <c r="DO321" s="351"/>
      <c r="DP321" s="1"/>
      <c r="DQ321" s="351"/>
      <c r="DR321" s="1"/>
      <c r="DS321" s="351"/>
      <c r="DT321" s="1"/>
      <c r="DU321" s="351"/>
      <c r="DV321" s="1"/>
      <c r="DW321" s="351"/>
      <c r="DX321" s="138"/>
      <c r="DY321" s="28"/>
      <c r="DZ321" s="1"/>
      <c r="EA321" s="1"/>
      <c r="EB321" s="1"/>
      <c r="EC321" s="1"/>
      <c r="EN321" s="1"/>
      <c r="EO321" s="1"/>
      <c r="EP321" s="1"/>
      <c r="EQ321" s="1"/>
      <c r="ER321" s="1"/>
      <c r="ES321" s="1"/>
    </row>
    <row r="322" spans="1:149" ht="15" customHeight="1" x14ac:dyDescent="0.25">
      <c r="A322" s="137" t="str">
        <f ca="1">IF(OR(C323="(Bye)",C324="(Bye)"),"Bye","")</f>
        <v>Bye</v>
      </c>
      <c r="B322" s="106"/>
      <c r="C322" s="12"/>
      <c r="D322" s="13"/>
      <c r="E322" s="8"/>
      <c r="F322" s="8"/>
      <c r="G322" s="354"/>
      <c r="H322" s="8"/>
      <c r="I322" s="354"/>
      <c r="J322" s="8"/>
      <c r="K322" s="354"/>
      <c r="L322" s="8"/>
      <c r="M322" s="354"/>
      <c r="N322" s="8"/>
      <c r="O322" s="363"/>
      <c r="P322" s="138"/>
      <c r="Q322" s="148"/>
      <c r="R322" s="218"/>
      <c r="S322" s="1"/>
      <c r="T322" s="1"/>
      <c r="U322" s="1"/>
      <c r="V322" s="1"/>
      <c r="W322" s="351"/>
      <c r="X322" s="1"/>
      <c r="Y322" s="351"/>
      <c r="Z322" s="1"/>
      <c r="AA322" s="351"/>
      <c r="AB322" s="1"/>
      <c r="AC322" s="351"/>
      <c r="AD322" s="1"/>
      <c r="AE322" s="351"/>
      <c r="AF322" s="138"/>
      <c r="AG322" s="148"/>
      <c r="AH322" s="248"/>
      <c r="AI322" s="12"/>
      <c r="AJ322" s="13"/>
      <c r="AK322" s="8"/>
      <c r="AL322" s="8"/>
      <c r="AM322" s="354"/>
      <c r="AN322" s="8"/>
      <c r="AO322" s="354"/>
      <c r="AP322" s="8"/>
      <c r="AQ322" s="354"/>
      <c r="AR322" s="8"/>
      <c r="AS322" s="354"/>
      <c r="AT322" s="8"/>
      <c r="AU322" s="363"/>
      <c r="AV322" s="137"/>
      <c r="AW322" s="148"/>
      <c r="BM322" s="28"/>
      <c r="CD322" s="176"/>
      <c r="CE322" s="12"/>
      <c r="CF322" s="13"/>
      <c r="CG322" s="8"/>
      <c r="CH322" s="8"/>
      <c r="CI322" s="354"/>
      <c r="CJ322" s="8"/>
      <c r="CK322" s="354"/>
      <c r="CL322" s="8"/>
      <c r="CM322" s="354"/>
      <c r="CN322" s="8"/>
      <c r="CO322" s="354"/>
      <c r="CP322" s="8"/>
      <c r="CQ322" s="363"/>
      <c r="CR322" s="137"/>
      <c r="CT322" s="29"/>
      <c r="CU322" s="16"/>
      <c r="CV322" s="1"/>
      <c r="CW322" s="1"/>
      <c r="CX322" s="9"/>
      <c r="CY322" s="351"/>
      <c r="CZ322" s="9"/>
      <c r="DA322" s="351"/>
      <c r="DB322" s="9"/>
      <c r="DC322" s="351"/>
      <c r="DD322" s="9"/>
      <c r="DE322" s="351"/>
      <c r="DF322" s="9"/>
      <c r="DG322" s="368"/>
      <c r="DH322" s="156"/>
      <c r="DI322" s="29"/>
      <c r="DJ322" s="29"/>
      <c r="DK322" s="112"/>
      <c r="DL322" s="29"/>
      <c r="DM322" s="29"/>
      <c r="DN322" s="29"/>
      <c r="DO322" s="351"/>
      <c r="DP322" s="1"/>
      <c r="DQ322" s="351"/>
      <c r="DR322" s="1"/>
      <c r="DS322" s="351"/>
      <c r="DT322" s="1"/>
      <c r="DU322" s="351"/>
      <c r="DV322" s="1"/>
      <c r="DW322" s="351"/>
      <c r="DX322" s="138"/>
      <c r="DY322" s="28"/>
      <c r="DZ322" s="1"/>
      <c r="EA322" s="1"/>
      <c r="EB322" s="1"/>
      <c r="EC322" s="1"/>
      <c r="EN322" s="1"/>
      <c r="EO322" s="1"/>
      <c r="EP322" s="1"/>
      <c r="EQ322" s="1"/>
      <c r="ER322" s="1"/>
      <c r="ES322" s="1"/>
    </row>
    <row r="323" spans="1:149" ht="15" customHeight="1" thickBot="1" x14ac:dyDescent="0.3">
      <c r="B323" s="160" t="str">
        <f ca="1">"L"&amp;C108</f>
        <v>L8</v>
      </c>
      <c r="C323" s="15" t="str">
        <f ca="1">IF(P105=$A$11,C106,IF(P106=$A$11,C105,""))</f>
        <v>(Bye)</v>
      </c>
      <c r="D323" s="1" t="str">
        <f ca="1">IF(P105=$A$11,D106,IF(P106=$A$11,D105,"Loser Match "&amp;C108))</f>
        <v/>
      </c>
      <c r="E323" s="1"/>
      <c r="F323" s="23"/>
      <c r="G323" s="352"/>
      <c r="H323" s="23"/>
      <c r="I323" s="352"/>
      <c r="J323" s="23"/>
      <c r="K323" s="352"/>
      <c r="L323" s="23"/>
      <c r="M323" s="352"/>
      <c r="N323" s="23"/>
      <c r="O323" s="364"/>
      <c r="P323" s="138">
        <f ca="1">IF(C324="(Bye)",$A$11,IF(F323&gt;F324,1,0)+IF(H323&gt;H324,1,0)+IF(J323&gt;J324,1,0)+IF(L323&gt;L324,1,0)+IF(N323&gt;N324,1,0))</f>
        <v>3</v>
      </c>
      <c r="Q323" s="148"/>
      <c r="R323" s="218"/>
      <c r="S323" s="1"/>
      <c r="T323" s="1"/>
      <c r="U323" s="1"/>
      <c r="V323" s="1"/>
      <c r="W323" s="351"/>
      <c r="X323" s="1"/>
      <c r="Y323" s="351"/>
      <c r="Z323" s="1"/>
      <c r="AA323" s="351"/>
      <c r="AB323" s="1"/>
      <c r="AC323" s="351"/>
      <c r="AD323" s="1"/>
      <c r="AE323" s="351"/>
      <c r="AF323" s="138"/>
      <c r="AG323" s="147"/>
      <c r="AH323" s="249" t="str">
        <f ca="1">IF(AND(S317="(Bye)",S316&lt;&gt;""),R316,"")</f>
        <v/>
      </c>
      <c r="AI323" s="27" t="str">
        <f ca="1">IF(AF316=$A$11,S316,IF(AF317=$A$11,S317,""))</f>
        <v/>
      </c>
      <c r="AJ323" s="1" t="str">
        <f ca="1">IF(AF316=$A$11,T316,IF(AF317=$A$11,T317,"Winner Match "&amp;S319))</f>
        <v>Loser Match 24</v>
      </c>
      <c r="AK323" s="1"/>
      <c r="AL323" s="23"/>
      <c r="AM323" s="352"/>
      <c r="AN323" s="23"/>
      <c r="AO323" s="352"/>
      <c r="AP323" s="23"/>
      <c r="AQ323" s="352"/>
      <c r="AR323" s="23"/>
      <c r="AS323" s="352"/>
      <c r="AT323" s="23"/>
      <c r="AU323" s="364"/>
      <c r="AV323" s="138">
        <f>IF(AL323&gt;AL324,1,0)+IF(AN323&gt;AN324,1,0)+IF(AP323&gt;AP324,1,0)+IF(AR323&gt;AR324,1,0)+IF(AT323&gt;AT324,1,0)</f>
        <v>0</v>
      </c>
      <c r="AW323" s="148"/>
      <c r="BM323" s="28"/>
      <c r="CD323" s="180" t="str">
        <f ca="1">"L"&amp;AY33</f>
        <v>L49</v>
      </c>
      <c r="CE323" s="27" t="str">
        <f>IF(BL30=$A$11,AY31,IF(BL31=$A$11,AY30,""))</f>
        <v/>
      </c>
      <c r="CF323" s="1" t="str">
        <f ca="1">IF(BL30=$A$11,AZ31,IF(BL31=$A$11,AZ30,"Loser Match "&amp;AY33))</f>
        <v>Loser Match 49</v>
      </c>
      <c r="CH323" s="23"/>
      <c r="CI323" s="352"/>
      <c r="CJ323" s="23"/>
      <c r="CK323" s="352"/>
      <c r="CL323" s="23"/>
      <c r="CM323" s="352"/>
      <c r="CN323" s="23"/>
      <c r="CO323" s="352"/>
      <c r="CP323" s="23"/>
      <c r="CQ323" s="364"/>
      <c r="CR323" s="138">
        <f>IF(CH323&gt;CH324,1,0)+IF(CJ323&gt;CJ324,1,0)+IF(CL323&gt;CL324,1,0)+IF(CN323&gt;CN324,1,0)+IF(CP323&gt;CP324,1,0)</f>
        <v>0</v>
      </c>
      <c r="CT323" s="29"/>
      <c r="CU323" s="16"/>
      <c r="CV323" s="1"/>
      <c r="CW323" s="1"/>
      <c r="CX323" s="9"/>
      <c r="CY323" s="351"/>
      <c r="CZ323" s="9"/>
      <c r="DA323" s="351"/>
      <c r="DB323" s="9"/>
      <c r="DC323" s="351"/>
      <c r="DD323" s="9"/>
      <c r="DE323" s="351"/>
      <c r="DF323" s="9"/>
      <c r="DG323" s="368"/>
      <c r="DH323" s="156"/>
      <c r="DI323" s="29"/>
      <c r="DJ323" s="29"/>
      <c r="DK323" s="112"/>
      <c r="DL323" s="29"/>
      <c r="DM323" s="29"/>
      <c r="DN323" s="29"/>
      <c r="DO323" s="351"/>
      <c r="DP323" s="1"/>
      <c r="DQ323" s="351"/>
      <c r="DR323" s="1"/>
      <c r="DS323" s="351"/>
      <c r="DT323" s="1"/>
      <c r="DU323" s="351"/>
      <c r="DV323" s="1"/>
      <c r="DW323" s="351"/>
      <c r="DX323" s="138"/>
      <c r="DY323" s="28"/>
      <c r="DZ323" s="1"/>
      <c r="EA323" s="1"/>
      <c r="EB323" s="1"/>
      <c r="EC323" s="1"/>
      <c r="EN323" s="1"/>
      <c r="EO323" s="1"/>
      <c r="EP323" s="1"/>
      <c r="EQ323" s="1"/>
      <c r="ER323" s="1"/>
      <c r="ES323" s="1"/>
    </row>
    <row r="324" spans="1:149" ht="15" customHeight="1" x14ac:dyDescent="0.25">
      <c r="B324" s="160" t="str">
        <f ca="1">"L"&amp;C114</f>
        <v>L8</v>
      </c>
      <c r="C324" s="15" t="str">
        <f ca="1">IF(P111=$A$11,C112,IF(P112=$A$11,C111,""))</f>
        <v>(Bye)</v>
      </c>
      <c r="D324" s="10" t="str">
        <f ca="1">IF(P111=$A$11,D112,IF(P112=$A$11,D111,"Loser Match "&amp;C114))</f>
        <v/>
      </c>
      <c r="E324" s="10"/>
      <c r="F324" s="24"/>
      <c r="G324" s="353"/>
      <c r="H324" s="24"/>
      <c r="I324" s="353"/>
      <c r="J324" s="24"/>
      <c r="K324" s="353"/>
      <c r="L324" s="24"/>
      <c r="M324" s="353"/>
      <c r="N324" s="24"/>
      <c r="O324" s="365"/>
      <c r="P324" s="149">
        <f ca="1">IF(C323="(Bye)",$A$11,IF(F323&lt;F324,1,0)+IF(H323&lt;H324,1,0)+IF(J323&lt;J324,1,0)+IF(L323&lt;L324,1,0)+IF(N323&lt;N324,1,0))</f>
        <v>3</v>
      </c>
      <c r="Q324" s="138"/>
      <c r="R324" s="218"/>
      <c r="S324" s="1"/>
      <c r="T324" s="1"/>
      <c r="U324" s="1"/>
      <c r="V324" s="1"/>
      <c r="W324" s="351"/>
      <c r="X324" s="1"/>
      <c r="Y324" s="351"/>
      <c r="Z324" s="1"/>
      <c r="AA324" s="351"/>
      <c r="AB324" s="1"/>
      <c r="AC324" s="351"/>
      <c r="AD324" s="1"/>
      <c r="AE324" s="351"/>
      <c r="AF324" s="138"/>
      <c r="AG324" s="148"/>
      <c r="AH324" s="219" t="str">
        <f ca="1">IF(AND(S331="(Bye)",S330&lt;&gt;""),R330,"")</f>
        <v/>
      </c>
      <c r="AI324" s="15" t="str">
        <f ca="1">IF(AF330=$A$11,S330,IF(AF331=$A$11,S331,""))</f>
        <v/>
      </c>
      <c r="AJ324" s="10" t="str">
        <f ca="1">IF(AF330=$A$11,T330,IF(AF331=$A$11,T331,"Winner Match "&amp;S333))</f>
        <v>Loser Match 23</v>
      </c>
      <c r="AK324" s="10"/>
      <c r="AL324" s="24"/>
      <c r="AM324" s="353"/>
      <c r="AN324" s="24"/>
      <c r="AO324" s="353"/>
      <c r="AP324" s="24"/>
      <c r="AQ324" s="353"/>
      <c r="AR324" s="24"/>
      <c r="AS324" s="353"/>
      <c r="AT324" s="24"/>
      <c r="AU324" s="365"/>
      <c r="AV324" s="149">
        <f>IF(AL323&lt;AL324,1,0)+IF(AN323&lt;AN324,1,0)+IF(AP323&lt;AP324,1,0)+IF(AR323&lt;AR324,1,0)+IF(AT323&lt;AT324,1,0)</f>
        <v>0</v>
      </c>
      <c r="BM324" s="28"/>
      <c r="CC324" s="207"/>
      <c r="CD324" s="161"/>
      <c r="CE324" s="15" t="str">
        <f>IF(CB330=$A$11,BO330,IF(CB331=$A$11,BO331,""))</f>
        <v/>
      </c>
      <c r="CF324" s="10" t="str">
        <f ca="1">IF(CB330=$A$11,BP330,IF(CB331=$A$11,BP331,"Winner Match "&amp;BO333))</f>
        <v>Winner Match 65</v>
      </c>
      <c r="CG324" s="10"/>
      <c r="CH324" s="24"/>
      <c r="CI324" s="353"/>
      <c r="CJ324" s="24"/>
      <c r="CK324" s="353"/>
      <c r="CL324" s="24"/>
      <c r="CM324" s="353"/>
      <c r="CN324" s="24"/>
      <c r="CO324" s="353"/>
      <c r="CP324" s="24"/>
      <c r="CQ324" s="365"/>
      <c r="CR324" s="149">
        <f>IF(CH323&lt;CH324,1,0)+IF(CJ323&lt;CJ324,1,0)+IF(CL323&lt;CL324,1,0)+IF(CN323&lt;CN324,1,0)+IF(CP323&lt;CP324,1,0)</f>
        <v>0</v>
      </c>
      <c r="CS324" s="28"/>
      <c r="CT324" s="29"/>
      <c r="CU324" s="16"/>
      <c r="CV324" s="1"/>
      <c r="CW324" s="1"/>
      <c r="CX324" s="9"/>
      <c r="CY324" s="351"/>
      <c r="CZ324" s="9"/>
      <c r="DA324" s="351"/>
      <c r="DB324" s="9"/>
      <c r="DC324" s="351"/>
      <c r="DD324" s="9"/>
      <c r="DE324" s="351"/>
      <c r="DF324" s="9"/>
      <c r="DG324" s="368"/>
      <c r="DH324" s="156"/>
      <c r="DI324" s="29"/>
      <c r="DJ324" s="29"/>
      <c r="DK324" s="112"/>
      <c r="DL324" s="29"/>
      <c r="DM324" s="29"/>
      <c r="DN324" s="29"/>
      <c r="DO324" s="351"/>
      <c r="DP324" s="1"/>
      <c r="DQ324" s="351"/>
      <c r="DR324" s="1"/>
      <c r="DS324" s="351"/>
      <c r="DT324" s="1"/>
      <c r="DU324" s="351"/>
      <c r="DV324" s="1"/>
      <c r="DW324" s="351"/>
      <c r="DX324" s="138"/>
      <c r="DY324" s="28"/>
      <c r="DZ324" s="1"/>
      <c r="EA324" s="1"/>
      <c r="EB324" s="1"/>
      <c r="EC324" s="1"/>
      <c r="EN324" s="1"/>
      <c r="EO324" s="1"/>
      <c r="EP324" s="1"/>
      <c r="EQ324" s="1"/>
      <c r="ER324" s="1"/>
      <c r="ES324" s="1"/>
    </row>
    <row r="325" spans="1:149" ht="15" customHeight="1" x14ac:dyDescent="0.25">
      <c r="B325" s="335"/>
      <c r="C325" s="16"/>
      <c r="D325" s="1"/>
      <c r="E325" s="1"/>
      <c r="F325" s="9"/>
      <c r="G325" s="351"/>
      <c r="H325" s="9"/>
      <c r="I325" s="351"/>
      <c r="J325" s="9"/>
      <c r="K325" s="351"/>
      <c r="L325" s="9"/>
      <c r="M325" s="351"/>
      <c r="N325" s="9"/>
      <c r="O325" s="366"/>
      <c r="P325" s="138"/>
      <c r="Q325" s="138"/>
      <c r="R325" s="218"/>
      <c r="S325" s="1"/>
      <c r="T325" s="1"/>
      <c r="U325" s="1"/>
      <c r="V325" s="1"/>
      <c r="W325" s="351"/>
      <c r="X325" s="1"/>
      <c r="Y325" s="351"/>
      <c r="Z325" s="1"/>
      <c r="AA325" s="351"/>
      <c r="AB325" s="1"/>
      <c r="AC325" s="351"/>
      <c r="AD325" s="1"/>
      <c r="AE325" s="351"/>
      <c r="AF325" s="138"/>
      <c r="AG325" s="148"/>
      <c r="AH325" s="219"/>
      <c r="AI325" s="16"/>
      <c r="AJ325" s="1"/>
      <c r="AK325" s="1"/>
      <c r="AL325" s="9"/>
      <c r="AM325" s="351"/>
      <c r="AN325" s="9"/>
      <c r="AP325" s="9"/>
      <c r="AR325" s="9"/>
      <c r="AT325" s="9"/>
      <c r="AU325" s="366"/>
      <c r="AV325" s="137"/>
      <c r="BM325" s="28"/>
      <c r="CC325" s="148"/>
      <c r="CD325" s="161"/>
      <c r="CE325" s="16"/>
      <c r="CH325" s="9"/>
      <c r="CJ325" s="9"/>
      <c r="CL325" s="9"/>
      <c r="CN325" s="9"/>
      <c r="CP325" s="9"/>
      <c r="CQ325" s="366"/>
      <c r="CR325" s="137"/>
      <c r="CS325" s="28"/>
      <c r="CT325" s="29"/>
      <c r="CU325" s="16"/>
      <c r="CV325" s="1"/>
      <c r="CW325" s="1"/>
      <c r="CX325" s="9"/>
      <c r="CY325" s="351"/>
      <c r="CZ325" s="9"/>
      <c r="DA325" s="351"/>
      <c r="DB325" s="9"/>
      <c r="DC325" s="351"/>
      <c r="DD325" s="9"/>
      <c r="DE325" s="351"/>
      <c r="DF325" s="9"/>
      <c r="DG325" s="368"/>
      <c r="DH325" s="156"/>
      <c r="DI325" s="29"/>
      <c r="DJ325" s="29"/>
      <c r="DK325" s="112"/>
      <c r="DL325" s="29"/>
      <c r="DM325" s="29"/>
      <c r="DN325" s="29"/>
      <c r="DO325" s="351"/>
      <c r="DP325" s="1"/>
      <c r="DQ325" s="351"/>
      <c r="DR325" s="1"/>
      <c r="DS325" s="351"/>
      <c r="DT325" s="1"/>
      <c r="DU325" s="351"/>
      <c r="DV325" s="1"/>
      <c r="DW325" s="351"/>
      <c r="DX325" s="138"/>
      <c r="DY325" s="28"/>
      <c r="DZ325" s="1"/>
      <c r="EA325" s="1"/>
      <c r="EB325" s="1"/>
      <c r="EC325" s="1"/>
      <c r="EN325" s="1"/>
      <c r="EO325" s="1"/>
      <c r="EP325" s="1"/>
      <c r="EQ325" s="1"/>
      <c r="ER325" s="1"/>
      <c r="ES325" s="1"/>
    </row>
    <row r="326" spans="1:149" ht="15" customHeight="1" x14ac:dyDescent="0.25">
      <c r="B326" s="162"/>
      <c r="C326" s="22">
        <f ca="1">IF(C323="(Bye)",C312,IF(C324="(Bye)",C312,C312+1))</f>
        <v>12</v>
      </c>
      <c r="D326" s="19">
        <f ca="1">VLOOKUP(C326,dummy1!$O$9:$R$72,2,FALSE)</f>
        <v>42040</v>
      </c>
      <c r="E326" s="20">
        <f ca="1">VLOOKUP(C326,dummy1!$O$9:$R$72,3,FALSE)</f>
        <v>0.625</v>
      </c>
      <c r="F326" s="123" t="str">
        <f ca="1">VLOOKUP(C326,dummy1!$O$9:$R$72,4,FALSE)</f>
        <v>Court 12</v>
      </c>
      <c r="G326" s="372"/>
      <c r="H326" s="124"/>
      <c r="I326" s="372"/>
      <c r="J326" s="124"/>
      <c r="K326" s="372"/>
      <c r="L326" s="124"/>
      <c r="M326" s="372"/>
      <c r="N326" s="125"/>
      <c r="O326" s="366"/>
      <c r="P326" s="138"/>
      <c r="Q326" s="138"/>
      <c r="R326" s="218"/>
      <c r="S326" s="1"/>
      <c r="T326" s="1"/>
      <c r="U326" s="1"/>
      <c r="V326" s="1"/>
      <c r="W326" s="351"/>
      <c r="X326" s="1"/>
      <c r="Y326" s="351"/>
      <c r="Z326" s="1"/>
      <c r="AA326" s="351"/>
      <c r="AB326" s="1"/>
      <c r="AC326" s="351"/>
      <c r="AD326" s="1"/>
      <c r="AE326" s="351"/>
      <c r="AF326" s="138"/>
      <c r="AG326" s="148"/>
      <c r="AH326" s="220"/>
      <c r="AI326" s="22">
        <f ca="1">AI298+1</f>
        <v>45</v>
      </c>
      <c r="AJ326" s="19">
        <f ca="1">VLOOKUP(AI326,dummy1!$O$9:$R$136,2,FALSE)</f>
        <v>42040</v>
      </c>
      <c r="AK326" s="20">
        <f ca="1">VLOOKUP(AI326,dummy1!$O$9:$R$136,3,FALSE)</f>
        <v>0.79166666666666674</v>
      </c>
      <c r="AL326" s="420" t="str">
        <f ca="1">VLOOKUP(AI326,dummy1!$O$9:$R$136,4,FALSE)</f>
        <v>Court 13</v>
      </c>
      <c r="AM326" s="421"/>
      <c r="AN326" s="421"/>
      <c r="AO326" s="421"/>
      <c r="AP326" s="421"/>
      <c r="AQ326" s="421"/>
      <c r="AR326" s="421"/>
      <c r="AS326" s="421"/>
      <c r="AT326" s="422"/>
      <c r="AU326" s="366"/>
      <c r="AV326" s="137"/>
      <c r="BM326" s="28"/>
      <c r="CC326" s="148"/>
      <c r="CD326" s="162"/>
      <c r="CE326" s="22">
        <f ca="1">CE270+1</f>
        <v>70</v>
      </c>
      <c r="CF326" s="19">
        <f ca="1">VLOOKUP(CE326,dummy1!$O$9:$R$136,2,FALSE)</f>
        <v>42041</v>
      </c>
      <c r="CG326" s="20">
        <f ca="1">VLOOKUP(CE326,dummy1!$O$9:$R$136,3,FALSE)</f>
        <v>0.625</v>
      </c>
      <c r="CH326" s="420" t="str">
        <f ca="1">VLOOKUP(CE326,dummy1!$O$9:$R$136,4,FALSE)</f>
        <v>Court 6</v>
      </c>
      <c r="CI326" s="421"/>
      <c r="CJ326" s="421"/>
      <c r="CK326" s="421"/>
      <c r="CL326" s="421"/>
      <c r="CM326" s="421"/>
      <c r="CN326" s="421"/>
      <c r="CO326" s="421"/>
      <c r="CP326" s="422"/>
      <c r="CQ326" s="366"/>
      <c r="CR326" s="137"/>
      <c r="CS326" s="28"/>
      <c r="CT326" s="29"/>
      <c r="CU326" s="16"/>
      <c r="CV326" s="1"/>
      <c r="CW326" s="1"/>
      <c r="CX326" s="9"/>
      <c r="CY326" s="351"/>
      <c r="CZ326" s="9"/>
      <c r="DA326" s="351"/>
      <c r="DB326" s="9"/>
      <c r="DC326" s="351"/>
      <c r="DD326" s="9"/>
      <c r="DE326" s="351"/>
      <c r="DF326" s="9"/>
      <c r="DG326" s="368"/>
      <c r="DH326" s="156"/>
      <c r="DI326" s="29"/>
      <c r="DJ326" s="29"/>
      <c r="DK326" s="112"/>
      <c r="DL326" s="29"/>
      <c r="DM326" s="29"/>
      <c r="DN326" s="29"/>
      <c r="DO326" s="351"/>
      <c r="DP326" s="1"/>
      <c r="DQ326" s="351"/>
      <c r="DR326" s="1"/>
      <c r="DS326" s="351"/>
      <c r="DT326" s="1"/>
      <c r="DU326" s="351"/>
      <c r="DV326" s="1"/>
      <c r="DW326" s="351"/>
      <c r="DX326" s="138"/>
      <c r="DY326" s="28"/>
      <c r="DZ326" s="1"/>
      <c r="EA326" s="1"/>
      <c r="EB326" s="1"/>
      <c r="EC326" s="1"/>
      <c r="EN326" s="1"/>
      <c r="EO326" s="1"/>
      <c r="EP326" s="1"/>
      <c r="EQ326" s="1"/>
      <c r="ER326" s="1"/>
      <c r="ES326" s="1"/>
    </row>
    <row r="327" spans="1:149" ht="15" customHeight="1" x14ac:dyDescent="0.25">
      <c r="B327" s="163"/>
      <c r="C327" s="7"/>
      <c r="D327" s="5"/>
      <c r="E327" s="5"/>
      <c r="F327" s="18"/>
      <c r="G327" s="355"/>
      <c r="H327" s="18"/>
      <c r="I327" s="355"/>
      <c r="J327" s="18"/>
      <c r="K327" s="355"/>
      <c r="L327" s="18"/>
      <c r="M327" s="355"/>
      <c r="N327" s="18"/>
      <c r="O327" s="367"/>
      <c r="P327" s="138"/>
      <c r="Q327" s="138"/>
      <c r="R327" s="218"/>
      <c r="S327" s="1"/>
      <c r="T327" s="1"/>
      <c r="U327" s="1"/>
      <c r="V327" s="1"/>
      <c r="W327" s="351"/>
      <c r="X327" s="1"/>
      <c r="Y327" s="351"/>
      <c r="Z327" s="1"/>
      <c r="AA327" s="351"/>
      <c r="AB327" s="1"/>
      <c r="AC327" s="351"/>
      <c r="AD327" s="1"/>
      <c r="AE327" s="351"/>
      <c r="AF327" s="138"/>
      <c r="AG327" s="148"/>
      <c r="AH327" s="221"/>
      <c r="AI327" s="7"/>
      <c r="AJ327" s="5"/>
      <c r="AK327" s="5"/>
      <c r="AL327" s="18"/>
      <c r="AM327" s="355"/>
      <c r="AN327" s="18"/>
      <c r="AO327" s="355"/>
      <c r="AP327" s="18"/>
      <c r="AQ327" s="355"/>
      <c r="AR327" s="18"/>
      <c r="AS327" s="355"/>
      <c r="AT327" s="18"/>
      <c r="AU327" s="367"/>
      <c r="AV327" s="137"/>
      <c r="BM327" s="28"/>
      <c r="CC327" s="148"/>
      <c r="CD327" s="163"/>
      <c r="CE327" s="7"/>
      <c r="CF327" s="5"/>
      <c r="CG327" s="5"/>
      <c r="CH327" s="18"/>
      <c r="CI327" s="355"/>
      <c r="CJ327" s="18"/>
      <c r="CK327" s="355"/>
      <c r="CL327" s="18"/>
      <c r="CM327" s="355"/>
      <c r="CN327" s="18"/>
      <c r="CO327" s="355"/>
      <c r="CP327" s="18"/>
      <c r="CQ327" s="367"/>
      <c r="CR327" s="137"/>
      <c r="CS327" s="28"/>
      <c r="CT327" s="29"/>
      <c r="CU327" s="16"/>
      <c r="CV327" s="1"/>
      <c r="CW327" s="1"/>
      <c r="CX327" s="9"/>
      <c r="CY327" s="351"/>
      <c r="CZ327" s="9"/>
      <c r="DA327" s="351"/>
      <c r="DB327" s="9"/>
      <c r="DC327" s="351"/>
      <c r="DD327" s="9"/>
      <c r="DE327" s="351"/>
      <c r="DF327" s="9"/>
      <c r="DG327" s="368"/>
      <c r="DH327" s="156"/>
      <c r="DI327" s="29"/>
      <c r="DJ327" s="29"/>
      <c r="DK327" s="112"/>
      <c r="DL327" s="29"/>
      <c r="DM327" s="29"/>
      <c r="DN327" s="29"/>
      <c r="DO327" s="351"/>
      <c r="DP327" s="1"/>
      <c r="DQ327" s="351"/>
      <c r="DR327" s="1"/>
      <c r="DS327" s="351"/>
      <c r="DT327" s="1"/>
      <c r="DU327" s="351"/>
      <c r="DV327" s="1"/>
      <c r="DW327" s="351"/>
      <c r="DX327" s="138"/>
      <c r="DY327" s="28"/>
      <c r="DZ327" s="1"/>
      <c r="EA327" s="1"/>
      <c r="EB327" s="1"/>
      <c r="EC327" s="1"/>
      <c r="EN327" s="1"/>
      <c r="EO327" s="1"/>
      <c r="EP327" s="1"/>
      <c r="EQ327" s="1"/>
      <c r="ER327" s="1"/>
      <c r="ES327" s="1"/>
    </row>
    <row r="328" spans="1:149" ht="15" customHeight="1" x14ac:dyDescent="0.25">
      <c r="A328" s="138"/>
      <c r="B328" s="164"/>
      <c r="C328" s="1"/>
      <c r="D328" s="1"/>
      <c r="E328" s="1"/>
      <c r="F328" s="1"/>
      <c r="G328" s="351"/>
      <c r="H328" s="1"/>
      <c r="I328" s="351"/>
      <c r="J328" s="1"/>
      <c r="K328" s="351"/>
      <c r="L328" s="1"/>
      <c r="M328" s="351"/>
      <c r="N328" s="1"/>
      <c r="O328" s="351"/>
      <c r="P328" s="138"/>
      <c r="Q328" s="138"/>
      <c r="R328" s="218"/>
      <c r="S328" s="1"/>
      <c r="T328" s="1"/>
      <c r="U328" s="1"/>
      <c r="V328" s="1"/>
      <c r="W328" s="351"/>
      <c r="X328" s="1"/>
      <c r="Y328" s="351"/>
      <c r="Z328" s="1"/>
      <c r="AA328" s="351"/>
      <c r="AB328" s="1"/>
      <c r="AC328" s="351"/>
      <c r="AD328" s="1"/>
      <c r="AE328" s="351"/>
      <c r="AF328" s="138"/>
      <c r="AG328" s="148"/>
      <c r="AH328" s="218"/>
      <c r="AI328" s="1"/>
      <c r="AJ328" s="1"/>
      <c r="AK328" s="1"/>
      <c r="AL328" s="1"/>
      <c r="AM328" s="351"/>
      <c r="AN328" s="1"/>
      <c r="BM328" s="28"/>
      <c r="CC328" s="148"/>
      <c r="CS328" s="28"/>
      <c r="CT328" s="29"/>
      <c r="CU328" s="16"/>
      <c r="CV328" s="1"/>
      <c r="CW328" s="1"/>
      <c r="CX328" s="9"/>
      <c r="CY328" s="351"/>
      <c r="CZ328" s="9"/>
      <c r="DA328" s="351"/>
      <c r="DB328" s="9"/>
      <c r="DC328" s="351"/>
      <c r="DD328" s="9"/>
      <c r="DE328" s="351"/>
      <c r="DF328" s="9"/>
      <c r="DG328" s="368"/>
      <c r="DH328" s="156"/>
      <c r="DI328" s="29"/>
      <c r="DJ328" s="29"/>
      <c r="DK328" s="112"/>
      <c r="DL328" s="29"/>
      <c r="DM328" s="29"/>
      <c r="DN328" s="29"/>
      <c r="DO328" s="351"/>
      <c r="DP328" s="1"/>
      <c r="DQ328" s="351"/>
      <c r="DR328" s="1"/>
      <c r="DS328" s="351"/>
      <c r="DT328" s="1"/>
      <c r="DU328" s="351"/>
      <c r="DV328" s="1"/>
      <c r="DW328" s="351"/>
      <c r="DX328" s="138"/>
      <c r="DY328" s="28"/>
      <c r="DZ328" s="1"/>
      <c r="EA328" s="1"/>
      <c r="EB328" s="1"/>
      <c r="EC328" s="1"/>
      <c r="EN328" s="1"/>
      <c r="EO328" s="1"/>
      <c r="EP328" s="1"/>
      <c r="EQ328" s="1"/>
      <c r="ER328" s="1"/>
      <c r="ES328" s="1"/>
    </row>
    <row r="329" spans="1:149" ht="15" customHeight="1" x14ac:dyDescent="0.25">
      <c r="A329" s="138"/>
      <c r="B329" s="164"/>
      <c r="C329" s="1"/>
      <c r="D329" s="1"/>
      <c r="E329" s="1"/>
      <c r="F329" s="1"/>
      <c r="G329" s="351"/>
      <c r="H329" s="1"/>
      <c r="I329" s="351"/>
      <c r="J329" s="1"/>
      <c r="K329" s="351"/>
      <c r="L329" s="1"/>
      <c r="M329" s="351"/>
      <c r="N329" s="1"/>
      <c r="O329" s="351"/>
      <c r="P329" s="138"/>
      <c r="Q329" s="138"/>
      <c r="R329" s="222"/>
      <c r="S329" s="12"/>
      <c r="T329" s="13"/>
      <c r="U329" s="8"/>
      <c r="V329" s="8"/>
      <c r="W329" s="354"/>
      <c r="X329" s="8"/>
      <c r="Y329" s="354"/>
      <c r="Z329" s="8"/>
      <c r="AA329" s="354"/>
      <c r="AB329" s="8"/>
      <c r="AC329" s="354"/>
      <c r="AD329" s="8"/>
      <c r="AE329" s="363"/>
      <c r="AG329" s="148"/>
      <c r="AH329" s="218"/>
      <c r="AI329" s="1"/>
      <c r="AJ329" s="1"/>
      <c r="AK329" s="1"/>
      <c r="AL329" s="1"/>
      <c r="AM329" s="351"/>
      <c r="AN329" s="1"/>
      <c r="BM329" s="28"/>
      <c r="BN329" s="11"/>
      <c r="BO329" s="12"/>
      <c r="BP329" s="13"/>
      <c r="BQ329" s="8"/>
      <c r="BR329" s="8"/>
      <c r="BS329" s="354"/>
      <c r="BT329" s="8"/>
      <c r="BU329" s="354"/>
      <c r="BV329" s="8"/>
      <c r="BW329" s="354"/>
      <c r="BX329" s="8"/>
      <c r="BY329" s="354"/>
      <c r="BZ329" s="8"/>
      <c r="CA329" s="363"/>
      <c r="CB329" s="137"/>
      <c r="CC329" s="148"/>
      <c r="CS329" s="28"/>
      <c r="CT329" s="29"/>
      <c r="CU329" s="16"/>
      <c r="CV329" s="1"/>
      <c r="CW329" s="1"/>
      <c r="CX329" s="9"/>
      <c r="CY329" s="351"/>
      <c r="CZ329" s="9"/>
      <c r="DA329" s="351"/>
      <c r="DB329" s="9"/>
      <c r="DC329" s="351"/>
      <c r="DD329" s="9"/>
      <c r="DE329" s="351"/>
      <c r="DF329" s="9"/>
      <c r="DG329" s="368"/>
      <c r="DH329" s="156"/>
      <c r="DI329" s="29"/>
      <c r="DJ329" s="29"/>
      <c r="DK329" s="112"/>
      <c r="DL329" s="29"/>
      <c r="DM329" s="29"/>
      <c r="DN329" s="29"/>
      <c r="DO329" s="351"/>
      <c r="DP329" s="1"/>
      <c r="DQ329" s="351"/>
      <c r="DR329" s="1"/>
      <c r="DS329" s="351"/>
      <c r="DT329" s="1"/>
      <c r="DU329" s="351"/>
      <c r="DV329" s="1"/>
      <c r="DW329" s="351"/>
      <c r="DX329" s="138"/>
      <c r="DY329" s="28"/>
      <c r="DZ329" s="1"/>
      <c r="EA329" s="1"/>
      <c r="EB329" s="1"/>
      <c r="EC329" s="1"/>
      <c r="EN329" s="1"/>
      <c r="EO329" s="1"/>
      <c r="EP329" s="1"/>
      <c r="EQ329" s="1"/>
      <c r="ER329" s="1"/>
      <c r="ES329" s="1"/>
    </row>
    <row r="330" spans="1:149" ht="15" customHeight="1" thickBot="1" x14ac:dyDescent="0.3">
      <c r="A330" s="138"/>
      <c r="B330" s="164"/>
      <c r="C330" s="1"/>
      <c r="D330" s="1"/>
      <c r="E330" s="1"/>
      <c r="F330" s="1"/>
      <c r="G330" s="351"/>
      <c r="H330" s="1"/>
      <c r="I330" s="351"/>
      <c r="J330" s="1"/>
      <c r="K330" s="351"/>
      <c r="L330" s="1"/>
      <c r="M330" s="351"/>
      <c r="N330" s="1"/>
      <c r="O330" s="351"/>
      <c r="P330" s="138"/>
      <c r="Q330" s="138"/>
      <c r="R330" s="159" t="str">
        <f ca="1">"L"&amp;S135</f>
        <v>L23</v>
      </c>
      <c r="S330" s="27" t="str">
        <f>IF(AF132=$A$11,S133,IF(AF133=$A$11,S132,""))</f>
        <v/>
      </c>
      <c r="T330" s="1" t="str">
        <f ca="1">IF(AF132=$A$11,T133,IF(AF133=$A$11,T132,"Loser Match "&amp;S135))</f>
        <v>Loser Match 23</v>
      </c>
      <c r="U330" s="1"/>
      <c r="V330" s="23"/>
      <c r="W330" s="352"/>
      <c r="X330" s="23"/>
      <c r="Y330" s="352"/>
      <c r="Z330" s="23"/>
      <c r="AA330" s="352"/>
      <c r="AB330" s="23"/>
      <c r="AC330" s="352"/>
      <c r="AD330" s="23"/>
      <c r="AE330" s="364"/>
      <c r="AF330" s="138">
        <f ca="1">IF(S331="(Bye)",$A$11,IF(V330&gt;V331,1,0)+IF(X330&gt;X331,1,0)+IF(Z330&gt;Z331,1,0)+IF(AB330&gt;AB331,1,0)+IF(AD330&gt;AD331,1,0))</f>
        <v>3</v>
      </c>
      <c r="AG330" s="148"/>
      <c r="AH330" s="218"/>
      <c r="AI330" s="1"/>
      <c r="AJ330" s="1"/>
      <c r="AK330" s="1"/>
      <c r="AL330" s="1"/>
      <c r="AM330" s="351"/>
      <c r="AN330" s="1"/>
      <c r="BM330" s="25"/>
      <c r="BN330" s="26"/>
      <c r="BO330" s="27" t="str">
        <f>IF(BL316=$A$11,AY316,IF(BL317=$A$11,AY317,""))</f>
        <v/>
      </c>
      <c r="BP330" s="1" t="str">
        <f ca="1">IF(BL316=$A$11,AZ316,IF(BL317=$A$11,AZ317,"Winner Match "&amp;AY319))</f>
        <v>Winner Match 57</v>
      </c>
      <c r="BR330" s="23"/>
      <c r="BS330" s="352"/>
      <c r="BT330" s="23"/>
      <c r="BU330" s="352"/>
      <c r="BV330" s="23"/>
      <c r="BW330" s="352"/>
      <c r="BX330" s="23"/>
      <c r="BY330" s="352"/>
      <c r="BZ330" s="23"/>
      <c r="CA330" s="364"/>
      <c r="CB330" s="138">
        <f>IF(BR330&gt;BR331,1,0)+IF(BT330&gt;BT331,1,0)+IF(BV330&gt;BV331,1,0)+IF(BX330&gt;BX331,1,0)+IF(BZ330&gt;BZ331,1,0)</f>
        <v>0</v>
      </c>
      <c r="CC330" s="148"/>
      <c r="CS330" s="28"/>
      <c r="CT330" s="29"/>
      <c r="CU330" s="16"/>
      <c r="CV330" s="1"/>
      <c r="CW330" s="1"/>
      <c r="CX330" s="9"/>
      <c r="CY330" s="351"/>
      <c r="CZ330" s="9"/>
      <c r="DA330" s="351"/>
      <c r="DB330" s="9"/>
      <c r="DC330" s="351"/>
      <c r="DD330" s="9"/>
      <c r="DE330" s="351"/>
      <c r="DF330" s="9"/>
      <c r="DG330" s="368"/>
      <c r="DH330" s="156"/>
      <c r="DI330" s="29"/>
      <c r="DJ330" s="29"/>
      <c r="DK330" s="112"/>
      <c r="DL330" s="29"/>
      <c r="DM330" s="29"/>
      <c r="DN330" s="29"/>
      <c r="DO330" s="351"/>
      <c r="DP330" s="1"/>
      <c r="DQ330" s="351"/>
      <c r="DR330" s="1"/>
      <c r="DS330" s="351"/>
      <c r="DT330" s="1"/>
      <c r="DU330" s="351"/>
      <c r="DV330" s="1"/>
      <c r="DW330" s="351"/>
      <c r="DX330" s="138"/>
      <c r="DY330" s="28"/>
      <c r="DZ330" s="1"/>
      <c r="EA330" s="1"/>
      <c r="EB330" s="1"/>
      <c r="EC330" s="1"/>
      <c r="EN330" s="1"/>
      <c r="EO330" s="1"/>
      <c r="EP330" s="1"/>
      <c r="EQ330" s="1"/>
      <c r="ER330" s="1"/>
      <c r="ES330" s="1"/>
    </row>
    <row r="331" spans="1:149" ht="15" customHeight="1" x14ac:dyDescent="0.25">
      <c r="A331" s="138"/>
      <c r="B331" s="164"/>
      <c r="C331" s="1"/>
      <c r="D331" s="1"/>
      <c r="E331" s="1"/>
      <c r="F331" s="1"/>
      <c r="G331" s="351"/>
      <c r="H331" s="1"/>
      <c r="I331" s="351"/>
      <c r="J331" s="1"/>
      <c r="K331" s="351"/>
      <c r="L331" s="1"/>
      <c r="M331" s="351"/>
      <c r="N331" s="1"/>
      <c r="O331" s="351"/>
      <c r="P331" s="138"/>
      <c r="Q331" s="207"/>
      <c r="R331" s="238" t="str">
        <f ca="1">IF(AND(C337="(Bye)",OR(C338&lt;&gt;"",C338="(Bye)")),B338,"")</f>
        <v>L8</v>
      </c>
      <c r="S331" s="15" t="str">
        <f ca="1">IF(P337=$A$11,C337,IF(P338=$A$11,C338,""))</f>
        <v>(Bye)</v>
      </c>
      <c r="T331" s="10" t="str">
        <f ca="1">IF(P337=$A$11,D337,IF(P338=$A$11,D338,"Winner Match "&amp;C340))</f>
        <v/>
      </c>
      <c r="U331" s="10"/>
      <c r="V331" s="24"/>
      <c r="W331" s="353"/>
      <c r="X331" s="24"/>
      <c r="Y331" s="353"/>
      <c r="Z331" s="24"/>
      <c r="AA331" s="353"/>
      <c r="AB331" s="24"/>
      <c r="AC331" s="353"/>
      <c r="AD331" s="24"/>
      <c r="AE331" s="365"/>
      <c r="AF331" s="149">
        <f>IF(S330="(Bye)",$A$11,IF(V330&lt;V331,1,0)+IF(X330&lt;X331,1,0)+IF(Z330&lt;Z331,1,0)+IF(AB330&lt;AB331,1,0)+IF(AD330&lt;AD331,1,0))</f>
        <v>0</v>
      </c>
      <c r="AG331" s="138"/>
      <c r="AH331" s="218"/>
      <c r="AI331" s="1"/>
      <c r="AJ331" s="1"/>
      <c r="AK331" s="1"/>
      <c r="AL331" s="1"/>
      <c r="AM331" s="351"/>
      <c r="AN331" s="1"/>
      <c r="BM331" s="28"/>
      <c r="BN331" s="14"/>
      <c r="BO331" s="15" t="str">
        <f>IF(BL344=$A$11,AY344,IF(BL345=$A$11,AY345,""))</f>
        <v/>
      </c>
      <c r="BP331" s="10" t="str">
        <f ca="1">IF(BL344=$A$11,AZ344,IF(BL345=$A$11,AZ345,"Winner Match "&amp;AY347))</f>
        <v>Winner Match 58</v>
      </c>
      <c r="BQ331" s="10"/>
      <c r="BR331" s="24"/>
      <c r="BS331" s="353"/>
      <c r="BT331" s="24"/>
      <c r="BU331" s="353"/>
      <c r="BV331" s="24"/>
      <c r="BW331" s="353"/>
      <c r="BX331" s="24"/>
      <c r="BY331" s="353"/>
      <c r="BZ331" s="24"/>
      <c r="CA331" s="365"/>
      <c r="CB331" s="149">
        <f>IF(BR330&lt;BR331,1,0)+IF(BT330&lt;BT331,1,0)+IF(BV330&lt;BV331,1,0)+IF(BX330&lt;BX331,1,0)+IF(BZ330&lt;BZ331,1,0)</f>
        <v>0</v>
      </c>
      <c r="CS331" s="28"/>
      <c r="CT331" s="29"/>
      <c r="CU331" s="16"/>
      <c r="CV331" s="1"/>
      <c r="CW331" s="1"/>
      <c r="CX331" s="9"/>
      <c r="CY331" s="351"/>
      <c r="CZ331" s="9"/>
      <c r="DA331" s="351"/>
      <c r="DB331" s="9"/>
      <c r="DC331" s="351"/>
      <c r="DD331" s="9"/>
      <c r="DE331" s="351"/>
      <c r="DF331" s="9"/>
      <c r="DG331" s="368"/>
      <c r="DH331" s="156"/>
      <c r="DI331" s="29"/>
      <c r="DJ331" s="29"/>
      <c r="DK331" s="112"/>
      <c r="DL331" s="29"/>
      <c r="DM331" s="29"/>
      <c r="DN331" s="29"/>
      <c r="DO331" s="351"/>
      <c r="DP331" s="1"/>
      <c r="DQ331" s="351"/>
      <c r="DR331" s="1"/>
      <c r="DS331" s="351"/>
      <c r="DT331" s="1"/>
      <c r="DU331" s="351"/>
      <c r="DV331" s="1"/>
      <c r="DW331" s="351"/>
      <c r="DX331" s="138"/>
      <c r="DY331" s="28"/>
      <c r="DZ331" s="1"/>
      <c r="EA331" s="1"/>
      <c r="EB331" s="1"/>
      <c r="EC331" s="1"/>
      <c r="EN331" s="1"/>
      <c r="EO331" s="1"/>
      <c r="EP331" s="1"/>
      <c r="EQ331" s="1"/>
      <c r="ER331" s="1"/>
      <c r="ES331" s="1"/>
    </row>
    <row r="332" spans="1:149" ht="15" customHeight="1" x14ac:dyDescent="0.25">
      <c r="A332" s="138"/>
      <c r="B332" s="164"/>
      <c r="C332" s="1"/>
      <c r="D332" s="1"/>
      <c r="E332" s="1"/>
      <c r="F332" s="1"/>
      <c r="G332" s="351"/>
      <c r="H332" s="1"/>
      <c r="I332" s="351"/>
      <c r="J332" s="1"/>
      <c r="K332" s="351"/>
      <c r="L332" s="1"/>
      <c r="M332" s="351"/>
      <c r="N332" s="1"/>
      <c r="O332" s="351"/>
      <c r="P332" s="138"/>
      <c r="Q332" s="148"/>
      <c r="R332" s="238"/>
      <c r="S332" s="16"/>
      <c r="T332" s="1"/>
      <c r="U332" s="1"/>
      <c r="V332" s="9"/>
      <c r="W332" s="351"/>
      <c r="X332" s="9"/>
      <c r="Y332" s="351"/>
      <c r="Z332" s="9"/>
      <c r="AA332" s="351"/>
      <c r="AB332" s="9"/>
      <c r="AC332" s="351"/>
      <c r="AD332" s="9"/>
      <c r="AE332" s="366"/>
      <c r="AG332" s="138"/>
      <c r="AH332" s="218"/>
      <c r="AI332" s="1"/>
      <c r="AJ332" s="1"/>
      <c r="AK332" s="1"/>
      <c r="AL332" s="1"/>
      <c r="AM332" s="351"/>
      <c r="AN332" s="1"/>
      <c r="BM332" s="28"/>
      <c r="BN332" s="14"/>
      <c r="BO332" s="16"/>
      <c r="BR332" s="9"/>
      <c r="BT332" s="9"/>
      <c r="BV332" s="9"/>
      <c r="BX332" s="9"/>
      <c r="BZ332" s="9"/>
      <c r="CA332" s="366"/>
      <c r="CB332" s="137"/>
      <c r="CS332" s="28"/>
      <c r="CT332" s="29"/>
      <c r="CU332" s="16"/>
      <c r="CV332" s="1"/>
      <c r="CW332" s="1"/>
      <c r="CX332" s="9"/>
      <c r="CY332" s="351"/>
      <c r="CZ332" s="9"/>
      <c r="DA332" s="351"/>
      <c r="DB332" s="9"/>
      <c r="DC332" s="351"/>
      <c r="DD332" s="9"/>
      <c r="DE332" s="351"/>
      <c r="DF332" s="9"/>
      <c r="DG332" s="368"/>
      <c r="DH332" s="156"/>
      <c r="DI332" s="29"/>
      <c r="DJ332" s="29"/>
      <c r="DK332" s="112"/>
      <c r="DL332" s="29"/>
      <c r="DM332" s="29"/>
      <c r="DN332" s="29"/>
      <c r="DO332" s="351"/>
      <c r="DP332" s="1"/>
      <c r="DQ332" s="351"/>
      <c r="DR332" s="1"/>
      <c r="DS332" s="351"/>
      <c r="DT332" s="1"/>
      <c r="DU332" s="351"/>
      <c r="DV332" s="1"/>
      <c r="DW332" s="351"/>
      <c r="DX332" s="138"/>
      <c r="DY332" s="28"/>
      <c r="DZ332" s="1"/>
      <c r="EA332" s="1"/>
      <c r="EB332" s="1"/>
      <c r="EC332" s="1"/>
      <c r="EN332" s="1"/>
      <c r="EO332" s="1"/>
      <c r="EP332" s="1"/>
      <c r="EQ332" s="1"/>
      <c r="ER332" s="1"/>
      <c r="ES332" s="1"/>
    </row>
    <row r="333" spans="1:149" ht="15" customHeight="1" x14ac:dyDescent="0.25">
      <c r="A333" s="138"/>
      <c r="B333" s="164"/>
      <c r="C333" s="1"/>
      <c r="D333" s="1"/>
      <c r="E333" s="1"/>
      <c r="F333" s="1"/>
      <c r="G333" s="351"/>
      <c r="H333" s="1"/>
      <c r="I333" s="351"/>
      <c r="J333" s="1"/>
      <c r="K333" s="351"/>
      <c r="L333" s="1"/>
      <c r="M333" s="351"/>
      <c r="N333" s="1"/>
      <c r="O333" s="351"/>
      <c r="P333" s="138"/>
      <c r="Q333" s="148"/>
      <c r="R333" s="220"/>
      <c r="S333" s="22">
        <f ca="1">IF(S330="(Bye)",S319,IF(S331="(Bye)",S319,S319+1))</f>
        <v>32</v>
      </c>
      <c r="T333" s="19">
        <f ca="1">VLOOKUP(S333,dummy1!$O$9:$R$136,2,FALSE)</f>
        <v>42040</v>
      </c>
      <c r="U333" s="20">
        <f ca="1">VLOOKUP(S333,dummy1!$O$9:$R$136,3,FALSE)</f>
        <v>0.70833333333333337</v>
      </c>
      <c r="V333" s="420" t="str">
        <f ca="1">VLOOKUP(S333,dummy1!$O$9:$R$136,4,FALSE)</f>
        <v>Court 16</v>
      </c>
      <c r="W333" s="421"/>
      <c r="X333" s="421"/>
      <c r="Y333" s="421"/>
      <c r="Z333" s="421"/>
      <c r="AA333" s="421"/>
      <c r="AB333" s="421"/>
      <c r="AC333" s="421"/>
      <c r="AD333" s="422"/>
      <c r="AE333" s="366"/>
      <c r="AG333" s="138"/>
      <c r="AH333" s="218"/>
      <c r="AI333" s="1"/>
      <c r="AJ333" s="1"/>
      <c r="AK333" s="1"/>
      <c r="AL333" s="1"/>
      <c r="AM333" s="351"/>
      <c r="AN333" s="1"/>
      <c r="BM333" s="28"/>
      <c r="BN333" s="21"/>
      <c r="BO333" s="22">
        <f ca="1">BO277+1</f>
        <v>65</v>
      </c>
      <c r="BP333" s="19">
        <f ca="1">VLOOKUP(BO333,dummy1!$O$9:$R$136,2,FALSE)</f>
        <v>42041</v>
      </c>
      <c r="BQ333" s="20">
        <f ca="1">VLOOKUP(BO333,dummy1!$O$9:$R$136,3,FALSE)</f>
        <v>0.625</v>
      </c>
      <c r="BR333" s="420" t="str">
        <f ca="1">VLOOKUP(BO333,dummy1!$O$9:$R$136,4,FALSE)</f>
        <v>Court 1</v>
      </c>
      <c r="BS333" s="421"/>
      <c r="BT333" s="421"/>
      <c r="BU333" s="421"/>
      <c r="BV333" s="421"/>
      <c r="BW333" s="421"/>
      <c r="BX333" s="421"/>
      <c r="BY333" s="421"/>
      <c r="BZ333" s="422"/>
      <c r="CA333" s="366"/>
      <c r="CB333" s="137"/>
      <c r="CS333" s="28"/>
      <c r="CT333" s="29"/>
      <c r="CU333" s="16"/>
      <c r="CV333" s="1"/>
      <c r="CW333" s="1"/>
      <c r="CX333" s="9"/>
      <c r="CY333" s="351"/>
      <c r="CZ333" s="9"/>
      <c r="DA333" s="351"/>
      <c r="DB333" s="9"/>
      <c r="DC333" s="351"/>
      <c r="DD333" s="9"/>
      <c r="DE333" s="351"/>
      <c r="DF333" s="9"/>
      <c r="DG333" s="368"/>
      <c r="DH333" s="156"/>
      <c r="DI333" s="29"/>
      <c r="DJ333" s="29"/>
      <c r="DK333" s="112"/>
      <c r="DL333" s="29"/>
      <c r="DM333" s="29"/>
      <c r="DN333" s="29"/>
      <c r="DO333" s="351"/>
      <c r="DP333" s="1"/>
      <c r="DQ333" s="351"/>
      <c r="DR333" s="1"/>
      <c r="DS333" s="351"/>
      <c r="DT333" s="1"/>
      <c r="DU333" s="351"/>
      <c r="DV333" s="1"/>
      <c r="DW333" s="351"/>
      <c r="DX333" s="138"/>
      <c r="DY333" s="28"/>
      <c r="DZ333" s="1"/>
      <c r="EA333" s="1"/>
      <c r="EB333" s="1"/>
      <c r="EC333" s="1"/>
      <c r="EN333" s="1"/>
      <c r="EO333" s="1"/>
      <c r="EP333" s="1"/>
      <c r="EQ333" s="1"/>
      <c r="ER333" s="1"/>
      <c r="ES333" s="1"/>
    </row>
    <row r="334" spans="1:149" ht="15" customHeight="1" x14ac:dyDescent="0.25">
      <c r="A334" s="138"/>
      <c r="B334" s="164"/>
      <c r="C334" s="1"/>
      <c r="D334" s="1"/>
      <c r="E334" s="1"/>
      <c r="F334" s="1"/>
      <c r="G334" s="351"/>
      <c r="H334" s="1"/>
      <c r="I334" s="351"/>
      <c r="J334" s="1"/>
      <c r="K334" s="351"/>
      <c r="L334" s="1"/>
      <c r="M334" s="351"/>
      <c r="N334" s="1"/>
      <c r="O334" s="351"/>
      <c r="P334" s="138"/>
      <c r="Q334" s="148"/>
      <c r="R334" s="221"/>
      <c r="S334" s="7"/>
      <c r="T334" s="5"/>
      <c r="U334" s="5"/>
      <c r="V334" s="18"/>
      <c r="W334" s="355"/>
      <c r="X334" s="18"/>
      <c r="Y334" s="355"/>
      <c r="Z334" s="18"/>
      <c r="AA334" s="355"/>
      <c r="AB334" s="18"/>
      <c r="AC334" s="355"/>
      <c r="AD334" s="18"/>
      <c r="AE334" s="367"/>
      <c r="AG334" s="138"/>
      <c r="AH334" s="218"/>
      <c r="AI334" s="1"/>
      <c r="AJ334" s="1"/>
      <c r="AK334" s="1"/>
      <c r="AL334" s="1"/>
      <c r="AM334" s="351"/>
      <c r="AN334" s="1"/>
      <c r="BM334" s="28"/>
      <c r="BN334" s="17"/>
      <c r="BO334" s="7"/>
      <c r="BP334" s="5"/>
      <c r="BQ334" s="5"/>
      <c r="BR334" s="18"/>
      <c r="BS334" s="355"/>
      <c r="BT334" s="18"/>
      <c r="BU334" s="355"/>
      <c r="BV334" s="18"/>
      <c r="BW334" s="355"/>
      <c r="BX334" s="18"/>
      <c r="BY334" s="355"/>
      <c r="BZ334" s="18"/>
      <c r="CA334" s="367"/>
      <c r="CB334" s="137"/>
      <c r="CS334" s="28"/>
      <c r="CT334" s="29"/>
      <c r="CU334" s="16"/>
      <c r="CV334" s="1"/>
      <c r="CW334" s="1"/>
      <c r="CX334" s="9"/>
      <c r="CY334" s="351"/>
      <c r="CZ334" s="9"/>
      <c r="DA334" s="351"/>
      <c r="DB334" s="9"/>
      <c r="DC334" s="351"/>
      <c r="DD334" s="9"/>
      <c r="DE334" s="351"/>
      <c r="DF334" s="9"/>
      <c r="DG334" s="368"/>
      <c r="DH334" s="156"/>
      <c r="DI334" s="29"/>
      <c r="DJ334" s="29"/>
      <c r="DK334" s="112"/>
      <c r="DL334" s="29"/>
      <c r="DM334" s="29"/>
      <c r="DN334" s="29"/>
      <c r="DO334" s="351"/>
      <c r="DP334" s="1"/>
      <c r="DQ334" s="351"/>
      <c r="DR334" s="1"/>
      <c r="DS334" s="351"/>
      <c r="DT334" s="1"/>
      <c r="DU334" s="351"/>
      <c r="DV334" s="1"/>
      <c r="DW334" s="351"/>
      <c r="DX334" s="138"/>
      <c r="DY334" s="28"/>
      <c r="DZ334" s="1"/>
      <c r="EA334" s="1"/>
      <c r="EB334" s="1"/>
      <c r="EC334" s="1"/>
      <c r="EN334" s="1"/>
      <c r="EO334" s="1"/>
      <c r="EP334" s="1"/>
      <c r="EQ334" s="1"/>
      <c r="ER334" s="1"/>
      <c r="ES334" s="1"/>
    </row>
    <row r="335" spans="1:149" ht="15" customHeight="1" x14ac:dyDescent="0.25">
      <c r="A335" s="138"/>
      <c r="B335" s="164"/>
      <c r="C335" s="1"/>
      <c r="D335" s="1"/>
      <c r="E335" s="1"/>
      <c r="F335" s="1"/>
      <c r="G335" s="351"/>
      <c r="H335" s="1"/>
      <c r="I335" s="351"/>
      <c r="J335" s="1"/>
      <c r="K335" s="351"/>
      <c r="L335" s="1"/>
      <c r="M335" s="351"/>
      <c r="N335" s="1"/>
      <c r="O335" s="351"/>
      <c r="P335" s="138"/>
      <c r="Q335" s="148"/>
      <c r="R335" s="218"/>
      <c r="S335" s="1"/>
      <c r="T335" s="1"/>
      <c r="U335" s="1"/>
      <c r="V335" s="1"/>
      <c r="W335" s="351"/>
      <c r="X335" s="1"/>
      <c r="Y335" s="351"/>
      <c r="Z335" s="1"/>
      <c r="AA335" s="351"/>
      <c r="AB335" s="1"/>
      <c r="AC335" s="351"/>
      <c r="AD335" s="1"/>
      <c r="AE335" s="351"/>
      <c r="AF335" s="138"/>
      <c r="AG335" s="138"/>
      <c r="AH335" s="218"/>
      <c r="AI335" s="1"/>
      <c r="AJ335" s="1"/>
      <c r="AK335" s="1"/>
      <c r="AL335" s="1"/>
      <c r="AM335" s="351"/>
      <c r="AN335" s="1"/>
      <c r="BM335" s="28"/>
      <c r="CS335" s="28"/>
      <c r="CT335" s="29"/>
      <c r="CU335" s="16"/>
      <c r="CV335" s="1"/>
      <c r="CW335" s="1"/>
      <c r="CX335" s="9"/>
      <c r="CY335" s="351"/>
      <c r="CZ335" s="9"/>
      <c r="DA335" s="351"/>
      <c r="DB335" s="9"/>
      <c r="DC335" s="351"/>
      <c r="DD335" s="9"/>
      <c r="DE335" s="351"/>
      <c r="DF335" s="9"/>
      <c r="DG335" s="368"/>
      <c r="DH335" s="156"/>
      <c r="DI335" s="29"/>
      <c r="DJ335" s="29"/>
      <c r="DK335" s="112"/>
      <c r="DL335" s="29"/>
      <c r="DM335" s="29"/>
      <c r="DN335" s="29"/>
      <c r="DO335" s="351"/>
      <c r="DP335" s="1"/>
      <c r="DQ335" s="351"/>
      <c r="DR335" s="1"/>
      <c r="DS335" s="351"/>
      <c r="DT335" s="1"/>
      <c r="DU335" s="351"/>
      <c r="DV335" s="1"/>
      <c r="DW335" s="351"/>
      <c r="DX335" s="138"/>
      <c r="DY335" s="28"/>
      <c r="DZ335" s="1"/>
      <c r="EA335" s="1"/>
      <c r="EB335" s="1"/>
      <c r="EC335" s="1"/>
      <c r="EN335" s="1"/>
      <c r="EO335" s="1"/>
      <c r="EP335" s="1"/>
      <c r="EQ335" s="1"/>
      <c r="ER335" s="1"/>
      <c r="ES335" s="1"/>
    </row>
    <row r="336" spans="1:149" ht="15" customHeight="1" x14ac:dyDescent="0.25">
      <c r="A336" s="137" t="str">
        <f ca="1">IF(OR(C337="(Bye)",C338="(Bye)"),"Bye","")</f>
        <v>Bye</v>
      </c>
      <c r="B336" s="165"/>
      <c r="C336" s="12"/>
      <c r="D336" s="13"/>
      <c r="E336" s="8"/>
      <c r="F336" s="8"/>
      <c r="G336" s="354"/>
      <c r="H336" s="8"/>
      <c r="I336" s="354"/>
      <c r="J336" s="8"/>
      <c r="K336" s="354"/>
      <c r="L336" s="8"/>
      <c r="M336" s="354"/>
      <c r="N336" s="8"/>
      <c r="O336" s="363"/>
      <c r="P336" s="138"/>
      <c r="Q336" s="148"/>
      <c r="R336" s="218"/>
      <c r="S336" s="1"/>
      <c r="T336" s="1"/>
      <c r="U336" s="1"/>
      <c r="V336" s="1"/>
      <c r="W336" s="351"/>
      <c r="X336" s="1"/>
      <c r="Y336" s="351"/>
      <c r="Z336" s="1"/>
      <c r="AA336" s="351"/>
      <c r="AB336" s="1"/>
      <c r="AC336" s="351"/>
      <c r="AD336" s="1"/>
      <c r="AE336" s="351"/>
      <c r="AF336" s="138"/>
      <c r="AG336" s="138"/>
      <c r="AH336" s="218"/>
      <c r="AI336" s="1"/>
      <c r="AJ336" s="1"/>
      <c r="AK336" s="1"/>
      <c r="AL336" s="1"/>
      <c r="AM336" s="351"/>
      <c r="AN336" s="1"/>
      <c r="BM336" s="28"/>
      <c r="CS336" s="28"/>
      <c r="CT336" s="29"/>
      <c r="CU336" s="16"/>
      <c r="CV336" s="1"/>
      <c r="CW336" s="1"/>
      <c r="CX336" s="9"/>
      <c r="CY336" s="351"/>
      <c r="CZ336" s="9"/>
      <c r="DA336" s="351"/>
      <c r="DB336" s="9"/>
      <c r="DC336" s="351"/>
      <c r="DD336" s="9"/>
      <c r="DE336" s="351"/>
      <c r="DF336" s="9"/>
      <c r="DG336" s="368"/>
      <c r="DH336" s="156"/>
      <c r="DI336" s="29"/>
      <c r="DJ336" s="29"/>
      <c r="DK336" s="112"/>
      <c r="DL336" s="29"/>
      <c r="DM336" s="29"/>
      <c r="DN336" s="29"/>
      <c r="DO336" s="351"/>
      <c r="DP336" s="1"/>
      <c r="DQ336" s="351"/>
      <c r="DR336" s="1"/>
      <c r="DS336" s="351"/>
      <c r="DT336" s="1"/>
      <c r="DU336" s="351"/>
      <c r="DV336" s="1"/>
      <c r="DW336" s="351"/>
      <c r="DX336" s="138"/>
      <c r="DY336" s="28"/>
      <c r="DZ336" s="1"/>
      <c r="EA336" s="1"/>
      <c r="EB336" s="1"/>
      <c r="EC336" s="1"/>
      <c r="EN336" s="1"/>
      <c r="EO336" s="1"/>
      <c r="EP336" s="1"/>
      <c r="EQ336" s="1"/>
      <c r="ER336" s="1"/>
      <c r="ES336" s="1"/>
    </row>
    <row r="337" spans="1:149" ht="15" customHeight="1" thickBot="1" x14ac:dyDescent="0.3">
      <c r="B337" s="160" t="str">
        <f ca="1">"L"&amp;C120</f>
        <v>L8</v>
      </c>
      <c r="C337" s="15" t="str">
        <f ca="1">IF(P117=$A$11,C118,IF(P118=$A$11,C117,""))</f>
        <v>(Bye)</v>
      </c>
      <c r="D337" s="1" t="str">
        <f ca="1">IF(P117=$A$11,D118,IF(P118=$A$11,D117,"Loser Match "&amp;C120))</f>
        <v/>
      </c>
      <c r="E337" s="1"/>
      <c r="F337" s="23"/>
      <c r="G337" s="352"/>
      <c r="H337" s="23"/>
      <c r="I337" s="352"/>
      <c r="J337" s="23"/>
      <c r="K337" s="352"/>
      <c r="L337" s="23"/>
      <c r="M337" s="352"/>
      <c r="N337" s="23"/>
      <c r="O337" s="364"/>
      <c r="P337" s="138">
        <f ca="1">IF(C338="(Bye)",$A$11,IF(F337&gt;F338,1,0)+IF(H337&gt;H338,1,0)+IF(J337&gt;J338,1,0)+IF(L337&gt;L338,1,0)+IF(N337&gt;N338,1,0))</f>
        <v>3</v>
      </c>
      <c r="Q337" s="148"/>
      <c r="R337" s="218"/>
      <c r="S337" s="1"/>
      <c r="T337" s="1"/>
      <c r="U337" s="1"/>
      <c r="V337" s="1"/>
      <c r="W337" s="351"/>
      <c r="X337" s="1"/>
      <c r="Y337" s="351"/>
      <c r="Z337" s="1"/>
      <c r="AA337" s="351"/>
      <c r="AB337" s="1"/>
      <c r="AC337" s="351"/>
      <c r="AD337" s="1"/>
      <c r="AE337" s="351"/>
      <c r="AF337" s="138"/>
      <c r="AG337" s="138"/>
      <c r="AH337" s="218"/>
      <c r="AI337" s="1"/>
      <c r="AJ337" s="1"/>
      <c r="AK337" s="1"/>
      <c r="AL337" s="1"/>
      <c r="AM337" s="351"/>
      <c r="AN337" s="1"/>
      <c r="BM337" s="28"/>
      <c r="CS337" s="28"/>
      <c r="CT337" s="29"/>
      <c r="CU337" s="16"/>
      <c r="CV337" s="1"/>
      <c r="CW337" s="1"/>
      <c r="CX337" s="9"/>
      <c r="CY337" s="351"/>
      <c r="CZ337" s="9"/>
      <c r="DA337" s="351"/>
      <c r="DB337" s="9"/>
      <c r="DC337" s="351"/>
      <c r="DD337" s="9"/>
      <c r="DE337" s="351"/>
      <c r="DF337" s="9"/>
      <c r="DG337" s="368"/>
      <c r="DH337" s="156"/>
      <c r="DI337" s="29"/>
      <c r="DJ337" s="29"/>
      <c r="DK337" s="112"/>
      <c r="DL337" s="29"/>
      <c r="DM337" s="29"/>
      <c r="DN337" s="29"/>
      <c r="DO337" s="351"/>
      <c r="DP337" s="1"/>
      <c r="DQ337" s="351"/>
      <c r="DR337" s="1"/>
      <c r="DS337" s="351"/>
      <c r="DT337" s="1"/>
      <c r="DU337" s="351"/>
      <c r="DV337" s="1"/>
      <c r="DW337" s="351"/>
      <c r="DX337" s="138"/>
      <c r="DY337" s="28"/>
      <c r="DZ337" s="1"/>
      <c r="EA337" s="1"/>
      <c r="EB337" s="1"/>
      <c r="EC337" s="1"/>
      <c r="EN337" s="1"/>
      <c r="EO337" s="1"/>
      <c r="EP337" s="1"/>
      <c r="EQ337" s="1"/>
      <c r="ER337" s="1"/>
      <c r="ES337" s="1"/>
    </row>
    <row r="338" spans="1:149" ht="15" customHeight="1" x14ac:dyDescent="0.25">
      <c r="B338" s="160" t="str">
        <f ca="1">"L"&amp;C126</f>
        <v>L8</v>
      </c>
      <c r="C338" s="15" t="str">
        <f ca="1">IF(P123=$A$11,C124,IF(P124=$A$11,C123,""))</f>
        <v>(Bye)</v>
      </c>
      <c r="D338" s="10" t="str">
        <f ca="1">IF(P123=$A$11,D124,IF(P124=$A$11,D123,"Loser Match "&amp;C126))</f>
        <v/>
      </c>
      <c r="E338" s="10"/>
      <c r="F338" s="24"/>
      <c r="G338" s="353"/>
      <c r="H338" s="24"/>
      <c r="I338" s="353"/>
      <c r="J338" s="24"/>
      <c r="K338" s="353"/>
      <c r="L338" s="24"/>
      <c r="M338" s="353"/>
      <c r="N338" s="24"/>
      <c r="O338" s="365"/>
      <c r="P338" s="149">
        <f ca="1">IF(C337="(Bye)",$A$11,IF(F337&lt;F338,1,0)+IF(H337&lt;H338,1,0)+IF(J337&lt;J338,1,0)+IF(L337&lt;L338,1,0)+IF(N337&lt;N338,1,0))</f>
        <v>3</v>
      </c>
      <c r="Q338" s="138"/>
      <c r="R338" s="218"/>
      <c r="S338" s="1"/>
      <c r="T338" s="1"/>
      <c r="U338" s="1"/>
      <c r="V338" s="1"/>
      <c r="W338" s="351"/>
      <c r="X338" s="1"/>
      <c r="Y338" s="351"/>
      <c r="Z338" s="1"/>
      <c r="AA338" s="351"/>
      <c r="AB338" s="1"/>
      <c r="AC338" s="351"/>
      <c r="AD338" s="1"/>
      <c r="AE338" s="351"/>
      <c r="AF338" s="138"/>
      <c r="AG338" s="138"/>
      <c r="AH338" s="218"/>
      <c r="AI338" s="1"/>
      <c r="AJ338" s="1"/>
      <c r="AK338" s="1"/>
      <c r="AL338" s="1"/>
      <c r="AM338" s="351"/>
      <c r="AN338" s="1"/>
      <c r="BM338" s="28"/>
      <c r="CS338" s="28"/>
      <c r="CV338" s="1"/>
      <c r="CW338" s="1"/>
      <c r="CX338" s="1"/>
      <c r="CY338" s="351"/>
      <c r="CZ338" s="1"/>
      <c r="DA338" s="351"/>
      <c r="DB338" s="1"/>
      <c r="DC338" s="351"/>
      <c r="DD338" s="1"/>
      <c r="DE338" s="351"/>
      <c r="DF338" s="1"/>
      <c r="DG338" s="351"/>
      <c r="DH338" s="138"/>
      <c r="DI338" s="138"/>
      <c r="DJ338" s="164"/>
      <c r="DK338" s="1"/>
      <c r="DL338" s="1"/>
      <c r="DM338" s="1"/>
      <c r="DN338" s="1"/>
      <c r="DO338" s="351"/>
      <c r="DP338" s="1"/>
      <c r="DQ338" s="351"/>
      <c r="DR338" s="1"/>
      <c r="DS338" s="351"/>
      <c r="DT338" s="1"/>
      <c r="DU338" s="351"/>
      <c r="DV338" s="1"/>
      <c r="DW338" s="351"/>
      <c r="DX338" s="138"/>
      <c r="DY338" s="28"/>
      <c r="DZ338" s="1"/>
      <c r="EA338" s="1"/>
      <c r="EB338" s="1"/>
      <c r="EC338" s="1"/>
      <c r="EN338" s="1"/>
      <c r="EO338" s="1"/>
      <c r="EP338" s="1"/>
      <c r="EQ338" s="1"/>
      <c r="ER338" s="1"/>
      <c r="ES338" s="1"/>
    </row>
    <row r="339" spans="1:149" ht="15" customHeight="1" x14ac:dyDescent="0.25">
      <c r="B339" s="335"/>
      <c r="C339" s="16"/>
      <c r="D339" s="1"/>
      <c r="E339" s="1"/>
      <c r="F339" s="9"/>
      <c r="G339" s="351"/>
      <c r="H339" s="9"/>
      <c r="I339" s="351"/>
      <c r="J339" s="9"/>
      <c r="K339" s="351"/>
      <c r="L339" s="9"/>
      <c r="M339" s="351"/>
      <c r="N339" s="9"/>
      <c r="O339" s="366"/>
      <c r="P339" s="138"/>
      <c r="Q339" s="138"/>
      <c r="R339" s="218"/>
      <c r="S339" s="1"/>
      <c r="T339" s="1"/>
      <c r="U339" s="1"/>
      <c r="V339" s="1"/>
      <c r="W339" s="351"/>
      <c r="X339" s="1"/>
      <c r="Y339" s="351"/>
      <c r="Z339" s="1"/>
      <c r="AA339" s="351"/>
      <c r="AB339" s="1"/>
      <c r="AC339" s="351"/>
      <c r="AD339" s="1"/>
      <c r="AE339" s="351"/>
      <c r="AF339" s="138"/>
      <c r="AG339" s="138"/>
      <c r="AH339" s="218"/>
      <c r="AI339" s="1"/>
      <c r="AJ339" s="1"/>
      <c r="AK339" s="1"/>
      <c r="AL339" s="1"/>
      <c r="AM339" s="351"/>
      <c r="AN339" s="1"/>
      <c r="BM339" s="28"/>
      <c r="CS339" s="28"/>
      <c r="CV339" s="1"/>
      <c r="CW339" s="1"/>
      <c r="CX339" s="1"/>
      <c r="CY339" s="351"/>
      <c r="CZ339" s="1"/>
      <c r="DA339" s="351"/>
      <c r="DB339" s="1"/>
      <c r="DC339" s="351"/>
      <c r="DD339" s="1"/>
      <c r="DE339" s="351"/>
      <c r="DF339" s="1"/>
      <c r="DG339" s="351"/>
      <c r="DH339" s="138"/>
      <c r="DI339" s="138"/>
      <c r="DJ339" s="164"/>
      <c r="DK339" s="1"/>
      <c r="DL339" s="1"/>
      <c r="DM339" s="1"/>
      <c r="DN339" s="1"/>
      <c r="DO339" s="351"/>
      <c r="DP339" s="1"/>
      <c r="DQ339" s="351"/>
      <c r="DR339" s="1"/>
      <c r="DS339" s="351"/>
      <c r="DT339" s="1"/>
      <c r="DU339" s="351"/>
      <c r="DV339" s="1"/>
      <c r="DW339" s="351"/>
      <c r="DX339" s="138"/>
      <c r="DY339" s="28"/>
      <c r="DZ339" s="1"/>
      <c r="EA339" s="1"/>
      <c r="EB339" s="1"/>
      <c r="EC339" s="1"/>
      <c r="EN339" s="1"/>
      <c r="EO339" s="1"/>
      <c r="EP339" s="1"/>
      <c r="EQ339" s="1"/>
      <c r="ER339" s="1"/>
      <c r="ES339" s="1"/>
    </row>
    <row r="340" spans="1:149" ht="15" customHeight="1" x14ac:dyDescent="0.25">
      <c r="B340" s="162"/>
      <c r="C340" s="22">
        <f ca="1">IF(C337="(Bye)",C326,IF(C338="(Bye)",C326,C326+1))</f>
        <v>12</v>
      </c>
      <c r="D340" s="19">
        <f ca="1">VLOOKUP(C340,dummy1!$O$9:$R$72,2,FALSE)</f>
        <v>42040</v>
      </c>
      <c r="E340" s="20">
        <f ca="1">VLOOKUP(C340,dummy1!$O$9:$R$72,3,FALSE)</f>
        <v>0.625</v>
      </c>
      <c r="F340" s="420" t="str">
        <f ca="1">VLOOKUP(C340,dummy1!$O$9:$R$72,4,FALSE)</f>
        <v>Court 12</v>
      </c>
      <c r="G340" s="421"/>
      <c r="H340" s="421"/>
      <c r="I340" s="421"/>
      <c r="J340" s="421"/>
      <c r="K340" s="421"/>
      <c r="L340" s="421"/>
      <c r="M340" s="421"/>
      <c r="N340" s="422"/>
      <c r="O340" s="366"/>
      <c r="P340" s="138"/>
      <c r="Q340" s="138"/>
      <c r="R340" s="218"/>
      <c r="S340" s="1"/>
      <c r="T340" s="1"/>
      <c r="U340" s="1"/>
      <c r="V340" s="1"/>
      <c r="W340" s="351"/>
      <c r="X340" s="1"/>
      <c r="Y340" s="351"/>
      <c r="Z340" s="1"/>
      <c r="AA340" s="351"/>
      <c r="AB340" s="1"/>
      <c r="AC340" s="351"/>
      <c r="AD340" s="1"/>
      <c r="AE340" s="351"/>
      <c r="AF340" s="138"/>
      <c r="AG340" s="138"/>
      <c r="AH340" s="218"/>
      <c r="AI340" s="1"/>
      <c r="AJ340" s="1"/>
      <c r="AK340" s="1"/>
      <c r="AL340" s="1"/>
      <c r="AM340" s="351"/>
      <c r="AN340" s="1"/>
      <c r="BM340" s="28"/>
      <c r="CS340" s="28"/>
      <c r="CV340" s="1"/>
      <c r="CW340" s="1"/>
      <c r="CX340" s="1"/>
      <c r="CY340" s="351"/>
      <c r="CZ340" s="1"/>
      <c r="DA340" s="351"/>
      <c r="DB340" s="1"/>
      <c r="DC340" s="351"/>
      <c r="DD340" s="1"/>
      <c r="DE340" s="351"/>
      <c r="DF340" s="1"/>
      <c r="DG340" s="351"/>
      <c r="DH340" s="138"/>
      <c r="DI340" s="138"/>
      <c r="DJ340" s="164"/>
      <c r="DK340" s="1"/>
      <c r="DL340" s="1"/>
      <c r="DM340" s="1"/>
      <c r="DN340" s="1"/>
      <c r="DO340" s="351"/>
      <c r="DP340" s="1"/>
      <c r="DQ340" s="351"/>
      <c r="DR340" s="1"/>
      <c r="DS340" s="351"/>
      <c r="DT340" s="1"/>
      <c r="DU340" s="351"/>
      <c r="DV340" s="1"/>
      <c r="DW340" s="351"/>
      <c r="DX340" s="138"/>
      <c r="DY340" s="28"/>
      <c r="DZ340" s="1"/>
      <c r="EA340" s="1"/>
      <c r="EB340" s="1"/>
      <c r="EC340" s="1"/>
      <c r="EN340" s="1"/>
      <c r="EO340" s="1"/>
      <c r="EP340" s="1"/>
      <c r="EQ340" s="1"/>
      <c r="ER340" s="1"/>
      <c r="ES340" s="1"/>
    </row>
    <row r="341" spans="1:149" ht="15" customHeight="1" x14ac:dyDescent="0.25">
      <c r="B341" s="163"/>
      <c r="C341" s="7"/>
      <c r="D341" s="5"/>
      <c r="E341" s="5"/>
      <c r="F341" s="18"/>
      <c r="G341" s="355"/>
      <c r="H341" s="18"/>
      <c r="I341" s="355"/>
      <c r="J341" s="18"/>
      <c r="K341" s="355"/>
      <c r="L341" s="18"/>
      <c r="M341" s="355"/>
      <c r="N341" s="18"/>
      <c r="O341" s="367"/>
      <c r="P341" s="138"/>
      <c r="Q341" s="138"/>
      <c r="R341" s="218"/>
      <c r="S341" s="1"/>
      <c r="T341" s="1"/>
      <c r="U341" s="1"/>
      <c r="V341" s="1"/>
      <c r="W341" s="351"/>
      <c r="X341" s="1"/>
      <c r="Y341" s="351"/>
      <c r="Z341" s="1"/>
      <c r="AA341" s="351"/>
      <c r="AB341" s="1"/>
      <c r="AC341" s="351"/>
      <c r="AD341" s="1"/>
      <c r="AE341" s="351"/>
      <c r="AF341" s="138"/>
      <c r="AG341" s="138"/>
      <c r="AH341" s="218"/>
      <c r="AI341" s="1"/>
      <c r="AJ341" s="1"/>
      <c r="AK341" s="1"/>
      <c r="AL341" s="1"/>
      <c r="AM341" s="351"/>
      <c r="AN341" s="1"/>
      <c r="BM341" s="28"/>
      <c r="CS341" s="28"/>
      <c r="CV341" s="1"/>
      <c r="CW341" s="1"/>
      <c r="CX341" s="1"/>
      <c r="CY341" s="351"/>
      <c r="CZ341" s="1"/>
      <c r="DA341" s="351"/>
      <c r="DB341" s="1"/>
      <c r="DC341" s="351"/>
      <c r="DD341" s="1"/>
      <c r="DE341" s="351"/>
      <c r="DF341" s="1"/>
      <c r="DG341" s="351"/>
      <c r="DH341" s="138"/>
      <c r="DI341" s="138"/>
      <c r="DJ341" s="164"/>
      <c r="DK341" s="1"/>
      <c r="DL341" s="1"/>
      <c r="DM341" s="1"/>
      <c r="DN341" s="1"/>
      <c r="DO341" s="351"/>
      <c r="DP341" s="1"/>
      <c r="DQ341" s="351"/>
      <c r="DR341" s="1"/>
      <c r="DS341" s="351"/>
      <c r="DT341" s="1"/>
      <c r="DU341" s="351"/>
      <c r="DV341" s="1"/>
      <c r="DW341" s="351"/>
      <c r="DX341" s="138"/>
      <c r="DY341" s="28"/>
      <c r="DZ341" s="1"/>
      <c r="EA341" s="1"/>
      <c r="EB341" s="1"/>
      <c r="EC341" s="1"/>
      <c r="EN341" s="1"/>
      <c r="EO341" s="1"/>
      <c r="EP341" s="1"/>
      <c r="EQ341" s="1"/>
      <c r="ER341" s="1"/>
      <c r="ES341" s="1"/>
    </row>
    <row r="342" spans="1:149" ht="15" customHeight="1" x14ac:dyDescent="0.25">
      <c r="A342" s="138"/>
      <c r="B342" s="164"/>
      <c r="C342" s="1"/>
      <c r="D342" s="1"/>
      <c r="E342" s="1"/>
      <c r="F342" s="1"/>
      <c r="G342" s="351"/>
      <c r="H342" s="1"/>
      <c r="I342" s="351"/>
      <c r="J342" s="1"/>
      <c r="K342" s="351"/>
      <c r="L342" s="1"/>
      <c r="M342" s="351"/>
      <c r="N342" s="1"/>
      <c r="O342" s="351"/>
      <c r="P342" s="138"/>
      <c r="Q342" s="138"/>
      <c r="R342" s="218"/>
      <c r="S342" s="1"/>
      <c r="T342" s="1"/>
      <c r="U342" s="1"/>
      <c r="V342" s="1"/>
      <c r="W342" s="351"/>
      <c r="X342" s="1"/>
      <c r="Y342" s="351"/>
      <c r="Z342" s="1"/>
      <c r="AA342" s="351"/>
      <c r="AB342" s="1"/>
      <c r="AC342" s="351"/>
      <c r="AD342" s="1"/>
      <c r="AE342" s="351"/>
      <c r="AF342" s="138"/>
      <c r="AG342" s="138"/>
      <c r="AH342" s="218"/>
      <c r="AI342" s="1"/>
      <c r="AJ342" s="1"/>
      <c r="AK342" s="1"/>
      <c r="AL342" s="1"/>
      <c r="AM342" s="351"/>
      <c r="AN342" s="1"/>
      <c r="BM342" s="28"/>
      <c r="CS342" s="28"/>
      <c r="CV342" s="1"/>
      <c r="CW342" s="1"/>
      <c r="CX342" s="1"/>
      <c r="CY342" s="351"/>
      <c r="CZ342" s="1"/>
      <c r="DA342" s="351"/>
      <c r="DB342" s="1"/>
      <c r="DC342" s="351"/>
      <c r="DD342" s="1"/>
      <c r="DE342" s="351"/>
      <c r="DF342" s="1"/>
      <c r="DG342" s="351"/>
      <c r="DH342" s="138"/>
      <c r="DI342" s="138"/>
      <c r="DJ342" s="164"/>
      <c r="DK342" s="1"/>
      <c r="DL342" s="1"/>
      <c r="DM342" s="1"/>
      <c r="DN342" s="1"/>
      <c r="DO342" s="351"/>
      <c r="DP342" s="1"/>
      <c r="DQ342" s="351"/>
      <c r="DR342" s="1"/>
      <c r="DS342" s="351"/>
      <c r="DT342" s="1"/>
      <c r="DU342" s="351"/>
      <c r="DV342" s="1"/>
      <c r="DW342" s="351"/>
      <c r="DX342" s="138"/>
      <c r="DY342" s="28"/>
      <c r="DZ342" s="1"/>
      <c r="EA342" s="1"/>
      <c r="EB342" s="1"/>
      <c r="EC342" s="1"/>
      <c r="EN342" s="1"/>
      <c r="EO342" s="1"/>
      <c r="EP342" s="1"/>
      <c r="EQ342" s="1"/>
      <c r="ER342" s="1"/>
      <c r="ES342" s="1"/>
    </row>
    <row r="343" spans="1:149" ht="15" customHeight="1" x14ac:dyDescent="0.25">
      <c r="A343" s="138"/>
      <c r="B343" s="164"/>
      <c r="C343" s="1"/>
      <c r="D343" s="1"/>
      <c r="E343" s="1"/>
      <c r="F343" s="1"/>
      <c r="G343" s="351"/>
      <c r="H343" s="1"/>
      <c r="I343" s="351"/>
      <c r="J343" s="1"/>
      <c r="K343" s="351"/>
      <c r="L343" s="1"/>
      <c r="M343" s="351"/>
      <c r="N343" s="1"/>
      <c r="O343" s="351"/>
      <c r="P343" s="138"/>
      <c r="Q343" s="138"/>
      <c r="R343" s="222"/>
      <c r="S343" s="12"/>
      <c r="T343" s="13"/>
      <c r="U343" s="8"/>
      <c r="V343" s="8"/>
      <c r="W343" s="354"/>
      <c r="X343" s="8"/>
      <c r="Y343" s="354"/>
      <c r="Z343" s="8"/>
      <c r="AA343" s="354"/>
      <c r="AB343" s="8"/>
      <c r="AC343" s="354"/>
      <c r="AD343" s="8"/>
      <c r="AE343" s="363"/>
      <c r="AF343" s="138"/>
      <c r="AG343" s="138"/>
      <c r="AH343" s="218"/>
      <c r="AI343" s="1"/>
      <c r="AJ343" s="1"/>
      <c r="AK343" s="1"/>
      <c r="AL343" s="1"/>
      <c r="AM343" s="351"/>
      <c r="AN343" s="1"/>
      <c r="AX343" s="170"/>
      <c r="AY343" s="12"/>
      <c r="AZ343" s="13"/>
      <c r="BA343" s="8"/>
      <c r="BB343" s="8"/>
      <c r="BC343" s="354"/>
      <c r="BD343" s="8"/>
      <c r="BE343" s="354"/>
      <c r="BF343" s="8"/>
      <c r="BG343" s="354"/>
      <c r="BH343" s="8"/>
      <c r="BI343" s="354"/>
      <c r="BJ343" s="8"/>
      <c r="BK343" s="363"/>
      <c r="BL343" s="137"/>
      <c r="BM343" s="28"/>
      <c r="CS343" s="28"/>
      <c r="CV343" s="1"/>
      <c r="CW343" s="1"/>
      <c r="CX343" s="1"/>
      <c r="CY343" s="351"/>
      <c r="CZ343" s="1"/>
      <c r="DA343" s="351"/>
      <c r="DB343" s="1"/>
      <c r="DC343" s="351"/>
      <c r="DD343" s="1"/>
      <c r="DE343" s="351"/>
      <c r="DF343" s="1"/>
      <c r="DG343" s="351"/>
      <c r="DH343" s="138"/>
      <c r="DI343" s="138"/>
      <c r="DJ343" s="270"/>
      <c r="DK343" s="12"/>
      <c r="DL343" s="13"/>
      <c r="DM343" s="8"/>
      <c r="DN343" s="8"/>
      <c r="DO343" s="354"/>
      <c r="DP343" s="8"/>
      <c r="DQ343" s="354"/>
      <c r="DR343" s="8"/>
      <c r="DS343" s="354"/>
      <c r="DT343" s="8"/>
      <c r="DU343" s="354"/>
      <c r="DV343" s="8"/>
      <c r="DW343" s="363"/>
      <c r="DX343" s="137"/>
      <c r="DY343" s="28"/>
      <c r="DZ343" s="1"/>
      <c r="EA343" s="1"/>
      <c r="EB343" s="1"/>
      <c r="EC343" s="1"/>
      <c r="EN343" s="1"/>
      <c r="EO343" s="1"/>
      <c r="EP343" s="1"/>
      <c r="EQ343" s="1"/>
      <c r="ER343" s="1"/>
      <c r="ES343" s="1"/>
    </row>
    <row r="344" spans="1:149" ht="15" customHeight="1" thickBot="1" x14ac:dyDescent="0.3">
      <c r="A344" s="138"/>
      <c r="B344" s="164"/>
      <c r="C344" s="1"/>
      <c r="D344" s="1"/>
      <c r="E344" s="1"/>
      <c r="F344" s="1"/>
      <c r="G344" s="351"/>
      <c r="H344" s="1"/>
      <c r="I344" s="351"/>
      <c r="J344" s="1"/>
      <c r="K344" s="351"/>
      <c r="L344" s="1"/>
      <c r="M344" s="351"/>
      <c r="N344" s="1"/>
      <c r="O344" s="351"/>
      <c r="P344" s="138"/>
      <c r="Q344" s="138"/>
      <c r="R344" s="159" t="str">
        <f ca="1">"L"&amp;S123</f>
        <v>L22</v>
      </c>
      <c r="S344" s="27" t="str">
        <f>IF(AF120=$A$11,S121,IF(AF121=$A$11,S120,""))</f>
        <v/>
      </c>
      <c r="T344" s="1" t="str">
        <f ca="1">IF(AF120=$A$11,T121,IF(AF121=$A$11,T120,"Loser Match "&amp;S123))</f>
        <v>Loser Match 22</v>
      </c>
      <c r="U344" s="1"/>
      <c r="V344" s="23"/>
      <c r="W344" s="352"/>
      <c r="X344" s="23"/>
      <c r="Y344" s="352"/>
      <c r="Z344" s="23"/>
      <c r="AA344" s="352"/>
      <c r="AB344" s="23"/>
      <c r="AC344" s="352"/>
      <c r="AD344" s="23"/>
      <c r="AE344" s="364"/>
      <c r="AF344" s="138">
        <f ca="1">IF(S345="(Bye)",$A$11,IF(V344&gt;V345,1,0)+IF(X344&gt;X345,1,0)+IF(Z344&gt;Z345,1,0)+IF(AB344&gt;AB345,1,0)+IF(AD344&gt;AD345,1,0))</f>
        <v>3</v>
      </c>
      <c r="AG344" s="138"/>
      <c r="AH344" s="218"/>
      <c r="AI344" s="1"/>
      <c r="AJ344" s="1"/>
      <c r="AK344" s="1"/>
      <c r="AL344" s="1"/>
      <c r="AM344" s="351"/>
      <c r="AN344" s="1"/>
      <c r="AX344" s="177" t="str">
        <f ca="1">"L"&amp;AI165</f>
        <v>L39</v>
      </c>
      <c r="AY344" s="27" t="str">
        <f>IF(AV162=$A$11,AI163,IF(AV163=$A$11,AI162,""))</f>
        <v/>
      </c>
      <c r="AZ344" s="1" t="str">
        <f ca="1">IF(AV162=$A$11,AJ163,IF(AV163=$A$11,AJ162,"Loser Match "&amp;AI165))</f>
        <v>Loser Match 39</v>
      </c>
      <c r="BB344" s="23"/>
      <c r="BC344" s="352"/>
      <c r="BD344" s="23"/>
      <c r="BE344" s="352"/>
      <c r="BF344" s="23"/>
      <c r="BG344" s="352"/>
      <c r="BH344" s="23"/>
      <c r="BI344" s="352"/>
      <c r="BJ344" s="23"/>
      <c r="BK344" s="364"/>
      <c r="BL344" s="138">
        <f>IF(BB344&gt;BB345,1,0)+IF(BD344&gt;BD345,1,0)+IF(BF344&gt;BF345,1,0)+IF(BH344&gt;BH345,1,0)+IF(BJ344&gt;BJ345,1,0)</f>
        <v>0</v>
      </c>
      <c r="BM344" s="28"/>
      <c r="CS344" s="28"/>
      <c r="CV344" s="1"/>
      <c r="CW344" s="1"/>
      <c r="CX344" s="1"/>
      <c r="CY344" s="351"/>
      <c r="CZ344" s="1"/>
      <c r="DA344" s="351"/>
      <c r="DB344" s="1"/>
      <c r="DC344" s="351"/>
      <c r="DD344" s="1"/>
      <c r="DE344" s="351"/>
      <c r="DF344" s="1"/>
      <c r="DG344" s="351"/>
      <c r="DH344" s="138"/>
      <c r="DI344" s="138"/>
      <c r="DJ344" s="271" t="str">
        <f ca="1">"L"&amp;BO152</f>
        <v>L62</v>
      </c>
      <c r="DK344" s="27" t="str">
        <f>IF(CB149=$A$11,BO150,IF(CB150=$A$11,BO149,""))</f>
        <v/>
      </c>
      <c r="DL344" s="1" t="str">
        <f ca="1">IF(CB149=$A$11,BP150,IF(CB150=$A$11,BP149,"Loser Match "&amp;BO152))</f>
        <v>Loser Match 62</v>
      </c>
      <c r="DM344" s="1"/>
      <c r="DN344" s="23"/>
      <c r="DO344" s="352"/>
      <c r="DP344" s="23"/>
      <c r="DQ344" s="352"/>
      <c r="DR344" s="23"/>
      <c r="DS344" s="352"/>
      <c r="DT344" s="23"/>
      <c r="DU344" s="352"/>
      <c r="DV344" s="23"/>
      <c r="DW344" s="364"/>
      <c r="DX344" s="138">
        <f>IF(DN344&gt;DN345,1,0)+IF(DP344&gt;DP345,1,0)+IF(DR344&gt;DR345,1,0)+IF(DT344&gt;DT345,1,0)+IF(DV344&gt;DV345,1,0)</f>
        <v>0</v>
      </c>
      <c r="DY344" s="28"/>
      <c r="DZ344" s="1"/>
      <c r="EA344" s="1"/>
      <c r="EB344" s="1"/>
      <c r="EC344" s="1"/>
      <c r="EN344" s="1"/>
      <c r="EO344" s="1"/>
      <c r="EP344" s="1"/>
      <c r="EQ344" s="1"/>
      <c r="ER344" s="1"/>
      <c r="ES344" s="1"/>
    </row>
    <row r="345" spans="1:149" ht="15" customHeight="1" x14ac:dyDescent="0.25">
      <c r="A345" s="138"/>
      <c r="B345" s="164"/>
      <c r="C345" s="1"/>
      <c r="D345" s="1"/>
      <c r="E345" s="1"/>
      <c r="F345" s="1"/>
      <c r="G345" s="351"/>
      <c r="H345" s="1"/>
      <c r="I345" s="351"/>
      <c r="J345" s="1"/>
      <c r="K345" s="351"/>
      <c r="L345" s="1"/>
      <c r="M345" s="351"/>
      <c r="N345" s="1"/>
      <c r="O345" s="351"/>
      <c r="P345" s="138"/>
      <c r="Q345" s="207"/>
      <c r="R345" s="238" t="str">
        <f ca="1">IF(AND(C351="(Bye)",OR(C352&lt;&gt;"",C352="(Bye)")),B352,"")</f>
        <v>L8</v>
      </c>
      <c r="S345" s="15" t="str">
        <f ca="1">IF(P351=$A$11,C351,IF(P352=$A$11,C352,""))</f>
        <v>(Bye)</v>
      </c>
      <c r="T345" s="10" t="str">
        <f ca="1">IF(P351=$A$11,D351,IF(P352=$A$11,D352,"Winner Match "&amp;C354))</f>
        <v/>
      </c>
      <c r="U345" s="10"/>
      <c r="V345" s="24"/>
      <c r="W345" s="353"/>
      <c r="X345" s="24"/>
      <c r="Y345" s="353"/>
      <c r="Z345" s="24"/>
      <c r="AA345" s="353"/>
      <c r="AB345" s="24"/>
      <c r="AC345" s="353"/>
      <c r="AD345" s="24"/>
      <c r="AE345" s="365"/>
      <c r="AF345" s="149">
        <f>IF(S344="(Bye)",$A$11,IF(V344&lt;V345,1,0)+IF(X344&lt;X345,1,0)+IF(Z344&lt;Z345,1,0)+IF(AB344&lt;AB345,1,0)+IF(AD344&lt;AD345,1,0))</f>
        <v>0</v>
      </c>
      <c r="AG345" s="148"/>
      <c r="AH345" s="218"/>
      <c r="AI345" s="1"/>
      <c r="AJ345" s="1"/>
      <c r="AK345" s="1"/>
      <c r="AL345" s="1"/>
      <c r="AM345" s="351"/>
      <c r="AN345" s="1"/>
      <c r="AW345" s="207"/>
      <c r="AX345" s="161"/>
      <c r="AY345" s="15" t="str">
        <f>IF(AV351=$A$11,AI351,IF(AV352=$A$11,AI352,""))</f>
        <v/>
      </c>
      <c r="AZ345" s="10" t="str">
        <f ca="1">IF(AV351=$A$11,AJ351,IF(AV352=$A$11,AJ352,"Winner Match "&amp;AI354))</f>
        <v>Winner Match 46</v>
      </c>
      <c r="BA345" s="10"/>
      <c r="BB345" s="24"/>
      <c r="BC345" s="353"/>
      <c r="BD345" s="24"/>
      <c r="BE345" s="353"/>
      <c r="BF345" s="24"/>
      <c r="BG345" s="353"/>
      <c r="BH345" s="24"/>
      <c r="BI345" s="353"/>
      <c r="BJ345" s="24"/>
      <c r="BK345" s="365"/>
      <c r="BL345" s="149">
        <f>IF(BB344&lt;BB345,1,0)+IF(BD344&lt;BD345,1,0)+IF(BF344&lt;BF345,1,0)+IF(BH344&lt;BH345,1,0)+IF(BJ344&lt;BJ345,1,0)</f>
        <v>0</v>
      </c>
      <c r="CS345" s="28"/>
      <c r="CV345" s="1"/>
      <c r="CW345" s="1"/>
      <c r="CX345" s="1"/>
      <c r="CY345" s="351"/>
      <c r="CZ345" s="1"/>
      <c r="DA345" s="351"/>
      <c r="DB345" s="1"/>
      <c r="DC345" s="351"/>
      <c r="DD345" s="1"/>
      <c r="DE345" s="351"/>
      <c r="DF345" s="1"/>
      <c r="DG345" s="351"/>
      <c r="DH345" s="138"/>
      <c r="DI345" s="207"/>
      <c r="DJ345" s="161"/>
      <c r="DK345" s="15" t="str">
        <f>IF(DH351=$A$11,CU351,IF(DH352=$A$11,CU352,""))</f>
        <v/>
      </c>
      <c r="DL345" s="10" t="str">
        <f ca="1">IF(DH351=$A$11,CV351,IF(DH352=$A$11,CV352,"Winner Match "&amp;CU354))</f>
        <v>Winner Match 73</v>
      </c>
      <c r="DM345" s="10"/>
      <c r="DN345" s="24"/>
      <c r="DO345" s="353"/>
      <c r="DP345" s="24"/>
      <c r="DQ345" s="353"/>
      <c r="DR345" s="24"/>
      <c r="DS345" s="353"/>
      <c r="DT345" s="24"/>
      <c r="DU345" s="353"/>
      <c r="DV345" s="24"/>
      <c r="DW345" s="365"/>
      <c r="DX345" s="149">
        <f>IF(DN344&lt;DN345,1,0)+IF(DP344&lt;DP345,1,0)+IF(DR344&lt;DR345,1,0)+IF(DT344&lt;DT345,1,0)+IF(DV344&lt;DV345,1,0)</f>
        <v>0</v>
      </c>
      <c r="DY345" s="1"/>
      <c r="DZ345" s="1"/>
      <c r="EA345" s="1"/>
      <c r="EB345" s="1"/>
      <c r="EC345" s="1"/>
      <c r="EN345" s="1"/>
      <c r="EO345" s="1"/>
      <c r="EP345" s="1"/>
      <c r="EQ345" s="1"/>
      <c r="ER345" s="1"/>
      <c r="ES345" s="1"/>
    </row>
    <row r="346" spans="1:149" ht="15" customHeight="1" x14ac:dyDescent="0.25">
      <c r="A346" s="138"/>
      <c r="B346" s="164"/>
      <c r="C346" s="1"/>
      <c r="D346" s="1"/>
      <c r="E346" s="1"/>
      <c r="F346" s="1"/>
      <c r="G346" s="351"/>
      <c r="H346" s="1"/>
      <c r="I346" s="351"/>
      <c r="J346" s="1"/>
      <c r="K346" s="351"/>
      <c r="L346" s="1"/>
      <c r="M346" s="351"/>
      <c r="N346" s="1"/>
      <c r="O346" s="351"/>
      <c r="P346" s="138"/>
      <c r="Q346" s="148"/>
      <c r="R346" s="238"/>
      <c r="S346" s="16"/>
      <c r="T346" s="1"/>
      <c r="U346" s="1"/>
      <c r="V346" s="9"/>
      <c r="W346" s="351"/>
      <c r="X346" s="9"/>
      <c r="Y346" s="351"/>
      <c r="Z346" s="9"/>
      <c r="AA346" s="351"/>
      <c r="AB346" s="9"/>
      <c r="AC346" s="351"/>
      <c r="AD346" s="9"/>
      <c r="AE346" s="366"/>
      <c r="AF346" s="138"/>
      <c r="AG346" s="148"/>
      <c r="AH346" s="218"/>
      <c r="AI346" s="1"/>
      <c r="AJ346" s="1"/>
      <c r="AK346" s="1"/>
      <c r="AL346" s="1"/>
      <c r="AM346" s="351"/>
      <c r="AN346" s="1"/>
      <c r="AW346" s="148"/>
      <c r="AX346" s="161"/>
      <c r="AY346" s="16"/>
      <c r="BB346" s="9"/>
      <c r="BD346" s="9"/>
      <c r="BF346" s="9"/>
      <c r="BH346" s="9"/>
      <c r="BJ346" s="9"/>
      <c r="BK346" s="366"/>
      <c r="BL346" s="137"/>
      <c r="CS346" s="28"/>
      <c r="CV346" s="1"/>
      <c r="CW346" s="1"/>
      <c r="CX346" s="1"/>
      <c r="CY346" s="351"/>
      <c r="CZ346" s="1"/>
      <c r="DA346" s="351"/>
      <c r="DB346" s="1"/>
      <c r="DC346" s="351"/>
      <c r="DD346" s="1"/>
      <c r="DE346" s="351"/>
      <c r="DF346" s="1"/>
      <c r="DG346" s="351"/>
      <c r="DH346" s="138"/>
      <c r="DI346" s="148"/>
      <c r="DJ346" s="161"/>
      <c r="DK346" s="16"/>
      <c r="DL346" s="1"/>
      <c r="DM346" s="1"/>
      <c r="DN346" s="9"/>
      <c r="DO346" s="351"/>
      <c r="DP346" s="9"/>
      <c r="DQ346" s="351"/>
      <c r="DR346" s="9"/>
      <c r="DS346" s="351"/>
      <c r="DT346" s="9"/>
      <c r="DU346" s="351"/>
      <c r="DV346" s="9"/>
      <c r="DW346" s="366"/>
      <c r="DX346" s="137"/>
      <c r="DY346" s="1"/>
      <c r="DZ346" s="1"/>
      <c r="EA346" s="1"/>
      <c r="EB346" s="1"/>
      <c r="EC346" s="1"/>
      <c r="EN346" s="1"/>
      <c r="EO346" s="1"/>
      <c r="EP346" s="1"/>
      <c r="EQ346" s="1"/>
      <c r="ER346" s="1"/>
      <c r="ES346" s="1"/>
    </row>
    <row r="347" spans="1:149" ht="15" customHeight="1" x14ac:dyDescent="0.25">
      <c r="A347" s="138"/>
      <c r="B347" s="164"/>
      <c r="C347" s="1"/>
      <c r="D347" s="1"/>
      <c r="E347" s="1"/>
      <c r="F347" s="1"/>
      <c r="G347" s="351"/>
      <c r="H347" s="1"/>
      <c r="I347" s="351"/>
      <c r="J347" s="1"/>
      <c r="K347" s="351"/>
      <c r="L347" s="1"/>
      <c r="M347" s="351"/>
      <c r="N347" s="1"/>
      <c r="O347" s="351"/>
      <c r="P347" s="138"/>
      <c r="Q347" s="148"/>
      <c r="R347" s="220"/>
      <c r="S347" s="22">
        <f ca="1">IF(S344="(Bye)",S333,IF(S345="(Bye)",S333,S333+1))</f>
        <v>32</v>
      </c>
      <c r="T347" s="19">
        <f ca="1">VLOOKUP(S347,dummy1!$O$9:$R$136,2,FALSE)</f>
        <v>42040</v>
      </c>
      <c r="U347" s="20">
        <f ca="1">VLOOKUP(S347,dummy1!$O$9:$R$136,3,FALSE)</f>
        <v>0.70833333333333337</v>
      </c>
      <c r="V347" s="420" t="str">
        <f ca="1">VLOOKUP(S347,dummy1!$O$9:$R$136,4,FALSE)</f>
        <v>Court 16</v>
      </c>
      <c r="W347" s="421"/>
      <c r="X347" s="421"/>
      <c r="Y347" s="421"/>
      <c r="Z347" s="421"/>
      <c r="AA347" s="421"/>
      <c r="AB347" s="421"/>
      <c r="AC347" s="421"/>
      <c r="AD347" s="422"/>
      <c r="AE347" s="366"/>
      <c r="AF347" s="138"/>
      <c r="AG347" s="148"/>
      <c r="AH347" s="218"/>
      <c r="AI347" s="1"/>
      <c r="AJ347" s="1"/>
      <c r="AK347" s="1"/>
      <c r="AL347" s="1"/>
      <c r="AM347" s="351"/>
      <c r="AN347" s="1"/>
      <c r="AW347" s="148"/>
      <c r="AX347" s="162"/>
      <c r="AY347" s="22">
        <f ca="1">AY319+1</f>
        <v>58</v>
      </c>
      <c r="AZ347" s="19">
        <f ca="1">VLOOKUP(AY347,dummy1!$O$9:$R$136,2,FALSE)</f>
        <v>42040</v>
      </c>
      <c r="BA347" s="20">
        <f ca="1">VLOOKUP(AY347,dummy1!$O$9:$R$136,3,FALSE)</f>
        <v>0.87500000000000011</v>
      </c>
      <c r="BB347" s="420" t="str">
        <f ca="1">VLOOKUP(AY347,dummy1!$O$9:$R$136,4,FALSE)</f>
        <v>Court 10</v>
      </c>
      <c r="BC347" s="421"/>
      <c r="BD347" s="421"/>
      <c r="BE347" s="421"/>
      <c r="BF347" s="421"/>
      <c r="BG347" s="421"/>
      <c r="BH347" s="421"/>
      <c r="BI347" s="421"/>
      <c r="BJ347" s="422"/>
      <c r="BK347" s="366"/>
      <c r="BL347" s="137"/>
      <c r="CS347" s="28"/>
      <c r="CV347" s="1"/>
      <c r="CW347" s="1"/>
      <c r="CX347" s="1"/>
      <c r="CY347" s="351"/>
      <c r="CZ347" s="1"/>
      <c r="DA347" s="351"/>
      <c r="DB347" s="1"/>
      <c r="DC347" s="351"/>
      <c r="DD347" s="1"/>
      <c r="DE347" s="351"/>
      <c r="DF347" s="1"/>
      <c r="DG347" s="351"/>
      <c r="DH347" s="138"/>
      <c r="DI347" s="148"/>
      <c r="DJ347" s="162"/>
      <c r="DK347" s="22">
        <f ca="1">DK235+1</f>
        <v>75</v>
      </c>
      <c r="DL347" s="19">
        <f ca="1">VLOOKUP(DK347,dummy1!$O$9:$R$136,2,FALSE)</f>
        <v>42041</v>
      </c>
      <c r="DM347" s="20">
        <f ca="1">VLOOKUP(DK347,dummy1!$O$9:$R$136,3,FALSE)</f>
        <v>0.625</v>
      </c>
      <c r="DN347" s="420" t="str">
        <f ca="1">VLOOKUP(DK347,dummy1!$O$9:$R$136,4,FALSE)</f>
        <v>Court 11</v>
      </c>
      <c r="DO347" s="421"/>
      <c r="DP347" s="421"/>
      <c r="DQ347" s="421"/>
      <c r="DR347" s="421"/>
      <c r="DS347" s="421"/>
      <c r="DT347" s="421"/>
      <c r="DU347" s="421"/>
      <c r="DV347" s="422"/>
      <c r="DW347" s="366"/>
      <c r="DX347" s="137"/>
      <c r="DY347" s="1"/>
      <c r="DZ347" s="1"/>
      <c r="EA347" s="1"/>
      <c r="EB347" s="1"/>
      <c r="EC347" s="1"/>
      <c r="EN347" s="1"/>
      <c r="EO347" s="1"/>
      <c r="EP347" s="1"/>
      <c r="EQ347" s="1"/>
      <c r="ER347" s="1"/>
      <c r="ES347" s="1"/>
    </row>
    <row r="348" spans="1:149" ht="15" customHeight="1" x14ac:dyDescent="0.25">
      <c r="A348" s="138"/>
      <c r="B348" s="164"/>
      <c r="C348" s="1"/>
      <c r="D348" s="1"/>
      <c r="E348" s="1"/>
      <c r="F348" s="1"/>
      <c r="G348" s="351"/>
      <c r="H348" s="1"/>
      <c r="I348" s="351"/>
      <c r="J348" s="1"/>
      <c r="K348" s="351"/>
      <c r="L348" s="1"/>
      <c r="M348" s="351"/>
      <c r="N348" s="1"/>
      <c r="O348" s="351"/>
      <c r="P348" s="138"/>
      <c r="Q348" s="148"/>
      <c r="R348" s="221"/>
      <c r="S348" s="7"/>
      <c r="T348" s="5"/>
      <c r="U348" s="5"/>
      <c r="V348" s="18"/>
      <c r="W348" s="355"/>
      <c r="X348" s="18"/>
      <c r="Y348" s="355"/>
      <c r="Z348" s="18"/>
      <c r="AA348" s="355"/>
      <c r="AB348" s="18"/>
      <c r="AC348" s="355"/>
      <c r="AD348" s="18"/>
      <c r="AE348" s="367"/>
      <c r="AF348" s="138"/>
      <c r="AG348" s="148"/>
      <c r="AH348" s="218"/>
      <c r="AI348" s="1"/>
      <c r="AJ348" s="1"/>
      <c r="AK348" s="1"/>
      <c r="AL348" s="1"/>
      <c r="AM348" s="351"/>
      <c r="AN348" s="1"/>
      <c r="AW348" s="148"/>
      <c r="AX348" s="163"/>
      <c r="AY348" s="7"/>
      <c r="AZ348" s="5"/>
      <c r="BA348" s="5"/>
      <c r="BB348" s="18"/>
      <c r="BC348" s="355"/>
      <c r="BD348" s="18"/>
      <c r="BE348" s="355"/>
      <c r="BF348" s="18"/>
      <c r="BG348" s="355"/>
      <c r="BH348" s="18"/>
      <c r="BI348" s="355"/>
      <c r="BJ348" s="18"/>
      <c r="BK348" s="367"/>
      <c r="BL348" s="137"/>
      <c r="CS348" s="28"/>
      <c r="CV348" s="1"/>
      <c r="CW348" s="1"/>
      <c r="CX348" s="1"/>
      <c r="CY348" s="351"/>
      <c r="CZ348" s="1"/>
      <c r="DA348" s="351"/>
      <c r="DB348" s="1"/>
      <c r="DC348" s="351"/>
      <c r="DD348" s="1"/>
      <c r="DE348" s="351"/>
      <c r="DF348" s="1"/>
      <c r="DG348" s="351"/>
      <c r="DH348" s="138"/>
      <c r="DI348" s="148"/>
      <c r="DJ348" s="163"/>
      <c r="DK348" s="7"/>
      <c r="DL348" s="5"/>
      <c r="DM348" s="5"/>
      <c r="DN348" s="18"/>
      <c r="DO348" s="355"/>
      <c r="DP348" s="18"/>
      <c r="DQ348" s="355"/>
      <c r="DR348" s="18"/>
      <c r="DS348" s="355"/>
      <c r="DT348" s="18"/>
      <c r="DU348" s="355"/>
      <c r="DV348" s="18"/>
      <c r="DW348" s="367"/>
      <c r="DX348" s="137"/>
      <c r="DY348" s="1"/>
      <c r="DZ348" s="1"/>
      <c r="EA348" s="1"/>
      <c r="EB348" s="1"/>
      <c r="EC348" s="1"/>
      <c r="EN348" s="1"/>
      <c r="EO348" s="1"/>
      <c r="EP348" s="1"/>
      <c r="EQ348" s="1"/>
      <c r="ER348" s="1"/>
      <c r="ES348" s="1"/>
    </row>
    <row r="349" spans="1:149" ht="15" customHeight="1" x14ac:dyDescent="0.25">
      <c r="A349" s="138"/>
      <c r="B349" s="164"/>
      <c r="C349" s="1"/>
      <c r="D349" s="1"/>
      <c r="E349" s="1"/>
      <c r="F349" s="1"/>
      <c r="G349" s="351"/>
      <c r="H349" s="1"/>
      <c r="I349" s="351"/>
      <c r="J349" s="1"/>
      <c r="K349" s="351"/>
      <c r="L349" s="1"/>
      <c r="M349" s="351"/>
      <c r="N349" s="1"/>
      <c r="O349" s="351"/>
      <c r="P349" s="138"/>
      <c r="Q349" s="148"/>
      <c r="R349" s="218"/>
      <c r="S349" s="1"/>
      <c r="T349" s="1"/>
      <c r="U349" s="1"/>
      <c r="V349" s="1"/>
      <c r="W349" s="351"/>
      <c r="X349" s="1"/>
      <c r="Y349" s="351"/>
      <c r="Z349" s="1"/>
      <c r="AA349" s="351"/>
      <c r="AB349" s="1"/>
      <c r="AC349" s="351"/>
      <c r="AD349" s="1"/>
      <c r="AE349" s="351"/>
      <c r="AF349" s="138"/>
      <c r="AG349" s="148"/>
      <c r="AH349" s="218"/>
      <c r="AI349" s="1"/>
      <c r="AJ349" s="1"/>
      <c r="AK349" s="1"/>
      <c r="AL349" s="1"/>
      <c r="AM349" s="351"/>
      <c r="AN349" s="1"/>
      <c r="AW349" s="148"/>
      <c r="BL349" s="137"/>
      <c r="CS349" s="28"/>
      <c r="CV349" s="1"/>
      <c r="CW349" s="1"/>
      <c r="CX349" s="1"/>
      <c r="CY349" s="351"/>
      <c r="CZ349" s="1"/>
      <c r="DA349" s="351"/>
      <c r="DB349" s="1"/>
      <c r="DC349" s="351"/>
      <c r="DD349" s="1"/>
      <c r="DE349" s="351"/>
      <c r="DF349" s="1"/>
      <c r="DG349" s="351"/>
      <c r="DH349" s="138"/>
      <c r="DI349" s="148"/>
      <c r="DJ349" s="164"/>
      <c r="DK349" s="1"/>
      <c r="DL349" s="1"/>
      <c r="DM349" s="1"/>
      <c r="DN349" s="1"/>
      <c r="DO349" s="351"/>
      <c r="DP349" s="1"/>
      <c r="DQ349" s="351"/>
      <c r="DR349" s="1"/>
      <c r="DS349" s="351"/>
      <c r="DT349" s="1"/>
      <c r="DU349" s="351"/>
      <c r="DV349" s="1"/>
      <c r="DW349" s="351"/>
      <c r="DX349" s="138"/>
      <c r="DY349" s="1"/>
      <c r="DZ349" s="1"/>
      <c r="EA349" s="1"/>
      <c r="EB349" s="1"/>
      <c r="EC349" s="1"/>
      <c r="EN349" s="1"/>
      <c r="EO349" s="1"/>
      <c r="EP349" s="1"/>
      <c r="EQ349" s="1"/>
      <c r="ER349" s="1"/>
      <c r="ES349" s="1"/>
    </row>
    <row r="350" spans="1:149" ht="15" customHeight="1" x14ac:dyDescent="0.25">
      <c r="A350" s="137" t="str">
        <f ca="1">IF(OR(C351="(Bye)",C352="(Bye)"),"Bye","")</f>
        <v>Bye</v>
      </c>
      <c r="B350" s="165"/>
      <c r="C350" s="12"/>
      <c r="D350" s="13"/>
      <c r="E350" s="8"/>
      <c r="F350" s="8"/>
      <c r="G350" s="354"/>
      <c r="H350" s="8"/>
      <c r="I350" s="354"/>
      <c r="J350" s="8"/>
      <c r="K350" s="354"/>
      <c r="L350" s="8"/>
      <c r="M350" s="354"/>
      <c r="N350" s="8"/>
      <c r="O350" s="363"/>
      <c r="P350" s="138"/>
      <c r="Q350" s="148"/>
      <c r="R350" s="218"/>
      <c r="S350" s="1"/>
      <c r="T350" s="1"/>
      <c r="U350" s="1"/>
      <c r="V350" s="1"/>
      <c r="W350" s="351"/>
      <c r="X350" s="1"/>
      <c r="Y350" s="351"/>
      <c r="Z350" s="1"/>
      <c r="AA350" s="351"/>
      <c r="AB350" s="1"/>
      <c r="AC350" s="351"/>
      <c r="AD350" s="1"/>
      <c r="AE350" s="351"/>
      <c r="AF350" s="138"/>
      <c r="AG350" s="148"/>
      <c r="AH350" s="248"/>
      <c r="AI350" s="12"/>
      <c r="AJ350" s="13"/>
      <c r="AK350" s="8"/>
      <c r="AL350" s="8"/>
      <c r="AM350" s="354"/>
      <c r="AN350" s="8"/>
      <c r="AO350" s="354"/>
      <c r="AP350" s="8"/>
      <c r="AQ350" s="354"/>
      <c r="AR350" s="8"/>
      <c r="AS350" s="354"/>
      <c r="AT350" s="8"/>
      <c r="AU350" s="363"/>
      <c r="AV350" s="137"/>
      <c r="AW350" s="148"/>
      <c r="BL350" s="137"/>
      <c r="CS350" s="28"/>
      <c r="CT350" s="11"/>
      <c r="CU350" s="12"/>
      <c r="CV350" s="13"/>
      <c r="CW350" s="8"/>
      <c r="CX350" s="8"/>
      <c r="CY350" s="354"/>
      <c r="CZ350" s="8"/>
      <c r="DA350" s="354"/>
      <c r="DB350" s="8"/>
      <c r="DC350" s="354"/>
      <c r="DD350" s="8"/>
      <c r="DE350" s="354"/>
      <c r="DF350" s="8"/>
      <c r="DG350" s="363"/>
      <c r="DI350" s="148"/>
      <c r="DJ350" s="164"/>
      <c r="DK350" s="1"/>
      <c r="DL350" s="1"/>
      <c r="DM350" s="1"/>
      <c r="DN350" s="1"/>
      <c r="DO350" s="351"/>
      <c r="DP350" s="1"/>
      <c r="DQ350" s="351"/>
      <c r="DR350" s="1"/>
      <c r="DS350" s="351"/>
      <c r="DT350" s="1"/>
      <c r="DU350" s="351"/>
      <c r="DV350" s="1"/>
      <c r="DW350" s="351"/>
      <c r="DX350" s="138"/>
      <c r="DY350" s="1"/>
      <c r="DZ350" s="1"/>
      <c r="EA350" s="1"/>
      <c r="EB350" s="1"/>
      <c r="EC350" s="1"/>
      <c r="EN350" s="1"/>
      <c r="EO350" s="1"/>
      <c r="EP350" s="1"/>
      <c r="EQ350" s="1"/>
      <c r="ER350" s="1"/>
      <c r="ES350" s="1"/>
    </row>
    <row r="351" spans="1:149" ht="15" customHeight="1" thickBot="1" x14ac:dyDescent="0.3">
      <c r="B351" s="160" t="str">
        <f ca="1">"L"&amp;C132</f>
        <v>L8</v>
      </c>
      <c r="C351" s="15" t="str">
        <f ca="1">IF(P129=$A$11,C130,IF(P130=$A$11,C129,""))</f>
        <v>(Bye)</v>
      </c>
      <c r="D351" s="1" t="str">
        <f ca="1">IF(P129=$A$11,D130,IF(P130=$A$11,D129,"Loser Match "&amp;C132))</f>
        <v/>
      </c>
      <c r="E351" s="1"/>
      <c r="F351" s="23"/>
      <c r="G351" s="352"/>
      <c r="H351" s="23"/>
      <c r="I351" s="352"/>
      <c r="J351" s="23"/>
      <c r="K351" s="352"/>
      <c r="L351" s="23"/>
      <c r="M351" s="352"/>
      <c r="N351" s="23"/>
      <c r="O351" s="364"/>
      <c r="P351" s="138">
        <f ca="1">IF(C352="(Bye)",$A$11,IF(F351&gt;F352,1,0)+IF(H351&gt;H352,1,0)+IF(J351&gt;J352,1,0)+IF(L351&gt;L352,1,0)+IF(N351&gt;N352,1,0))</f>
        <v>3</v>
      </c>
      <c r="Q351" s="148"/>
      <c r="R351" s="218"/>
      <c r="S351" s="1"/>
      <c r="T351" s="1"/>
      <c r="U351" s="1"/>
      <c r="V351" s="1"/>
      <c r="W351" s="351"/>
      <c r="X351" s="1"/>
      <c r="Y351" s="351"/>
      <c r="Z351" s="1"/>
      <c r="AA351" s="351"/>
      <c r="AB351" s="1"/>
      <c r="AC351" s="351"/>
      <c r="AD351" s="1"/>
      <c r="AE351" s="351"/>
      <c r="AF351" s="138"/>
      <c r="AG351" s="147"/>
      <c r="AH351" s="249" t="str">
        <f ca="1">IF(AND(S345="(Bye)",S344&lt;&gt;""),R344,"")</f>
        <v/>
      </c>
      <c r="AI351" s="27" t="str">
        <f ca="1">IF(AF344=$A$11,S344,IF(AF345=$A$11,S345,""))</f>
        <v/>
      </c>
      <c r="AJ351" s="1" t="str">
        <f ca="1">IF(AF344=$A$11,T344,IF(AF345=$A$11,T345,"Winner Match "&amp;S347))</f>
        <v>Loser Match 22</v>
      </c>
      <c r="AK351" s="1"/>
      <c r="AL351" s="23"/>
      <c r="AM351" s="352"/>
      <c r="AN351" s="23"/>
      <c r="AO351" s="352"/>
      <c r="AP351" s="23"/>
      <c r="AQ351" s="352"/>
      <c r="AR351" s="23"/>
      <c r="AS351" s="352"/>
      <c r="AT351" s="23"/>
      <c r="AU351" s="364"/>
      <c r="AV351" s="138">
        <f>IF(AL351&gt;AL352,1,0)+IF(AN351&gt;AN352,1,0)+IF(AP351&gt;AP352,1,0)+IF(AR351&gt;AR352,1,0)+IF(AT351&gt;AT352,1,0)</f>
        <v>0</v>
      </c>
      <c r="AW351" s="148"/>
      <c r="BL351" s="137"/>
      <c r="CS351" s="25"/>
      <c r="CT351" s="26"/>
      <c r="CU351" s="27" t="str">
        <f>IF(CR323=$A$11,CE323,IF(CR324=$A$11,CE324,""))</f>
        <v/>
      </c>
      <c r="CV351" s="1" t="str">
        <f ca="1">IF(CR323=$A$11,CF323,IF(CR324=$A$11,CF324,"Winner Match "&amp;CE326))</f>
        <v>Winner Match 70</v>
      </c>
      <c r="CW351" s="1"/>
      <c r="CX351" s="23"/>
      <c r="CY351" s="352"/>
      <c r="CZ351" s="23"/>
      <c r="DA351" s="352"/>
      <c r="DB351" s="23"/>
      <c r="DC351" s="352"/>
      <c r="DD351" s="23"/>
      <c r="DE351" s="352"/>
      <c r="DF351" s="23"/>
      <c r="DG351" s="364"/>
      <c r="DH351" s="138">
        <f>IF(CX351&gt;CX352,1,0)+IF(CZ351&gt;CZ352,1,0)+IF(DB351&gt;DB352,1,0)+IF(DD351&gt;DD352,1,0)+IF(DF351&gt;DF352,1,0)</f>
        <v>0</v>
      </c>
      <c r="DI351" s="148"/>
      <c r="DJ351" s="164"/>
      <c r="DK351" s="1"/>
      <c r="DL351" s="1"/>
      <c r="DM351" s="1"/>
      <c r="DN351" s="1"/>
      <c r="DO351" s="351"/>
      <c r="DP351" s="1"/>
      <c r="DQ351" s="351"/>
      <c r="DR351" s="1"/>
      <c r="DS351" s="351"/>
      <c r="DT351" s="1"/>
      <c r="DU351" s="351"/>
      <c r="DV351" s="1"/>
      <c r="DW351" s="351"/>
      <c r="DX351" s="138"/>
      <c r="DY351" s="1"/>
      <c r="DZ351" s="1"/>
      <c r="EA351" s="1"/>
      <c r="EB351" s="1"/>
      <c r="EC351" s="1"/>
      <c r="EN351" s="1"/>
      <c r="EO351" s="1"/>
      <c r="EP351" s="1"/>
      <c r="EQ351" s="1"/>
      <c r="ER351" s="1"/>
      <c r="ES351" s="1"/>
    </row>
    <row r="352" spans="1:149" ht="15" customHeight="1" x14ac:dyDescent="0.25">
      <c r="B352" s="160" t="str">
        <f ca="1">"L"&amp;C138</f>
        <v>L8</v>
      </c>
      <c r="C352" s="15" t="str">
        <f ca="1">IF(P135=$A$11,C136,IF(P136=$A$11,C135,""))</f>
        <v>(Bye)</v>
      </c>
      <c r="D352" s="10" t="str">
        <f ca="1">IF(P135=$A$11,D136,IF(P136=$A$11,D135,"Loser Match "&amp;C138))</f>
        <v/>
      </c>
      <c r="E352" s="10"/>
      <c r="F352" s="24"/>
      <c r="G352" s="353"/>
      <c r="H352" s="24"/>
      <c r="I352" s="353"/>
      <c r="J352" s="24"/>
      <c r="K352" s="353"/>
      <c r="L352" s="24"/>
      <c r="M352" s="353"/>
      <c r="N352" s="24"/>
      <c r="O352" s="365"/>
      <c r="P352" s="149">
        <f ca="1">IF(C351="(Bye)",$A$11,IF(F351&lt;F352,1,0)+IF(H351&lt;H352,1,0)+IF(J351&lt;J352,1,0)+IF(L351&lt;L352,1,0)+IF(N351&lt;N352,1,0))</f>
        <v>3</v>
      </c>
      <c r="Q352" s="138"/>
      <c r="R352" s="218"/>
      <c r="S352" s="1"/>
      <c r="T352" s="1"/>
      <c r="U352" s="1"/>
      <c r="V352" s="1"/>
      <c r="W352" s="351"/>
      <c r="X352" s="1"/>
      <c r="Y352" s="351"/>
      <c r="Z352" s="1"/>
      <c r="AA352" s="351"/>
      <c r="AB352" s="1"/>
      <c r="AC352" s="351"/>
      <c r="AD352" s="1"/>
      <c r="AE352" s="351"/>
      <c r="AF352" s="138"/>
      <c r="AG352" s="148"/>
      <c r="AH352" s="219" t="str">
        <f ca="1">IF(AND(S359="(Bye)",S358&lt;&gt;""),R358,"")</f>
        <v/>
      </c>
      <c r="AI352" s="15" t="str">
        <f ca="1">IF(AF358=$A$11,S358,IF(AF359=$A$11,S359,""))</f>
        <v/>
      </c>
      <c r="AJ352" s="10" t="str">
        <f ca="1">IF(AF358=$A$11,T358,IF(AF359=$A$11,T359,"Winner Match "&amp;S361))</f>
        <v>Loser Match 21</v>
      </c>
      <c r="AK352" s="10"/>
      <c r="AL352" s="24"/>
      <c r="AM352" s="353"/>
      <c r="AN352" s="24"/>
      <c r="AO352" s="353"/>
      <c r="AP352" s="24"/>
      <c r="AQ352" s="353"/>
      <c r="AR352" s="24"/>
      <c r="AS352" s="353"/>
      <c r="AT352" s="24"/>
      <c r="AU352" s="365"/>
      <c r="AV352" s="149">
        <f>IF(AL351&lt;AL352,1,0)+IF(AN351&lt;AN352,1,0)+IF(AP351&lt;AP352,1,0)+IF(AR351&lt;AR352,1,0)+IF(AT351&lt;AT352,1,0)</f>
        <v>0</v>
      </c>
      <c r="BL352" s="137"/>
      <c r="CS352" s="28"/>
      <c r="CT352" s="14"/>
      <c r="CU352" s="15" t="str">
        <f>IF(CR379=$A$11,CE379,IF(CR380=$A$11,CE380,""))</f>
        <v/>
      </c>
      <c r="CV352" s="10" t="str">
        <f ca="1">IF(CR379=$A$11,CF379,IF(CR380=$A$11,CF380,"Winner Match "&amp;CE382))</f>
        <v>Winner Match 71</v>
      </c>
      <c r="CW352" s="10"/>
      <c r="CX352" s="24"/>
      <c r="CY352" s="353"/>
      <c r="CZ352" s="24"/>
      <c r="DA352" s="353"/>
      <c r="DB352" s="24"/>
      <c r="DC352" s="353"/>
      <c r="DD352" s="24"/>
      <c r="DE352" s="353"/>
      <c r="DF352" s="24"/>
      <c r="DG352" s="365"/>
      <c r="DH352" s="149">
        <f>IF(CX351&lt;CX352,1,0)+IF(CZ351&lt;CZ352,1,0)+IF(DB351&lt;DB352,1,0)+IF(DD351&lt;DD352,1,0)+IF(DF351&lt;DF352,1,0)</f>
        <v>0</v>
      </c>
      <c r="DI352" s="138"/>
      <c r="DJ352" s="164"/>
      <c r="DK352" s="1"/>
      <c r="DL352" s="1"/>
      <c r="DM352" s="1"/>
      <c r="DN352" s="1"/>
      <c r="DO352" s="351"/>
      <c r="DP352" s="1"/>
      <c r="DQ352" s="351"/>
      <c r="DR352" s="1"/>
      <c r="DS352" s="351"/>
      <c r="DT352" s="1"/>
      <c r="DU352" s="351"/>
      <c r="DV352" s="1"/>
      <c r="DW352" s="351"/>
      <c r="DX352" s="138"/>
      <c r="DY352" s="1"/>
      <c r="DZ352" s="1"/>
      <c r="EA352" s="1"/>
      <c r="EB352" s="1"/>
      <c r="EC352" s="1"/>
      <c r="EN352" s="1"/>
      <c r="EO352" s="1"/>
      <c r="EP352" s="1"/>
      <c r="EQ352" s="1"/>
      <c r="ER352" s="1"/>
      <c r="ES352" s="1"/>
    </row>
    <row r="353" spans="1:149" ht="15" customHeight="1" x14ac:dyDescent="0.25">
      <c r="B353" s="335"/>
      <c r="C353" s="16"/>
      <c r="D353" s="1"/>
      <c r="E353" s="1"/>
      <c r="F353" s="9"/>
      <c r="G353" s="351"/>
      <c r="H353" s="9"/>
      <c r="I353" s="351"/>
      <c r="J353" s="9"/>
      <c r="K353" s="351"/>
      <c r="L353" s="9"/>
      <c r="M353" s="351"/>
      <c r="N353" s="9"/>
      <c r="O353" s="366"/>
      <c r="P353" s="138"/>
      <c r="Q353" s="138"/>
      <c r="R353" s="218"/>
      <c r="S353" s="1"/>
      <c r="T353" s="1"/>
      <c r="U353" s="1"/>
      <c r="V353" s="1"/>
      <c r="W353" s="351"/>
      <c r="X353" s="1"/>
      <c r="Y353" s="351"/>
      <c r="Z353" s="1"/>
      <c r="AA353" s="351"/>
      <c r="AB353" s="1"/>
      <c r="AC353" s="351"/>
      <c r="AD353" s="1"/>
      <c r="AE353" s="351"/>
      <c r="AF353" s="138"/>
      <c r="AG353" s="148"/>
      <c r="AH353" s="219"/>
      <c r="AI353" s="16"/>
      <c r="AJ353" s="1"/>
      <c r="AK353" s="1"/>
      <c r="AL353" s="9"/>
      <c r="AM353" s="351"/>
      <c r="AN353" s="9"/>
      <c r="AP353" s="9"/>
      <c r="AR353" s="9"/>
      <c r="AT353" s="9"/>
      <c r="AU353" s="366"/>
      <c r="AV353" s="137"/>
      <c r="CS353" s="28"/>
      <c r="CT353" s="14"/>
      <c r="CU353" s="16"/>
      <c r="CV353" s="1"/>
      <c r="CW353" s="1"/>
      <c r="CX353" s="9"/>
      <c r="CY353" s="351"/>
      <c r="CZ353" s="9"/>
      <c r="DA353" s="351"/>
      <c r="DB353" s="9"/>
      <c r="DC353" s="351"/>
      <c r="DD353" s="9"/>
      <c r="DE353" s="351"/>
      <c r="DF353" s="9"/>
      <c r="DG353" s="366"/>
      <c r="DI353" s="138"/>
      <c r="DJ353" s="164"/>
      <c r="DK353" s="1"/>
      <c r="DL353" s="1"/>
      <c r="DM353" s="1"/>
      <c r="DN353" s="1"/>
      <c r="DO353" s="351"/>
      <c r="DP353" s="1"/>
      <c r="DQ353" s="351"/>
      <c r="DR353" s="1"/>
      <c r="DS353" s="351"/>
      <c r="DT353" s="1"/>
      <c r="DU353" s="351"/>
      <c r="DV353" s="1"/>
      <c r="DW353" s="351"/>
      <c r="DX353" s="138"/>
      <c r="DY353" s="1"/>
      <c r="DZ353" s="1"/>
      <c r="EA353" s="1"/>
      <c r="EB353" s="1"/>
      <c r="EC353" s="1"/>
      <c r="EN353" s="1"/>
      <c r="EO353" s="1"/>
      <c r="EP353" s="1"/>
      <c r="EQ353" s="1"/>
      <c r="ER353" s="1"/>
      <c r="ES353" s="1"/>
    </row>
    <row r="354" spans="1:149" ht="15" customHeight="1" x14ac:dyDescent="0.25">
      <c r="B354" s="162"/>
      <c r="C354" s="22">
        <f ca="1">IF(C351="(Bye)",C340,IF(C352="(Bye)",C340,C340+1))</f>
        <v>12</v>
      </c>
      <c r="D354" s="19">
        <f ca="1">VLOOKUP(C354,dummy1!$O$9:$R$72,2,FALSE)</f>
        <v>42040</v>
      </c>
      <c r="E354" s="20">
        <f ca="1">VLOOKUP(C354,dummy1!$O$9:$R$72,3,FALSE)</f>
        <v>0.625</v>
      </c>
      <c r="F354" s="123" t="str">
        <f ca="1">VLOOKUP(C354,dummy1!$O$9:$R$72,4,FALSE)</f>
        <v>Court 12</v>
      </c>
      <c r="G354" s="372"/>
      <c r="H354" s="124"/>
      <c r="I354" s="372"/>
      <c r="J354" s="124"/>
      <c r="K354" s="372"/>
      <c r="L354" s="124"/>
      <c r="M354" s="372"/>
      <c r="N354" s="125"/>
      <c r="O354" s="366"/>
      <c r="P354" s="138"/>
      <c r="Q354" s="138"/>
      <c r="R354" s="218"/>
      <c r="S354" s="1"/>
      <c r="T354" s="1"/>
      <c r="U354" s="1"/>
      <c r="V354" s="1"/>
      <c r="W354" s="351"/>
      <c r="X354" s="1"/>
      <c r="Y354" s="351"/>
      <c r="Z354" s="1"/>
      <c r="AA354" s="351"/>
      <c r="AB354" s="1"/>
      <c r="AC354" s="351"/>
      <c r="AD354" s="1"/>
      <c r="AE354" s="351"/>
      <c r="AF354" s="138"/>
      <c r="AG354" s="148"/>
      <c r="AH354" s="220"/>
      <c r="AI354" s="22">
        <f ca="1">AI326+1</f>
        <v>46</v>
      </c>
      <c r="AJ354" s="19">
        <f ca="1">VLOOKUP(AI354,dummy1!$O$9:$R$136,2,FALSE)</f>
        <v>42040</v>
      </c>
      <c r="AK354" s="20">
        <f ca="1">VLOOKUP(AI354,dummy1!$O$9:$R$136,3,FALSE)</f>
        <v>0.79166666666666674</v>
      </c>
      <c r="AL354" s="420" t="str">
        <f ca="1">VLOOKUP(AI354,dummy1!$O$9:$R$136,4,FALSE)</f>
        <v>Court 14</v>
      </c>
      <c r="AM354" s="421"/>
      <c r="AN354" s="421"/>
      <c r="AO354" s="421"/>
      <c r="AP354" s="421"/>
      <c r="AQ354" s="421"/>
      <c r="AR354" s="421"/>
      <c r="AS354" s="421"/>
      <c r="AT354" s="422"/>
      <c r="AU354" s="366"/>
      <c r="AV354" s="137"/>
      <c r="CS354" s="28"/>
      <c r="CT354" s="21"/>
      <c r="CU354" s="22">
        <f ca="1">CU242+1</f>
        <v>73</v>
      </c>
      <c r="CV354" s="19">
        <f ca="1">VLOOKUP(CU354,dummy1!$O$9:$R$136,2,FALSE)</f>
        <v>42041</v>
      </c>
      <c r="CW354" s="20">
        <f ca="1">VLOOKUP(CU354,dummy1!$O$9:$R$136,3,FALSE)</f>
        <v>0.625</v>
      </c>
      <c r="CX354" s="420" t="str">
        <f ca="1">VLOOKUP(CU354,dummy1!$O$9:$R$136,4,FALSE)</f>
        <v>Court 9</v>
      </c>
      <c r="CY354" s="421"/>
      <c r="CZ354" s="421"/>
      <c r="DA354" s="421"/>
      <c r="DB354" s="421"/>
      <c r="DC354" s="421"/>
      <c r="DD354" s="421"/>
      <c r="DE354" s="421"/>
      <c r="DF354" s="422"/>
      <c r="DG354" s="366"/>
      <c r="DI354" s="138"/>
      <c r="DJ354" s="164"/>
      <c r="DK354" s="1"/>
      <c r="DL354" s="1"/>
      <c r="DM354" s="1"/>
      <c r="DN354" s="1"/>
      <c r="DO354" s="351"/>
      <c r="DP354" s="1"/>
      <c r="DQ354" s="351"/>
      <c r="DR354" s="1"/>
      <c r="DS354" s="351"/>
      <c r="DT354" s="1"/>
      <c r="DU354" s="351"/>
      <c r="DV354" s="1"/>
      <c r="DW354" s="351"/>
      <c r="DX354" s="138"/>
      <c r="DY354" s="1"/>
      <c r="DZ354" s="1"/>
      <c r="EA354" s="1"/>
      <c r="EB354" s="1"/>
      <c r="EC354" s="1"/>
      <c r="EN354" s="1"/>
      <c r="EO354" s="1"/>
      <c r="EP354" s="1"/>
      <c r="EQ354" s="1"/>
      <c r="ER354" s="1"/>
      <c r="ES354" s="1"/>
    </row>
    <row r="355" spans="1:149" ht="15" customHeight="1" x14ac:dyDescent="0.25">
      <c r="B355" s="163"/>
      <c r="C355" s="7"/>
      <c r="D355" s="5"/>
      <c r="E355" s="5"/>
      <c r="F355" s="18"/>
      <c r="G355" s="355"/>
      <c r="H355" s="18"/>
      <c r="I355" s="355"/>
      <c r="J355" s="18"/>
      <c r="K355" s="355"/>
      <c r="L355" s="18"/>
      <c r="M355" s="355"/>
      <c r="N355" s="18"/>
      <c r="O355" s="367"/>
      <c r="P355" s="138"/>
      <c r="Q355" s="138"/>
      <c r="R355" s="218"/>
      <c r="S355" s="1"/>
      <c r="T355" s="1"/>
      <c r="U355" s="1"/>
      <c r="V355" s="1"/>
      <c r="W355" s="351"/>
      <c r="X355" s="1"/>
      <c r="Y355" s="351"/>
      <c r="Z355" s="1"/>
      <c r="AA355" s="351"/>
      <c r="AB355" s="1"/>
      <c r="AC355" s="351"/>
      <c r="AD355" s="1"/>
      <c r="AE355" s="351"/>
      <c r="AF355" s="138"/>
      <c r="AG355" s="148"/>
      <c r="AH355" s="221"/>
      <c r="AI355" s="7"/>
      <c r="AJ355" s="5"/>
      <c r="AK355" s="5"/>
      <c r="AL355" s="18"/>
      <c r="AM355" s="355"/>
      <c r="AN355" s="18"/>
      <c r="AO355" s="355"/>
      <c r="AP355" s="18"/>
      <c r="AQ355" s="355"/>
      <c r="AR355" s="18"/>
      <c r="AS355" s="355"/>
      <c r="AT355" s="18"/>
      <c r="AU355" s="367"/>
      <c r="AV355" s="137"/>
      <c r="CS355" s="28"/>
      <c r="CT355" s="17"/>
      <c r="CU355" s="7"/>
      <c r="CV355" s="5"/>
      <c r="CW355" s="5"/>
      <c r="CX355" s="18"/>
      <c r="CY355" s="355"/>
      <c r="CZ355" s="18"/>
      <c r="DA355" s="355"/>
      <c r="DB355" s="18"/>
      <c r="DC355" s="355"/>
      <c r="DD355" s="18"/>
      <c r="DE355" s="355"/>
      <c r="DF355" s="18"/>
      <c r="DG355" s="367"/>
      <c r="DI355" s="138"/>
      <c r="DJ355" s="164"/>
      <c r="DK355" s="1"/>
      <c r="DL355" s="1"/>
      <c r="DM355" s="1"/>
      <c r="DN355" s="1"/>
      <c r="DO355" s="351"/>
      <c r="DP355" s="1"/>
      <c r="DQ355" s="351"/>
      <c r="DR355" s="1"/>
      <c r="DS355" s="351"/>
      <c r="DT355" s="1"/>
      <c r="DU355" s="351"/>
      <c r="DV355" s="1"/>
      <c r="DW355" s="351"/>
      <c r="DX355" s="138"/>
      <c r="DY355" s="1"/>
      <c r="DZ355" s="1"/>
      <c r="EA355" s="1"/>
      <c r="EB355" s="1"/>
      <c r="EC355" s="1"/>
      <c r="EN355" s="1"/>
      <c r="EO355" s="1"/>
      <c r="EP355" s="1"/>
      <c r="EQ355" s="1"/>
      <c r="ER355" s="1"/>
      <c r="ES355" s="1"/>
    </row>
    <row r="356" spans="1:149" ht="15" customHeight="1" x14ac:dyDescent="0.25">
      <c r="A356" s="138"/>
      <c r="B356" s="164"/>
      <c r="C356" s="1"/>
      <c r="D356" s="1"/>
      <c r="E356" s="1"/>
      <c r="F356" s="1"/>
      <c r="G356" s="351"/>
      <c r="H356" s="1"/>
      <c r="I356" s="351"/>
      <c r="J356" s="1"/>
      <c r="K356" s="351"/>
      <c r="L356" s="1"/>
      <c r="M356" s="351"/>
      <c r="N356" s="1"/>
      <c r="O356" s="351"/>
      <c r="P356" s="138"/>
      <c r="Q356" s="138"/>
      <c r="R356" s="218"/>
      <c r="S356" s="1"/>
      <c r="T356" s="1"/>
      <c r="U356" s="1"/>
      <c r="V356" s="1"/>
      <c r="W356" s="351"/>
      <c r="X356" s="1"/>
      <c r="Y356" s="351"/>
      <c r="Z356" s="1"/>
      <c r="AA356" s="351"/>
      <c r="AB356" s="1"/>
      <c r="AC356" s="351"/>
      <c r="AD356" s="1"/>
      <c r="AE356" s="351"/>
      <c r="AF356" s="138"/>
      <c r="AG356" s="148"/>
      <c r="AH356" s="218"/>
      <c r="AI356" s="1"/>
      <c r="AJ356" s="1"/>
      <c r="AK356" s="1"/>
      <c r="AL356" s="1"/>
      <c r="AM356" s="351"/>
      <c r="AN356" s="1"/>
      <c r="CS356" s="28"/>
      <c r="CT356" s="29"/>
      <c r="CU356" s="16"/>
      <c r="CV356" s="1"/>
      <c r="CW356" s="1"/>
      <c r="CX356" s="9"/>
      <c r="CY356" s="351"/>
      <c r="CZ356" s="9"/>
      <c r="DA356" s="351"/>
      <c r="DB356" s="9"/>
      <c r="DC356" s="351"/>
      <c r="DD356" s="9"/>
      <c r="DE356" s="351"/>
      <c r="DF356" s="9"/>
      <c r="DG356" s="368"/>
      <c r="DH356" s="156"/>
      <c r="DI356" s="29"/>
      <c r="DJ356" s="29"/>
      <c r="DK356" s="112"/>
      <c r="DL356" s="29"/>
      <c r="DM356" s="29"/>
      <c r="DN356" s="29"/>
      <c r="DO356" s="351"/>
      <c r="DP356" s="1"/>
      <c r="DQ356" s="351"/>
      <c r="DR356" s="1"/>
      <c r="DS356" s="351"/>
      <c r="DT356" s="1"/>
      <c r="DU356" s="351"/>
      <c r="DV356" s="1"/>
      <c r="DW356" s="351"/>
      <c r="DX356" s="138"/>
      <c r="DY356" s="1"/>
      <c r="DZ356" s="1"/>
      <c r="EA356" s="1"/>
      <c r="EB356" s="1"/>
      <c r="EC356" s="1"/>
      <c r="EN356" s="1"/>
      <c r="EO356" s="1"/>
      <c r="EP356" s="1"/>
      <c r="EQ356" s="1"/>
      <c r="ER356" s="1"/>
      <c r="ES356" s="1"/>
    </row>
    <row r="357" spans="1:149" ht="15" customHeight="1" x14ac:dyDescent="0.25">
      <c r="A357" s="138"/>
      <c r="B357" s="164"/>
      <c r="C357" s="1"/>
      <c r="D357" s="1"/>
      <c r="E357" s="1"/>
      <c r="F357" s="1"/>
      <c r="G357" s="351"/>
      <c r="H357" s="1"/>
      <c r="I357" s="351"/>
      <c r="J357" s="1"/>
      <c r="K357" s="351"/>
      <c r="L357" s="1"/>
      <c r="M357" s="351"/>
      <c r="N357" s="1"/>
      <c r="O357" s="351"/>
      <c r="P357" s="138"/>
      <c r="Q357" s="138"/>
      <c r="R357" s="222"/>
      <c r="S357" s="12"/>
      <c r="T357" s="13"/>
      <c r="U357" s="8"/>
      <c r="V357" s="8"/>
      <c r="W357" s="354"/>
      <c r="X357" s="8"/>
      <c r="Y357" s="354"/>
      <c r="Z357" s="8"/>
      <c r="AA357" s="354"/>
      <c r="AB357" s="8"/>
      <c r="AC357" s="354"/>
      <c r="AD357" s="8"/>
      <c r="AE357" s="363"/>
      <c r="AF357" s="138"/>
      <c r="AG357" s="148"/>
      <c r="AH357" s="218"/>
      <c r="AI357" s="1"/>
      <c r="AJ357" s="1"/>
      <c r="AK357" s="1"/>
      <c r="AL357" s="1"/>
      <c r="AM357" s="351"/>
      <c r="AN357" s="1"/>
      <c r="CS357" s="28"/>
      <c r="CT357" s="29"/>
      <c r="CU357" s="16"/>
      <c r="CV357" s="1"/>
      <c r="CW357" s="1"/>
      <c r="CX357" s="9"/>
      <c r="CY357" s="351"/>
      <c r="CZ357" s="9"/>
      <c r="DA357" s="351"/>
      <c r="DB357" s="9"/>
      <c r="DC357" s="351"/>
      <c r="DD357" s="9"/>
      <c r="DE357" s="351"/>
      <c r="DF357" s="9"/>
      <c r="DG357" s="368"/>
      <c r="DH357" s="156"/>
      <c r="DI357" s="29"/>
      <c r="DJ357" s="29"/>
      <c r="DK357" s="112"/>
      <c r="DL357" s="29"/>
      <c r="DM357" s="29"/>
      <c r="DN357" s="29"/>
      <c r="DO357" s="351"/>
      <c r="DP357" s="1"/>
      <c r="DQ357" s="351"/>
      <c r="DR357" s="1"/>
      <c r="DS357" s="351"/>
      <c r="DT357" s="1"/>
      <c r="DU357" s="351"/>
      <c r="DV357" s="1"/>
      <c r="DW357" s="351"/>
      <c r="DX357" s="138"/>
      <c r="DY357" s="1"/>
      <c r="DZ357" s="1"/>
      <c r="EA357" s="1"/>
      <c r="EB357" s="1"/>
      <c r="EC357" s="1"/>
      <c r="EO357" s="1"/>
      <c r="EP357" s="1"/>
      <c r="EQ357" s="1"/>
      <c r="ER357" s="1"/>
      <c r="ES357" s="1"/>
    </row>
    <row r="358" spans="1:149" ht="15" customHeight="1" thickBot="1" x14ac:dyDescent="0.3">
      <c r="A358" s="138"/>
      <c r="B358" s="164"/>
      <c r="C358" s="1"/>
      <c r="D358" s="1"/>
      <c r="E358" s="1"/>
      <c r="F358" s="1"/>
      <c r="G358" s="351"/>
      <c r="H358" s="1"/>
      <c r="I358" s="351"/>
      <c r="J358" s="1"/>
      <c r="K358" s="351"/>
      <c r="L358" s="1"/>
      <c r="M358" s="351"/>
      <c r="N358" s="1"/>
      <c r="O358" s="351"/>
      <c r="P358" s="138"/>
      <c r="Q358" s="138"/>
      <c r="R358" s="159" t="str">
        <f ca="1">"L"&amp;S111</f>
        <v>L21</v>
      </c>
      <c r="S358" s="27" t="str">
        <f>IF(AF108=$A$11,S109,IF(AF109=$A$11,S108,""))</f>
        <v/>
      </c>
      <c r="T358" s="1" t="str">
        <f ca="1">IF(AF108=$A$11,T109,IF(AF109=$A$11,T108,"Loser Match "&amp;S111))</f>
        <v>Loser Match 21</v>
      </c>
      <c r="U358" s="1"/>
      <c r="V358" s="23"/>
      <c r="W358" s="352"/>
      <c r="X358" s="23"/>
      <c r="Y358" s="352"/>
      <c r="Z358" s="23"/>
      <c r="AA358" s="352"/>
      <c r="AB358" s="23"/>
      <c r="AC358" s="352"/>
      <c r="AD358" s="23"/>
      <c r="AE358" s="364"/>
      <c r="AF358" s="138">
        <f ca="1">IF(S359="(Bye)",$A$11,IF(V358&gt;V359,1,0)+IF(X358&gt;X359,1,0)+IF(Z358&gt;Z359,1,0)+IF(AB358&gt;AB359,1,0)+IF(AD358&gt;AD359,1,0))</f>
        <v>3</v>
      </c>
      <c r="AG358" s="148"/>
      <c r="AH358" s="218"/>
      <c r="AI358" s="1"/>
      <c r="AJ358" s="1"/>
      <c r="AK358" s="1"/>
      <c r="AL358" s="1"/>
      <c r="AM358" s="351"/>
      <c r="AN358" s="1"/>
      <c r="CS358" s="28"/>
      <c r="CT358" s="29"/>
      <c r="CU358" s="16"/>
      <c r="CV358" s="1"/>
      <c r="CW358" s="1"/>
      <c r="CX358" s="9"/>
      <c r="CY358" s="351"/>
      <c r="CZ358" s="9"/>
      <c r="DA358" s="351"/>
      <c r="DB358" s="9"/>
      <c r="DC358" s="351"/>
      <c r="DD358" s="9"/>
      <c r="DE358" s="351"/>
      <c r="DF358" s="9"/>
      <c r="DG358" s="368"/>
      <c r="DH358" s="156"/>
      <c r="DI358" s="29"/>
      <c r="DJ358" s="29"/>
      <c r="DK358" s="112"/>
      <c r="DL358" s="29"/>
      <c r="DM358" s="29"/>
      <c r="DN358" s="29"/>
      <c r="DO358" s="351"/>
      <c r="DP358" s="1"/>
      <c r="DQ358" s="351"/>
      <c r="DR358" s="1"/>
      <c r="DS358" s="351"/>
      <c r="DT358" s="1"/>
      <c r="DU358" s="351"/>
      <c r="DV358" s="1"/>
      <c r="DW358" s="351"/>
      <c r="DX358" s="138"/>
      <c r="DY358" s="1"/>
      <c r="DZ358" s="1"/>
      <c r="EA358" s="1"/>
      <c r="EB358" s="1"/>
      <c r="EC358" s="1"/>
      <c r="EO358" s="1"/>
      <c r="EP358" s="1"/>
      <c r="EQ358" s="1"/>
      <c r="ER358" s="1"/>
      <c r="ES358" s="1"/>
    </row>
    <row r="359" spans="1:149" ht="15" customHeight="1" x14ac:dyDescent="0.25">
      <c r="A359" s="138"/>
      <c r="B359" s="164"/>
      <c r="C359" s="1"/>
      <c r="D359" s="1"/>
      <c r="E359" s="1"/>
      <c r="F359" s="1"/>
      <c r="G359" s="351"/>
      <c r="H359" s="1"/>
      <c r="I359" s="351"/>
      <c r="J359" s="1"/>
      <c r="K359" s="351"/>
      <c r="L359" s="1"/>
      <c r="M359" s="351"/>
      <c r="N359" s="1"/>
      <c r="O359" s="351"/>
      <c r="P359" s="138"/>
      <c r="Q359" s="207"/>
      <c r="R359" s="238" t="str">
        <f ca="1">IF(OR(C365="(Bye)",C366="(Bye)"),B366,"")</f>
        <v>L8</v>
      </c>
      <c r="S359" s="15" t="str">
        <f ca="1">IF(P365=$A$11,C365,IF(P366=$A$11,C366,""))</f>
        <v>(Bye)</v>
      </c>
      <c r="T359" s="10" t="str">
        <f ca="1">IF(P365=$A$11,D365,IF(P366=$A$11,D366,"Winner Match "&amp;C368))</f>
        <v/>
      </c>
      <c r="U359" s="10"/>
      <c r="V359" s="24"/>
      <c r="W359" s="353"/>
      <c r="X359" s="24"/>
      <c r="Y359" s="353"/>
      <c r="Z359" s="24"/>
      <c r="AA359" s="353"/>
      <c r="AB359" s="24"/>
      <c r="AC359" s="353"/>
      <c r="AD359" s="24"/>
      <c r="AE359" s="365"/>
      <c r="AF359" s="149">
        <f>IF(S358="(Bye)",$A$11,IF(V358&lt;V359,1,0)+IF(X358&lt;X359,1,0)+IF(Z358&lt;Z359,1,0)+IF(AB358&lt;AB359,1,0)+IF(AD358&lt;AD359,1,0))</f>
        <v>0</v>
      </c>
      <c r="AG359" s="138"/>
      <c r="AH359" s="218"/>
      <c r="AI359" s="1"/>
      <c r="AJ359" s="1"/>
      <c r="AK359" s="1"/>
      <c r="AL359" s="1"/>
      <c r="AM359" s="351"/>
      <c r="AN359" s="1"/>
      <c r="CS359" s="28"/>
      <c r="CT359" s="29"/>
      <c r="CU359" s="16"/>
      <c r="CV359" s="1"/>
      <c r="CW359" s="1"/>
      <c r="CX359" s="9"/>
      <c r="CY359" s="351"/>
      <c r="CZ359" s="9"/>
      <c r="DA359" s="351"/>
      <c r="DB359" s="9"/>
      <c r="DC359" s="351"/>
      <c r="DD359" s="9"/>
      <c r="DE359" s="351"/>
      <c r="DF359" s="9"/>
      <c r="DG359" s="368"/>
      <c r="DH359" s="156"/>
      <c r="DI359" s="29"/>
      <c r="DJ359" s="29"/>
      <c r="DK359" s="112"/>
      <c r="DL359" s="29"/>
      <c r="DM359" s="29"/>
      <c r="DN359" s="29"/>
      <c r="DO359" s="351"/>
      <c r="DP359" s="1"/>
      <c r="DQ359" s="351"/>
      <c r="DR359" s="1"/>
      <c r="DS359" s="351"/>
      <c r="DT359" s="1"/>
      <c r="DU359" s="351"/>
      <c r="DV359" s="1"/>
      <c r="DW359" s="351"/>
      <c r="DX359" s="138"/>
      <c r="DY359" s="1"/>
      <c r="DZ359" s="1"/>
      <c r="EA359" s="1"/>
      <c r="EB359" s="1"/>
      <c r="EC359" s="1"/>
      <c r="EO359" s="1"/>
      <c r="EP359" s="1"/>
      <c r="EQ359" s="1"/>
      <c r="ER359" s="1"/>
      <c r="ES359" s="1"/>
    </row>
    <row r="360" spans="1:149" ht="15" customHeight="1" x14ac:dyDescent="0.25">
      <c r="A360" s="138"/>
      <c r="B360" s="164"/>
      <c r="C360" s="1"/>
      <c r="D360" s="1"/>
      <c r="E360" s="1"/>
      <c r="F360" s="1"/>
      <c r="G360" s="351"/>
      <c r="H360" s="1"/>
      <c r="I360" s="351"/>
      <c r="J360" s="1"/>
      <c r="K360" s="351"/>
      <c r="L360" s="1"/>
      <c r="M360" s="351"/>
      <c r="N360" s="1"/>
      <c r="O360" s="351"/>
      <c r="P360" s="138"/>
      <c r="Q360" s="148"/>
      <c r="R360" s="238"/>
      <c r="S360" s="16"/>
      <c r="T360" s="1"/>
      <c r="U360" s="1"/>
      <c r="V360" s="9"/>
      <c r="W360" s="351"/>
      <c r="X360" s="9"/>
      <c r="Y360" s="351"/>
      <c r="Z360" s="9"/>
      <c r="AA360" s="351"/>
      <c r="AB360" s="9"/>
      <c r="AC360" s="351"/>
      <c r="AD360" s="9"/>
      <c r="AE360" s="366"/>
      <c r="AF360" s="138"/>
      <c r="AG360" s="138"/>
      <c r="AH360" s="218"/>
      <c r="AI360" s="1"/>
      <c r="AJ360" s="1"/>
      <c r="AK360" s="1"/>
      <c r="AL360" s="1"/>
      <c r="AM360" s="351"/>
      <c r="AN360" s="1"/>
      <c r="CS360" s="28"/>
      <c r="CT360" s="29"/>
      <c r="CU360" s="16"/>
      <c r="CV360" s="1"/>
      <c r="CW360" s="1"/>
      <c r="CX360" s="9"/>
      <c r="CY360" s="351"/>
      <c r="CZ360" s="9"/>
      <c r="DA360" s="351"/>
      <c r="DB360" s="9"/>
      <c r="DC360" s="351"/>
      <c r="DD360" s="9"/>
      <c r="DE360" s="351"/>
      <c r="DF360" s="9"/>
      <c r="DG360" s="368"/>
      <c r="DH360" s="156"/>
      <c r="DI360" s="29"/>
      <c r="DJ360" s="29"/>
      <c r="DK360" s="112"/>
      <c r="DL360" s="29"/>
      <c r="DM360" s="29"/>
      <c r="DN360" s="29"/>
      <c r="DO360" s="351"/>
      <c r="DP360" s="1"/>
      <c r="DQ360" s="351"/>
      <c r="DR360" s="1"/>
      <c r="DS360" s="351"/>
      <c r="DT360" s="1"/>
      <c r="DU360" s="351"/>
      <c r="DV360" s="1"/>
      <c r="DW360" s="351"/>
      <c r="DX360" s="138"/>
      <c r="DY360" s="1"/>
      <c r="DZ360" s="1"/>
      <c r="EA360" s="1"/>
      <c r="EB360" s="1"/>
      <c r="EC360" s="1"/>
      <c r="EO360" s="1"/>
      <c r="EP360" s="1"/>
      <c r="EQ360" s="1"/>
      <c r="ER360" s="1"/>
      <c r="ES360" s="1"/>
    </row>
    <row r="361" spans="1:149" ht="15" customHeight="1" x14ac:dyDescent="0.25">
      <c r="A361" s="138"/>
      <c r="B361" s="164"/>
      <c r="C361" s="1"/>
      <c r="D361" s="1"/>
      <c r="E361" s="1"/>
      <c r="F361" s="1"/>
      <c r="G361" s="351"/>
      <c r="H361" s="1"/>
      <c r="I361" s="351"/>
      <c r="J361" s="1"/>
      <c r="K361" s="351"/>
      <c r="L361" s="1"/>
      <c r="M361" s="351"/>
      <c r="N361" s="1"/>
      <c r="O361" s="351"/>
      <c r="P361" s="138"/>
      <c r="Q361" s="148"/>
      <c r="R361" s="220"/>
      <c r="S361" s="22">
        <f ca="1">IF(S358="(Bye)",S347,IF(S359="(Bye)",S347,S347+1))</f>
        <v>32</v>
      </c>
      <c r="T361" s="19">
        <f ca="1">VLOOKUP(S361,dummy1!$O$9:$R$136,2,FALSE)</f>
        <v>42040</v>
      </c>
      <c r="U361" s="20">
        <f ca="1">VLOOKUP(S361,dummy1!$O$9:$R$136,3,FALSE)</f>
        <v>0.70833333333333337</v>
      </c>
      <c r="V361" s="420" t="str">
        <f ca="1">VLOOKUP(S361,dummy1!$O$9:$R$136,4,FALSE)</f>
        <v>Court 16</v>
      </c>
      <c r="W361" s="421"/>
      <c r="X361" s="421"/>
      <c r="Y361" s="421"/>
      <c r="Z361" s="421"/>
      <c r="AA361" s="421"/>
      <c r="AB361" s="421"/>
      <c r="AC361" s="421"/>
      <c r="AD361" s="422"/>
      <c r="AE361" s="366"/>
      <c r="AF361" s="138"/>
      <c r="AG361" s="138"/>
      <c r="AH361" s="218"/>
      <c r="AI361" s="1"/>
      <c r="AJ361" s="1"/>
      <c r="AK361" s="1"/>
      <c r="AL361" s="1"/>
      <c r="AM361" s="351"/>
      <c r="AN361" s="1"/>
      <c r="CS361" s="28"/>
      <c r="CT361" s="29"/>
      <c r="CU361" s="16"/>
      <c r="CV361" s="1"/>
      <c r="CW361" s="1"/>
      <c r="CX361" s="9"/>
      <c r="CY361" s="351"/>
      <c r="CZ361" s="9"/>
      <c r="DA361" s="351"/>
      <c r="DB361" s="9"/>
      <c r="DC361" s="351"/>
      <c r="DD361" s="9"/>
      <c r="DE361" s="351"/>
      <c r="DF361" s="9"/>
      <c r="DG361" s="368"/>
      <c r="DH361" s="156"/>
      <c r="DI361" s="29"/>
      <c r="DJ361" s="29"/>
      <c r="DK361" s="112"/>
      <c r="DL361" s="29"/>
      <c r="DM361" s="29"/>
      <c r="DN361" s="29"/>
      <c r="DO361" s="351"/>
      <c r="DP361" s="1"/>
      <c r="DQ361" s="351"/>
      <c r="DR361" s="1"/>
      <c r="DS361" s="351"/>
      <c r="DT361" s="1"/>
      <c r="DU361" s="351"/>
      <c r="DV361" s="1"/>
      <c r="DW361" s="351"/>
      <c r="DX361" s="138"/>
      <c r="DY361" s="1"/>
      <c r="DZ361" s="1"/>
      <c r="EA361" s="1"/>
      <c r="EB361" s="1"/>
      <c r="EC361" s="1"/>
      <c r="EO361" s="1"/>
      <c r="EP361" s="1"/>
      <c r="EQ361" s="1"/>
      <c r="ER361" s="1"/>
      <c r="ES361" s="1"/>
    </row>
    <row r="362" spans="1:149" ht="15" customHeight="1" x14ac:dyDescent="0.25">
      <c r="A362" s="138"/>
      <c r="B362" s="164"/>
      <c r="C362" s="1"/>
      <c r="D362" s="1"/>
      <c r="E362" s="1"/>
      <c r="F362" s="1"/>
      <c r="G362" s="351"/>
      <c r="H362" s="1"/>
      <c r="I362" s="351"/>
      <c r="J362" s="1"/>
      <c r="K362" s="351"/>
      <c r="L362" s="1"/>
      <c r="M362" s="351"/>
      <c r="N362" s="1"/>
      <c r="O362" s="351"/>
      <c r="P362" s="138"/>
      <c r="Q362" s="148"/>
      <c r="R362" s="221"/>
      <c r="S362" s="7"/>
      <c r="T362" s="5"/>
      <c r="U362" s="5"/>
      <c r="V362" s="18"/>
      <c r="W362" s="355"/>
      <c r="X362" s="18"/>
      <c r="Y362" s="355"/>
      <c r="Z362" s="18"/>
      <c r="AA362" s="355"/>
      <c r="AB362" s="18"/>
      <c r="AC362" s="355"/>
      <c r="AD362" s="18"/>
      <c r="AE362" s="367"/>
      <c r="AF362" s="138"/>
      <c r="AG362" s="138"/>
      <c r="AH362" s="218"/>
      <c r="AI362" s="1"/>
      <c r="AJ362" s="1"/>
      <c r="AK362" s="1"/>
      <c r="AL362" s="1"/>
      <c r="AM362" s="351"/>
      <c r="AN362" s="1"/>
      <c r="CS362" s="28"/>
      <c r="CT362" s="29"/>
      <c r="CU362" s="16"/>
      <c r="CV362" s="1"/>
      <c r="CW362" s="1"/>
      <c r="CX362" s="9"/>
      <c r="CY362" s="351"/>
      <c r="CZ362" s="9"/>
      <c r="DA362" s="351"/>
      <c r="DB362" s="9"/>
      <c r="DC362" s="351"/>
      <c r="DD362" s="9"/>
      <c r="DE362" s="351"/>
      <c r="DF362" s="9"/>
      <c r="DG362" s="368"/>
      <c r="DH362" s="156"/>
      <c r="DI362" s="29"/>
      <c r="DJ362" s="29"/>
      <c r="DK362" s="112"/>
      <c r="DL362" s="29"/>
      <c r="DM362" s="29"/>
      <c r="DN362" s="29"/>
      <c r="DO362" s="351"/>
      <c r="DP362" s="1"/>
      <c r="DQ362" s="351"/>
      <c r="DR362" s="1"/>
      <c r="DS362" s="351"/>
      <c r="DT362" s="1"/>
      <c r="DU362" s="351"/>
      <c r="DV362" s="1"/>
      <c r="DW362" s="351"/>
      <c r="DX362" s="138"/>
      <c r="DY362" s="1"/>
      <c r="DZ362" s="1"/>
      <c r="EA362" s="1"/>
      <c r="EB362" s="1"/>
      <c r="EC362" s="1"/>
      <c r="EO362" s="1"/>
      <c r="EP362" s="1"/>
      <c r="EQ362" s="1"/>
      <c r="ER362" s="1"/>
      <c r="ES362" s="1"/>
    </row>
    <row r="363" spans="1:149" ht="15" customHeight="1" x14ac:dyDescent="0.25">
      <c r="A363" s="138"/>
      <c r="B363" s="164"/>
      <c r="C363" s="1"/>
      <c r="D363" s="1"/>
      <c r="E363" s="1"/>
      <c r="F363" s="1"/>
      <c r="G363" s="351"/>
      <c r="H363" s="1"/>
      <c r="I363" s="351"/>
      <c r="J363" s="1"/>
      <c r="K363" s="351"/>
      <c r="L363" s="1"/>
      <c r="M363" s="351"/>
      <c r="N363" s="1"/>
      <c r="O363" s="351"/>
      <c r="P363" s="138"/>
      <c r="Q363" s="148"/>
      <c r="R363" s="242"/>
      <c r="S363" s="12"/>
      <c r="T363" s="13"/>
      <c r="U363" s="13"/>
      <c r="V363" s="8"/>
      <c r="W363" s="354"/>
      <c r="X363" s="8"/>
      <c r="Y363" s="354"/>
      <c r="Z363" s="8"/>
      <c r="AA363" s="354"/>
      <c r="AB363" s="8"/>
      <c r="AC363" s="354"/>
      <c r="AD363" s="8"/>
      <c r="AE363" s="354"/>
      <c r="AF363" s="138"/>
      <c r="AG363" s="138"/>
      <c r="AH363" s="218"/>
      <c r="AI363" s="1"/>
      <c r="AJ363" s="1"/>
      <c r="AK363" s="1"/>
      <c r="AL363" s="1"/>
      <c r="AM363" s="351"/>
      <c r="AN363" s="1"/>
      <c r="CS363" s="28"/>
      <c r="CT363" s="29"/>
      <c r="CU363" s="16"/>
      <c r="CV363" s="1"/>
      <c r="CW363" s="1"/>
      <c r="CX363" s="9"/>
      <c r="CY363" s="351"/>
      <c r="CZ363" s="9"/>
      <c r="DA363" s="351"/>
      <c r="DB363" s="9"/>
      <c r="DC363" s="351"/>
      <c r="DD363" s="9"/>
      <c r="DE363" s="351"/>
      <c r="DF363" s="9"/>
      <c r="DG363" s="368"/>
      <c r="DH363" s="156"/>
      <c r="DI363" s="29"/>
      <c r="DJ363" s="29"/>
      <c r="DK363" s="112"/>
      <c r="DL363" s="29"/>
      <c r="DM363" s="29"/>
      <c r="DN363" s="29"/>
      <c r="DO363" s="351"/>
      <c r="DP363" s="1"/>
      <c r="DQ363" s="351"/>
      <c r="DR363" s="1"/>
      <c r="DS363" s="351"/>
      <c r="DT363" s="1"/>
      <c r="DU363" s="351"/>
      <c r="DV363" s="1"/>
      <c r="DW363" s="351"/>
      <c r="DX363" s="138"/>
      <c r="DY363" s="1"/>
      <c r="DZ363" s="1"/>
      <c r="EA363" s="1"/>
      <c r="EB363" s="1"/>
      <c r="EC363" s="1"/>
      <c r="EO363" s="1"/>
      <c r="EP363" s="1"/>
      <c r="EQ363" s="1"/>
      <c r="ER363" s="1"/>
      <c r="ES363" s="1"/>
    </row>
    <row r="364" spans="1:149" ht="15" customHeight="1" x14ac:dyDescent="0.25">
      <c r="A364" s="137" t="str">
        <f ca="1">IF(OR(C365="(Bye)",C366="(Bye)"),"Bye","")</f>
        <v>Bye</v>
      </c>
      <c r="B364" s="165"/>
      <c r="C364" s="12"/>
      <c r="D364" s="13"/>
      <c r="E364" s="8"/>
      <c r="F364" s="8"/>
      <c r="G364" s="354"/>
      <c r="H364" s="8"/>
      <c r="I364" s="354"/>
      <c r="J364" s="8"/>
      <c r="K364" s="354"/>
      <c r="L364" s="8"/>
      <c r="M364" s="354"/>
      <c r="N364" s="8"/>
      <c r="O364" s="363"/>
      <c r="P364" s="138"/>
      <c r="Q364" s="148"/>
      <c r="R364" s="217"/>
      <c r="S364" s="16"/>
      <c r="T364" s="1"/>
      <c r="U364" s="1"/>
      <c r="V364" s="9"/>
      <c r="W364" s="351"/>
      <c r="X364" s="9"/>
      <c r="Y364" s="351"/>
      <c r="Z364" s="9"/>
      <c r="AA364" s="351"/>
      <c r="AB364" s="9"/>
      <c r="AC364" s="351"/>
      <c r="AD364" s="9"/>
      <c r="AE364" s="351"/>
      <c r="AF364" s="138"/>
      <c r="AG364" s="138"/>
      <c r="AH364" s="218"/>
      <c r="AI364" s="1"/>
      <c r="AJ364" s="1"/>
      <c r="AK364" s="1"/>
      <c r="AL364" s="1"/>
      <c r="AM364" s="351"/>
      <c r="AN364" s="1"/>
      <c r="CS364" s="28"/>
      <c r="CT364" s="29"/>
      <c r="CU364" s="16"/>
      <c r="CV364" s="1"/>
      <c r="CW364" s="1"/>
      <c r="CX364" s="9"/>
      <c r="CY364" s="351"/>
      <c r="CZ364" s="9"/>
      <c r="DA364" s="351"/>
      <c r="DB364" s="9"/>
      <c r="DC364" s="351"/>
      <c r="DD364" s="9"/>
      <c r="DE364" s="351"/>
      <c r="DF364" s="9"/>
      <c r="DG364" s="368"/>
      <c r="DH364" s="156"/>
      <c r="DI364" s="29"/>
      <c r="DJ364" s="29"/>
      <c r="DK364" s="112"/>
      <c r="DL364" s="29"/>
      <c r="DM364" s="29"/>
      <c r="DN364" s="29"/>
      <c r="DO364" s="351"/>
      <c r="DP364" s="1"/>
      <c r="DQ364" s="351"/>
      <c r="DR364" s="1"/>
      <c r="DS364" s="351"/>
      <c r="DT364" s="1"/>
      <c r="DU364" s="351"/>
      <c r="DV364" s="1"/>
      <c r="DW364" s="351"/>
      <c r="DX364" s="138"/>
      <c r="DY364" s="1"/>
      <c r="DZ364" s="1"/>
      <c r="EA364" s="1"/>
      <c r="EB364" s="1"/>
      <c r="EC364" s="1"/>
      <c r="EO364" s="1"/>
      <c r="EP364" s="1"/>
      <c r="EQ364" s="1"/>
      <c r="ER364" s="1"/>
      <c r="ES364" s="1"/>
    </row>
    <row r="365" spans="1:149" ht="15" customHeight="1" thickBot="1" x14ac:dyDescent="0.3">
      <c r="B365" s="160" t="str">
        <f ca="1">"L"&amp;C144</f>
        <v>L8</v>
      </c>
      <c r="C365" s="15" t="str">
        <f ca="1">IF(P141=$A$11,C142,IF(P142=$A$11,C141,""))</f>
        <v>(Bye)</v>
      </c>
      <c r="D365" s="1" t="str">
        <f ca="1">IF(P141=$A$11,D142,IF(P142=$A$11,D141,"Loser Match "&amp;C144))</f>
        <v/>
      </c>
      <c r="E365" s="1"/>
      <c r="F365" s="23"/>
      <c r="G365" s="352"/>
      <c r="H365" s="23"/>
      <c r="I365" s="352"/>
      <c r="J365" s="23"/>
      <c r="K365" s="352"/>
      <c r="L365" s="23"/>
      <c r="M365" s="352"/>
      <c r="N365" s="23"/>
      <c r="O365" s="364"/>
      <c r="P365" s="138">
        <f ca="1">IF(C366="(Bye)",$A$11,IF(F365&gt;F366,1,0)+IF(H365&gt;H366,1,0)+IF(J365&gt;J366,1,0)+IF(L365&gt;L366,1,0)+IF(N365&gt;N366,1,0))</f>
        <v>3</v>
      </c>
      <c r="Q365" s="148"/>
      <c r="R365" s="217"/>
      <c r="S365" s="16"/>
      <c r="T365" s="1"/>
      <c r="U365" s="1"/>
      <c r="V365" s="9"/>
      <c r="W365" s="351"/>
      <c r="X365" s="9"/>
      <c r="Y365" s="351"/>
      <c r="Z365" s="9"/>
      <c r="AA365" s="351"/>
      <c r="AB365" s="9"/>
      <c r="AC365" s="351"/>
      <c r="AD365" s="9"/>
      <c r="AE365" s="351"/>
      <c r="AF365" s="138"/>
      <c r="AG365" s="138"/>
      <c r="AH365" s="218"/>
      <c r="AI365" s="1"/>
      <c r="AJ365" s="1"/>
      <c r="AK365" s="1"/>
      <c r="AL365" s="1"/>
      <c r="AM365" s="351"/>
      <c r="AN365" s="1"/>
      <c r="CS365" s="28"/>
      <c r="CT365" s="29"/>
      <c r="CU365" s="16"/>
      <c r="CV365" s="1"/>
      <c r="CW365" s="1"/>
      <c r="CX365" s="9"/>
      <c r="CY365" s="351"/>
      <c r="CZ365" s="9"/>
      <c r="DA365" s="351"/>
      <c r="DB365" s="9"/>
      <c r="DC365" s="351"/>
      <c r="DD365" s="9"/>
      <c r="DE365" s="351"/>
      <c r="DF365" s="9"/>
      <c r="DG365" s="368"/>
      <c r="DH365" s="156"/>
      <c r="DI365" s="29"/>
      <c r="DJ365" s="29"/>
      <c r="DK365" s="112"/>
      <c r="DL365" s="29"/>
      <c r="DM365" s="29"/>
      <c r="DN365" s="29"/>
      <c r="DO365" s="351"/>
      <c r="DP365" s="1"/>
      <c r="DQ365" s="351"/>
      <c r="DR365" s="1"/>
      <c r="DS365" s="351"/>
      <c r="DT365" s="1"/>
      <c r="DU365" s="351"/>
      <c r="DV365" s="1"/>
      <c r="DW365" s="351"/>
      <c r="DX365" s="138"/>
      <c r="DY365" s="1"/>
      <c r="DZ365" s="1"/>
      <c r="EA365" s="1"/>
      <c r="EB365" s="1"/>
      <c r="EC365" s="1"/>
      <c r="EO365" s="1"/>
      <c r="EP365" s="1"/>
      <c r="EQ365" s="1"/>
      <c r="ER365" s="1"/>
      <c r="ES365" s="1"/>
    </row>
    <row r="366" spans="1:149" ht="15" customHeight="1" x14ac:dyDescent="0.25">
      <c r="B366" s="160" t="str">
        <f ca="1">"L"&amp;C150</f>
        <v>L8</v>
      </c>
      <c r="C366" s="15" t="str">
        <f ca="1">IF(P147=$A$11,C148,IF(P148=$A$11,C147,""))</f>
        <v>(Bye)</v>
      </c>
      <c r="D366" s="10" t="str">
        <f ca="1">IF(P147=$A$11,D148,IF(P148=$A$11,D147,"Loser Match "&amp;C150))</f>
        <v/>
      </c>
      <c r="E366" s="10"/>
      <c r="F366" s="24"/>
      <c r="G366" s="353"/>
      <c r="H366" s="24"/>
      <c r="I366" s="353"/>
      <c r="J366" s="24"/>
      <c r="K366" s="353"/>
      <c r="L366" s="24"/>
      <c r="M366" s="353"/>
      <c r="N366" s="24"/>
      <c r="O366" s="365"/>
      <c r="P366" s="149">
        <f ca="1">IF(C365="(Bye)",$A$11,IF(F365&lt;F366,1,0)+IF(H365&lt;H366,1,0)+IF(J365&lt;J366,1,0)+IF(L365&lt;L366,1,0)+IF(N365&lt;N366,1,0))</f>
        <v>3</v>
      </c>
      <c r="Q366" s="138"/>
      <c r="R366" s="217"/>
      <c r="S366" s="16"/>
      <c r="T366" s="1"/>
      <c r="U366" s="1"/>
      <c r="V366" s="9"/>
      <c r="W366" s="351"/>
      <c r="X366" s="9"/>
      <c r="Y366" s="351"/>
      <c r="Z366" s="9"/>
      <c r="AA366" s="351"/>
      <c r="AB366" s="9"/>
      <c r="AC366" s="351"/>
      <c r="AD366" s="9"/>
      <c r="AE366" s="351"/>
      <c r="AF366" s="138"/>
      <c r="AG366" s="138"/>
      <c r="AH366" s="218"/>
      <c r="AI366" s="1"/>
      <c r="AJ366" s="1"/>
      <c r="AK366" s="1"/>
      <c r="AL366" s="1"/>
      <c r="AM366" s="351"/>
      <c r="AN366" s="1"/>
      <c r="CS366" s="28"/>
      <c r="CT366" s="29"/>
      <c r="CU366" s="16"/>
      <c r="CV366" s="1"/>
      <c r="CW366" s="1"/>
      <c r="CX366" s="9"/>
      <c r="CY366" s="351"/>
      <c r="CZ366" s="9"/>
      <c r="DA366" s="351"/>
      <c r="DB366" s="9"/>
      <c r="DC366" s="351"/>
      <c r="DD366" s="9"/>
      <c r="DE366" s="351"/>
      <c r="DF366" s="9"/>
      <c r="DG366" s="368"/>
      <c r="DH366" s="156"/>
      <c r="DI366" s="29"/>
      <c r="DJ366" s="29"/>
      <c r="DK366" s="112"/>
      <c r="DL366" s="29"/>
      <c r="DM366" s="29"/>
      <c r="DN366" s="29"/>
      <c r="DO366" s="351"/>
      <c r="DP366" s="1"/>
      <c r="DQ366" s="351"/>
      <c r="DR366" s="1"/>
      <c r="DS366" s="351"/>
      <c r="DT366" s="1"/>
      <c r="DU366" s="351"/>
      <c r="DV366" s="1"/>
      <c r="DW366" s="351"/>
      <c r="DX366" s="138"/>
      <c r="DY366" s="1"/>
      <c r="DZ366" s="1"/>
      <c r="EA366" s="1"/>
      <c r="EB366" s="1"/>
      <c r="EC366" s="1"/>
      <c r="EO366" s="1"/>
      <c r="EP366" s="1"/>
      <c r="EQ366" s="1"/>
      <c r="ER366" s="1"/>
      <c r="ES366" s="1"/>
    </row>
    <row r="367" spans="1:149" ht="15" customHeight="1" x14ac:dyDescent="0.25">
      <c r="B367" s="335"/>
      <c r="C367" s="16"/>
      <c r="D367" s="1"/>
      <c r="E367" s="1"/>
      <c r="F367" s="9"/>
      <c r="G367" s="351"/>
      <c r="H367" s="9"/>
      <c r="I367" s="351"/>
      <c r="J367" s="9"/>
      <c r="K367" s="351"/>
      <c r="L367" s="9"/>
      <c r="M367" s="351"/>
      <c r="N367" s="9"/>
      <c r="O367" s="366"/>
      <c r="P367" s="138"/>
      <c r="Q367" s="138"/>
      <c r="R367" s="217"/>
      <c r="S367" s="16"/>
      <c r="T367" s="1"/>
      <c r="U367" s="1"/>
      <c r="V367" s="9"/>
      <c r="W367" s="351"/>
      <c r="X367" s="9"/>
      <c r="Y367" s="351"/>
      <c r="Z367" s="9"/>
      <c r="AA367" s="351"/>
      <c r="AB367" s="9"/>
      <c r="AC367" s="351"/>
      <c r="AD367" s="9"/>
      <c r="AE367" s="351"/>
      <c r="AF367" s="138"/>
      <c r="AG367" s="138"/>
      <c r="AH367" s="218"/>
      <c r="AI367" s="1"/>
      <c r="AJ367" s="1"/>
      <c r="AK367" s="1"/>
      <c r="AL367" s="1"/>
      <c r="AM367" s="351"/>
      <c r="AN367" s="1"/>
      <c r="CS367" s="28"/>
      <c r="CT367" s="29"/>
      <c r="CU367" s="16"/>
      <c r="CV367" s="1"/>
      <c r="CW367" s="1"/>
      <c r="CX367" s="9"/>
      <c r="CY367" s="351"/>
      <c r="CZ367" s="9"/>
      <c r="DA367" s="351"/>
      <c r="DB367" s="9"/>
      <c r="DC367" s="351"/>
      <c r="DD367" s="9"/>
      <c r="DE367" s="351"/>
      <c r="DF367" s="9"/>
      <c r="DG367" s="368"/>
      <c r="DH367" s="156"/>
      <c r="DI367" s="29"/>
      <c r="DJ367" s="29"/>
      <c r="DK367" s="112"/>
      <c r="DL367" s="29"/>
      <c r="DM367" s="29"/>
      <c r="DN367" s="29"/>
      <c r="DO367" s="351"/>
      <c r="DP367" s="1"/>
      <c r="DQ367" s="351"/>
      <c r="DR367" s="1"/>
      <c r="DS367" s="351"/>
      <c r="DT367" s="1"/>
      <c r="DU367" s="351"/>
      <c r="DV367" s="1"/>
      <c r="DW367" s="351"/>
      <c r="DX367" s="138"/>
      <c r="DY367" s="1"/>
      <c r="DZ367" s="1"/>
      <c r="EA367" s="1"/>
      <c r="EB367" s="1"/>
      <c r="EC367" s="1"/>
      <c r="EO367" s="1"/>
      <c r="EP367" s="1"/>
      <c r="EQ367" s="1"/>
      <c r="ER367" s="1"/>
      <c r="ES367" s="1"/>
    </row>
    <row r="368" spans="1:149" ht="15" customHeight="1" x14ac:dyDescent="0.25">
      <c r="B368" s="21"/>
      <c r="C368" s="22">
        <f ca="1">IF(C365="(Bye)",C354,IF(C366="(Bye)",C354,C354+1))</f>
        <v>12</v>
      </c>
      <c r="D368" s="19">
        <f ca="1">VLOOKUP(C368,dummy1!$O$9:$R$72,2,FALSE)</f>
        <v>42040</v>
      </c>
      <c r="E368" s="20">
        <f ca="1">VLOOKUP(C368,dummy1!$O$9:$R$72,3,FALSE)</f>
        <v>0.625</v>
      </c>
      <c r="F368" s="123" t="str">
        <f ca="1">VLOOKUP(C368,dummy1!$O$9:$R$72,4,FALSE)</f>
        <v>Court 12</v>
      </c>
      <c r="G368" s="372"/>
      <c r="H368" s="124"/>
      <c r="I368" s="372"/>
      <c r="J368" s="124"/>
      <c r="K368" s="372"/>
      <c r="L368" s="124"/>
      <c r="M368" s="372"/>
      <c r="N368" s="125"/>
      <c r="O368" s="366"/>
      <c r="P368" s="138"/>
      <c r="Q368" s="138"/>
      <c r="R368" s="217"/>
      <c r="S368" s="16"/>
      <c r="T368" s="1"/>
      <c r="U368" s="1"/>
      <c r="V368" s="9"/>
      <c r="W368" s="351"/>
      <c r="X368" s="9"/>
      <c r="Y368" s="351"/>
      <c r="Z368" s="9"/>
      <c r="AA368" s="351"/>
      <c r="AB368" s="9"/>
      <c r="AC368" s="351"/>
      <c r="AD368" s="9"/>
      <c r="AE368" s="351"/>
      <c r="AF368" s="138"/>
      <c r="AG368" s="138"/>
      <c r="AH368" s="218"/>
      <c r="AI368" s="1"/>
      <c r="AJ368" s="1"/>
      <c r="AK368" s="1"/>
      <c r="AL368" s="1"/>
      <c r="AM368" s="351"/>
      <c r="AN368" s="1"/>
      <c r="CS368" s="28"/>
      <c r="CT368" s="29"/>
      <c r="CU368" s="16"/>
      <c r="CV368" s="1"/>
      <c r="CW368" s="1"/>
      <c r="CX368" s="9"/>
      <c r="CY368" s="351"/>
      <c r="CZ368" s="9"/>
      <c r="DA368" s="351"/>
      <c r="DB368" s="9"/>
      <c r="DC368" s="351"/>
      <c r="DD368" s="9"/>
      <c r="DE368" s="351"/>
      <c r="DF368" s="9"/>
      <c r="DG368" s="368"/>
      <c r="DH368" s="156"/>
      <c r="DI368" s="29"/>
      <c r="DJ368" s="29"/>
      <c r="DK368" s="112"/>
      <c r="DL368" s="29"/>
      <c r="DM368" s="29"/>
      <c r="DN368" s="29"/>
      <c r="DO368" s="351"/>
      <c r="DP368" s="1"/>
      <c r="DQ368" s="351"/>
      <c r="DR368" s="1"/>
      <c r="DS368" s="351"/>
      <c r="DT368" s="1"/>
      <c r="DU368" s="351"/>
      <c r="DV368" s="1"/>
      <c r="DW368" s="351"/>
      <c r="DX368" s="138"/>
      <c r="DY368" s="1"/>
      <c r="DZ368" s="1"/>
      <c r="EA368" s="1"/>
      <c r="EB368" s="1"/>
      <c r="EC368" s="1"/>
      <c r="EO368" s="1"/>
      <c r="EP368" s="1"/>
      <c r="EQ368" s="1"/>
      <c r="ER368" s="1"/>
      <c r="ES368" s="1"/>
    </row>
    <row r="369" spans="1:149" ht="15" customHeight="1" x14ac:dyDescent="0.25">
      <c r="B369" s="17"/>
      <c r="C369" s="7"/>
      <c r="D369" s="5"/>
      <c r="E369" s="5"/>
      <c r="F369" s="18"/>
      <c r="G369" s="355"/>
      <c r="H369" s="18"/>
      <c r="I369" s="355"/>
      <c r="J369" s="18"/>
      <c r="K369" s="355"/>
      <c r="L369" s="18"/>
      <c r="M369" s="355"/>
      <c r="N369" s="18"/>
      <c r="O369" s="367"/>
      <c r="P369" s="138"/>
      <c r="Q369" s="138"/>
      <c r="R369" s="217"/>
      <c r="S369" s="16"/>
      <c r="T369" s="1"/>
      <c r="U369" s="1"/>
      <c r="V369" s="9"/>
      <c r="W369" s="351"/>
      <c r="X369" s="9"/>
      <c r="Y369" s="351"/>
      <c r="Z369" s="9"/>
      <c r="AA369" s="351"/>
      <c r="AB369" s="9"/>
      <c r="AC369" s="351"/>
      <c r="AD369" s="9"/>
      <c r="AE369" s="351"/>
      <c r="AF369" s="138"/>
      <c r="AG369" s="138"/>
      <c r="AH369" s="218"/>
      <c r="AI369" s="1"/>
      <c r="AJ369" s="1"/>
      <c r="AK369" s="1"/>
      <c r="AL369" s="1"/>
      <c r="AM369" s="351"/>
      <c r="AN369" s="1"/>
      <c r="CS369" s="28"/>
      <c r="CT369" s="29"/>
      <c r="CU369" s="16"/>
      <c r="CV369" s="1"/>
      <c r="CW369" s="1"/>
      <c r="CX369" s="9"/>
      <c r="CY369" s="351"/>
      <c r="CZ369" s="9"/>
      <c r="DA369" s="351"/>
      <c r="DB369" s="9"/>
      <c r="DC369" s="351"/>
      <c r="DD369" s="9"/>
      <c r="DE369" s="351"/>
      <c r="DF369" s="9"/>
      <c r="DG369" s="368"/>
      <c r="DH369" s="156"/>
      <c r="DI369" s="29"/>
      <c r="DJ369" s="29"/>
      <c r="DK369" s="112"/>
      <c r="DL369" s="29"/>
      <c r="DM369" s="29"/>
      <c r="DN369" s="29"/>
      <c r="DO369" s="351"/>
      <c r="DP369" s="1"/>
      <c r="DQ369" s="351"/>
      <c r="DR369" s="1"/>
      <c r="DS369" s="351"/>
      <c r="DT369" s="1"/>
      <c r="DU369" s="351"/>
      <c r="DV369" s="1"/>
      <c r="DW369" s="351"/>
      <c r="DX369" s="138"/>
      <c r="DY369" s="1"/>
      <c r="DZ369" s="1"/>
      <c r="EA369" s="1"/>
      <c r="EB369" s="1"/>
      <c r="EC369" s="1"/>
      <c r="EO369" s="1"/>
      <c r="EP369" s="1"/>
      <c r="EQ369" s="1"/>
      <c r="ER369" s="1"/>
      <c r="ES369" s="1"/>
    </row>
    <row r="370" spans="1:149" ht="15" customHeight="1" x14ac:dyDescent="0.25">
      <c r="B370" s="8"/>
      <c r="C370" s="12"/>
      <c r="D370" s="13"/>
      <c r="E370" s="13"/>
      <c r="F370" s="8"/>
      <c r="G370" s="354"/>
      <c r="H370" s="8"/>
      <c r="I370" s="354"/>
      <c r="J370" s="8"/>
      <c r="K370" s="354"/>
      <c r="L370" s="8"/>
      <c r="M370" s="354"/>
      <c r="N370" s="8"/>
      <c r="O370" s="354"/>
      <c r="P370" s="138"/>
      <c r="Q370" s="138"/>
      <c r="R370" s="243"/>
      <c r="S370" s="7"/>
      <c r="T370" s="5"/>
      <c r="U370" s="5"/>
      <c r="V370" s="18"/>
      <c r="W370" s="355"/>
      <c r="X370" s="18"/>
      <c r="Y370" s="355"/>
      <c r="Z370" s="18"/>
      <c r="AA370" s="355"/>
      <c r="AB370" s="18"/>
      <c r="AC370" s="355"/>
      <c r="AD370" s="18"/>
      <c r="AE370" s="355"/>
      <c r="AF370" s="138"/>
      <c r="AG370" s="138"/>
      <c r="AH370" s="218"/>
      <c r="AI370" s="1"/>
      <c r="AJ370" s="1"/>
      <c r="AK370" s="1"/>
      <c r="AL370" s="1"/>
      <c r="AM370" s="351"/>
      <c r="AN370" s="1"/>
      <c r="CS370" s="28"/>
      <c r="CT370" s="29"/>
      <c r="CU370" s="16"/>
      <c r="CV370" s="1"/>
      <c r="CW370" s="1"/>
      <c r="CX370" s="9"/>
      <c r="CY370" s="351"/>
      <c r="CZ370" s="9"/>
      <c r="DA370" s="351"/>
      <c r="DB370" s="9"/>
      <c r="DC370" s="351"/>
      <c r="DD370" s="9"/>
      <c r="DE370" s="351"/>
      <c r="DF370" s="9"/>
      <c r="DG370" s="368"/>
      <c r="DH370" s="156"/>
      <c r="DI370" s="29"/>
      <c r="DJ370" s="29"/>
      <c r="DK370" s="112"/>
      <c r="DL370" s="29"/>
      <c r="DM370" s="29"/>
      <c r="DN370" s="29"/>
      <c r="DO370" s="351"/>
      <c r="DP370" s="1"/>
      <c r="DQ370" s="351"/>
      <c r="DR370" s="1"/>
      <c r="DS370" s="351"/>
      <c r="DT370" s="1"/>
      <c r="DU370" s="351"/>
      <c r="DV370" s="1"/>
      <c r="DW370" s="351"/>
      <c r="DX370" s="138"/>
      <c r="DY370" s="1"/>
      <c r="DZ370" s="1"/>
      <c r="EA370" s="1"/>
      <c r="EB370" s="1"/>
      <c r="EC370" s="1"/>
      <c r="EO370" s="1"/>
      <c r="EP370" s="1"/>
      <c r="EQ370" s="1"/>
      <c r="ER370" s="1"/>
      <c r="ES370" s="1"/>
    </row>
    <row r="371" spans="1:149" ht="15" customHeight="1" x14ac:dyDescent="0.25">
      <c r="B371" s="9"/>
      <c r="C371" s="16"/>
      <c r="D371" s="1"/>
      <c r="E371" s="1"/>
      <c r="F371" s="9"/>
      <c r="G371" s="351"/>
      <c r="H371" s="9"/>
      <c r="I371" s="351"/>
      <c r="J371" s="9"/>
      <c r="K371" s="351"/>
      <c r="L371" s="9"/>
      <c r="M371" s="351"/>
      <c r="N371" s="9"/>
      <c r="O371" s="351"/>
      <c r="P371" s="138"/>
      <c r="R371" s="222"/>
      <c r="S371" s="12"/>
      <c r="T371" s="13"/>
      <c r="U371" s="8"/>
      <c r="V371" s="8"/>
      <c r="W371" s="354"/>
      <c r="X371" s="8"/>
      <c r="Y371" s="354"/>
      <c r="Z371" s="8"/>
      <c r="AA371" s="354"/>
      <c r="AB371" s="8"/>
      <c r="AC371" s="354"/>
      <c r="AD371" s="8"/>
      <c r="AE371" s="363"/>
      <c r="AG371" s="138"/>
      <c r="AH371" s="218"/>
      <c r="AI371" s="1"/>
      <c r="AJ371" s="1"/>
      <c r="AK371" s="1"/>
      <c r="AL371" s="1"/>
      <c r="AM371" s="351"/>
      <c r="AN371" s="1"/>
      <c r="AW371" s="137"/>
      <c r="AX371" s="170"/>
      <c r="AY371" s="12"/>
      <c r="AZ371" s="13"/>
      <c r="BA371" s="8"/>
      <c r="BB371" s="8"/>
      <c r="BC371" s="354"/>
      <c r="BD371" s="8"/>
      <c r="BE371" s="354"/>
      <c r="BF371" s="8"/>
      <c r="BG371" s="354"/>
      <c r="BH371" s="8"/>
      <c r="BI371" s="354"/>
      <c r="BJ371" s="8"/>
      <c r="BK371" s="363"/>
      <c r="BL371" s="137"/>
      <c r="CS371" s="28"/>
      <c r="CT371" s="29"/>
      <c r="CU371" s="16"/>
      <c r="CV371" s="1"/>
      <c r="CW371" s="1"/>
      <c r="CX371" s="9"/>
      <c r="CY371" s="351"/>
      <c r="CZ371" s="9"/>
      <c r="DA371" s="351"/>
      <c r="DB371" s="9"/>
      <c r="DC371" s="351"/>
      <c r="DD371" s="9"/>
      <c r="DE371" s="351"/>
      <c r="DF371" s="9"/>
      <c r="DG371" s="368"/>
      <c r="DH371" s="156"/>
      <c r="DI371" s="29"/>
      <c r="DJ371" s="29"/>
      <c r="DK371" s="112"/>
      <c r="DL371" s="29"/>
      <c r="DM371" s="29"/>
      <c r="DN371" s="29"/>
      <c r="DO371" s="351"/>
      <c r="DP371" s="1"/>
      <c r="DQ371" s="351"/>
      <c r="DR371" s="1"/>
      <c r="DS371" s="351"/>
      <c r="DT371" s="1"/>
      <c r="DU371" s="351"/>
      <c r="DV371" s="1"/>
      <c r="DW371" s="351"/>
      <c r="DX371" s="138"/>
      <c r="DY371" s="1"/>
      <c r="DZ371" s="1"/>
      <c r="EA371" s="1"/>
      <c r="EB371" s="1"/>
      <c r="EC371" s="1"/>
      <c r="EO371" s="1"/>
      <c r="EP371" s="1"/>
      <c r="EQ371" s="1"/>
      <c r="ER371" s="1"/>
      <c r="ES371" s="1"/>
    </row>
    <row r="372" spans="1:149" ht="15" customHeight="1" thickBot="1" x14ac:dyDescent="0.3">
      <c r="B372" s="9"/>
      <c r="C372" s="16"/>
      <c r="D372" s="1"/>
      <c r="E372" s="1"/>
      <c r="F372" s="9"/>
      <c r="G372" s="351"/>
      <c r="H372" s="9"/>
      <c r="I372" s="351"/>
      <c r="J372" s="9"/>
      <c r="K372" s="351"/>
      <c r="L372" s="9"/>
      <c r="M372" s="351"/>
      <c r="N372" s="9"/>
      <c r="O372" s="351"/>
      <c r="P372" s="138"/>
      <c r="R372" s="159" t="str">
        <f ca="1">"L"&amp;S195</f>
        <v>L28</v>
      </c>
      <c r="S372" s="27" t="str">
        <f>IF(AF192=$A$11,S193,IF(AF193=$A$11,S192,""))</f>
        <v/>
      </c>
      <c r="T372" s="1" t="str">
        <f ca="1">IF(AF192=$A$11,T193,IF(AF193=$A$11,T192,"Loser Match "&amp;S195))</f>
        <v>Loser Match 28</v>
      </c>
      <c r="U372" s="1"/>
      <c r="V372" s="23"/>
      <c r="W372" s="352"/>
      <c r="X372" s="23"/>
      <c r="Y372" s="352"/>
      <c r="Z372" s="23"/>
      <c r="AA372" s="352"/>
      <c r="AB372" s="23"/>
      <c r="AC372" s="352"/>
      <c r="AD372" s="23"/>
      <c r="AE372" s="364"/>
      <c r="AF372" s="138">
        <f ca="1">IF(S373="(Bye)",$A$11,IF(V372&gt;V373,1,0)+IF(X372&gt;X373,1,0)+IF(Z372&gt;Z373,1,0)+IF(AB372&gt;AB373,1,0)+IF(AD372&gt;AD373,1,0))</f>
        <v>3</v>
      </c>
      <c r="AG372" s="138"/>
      <c r="AH372" s="218"/>
      <c r="AI372" s="1"/>
      <c r="AJ372" s="1"/>
      <c r="AK372" s="1"/>
      <c r="AL372" s="1"/>
      <c r="AM372" s="351"/>
      <c r="AN372" s="1"/>
      <c r="AW372" s="137"/>
      <c r="AX372" s="177" t="str">
        <f ca="1">"L"&amp;AI141</f>
        <v>L38</v>
      </c>
      <c r="AY372" s="27" t="str">
        <f>IF(AV138=$A$11,AI139,IF(AV139=$A$11,AI138,""))</f>
        <v/>
      </c>
      <c r="AZ372" s="1" t="str">
        <f ca="1">IF(AV138=$A$11,AJ139,IF(AV139=$A$11,AJ138,"Loser Match "&amp;AI141))</f>
        <v>Loser Match 38</v>
      </c>
      <c r="BB372" s="23"/>
      <c r="BC372" s="352"/>
      <c r="BD372" s="23"/>
      <c r="BE372" s="352"/>
      <c r="BF372" s="23"/>
      <c r="BG372" s="352"/>
      <c r="BH372" s="23"/>
      <c r="BI372" s="352"/>
      <c r="BJ372" s="23"/>
      <c r="BK372" s="364"/>
      <c r="BL372" s="138">
        <f>IF(BB372&gt;BB373,1,0)+IF(BD372&gt;BD373,1,0)+IF(BF372&gt;BF373,1,0)+IF(BH372&gt;BH373,1,0)+IF(BJ372&gt;BJ373,1,0)</f>
        <v>0</v>
      </c>
      <c r="CS372" s="28"/>
      <c r="CT372" s="29"/>
      <c r="CU372" s="16"/>
      <c r="CV372" s="1"/>
      <c r="CW372" s="1"/>
      <c r="CX372" s="9"/>
      <c r="CY372" s="351"/>
      <c r="CZ372" s="9"/>
      <c r="DA372" s="351"/>
      <c r="DB372" s="9"/>
      <c r="DC372" s="351"/>
      <c r="DD372" s="9"/>
      <c r="DE372" s="351"/>
      <c r="DF372" s="9"/>
      <c r="DG372" s="368"/>
      <c r="DH372" s="156"/>
      <c r="DI372" s="29"/>
      <c r="DJ372" s="29"/>
      <c r="DK372" s="112"/>
      <c r="DL372" s="29"/>
      <c r="DM372" s="29"/>
      <c r="DN372" s="29"/>
      <c r="DO372" s="351"/>
      <c r="DP372" s="1"/>
      <c r="DQ372" s="351"/>
      <c r="DR372" s="1"/>
      <c r="DS372" s="351"/>
      <c r="DT372" s="1"/>
      <c r="DU372" s="351"/>
      <c r="DV372" s="1"/>
      <c r="DW372" s="351"/>
      <c r="DX372" s="138"/>
      <c r="DY372" s="1"/>
      <c r="DZ372" s="1"/>
      <c r="EA372" s="1"/>
      <c r="EB372" s="1"/>
      <c r="EC372" s="1"/>
      <c r="EO372" s="1"/>
      <c r="EP372" s="1"/>
      <c r="EQ372" s="1"/>
      <c r="ER372" s="1"/>
      <c r="ES372" s="1"/>
    </row>
    <row r="373" spans="1:149" ht="15" customHeight="1" x14ac:dyDescent="0.25">
      <c r="B373" s="9"/>
      <c r="C373" s="16"/>
      <c r="D373" s="1"/>
      <c r="E373" s="1"/>
      <c r="F373" s="9"/>
      <c r="G373" s="351"/>
      <c r="H373" s="9"/>
      <c r="I373" s="351"/>
      <c r="J373" s="9"/>
      <c r="K373" s="351"/>
      <c r="L373" s="9"/>
      <c r="M373" s="351"/>
      <c r="N373" s="9"/>
      <c r="O373" s="351"/>
      <c r="P373" s="138"/>
      <c r="Q373" s="207"/>
      <c r="R373" s="238" t="str">
        <f ca="1">IF(AND(C379="(Bye)",C380&lt;&gt;""),B380,"")</f>
        <v>L8</v>
      </c>
      <c r="S373" s="15" t="str">
        <f ca="1">IF(P379=$A$11,C379,IF(P380=$A$11,C380,""))</f>
        <v>(Bye)</v>
      </c>
      <c r="T373" s="10" t="str">
        <f ca="1">IF(P379=$A$11,D379,IF(P380=$A$11,D380,"Winner Match "&amp;C382))</f>
        <v/>
      </c>
      <c r="U373" s="10"/>
      <c r="V373" s="24"/>
      <c r="W373" s="353"/>
      <c r="X373" s="24"/>
      <c r="Y373" s="353"/>
      <c r="Z373" s="24"/>
      <c r="AA373" s="353"/>
      <c r="AB373" s="24"/>
      <c r="AC373" s="353"/>
      <c r="AD373" s="24"/>
      <c r="AE373" s="365"/>
      <c r="AF373" s="149">
        <f>IF(S372="(Bye)",$A$11,IF(V372&lt;V373,1,0)+IF(X372&lt;X373,1,0)+IF(Z372&lt;Z373,1,0)+IF(AB372&lt;AB373,1,0)+IF(AD372&lt;AD373,1,0))</f>
        <v>0</v>
      </c>
      <c r="AG373" s="148"/>
      <c r="AH373" s="218"/>
      <c r="AI373" s="1"/>
      <c r="AJ373" s="1"/>
      <c r="AK373" s="1"/>
      <c r="AL373" s="1"/>
      <c r="AM373" s="351"/>
      <c r="AN373" s="1"/>
      <c r="AW373" s="207"/>
      <c r="AX373" s="161"/>
      <c r="AY373" s="15" t="str">
        <f>IF(AV379=$A$11,AI379,IF(AV380=$A$11,AI380,""))</f>
        <v/>
      </c>
      <c r="AZ373" s="10" t="str">
        <f ca="1">IF(AV379=$A$11,AJ379,IF(AV380=$A$11,AJ380,"Winner Match "&amp;AI382))</f>
        <v>Winner Match 47</v>
      </c>
      <c r="BA373" s="10"/>
      <c r="BB373" s="24"/>
      <c r="BC373" s="353"/>
      <c r="BD373" s="24"/>
      <c r="BE373" s="353"/>
      <c r="BF373" s="24"/>
      <c r="BG373" s="353"/>
      <c r="BH373" s="24"/>
      <c r="BI373" s="353"/>
      <c r="BJ373" s="24"/>
      <c r="BK373" s="365"/>
      <c r="BL373" s="149">
        <f>IF(BB372&lt;BB373,1,0)+IF(BD372&lt;BD373,1,0)+IF(BF372&lt;BF373,1,0)+IF(BH372&lt;BH373,1,0)+IF(BJ372&lt;BJ373,1,0)</f>
        <v>0</v>
      </c>
      <c r="BM373" s="28"/>
      <c r="CS373" s="28"/>
      <c r="CT373" s="29"/>
      <c r="CU373" s="29"/>
      <c r="CV373" s="29"/>
      <c r="CW373" s="29"/>
      <c r="CX373" s="29"/>
      <c r="CY373" s="368"/>
      <c r="CZ373" s="29"/>
      <c r="DA373" s="368"/>
      <c r="DB373" s="29"/>
      <c r="DC373" s="368"/>
      <c r="DD373" s="29"/>
      <c r="DE373" s="368"/>
      <c r="DF373" s="29"/>
      <c r="DG373" s="368"/>
      <c r="DH373" s="156"/>
      <c r="DI373" s="1"/>
      <c r="DJ373" s="1"/>
      <c r="DK373" s="1"/>
      <c r="DL373" s="1"/>
      <c r="DM373" s="1"/>
      <c r="DN373" s="1"/>
      <c r="DO373" s="351"/>
      <c r="DP373" s="1"/>
      <c r="DQ373" s="351"/>
      <c r="DR373" s="1"/>
      <c r="DS373" s="351"/>
      <c r="DT373" s="1"/>
      <c r="DU373" s="351"/>
      <c r="DV373" s="1"/>
      <c r="DW373" s="351"/>
      <c r="DX373" s="1"/>
      <c r="DY373" s="1"/>
      <c r="DZ373" s="1"/>
      <c r="EA373" s="1"/>
      <c r="EB373" s="1"/>
      <c r="EC373" s="1"/>
      <c r="EO373" s="1"/>
      <c r="EP373" s="1"/>
      <c r="EQ373" s="1"/>
      <c r="ER373" s="1"/>
      <c r="ES373" s="1"/>
    </row>
    <row r="374" spans="1:149" ht="15" customHeight="1" x14ac:dyDescent="0.25">
      <c r="B374" s="9"/>
      <c r="C374" s="16"/>
      <c r="D374" s="1"/>
      <c r="E374" s="1"/>
      <c r="F374" s="9"/>
      <c r="G374" s="351"/>
      <c r="H374" s="9"/>
      <c r="I374" s="351"/>
      <c r="J374" s="9"/>
      <c r="K374" s="351"/>
      <c r="L374" s="9"/>
      <c r="M374" s="351"/>
      <c r="N374" s="9"/>
      <c r="O374" s="351"/>
      <c r="P374" s="138"/>
      <c r="Q374" s="148"/>
      <c r="R374" s="238"/>
      <c r="S374" s="16"/>
      <c r="T374" s="1"/>
      <c r="U374" s="1"/>
      <c r="V374" s="9"/>
      <c r="W374" s="351"/>
      <c r="X374" s="9"/>
      <c r="Y374" s="351"/>
      <c r="Z374" s="9"/>
      <c r="AA374" s="351"/>
      <c r="AB374" s="9"/>
      <c r="AC374" s="351"/>
      <c r="AD374" s="9"/>
      <c r="AE374" s="366"/>
      <c r="AG374" s="148"/>
      <c r="AH374" s="218"/>
      <c r="AI374" s="1"/>
      <c r="AJ374" s="1"/>
      <c r="AK374" s="1"/>
      <c r="AL374" s="1"/>
      <c r="AM374" s="351"/>
      <c r="AN374" s="1"/>
      <c r="AW374" s="148"/>
      <c r="AX374" s="161"/>
      <c r="AY374" s="16"/>
      <c r="BB374" s="9"/>
      <c r="BD374" s="9"/>
      <c r="BF374" s="9"/>
      <c r="BH374" s="9"/>
      <c r="BJ374" s="9"/>
      <c r="BK374" s="366"/>
      <c r="BL374" s="137"/>
      <c r="BM374" s="28"/>
      <c r="CS374" s="28"/>
      <c r="CT374" s="29"/>
      <c r="CU374" s="29"/>
      <c r="CV374" s="29"/>
      <c r="CW374" s="29"/>
      <c r="CX374" s="29"/>
      <c r="CY374" s="368"/>
      <c r="CZ374" s="29"/>
      <c r="DA374" s="368"/>
      <c r="DB374" s="29"/>
      <c r="DC374" s="368"/>
      <c r="DD374" s="29"/>
      <c r="DE374" s="368"/>
      <c r="DF374" s="29"/>
      <c r="DG374" s="368"/>
      <c r="DH374" s="156"/>
      <c r="DI374" s="1"/>
      <c r="DJ374" s="1"/>
      <c r="DK374" s="1"/>
      <c r="DL374" s="1"/>
      <c r="DM374" s="1"/>
      <c r="DN374" s="1"/>
      <c r="DO374" s="351"/>
      <c r="DP374" s="1"/>
      <c r="DQ374" s="351"/>
      <c r="DR374" s="1"/>
      <c r="DS374" s="351"/>
      <c r="DT374" s="1"/>
      <c r="DU374" s="351"/>
      <c r="DV374" s="1"/>
      <c r="DW374" s="351"/>
      <c r="DX374" s="1"/>
      <c r="DY374" s="1"/>
      <c r="DZ374" s="1"/>
      <c r="EA374" s="1"/>
      <c r="EB374" s="1"/>
      <c r="EC374" s="1"/>
      <c r="EO374" s="1"/>
      <c r="EP374" s="1"/>
      <c r="EQ374" s="1"/>
      <c r="ER374" s="1"/>
      <c r="ES374" s="1"/>
    </row>
    <row r="375" spans="1:149" ht="15" customHeight="1" x14ac:dyDescent="0.25">
      <c r="B375" s="9"/>
      <c r="C375" s="16"/>
      <c r="D375" s="1"/>
      <c r="E375" s="1"/>
      <c r="F375" s="9"/>
      <c r="G375" s="351"/>
      <c r="H375" s="9"/>
      <c r="I375" s="351"/>
      <c r="J375" s="9"/>
      <c r="K375" s="351"/>
      <c r="L375" s="9"/>
      <c r="M375" s="351"/>
      <c r="N375" s="9"/>
      <c r="O375" s="351"/>
      <c r="P375" s="138"/>
      <c r="Q375" s="148"/>
      <c r="R375" s="220"/>
      <c r="S375" s="22">
        <f ca="1">IF(S372="(Bye)",S361,IF(S373="(Bye)",S361,S361+1))</f>
        <v>32</v>
      </c>
      <c r="T375" s="19">
        <f ca="1">VLOOKUP(S375,dummy1!$O$9:$R$136,2,FALSE)</f>
        <v>42040</v>
      </c>
      <c r="U375" s="20">
        <f ca="1">VLOOKUP(S375,dummy1!$O$9:$R$136,3,FALSE)</f>
        <v>0.70833333333333337</v>
      </c>
      <c r="V375" s="420" t="str">
        <f ca="1">VLOOKUP(S375,dummy1!$O$9:$R$136,4,FALSE)</f>
        <v>Court 16</v>
      </c>
      <c r="W375" s="421"/>
      <c r="X375" s="421"/>
      <c r="Y375" s="421"/>
      <c r="Z375" s="421"/>
      <c r="AA375" s="421"/>
      <c r="AB375" s="421"/>
      <c r="AC375" s="421"/>
      <c r="AD375" s="422"/>
      <c r="AE375" s="366"/>
      <c r="AG375" s="148"/>
      <c r="AH375" s="218"/>
      <c r="AI375" s="1"/>
      <c r="AJ375" s="1"/>
      <c r="AK375" s="1"/>
      <c r="AL375" s="1"/>
      <c r="AM375" s="351"/>
      <c r="AN375" s="1"/>
      <c r="AW375" s="148"/>
      <c r="AX375" s="162"/>
      <c r="AY375" s="22">
        <f ca="1">AY347+1</f>
        <v>59</v>
      </c>
      <c r="AZ375" s="19">
        <f ca="1">VLOOKUP(AY375,dummy1!$O$9:$R$136,2,FALSE)</f>
        <v>42040</v>
      </c>
      <c r="BA375" s="20">
        <f ca="1">VLOOKUP(AY375,dummy1!$O$9:$R$136,3,FALSE)</f>
        <v>0.87500000000000011</v>
      </c>
      <c r="BB375" s="420" t="str">
        <f ca="1">VLOOKUP(AY375,dummy1!$O$9:$R$136,4,FALSE)</f>
        <v>Court 11</v>
      </c>
      <c r="BC375" s="421"/>
      <c r="BD375" s="421"/>
      <c r="BE375" s="421"/>
      <c r="BF375" s="421"/>
      <c r="BG375" s="421"/>
      <c r="BH375" s="421"/>
      <c r="BI375" s="421"/>
      <c r="BJ375" s="422"/>
      <c r="BK375" s="366"/>
      <c r="BL375" s="137"/>
      <c r="BM375" s="28"/>
      <c r="CS375" s="28"/>
      <c r="CT375" s="29"/>
      <c r="CU375" s="29"/>
      <c r="CV375" s="29"/>
      <c r="CW375" s="29"/>
      <c r="CX375" s="29"/>
      <c r="CY375" s="368"/>
      <c r="CZ375" s="29"/>
      <c r="DA375" s="368"/>
      <c r="DB375" s="29"/>
      <c r="DC375" s="368"/>
      <c r="DD375" s="29"/>
      <c r="DE375" s="368"/>
      <c r="DF375" s="29"/>
      <c r="DG375" s="368"/>
      <c r="DH375" s="156"/>
      <c r="DI375" s="1"/>
      <c r="DJ375" s="1"/>
      <c r="DK375" s="1"/>
      <c r="DL375" s="1"/>
      <c r="DM375" s="1"/>
      <c r="DN375" s="1"/>
      <c r="DO375" s="351"/>
      <c r="DP375" s="1"/>
      <c r="DQ375" s="351"/>
      <c r="DR375" s="1"/>
      <c r="DS375" s="351"/>
      <c r="DT375" s="1"/>
      <c r="DU375" s="351"/>
      <c r="DV375" s="1"/>
      <c r="DW375" s="351"/>
      <c r="DX375" s="1"/>
      <c r="DY375" s="1"/>
      <c r="DZ375" s="1"/>
      <c r="EA375" s="1"/>
      <c r="EB375" s="1"/>
      <c r="EC375" s="1"/>
      <c r="EO375" s="1"/>
      <c r="EP375" s="1"/>
      <c r="EQ375" s="1"/>
      <c r="ER375" s="1"/>
      <c r="ES375" s="1"/>
    </row>
    <row r="376" spans="1:149" ht="15" customHeight="1" x14ac:dyDescent="0.25">
      <c r="B376" s="9"/>
      <c r="C376" s="16"/>
      <c r="D376" s="1"/>
      <c r="E376" s="1"/>
      <c r="F376" s="9"/>
      <c r="G376" s="351"/>
      <c r="H376" s="9"/>
      <c r="I376" s="351"/>
      <c r="J376" s="9"/>
      <c r="K376" s="351"/>
      <c r="L376" s="9"/>
      <c r="M376" s="351"/>
      <c r="N376" s="9"/>
      <c r="O376" s="351"/>
      <c r="P376" s="138"/>
      <c r="Q376" s="148"/>
      <c r="R376" s="221"/>
      <c r="S376" s="7"/>
      <c r="T376" s="5"/>
      <c r="U376" s="5"/>
      <c r="V376" s="18"/>
      <c r="W376" s="355"/>
      <c r="X376" s="18"/>
      <c r="Y376" s="355"/>
      <c r="Z376" s="18"/>
      <c r="AA376" s="355"/>
      <c r="AB376" s="18"/>
      <c r="AC376" s="355"/>
      <c r="AD376" s="18"/>
      <c r="AE376" s="367"/>
      <c r="AG376" s="148"/>
      <c r="AH376" s="218"/>
      <c r="AI376" s="1"/>
      <c r="AJ376" s="1"/>
      <c r="AK376" s="1"/>
      <c r="AL376" s="1"/>
      <c r="AM376" s="351"/>
      <c r="AN376" s="1"/>
      <c r="AW376" s="148"/>
      <c r="AX376" s="163"/>
      <c r="AY376" s="7"/>
      <c r="AZ376" s="5"/>
      <c r="BA376" s="5"/>
      <c r="BB376" s="18"/>
      <c r="BC376" s="355"/>
      <c r="BD376" s="18"/>
      <c r="BE376" s="355"/>
      <c r="BF376" s="18"/>
      <c r="BG376" s="355"/>
      <c r="BH376" s="18"/>
      <c r="BI376" s="355"/>
      <c r="BJ376" s="18"/>
      <c r="BK376" s="367"/>
      <c r="BL376" s="137"/>
      <c r="BM376" s="28"/>
      <c r="CS376" s="28"/>
      <c r="CT376" s="29"/>
      <c r="CU376" s="29"/>
      <c r="CV376" s="29"/>
      <c r="CW376" s="29"/>
      <c r="CX376" s="29"/>
      <c r="CY376" s="368"/>
      <c r="CZ376" s="29"/>
      <c r="DA376" s="368"/>
      <c r="DB376" s="29"/>
      <c r="DC376" s="368"/>
      <c r="DD376" s="29"/>
      <c r="DE376" s="368"/>
      <c r="DF376" s="29"/>
      <c r="DG376" s="368"/>
      <c r="DH376" s="156"/>
      <c r="DI376" s="1"/>
      <c r="DJ376" s="1"/>
      <c r="DK376" s="1"/>
      <c r="DL376" s="1"/>
      <c r="DM376" s="1"/>
      <c r="DN376" s="1"/>
      <c r="DO376" s="351"/>
      <c r="DP376" s="1"/>
      <c r="DQ376" s="351"/>
      <c r="DR376" s="1"/>
      <c r="DS376" s="351"/>
      <c r="DT376" s="1"/>
      <c r="DU376" s="351"/>
      <c r="DV376" s="1"/>
      <c r="DW376" s="351"/>
      <c r="DX376" s="1"/>
      <c r="DY376" s="1"/>
      <c r="DZ376" s="1"/>
      <c r="EA376" s="1"/>
      <c r="EB376" s="1"/>
      <c r="EC376" s="1"/>
      <c r="EO376" s="1"/>
      <c r="EP376" s="1"/>
      <c r="EQ376" s="1"/>
      <c r="ER376" s="1"/>
      <c r="ES376" s="1"/>
    </row>
    <row r="377" spans="1:149" ht="15" customHeight="1" x14ac:dyDescent="0.25">
      <c r="B377" s="18"/>
      <c r="C377" s="7"/>
      <c r="D377" s="5"/>
      <c r="E377" s="5"/>
      <c r="F377" s="18"/>
      <c r="G377" s="355"/>
      <c r="H377" s="18"/>
      <c r="I377" s="355"/>
      <c r="J377" s="18"/>
      <c r="K377" s="355"/>
      <c r="L377" s="18"/>
      <c r="M377" s="355"/>
      <c r="N377" s="18"/>
      <c r="O377" s="355"/>
      <c r="P377" s="138"/>
      <c r="Q377" s="148"/>
      <c r="R377" s="218"/>
      <c r="S377" s="1"/>
      <c r="T377" s="1"/>
      <c r="U377" s="1"/>
      <c r="V377" s="1"/>
      <c r="W377" s="351"/>
      <c r="X377" s="1"/>
      <c r="Y377" s="351"/>
      <c r="Z377" s="1"/>
      <c r="AA377" s="351"/>
      <c r="AB377" s="1"/>
      <c r="AC377" s="351"/>
      <c r="AD377" s="1"/>
      <c r="AE377" s="351"/>
      <c r="AF377" s="138"/>
      <c r="AG377" s="148"/>
      <c r="AH377" s="218"/>
      <c r="AI377" s="1"/>
      <c r="AJ377" s="1"/>
      <c r="AK377" s="1"/>
      <c r="AL377" s="1"/>
      <c r="AM377" s="351"/>
      <c r="AN377" s="1"/>
      <c r="AW377" s="148"/>
      <c r="BM377" s="28"/>
      <c r="CS377" s="28"/>
      <c r="CT377" s="29"/>
      <c r="CU377" s="29"/>
      <c r="CV377" s="29"/>
      <c r="CW377" s="29"/>
      <c r="CX377" s="29"/>
      <c r="CY377" s="368"/>
      <c r="CZ377" s="29"/>
      <c r="DA377" s="368"/>
      <c r="DB377" s="29"/>
      <c r="DC377" s="368"/>
      <c r="DD377" s="29"/>
      <c r="DE377" s="368"/>
      <c r="DF377" s="29"/>
      <c r="DG377" s="368"/>
      <c r="DH377" s="156"/>
      <c r="DI377" s="1"/>
      <c r="DJ377" s="1"/>
      <c r="DK377" s="1"/>
      <c r="DL377" s="1"/>
      <c r="DM377" s="1"/>
      <c r="DN377" s="1"/>
      <c r="DO377" s="351"/>
      <c r="DP377" s="1"/>
      <c r="DQ377" s="351"/>
      <c r="DR377" s="1"/>
      <c r="DS377" s="351"/>
      <c r="DT377" s="1"/>
      <c r="DU377" s="351"/>
      <c r="DV377" s="1"/>
      <c r="DW377" s="351"/>
      <c r="DX377" s="1"/>
      <c r="DY377" s="1"/>
      <c r="DZ377" s="1"/>
      <c r="EA377" s="1"/>
      <c r="EB377" s="1"/>
      <c r="EC377" s="1"/>
      <c r="EO377" s="1"/>
      <c r="EP377" s="1"/>
      <c r="EQ377" s="1"/>
      <c r="ER377" s="1"/>
      <c r="ES377" s="1"/>
    </row>
    <row r="378" spans="1:149" ht="15" customHeight="1" x14ac:dyDescent="0.25">
      <c r="A378" s="137" t="str">
        <f ca="1">IF(OR(C379="(Bye)",C380="(Bye)"),"Bye","")</f>
        <v>Bye</v>
      </c>
      <c r="B378" s="106"/>
      <c r="C378" s="12"/>
      <c r="D378" s="13"/>
      <c r="E378" s="8"/>
      <c r="F378" s="8"/>
      <c r="G378" s="354"/>
      <c r="H378" s="8"/>
      <c r="I378" s="354"/>
      <c r="J378" s="8"/>
      <c r="K378" s="354"/>
      <c r="L378" s="8"/>
      <c r="M378" s="354"/>
      <c r="N378" s="8"/>
      <c r="O378" s="363"/>
      <c r="P378" s="138"/>
      <c r="Q378" s="148"/>
      <c r="R378" s="218"/>
      <c r="S378" s="1"/>
      <c r="T378" s="1"/>
      <c r="U378" s="1"/>
      <c r="V378" s="1"/>
      <c r="W378" s="351"/>
      <c r="X378" s="1"/>
      <c r="Y378" s="351"/>
      <c r="Z378" s="1"/>
      <c r="AA378" s="351"/>
      <c r="AB378" s="1"/>
      <c r="AC378" s="351"/>
      <c r="AD378" s="1"/>
      <c r="AE378" s="351"/>
      <c r="AF378" s="138"/>
      <c r="AG378" s="148"/>
      <c r="AH378" s="248"/>
      <c r="AI378" s="12"/>
      <c r="AJ378" s="13"/>
      <c r="AK378" s="8"/>
      <c r="AL378" s="8"/>
      <c r="AM378" s="354"/>
      <c r="AN378" s="8"/>
      <c r="AO378" s="354"/>
      <c r="AP378" s="8"/>
      <c r="AQ378" s="354"/>
      <c r="AR378" s="8"/>
      <c r="AS378" s="354"/>
      <c r="AT378" s="8"/>
      <c r="AU378" s="363"/>
      <c r="AV378" s="137"/>
      <c r="AW378" s="148"/>
      <c r="BM378" s="28"/>
      <c r="CD378" s="176"/>
      <c r="CE378" s="12"/>
      <c r="CF378" s="13"/>
      <c r="CG378" s="8"/>
      <c r="CH378" s="8"/>
      <c r="CI378" s="354"/>
      <c r="CJ378" s="8"/>
      <c r="CK378" s="354"/>
      <c r="CL378" s="8"/>
      <c r="CM378" s="354"/>
      <c r="CN378" s="8"/>
      <c r="CO378" s="354"/>
      <c r="CP378" s="8"/>
      <c r="CQ378" s="363"/>
      <c r="CR378" s="137"/>
      <c r="CS378" s="28"/>
      <c r="CT378" s="29"/>
      <c r="CU378" s="29"/>
      <c r="CV378" s="29"/>
      <c r="CW378" s="29"/>
      <c r="CX378" s="29"/>
      <c r="CY378" s="368"/>
      <c r="CZ378" s="29"/>
      <c r="DA378" s="368"/>
      <c r="DB378" s="29"/>
      <c r="DC378" s="368"/>
      <c r="DD378" s="29"/>
      <c r="DE378" s="368"/>
      <c r="DF378" s="29"/>
      <c r="DG378" s="368"/>
      <c r="DH378" s="156"/>
      <c r="DI378" s="1"/>
      <c r="DJ378" s="1"/>
      <c r="DK378" s="1"/>
      <c r="DL378" s="1"/>
      <c r="DM378" s="1"/>
      <c r="DN378" s="1"/>
      <c r="DO378" s="351"/>
      <c r="DP378" s="1"/>
      <c r="DQ378" s="351"/>
      <c r="DR378" s="1"/>
      <c r="DS378" s="351"/>
      <c r="DT378" s="1"/>
      <c r="DU378" s="351"/>
      <c r="DV378" s="1"/>
      <c r="DW378" s="351"/>
      <c r="DX378" s="1"/>
      <c r="DY378" s="1"/>
      <c r="DZ378" s="1"/>
      <c r="EA378" s="1"/>
      <c r="EB378" s="1"/>
      <c r="EC378" s="1"/>
      <c r="EO378" s="1"/>
      <c r="EP378" s="1"/>
      <c r="EQ378" s="1"/>
      <c r="ER378" s="1"/>
      <c r="ES378" s="1"/>
    </row>
    <row r="379" spans="1:149" ht="15" customHeight="1" thickBot="1" x14ac:dyDescent="0.3">
      <c r="B379" s="160" t="str">
        <f ca="1">"L"&amp;C156</f>
        <v>L8</v>
      </c>
      <c r="C379" s="15" t="str">
        <f ca="1">IF(P153=$A$11,C154,IF(P154=$A$11,C153,""))</f>
        <v>(Bye)</v>
      </c>
      <c r="D379" s="1" t="str">
        <f ca="1">IF(P153=$A$11,D154,IF(P154=$A$11,D153,"Loser Match "&amp;C156))</f>
        <v/>
      </c>
      <c r="E379" s="1"/>
      <c r="F379" s="23"/>
      <c r="G379" s="352"/>
      <c r="H379" s="23"/>
      <c r="I379" s="352"/>
      <c r="J379" s="23"/>
      <c r="K379" s="352"/>
      <c r="L379" s="23"/>
      <c r="M379" s="352"/>
      <c r="N379" s="23"/>
      <c r="O379" s="364"/>
      <c r="P379" s="138">
        <f ca="1">IF(C380="(Bye)",$A$11,IF(F379&gt;F380,1,0)+IF(H379&gt;H380,1,0)+IF(J379&gt;J380,1,0)+IF(L379&gt;L380,1,0)+IF(N379&gt;N380,1,0))</f>
        <v>3</v>
      </c>
      <c r="Q379" s="148"/>
      <c r="R379" s="218"/>
      <c r="S379" s="1"/>
      <c r="T379" s="1"/>
      <c r="U379" s="1"/>
      <c r="V379" s="1"/>
      <c r="W379" s="351"/>
      <c r="X379" s="1"/>
      <c r="Y379" s="351"/>
      <c r="Z379" s="1"/>
      <c r="AA379" s="351"/>
      <c r="AB379" s="1"/>
      <c r="AC379" s="351"/>
      <c r="AD379" s="1"/>
      <c r="AE379" s="351"/>
      <c r="AF379" s="138"/>
      <c r="AG379" s="147"/>
      <c r="AH379" s="249" t="str">
        <f ca="1">IF(AND(S373="(Bye)",S372&lt;&gt;""),R372,"")</f>
        <v/>
      </c>
      <c r="AI379" s="27" t="str">
        <f ca="1">IF(AF372=$A$11,S372,IF(AF373=$A$11,S373,""))</f>
        <v/>
      </c>
      <c r="AJ379" s="1" t="str">
        <f ca="1">IF(AF372=$A$11,T372,IF(AF373=$A$11,T373,"Winner Match "&amp;S375))</f>
        <v>Loser Match 28</v>
      </c>
      <c r="AK379" s="1"/>
      <c r="AL379" s="23"/>
      <c r="AM379" s="352"/>
      <c r="AN379" s="23"/>
      <c r="AO379" s="352"/>
      <c r="AP379" s="23"/>
      <c r="AQ379" s="352"/>
      <c r="AR379" s="23"/>
      <c r="AS379" s="352"/>
      <c r="AT379" s="23"/>
      <c r="AU379" s="364"/>
      <c r="AV379" s="138">
        <f>IF(AL379&gt;AL380,1,0)+IF(AN379&gt;AN380,1,0)+IF(AP379&gt;AP380,1,0)+IF(AR379&gt;AR380,1,0)+IF(AT379&gt;AT380,1,0)</f>
        <v>0</v>
      </c>
      <c r="AW379" s="148"/>
      <c r="BM379" s="28"/>
      <c r="CD379" s="180" t="str">
        <f ca="1">"L"&amp;AY81</f>
        <v>L50</v>
      </c>
      <c r="CE379" s="27" t="str">
        <f>IF(BL78=$A$11,AY79,IF(BL79=$A$11,AY78,""))</f>
        <v/>
      </c>
      <c r="CF379" s="1" t="str">
        <f ca="1">IF(BL78=$A$11,AZ79,IF(BL79=$A$11,AZ78,"Loser Match "&amp;AY81))</f>
        <v>Loser Match 50</v>
      </c>
      <c r="CH379" s="23"/>
      <c r="CI379" s="352"/>
      <c r="CJ379" s="23"/>
      <c r="CK379" s="352"/>
      <c r="CL379" s="23"/>
      <c r="CM379" s="352"/>
      <c r="CN379" s="23"/>
      <c r="CO379" s="352"/>
      <c r="CP379" s="23"/>
      <c r="CQ379" s="364"/>
      <c r="CR379" s="138">
        <f>IF(CH379&gt;CH380,1,0)+IF(CJ379&gt;CJ380,1,0)+IF(CL379&gt;CL380,1,0)+IF(CN379&gt;CN380,1,0)+IF(CP379&gt;CP380,1,0)</f>
        <v>0</v>
      </c>
      <c r="CS379" s="28"/>
      <c r="CT379" s="29"/>
      <c r="CU379" s="29"/>
      <c r="CV379" s="29"/>
      <c r="CW379" s="29"/>
      <c r="CX379" s="29"/>
      <c r="CY379" s="368"/>
      <c r="CZ379" s="29"/>
      <c r="DA379" s="368"/>
      <c r="DB379" s="29"/>
      <c r="DC379" s="368"/>
      <c r="DD379" s="29"/>
      <c r="DE379" s="368"/>
      <c r="DF379" s="29"/>
      <c r="DG379" s="368"/>
      <c r="DH379" s="156"/>
      <c r="DI379" s="1"/>
      <c r="DJ379" s="1"/>
      <c r="DK379" s="1"/>
      <c r="DL379" s="1"/>
      <c r="DM379" s="1"/>
      <c r="DN379" s="1"/>
      <c r="DO379" s="351"/>
      <c r="DP379" s="1"/>
      <c r="DQ379" s="351"/>
      <c r="DR379" s="1"/>
      <c r="DS379" s="351"/>
      <c r="DT379" s="1"/>
      <c r="DU379" s="351"/>
      <c r="DV379" s="1"/>
      <c r="DW379" s="351"/>
      <c r="DX379" s="1"/>
      <c r="DY379" s="1"/>
      <c r="DZ379" s="1"/>
      <c r="EA379" s="1"/>
      <c r="EB379" s="1"/>
      <c r="EC379" s="1"/>
      <c r="EO379" s="1"/>
      <c r="EP379" s="1"/>
      <c r="EQ379" s="1"/>
      <c r="ER379" s="1"/>
      <c r="ES379" s="1"/>
    </row>
    <row r="380" spans="1:149" ht="15" customHeight="1" x14ac:dyDescent="0.25">
      <c r="B380" s="160" t="str">
        <f ca="1">"L"&amp;C162</f>
        <v>L8</v>
      </c>
      <c r="C380" s="15" t="str">
        <f ca="1">IF(P159=$A$11,C160,IF(P160=$A$11,C159,""))</f>
        <v>(Bye)</v>
      </c>
      <c r="D380" s="10" t="str">
        <f ca="1">IF(P159=$A$11,D160,IF(P160=$A$11,D159,"Loser Match "&amp;C162))</f>
        <v/>
      </c>
      <c r="E380" s="10"/>
      <c r="F380" s="24"/>
      <c r="G380" s="353"/>
      <c r="H380" s="24"/>
      <c r="I380" s="353"/>
      <c r="J380" s="24"/>
      <c r="K380" s="353"/>
      <c r="L380" s="24"/>
      <c r="M380" s="353"/>
      <c r="N380" s="24"/>
      <c r="O380" s="365"/>
      <c r="P380" s="149">
        <f ca="1">IF(C379="(Bye)",$A$11,IF(F379&lt;F380,1,0)+IF(H379&lt;H380,1,0)+IF(J379&lt;J380,1,0)+IF(L379&lt;L380,1,0)+IF(N379&lt;N380,1,0))</f>
        <v>3</v>
      </c>
      <c r="Q380" s="138"/>
      <c r="R380" s="218"/>
      <c r="S380" s="1"/>
      <c r="T380" s="1"/>
      <c r="U380" s="1"/>
      <c r="V380" s="1"/>
      <c r="W380" s="351"/>
      <c r="X380" s="1"/>
      <c r="Y380" s="351"/>
      <c r="Z380" s="1"/>
      <c r="AA380" s="351"/>
      <c r="AB380" s="1"/>
      <c r="AC380" s="351"/>
      <c r="AD380" s="1"/>
      <c r="AE380" s="351"/>
      <c r="AF380" s="138"/>
      <c r="AG380" s="148"/>
      <c r="AH380" s="219" t="str">
        <f ca="1">IF(AND(S387="(Bye)",S386&lt;&gt;""),R386,"")</f>
        <v/>
      </c>
      <c r="AI380" s="15" t="str">
        <f ca="1">IF(AF386=$A$11,S386,IF(AF387=$A$11,S387,""))</f>
        <v/>
      </c>
      <c r="AJ380" s="10" t="str">
        <f ca="1">IF(AF386=$A$11,T386,IF(AF387=$A$11,T387,"Winner Match "&amp;S389))</f>
        <v>Loser Match 27</v>
      </c>
      <c r="AK380" s="10"/>
      <c r="AL380" s="24"/>
      <c r="AM380" s="353"/>
      <c r="AN380" s="24"/>
      <c r="AO380" s="353"/>
      <c r="AP380" s="24"/>
      <c r="AQ380" s="353"/>
      <c r="AR380" s="24"/>
      <c r="AS380" s="353"/>
      <c r="AT380" s="24"/>
      <c r="AU380" s="365"/>
      <c r="AV380" s="149">
        <f>IF(AL379&lt;AL380,1,0)+IF(AN379&lt;AN380,1,0)+IF(AP379&lt;AP380,1,0)+IF(AR379&lt;AR380,1,0)+IF(AT379&lt;AT380,1,0)</f>
        <v>0</v>
      </c>
      <c r="BM380" s="28"/>
      <c r="CC380" s="207"/>
      <c r="CD380" s="161"/>
      <c r="CE380" s="15" t="str">
        <f>IF(CB386=$A$11,BO386,IF(CB387=$A$11,BO387,""))</f>
        <v/>
      </c>
      <c r="CF380" s="10" t="str">
        <f ca="1">IF(CB386=$A$11,BP386,IF(CB387=$A$11,BP387,"Winner Match "&amp;BO389))</f>
        <v>Winner Match 66</v>
      </c>
      <c r="CG380" s="10"/>
      <c r="CH380" s="24"/>
      <c r="CI380" s="353"/>
      <c r="CJ380" s="24"/>
      <c r="CK380" s="353"/>
      <c r="CL380" s="24"/>
      <c r="CM380" s="353"/>
      <c r="CN380" s="24"/>
      <c r="CO380" s="353"/>
      <c r="CP380" s="24"/>
      <c r="CQ380" s="365"/>
      <c r="CR380" s="149">
        <f>IF(CH379&lt;CH380,1,0)+IF(CJ379&lt;CJ380,1,0)+IF(CL379&lt;CL380,1,0)+IF(CN379&lt;CN380,1,0)+IF(CP379&lt;CP380,1,0)</f>
        <v>0</v>
      </c>
    </row>
    <row r="381" spans="1:149" ht="15" customHeight="1" x14ac:dyDescent="0.25">
      <c r="B381" s="335"/>
      <c r="C381" s="16"/>
      <c r="D381" s="1"/>
      <c r="E381" s="1"/>
      <c r="F381" s="9"/>
      <c r="G381" s="351"/>
      <c r="H381" s="9"/>
      <c r="I381" s="351"/>
      <c r="J381" s="9"/>
      <c r="K381" s="351"/>
      <c r="L381" s="9"/>
      <c r="M381" s="351"/>
      <c r="N381" s="9"/>
      <c r="O381" s="366"/>
      <c r="P381" s="138"/>
      <c r="Q381" s="138"/>
      <c r="R381" s="218"/>
      <c r="S381" s="1"/>
      <c r="T381" s="1"/>
      <c r="U381" s="1"/>
      <c r="V381" s="1"/>
      <c r="W381" s="351"/>
      <c r="X381" s="1"/>
      <c r="Y381" s="351"/>
      <c r="Z381" s="1"/>
      <c r="AA381" s="351"/>
      <c r="AB381" s="1"/>
      <c r="AC381" s="351"/>
      <c r="AD381" s="1"/>
      <c r="AE381" s="351"/>
      <c r="AF381" s="138"/>
      <c r="AG381" s="148"/>
      <c r="AH381" s="219"/>
      <c r="AI381" s="16"/>
      <c r="AJ381" s="1"/>
      <c r="AK381" s="1"/>
      <c r="AL381" s="9"/>
      <c r="AM381" s="351"/>
      <c r="AN381" s="9"/>
      <c r="AP381" s="9"/>
      <c r="AR381" s="9"/>
      <c r="AT381" s="9"/>
      <c r="AU381" s="366"/>
      <c r="AV381" s="137"/>
      <c r="BM381" s="28"/>
      <c r="CC381" s="148"/>
      <c r="CD381" s="161"/>
      <c r="CE381" s="16"/>
      <c r="CH381" s="9"/>
      <c r="CJ381" s="9"/>
      <c r="CL381" s="9"/>
      <c r="CN381" s="9"/>
      <c r="CP381" s="9"/>
      <c r="CQ381" s="366"/>
      <c r="CR381" s="137"/>
    </row>
    <row r="382" spans="1:149" ht="15" customHeight="1" x14ac:dyDescent="0.25">
      <c r="B382" s="162"/>
      <c r="C382" s="22">
        <f ca="1">IF(C379="(Bye)",C368,IF(C380="(Bye)",C368,C368+1))</f>
        <v>12</v>
      </c>
      <c r="D382" s="19">
        <f ca="1">VLOOKUP(C382,dummy1!$O$9:$R$72,2,FALSE)</f>
        <v>42040</v>
      </c>
      <c r="E382" s="20">
        <f ca="1">VLOOKUP(C382,dummy1!$O$9:$R$72,3,FALSE)</f>
        <v>0.625</v>
      </c>
      <c r="F382" s="123" t="str">
        <f ca="1">VLOOKUP(C382,dummy1!$O$9:$R$72,4,FALSE)</f>
        <v>Court 12</v>
      </c>
      <c r="G382" s="372"/>
      <c r="H382" s="124"/>
      <c r="I382" s="372"/>
      <c r="J382" s="124"/>
      <c r="K382" s="372"/>
      <c r="L382" s="124"/>
      <c r="M382" s="372"/>
      <c r="N382" s="125"/>
      <c r="O382" s="366"/>
      <c r="P382" s="138"/>
      <c r="Q382" s="138"/>
      <c r="R382" s="218"/>
      <c r="S382" s="1"/>
      <c r="T382" s="1"/>
      <c r="U382" s="1"/>
      <c r="V382" s="1"/>
      <c r="W382" s="351"/>
      <c r="X382" s="1"/>
      <c r="Y382" s="351"/>
      <c r="Z382" s="1"/>
      <c r="AA382" s="351"/>
      <c r="AB382" s="1"/>
      <c r="AC382" s="351"/>
      <c r="AD382" s="1"/>
      <c r="AE382" s="351"/>
      <c r="AF382" s="138"/>
      <c r="AG382" s="148"/>
      <c r="AH382" s="220"/>
      <c r="AI382" s="22">
        <f ca="1">AI354+1</f>
        <v>47</v>
      </c>
      <c r="AJ382" s="19">
        <f ca="1">VLOOKUP(AI382,dummy1!$O$9:$R$136,2,FALSE)</f>
        <v>42040</v>
      </c>
      <c r="AK382" s="20">
        <f ca="1">VLOOKUP(AI382,dummy1!$O$9:$R$136,3,FALSE)</f>
        <v>0.79166666666666674</v>
      </c>
      <c r="AL382" s="420" t="str">
        <f ca="1">VLOOKUP(AI382,dummy1!$O$9:$R$136,4,FALSE)</f>
        <v>Court 15</v>
      </c>
      <c r="AM382" s="421"/>
      <c r="AN382" s="421"/>
      <c r="AO382" s="421"/>
      <c r="AP382" s="421"/>
      <c r="AQ382" s="421"/>
      <c r="AR382" s="421"/>
      <c r="AS382" s="421"/>
      <c r="AT382" s="422"/>
      <c r="AU382" s="366"/>
      <c r="AV382" s="137"/>
      <c r="BM382" s="28"/>
      <c r="CC382" s="148"/>
      <c r="CD382" s="162"/>
      <c r="CE382" s="22">
        <f ca="1">CE326+1</f>
        <v>71</v>
      </c>
      <c r="CF382" s="19">
        <f ca="1">VLOOKUP(CE382,dummy1!$O$9:$R$136,2,FALSE)</f>
        <v>42041</v>
      </c>
      <c r="CG382" s="20">
        <f ca="1">VLOOKUP(CE382,dummy1!$O$9:$R$136,3,FALSE)</f>
        <v>0.625</v>
      </c>
      <c r="CH382" s="420" t="str">
        <f ca="1">VLOOKUP(CE382,dummy1!$O$9:$R$136,4,FALSE)</f>
        <v>Court 7</v>
      </c>
      <c r="CI382" s="421"/>
      <c r="CJ382" s="421"/>
      <c r="CK382" s="421"/>
      <c r="CL382" s="421"/>
      <c r="CM382" s="421"/>
      <c r="CN382" s="421"/>
      <c r="CO382" s="421"/>
      <c r="CP382" s="422"/>
      <c r="CQ382" s="366"/>
      <c r="CR382" s="137"/>
    </row>
    <row r="383" spans="1:149" ht="15" customHeight="1" x14ac:dyDescent="0.25">
      <c r="B383" s="163"/>
      <c r="C383" s="7"/>
      <c r="D383" s="5"/>
      <c r="E383" s="5"/>
      <c r="F383" s="18"/>
      <c r="G383" s="355"/>
      <c r="H383" s="18"/>
      <c r="I383" s="355"/>
      <c r="J383" s="18"/>
      <c r="K383" s="355"/>
      <c r="L383" s="18"/>
      <c r="M383" s="355"/>
      <c r="N383" s="18"/>
      <c r="O383" s="367"/>
      <c r="P383" s="138"/>
      <c r="Q383" s="138"/>
      <c r="R383" s="218"/>
      <c r="S383" s="1"/>
      <c r="T383" s="1"/>
      <c r="U383" s="1"/>
      <c r="V383" s="1"/>
      <c r="W383" s="351"/>
      <c r="X383" s="1"/>
      <c r="Y383" s="351"/>
      <c r="Z383" s="1"/>
      <c r="AA383" s="351"/>
      <c r="AB383" s="1"/>
      <c r="AC383" s="351"/>
      <c r="AD383" s="1"/>
      <c r="AE383" s="351"/>
      <c r="AF383" s="138"/>
      <c r="AG383" s="148"/>
      <c r="AH383" s="221"/>
      <c r="AI383" s="7"/>
      <c r="AJ383" s="5"/>
      <c r="AK383" s="5"/>
      <c r="AL383" s="18"/>
      <c r="AM383" s="355"/>
      <c r="AN383" s="18"/>
      <c r="AO383" s="355"/>
      <c r="AP383" s="18"/>
      <c r="AQ383" s="355"/>
      <c r="AR383" s="18"/>
      <c r="AS383" s="355"/>
      <c r="AT383" s="18"/>
      <c r="AU383" s="367"/>
      <c r="AV383" s="137"/>
      <c r="BM383" s="28"/>
      <c r="CC383" s="148"/>
      <c r="CD383" s="163"/>
      <c r="CE383" s="7"/>
      <c r="CF383" s="5"/>
      <c r="CG383" s="5"/>
      <c r="CH383" s="18"/>
      <c r="CI383" s="355"/>
      <c r="CJ383" s="18"/>
      <c r="CK383" s="355"/>
      <c r="CL383" s="18"/>
      <c r="CM383" s="355"/>
      <c r="CN383" s="18"/>
      <c r="CO383" s="355"/>
      <c r="CP383" s="18"/>
      <c r="CQ383" s="367"/>
      <c r="CR383" s="137"/>
    </row>
    <row r="384" spans="1:149" ht="15" customHeight="1" x14ac:dyDescent="0.25">
      <c r="A384" s="138"/>
      <c r="B384" s="164"/>
      <c r="C384" s="1"/>
      <c r="D384" s="1"/>
      <c r="E384" s="1"/>
      <c r="F384" s="1"/>
      <c r="G384" s="351"/>
      <c r="H384" s="1"/>
      <c r="I384" s="351"/>
      <c r="J384" s="1"/>
      <c r="K384" s="351"/>
      <c r="L384" s="1"/>
      <c r="M384" s="351"/>
      <c r="N384" s="1"/>
      <c r="O384" s="351"/>
      <c r="P384" s="138"/>
      <c r="Q384" s="138"/>
      <c r="R384" s="218"/>
      <c r="S384" s="1"/>
      <c r="T384" s="1"/>
      <c r="U384" s="1"/>
      <c r="V384" s="1"/>
      <c r="W384" s="351"/>
      <c r="X384" s="1"/>
      <c r="Y384" s="351"/>
      <c r="Z384" s="1"/>
      <c r="AA384" s="351"/>
      <c r="AB384" s="1"/>
      <c r="AC384" s="351"/>
      <c r="AD384" s="1"/>
      <c r="AE384" s="351"/>
      <c r="AF384" s="138"/>
      <c r="AG384" s="148"/>
      <c r="AH384" s="218"/>
      <c r="AI384" s="1"/>
      <c r="AJ384" s="1"/>
      <c r="AK384" s="1"/>
      <c r="AL384" s="1"/>
      <c r="AM384" s="351"/>
      <c r="AN384" s="1"/>
      <c r="BM384" s="28"/>
      <c r="CC384" s="148"/>
    </row>
    <row r="385" spans="1:81" ht="15" customHeight="1" x14ac:dyDescent="0.25">
      <c r="A385" s="138"/>
      <c r="B385" s="164"/>
      <c r="C385" s="1"/>
      <c r="D385" s="1"/>
      <c r="E385" s="1"/>
      <c r="F385" s="1"/>
      <c r="G385" s="351"/>
      <c r="H385" s="1"/>
      <c r="I385" s="351"/>
      <c r="J385" s="1"/>
      <c r="K385" s="351"/>
      <c r="L385" s="1"/>
      <c r="M385" s="351"/>
      <c r="N385" s="1"/>
      <c r="O385" s="351"/>
      <c r="P385" s="138"/>
      <c r="Q385" s="138"/>
      <c r="R385" s="222"/>
      <c r="S385" s="12"/>
      <c r="T385" s="13"/>
      <c r="U385" s="8"/>
      <c r="V385" s="8"/>
      <c r="W385" s="354"/>
      <c r="X385" s="8"/>
      <c r="Y385" s="354"/>
      <c r="Z385" s="8"/>
      <c r="AA385" s="354"/>
      <c r="AB385" s="8"/>
      <c r="AC385" s="354"/>
      <c r="AD385" s="8"/>
      <c r="AE385" s="363"/>
      <c r="AG385" s="148"/>
      <c r="AH385" s="218"/>
      <c r="AI385" s="1"/>
      <c r="AJ385" s="1"/>
      <c r="AK385" s="1"/>
      <c r="AL385" s="1"/>
      <c r="AM385" s="351"/>
      <c r="AN385" s="1"/>
      <c r="BM385" s="28"/>
      <c r="BN385" s="11"/>
      <c r="BO385" s="12"/>
      <c r="BP385" s="13"/>
      <c r="BQ385" s="8"/>
      <c r="BR385" s="8"/>
      <c r="BS385" s="354"/>
      <c r="BT385" s="8"/>
      <c r="BU385" s="354"/>
      <c r="BV385" s="8"/>
      <c r="BW385" s="354"/>
      <c r="BX385" s="8"/>
      <c r="BY385" s="354"/>
      <c r="BZ385" s="8"/>
      <c r="CA385" s="363"/>
      <c r="CB385" s="137"/>
      <c r="CC385" s="148"/>
    </row>
    <row r="386" spans="1:81" ht="15" customHeight="1" thickBot="1" x14ac:dyDescent="0.3">
      <c r="A386" s="138"/>
      <c r="B386" s="164"/>
      <c r="C386" s="1"/>
      <c r="D386" s="1"/>
      <c r="E386" s="1"/>
      <c r="F386" s="1"/>
      <c r="G386" s="351"/>
      <c r="H386" s="1"/>
      <c r="I386" s="351"/>
      <c r="J386" s="1"/>
      <c r="K386" s="351"/>
      <c r="L386" s="1"/>
      <c r="M386" s="351"/>
      <c r="N386" s="1"/>
      <c r="O386" s="351"/>
      <c r="P386" s="138"/>
      <c r="Q386" s="138"/>
      <c r="R386" s="159" t="str">
        <f ca="1">"L"&amp;S183</f>
        <v>L27</v>
      </c>
      <c r="S386" s="27" t="str">
        <f>IF(AF180=$A$11,S181,IF(AF181=$A$11,S180,""))</f>
        <v/>
      </c>
      <c r="T386" s="1" t="str">
        <f ca="1">IF(AF180=$A$11,T181,IF(AF181=$A$11,T180,"Loser Match "&amp;S183))</f>
        <v>Loser Match 27</v>
      </c>
      <c r="U386" s="1"/>
      <c r="V386" s="23"/>
      <c r="W386" s="352"/>
      <c r="X386" s="23"/>
      <c r="Y386" s="352"/>
      <c r="Z386" s="23"/>
      <c r="AA386" s="352"/>
      <c r="AB386" s="23"/>
      <c r="AC386" s="352"/>
      <c r="AD386" s="23"/>
      <c r="AE386" s="364"/>
      <c r="AF386" s="138">
        <f ca="1">IF(S387="(Bye)",$A$11,IF(V386&gt;V387,1,0)+IF(X386&gt;X387,1,0)+IF(Z386&gt;Z387,1,0)+IF(AB386&gt;AB387,1,0)+IF(AD386&gt;AD387,1,0))</f>
        <v>3</v>
      </c>
      <c r="AG386" s="148"/>
      <c r="AH386" s="218"/>
      <c r="AI386" s="1"/>
      <c r="AJ386" s="1"/>
      <c r="AK386" s="1"/>
      <c r="AL386" s="1"/>
      <c r="AM386" s="351"/>
      <c r="AN386" s="1"/>
      <c r="BM386" s="25"/>
      <c r="BN386" s="26"/>
      <c r="BO386" s="27" t="str">
        <f>IF(BL372=$A$11,AY372,IF(BL373=$A$11,AY373,""))</f>
        <v/>
      </c>
      <c r="BP386" s="1" t="str">
        <f ca="1">IF(BL372=$A$11,AZ372,IF(BL373=$A$11,AZ373,"Winner Match "&amp;AY375))</f>
        <v>Winner Match 59</v>
      </c>
      <c r="BR386" s="23"/>
      <c r="BS386" s="352"/>
      <c r="BT386" s="23"/>
      <c r="BU386" s="352"/>
      <c r="BV386" s="23"/>
      <c r="BW386" s="352"/>
      <c r="BX386" s="23"/>
      <c r="BY386" s="352"/>
      <c r="BZ386" s="23"/>
      <c r="CA386" s="364"/>
      <c r="CB386" s="138">
        <f>IF(BR386&gt;BR387,1,0)+IF(BT386&gt;BT387,1,0)+IF(BV386&gt;BV387,1,0)+IF(BX386&gt;BX387,1,0)+IF(BZ386&gt;BZ387,1,0)</f>
        <v>0</v>
      </c>
      <c r="CC386" s="148"/>
    </row>
    <row r="387" spans="1:81" ht="15" customHeight="1" x14ac:dyDescent="0.25">
      <c r="A387" s="138"/>
      <c r="B387" s="164"/>
      <c r="C387" s="1"/>
      <c r="D387" s="1"/>
      <c r="E387" s="1"/>
      <c r="F387" s="1"/>
      <c r="G387" s="351"/>
      <c r="H387" s="1"/>
      <c r="I387" s="351"/>
      <c r="J387" s="1"/>
      <c r="K387" s="351"/>
      <c r="L387" s="1"/>
      <c r="M387" s="351"/>
      <c r="N387" s="1"/>
      <c r="O387" s="351"/>
      <c r="P387" s="138"/>
      <c r="Q387" s="207"/>
      <c r="R387" s="238" t="str">
        <f ca="1">IF(AND(C393="(Bye)",OR(C394&lt;&gt;"",C394="(Bye)")),B394,"")</f>
        <v>L8</v>
      </c>
      <c r="S387" s="15" t="str">
        <f ca="1">IF(P393=$A$11,C393,IF(P394=$A$11,C394,""))</f>
        <v>(Bye)</v>
      </c>
      <c r="T387" s="10" t="str">
        <f ca="1">IF(P393=$A$11,D393,IF(P394=$A$11,D394,"Winner Match "&amp;C396))</f>
        <v/>
      </c>
      <c r="U387" s="10"/>
      <c r="V387" s="24"/>
      <c r="W387" s="353"/>
      <c r="X387" s="24"/>
      <c r="Y387" s="353"/>
      <c r="Z387" s="24"/>
      <c r="AA387" s="353"/>
      <c r="AB387" s="24"/>
      <c r="AC387" s="353"/>
      <c r="AD387" s="24"/>
      <c r="AE387" s="365"/>
      <c r="AF387" s="149">
        <f>IF(S386="(Bye)",$A$11,IF(V386&lt;V387,1,0)+IF(X386&lt;X387,1,0)+IF(Z386&lt;Z387,1,0)+IF(AB386&lt;AB387,1,0)+IF(AD386&lt;AD387,1,0))</f>
        <v>0</v>
      </c>
      <c r="AG387" s="138"/>
      <c r="AH387" s="218"/>
      <c r="AI387" s="1"/>
      <c r="AJ387" s="1"/>
      <c r="AK387" s="1"/>
      <c r="AL387" s="1"/>
      <c r="AM387" s="351"/>
      <c r="AN387" s="1"/>
      <c r="BM387" s="28"/>
      <c r="BN387" s="14"/>
      <c r="BO387" s="15" t="str">
        <f>IF(BL400=$A$11,AY400,IF(BL401=$A$11,AY401,""))</f>
        <v/>
      </c>
      <c r="BP387" s="10" t="str">
        <f ca="1">IF(BL400=$A$11,AZ400,IF(BL401=$A$11,AZ401,"Winner Match "&amp;AY403))</f>
        <v>Winner Match 60</v>
      </c>
      <c r="BQ387" s="10"/>
      <c r="BR387" s="24"/>
      <c r="BS387" s="353"/>
      <c r="BT387" s="24"/>
      <c r="BU387" s="353"/>
      <c r="BV387" s="24"/>
      <c r="BW387" s="353"/>
      <c r="BX387" s="24"/>
      <c r="BY387" s="353"/>
      <c r="BZ387" s="24"/>
      <c r="CA387" s="365"/>
      <c r="CB387" s="149">
        <f>IF(BR386&lt;BR387,1,0)+IF(BT386&lt;BT387,1,0)+IF(BV386&lt;BV387,1,0)+IF(BX386&lt;BX387,1,0)+IF(BZ386&lt;BZ387,1,0)</f>
        <v>0</v>
      </c>
    </row>
    <row r="388" spans="1:81" ht="15" customHeight="1" x14ac:dyDescent="0.25">
      <c r="A388" s="138"/>
      <c r="B388" s="164"/>
      <c r="C388" s="1"/>
      <c r="D388" s="1"/>
      <c r="E388" s="1"/>
      <c r="F388" s="1"/>
      <c r="G388" s="351"/>
      <c r="H388" s="1"/>
      <c r="I388" s="351"/>
      <c r="J388" s="1"/>
      <c r="K388" s="351"/>
      <c r="L388" s="1"/>
      <c r="M388" s="351"/>
      <c r="N388" s="1"/>
      <c r="O388" s="351"/>
      <c r="P388" s="138"/>
      <c r="Q388" s="148"/>
      <c r="R388" s="238"/>
      <c r="S388" s="16"/>
      <c r="T388" s="1"/>
      <c r="U388" s="1"/>
      <c r="V388" s="9"/>
      <c r="W388" s="351"/>
      <c r="X388" s="9"/>
      <c r="Y388" s="351"/>
      <c r="Z388" s="9"/>
      <c r="AA388" s="351"/>
      <c r="AB388" s="9"/>
      <c r="AC388" s="351"/>
      <c r="AD388" s="9"/>
      <c r="AE388" s="366"/>
      <c r="AG388" s="138"/>
      <c r="AH388" s="218"/>
      <c r="AI388" s="1"/>
      <c r="AJ388" s="1"/>
      <c r="AK388" s="1"/>
      <c r="AL388" s="1"/>
      <c r="AM388" s="351"/>
      <c r="AN388" s="1"/>
      <c r="BM388" s="28"/>
      <c r="BN388" s="14"/>
      <c r="BO388" s="16"/>
      <c r="BR388" s="9"/>
      <c r="BT388" s="9"/>
      <c r="BV388" s="9"/>
      <c r="BX388" s="9"/>
      <c r="BZ388" s="9"/>
      <c r="CA388" s="366"/>
      <c r="CB388" s="137"/>
    </row>
    <row r="389" spans="1:81" ht="15" customHeight="1" x14ac:dyDescent="0.25">
      <c r="A389" s="138"/>
      <c r="B389" s="164"/>
      <c r="C389" s="1"/>
      <c r="D389" s="1"/>
      <c r="E389" s="1"/>
      <c r="F389" s="1"/>
      <c r="G389" s="351"/>
      <c r="H389" s="1"/>
      <c r="I389" s="351"/>
      <c r="J389" s="1"/>
      <c r="K389" s="351"/>
      <c r="L389" s="1"/>
      <c r="M389" s="351"/>
      <c r="N389" s="1"/>
      <c r="O389" s="351"/>
      <c r="P389" s="138"/>
      <c r="Q389" s="148"/>
      <c r="R389" s="220"/>
      <c r="S389" s="22">
        <f ca="1">IF(S386="(Bye)",S375,IF(S387="(Bye)",S375,S375+1))</f>
        <v>32</v>
      </c>
      <c r="T389" s="19">
        <f ca="1">VLOOKUP(S389,dummy1!$O$9:$R$136,2,FALSE)</f>
        <v>42040</v>
      </c>
      <c r="U389" s="20">
        <f ca="1">VLOOKUP(S389,dummy1!$O$9:$R$136,3,FALSE)</f>
        <v>0.70833333333333337</v>
      </c>
      <c r="V389" s="420" t="str">
        <f ca="1">VLOOKUP(S389,dummy1!$O$9:$R$136,4,FALSE)</f>
        <v>Court 16</v>
      </c>
      <c r="W389" s="421"/>
      <c r="X389" s="421"/>
      <c r="Y389" s="421"/>
      <c r="Z389" s="421"/>
      <c r="AA389" s="421"/>
      <c r="AB389" s="421"/>
      <c r="AC389" s="421"/>
      <c r="AD389" s="422"/>
      <c r="AE389" s="366"/>
      <c r="AG389" s="138"/>
      <c r="AH389" s="218"/>
      <c r="AI389" s="1"/>
      <c r="AJ389" s="1"/>
      <c r="AK389" s="1"/>
      <c r="AL389" s="1"/>
      <c r="AM389" s="351"/>
      <c r="AN389" s="1"/>
      <c r="BM389" s="28"/>
      <c r="BN389" s="21"/>
      <c r="BO389" s="22">
        <f ca="1">BO333+1</f>
        <v>66</v>
      </c>
      <c r="BP389" s="19">
        <f ca="1">VLOOKUP(BO389,dummy1!$O$9:$R$136,2,FALSE)</f>
        <v>42041</v>
      </c>
      <c r="BQ389" s="20">
        <f ca="1">VLOOKUP(BO389,dummy1!$O$9:$R$136,3,FALSE)</f>
        <v>0.625</v>
      </c>
      <c r="BR389" s="420" t="str">
        <f ca="1">VLOOKUP(BO389,dummy1!$O$9:$R$136,4,FALSE)</f>
        <v>Court 2</v>
      </c>
      <c r="BS389" s="421"/>
      <c r="BT389" s="421"/>
      <c r="BU389" s="421"/>
      <c r="BV389" s="421"/>
      <c r="BW389" s="421"/>
      <c r="BX389" s="421"/>
      <c r="BY389" s="421"/>
      <c r="BZ389" s="422"/>
      <c r="CA389" s="366"/>
      <c r="CB389" s="137"/>
    </row>
    <row r="390" spans="1:81" ht="15" customHeight="1" x14ac:dyDescent="0.25">
      <c r="A390" s="138"/>
      <c r="B390" s="164"/>
      <c r="C390" s="1"/>
      <c r="D390" s="1"/>
      <c r="E390" s="1"/>
      <c r="F390" s="1"/>
      <c r="G390" s="351"/>
      <c r="H390" s="1"/>
      <c r="I390" s="351"/>
      <c r="J390" s="1"/>
      <c r="K390" s="351"/>
      <c r="L390" s="1"/>
      <c r="M390" s="351"/>
      <c r="N390" s="1"/>
      <c r="O390" s="351"/>
      <c r="P390" s="138"/>
      <c r="Q390" s="148"/>
      <c r="R390" s="221"/>
      <c r="S390" s="7"/>
      <c r="T390" s="5"/>
      <c r="U390" s="5"/>
      <c r="V390" s="18"/>
      <c r="W390" s="355"/>
      <c r="X390" s="18"/>
      <c r="Y390" s="355"/>
      <c r="Z390" s="18"/>
      <c r="AA390" s="355"/>
      <c r="AB390" s="18"/>
      <c r="AC390" s="355"/>
      <c r="AD390" s="18"/>
      <c r="AE390" s="367"/>
      <c r="AG390" s="138"/>
      <c r="AH390" s="218"/>
      <c r="AI390" s="1"/>
      <c r="AJ390" s="1"/>
      <c r="AK390" s="1"/>
      <c r="AL390" s="1"/>
      <c r="AM390" s="351"/>
      <c r="AN390" s="1"/>
      <c r="BM390" s="28"/>
      <c r="BN390" s="17"/>
      <c r="BO390" s="7"/>
      <c r="BP390" s="5"/>
      <c r="BQ390" s="5"/>
      <c r="BR390" s="18"/>
      <c r="BS390" s="355"/>
      <c r="BT390" s="18"/>
      <c r="BU390" s="355"/>
      <c r="BV390" s="18"/>
      <c r="BW390" s="355"/>
      <c r="BX390" s="18"/>
      <c r="BY390" s="355"/>
      <c r="BZ390" s="18"/>
      <c r="CA390" s="367"/>
      <c r="CB390" s="137"/>
    </row>
    <row r="391" spans="1:81" ht="15" customHeight="1" x14ac:dyDescent="0.25">
      <c r="A391" s="138"/>
      <c r="B391" s="164"/>
      <c r="C391" s="1"/>
      <c r="D391" s="1"/>
      <c r="E391" s="1"/>
      <c r="F391" s="1"/>
      <c r="G391" s="351"/>
      <c r="H391" s="1"/>
      <c r="I391" s="351"/>
      <c r="J391" s="1"/>
      <c r="K391" s="351"/>
      <c r="L391" s="1"/>
      <c r="M391" s="351"/>
      <c r="N391" s="1"/>
      <c r="O391" s="351"/>
      <c r="P391" s="138"/>
      <c r="Q391" s="148"/>
      <c r="R391" s="218"/>
      <c r="S391" s="1"/>
      <c r="T391" s="1"/>
      <c r="U391" s="1"/>
      <c r="V391" s="1"/>
      <c r="W391" s="351"/>
      <c r="X391" s="1"/>
      <c r="Y391" s="351"/>
      <c r="Z391" s="1"/>
      <c r="AA391" s="351"/>
      <c r="AB391" s="1"/>
      <c r="AC391" s="351"/>
      <c r="AD391" s="1"/>
      <c r="AE391" s="351"/>
      <c r="AF391" s="138"/>
      <c r="AG391" s="138"/>
      <c r="AH391" s="218"/>
      <c r="AI391" s="1"/>
      <c r="AJ391" s="1"/>
      <c r="AK391" s="1"/>
      <c r="AL391" s="1"/>
      <c r="AM391" s="351"/>
      <c r="AN391" s="1"/>
      <c r="BM391" s="28"/>
    </row>
    <row r="392" spans="1:81" ht="15" customHeight="1" x14ac:dyDescent="0.25">
      <c r="A392" s="137" t="str">
        <f ca="1">IF(OR(C393="(Bye)",C394="(Bye)"),"Bye","")</f>
        <v>Bye</v>
      </c>
      <c r="B392" s="165"/>
      <c r="C392" s="12"/>
      <c r="D392" s="13"/>
      <c r="E392" s="8"/>
      <c r="F392" s="8"/>
      <c r="G392" s="354"/>
      <c r="H392" s="8"/>
      <c r="I392" s="354"/>
      <c r="J392" s="8"/>
      <c r="K392" s="354"/>
      <c r="L392" s="8"/>
      <c r="M392" s="354"/>
      <c r="N392" s="8"/>
      <c r="O392" s="363"/>
      <c r="P392" s="138"/>
      <c r="Q392" s="148"/>
      <c r="R392" s="218"/>
      <c r="S392" s="1"/>
      <c r="T392" s="1"/>
      <c r="U392" s="1"/>
      <c r="V392" s="1"/>
      <c r="W392" s="351"/>
      <c r="X392" s="1"/>
      <c r="Y392" s="351"/>
      <c r="Z392" s="1"/>
      <c r="AA392" s="351"/>
      <c r="AB392" s="1"/>
      <c r="AC392" s="351"/>
      <c r="AD392" s="1"/>
      <c r="AE392" s="351"/>
      <c r="AF392" s="138"/>
      <c r="AG392" s="138"/>
      <c r="AH392" s="218"/>
      <c r="AI392" s="1"/>
      <c r="AJ392" s="1"/>
      <c r="AK392" s="1"/>
      <c r="AL392" s="1"/>
      <c r="AM392" s="351"/>
      <c r="AN392" s="1"/>
      <c r="BM392" s="28"/>
    </row>
    <row r="393" spans="1:81" ht="15" customHeight="1" thickBot="1" x14ac:dyDescent="0.3">
      <c r="B393" s="160" t="str">
        <f ca="1">"L"&amp;C168</f>
        <v>L8</v>
      </c>
      <c r="C393" s="15" t="str">
        <f ca="1">IF(P165=$A$11,C166,IF(P166=$A$11,C165,""))</f>
        <v>(Bye)</v>
      </c>
      <c r="D393" s="1" t="str">
        <f ca="1">IF(P165=$A$11,D166,IF(P166=$A$11,D165,"Loser Match "&amp;C168))</f>
        <v/>
      </c>
      <c r="E393" s="1"/>
      <c r="F393" s="23"/>
      <c r="G393" s="352"/>
      <c r="H393" s="23"/>
      <c r="I393" s="352"/>
      <c r="J393" s="23"/>
      <c r="K393" s="352"/>
      <c r="L393" s="23"/>
      <c r="M393" s="352"/>
      <c r="N393" s="23"/>
      <c r="O393" s="364"/>
      <c r="P393" s="138">
        <f ca="1">IF(C394="(Bye)",$A$11,IF(F393&gt;F394,1,0)+IF(H393&gt;H394,1,0)+IF(J393&gt;J394,1,0)+IF(L393&gt;L394,1,0)+IF(N393&gt;N394,1,0))</f>
        <v>3</v>
      </c>
      <c r="Q393" s="148"/>
      <c r="R393" s="218"/>
      <c r="S393" s="1"/>
      <c r="T393" s="1"/>
      <c r="U393" s="1"/>
      <c r="V393" s="1"/>
      <c r="W393" s="351"/>
      <c r="X393" s="1"/>
      <c r="Y393" s="351"/>
      <c r="Z393" s="1"/>
      <c r="AA393" s="351"/>
      <c r="AB393" s="1"/>
      <c r="AC393" s="351"/>
      <c r="AD393" s="1"/>
      <c r="AE393" s="351"/>
      <c r="AF393" s="138"/>
      <c r="AG393" s="138"/>
      <c r="AH393" s="218"/>
      <c r="AI393" s="1"/>
      <c r="AJ393" s="1"/>
      <c r="AK393" s="1"/>
      <c r="AL393" s="1"/>
      <c r="AM393" s="351"/>
      <c r="AN393" s="1"/>
      <c r="BM393" s="28"/>
    </row>
    <row r="394" spans="1:81" ht="15" customHeight="1" x14ac:dyDescent="0.25">
      <c r="B394" s="160" t="str">
        <f ca="1">"L"&amp;C174</f>
        <v>L8</v>
      </c>
      <c r="C394" s="15" t="str">
        <f ca="1">IF(P171=$A$11,C172,IF(P172=$A$11,C171,""))</f>
        <v>(Bye)</v>
      </c>
      <c r="D394" s="10" t="str">
        <f ca="1">IF(P171=$A$11,D172,IF(P172=$A$11,D171,"Loser Match "&amp;C174))</f>
        <v/>
      </c>
      <c r="E394" s="10"/>
      <c r="F394" s="24"/>
      <c r="G394" s="353"/>
      <c r="H394" s="24"/>
      <c r="I394" s="353"/>
      <c r="J394" s="24"/>
      <c r="K394" s="353"/>
      <c r="L394" s="24"/>
      <c r="M394" s="353"/>
      <c r="N394" s="24"/>
      <c r="O394" s="365"/>
      <c r="P394" s="149">
        <f ca="1">IF(C393="(Bye)",$A$11,IF(F393&lt;F394,1,0)+IF(H393&lt;H394,1,0)+IF(J393&lt;J394,1,0)+IF(L393&lt;L394,1,0)+IF(N393&lt;N394,1,0))</f>
        <v>3</v>
      </c>
      <c r="Q394" s="138"/>
      <c r="R394" s="218"/>
      <c r="S394" s="1"/>
      <c r="T394" s="1"/>
      <c r="U394" s="1"/>
      <c r="V394" s="1"/>
      <c r="W394" s="351"/>
      <c r="X394" s="1"/>
      <c r="Y394" s="351"/>
      <c r="Z394" s="1"/>
      <c r="AA394" s="351"/>
      <c r="AB394" s="1"/>
      <c r="AC394" s="351"/>
      <c r="AD394" s="1"/>
      <c r="AE394" s="351"/>
      <c r="AF394" s="138"/>
      <c r="AG394" s="138"/>
      <c r="AH394" s="218"/>
      <c r="AI394" s="1"/>
      <c r="AJ394" s="1"/>
      <c r="AK394" s="1"/>
      <c r="AL394" s="1"/>
      <c r="AM394" s="351"/>
      <c r="AN394" s="1"/>
      <c r="BM394" s="28"/>
    </row>
    <row r="395" spans="1:81" ht="15" customHeight="1" x14ac:dyDescent="0.25">
      <c r="B395" s="335"/>
      <c r="C395" s="16"/>
      <c r="D395" s="1"/>
      <c r="E395" s="1"/>
      <c r="F395" s="9"/>
      <c r="G395" s="351"/>
      <c r="H395" s="9"/>
      <c r="I395" s="351"/>
      <c r="J395" s="9"/>
      <c r="K395" s="351"/>
      <c r="L395" s="9"/>
      <c r="M395" s="351"/>
      <c r="N395" s="9"/>
      <c r="O395" s="366"/>
      <c r="P395" s="138"/>
      <c r="Q395" s="138"/>
      <c r="R395" s="218"/>
      <c r="S395" s="1"/>
      <c r="T395" s="1"/>
      <c r="U395" s="1"/>
      <c r="V395" s="1"/>
      <c r="W395" s="351"/>
      <c r="X395" s="1"/>
      <c r="Y395" s="351"/>
      <c r="Z395" s="1"/>
      <c r="AA395" s="351"/>
      <c r="AB395" s="1"/>
      <c r="AC395" s="351"/>
      <c r="AD395" s="1"/>
      <c r="AE395" s="351"/>
      <c r="AF395" s="138"/>
      <c r="AG395" s="138"/>
      <c r="AH395" s="218"/>
      <c r="AI395" s="1"/>
      <c r="AJ395" s="1"/>
      <c r="AK395" s="1"/>
      <c r="AL395" s="1"/>
      <c r="AM395" s="351"/>
      <c r="AN395" s="1"/>
      <c r="BM395" s="28"/>
    </row>
    <row r="396" spans="1:81" ht="15" customHeight="1" x14ac:dyDescent="0.25">
      <c r="B396" s="162"/>
      <c r="C396" s="22">
        <f ca="1">IF(C393="(Bye)",C382,IF(C394="(Bye)",C382,C382+1))</f>
        <v>12</v>
      </c>
      <c r="D396" s="19">
        <f ca="1">VLOOKUP(C396,dummy1!$O$9:$R$72,2,FALSE)</f>
        <v>42040</v>
      </c>
      <c r="E396" s="20">
        <f ca="1">VLOOKUP(C396,dummy1!$O$9:$R$72,3,FALSE)</f>
        <v>0.625</v>
      </c>
      <c r="F396" s="420" t="str">
        <f ca="1">VLOOKUP(C396,dummy1!$O$9:$R$72,4,FALSE)</f>
        <v>Court 12</v>
      </c>
      <c r="G396" s="421"/>
      <c r="H396" s="421"/>
      <c r="I396" s="421"/>
      <c r="J396" s="421"/>
      <c r="K396" s="421"/>
      <c r="L396" s="421"/>
      <c r="M396" s="421"/>
      <c r="N396" s="422"/>
      <c r="O396" s="366"/>
      <c r="P396" s="138"/>
      <c r="Q396" s="138"/>
      <c r="R396" s="218"/>
      <c r="S396" s="1"/>
      <c r="T396" s="1"/>
      <c r="U396" s="1"/>
      <c r="V396" s="1"/>
      <c r="W396" s="351"/>
      <c r="X396" s="1"/>
      <c r="Y396" s="351"/>
      <c r="Z396" s="1"/>
      <c r="AA396" s="351"/>
      <c r="AB396" s="1"/>
      <c r="AC396" s="351"/>
      <c r="AD396" s="1"/>
      <c r="AE396" s="351"/>
      <c r="AF396" s="138"/>
      <c r="AG396" s="138"/>
      <c r="AH396" s="218"/>
      <c r="AI396" s="1"/>
      <c r="AJ396" s="1"/>
      <c r="AK396" s="1"/>
      <c r="AL396" s="1"/>
      <c r="AM396" s="351"/>
      <c r="AN396" s="1"/>
      <c r="BM396" s="28"/>
    </row>
    <row r="397" spans="1:81" ht="15" customHeight="1" x14ac:dyDescent="0.25">
      <c r="B397" s="163"/>
      <c r="C397" s="7"/>
      <c r="D397" s="5"/>
      <c r="E397" s="5"/>
      <c r="F397" s="18"/>
      <c r="G397" s="355"/>
      <c r="H397" s="18"/>
      <c r="I397" s="355"/>
      <c r="J397" s="18"/>
      <c r="K397" s="355"/>
      <c r="L397" s="18"/>
      <c r="M397" s="355"/>
      <c r="N397" s="18"/>
      <c r="O397" s="367"/>
      <c r="P397" s="138"/>
      <c r="Q397" s="138"/>
      <c r="R397" s="218"/>
      <c r="S397" s="1"/>
      <c r="T397" s="1"/>
      <c r="U397" s="1"/>
      <c r="V397" s="1"/>
      <c r="W397" s="351"/>
      <c r="X397" s="1"/>
      <c r="Y397" s="351"/>
      <c r="Z397" s="1"/>
      <c r="AA397" s="351"/>
      <c r="AB397" s="1"/>
      <c r="AC397" s="351"/>
      <c r="AD397" s="1"/>
      <c r="AE397" s="351"/>
      <c r="AF397" s="138"/>
      <c r="AG397" s="138"/>
      <c r="AH397" s="218"/>
      <c r="AI397" s="1"/>
      <c r="AJ397" s="1"/>
      <c r="AK397" s="1"/>
      <c r="AL397" s="1"/>
      <c r="AM397" s="351"/>
      <c r="AN397" s="1"/>
      <c r="BM397" s="28"/>
    </row>
    <row r="398" spans="1:81" ht="15" customHeight="1" x14ac:dyDescent="0.25">
      <c r="A398" s="138"/>
      <c r="B398" s="164"/>
      <c r="C398" s="1"/>
      <c r="D398" s="1"/>
      <c r="E398" s="1"/>
      <c r="F398" s="1"/>
      <c r="G398" s="351"/>
      <c r="H398" s="1"/>
      <c r="I398" s="351"/>
      <c r="J398" s="1"/>
      <c r="K398" s="351"/>
      <c r="L398" s="1"/>
      <c r="M398" s="351"/>
      <c r="N398" s="1"/>
      <c r="O398" s="351"/>
      <c r="P398" s="138"/>
      <c r="Q398" s="138"/>
      <c r="R398" s="218"/>
      <c r="S398" s="1"/>
      <c r="T398" s="1"/>
      <c r="U398" s="1"/>
      <c r="V398" s="1"/>
      <c r="W398" s="351"/>
      <c r="X398" s="1"/>
      <c r="Y398" s="351"/>
      <c r="Z398" s="1"/>
      <c r="AA398" s="351"/>
      <c r="AB398" s="1"/>
      <c r="AC398" s="351"/>
      <c r="AD398" s="1"/>
      <c r="AE398" s="351"/>
      <c r="AF398" s="138"/>
      <c r="AG398" s="138"/>
      <c r="AH398" s="218"/>
      <c r="AI398" s="1"/>
      <c r="AJ398" s="1"/>
      <c r="AK398" s="1"/>
      <c r="AL398" s="1"/>
      <c r="AM398" s="351"/>
      <c r="AN398" s="1"/>
      <c r="BM398" s="28"/>
    </row>
    <row r="399" spans="1:81" ht="15" customHeight="1" x14ac:dyDescent="0.25">
      <c r="A399" s="138"/>
      <c r="B399" s="164"/>
      <c r="C399" s="1"/>
      <c r="D399" s="1"/>
      <c r="E399" s="1"/>
      <c r="F399" s="1"/>
      <c r="G399" s="351"/>
      <c r="H399" s="1"/>
      <c r="I399" s="351"/>
      <c r="J399" s="1"/>
      <c r="K399" s="351"/>
      <c r="L399" s="1"/>
      <c r="M399" s="351"/>
      <c r="N399" s="1"/>
      <c r="O399" s="351"/>
      <c r="P399" s="138"/>
      <c r="Q399" s="138"/>
      <c r="R399" s="222"/>
      <c r="S399" s="12"/>
      <c r="T399" s="13"/>
      <c r="U399" s="8"/>
      <c r="V399" s="8"/>
      <c r="W399" s="354"/>
      <c r="X399" s="8"/>
      <c r="Y399" s="354"/>
      <c r="Z399" s="8"/>
      <c r="AA399" s="354"/>
      <c r="AB399" s="8"/>
      <c r="AC399" s="354"/>
      <c r="AD399" s="8"/>
      <c r="AE399" s="363"/>
      <c r="AF399" s="138"/>
      <c r="AG399" s="138"/>
      <c r="AH399" s="218"/>
      <c r="AI399" s="1"/>
      <c r="AJ399" s="1"/>
      <c r="AK399" s="1"/>
      <c r="AL399" s="1"/>
      <c r="AM399" s="351"/>
      <c r="AN399" s="1"/>
      <c r="AX399" s="170"/>
      <c r="AY399" s="12"/>
      <c r="AZ399" s="13"/>
      <c r="BA399" s="8"/>
      <c r="BB399" s="8"/>
      <c r="BC399" s="354"/>
      <c r="BD399" s="8"/>
      <c r="BE399" s="354"/>
      <c r="BF399" s="8"/>
      <c r="BG399" s="354"/>
      <c r="BH399" s="8"/>
      <c r="BI399" s="354"/>
      <c r="BJ399" s="8"/>
      <c r="BK399" s="363"/>
      <c r="BL399" s="137"/>
      <c r="BM399" s="28"/>
    </row>
    <row r="400" spans="1:81" ht="15" customHeight="1" thickBot="1" x14ac:dyDescent="0.3">
      <c r="A400" s="138"/>
      <c r="B400" s="164"/>
      <c r="C400" s="1"/>
      <c r="D400" s="1"/>
      <c r="E400" s="1"/>
      <c r="F400" s="1"/>
      <c r="G400" s="351"/>
      <c r="H400" s="1"/>
      <c r="I400" s="351"/>
      <c r="J400" s="1"/>
      <c r="K400" s="351"/>
      <c r="L400" s="1"/>
      <c r="M400" s="351"/>
      <c r="N400" s="1"/>
      <c r="O400" s="351"/>
      <c r="P400" s="138"/>
      <c r="Q400" s="138"/>
      <c r="R400" s="159" t="str">
        <f ca="1">"L"&amp;S171</f>
        <v>L26</v>
      </c>
      <c r="S400" s="27" t="str">
        <f>IF(AF168=$A$11,S169,IF(AF169=$A$11,S168,""))</f>
        <v/>
      </c>
      <c r="T400" s="1" t="str">
        <f ca="1">IF(AF168=$A$11,T169,IF(AF169=$A$11,T168,"Loser Match "&amp;S171))</f>
        <v>Loser Match 26</v>
      </c>
      <c r="U400" s="1"/>
      <c r="V400" s="23"/>
      <c r="W400" s="352"/>
      <c r="X400" s="23"/>
      <c r="Y400" s="352"/>
      <c r="Z400" s="23"/>
      <c r="AA400" s="352"/>
      <c r="AB400" s="23"/>
      <c r="AC400" s="352"/>
      <c r="AD400" s="23"/>
      <c r="AE400" s="364"/>
      <c r="AF400" s="138">
        <f ca="1">IF(S401="(Bye)",$A$11,IF(V400&gt;V401,1,0)+IF(X400&gt;X401,1,0)+IF(Z400&gt;Z401,1,0)+IF(AB400&gt;AB401,1,0)+IF(AD400&gt;AD401,1,0))</f>
        <v>3</v>
      </c>
      <c r="AG400" s="138"/>
      <c r="AH400" s="218"/>
      <c r="AI400" s="1"/>
      <c r="AJ400" s="1"/>
      <c r="AK400" s="1"/>
      <c r="AL400" s="1"/>
      <c r="AM400" s="351"/>
      <c r="AN400" s="1"/>
      <c r="AX400" s="177" t="str">
        <f ca="1">"L"&amp;AI117</f>
        <v>L37</v>
      </c>
      <c r="AY400" s="27" t="str">
        <f>IF(AV114=$A$11,AI115,IF(AV115=$A$11,AI114,""))</f>
        <v/>
      </c>
      <c r="AZ400" s="1" t="str">
        <f ca="1">IF(AV114=$A$11,AJ115,IF(AV115=$A$11,AJ114,"Loser Match "&amp;AI117))</f>
        <v>Loser Match 37</v>
      </c>
      <c r="BB400" s="23"/>
      <c r="BC400" s="352"/>
      <c r="BD400" s="23"/>
      <c r="BE400" s="352"/>
      <c r="BF400" s="23"/>
      <c r="BG400" s="352"/>
      <c r="BH400" s="23"/>
      <c r="BI400" s="352"/>
      <c r="BJ400" s="23"/>
      <c r="BK400" s="364"/>
      <c r="BL400" s="138">
        <f>IF(BB400&gt;BB401,1,0)+IF(BD400&gt;BD401,1,0)+IF(BF400&gt;BF401,1,0)+IF(BH400&gt;BH401,1,0)+IF(BJ400&gt;BJ401,1,0)</f>
        <v>0</v>
      </c>
      <c r="BM400" s="28"/>
    </row>
    <row r="401" spans="1:64" ht="15" customHeight="1" x14ac:dyDescent="0.25">
      <c r="A401" s="138"/>
      <c r="B401" s="164"/>
      <c r="C401" s="1"/>
      <c r="D401" s="1"/>
      <c r="E401" s="1"/>
      <c r="F401" s="1"/>
      <c r="G401" s="351"/>
      <c r="H401" s="1"/>
      <c r="I401" s="351"/>
      <c r="J401" s="1"/>
      <c r="K401" s="351"/>
      <c r="L401" s="1"/>
      <c r="M401" s="351"/>
      <c r="N401" s="1"/>
      <c r="O401" s="351"/>
      <c r="P401" s="138"/>
      <c r="Q401" s="207"/>
      <c r="R401" s="238" t="str">
        <f ca="1">IF(AND(C407="(Bye)",OR(C408&lt;&gt;"",C408="(Bye)")),B408,"")</f>
        <v>L8</v>
      </c>
      <c r="S401" s="15" t="str">
        <f ca="1">IF(P407=$A$11,C407,IF(P408=$A$11,C408,""))</f>
        <v>(Bye)</v>
      </c>
      <c r="T401" s="10" t="str">
        <f ca="1">IF(P407=$A$11,D407,IF(P408=$A$11,D408,"Winner Match "&amp;C410))</f>
        <v/>
      </c>
      <c r="U401" s="10"/>
      <c r="V401" s="24"/>
      <c r="W401" s="353"/>
      <c r="X401" s="24"/>
      <c r="Y401" s="353"/>
      <c r="Z401" s="24"/>
      <c r="AA401" s="353"/>
      <c r="AB401" s="24"/>
      <c r="AC401" s="353"/>
      <c r="AD401" s="24"/>
      <c r="AE401" s="365"/>
      <c r="AF401" s="149">
        <f>IF(S400="(Bye)",$A$11,IF(V400&lt;V401,1,0)+IF(X400&lt;X401,1,0)+IF(Z400&lt;Z401,1,0)+IF(AB400&lt;AB401,1,0)+IF(AD400&lt;AD401,1,0))</f>
        <v>0</v>
      </c>
      <c r="AG401" s="148"/>
      <c r="AH401" s="218"/>
      <c r="AI401" s="1"/>
      <c r="AJ401" s="1"/>
      <c r="AK401" s="1"/>
      <c r="AL401" s="1"/>
      <c r="AM401" s="351"/>
      <c r="AN401" s="1"/>
      <c r="AW401" s="207"/>
      <c r="AX401" s="161"/>
      <c r="AY401" s="15" t="str">
        <f>IF(AV407=$A$11,AI407,IF(AV408=$A$11,AI408,""))</f>
        <v/>
      </c>
      <c r="AZ401" s="10" t="str">
        <f ca="1">IF(AV407=$A$11,AJ407,IF(AV408=$A$11,AJ408,"Winner Match "&amp;AI410))</f>
        <v>Winner Match 48</v>
      </c>
      <c r="BA401" s="10"/>
      <c r="BB401" s="24"/>
      <c r="BC401" s="353"/>
      <c r="BD401" s="24"/>
      <c r="BE401" s="353"/>
      <c r="BF401" s="24"/>
      <c r="BG401" s="353"/>
      <c r="BH401" s="24"/>
      <c r="BI401" s="353"/>
      <c r="BJ401" s="24"/>
      <c r="BK401" s="365"/>
      <c r="BL401" s="149">
        <f>IF(BB400&lt;BB401,1,0)+IF(BD400&lt;BD401,1,0)+IF(BF400&lt;BF401,1,0)+IF(BH400&lt;BH401,1,0)+IF(BJ400&lt;BJ401,1,0)</f>
        <v>0</v>
      </c>
    </row>
    <row r="402" spans="1:64" ht="15" customHeight="1" x14ac:dyDescent="0.25">
      <c r="A402" s="138"/>
      <c r="B402" s="164"/>
      <c r="C402" s="1"/>
      <c r="D402" s="1"/>
      <c r="E402" s="1"/>
      <c r="F402" s="1"/>
      <c r="G402" s="351"/>
      <c r="H402" s="1"/>
      <c r="I402" s="351"/>
      <c r="J402" s="1"/>
      <c r="K402" s="351"/>
      <c r="L402" s="1"/>
      <c r="M402" s="351"/>
      <c r="N402" s="1"/>
      <c r="O402" s="351"/>
      <c r="P402" s="138"/>
      <c r="Q402" s="148"/>
      <c r="R402" s="238"/>
      <c r="S402" s="16"/>
      <c r="T402" s="1"/>
      <c r="U402" s="1"/>
      <c r="V402" s="9"/>
      <c r="W402" s="351"/>
      <c r="X402" s="9"/>
      <c r="Y402" s="351"/>
      <c r="Z402" s="9"/>
      <c r="AA402" s="351"/>
      <c r="AB402" s="9"/>
      <c r="AC402" s="351"/>
      <c r="AD402" s="9"/>
      <c r="AE402" s="366"/>
      <c r="AF402" s="138"/>
      <c r="AG402" s="148"/>
      <c r="AH402" s="218"/>
      <c r="AI402" s="1"/>
      <c r="AJ402" s="1"/>
      <c r="AK402" s="1"/>
      <c r="AL402" s="1"/>
      <c r="AM402" s="351"/>
      <c r="AN402" s="1"/>
      <c r="AW402" s="148"/>
      <c r="AX402" s="161"/>
      <c r="AY402" s="16"/>
      <c r="BB402" s="9"/>
      <c r="BD402" s="9"/>
      <c r="BF402" s="9"/>
      <c r="BH402" s="9"/>
      <c r="BJ402" s="9"/>
      <c r="BK402" s="366"/>
      <c r="BL402" s="137"/>
    </row>
    <row r="403" spans="1:64" ht="15" customHeight="1" x14ac:dyDescent="0.25">
      <c r="A403" s="138"/>
      <c r="B403" s="164"/>
      <c r="C403" s="1"/>
      <c r="D403" s="1"/>
      <c r="E403" s="1"/>
      <c r="F403" s="1"/>
      <c r="G403" s="351"/>
      <c r="H403" s="1"/>
      <c r="I403" s="351"/>
      <c r="J403" s="1"/>
      <c r="K403" s="351"/>
      <c r="L403" s="1"/>
      <c r="M403" s="351"/>
      <c r="N403" s="1"/>
      <c r="O403" s="351"/>
      <c r="P403" s="138"/>
      <c r="Q403" s="148"/>
      <c r="R403" s="220"/>
      <c r="S403" s="22">
        <f ca="1">IF(S400="(Bye)",S389,IF(S401="(Bye)",S389,S389+1))</f>
        <v>32</v>
      </c>
      <c r="T403" s="19">
        <f ca="1">VLOOKUP(S403,dummy1!$O$9:$R$136,2,FALSE)</f>
        <v>42040</v>
      </c>
      <c r="U403" s="20">
        <f ca="1">VLOOKUP(S403,dummy1!$O$9:$R$136,3,FALSE)</f>
        <v>0.70833333333333337</v>
      </c>
      <c r="V403" s="420" t="str">
        <f ca="1">VLOOKUP(S403,dummy1!$O$9:$R$136,4,FALSE)</f>
        <v>Court 16</v>
      </c>
      <c r="W403" s="421"/>
      <c r="X403" s="421"/>
      <c r="Y403" s="421"/>
      <c r="Z403" s="421"/>
      <c r="AA403" s="421"/>
      <c r="AB403" s="421"/>
      <c r="AC403" s="421"/>
      <c r="AD403" s="422"/>
      <c r="AE403" s="366"/>
      <c r="AF403" s="138"/>
      <c r="AG403" s="148"/>
      <c r="AH403" s="218"/>
      <c r="AI403" s="1"/>
      <c r="AJ403" s="1"/>
      <c r="AK403" s="1"/>
      <c r="AL403" s="1"/>
      <c r="AM403" s="351"/>
      <c r="AN403" s="1"/>
      <c r="AW403" s="148"/>
      <c r="AX403" s="162"/>
      <c r="AY403" s="22">
        <f ca="1">AY375+1</f>
        <v>60</v>
      </c>
      <c r="AZ403" s="19">
        <f ca="1">VLOOKUP(AY403,dummy1!$O$9:$R$136,2,FALSE)</f>
        <v>42040</v>
      </c>
      <c r="BA403" s="20">
        <f ca="1">VLOOKUP(AY403,dummy1!$O$9:$R$136,3,FALSE)</f>
        <v>0.87500000000000011</v>
      </c>
      <c r="BB403" s="420" t="str">
        <f ca="1">VLOOKUP(AY403,dummy1!$O$9:$R$136,4,FALSE)</f>
        <v>Court 12</v>
      </c>
      <c r="BC403" s="421"/>
      <c r="BD403" s="421"/>
      <c r="BE403" s="421"/>
      <c r="BF403" s="421"/>
      <c r="BG403" s="421"/>
      <c r="BH403" s="421"/>
      <c r="BI403" s="421"/>
      <c r="BJ403" s="422"/>
      <c r="BK403" s="366"/>
      <c r="BL403" s="137"/>
    </row>
    <row r="404" spans="1:64" ht="15" customHeight="1" x14ac:dyDescent="0.25">
      <c r="A404" s="138"/>
      <c r="B404" s="164"/>
      <c r="C404" s="1"/>
      <c r="D404" s="1"/>
      <c r="E404" s="1"/>
      <c r="F404" s="1"/>
      <c r="G404" s="351"/>
      <c r="H404" s="1"/>
      <c r="I404" s="351"/>
      <c r="J404" s="1"/>
      <c r="K404" s="351"/>
      <c r="L404" s="1"/>
      <c r="M404" s="351"/>
      <c r="N404" s="1"/>
      <c r="O404" s="351"/>
      <c r="P404" s="138"/>
      <c r="Q404" s="148"/>
      <c r="R404" s="221"/>
      <c r="S404" s="7"/>
      <c r="T404" s="5"/>
      <c r="U404" s="5"/>
      <c r="V404" s="18"/>
      <c r="W404" s="355"/>
      <c r="X404" s="18"/>
      <c r="Y404" s="355"/>
      <c r="Z404" s="18"/>
      <c r="AA404" s="355"/>
      <c r="AB404" s="18"/>
      <c r="AC404" s="355"/>
      <c r="AD404" s="18"/>
      <c r="AE404" s="367"/>
      <c r="AF404" s="138"/>
      <c r="AG404" s="148"/>
      <c r="AH404" s="218"/>
      <c r="AI404" s="1"/>
      <c r="AJ404" s="1"/>
      <c r="AK404" s="1"/>
      <c r="AL404" s="1"/>
      <c r="AM404" s="351"/>
      <c r="AN404" s="1"/>
      <c r="AW404" s="148"/>
      <c r="AX404" s="163"/>
      <c r="AY404" s="7"/>
      <c r="AZ404" s="5"/>
      <c r="BA404" s="5"/>
      <c r="BB404" s="18"/>
      <c r="BC404" s="355"/>
      <c r="BD404" s="18"/>
      <c r="BE404" s="355"/>
      <c r="BF404" s="18"/>
      <c r="BG404" s="355"/>
      <c r="BH404" s="18"/>
      <c r="BI404" s="355"/>
      <c r="BJ404" s="18"/>
      <c r="BK404" s="367"/>
      <c r="BL404" s="137"/>
    </row>
    <row r="405" spans="1:64" ht="15" customHeight="1" x14ac:dyDescent="0.25">
      <c r="A405" s="138"/>
      <c r="B405" s="164"/>
      <c r="C405" s="1"/>
      <c r="D405" s="1"/>
      <c r="E405" s="1"/>
      <c r="F405" s="1"/>
      <c r="G405" s="351"/>
      <c r="H405" s="1"/>
      <c r="I405" s="351"/>
      <c r="J405" s="1"/>
      <c r="K405" s="351"/>
      <c r="L405" s="1"/>
      <c r="M405" s="351"/>
      <c r="N405" s="1"/>
      <c r="O405" s="351"/>
      <c r="P405" s="138"/>
      <c r="Q405" s="148"/>
      <c r="R405" s="218"/>
      <c r="S405" s="1"/>
      <c r="T405" s="1"/>
      <c r="U405" s="1"/>
      <c r="V405" s="1"/>
      <c r="W405" s="351"/>
      <c r="X405" s="1"/>
      <c r="Y405" s="351"/>
      <c r="Z405" s="1"/>
      <c r="AA405" s="351"/>
      <c r="AB405" s="1"/>
      <c r="AC405" s="351"/>
      <c r="AD405" s="1"/>
      <c r="AE405" s="351"/>
      <c r="AF405" s="138"/>
      <c r="AG405" s="148"/>
      <c r="AH405" s="218"/>
      <c r="AI405" s="1"/>
      <c r="AJ405" s="1"/>
      <c r="AK405" s="1"/>
      <c r="AL405" s="1"/>
      <c r="AM405" s="351"/>
      <c r="AN405" s="1"/>
      <c r="AW405" s="148"/>
      <c r="BL405" s="137"/>
    </row>
    <row r="406" spans="1:64" ht="15" customHeight="1" x14ac:dyDescent="0.25">
      <c r="A406" s="137" t="str">
        <f ca="1">IF(OR(C407="(Bye)",C408="(Bye)"),"Bye","")</f>
        <v>Bye</v>
      </c>
      <c r="B406" s="165"/>
      <c r="C406" s="12"/>
      <c r="D406" s="13"/>
      <c r="E406" s="8"/>
      <c r="F406" s="8"/>
      <c r="G406" s="354"/>
      <c r="H406" s="8"/>
      <c r="I406" s="354"/>
      <c r="J406" s="8"/>
      <c r="K406" s="354"/>
      <c r="L406" s="8"/>
      <c r="M406" s="354"/>
      <c r="N406" s="8"/>
      <c r="O406" s="363"/>
      <c r="P406" s="138"/>
      <c r="Q406" s="148"/>
      <c r="R406" s="218"/>
      <c r="S406" s="1"/>
      <c r="T406" s="1"/>
      <c r="U406" s="1"/>
      <c r="V406" s="1"/>
      <c r="W406" s="351"/>
      <c r="X406" s="1"/>
      <c r="Y406" s="351"/>
      <c r="Z406" s="1"/>
      <c r="AA406" s="351"/>
      <c r="AB406" s="1"/>
      <c r="AC406" s="351"/>
      <c r="AD406" s="1"/>
      <c r="AE406" s="351"/>
      <c r="AF406" s="138"/>
      <c r="AG406" s="148"/>
      <c r="AH406" s="248"/>
      <c r="AI406" s="12"/>
      <c r="AJ406" s="13"/>
      <c r="AK406" s="8"/>
      <c r="AL406" s="8"/>
      <c r="AM406" s="354"/>
      <c r="AN406" s="8"/>
      <c r="AO406" s="354"/>
      <c r="AP406" s="8"/>
      <c r="AQ406" s="354"/>
      <c r="AR406" s="8"/>
      <c r="AS406" s="354"/>
      <c r="AT406" s="8"/>
      <c r="AU406" s="363"/>
      <c r="AV406" s="137"/>
      <c r="AW406" s="148"/>
      <c r="BL406" s="137"/>
    </row>
    <row r="407" spans="1:64" ht="15" customHeight="1" thickBot="1" x14ac:dyDescent="0.3">
      <c r="B407" s="160" t="str">
        <f ca="1">"L"&amp;C180</f>
        <v>L8</v>
      </c>
      <c r="C407" s="15" t="str">
        <f ca="1">IF(P177=$A$11,C178,IF(P178=$A$11,C177,""))</f>
        <v>(Bye)</v>
      </c>
      <c r="D407" s="1" t="str">
        <f ca="1">IF(P177=$A$11,D178,IF(P178=$A$11,D177,"Loser Match "&amp;C180))</f>
        <v/>
      </c>
      <c r="E407" s="1"/>
      <c r="F407" s="23"/>
      <c r="G407" s="352"/>
      <c r="H407" s="23"/>
      <c r="I407" s="352"/>
      <c r="J407" s="23"/>
      <c r="K407" s="352"/>
      <c r="L407" s="23"/>
      <c r="M407" s="352"/>
      <c r="N407" s="23"/>
      <c r="O407" s="364"/>
      <c r="P407" s="138">
        <f ca="1">IF(C408="(Bye)",$A$11,IF(F407&gt;F408,1,0)+IF(H407&gt;H408,1,0)+IF(J407&gt;J408,1,0)+IF(L407&gt;L408,1,0)+IF(N407&gt;N408,1,0))</f>
        <v>3</v>
      </c>
      <c r="Q407" s="148"/>
      <c r="R407" s="218"/>
      <c r="S407" s="1"/>
      <c r="T407" s="1"/>
      <c r="U407" s="1"/>
      <c r="V407" s="1"/>
      <c r="W407" s="351"/>
      <c r="X407" s="1"/>
      <c r="Y407" s="351"/>
      <c r="Z407" s="1"/>
      <c r="AA407" s="351"/>
      <c r="AB407" s="1"/>
      <c r="AC407" s="351"/>
      <c r="AD407" s="1"/>
      <c r="AE407" s="351"/>
      <c r="AF407" s="138"/>
      <c r="AG407" s="147"/>
      <c r="AH407" s="249" t="str">
        <f ca="1">IF(AND(S401="(Bye)",S400&lt;&gt;""),R400,"")</f>
        <v/>
      </c>
      <c r="AI407" s="27" t="str">
        <f ca="1">IF(AF400=$A$11,S400,IF(AF401=$A$11,S401,""))</f>
        <v/>
      </c>
      <c r="AJ407" s="1" t="str">
        <f ca="1">IF(AF400=$A$11,T400,IF(AF401=$A$11,T401,"Winner Match "&amp;S403))</f>
        <v>Loser Match 26</v>
      </c>
      <c r="AK407" s="1"/>
      <c r="AL407" s="23"/>
      <c r="AM407" s="352"/>
      <c r="AN407" s="23"/>
      <c r="AO407" s="352"/>
      <c r="AP407" s="23"/>
      <c r="AQ407" s="352"/>
      <c r="AR407" s="23"/>
      <c r="AS407" s="352"/>
      <c r="AT407" s="23"/>
      <c r="AU407" s="364"/>
      <c r="AV407" s="138">
        <f>IF(AL407&gt;AL408,1,0)+IF(AN407&gt;AN408,1,0)+IF(AP407&gt;AP408,1,0)+IF(AR407&gt;AR408,1,0)+IF(AT407&gt;AT408,1,0)</f>
        <v>0</v>
      </c>
      <c r="AW407" s="148"/>
      <c r="BL407" s="137"/>
    </row>
    <row r="408" spans="1:64" ht="15" customHeight="1" x14ac:dyDescent="0.25">
      <c r="B408" s="160" t="str">
        <f ca="1">"L"&amp;C186</f>
        <v>L8</v>
      </c>
      <c r="C408" s="15" t="str">
        <f ca="1">IF(P183=$A$11,C184,IF(P184=$A$11,C183,""))</f>
        <v>(Bye)</v>
      </c>
      <c r="D408" s="10" t="str">
        <f ca="1">IF(P183=$A$11,D184,IF(P184=$A$11,D183,"Loser Match "&amp;C186))</f>
        <v/>
      </c>
      <c r="E408" s="10"/>
      <c r="F408" s="24"/>
      <c r="G408" s="353"/>
      <c r="H408" s="24"/>
      <c r="I408" s="353"/>
      <c r="J408" s="24"/>
      <c r="K408" s="353"/>
      <c r="L408" s="24"/>
      <c r="M408" s="353"/>
      <c r="N408" s="24"/>
      <c r="O408" s="365"/>
      <c r="P408" s="149">
        <f ca="1">IF(C407="(Bye)",$A$11,IF(F407&lt;F408,1,0)+IF(H407&lt;H408,1,0)+IF(J407&lt;J408,1,0)+IF(L407&lt;L408,1,0)+IF(N407&lt;N408,1,0))</f>
        <v>3</v>
      </c>
      <c r="Q408" s="138"/>
      <c r="R408" s="218"/>
      <c r="S408" s="1"/>
      <c r="T408" s="1"/>
      <c r="U408" s="1"/>
      <c r="V408" s="1"/>
      <c r="W408" s="351"/>
      <c r="X408" s="1"/>
      <c r="Y408" s="351"/>
      <c r="Z408" s="1"/>
      <c r="AA408" s="351"/>
      <c r="AB408" s="1"/>
      <c r="AC408" s="351"/>
      <c r="AD408" s="1"/>
      <c r="AE408" s="351"/>
      <c r="AF408" s="138"/>
      <c r="AG408" s="148"/>
      <c r="AH408" s="219" t="str">
        <f ca="1">IF(AND(S415="(Bye)",S414&lt;&gt;""),R414,"")</f>
        <v/>
      </c>
      <c r="AI408" s="15" t="str">
        <f ca="1">IF(AF414=$A$11,S414,IF(AF415=$A$11,S415,""))</f>
        <v/>
      </c>
      <c r="AJ408" s="10" t="str">
        <f ca="1">IF(AF414=$A$11,T414,IF(AF415=$A$11,T415,"Winner Match "&amp;S417))</f>
        <v>Loser Match 25</v>
      </c>
      <c r="AK408" s="10"/>
      <c r="AL408" s="24"/>
      <c r="AM408" s="353"/>
      <c r="AN408" s="24"/>
      <c r="AO408" s="353"/>
      <c r="AP408" s="24"/>
      <c r="AQ408" s="353"/>
      <c r="AR408" s="24"/>
      <c r="AS408" s="353"/>
      <c r="AT408" s="24"/>
      <c r="AU408" s="365"/>
      <c r="AV408" s="149">
        <f>IF(AL407&lt;AL408,1,0)+IF(AN407&lt;AN408,1,0)+IF(AP407&lt;AP408,1,0)+IF(AR407&lt;AR408,1,0)+IF(AT407&lt;AT408,1,0)</f>
        <v>0</v>
      </c>
      <c r="BL408" s="137"/>
    </row>
    <row r="409" spans="1:64" ht="15" customHeight="1" x14ac:dyDescent="0.25">
      <c r="B409" s="335"/>
      <c r="C409" s="16"/>
      <c r="D409" s="1"/>
      <c r="E409" s="1"/>
      <c r="F409" s="9"/>
      <c r="G409" s="351"/>
      <c r="H409" s="9"/>
      <c r="I409" s="351"/>
      <c r="J409" s="9"/>
      <c r="K409" s="351"/>
      <c r="L409" s="9"/>
      <c r="M409" s="351"/>
      <c r="N409" s="9"/>
      <c r="O409" s="366"/>
      <c r="P409" s="138"/>
      <c r="Q409" s="138"/>
      <c r="R409" s="218"/>
      <c r="S409" s="1"/>
      <c r="T409" s="1"/>
      <c r="U409" s="1"/>
      <c r="V409" s="1"/>
      <c r="W409" s="351"/>
      <c r="X409" s="1"/>
      <c r="Y409" s="351"/>
      <c r="Z409" s="1"/>
      <c r="AA409" s="351"/>
      <c r="AB409" s="1"/>
      <c r="AC409" s="351"/>
      <c r="AD409" s="1"/>
      <c r="AE409" s="351"/>
      <c r="AF409" s="138"/>
      <c r="AG409" s="148"/>
      <c r="AH409" s="219"/>
      <c r="AI409" s="16"/>
      <c r="AJ409" s="1"/>
      <c r="AK409" s="1"/>
      <c r="AL409" s="9"/>
      <c r="AM409" s="351"/>
      <c r="AN409" s="9"/>
      <c r="AP409" s="9"/>
      <c r="AR409" s="9"/>
      <c r="AT409" s="9"/>
      <c r="AU409" s="366"/>
      <c r="AV409" s="137"/>
    </row>
    <row r="410" spans="1:64" ht="15" customHeight="1" x14ac:dyDescent="0.25">
      <c r="B410" s="162"/>
      <c r="C410" s="22">
        <f ca="1">IF(C407="(Bye)",C396,IF(C408="(Bye)",C396,C396+1))</f>
        <v>12</v>
      </c>
      <c r="D410" s="19">
        <f ca="1">VLOOKUP(C410,dummy1!$O$9:$R$72,2,FALSE)</f>
        <v>42040</v>
      </c>
      <c r="E410" s="20">
        <f ca="1">VLOOKUP(C410,dummy1!$O$9:$R$72,3,FALSE)</f>
        <v>0.625</v>
      </c>
      <c r="F410" s="420" t="str">
        <f ca="1">VLOOKUP(C410,dummy1!$O$9:$R$72,4,FALSE)</f>
        <v>Court 12</v>
      </c>
      <c r="G410" s="421"/>
      <c r="H410" s="421"/>
      <c r="I410" s="421"/>
      <c r="J410" s="421"/>
      <c r="K410" s="421"/>
      <c r="L410" s="421"/>
      <c r="M410" s="421"/>
      <c r="N410" s="422"/>
      <c r="O410" s="366"/>
      <c r="P410" s="138"/>
      <c r="Q410" s="138"/>
      <c r="R410" s="218"/>
      <c r="S410" s="1"/>
      <c r="T410" s="1"/>
      <c r="U410" s="1"/>
      <c r="V410" s="1"/>
      <c r="W410" s="351"/>
      <c r="X410" s="1"/>
      <c r="Y410" s="351"/>
      <c r="Z410" s="1"/>
      <c r="AA410" s="351"/>
      <c r="AB410" s="1"/>
      <c r="AC410" s="351"/>
      <c r="AD410" s="1"/>
      <c r="AE410" s="351"/>
      <c r="AF410" s="138"/>
      <c r="AG410" s="148"/>
      <c r="AH410" s="220"/>
      <c r="AI410" s="22">
        <f ca="1">AI382+1</f>
        <v>48</v>
      </c>
      <c r="AJ410" s="19">
        <f ca="1">VLOOKUP(AI410,dummy1!$O$9:$R$136,2,FALSE)</f>
        <v>42040</v>
      </c>
      <c r="AK410" s="20">
        <f ca="1">VLOOKUP(AI410,dummy1!$O$9:$R$136,3,FALSE)</f>
        <v>0.79166666666666674</v>
      </c>
      <c r="AL410" s="420" t="str">
        <f ca="1">VLOOKUP(AI410,dummy1!$O$9:$R$136,4,FALSE)</f>
        <v>Court 16</v>
      </c>
      <c r="AM410" s="421"/>
      <c r="AN410" s="421"/>
      <c r="AO410" s="421"/>
      <c r="AP410" s="421"/>
      <c r="AQ410" s="421"/>
      <c r="AR410" s="421"/>
      <c r="AS410" s="421"/>
      <c r="AT410" s="422"/>
      <c r="AU410" s="366"/>
      <c r="AV410" s="137"/>
    </row>
    <row r="411" spans="1:64" ht="15" customHeight="1" x14ac:dyDescent="0.25">
      <c r="B411" s="163"/>
      <c r="C411" s="7"/>
      <c r="D411" s="5"/>
      <c r="E411" s="5"/>
      <c r="F411" s="18"/>
      <c r="G411" s="355"/>
      <c r="H411" s="18"/>
      <c r="I411" s="355"/>
      <c r="J411" s="18"/>
      <c r="K411" s="355"/>
      <c r="L411" s="18"/>
      <c r="M411" s="355"/>
      <c r="N411" s="18"/>
      <c r="O411" s="367"/>
      <c r="P411" s="138"/>
      <c r="Q411" s="138"/>
      <c r="R411" s="218"/>
      <c r="S411" s="1"/>
      <c r="T411" s="1"/>
      <c r="U411" s="1"/>
      <c r="V411" s="1"/>
      <c r="W411" s="351"/>
      <c r="X411" s="1"/>
      <c r="Y411" s="351"/>
      <c r="Z411" s="1"/>
      <c r="AA411" s="351"/>
      <c r="AB411" s="1"/>
      <c r="AC411" s="351"/>
      <c r="AD411" s="1"/>
      <c r="AE411" s="351"/>
      <c r="AF411" s="138"/>
      <c r="AG411" s="148"/>
      <c r="AH411" s="221"/>
      <c r="AI411" s="7"/>
      <c r="AJ411" s="5"/>
      <c r="AK411" s="5"/>
      <c r="AL411" s="18"/>
      <c r="AM411" s="355"/>
      <c r="AN411" s="18"/>
      <c r="AO411" s="355"/>
      <c r="AP411" s="18"/>
      <c r="AQ411" s="355"/>
      <c r="AR411" s="18"/>
      <c r="AS411" s="355"/>
      <c r="AT411" s="18"/>
      <c r="AU411" s="367"/>
      <c r="AV411" s="137"/>
    </row>
    <row r="412" spans="1:64" ht="15" customHeight="1" x14ac:dyDescent="0.25">
      <c r="A412" s="138"/>
      <c r="B412" s="164"/>
      <c r="C412" s="1"/>
      <c r="D412" s="1"/>
      <c r="E412" s="1"/>
      <c r="F412" s="1"/>
      <c r="G412" s="351"/>
      <c r="H412" s="1"/>
      <c r="I412" s="351"/>
      <c r="J412" s="1"/>
      <c r="K412" s="351"/>
      <c r="L412" s="1"/>
      <c r="M412" s="351"/>
      <c r="N412" s="1"/>
      <c r="O412" s="351"/>
      <c r="P412" s="138"/>
      <c r="Q412" s="138"/>
      <c r="R412" s="218"/>
      <c r="S412" s="1"/>
      <c r="T412" s="1"/>
      <c r="U412" s="1"/>
      <c r="V412" s="1"/>
      <c r="W412" s="351"/>
      <c r="X412" s="1"/>
      <c r="Y412" s="351"/>
      <c r="Z412" s="1"/>
      <c r="AA412" s="351"/>
      <c r="AB412" s="1"/>
      <c r="AC412" s="351"/>
      <c r="AD412" s="1"/>
      <c r="AE412" s="351"/>
      <c r="AF412" s="138"/>
      <c r="AG412" s="148"/>
      <c r="AH412" s="218"/>
      <c r="AI412" s="1"/>
      <c r="AJ412" s="1"/>
      <c r="AK412" s="1"/>
      <c r="AL412" s="1"/>
      <c r="AM412" s="351"/>
      <c r="AN412" s="1"/>
    </row>
    <row r="413" spans="1:64" ht="15" customHeight="1" x14ac:dyDescent="0.25">
      <c r="A413" s="138"/>
      <c r="B413" s="164"/>
      <c r="C413" s="1"/>
      <c r="D413" s="1"/>
      <c r="E413" s="1"/>
      <c r="F413" s="1"/>
      <c r="G413" s="351"/>
      <c r="H413" s="1"/>
      <c r="I413" s="351"/>
      <c r="J413" s="1"/>
      <c r="K413" s="351"/>
      <c r="L413" s="1"/>
      <c r="M413" s="351"/>
      <c r="N413" s="1"/>
      <c r="O413" s="351"/>
      <c r="P413" s="138"/>
      <c r="Q413" s="138"/>
      <c r="R413" s="222"/>
      <c r="S413" s="12"/>
      <c r="T413" s="13"/>
      <c r="U413" s="8"/>
      <c r="V413" s="8"/>
      <c r="W413" s="354"/>
      <c r="X413" s="8"/>
      <c r="Y413" s="354"/>
      <c r="Z413" s="8"/>
      <c r="AA413" s="354"/>
      <c r="AB413" s="8"/>
      <c r="AC413" s="354"/>
      <c r="AD413" s="8"/>
      <c r="AE413" s="363"/>
      <c r="AF413" s="138"/>
      <c r="AG413" s="148"/>
      <c r="AH413" s="218"/>
      <c r="AI413" s="1"/>
      <c r="AJ413" s="1"/>
      <c r="AK413" s="1"/>
      <c r="AL413" s="1"/>
      <c r="AM413" s="351"/>
      <c r="AN413" s="1"/>
    </row>
    <row r="414" spans="1:64" ht="15" customHeight="1" thickBot="1" x14ac:dyDescent="0.3">
      <c r="A414" s="138"/>
      <c r="B414" s="164"/>
      <c r="C414" s="1"/>
      <c r="D414" s="1"/>
      <c r="E414" s="1"/>
      <c r="F414" s="1"/>
      <c r="G414" s="351"/>
      <c r="H414" s="1"/>
      <c r="I414" s="351"/>
      <c r="J414" s="1"/>
      <c r="K414" s="351"/>
      <c r="L414" s="1"/>
      <c r="M414" s="351"/>
      <c r="N414" s="1"/>
      <c r="O414" s="351"/>
      <c r="P414" s="138"/>
      <c r="Q414" s="138"/>
      <c r="R414" s="159" t="str">
        <f ca="1">"L"&amp;S159</f>
        <v>L25</v>
      </c>
      <c r="S414" s="27" t="str">
        <f>IF(AF156=$A$11,S157,IF(AF157=$A$11,S156,""))</f>
        <v/>
      </c>
      <c r="T414" s="1" t="str">
        <f ca="1">IF(AF156=$A$11,T157,IF(AF157=$A$11,T156,"Loser Match "&amp;S159))</f>
        <v>Loser Match 25</v>
      </c>
      <c r="U414" s="1"/>
      <c r="V414" s="23"/>
      <c r="W414" s="352"/>
      <c r="X414" s="23"/>
      <c r="Y414" s="352"/>
      <c r="Z414" s="23"/>
      <c r="AA414" s="352"/>
      <c r="AB414" s="23"/>
      <c r="AC414" s="352"/>
      <c r="AD414" s="23"/>
      <c r="AE414" s="364"/>
      <c r="AF414" s="138">
        <f ca="1">IF(S415="(Bye)",$A$11,IF(V414&gt;V415,1,0)+IF(X414&gt;X415,1,0)+IF(Z414&gt;Z415,1,0)+IF(AB414&gt;AB415,1,0)+IF(AD414&gt;AD415,1,0))</f>
        <v>3</v>
      </c>
      <c r="AG414" s="148"/>
      <c r="AH414" s="218"/>
      <c r="AI414" s="1"/>
      <c r="AJ414" s="1"/>
      <c r="AK414" s="1"/>
      <c r="AL414" s="1"/>
      <c r="AM414" s="351"/>
      <c r="AN414" s="1"/>
    </row>
    <row r="415" spans="1:64" ht="15" customHeight="1" x14ac:dyDescent="0.25">
      <c r="A415" s="138"/>
      <c r="B415" s="164"/>
      <c r="C415" s="1"/>
      <c r="D415" s="1"/>
      <c r="E415" s="1"/>
      <c r="F415" s="1"/>
      <c r="G415" s="351"/>
      <c r="H415" s="1"/>
      <c r="I415" s="351"/>
      <c r="J415" s="1"/>
      <c r="K415" s="351"/>
      <c r="L415" s="1"/>
      <c r="M415" s="351"/>
      <c r="N415" s="1"/>
      <c r="O415" s="351"/>
      <c r="P415" s="138"/>
      <c r="Q415" s="207"/>
      <c r="R415" s="238" t="str">
        <f ca="1">IF(OR(C421="(Bye)",C422="(Bye)"),B422,"")</f>
        <v>L8</v>
      </c>
      <c r="S415" s="15" t="str">
        <f ca="1">IF(P421=$A$11,C421,IF(P422=$A$11,C422,""))</f>
        <v>(Bye)</v>
      </c>
      <c r="T415" s="10" t="str">
        <f ca="1">IF(P421=$A$11,D421,IF(P422=$A$11,D422,"Winner Match "&amp;C424))</f>
        <v/>
      </c>
      <c r="U415" s="10"/>
      <c r="V415" s="24"/>
      <c r="W415" s="353"/>
      <c r="X415" s="24"/>
      <c r="Y415" s="353"/>
      <c r="Z415" s="24"/>
      <c r="AA415" s="353"/>
      <c r="AB415" s="24"/>
      <c r="AC415" s="353"/>
      <c r="AD415" s="24"/>
      <c r="AE415" s="365"/>
      <c r="AF415" s="149">
        <f>IF(S414="(Bye)",$A$11,IF(V414&lt;V415,1,0)+IF(X414&lt;X415,1,0)+IF(Z414&lt;Z415,1,0)+IF(AB414&lt;AB415,1,0)+IF(AD414&lt;AD415,1,0))</f>
        <v>0</v>
      </c>
      <c r="AG415" s="138"/>
      <c r="AH415" s="218"/>
      <c r="AI415" s="1"/>
      <c r="AJ415" s="1"/>
      <c r="AK415" s="1"/>
      <c r="AL415" s="1"/>
      <c r="AM415" s="351"/>
      <c r="AN415" s="1"/>
    </row>
    <row r="416" spans="1:64" ht="15" customHeight="1" x14ac:dyDescent="0.25">
      <c r="A416" s="138"/>
      <c r="B416" s="164"/>
      <c r="C416" s="1"/>
      <c r="D416" s="1"/>
      <c r="E416" s="1"/>
      <c r="F416" s="1"/>
      <c r="G416" s="351"/>
      <c r="H416" s="1"/>
      <c r="I416" s="351"/>
      <c r="J416" s="1"/>
      <c r="K416" s="351"/>
      <c r="L416" s="1"/>
      <c r="M416" s="351"/>
      <c r="N416" s="1"/>
      <c r="O416" s="351"/>
      <c r="P416" s="138"/>
      <c r="Q416" s="148"/>
      <c r="R416" s="238"/>
      <c r="S416" s="16"/>
      <c r="T416" s="1"/>
      <c r="U416" s="1"/>
      <c r="V416" s="9"/>
      <c r="W416" s="351"/>
      <c r="X416" s="9"/>
      <c r="Y416" s="351"/>
      <c r="Z416" s="9"/>
      <c r="AA416" s="351"/>
      <c r="AB416" s="9"/>
      <c r="AC416" s="351"/>
      <c r="AD416" s="9"/>
      <c r="AE416" s="366"/>
      <c r="AF416" s="138"/>
      <c r="AG416" s="138"/>
      <c r="AH416" s="218"/>
      <c r="AI416" s="1"/>
      <c r="AJ416" s="1"/>
      <c r="AK416" s="1"/>
      <c r="AL416" s="1"/>
      <c r="AM416" s="351"/>
      <c r="AN416" s="1"/>
    </row>
    <row r="417" spans="1:182" ht="15" customHeight="1" x14ac:dyDescent="0.25">
      <c r="A417" s="138"/>
      <c r="B417" s="164"/>
      <c r="C417" s="1"/>
      <c r="D417" s="1"/>
      <c r="E417" s="1"/>
      <c r="F417" s="1"/>
      <c r="G417" s="351"/>
      <c r="H417" s="1"/>
      <c r="I417" s="351"/>
      <c r="J417" s="1"/>
      <c r="K417" s="351"/>
      <c r="L417" s="1"/>
      <c r="M417" s="351"/>
      <c r="N417" s="1"/>
      <c r="O417" s="351"/>
      <c r="P417" s="138"/>
      <c r="Q417" s="148"/>
      <c r="R417" s="220"/>
      <c r="S417" s="22">
        <f ca="1">IF(S414="(Bye)",S403,IF(S415="(Bye)",S403,S403+1))</f>
        <v>32</v>
      </c>
      <c r="T417" s="19">
        <f ca="1">VLOOKUP(S417,dummy1!$O$9:$R$136,2,FALSE)</f>
        <v>42040</v>
      </c>
      <c r="U417" s="20">
        <f ca="1">VLOOKUP(S417,dummy1!$O$9:$R$136,3,FALSE)</f>
        <v>0.70833333333333337</v>
      </c>
      <c r="V417" s="420" t="str">
        <f ca="1">VLOOKUP(S417,dummy1!$O$9:$R$136,4,FALSE)</f>
        <v>Court 16</v>
      </c>
      <c r="W417" s="421"/>
      <c r="X417" s="421"/>
      <c r="Y417" s="421"/>
      <c r="Z417" s="421"/>
      <c r="AA417" s="421"/>
      <c r="AB417" s="421"/>
      <c r="AC417" s="421"/>
      <c r="AD417" s="422"/>
      <c r="AE417" s="366"/>
      <c r="AF417" s="138"/>
      <c r="AG417" s="138"/>
      <c r="AH417" s="218"/>
      <c r="AI417" s="1"/>
      <c r="AJ417" s="1"/>
      <c r="AK417" s="1"/>
      <c r="AL417" s="1"/>
      <c r="AM417" s="351"/>
      <c r="AN417" s="1"/>
    </row>
    <row r="418" spans="1:182" ht="15" customHeight="1" x14ac:dyDescent="0.25">
      <c r="A418" s="138"/>
      <c r="B418" s="164"/>
      <c r="C418" s="1"/>
      <c r="D418" s="1"/>
      <c r="E418" s="1"/>
      <c r="F418" s="1"/>
      <c r="G418" s="351"/>
      <c r="H418" s="1"/>
      <c r="I418" s="351"/>
      <c r="J418" s="1"/>
      <c r="K418" s="351"/>
      <c r="L418" s="1"/>
      <c r="M418" s="351"/>
      <c r="N418" s="1"/>
      <c r="O418" s="351"/>
      <c r="P418" s="138"/>
      <c r="Q418" s="148"/>
      <c r="R418" s="221"/>
      <c r="S418" s="7"/>
      <c r="T418" s="5"/>
      <c r="U418" s="5"/>
      <c r="V418" s="18"/>
      <c r="W418" s="355"/>
      <c r="X418" s="18"/>
      <c r="Y418" s="355"/>
      <c r="Z418" s="18"/>
      <c r="AA418" s="355"/>
      <c r="AB418" s="18"/>
      <c r="AC418" s="355"/>
      <c r="AD418" s="18"/>
      <c r="AE418" s="367"/>
      <c r="AF418" s="138"/>
      <c r="AG418" s="138"/>
      <c r="AH418" s="218"/>
      <c r="AI418" s="1"/>
      <c r="AJ418" s="1"/>
      <c r="AK418" s="1"/>
      <c r="AL418" s="1"/>
      <c r="AM418" s="351"/>
      <c r="AN418" s="1"/>
    </row>
    <row r="419" spans="1:182" ht="15" customHeight="1" x14ac:dyDescent="0.25">
      <c r="A419" s="138"/>
      <c r="B419" s="164"/>
      <c r="C419" s="1"/>
      <c r="D419" s="1"/>
      <c r="E419" s="1"/>
      <c r="F419" s="1"/>
      <c r="G419" s="351"/>
      <c r="H419" s="1"/>
      <c r="I419" s="351"/>
      <c r="J419" s="1"/>
      <c r="K419" s="351"/>
      <c r="L419" s="1"/>
      <c r="M419" s="351"/>
      <c r="N419" s="1"/>
      <c r="O419" s="351"/>
      <c r="P419" s="138"/>
      <c r="Q419" s="148"/>
      <c r="R419" s="218"/>
      <c r="S419" s="1"/>
      <c r="T419" s="1"/>
      <c r="U419" s="1"/>
      <c r="V419" s="1"/>
      <c r="W419" s="351"/>
      <c r="X419" s="1"/>
      <c r="Y419" s="351"/>
      <c r="Z419" s="1"/>
      <c r="AA419" s="351"/>
      <c r="AB419" s="1"/>
      <c r="AC419" s="351"/>
      <c r="AD419" s="1"/>
      <c r="AE419" s="351"/>
      <c r="AF419" s="138"/>
      <c r="AG419" s="138"/>
      <c r="AH419" s="218"/>
      <c r="AI419" s="1"/>
      <c r="AJ419" s="1"/>
      <c r="AK419" s="1"/>
      <c r="AL419" s="1"/>
      <c r="AM419" s="351"/>
      <c r="AN419" s="1"/>
    </row>
    <row r="420" spans="1:182" ht="15" customHeight="1" x14ac:dyDescent="0.25">
      <c r="A420" s="137" t="str">
        <f ca="1">IF(OR(C421="(Bye)",C422="(Bye)"),"Bye","")</f>
        <v>Bye</v>
      </c>
      <c r="B420" s="165"/>
      <c r="C420" s="12"/>
      <c r="D420" s="13"/>
      <c r="E420" s="8"/>
      <c r="F420" s="8"/>
      <c r="G420" s="354"/>
      <c r="H420" s="8"/>
      <c r="I420" s="354"/>
      <c r="J420" s="8"/>
      <c r="K420" s="354"/>
      <c r="L420" s="8"/>
      <c r="M420" s="354"/>
      <c r="N420" s="8"/>
      <c r="O420" s="363"/>
      <c r="P420" s="138"/>
      <c r="Q420" s="148"/>
      <c r="R420" s="218"/>
      <c r="S420" s="1"/>
      <c r="T420" s="1"/>
      <c r="U420" s="1"/>
      <c r="V420" s="1"/>
      <c r="W420" s="351"/>
      <c r="X420" s="1"/>
      <c r="Y420" s="351"/>
      <c r="Z420" s="1"/>
      <c r="AA420" s="351"/>
      <c r="AB420" s="1"/>
      <c r="AC420" s="351"/>
      <c r="AD420" s="1"/>
      <c r="AE420" s="351"/>
      <c r="AF420" s="138"/>
      <c r="AG420" s="138"/>
      <c r="AH420" s="218"/>
      <c r="AI420" s="1"/>
      <c r="AJ420" s="1"/>
      <c r="AK420" s="1"/>
      <c r="AL420" s="1"/>
      <c r="AM420" s="351"/>
      <c r="AN420" s="1"/>
    </row>
    <row r="421" spans="1:182" ht="15" customHeight="1" thickBot="1" x14ac:dyDescent="0.3">
      <c r="B421" s="160" t="str">
        <f ca="1">"L"&amp;C192</f>
        <v>L8</v>
      </c>
      <c r="C421" s="15" t="str">
        <f ca="1">IF(P189=$A$11,C190,IF(P190=$A$11,C189,""))</f>
        <v>(Bye)</v>
      </c>
      <c r="D421" s="1" t="str">
        <f ca="1">IF(P189=$A$11,D190,IF(P190=$A$11,D189,"Loser Match "&amp;C192))</f>
        <v/>
      </c>
      <c r="E421" s="1"/>
      <c r="F421" s="23"/>
      <c r="G421" s="352"/>
      <c r="H421" s="23"/>
      <c r="I421" s="352"/>
      <c r="J421" s="23"/>
      <c r="K421" s="352"/>
      <c r="L421" s="23"/>
      <c r="M421" s="352"/>
      <c r="N421" s="23"/>
      <c r="O421" s="364"/>
      <c r="P421" s="138">
        <f ca="1">IF(C422="(Bye)",$A$11,IF(F421&gt;F422,1,0)+IF(H421&gt;H422,1,0)+IF(J421&gt;J422,1,0)+IF(L421&gt;L422,1,0)+IF(N421&gt;N422,1,0))</f>
        <v>3</v>
      </c>
      <c r="Q421" s="148"/>
      <c r="R421" s="218"/>
      <c r="S421" s="1"/>
      <c r="T421" s="1"/>
      <c r="U421" s="1"/>
      <c r="V421" s="1"/>
      <c r="W421" s="351"/>
      <c r="X421" s="1"/>
      <c r="Y421" s="351"/>
      <c r="Z421" s="1"/>
      <c r="AA421" s="351"/>
      <c r="AB421" s="1"/>
      <c r="AC421" s="351"/>
      <c r="AD421" s="1"/>
      <c r="AE421" s="351"/>
      <c r="AF421" s="138"/>
      <c r="AG421" s="138"/>
      <c r="AH421" s="218"/>
      <c r="AI421" s="1"/>
      <c r="AJ421" s="1"/>
      <c r="AK421" s="1"/>
      <c r="AL421" s="1"/>
      <c r="AM421" s="351"/>
      <c r="AN421" s="1"/>
    </row>
    <row r="422" spans="1:182" ht="15" customHeight="1" x14ac:dyDescent="0.25">
      <c r="B422" s="160" t="str">
        <f ca="1">"L"&amp;C198</f>
        <v>L8</v>
      </c>
      <c r="C422" s="15" t="str">
        <f ca="1">IF(P195=$A$11,C196,IF(P196=$A$11,C195,""))</f>
        <v>(Bye)</v>
      </c>
      <c r="D422" s="10" t="str">
        <f ca="1">IF(P195=$A$11,D196,IF(P196=$A$11,D195,"Loser Match "&amp;C198))</f>
        <v/>
      </c>
      <c r="E422" s="10"/>
      <c r="F422" s="24"/>
      <c r="G422" s="353"/>
      <c r="H422" s="24"/>
      <c r="I422" s="353"/>
      <c r="J422" s="24"/>
      <c r="K422" s="353"/>
      <c r="L422" s="24"/>
      <c r="M422" s="353"/>
      <c r="N422" s="24"/>
      <c r="O422" s="365"/>
      <c r="P422" s="149">
        <f ca="1">IF(C421="(Bye)",$A$11,IF(F421&lt;F422,1,0)+IF(H421&lt;H422,1,0)+IF(J421&lt;J422,1,0)+IF(L421&lt;L422,1,0)+IF(N421&lt;N422,1,0))</f>
        <v>3</v>
      </c>
      <c r="Q422" s="138"/>
      <c r="R422" s="218"/>
      <c r="S422" s="1"/>
      <c r="T422" s="1"/>
      <c r="U422" s="1"/>
      <c r="V422" s="1"/>
      <c r="W422" s="351"/>
      <c r="X422" s="1"/>
      <c r="Y422" s="351"/>
      <c r="Z422" s="1"/>
      <c r="AA422" s="351"/>
      <c r="AB422" s="1"/>
      <c r="AC422" s="351"/>
      <c r="AD422" s="1"/>
      <c r="AE422" s="351"/>
      <c r="AF422" s="138"/>
      <c r="AG422" s="138"/>
      <c r="AH422" s="218"/>
      <c r="AI422" s="1"/>
      <c r="AJ422" s="1"/>
      <c r="AK422" s="1"/>
      <c r="AL422" s="1"/>
      <c r="AM422" s="351"/>
      <c r="AN422" s="1"/>
    </row>
    <row r="423" spans="1:182" ht="15" customHeight="1" x14ac:dyDescent="0.25">
      <c r="B423" s="335"/>
      <c r="C423" s="16"/>
      <c r="D423" s="1"/>
      <c r="E423" s="1"/>
      <c r="F423" s="9"/>
      <c r="G423" s="351"/>
      <c r="H423" s="9"/>
      <c r="I423" s="351"/>
      <c r="J423" s="9"/>
      <c r="K423" s="351"/>
      <c r="L423" s="9"/>
      <c r="M423" s="351"/>
      <c r="N423" s="9"/>
      <c r="O423" s="366"/>
      <c r="P423" s="138"/>
      <c r="Q423" s="138"/>
      <c r="R423" s="218"/>
      <c r="S423" s="1"/>
      <c r="T423" s="1"/>
      <c r="U423" s="1"/>
      <c r="V423" s="1"/>
      <c r="W423" s="351"/>
      <c r="X423" s="1"/>
      <c r="Y423" s="351"/>
      <c r="Z423" s="1"/>
      <c r="AA423" s="351"/>
      <c r="AB423" s="1"/>
      <c r="AC423" s="351"/>
      <c r="AD423" s="1"/>
      <c r="AE423" s="351"/>
      <c r="AF423" s="138"/>
      <c r="AG423" s="138"/>
      <c r="AH423" s="218"/>
      <c r="AI423" s="1"/>
      <c r="AJ423" s="1"/>
      <c r="AK423" s="1"/>
      <c r="AL423" s="1"/>
      <c r="AM423" s="351"/>
      <c r="AN423" s="1"/>
    </row>
    <row r="424" spans="1:182" ht="15" customHeight="1" x14ac:dyDescent="0.25">
      <c r="B424" s="21"/>
      <c r="C424" s="22">
        <f ca="1">IF(C421="(Bye)",C410,IF(C422="(Bye)",C410,C410+1))</f>
        <v>12</v>
      </c>
      <c r="D424" s="19">
        <f ca="1">VLOOKUP(C424,dummy1!$O$9:$R$72,2,FALSE)</f>
        <v>42040</v>
      </c>
      <c r="E424" s="20">
        <f ca="1">VLOOKUP(C424,dummy1!$O$9:$R$72,3,FALSE)</f>
        <v>0.625</v>
      </c>
      <c r="F424" s="420" t="str">
        <f ca="1">VLOOKUP(C424,dummy1!$O$9:$R$72,4,FALSE)</f>
        <v>Court 12</v>
      </c>
      <c r="G424" s="421"/>
      <c r="H424" s="421"/>
      <c r="I424" s="421"/>
      <c r="J424" s="421"/>
      <c r="K424" s="421"/>
      <c r="L424" s="421"/>
      <c r="M424" s="421"/>
      <c r="N424" s="422"/>
      <c r="O424" s="366"/>
      <c r="P424" s="138"/>
      <c r="Q424" s="138"/>
      <c r="R424" s="218"/>
      <c r="S424" s="1"/>
      <c r="T424" s="1"/>
      <c r="U424" s="1"/>
      <c r="V424" s="1"/>
      <c r="W424" s="351"/>
      <c r="X424" s="1"/>
      <c r="Y424" s="351"/>
      <c r="Z424" s="1"/>
      <c r="AA424" s="351"/>
      <c r="AB424" s="1"/>
      <c r="AC424" s="351"/>
      <c r="AD424" s="1"/>
      <c r="AE424" s="351"/>
      <c r="AF424" s="138"/>
      <c r="AG424" s="138"/>
      <c r="AH424" s="218"/>
      <c r="AI424" s="1"/>
      <c r="AJ424" s="1"/>
      <c r="AK424" s="1"/>
      <c r="AL424" s="1"/>
      <c r="AM424" s="351"/>
      <c r="AN424" s="1"/>
    </row>
    <row r="425" spans="1:182" ht="15" customHeight="1" x14ac:dyDescent="0.25">
      <c r="B425" s="17"/>
      <c r="C425" s="7"/>
      <c r="D425" s="5"/>
      <c r="E425" s="5"/>
      <c r="F425" s="18"/>
      <c r="G425" s="355"/>
      <c r="H425" s="18"/>
      <c r="I425" s="355"/>
      <c r="J425" s="18"/>
      <c r="K425" s="355"/>
      <c r="L425" s="18"/>
      <c r="M425" s="355"/>
      <c r="N425" s="18"/>
      <c r="O425" s="367"/>
      <c r="P425" s="138"/>
      <c r="Q425" s="138"/>
      <c r="R425" s="218"/>
      <c r="S425" s="1"/>
      <c r="T425" s="1"/>
      <c r="U425" s="1"/>
      <c r="V425" s="1"/>
      <c r="W425" s="351"/>
      <c r="X425" s="1"/>
      <c r="Y425" s="351"/>
      <c r="Z425" s="1"/>
      <c r="AA425" s="351"/>
      <c r="AB425" s="1"/>
      <c r="AC425" s="351"/>
      <c r="AD425" s="1"/>
      <c r="AE425" s="351"/>
      <c r="AF425" s="138"/>
      <c r="AG425" s="138"/>
      <c r="AH425" s="218"/>
      <c r="AI425" s="1"/>
      <c r="AJ425" s="1"/>
      <c r="AK425" s="1"/>
      <c r="AL425" s="1"/>
      <c r="AM425" s="351"/>
      <c r="AN425" s="1"/>
    </row>
    <row r="426" spans="1:182" ht="15" customHeight="1" x14ac:dyDescent="0.25">
      <c r="A426" s="138"/>
      <c r="B426" s="1"/>
      <c r="C426" s="1"/>
      <c r="D426" s="1"/>
      <c r="E426" s="1"/>
      <c r="F426" s="1"/>
      <c r="G426" s="351"/>
      <c r="H426" s="1"/>
      <c r="I426" s="351"/>
      <c r="J426" s="1"/>
      <c r="K426" s="351"/>
      <c r="L426" s="1"/>
      <c r="M426" s="351"/>
      <c r="N426" s="1"/>
      <c r="O426" s="351"/>
      <c r="P426" s="138"/>
      <c r="Q426" s="138"/>
      <c r="R426" s="218"/>
      <c r="S426" s="1"/>
      <c r="T426" s="1"/>
      <c r="U426" s="1"/>
      <c r="V426" s="1"/>
      <c r="W426" s="351"/>
      <c r="X426" s="1"/>
      <c r="Y426" s="351"/>
      <c r="Z426" s="1"/>
      <c r="AA426" s="351"/>
      <c r="AB426" s="1"/>
      <c r="AC426" s="351"/>
      <c r="AD426" s="1"/>
      <c r="AE426" s="351"/>
      <c r="AF426" s="138"/>
      <c r="AG426" s="138"/>
      <c r="AH426" s="218"/>
      <c r="AI426" s="1"/>
      <c r="AJ426" s="1"/>
      <c r="AK426" s="1"/>
      <c r="AL426" s="1"/>
      <c r="AM426" s="351"/>
      <c r="AN426" s="1"/>
    </row>
    <row r="427" spans="1:182" ht="15" customHeight="1" x14ac:dyDescent="0.25">
      <c r="B427" s="239" t="s">
        <v>51</v>
      </c>
      <c r="Q427" s="2"/>
      <c r="AG427" s="2"/>
      <c r="AH427" s="3"/>
      <c r="AW427" s="1"/>
      <c r="AX427" s="218"/>
      <c r="CC427" s="1"/>
      <c r="CD427" s="223"/>
      <c r="CS427" s="2"/>
      <c r="CT427" s="29"/>
      <c r="CU427" s="29"/>
      <c r="CV427" s="29"/>
    </row>
    <row r="428" spans="1:182" ht="15" customHeight="1" x14ac:dyDescent="0.25">
      <c r="A428" s="234"/>
      <c r="B428" s="235"/>
      <c r="C428" s="236"/>
      <c r="D428" s="236"/>
      <c r="E428" s="236"/>
      <c r="F428" s="236"/>
      <c r="G428" s="356"/>
      <c r="H428" s="236"/>
      <c r="I428" s="356"/>
      <c r="J428" s="236"/>
      <c r="K428" s="356"/>
      <c r="L428" s="236"/>
      <c r="M428" s="356"/>
      <c r="N428" s="236"/>
      <c r="O428" s="356"/>
      <c r="P428" s="234"/>
      <c r="Q428" s="236"/>
      <c r="R428" s="235"/>
      <c r="S428" s="236"/>
      <c r="T428" s="236"/>
      <c r="U428" s="236"/>
      <c r="V428" s="236"/>
      <c r="W428" s="356"/>
      <c r="X428" s="236"/>
      <c r="Y428" s="356"/>
      <c r="Z428" s="236"/>
      <c r="AA428" s="356"/>
      <c r="AB428" s="236"/>
      <c r="AC428" s="356"/>
      <c r="AD428" s="236"/>
      <c r="AE428" s="356"/>
      <c r="AF428" s="234"/>
      <c r="AG428" s="236"/>
      <c r="AH428" s="250"/>
      <c r="AI428" s="236"/>
      <c r="AJ428" s="236"/>
      <c r="AK428" s="236"/>
      <c r="AL428" s="236"/>
      <c r="AM428" s="356"/>
      <c r="AN428" s="236"/>
      <c r="AO428" s="371"/>
      <c r="AP428" s="237"/>
      <c r="AQ428" s="371"/>
      <c r="AR428" s="237"/>
      <c r="AS428" s="371"/>
      <c r="AT428" s="237"/>
      <c r="AU428" s="371"/>
      <c r="AV428" s="237"/>
      <c r="AW428" s="237"/>
      <c r="AX428" s="237"/>
      <c r="AY428" s="237"/>
      <c r="AZ428" s="237"/>
      <c r="BA428" s="237"/>
      <c r="BB428" s="237"/>
      <c r="BC428" s="371"/>
      <c r="BD428" s="237"/>
      <c r="BE428" s="371"/>
      <c r="BF428" s="237"/>
      <c r="BG428" s="371"/>
      <c r="BH428" s="237"/>
      <c r="BI428" s="371"/>
      <c r="BJ428" s="237"/>
      <c r="BK428" s="371"/>
      <c r="BL428" s="237"/>
      <c r="BM428" s="237"/>
      <c r="BN428" s="237"/>
      <c r="BO428" s="237"/>
      <c r="BP428" s="237"/>
      <c r="BQ428" s="237"/>
      <c r="BR428" s="237"/>
      <c r="BS428" s="371"/>
      <c r="BT428" s="237"/>
      <c r="BU428" s="371"/>
      <c r="BV428" s="237"/>
      <c r="BW428" s="371"/>
      <c r="BX428" s="237"/>
      <c r="BY428" s="371"/>
      <c r="BZ428" s="237"/>
      <c r="CA428" s="371"/>
      <c r="CB428" s="237"/>
      <c r="CC428" s="237"/>
      <c r="CD428" s="237"/>
      <c r="CE428" s="237"/>
      <c r="CF428" s="237"/>
      <c r="CG428" s="237"/>
      <c r="CH428" s="237"/>
      <c r="CI428" s="371"/>
      <c r="CJ428" s="237"/>
      <c r="CK428" s="371"/>
      <c r="CL428" s="237"/>
      <c r="CM428" s="371"/>
      <c r="CN428" s="237"/>
      <c r="CO428" s="371"/>
      <c r="CP428" s="237"/>
      <c r="CQ428" s="371"/>
      <c r="CR428" s="237"/>
      <c r="CS428" s="237"/>
      <c r="CT428" s="237"/>
      <c r="CU428" s="237"/>
      <c r="CV428" s="237"/>
      <c r="CW428" s="237"/>
      <c r="CX428" s="237"/>
      <c r="CY428" s="371"/>
      <c r="CZ428" s="237"/>
      <c r="DA428" s="371"/>
      <c r="DB428" s="237"/>
      <c r="DC428" s="371"/>
      <c r="DD428" s="237"/>
      <c r="DE428" s="371"/>
      <c r="DF428" s="237"/>
      <c r="DG428" s="371"/>
      <c r="DH428" s="237"/>
      <c r="DI428" s="237"/>
      <c r="DJ428" s="237"/>
      <c r="DK428" s="237"/>
      <c r="DL428" s="237"/>
      <c r="DM428" s="237"/>
      <c r="DN428" s="237"/>
      <c r="DO428" s="371"/>
      <c r="DP428" s="237"/>
      <c r="DQ428" s="371"/>
      <c r="DR428" s="237"/>
      <c r="DS428" s="371"/>
      <c r="DT428" s="237"/>
      <c r="DU428" s="371"/>
      <c r="DV428" s="237"/>
      <c r="DW428" s="371"/>
      <c r="DX428" s="237"/>
      <c r="DY428" s="237"/>
      <c r="DZ428" s="237"/>
      <c r="EA428" s="237"/>
      <c r="EB428" s="237"/>
      <c r="EC428" s="237"/>
      <c r="ED428" s="237"/>
      <c r="EE428" s="371"/>
      <c r="EF428" s="237"/>
      <c r="EG428" s="371"/>
      <c r="EH428" s="237"/>
      <c r="EI428" s="371"/>
      <c r="EJ428" s="237"/>
      <c r="EK428" s="371"/>
      <c r="EL428" s="237"/>
      <c r="EM428" s="371"/>
      <c r="EN428" s="237"/>
      <c r="EO428" s="237"/>
      <c r="EP428" s="237"/>
      <c r="EQ428" s="237"/>
      <c r="ER428" s="237"/>
      <c r="ES428" s="237"/>
      <c r="ET428" s="237"/>
      <c r="EU428" s="371"/>
      <c r="EV428" s="237"/>
      <c r="EW428" s="371"/>
      <c r="EX428" s="237"/>
      <c r="EY428" s="371"/>
      <c r="EZ428" s="237"/>
      <c r="FA428" s="371"/>
      <c r="FB428" s="237"/>
      <c r="FC428" s="371"/>
      <c r="FD428" s="237"/>
      <c r="FE428" s="237"/>
      <c r="FF428" s="237"/>
      <c r="FG428" s="237"/>
      <c r="FH428" s="237"/>
      <c r="FI428" s="237"/>
      <c r="FJ428" s="237"/>
      <c r="FK428" s="371"/>
      <c r="FL428" s="237"/>
      <c r="FM428" s="371"/>
      <c r="FN428" s="237"/>
      <c r="FO428" s="371"/>
      <c r="FP428" s="237"/>
      <c r="FQ428" s="371"/>
      <c r="FR428" s="237"/>
      <c r="FS428" s="371"/>
      <c r="FT428" s="237"/>
      <c r="FU428" s="237"/>
      <c r="FV428" s="237"/>
      <c r="FW428" s="237"/>
      <c r="FX428" s="237"/>
      <c r="FY428" s="237"/>
      <c r="FZ428" s="237"/>
    </row>
    <row r="429" spans="1:182" ht="15" hidden="1" customHeight="1" x14ac:dyDescent="0.25">
      <c r="A429" s="138"/>
      <c r="B429" s="1"/>
      <c r="C429" s="1"/>
      <c r="D429" s="1"/>
      <c r="E429" s="1"/>
      <c r="F429" s="1"/>
      <c r="G429" s="351"/>
      <c r="H429" s="1"/>
      <c r="I429" s="351"/>
      <c r="J429" s="1"/>
      <c r="K429" s="351"/>
      <c r="L429" s="1"/>
      <c r="M429" s="351"/>
      <c r="N429" s="1"/>
      <c r="O429" s="351"/>
      <c r="P429" s="138"/>
      <c r="Q429" s="138"/>
      <c r="R429" s="218"/>
      <c r="S429" s="1"/>
      <c r="T429" s="1"/>
      <c r="U429" s="1"/>
      <c r="V429" s="1"/>
      <c r="W429" s="351"/>
      <c r="X429" s="1"/>
      <c r="Y429" s="351"/>
      <c r="Z429" s="1"/>
      <c r="AA429" s="351"/>
      <c r="AB429" s="1"/>
      <c r="AC429" s="351"/>
      <c r="AD429" s="1"/>
      <c r="AE429" s="351"/>
      <c r="AF429" s="138"/>
      <c r="AG429" s="138"/>
      <c r="AH429" s="218"/>
      <c r="AI429" s="1"/>
      <c r="AJ429" s="1"/>
      <c r="AK429" s="1"/>
      <c r="AL429" s="1"/>
      <c r="AM429" s="351"/>
      <c r="AN429" s="1"/>
    </row>
    <row r="430" spans="1:182" ht="15" hidden="1" customHeight="1" x14ac:dyDescent="0.25">
      <c r="A430" s="138"/>
      <c r="B430" s="1"/>
      <c r="C430" s="1"/>
      <c r="D430" s="1"/>
      <c r="E430" s="1"/>
      <c r="F430" s="1"/>
      <c r="G430" s="351"/>
      <c r="H430" s="1"/>
      <c r="I430" s="351"/>
      <c r="J430" s="1"/>
      <c r="K430" s="351"/>
      <c r="L430" s="1"/>
      <c r="M430" s="351"/>
      <c r="N430" s="1"/>
      <c r="O430" s="351"/>
      <c r="P430" s="138"/>
      <c r="Q430" s="138"/>
      <c r="R430" s="218"/>
      <c r="S430" s="1"/>
      <c r="T430" s="1"/>
      <c r="U430" s="1"/>
      <c r="V430" s="1"/>
      <c r="W430" s="351"/>
      <c r="X430" s="1"/>
      <c r="Y430" s="351"/>
      <c r="Z430" s="1"/>
      <c r="AA430" s="351"/>
      <c r="AB430" s="1"/>
      <c r="AC430" s="351"/>
      <c r="AD430" s="1"/>
      <c r="AE430" s="351"/>
      <c r="AF430" s="138"/>
      <c r="AG430" s="138"/>
      <c r="AH430" s="218"/>
      <c r="AI430" s="1"/>
      <c r="AJ430" s="1"/>
      <c r="AK430" s="1"/>
      <c r="AL430" s="1"/>
      <c r="AM430" s="351"/>
      <c r="AN430" s="1"/>
    </row>
    <row r="431" spans="1:182" ht="15" hidden="1" customHeight="1" x14ac:dyDescent="0.25">
      <c r="P431" s="138"/>
      <c r="Q431" s="138"/>
      <c r="R431" s="218"/>
      <c r="S431" s="1"/>
      <c r="T431" s="1"/>
      <c r="U431" s="1"/>
      <c r="V431" s="1"/>
      <c r="W431" s="351"/>
      <c r="X431" s="1"/>
      <c r="Y431" s="351"/>
      <c r="Z431" s="1"/>
      <c r="AA431" s="351"/>
      <c r="AB431" s="1"/>
      <c r="AC431" s="351"/>
      <c r="AD431" s="1"/>
      <c r="AE431" s="351"/>
      <c r="AF431" s="138"/>
      <c r="AG431" s="138"/>
      <c r="AH431" s="218"/>
      <c r="AI431" s="1"/>
      <c r="AJ431" s="1"/>
      <c r="AK431" s="1"/>
      <c r="AL431" s="1"/>
      <c r="AM431" s="351"/>
      <c r="AN431" s="1"/>
    </row>
    <row r="432" spans="1:182" ht="15" hidden="1" customHeight="1" x14ac:dyDescent="0.25">
      <c r="P432" s="138"/>
      <c r="Q432" s="138"/>
      <c r="R432" s="218"/>
      <c r="S432" s="1"/>
      <c r="T432" s="1"/>
      <c r="U432" s="1"/>
      <c r="V432" s="1"/>
      <c r="W432" s="351"/>
      <c r="X432" s="1"/>
      <c r="Y432" s="351"/>
      <c r="Z432" s="1"/>
      <c r="AA432" s="351"/>
      <c r="AB432" s="1"/>
      <c r="AC432" s="351"/>
      <c r="AD432" s="1"/>
      <c r="AE432" s="351"/>
      <c r="AF432" s="138"/>
      <c r="AG432" s="138"/>
      <c r="AH432" s="218"/>
      <c r="AI432" s="1"/>
      <c r="AJ432" s="1"/>
      <c r="AK432" s="1"/>
      <c r="AL432" s="1"/>
      <c r="AM432" s="351"/>
      <c r="AN432" s="1"/>
    </row>
    <row r="433" spans="16:40" ht="15" hidden="1" customHeight="1" x14ac:dyDescent="0.25">
      <c r="P433" s="138"/>
      <c r="Q433" s="138"/>
      <c r="R433" s="218"/>
      <c r="S433" s="1"/>
      <c r="T433" s="1"/>
      <c r="U433" s="1"/>
      <c r="V433" s="1"/>
      <c r="W433" s="351"/>
      <c r="X433" s="1"/>
      <c r="Y433" s="351"/>
      <c r="Z433" s="1"/>
      <c r="AA433" s="351"/>
      <c r="AB433" s="1"/>
      <c r="AC433" s="351"/>
      <c r="AD433" s="1"/>
      <c r="AE433" s="351"/>
      <c r="AF433" s="138"/>
      <c r="AG433" s="138"/>
      <c r="AH433" s="218"/>
      <c r="AI433" s="1"/>
      <c r="AJ433" s="1"/>
      <c r="AK433" s="1"/>
      <c r="AL433" s="1"/>
      <c r="AM433" s="351"/>
      <c r="AN433" s="1"/>
    </row>
    <row r="434" spans="16:40" ht="15" hidden="1" customHeight="1" x14ac:dyDescent="0.25">
      <c r="P434" s="138"/>
      <c r="Q434" s="138"/>
      <c r="R434" s="218"/>
      <c r="S434" s="1"/>
      <c r="T434" s="1"/>
      <c r="U434" s="1"/>
      <c r="V434" s="1"/>
      <c r="W434" s="351"/>
      <c r="X434" s="1"/>
      <c r="Y434" s="351"/>
      <c r="Z434" s="1"/>
      <c r="AA434" s="351"/>
      <c r="AB434" s="1"/>
      <c r="AC434" s="351"/>
      <c r="AD434" s="1"/>
      <c r="AE434" s="351"/>
      <c r="AF434" s="138"/>
      <c r="AG434" s="138"/>
      <c r="AH434" s="218"/>
      <c r="AI434" s="1"/>
      <c r="AJ434" s="1"/>
      <c r="AK434" s="1"/>
      <c r="AL434" s="1"/>
      <c r="AM434" s="351"/>
      <c r="AN434" s="1"/>
    </row>
    <row r="435" spans="16:40" ht="15" hidden="1" customHeight="1" x14ac:dyDescent="0.25">
      <c r="P435" s="138"/>
      <c r="Q435" s="138"/>
      <c r="R435" s="218"/>
      <c r="S435" s="1"/>
      <c r="T435" s="1"/>
      <c r="U435" s="1"/>
      <c r="V435" s="1"/>
      <c r="W435" s="351"/>
      <c r="X435" s="1"/>
      <c r="Y435" s="351"/>
      <c r="Z435" s="1"/>
      <c r="AA435" s="351"/>
      <c r="AB435" s="1"/>
      <c r="AC435" s="351"/>
      <c r="AD435" s="1"/>
      <c r="AE435" s="351"/>
      <c r="AF435" s="138"/>
      <c r="AG435" s="138"/>
      <c r="AH435" s="218"/>
      <c r="AI435" s="1"/>
      <c r="AJ435" s="1"/>
      <c r="AK435" s="1"/>
      <c r="AL435" s="1"/>
      <c r="AM435" s="351"/>
      <c r="AN435" s="1"/>
    </row>
    <row r="436" spans="16:40" ht="15" hidden="1" customHeight="1" x14ac:dyDescent="0.25">
      <c r="P436" s="138"/>
      <c r="Q436" s="138"/>
      <c r="R436" s="218"/>
      <c r="S436" s="1"/>
      <c r="T436" s="1"/>
      <c r="U436" s="1"/>
      <c r="V436" s="1"/>
      <c r="W436" s="351"/>
      <c r="X436" s="1"/>
      <c r="Y436" s="351"/>
      <c r="Z436" s="1"/>
      <c r="AA436" s="351"/>
      <c r="AB436" s="1"/>
      <c r="AC436" s="351"/>
      <c r="AD436" s="1"/>
      <c r="AE436" s="351"/>
      <c r="AF436" s="138"/>
      <c r="AG436" s="138"/>
      <c r="AH436" s="218"/>
      <c r="AI436" s="1"/>
      <c r="AJ436" s="1"/>
      <c r="AK436" s="1"/>
      <c r="AL436" s="1"/>
      <c r="AM436" s="351"/>
      <c r="AN436" s="1"/>
    </row>
    <row r="437" spans="16:40" ht="15" hidden="1" customHeight="1" x14ac:dyDescent="0.25">
      <c r="P437" s="138"/>
      <c r="Q437" s="138"/>
      <c r="R437" s="218"/>
      <c r="S437" s="1"/>
      <c r="T437" s="1"/>
      <c r="U437" s="1"/>
      <c r="V437" s="1"/>
      <c r="W437" s="351"/>
      <c r="X437" s="1"/>
      <c r="Y437" s="351"/>
      <c r="Z437" s="1"/>
      <c r="AA437" s="351"/>
      <c r="AB437" s="1"/>
      <c r="AC437" s="351"/>
      <c r="AD437" s="1"/>
      <c r="AE437" s="351"/>
      <c r="AF437" s="138"/>
      <c r="AG437" s="138"/>
      <c r="AH437" s="218"/>
      <c r="AI437" s="1"/>
      <c r="AJ437" s="1"/>
      <c r="AK437" s="1"/>
      <c r="AL437" s="1"/>
      <c r="AM437" s="351"/>
      <c r="AN437" s="1"/>
    </row>
  </sheetData>
  <mergeCells count="122">
    <mergeCell ref="F424:N424"/>
    <mergeCell ref="ET284:FB284"/>
    <mergeCell ref="F410:N410"/>
    <mergeCell ref="F298:N298"/>
    <mergeCell ref="F284:N284"/>
    <mergeCell ref="F228:N228"/>
    <mergeCell ref="F340:N340"/>
    <mergeCell ref="F396:N396"/>
    <mergeCell ref="F90:N90"/>
    <mergeCell ref="AL93:AT93"/>
    <mergeCell ref="F96:N96"/>
    <mergeCell ref="V99:AD99"/>
    <mergeCell ref="F102:N102"/>
    <mergeCell ref="CH270:CP270"/>
    <mergeCell ref="CH214:CP214"/>
    <mergeCell ref="BB235:BJ235"/>
    <mergeCell ref="F132:N132"/>
    <mergeCell ref="V135:AD135"/>
    <mergeCell ref="F138:N138"/>
    <mergeCell ref="AL165:AT165"/>
    <mergeCell ref="F168:N168"/>
    <mergeCell ref="V171:AD171"/>
    <mergeCell ref="F174:N174"/>
    <mergeCell ref="F180:N180"/>
    <mergeCell ref="BR333:BZ333"/>
    <mergeCell ref="BR277:BZ277"/>
    <mergeCell ref="BR221:BZ221"/>
    <mergeCell ref="BB81:BJ81"/>
    <mergeCell ref="F84:N84"/>
    <mergeCell ref="V87:AD87"/>
    <mergeCell ref="F108:N108"/>
    <mergeCell ref="AL242:AT242"/>
    <mergeCell ref="V249:AD249"/>
    <mergeCell ref="V263:AD263"/>
    <mergeCell ref="BB263:BJ263"/>
    <mergeCell ref="AL270:AT270"/>
    <mergeCell ref="F114:N114"/>
    <mergeCell ref="AL117:AT117"/>
    <mergeCell ref="F120:N120"/>
    <mergeCell ref="V123:AD123"/>
    <mergeCell ref="F126:N126"/>
    <mergeCell ref="F162:N162"/>
    <mergeCell ref="V207:AD207"/>
    <mergeCell ref="BB207:BJ207"/>
    <mergeCell ref="AL214:AT214"/>
    <mergeCell ref="V221:AD221"/>
    <mergeCell ref="AL69:AT69"/>
    <mergeCell ref="F72:N72"/>
    <mergeCell ref="V75:AD75"/>
    <mergeCell ref="V63:AD63"/>
    <mergeCell ref="F66:N66"/>
    <mergeCell ref="F186:N186"/>
    <mergeCell ref="CH105:CP105"/>
    <mergeCell ref="BB129:BJ129"/>
    <mergeCell ref="CY138:DG138"/>
    <mergeCell ref="AL141:AT141"/>
    <mergeCell ref="V111:AD111"/>
    <mergeCell ref="V183:AD183"/>
    <mergeCell ref="F78:N78"/>
    <mergeCell ref="DK46:DM46"/>
    <mergeCell ref="BR56:BZ56"/>
    <mergeCell ref="F12:N12"/>
    <mergeCell ref="V15:AD15"/>
    <mergeCell ref="F18:N18"/>
    <mergeCell ref="AL21:AT21"/>
    <mergeCell ref="F24:N24"/>
    <mergeCell ref="V27:AD27"/>
    <mergeCell ref="F60:N60"/>
    <mergeCell ref="AL45:AT45"/>
    <mergeCell ref="F48:N48"/>
    <mergeCell ref="V51:AD51"/>
    <mergeCell ref="F54:N54"/>
    <mergeCell ref="F30:N30"/>
    <mergeCell ref="BB33:BJ33"/>
    <mergeCell ref="F36:N36"/>
    <mergeCell ref="V39:AD39"/>
    <mergeCell ref="F42:N42"/>
    <mergeCell ref="CY42:DG42"/>
    <mergeCell ref="DK142:DM142"/>
    <mergeCell ref="F144:N144"/>
    <mergeCell ref="V147:AD147"/>
    <mergeCell ref="F150:N150"/>
    <mergeCell ref="BR152:BZ152"/>
    <mergeCell ref="F156:N156"/>
    <mergeCell ref="F192:N192"/>
    <mergeCell ref="V195:AD195"/>
    <mergeCell ref="F198:N198"/>
    <mergeCell ref="V159:AD159"/>
    <mergeCell ref="V403:AD403"/>
    <mergeCell ref="BB403:BJ403"/>
    <mergeCell ref="AL410:AT410"/>
    <mergeCell ref="V417:AD417"/>
    <mergeCell ref="V361:AD361"/>
    <mergeCell ref="V375:AD375"/>
    <mergeCell ref="BB375:BJ375"/>
    <mergeCell ref="AL382:AT382"/>
    <mergeCell ref="CH382:CP382"/>
    <mergeCell ref="BR389:BZ389"/>
    <mergeCell ref="ED291:EL291"/>
    <mergeCell ref="DN347:DV347"/>
    <mergeCell ref="CX354:DF354"/>
    <mergeCell ref="FJ177:FR177"/>
    <mergeCell ref="FV181:FX181"/>
    <mergeCell ref="FJ191:FR191"/>
    <mergeCell ref="DN235:DV235"/>
    <mergeCell ref="V389:AD389"/>
    <mergeCell ref="AL326:AT326"/>
    <mergeCell ref="CH326:CP326"/>
    <mergeCell ref="V333:AD333"/>
    <mergeCell ref="V347:AD347"/>
    <mergeCell ref="BB347:BJ347"/>
    <mergeCell ref="AL354:AT354"/>
    <mergeCell ref="AL189:AT189"/>
    <mergeCell ref="V319:AD319"/>
    <mergeCell ref="BB319:BJ319"/>
    <mergeCell ref="BB177:BJ177"/>
    <mergeCell ref="V277:AD277"/>
    <mergeCell ref="V291:AD291"/>
    <mergeCell ref="BB291:BJ291"/>
    <mergeCell ref="AL298:AT298"/>
    <mergeCell ref="V305:AD305"/>
    <mergeCell ref="V235:AD235"/>
  </mergeCells>
  <conditionalFormatting sqref="CU97:CU99 CU202:DF211 CU245:DF337 CU357:DF372">
    <cfRule type="expression" dxfId="583" priority="751">
      <formula>$CV$40=$CV$53</formula>
    </cfRule>
  </conditionalFormatting>
  <conditionalFormatting sqref="B8:P12">
    <cfRule type="expression" dxfId="582" priority="750">
      <formula>$A$8="Bye"</formula>
    </cfRule>
  </conditionalFormatting>
  <conditionalFormatting sqref="D9">
    <cfRule type="expression" dxfId="581" priority="749">
      <formula>P9&gt;P10</formula>
    </cfRule>
  </conditionalFormatting>
  <conditionalFormatting sqref="D10">
    <cfRule type="expression" dxfId="580" priority="748">
      <formula>P10&gt;P9</formula>
    </cfRule>
  </conditionalFormatting>
  <conditionalFormatting sqref="B13:P18">
    <cfRule type="expression" dxfId="579" priority="745">
      <formula>$A$13="Bye"</formula>
    </cfRule>
  </conditionalFormatting>
  <conditionalFormatting sqref="D15">
    <cfRule type="expression" dxfId="578" priority="747">
      <formula>P15&gt;P16</formula>
    </cfRule>
  </conditionalFormatting>
  <conditionalFormatting sqref="D16">
    <cfRule type="expression" dxfId="577" priority="746">
      <formula>P16&gt;P15</formula>
    </cfRule>
  </conditionalFormatting>
  <conditionalFormatting sqref="B20:P24">
    <cfRule type="expression" dxfId="576" priority="742">
      <formula>$A$20="Bye"</formula>
    </cfRule>
  </conditionalFormatting>
  <conditionalFormatting sqref="D21">
    <cfRule type="expression" dxfId="575" priority="744">
      <formula>P21&gt;P22</formula>
    </cfRule>
  </conditionalFormatting>
  <conditionalFormatting sqref="D22">
    <cfRule type="expression" dxfId="574" priority="743">
      <formula>P22&gt;P21</formula>
    </cfRule>
  </conditionalFormatting>
  <conditionalFormatting sqref="B25:P30">
    <cfRule type="expression" dxfId="573" priority="739">
      <formula>$A$26="Bye"</formula>
    </cfRule>
  </conditionalFormatting>
  <conditionalFormatting sqref="D27">
    <cfRule type="expression" dxfId="572" priority="741">
      <formula>P27&gt;P28</formula>
    </cfRule>
  </conditionalFormatting>
  <conditionalFormatting sqref="D28">
    <cfRule type="expression" dxfId="571" priority="740">
      <formula>P28&gt;P27</formula>
    </cfRule>
  </conditionalFormatting>
  <conditionalFormatting sqref="B32:P36">
    <cfRule type="expression" dxfId="570" priority="736">
      <formula>$A$32="Bye"</formula>
    </cfRule>
  </conditionalFormatting>
  <conditionalFormatting sqref="D33">
    <cfRule type="expression" dxfId="569" priority="738">
      <formula>P33&gt;P34</formula>
    </cfRule>
  </conditionalFormatting>
  <conditionalFormatting sqref="D34">
    <cfRule type="expression" dxfId="568" priority="737">
      <formula>P34&gt;P33</formula>
    </cfRule>
  </conditionalFormatting>
  <conditionalFormatting sqref="B37:P42">
    <cfRule type="expression" dxfId="567" priority="733">
      <formula>$A$38="Bye"</formula>
    </cfRule>
  </conditionalFormatting>
  <conditionalFormatting sqref="D39">
    <cfRule type="expression" dxfId="566" priority="735">
      <formula>P39&gt;P40</formula>
    </cfRule>
  </conditionalFormatting>
  <conditionalFormatting sqref="D40">
    <cfRule type="expression" dxfId="565" priority="734">
      <formula>P40&gt;P39</formula>
    </cfRule>
  </conditionalFormatting>
  <conditionalFormatting sqref="B44:P48">
    <cfRule type="expression" dxfId="564" priority="730">
      <formula>$A$44="Bye"</formula>
    </cfRule>
  </conditionalFormatting>
  <conditionalFormatting sqref="D45">
    <cfRule type="expression" dxfId="563" priority="732">
      <formula>P45&gt;P46</formula>
    </cfRule>
  </conditionalFormatting>
  <conditionalFormatting sqref="D46">
    <cfRule type="expression" dxfId="562" priority="731">
      <formula>P46&gt;P45</formula>
    </cfRule>
  </conditionalFormatting>
  <conditionalFormatting sqref="B49:P54">
    <cfRule type="expression" dxfId="561" priority="727">
      <formula>$A$50="Bye"</formula>
    </cfRule>
  </conditionalFormatting>
  <conditionalFormatting sqref="D51">
    <cfRule type="expression" dxfId="560" priority="729">
      <formula>P51&gt;P52</formula>
    </cfRule>
  </conditionalFormatting>
  <conditionalFormatting sqref="D52">
    <cfRule type="expression" dxfId="559" priority="728">
      <formula>P52&gt;P51</formula>
    </cfRule>
  </conditionalFormatting>
  <conditionalFormatting sqref="B205:P215">
    <cfRule type="expression" dxfId="558" priority="133">
      <formula>$A$210="Bye"</formula>
    </cfRule>
  </conditionalFormatting>
  <conditionalFormatting sqref="B233:P243">
    <cfRule type="expression" dxfId="557" priority="123">
      <formula>$A$238="Bye"</formula>
    </cfRule>
  </conditionalFormatting>
  <conditionalFormatting sqref="B247:P265">
    <cfRule type="expression" dxfId="556" priority="118">
      <formula>$A$252="Bye"</formula>
    </cfRule>
  </conditionalFormatting>
  <conditionalFormatting sqref="B219:P227 B229:P229 B228:F228 O228:P228">
    <cfRule type="expression" dxfId="555" priority="128">
      <formula>$A$224="Bye"</formula>
    </cfRule>
  </conditionalFormatting>
  <conditionalFormatting sqref="B56:P60">
    <cfRule type="expression" dxfId="554" priority="711">
      <formula>$A$56="Bye"</formula>
    </cfRule>
  </conditionalFormatting>
  <conditionalFormatting sqref="D57">
    <cfRule type="expression" dxfId="553" priority="710">
      <formula>P57&gt;P58</formula>
    </cfRule>
  </conditionalFormatting>
  <conditionalFormatting sqref="D58">
    <cfRule type="expression" dxfId="552" priority="709">
      <formula>P58&gt;P57</formula>
    </cfRule>
  </conditionalFormatting>
  <conditionalFormatting sqref="B61:P66">
    <cfRule type="expression" dxfId="551" priority="706">
      <formula>$A$62="Bye"</formula>
    </cfRule>
  </conditionalFormatting>
  <conditionalFormatting sqref="D63">
    <cfRule type="expression" dxfId="550" priority="708">
      <formula>P63&gt;P64</formula>
    </cfRule>
  </conditionalFormatting>
  <conditionalFormatting sqref="D64">
    <cfRule type="expression" dxfId="549" priority="707">
      <formula>P64&gt;P63</formula>
    </cfRule>
  </conditionalFormatting>
  <conditionalFormatting sqref="B68:P72">
    <cfRule type="expression" dxfId="548" priority="703">
      <formula>$A$68="Bye"</formula>
    </cfRule>
  </conditionalFormatting>
  <conditionalFormatting sqref="D69">
    <cfRule type="expression" dxfId="547" priority="705">
      <formula>P69&gt;P70</formula>
    </cfRule>
  </conditionalFormatting>
  <conditionalFormatting sqref="D70">
    <cfRule type="expression" dxfId="546" priority="704">
      <formula>P70&gt;P69</formula>
    </cfRule>
  </conditionalFormatting>
  <conditionalFormatting sqref="B73:P78">
    <cfRule type="expression" dxfId="545" priority="700">
      <formula>$A$74="Bye"</formula>
    </cfRule>
  </conditionalFormatting>
  <conditionalFormatting sqref="D75">
    <cfRule type="expression" dxfId="544" priority="702">
      <formula>P75&gt;P76</formula>
    </cfRule>
  </conditionalFormatting>
  <conditionalFormatting sqref="D76">
    <cfRule type="expression" dxfId="543" priority="701">
      <formula>P76&gt;P75</formula>
    </cfRule>
  </conditionalFormatting>
  <conditionalFormatting sqref="B80:P84">
    <cfRule type="expression" dxfId="542" priority="697">
      <formula>$A$80="Bye"</formula>
    </cfRule>
  </conditionalFormatting>
  <conditionalFormatting sqref="D81">
    <cfRule type="expression" dxfId="541" priority="699">
      <formula>P81&gt;P82</formula>
    </cfRule>
  </conditionalFormatting>
  <conditionalFormatting sqref="D82">
    <cfRule type="expression" dxfId="540" priority="698">
      <formula>P82&gt;P81</formula>
    </cfRule>
  </conditionalFormatting>
  <conditionalFormatting sqref="B85:P90">
    <cfRule type="expression" dxfId="539" priority="694">
      <formula>$A$86="Bye"</formula>
    </cfRule>
  </conditionalFormatting>
  <conditionalFormatting sqref="D87">
    <cfRule type="expression" dxfId="538" priority="696">
      <formula>P87&gt;P88</formula>
    </cfRule>
  </conditionalFormatting>
  <conditionalFormatting sqref="D88">
    <cfRule type="expression" dxfId="537" priority="695">
      <formula>P88&gt;P87</formula>
    </cfRule>
  </conditionalFormatting>
  <conditionalFormatting sqref="B92:P96">
    <cfRule type="expression" dxfId="536" priority="691">
      <formula>$A$92="Bye"</formula>
    </cfRule>
  </conditionalFormatting>
  <conditionalFormatting sqref="D93">
    <cfRule type="expression" dxfId="535" priority="693">
      <formula>P93&gt;P94</formula>
    </cfRule>
  </conditionalFormatting>
  <conditionalFormatting sqref="D94">
    <cfRule type="expression" dxfId="534" priority="692">
      <formula>P94&gt;P93</formula>
    </cfRule>
  </conditionalFormatting>
  <conditionalFormatting sqref="B97:P102">
    <cfRule type="expression" dxfId="533" priority="688">
      <formula>$A$98="Bye"</formula>
    </cfRule>
  </conditionalFormatting>
  <conditionalFormatting sqref="D99">
    <cfRule type="expression" dxfId="532" priority="690">
      <formula>P99&gt;P100</formula>
    </cfRule>
  </conditionalFormatting>
  <conditionalFormatting sqref="D100">
    <cfRule type="expression" dxfId="531" priority="689">
      <formula>P100&gt;P99</formula>
    </cfRule>
  </conditionalFormatting>
  <conditionalFormatting sqref="B266:P271 B378:P383">
    <cfRule type="expression" dxfId="530" priority="73">
      <formula>$A$266="Bye"</formula>
    </cfRule>
  </conditionalFormatting>
  <conditionalFormatting sqref="B289:P297 B299:P299 B298:F298 O298:P298">
    <cfRule type="expression" dxfId="529" priority="103">
      <formula>$A$294="Bye"</formula>
    </cfRule>
  </conditionalFormatting>
  <conditionalFormatting sqref="B303:P313">
    <cfRule type="expression" dxfId="528" priority="98">
      <formula>$A$308="Bye"</formula>
    </cfRule>
  </conditionalFormatting>
  <conditionalFormatting sqref="B275:P285">
    <cfRule type="expression" dxfId="527" priority="108">
      <formula>$A$280="Bye"</formula>
    </cfRule>
  </conditionalFormatting>
  <conditionalFormatting sqref="CU193:DF200">
    <cfRule type="expression" dxfId="526" priority="649">
      <formula>$CV$40=$CV$53</formula>
    </cfRule>
  </conditionalFormatting>
  <conditionalFormatting sqref="B104:P108">
    <cfRule type="expression" dxfId="525" priority="648">
      <formula>$A$104="Bye"</formula>
    </cfRule>
  </conditionalFormatting>
  <conditionalFormatting sqref="D105">
    <cfRule type="expression" dxfId="524" priority="647">
      <formula>P105&gt;P106</formula>
    </cfRule>
  </conditionalFormatting>
  <conditionalFormatting sqref="D106">
    <cfRule type="expression" dxfId="523" priority="646">
      <formula>P106&gt;P105</formula>
    </cfRule>
  </conditionalFormatting>
  <conditionalFormatting sqref="B109:P114">
    <cfRule type="expression" dxfId="522" priority="643">
      <formula>$A$110="Bye"</formula>
    </cfRule>
  </conditionalFormatting>
  <conditionalFormatting sqref="D111">
    <cfRule type="expression" dxfId="521" priority="645">
      <formula>P111&gt;P112</formula>
    </cfRule>
  </conditionalFormatting>
  <conditionalFormatting sqref="D112">
    <cfRule type="expression" dxfId="520" priority="644">
      <formula>P112&gt;P111</formula>
    </cfRule>
  </conditionalFormatting>
  <conditionalFormatting sqref="B116:P120">
    <cfRule type="expression" dxfId="519" priority="640">
      <formula>$A$116="Bye"</formula>
    </cfRule>
  </conditionalFormatting>
  <conditionalFormatting sqref="D117">
    <cfRule type="expression" dxfId="518" priority="642">
      <formula>P117&gt;P118</formula>
    </cfRule>
  </conditionalFormatting>
  <conditionalFormatting sqref="D118">
    <cfRule type="expression" dxfId="517" priority="641">
      <formula>P118&gt;P117</formula>
    </cfRule>
  </conditionalFormatting>
  <conditionalFormatting sqref="B121:P126">
    <cfRule type="expression" dxfId="516" priority="637">
      <formula>$A$122="Bye"</formula>
    </cfRule>
  </conditionalFormatting>
  <conditionalFormatting sqref="D123">
    <cfRule type="expression" dxfId="515" priority="639">
      <formula>P123&gt;P124</formula>
    </cfRule>
  </conditionalFormatting>
  <conditionalFormatting sqref="D124">
    <cfRule type="expression" dxfId="514" priority="638">
      <formula>P124&gt;P123</formula>
    </cfRule>
  </conditionalFormatting>
  <conditionalFormatting sqref="B128:P132">
    <cfRule type="expression" dxfId="513" priority="634">
      <formula>$A$128="Bye"</formula>
    </cfRule>
  </conditionalFormatting>
  <conditionalFormatting sqref="D129">
    <cfRule type="expression" dxfId="512" priority="636">
      <formula>P129&gt;P130</formula>
    </cfRule>
  </conditionalFormatting>
  <conditionalFormatting sqref="D130">
    <cfRule type="expression" dxfId="511" priority="635">
      <formula>P130&gt;P129</formula>
    </cfRule>
  </conditionalFormatting>
  <conditionalFormatting sqref="B133:P138">
    <cfRule type="expression" dxfId="510" priority="631">
      <formula>$A$134="Bye"</formula>
    </cfRule>
  </conditionalFormatting>
  <conditionalFormatting sqref="D135">
    <cfRule type="expression" dxfId="509" priority="633">
      <formula>P135&gt;P136</formula>
    </cfRule>
  </conditionalFormatting>
  <conditionalFormatting sqref="D136">
    <cfRule type="expression" dxfId="508" priority="632">
      <formula>P136&gt;P135</formula>
    </cfRule>
  </conditionalFormatting>
  <conditionalFormatting sqref="B140:P144">
    <cfRule type="expression" dxfId="507" priority="628">
      <formula>$A$140="Bye"</formula>
    </cfRule>
  </conditionalFormatting>
  <conditionalFormatting sqref="D141">
    <cfRule type="expression" dxfId="506" priority="630">
      <formula>P141&gt;P142</formula>
    </cfRule>
  </conditionalFormatting>
  <conditionalFormatting sqref="D142">
    <cfRule type="expression" dxfId="505" priority="629">
      <formula>P142&gt;P141</formula>
    </cfRule>
  </conditionalFormatting>
  <conditionalFormatting sqref="B145:P150">
    <cfRule type="expression" dxfId="504" priority="625">
      <formula>$A$146="Bye"</formula>
    </cfRule>
  </conditionalFormatting>
  <conditionalFormatting sqref="D147">
    <cfRule type="expression" dxfId="503" priority="627">
      <formula>P147&gt;P148</formula>
    </cfRule>
  </conditionalFormatting>
  <conditionalFormatting sqref="D148">
    <cfRule type="expression" dxfId="502" priority="626">
      <formula>P148&gt;P147</formula>
    </cfRule>
  </conditionalFormatting>
  <conditionalFormatting sqref="B152:P156">
    <cfRule type="expression" dxfId="501" priority="609">
      <formula>$A$152="Bye"</formula>
    </cfRule>
  </conditionalFormatting>
  <conditionalFormatting sqref="D153">
    <cfRule type="expression" dxfId="500" priority="608">
      <formula>P153&gt;P154</formula>
    </cfRule>
  </conditionalFormatting>
  <conditionalFormatting sqref="D154">
    <cfRule type="expression" dxfId="499" priority="607">
      <formula>P154&gt;P153</formula>
    </cfRule>
  </conditionalFormatting>
  <conditionalFormatting sqref="B157:P162">
    <cfRule type="expression" dxfId="498" priority="604">
      <formula>$A$158="Bye"</formula>
    </cfRule>
  </conditionalFormatting>
  <conditionalFormatting sqref="D159">
    <cfRule type="expression" dxfId="497" priority="606">
      <formula>P159&gt;P160</formula>
    </cfRule>
  </conditionalFormatting>
  <conditionalFormatting sqref="D160">
    <cfRule type="expression" dxfId="496" priority="605">
      <formula>P160&gt;P159</formula>
    </cfRule>
  </conditionalFormatting>
  <conditionalFormatting sqref="B164:P168">
    <cfRule type="expression" dxfId="495" priority="601">
      <formula>$A$164="Bye"</formula>
    </cfRule>
  </conditionalFormatting>
  <conditionalFormatting sqref="D165">
    <cfRule type="expression" dxfId="494" priority="603">
      <formula>P165&gt;P166</formula>
    </cfRule>
  </conditionalFormatting>
  <conditionalFormatting sqref="D166">
    <cfRule type="expression" dxfId="493" priority="602">
      <formula>P166&gt;P165</formula>
    </cfRule>
  </conditionalFormatting>
  <conditionalFormatting sqref="B169:P174">
    <cfRule type="expression" dxfId="492" priority="598">
      <formula>$A$170="Bye"</formula>
    </cfRule>
  </conditionalFormatting>
  <conditionalFormatting sqref="D171">
    <cfRule type="expression" dxfId="491" priority="600">
      <formula>P171&gt;P172</formula>
    </cfRule>
  </conditionalFormatting>
  <conditionalFormatting sqref="D172">
    <cfRule type="expression" dxfId="490" priority="599">
      <formula>P172&gt;P171</formula>
    </cfRule>
  </conditionalFormatting>
  <conditionalFormatting sqref="B176:P180">
    <cfRule type="expression" dxfId="489" priority="595">
      <formula>$A$176="Bye"</formula>
    </cfRule>
  </conditionalFormatting>
  <conditionalFormatting sqref="D177">
    <cfRule type="expression" dxfId="488" priority="597">
      <formula>P177&gt;P178</formula>
    </cfRule>
  </conditionalFormatting>
  <conditionalFormatting sqref="D178">
    <cfRule type="expression" dxfId="487" priority="596">
      <formula>P178&gt;P177</formula>
    </cfRule>
  </conditionalFormatting>
  <conditionalFormatting sqref="B181:P186">
    <cfRule type="expression" dxfId="486" priority="592">
      <formula>$A$182="Bye"</formula>
    </cfRule>
  </conditionalFormatting>
  <conditionalFormatting sqref="D183">
    <cfRule type="expression" dxfId="485" priority="594">
      <formula>P183&gt;P184</formula>
    </cfRule>
  </conditionalFormatting>
  <conditionalFormatting sqref="D184">
    <cfRule type="expression" dxfId="484" priority="593">
      <formula>P184&gt;P183</formula>
    </cfRule>
  </conditionalFormatting>
  <conditionalFormatting sqref="B188:P192">
    <cfRule type="expression" dxfId="483" priority="589">
      <formula>$A$188="Bye"</formula>
    </cfRule>
  </conditionalFormatting>
  <conditionalFormatting sqref="D189">
    <cfRule type="expression" dxfId="482" priority="591">
      <formula>P189&gt;P190</formula>
    </cfRule>
  </conditionalFormatting>
  <conditionalFormatting sqref="D190">
    <cfRule type="expression" dxfId="481" priority="590">
      <formula>P190&gt;P189</formula>
    </cfRule>
  </conditionalFormatting>
  <conditionalFormatting sqref="B193:P198">
    <cfRule type="expression" dxfId="480" priority="586">
      <formula>$A$194="Bye"</formula>
    </cfRule>
  </conditionalFormatting>
  <conditionalFormatting sqref="D195">
    <cfRule type="expression" dxfId="479" priority="588">
      <formula>P195&gt;P196</formula>
    </cfRule>
  </conditionalFormatting>
  <conditionalFormatting sqref="D196">
    <cfRule type="expression" dxfId="478" priority="587">
      <formula>P196&gt;P195</formula>
    </cfRule>
  </conditionalFormatting>
  <conditionalFormatting sqref="CU201:DF201 CU328:DF337">
    <cfRule type="expression" dxfId="477" priority="548">
      <formula>$CV$40=$CV$53</formula>
    </cfRule>
  </conditionalFormatting>
  <conditionalFormatting sqref="FN174 FP174 FR174">
    <cfRule type="expression" dxfId="476" priority="541">
      <formula>FN174&gt;FN175</formula>
    </cfRule>
  </conditionalFormatting>
  <conditionalFormatting sqref="FN175 FP175 FR175">
    <cfRule type="expression" dxfId="475" priority="542">
      <formula>FN175&gt;FN174</formula>
    </cfRule>
  </conditionalFormatting>
  <conditionalFormatting sqref="FO175 FQ175 FS175 FJ175:FM175">
    <cfRule type="expression" dxfId="474" priority="543">
      <formula>FJ175&gt;FJ174</formula>
    </cfRule>
  </conditionalFormatting>
  <conditionalFormatting sqref="FH174">
    <cfRule type="expression" dxfId="473" priority="544">
      <formula>OR(AND(FH174&lt;&gt;"Bye",FH175="Bye"),FT174=$A$11)</formula>
    </cfRule>
    <cfRule type="expression" dxfId="472" priority="545">
      <formula>FT175=$A$11</formula>
    </cfRule>
  </conditionalFormatting>
  <conditionalFormatting sqref="FH175">
    <cfRule type="expression" dxfId="471" priority="546">
      <formula>OR(AND(FH175&lt;&gt;"Bye",FH174="Bye"),FT175=$A$11)</formula>
    </cfRule>
    <cfRule type="expression" dxfId="470" priority="547">
      <formula>FT174=$A$11</formula>
    </cfRule>
  </conditionalFormatting>
  <conditionalFormatting sqref="FN188 FP188 FR188">
    <cfRule type="expression" dxfId="469" priority="531">
      <formula>FN188&gt;FN189</formula>
    </cfRule>
  </conditionalFormatting>
  <conditionalFormatting sqref="FN189 FP189 FR189">
    <cfRule type="expression" dxfId="468" priority="532">
      <formula>FN189&gt;FN188</formula>
    </cfRule>
  </conditionalFormatting>
  <conditionalFormatting sqref="FF183:FT190 FF192:FT192 FF191:FJ191 FS191:FT191">
    <cfRule type="expression" dxfId="467" priority="530">
      <formula>$FH$175=$FH$188</formula>
    </cfRule>
  </conditionalFormatting>
  <conditionalFormatting sqref="FO188 FQ188 FS188 FJ188:FM188">
    <cfRule type="expression" dxfId="466" priority="534">
      <formula>FJ188&gt;FJ189</formula>
    </cfRule>
  </conditionalFormatting>
  <conditionalFormatting sqref="FO189 FQ189 FS189 FJ189:FM189">
    <cfRule type="expression" dxfId="465" priority="536">
      <formula>FJ189&gt;FJ188</formula>
    </cfRule>
  </conditionalFormatting>
  <conditionalFormatting sqref="FH188">
    <cfRule type="expression" dxfId="464" priority="537">
      <formula>OR(AND(FH188&lt;&gt;"Bye",FH189="Bye"),FT188=$A$11)</formula>
    </cfRule>
    <cfRule type="expression" dxfId="463" priority="538">
      <formula>FT189=$A$11</formula>
    </cfRule>
  </conditionalFormatting>
  <conditionalFormatting sqref="FH189">
    <cfRule type="expression" dxfId="462" priority="539">
      <formula>OR(AND(FH189&lt;&gt;"Bye",FH188="Bye"),FT189=$A$11)</formula>
    </cfRule>
    <cfRule type="expression" dxfId="461" priority="540">
      <formula>FT188=$A$11</formula>
    </cfRule>
  </conditionalFormatting>
  <conditionalFormatting sqref="FE6:FY425 EO293:FD425 EO280:FD286 B410:F410 O410:EN410 B298:F298 O298:EN298 B284:F284 O284:EN284 B228:F228 O228:EN228 B340:F340 O340:EN340 B396:F396 O396:EN396 B411:EN423 B6:EN227 B229:EN283 B285:EN297 B299:EN339 B341:EN395 B397:EN409 B425:EN425 B424:F424 O424:EN424">
    <cfRule type="expression" dxfId="460" priority="2">
      <formula>$B$7&lt;33</formula>
    </cfRule>
  </conditionalFormatting>
  <conditionalFormatting sqref="EO6:FD279">
    <cfRule type="expression" dxfId="459" priority="526">
      <formula>$B$7&lt;33</formula>
    </cfRule>
  </conditionalFormatting>
  <conditionalFormatting sqref="EO287:EO288">
    <cfRule type="expression" dxfId="458" priority="525">
      <formula>$B$7&lt;33</formula>
    </cfRule>
  </conditionalFormatting>
  <conditionalFormatting sqref="T12">
    <cfRule type="expression" dxfId="457" priority="527">
      <formula>AF12=$A$11</formula>
    </cfRule>
  </conditionalFormatting>
  <conditionalFormatting sqref="T13">
    <cfRule type="expression" dxfId="456" priority="524">
      <formula>AF13=$A$11</formula>
    </cfRule>
  </conditionalFormatting>
  <conditionalFormatting sqref="T24">
    <cfRule type="expression" dxfId="455" priority="522">
      <formula>AF24=$A$11</formula>
    </cfRule>
  </conditionalFormatting>
  <conditionalFormatting sqref="T25">
    <cfRule type="expression" dxfId="454" priority="521">
      <formula>AF25=$A$11</formula>
    </cfRule>
  </conditionalFormatting>
  <conditionalFormatting sqref="T36">
    <cfRule type="expression" dxfId="453" priority="520">
      <formula>AF36=$A$11</formula>
    </cfRule>
  </conditionalFormatting>
  <conditionalFormatting sqref="T37">
    <cfRule type="expression" dxfId="452" priority="519">
      <formula>AF37=$A$11</formula>
    </cfRule>
  </conditionalFormatting>
  <conditionalFormatting sqref="T48">
    <cfRule type="expression" dxfId="451" priority="518">
      <formula>AF48=$A$11</formula>
    </cfRule>
  </conditionalFormatting>
  <conditionalFormatting sqref="T49">
    <cfRule type="expression" dxfId="450" priority="517">
      <formula>AF49=$A$11</formula>
    </cfRule>
  </conditionalFormatting>
  <conditionalFormatting sqref="AJ18">
    <cfRule type="expression" dxfId="449" priority="516">
      <formula>AV18=$A$11</formula>
    </cfRule>
  </conditionalFormatting>
  <conditionalFormatting sqref="AJ19">
    <cfRule type="expression" dxfId="448" priority="515">
      <formula>AV19=$A$11</formula>
    </cfRule>
  </conditionalFormatting>
  <conditionalFormatting sqref="AZ30">
    <cfRule type="expression" dxfId="447" priority="514">
      <formula>BL30=$A$11</formula>
    </cfRule>
  </conditionalFormatting>
  <conditionalFormatting sqref="AZ31">
    <cfRule type="expression" dxfId="446" priority="513">
      <formula>BL31=$A$11</formula>
    </cfRule>
  </conditionalFormatting>
  <conditionalFormatting sqref="AJ42">
    <cfRule type="expression" dxfId="445" priority="512">
      <formula>AV42=$A$11</formula>
    </cfRule>
  </conditionalFormatting>
  <conditionalFormatting sqref="AJ43">
    <cfRule type="expression" dxfId="444" priority="511">
      <formula>AV43=$A$11</formula>
    </cfRule>
  </conditionalFormatting>
  <conditionalFormatting sqref="T60">
    <cfRule type="expression" dxfId="443" priority="510">
      <formula>AF60=$A$11</formula>
    </cfRule>
  </conditionalFormatting>
  <conditionalFormatting sqref="T61">
    <cfRule type="expression" dxfId="442" priority="509">
      <formula>AF61=$A$11</formula>
    </cfRule>
  </conditionalFormatting>
  <conditionalFormatting sqref="T72">
    <cfRule type="expression" dxfId="441" priority="508">
      <formula>AF72=$A$11</formula>
    </cfRule>
  </conditionalFormatting>
  <conditionalFormatting sqref="T73">
    <cfRule type="expression" dxfId="440" priority="507">
      <formula>AF73=$A$11</formula>
    </cfRule>
  </conditionalFormatting>
  <conditionalFormatting sqref="AJ66">
    <cfRule type="expression" dxfId="439" priority="506">
      <formula>AV66=$A$11</formula>
    </cfRule>
  </conditionalFormatting>
  <conditionalFormatting sqref="AJ67">
    <cfRule type="expression" dxfId="438" priority="505">
      <formula>AV67=$A$11</formula>
    </cfRule>
  </conditionalFormatting>
  <conditionalFormatting sqref="AZ78">
    <cfRule type="expression" dxfId="437" priority="504">
      <formula>BL78=$A$11</formula>
    </cfRule>
  </conditionalFormatting>
  <conditionalFormatting sqref="AZ79">
    <cfRule type="expression" dxfId="436" priority="503">
      <formula>BL79=$A$11</formula>
    </cfRule>
  </conditionalFormatting>
  <conditionalFormatting sqref="AJ90">
    <cfRule type="expression" dxfId="435" priority="502">
      <formula>AV90=$A$11</formula>
    </cfRule>
  </conditionalFormatting>
  <conditionalFormatting sqref="AJ91">
    <cfRule type="expression" dxfId="434" priority="501">
      <formula>AV91=$A$11</formula>
    </cfRule>
  </conditionalFormatting>
  <conditionalFormatting sqref="T72">
    <cfRule type="expression" dxfId="433" priority="500">
      <formula>AF72=$A$11</formula>
    </cfRule>
  </conditionalFormatting>
  <conditionalFormatting sqref="T73">
    <cfRule type="expression" dxfId="432" priority="499">
      <formula>AF73=$A$11</formula>
    </cfRule>
  </conditionalFormatting>
  <conditionalFormatting sqref="T84">
    <cfRule type="expression" dxfId="431" priority="498">
      <formula>AF84=$A$11</formula>
    </cfRule>
  </conditionalFormatting>
  <conditionalFormatting sqref="T85">
    <cfRule type="expression" dxfId="430" priority="497">
      <formula>AF85=$A$11</formula>
    </cfRule>
  </conditionalFormatting>
  <conditionalFormatting sqref="T84">
    <cfRule type="expression" dxfId="429" priority="496">
      <formula>AF84=$A$11</formula>
    </cfRule>
  </conditionalFormatting>
  <conditionalFormatting sqref="T85">
    <cfRule type="expression" dxfId="428" priority="495">
      <formula>AF85=$A$11</formula>
    </cfRule>
  </conditionalFormatting>
  <conditionalFormatting sqref="T96">
    <cfRule type="expression" dxfId="427" priority="494">
      <formula>AF96=$A$11</formula>
    </cfRule>
  </conditionalFormatting>
  <conditionalFormatting sqref="T97">
    <cfRule type="expression" dxfId="426" priority="493">
      <formula>AF97=$A$11</formula>
    </cfRule>
  </conditionalFormatting>
  <conditionalFormatting sqref="T96">
    <cfRule type="expression" dxfId="425" priority="492">
      <formula>AF96=$A$11</formula>
    </cfRule>
  </conditionalFormatting>
  <conditionalFormatting sqref="T97">
    <cfRule type="expression" dxfId="424" priority="491">
      <formula>AF97=$A$11</formula>
    </cfRule>
  </conditionalFormatting>
  <conditionalFormatting sqref="T108">
    <cfRule type="expression" dxfId="423" priority="490">
      <formula>AF108=$A$11</formula>
    </cfRule>
  </conditionalFormatting>
  <conditionalFormatting sqref="T109">
    <cfRule type="expression" dxfId="422" priority="489">
      <formula>AF109=$A$11</formula>
    </cfRule>
  </conditionalFormatting>
  <conditionalFormatting sqref="T108">
    <cfRule type="expression" dxfId="421" priority="488">
      <formula>AF108=$A$11</formula>
    </cfRule>
  </conditionalFormatting>
  <conditionalFormatting sqref="T109">
    <cfRule type="expression" dxfId="420" priority="487">
      <formula>AF109=$A$11</formula>
    </cfRule>
  </conditionalFormatting>
  <conditionalFormatting sqref="AJ114">
    <cfRule type="expression" dxfId="419" priority="486">
      <formula>AV114=$A$11</formula>
    </cfRule>
  </conditionalFormatting>
  <conditionalFormatting sqref="AJ115">
    <cfRule type="expression" dxfId="418" priority="485">
      <formula>AV115=$A$11</formula>
    </cfRule>
  </conditionalFormatting>
  <conditionalFormatting sqref="AJ114">
    <cfRule type="expression" dxfId="417" priority="484">
      <formula>AV114=$A$11</formula>
    </cfRule>
  </conditionalFormatting>
  <conditionalFormatting sqref="AJ115">
    <cfRule type="expression" dxfId="416" priority="483">
      <formula>AV115=$A$11</formula>
    </cfRule>
  </conditionalFormatting>
  <conditionalFormatting sqref="T120">
    <cfRule type="expression" dxfId="415" priority="482">
      <formula>AF120=$A$11</formula>
    </cfRule>
  </conditionalFormatting>
  <conditionalFormatting sqref="T121">
    <cfRule type="expression" dxfId="414" priority="481">
      <formula>AF121=$A$11</formula>
    </cfRule>
  </conditionalFormatting>
  <conditionalFormatting sqref="T120">
    <cfRule type="expression" dxfId="413" priority="480">
      <formula>AF120=$A$11</formula>
    </cfRule>
  </conditionalFormatting>
  <conditionalFormatting sqref="T121">
    <cfRule type="expression" dxfId="412" priority="479">
      <formula>AF121=$A$11</formula>
    </cfRule>
  </conditionalFormatting>
  <conditionalFormatting sqref="AZ126">
    <cfRule type="expression" dxfId="411" priority="478">
      <formula>BL126=$A$11</formula>
    </cfRule>
  </conditionalFormatting>
  <conditionalFormatting sqref="AZ127">
    <cfRule type="expression" dxfId="410" priority="477">
      <formula>BL127=$A$11</formula>
    </cfRule>
  </conditionalFormatting>
  <conditionalFormatting sqref="AZ126">
    <cfRule type="expression" dxfId="409" priority="476">
      <formula>BL126=$A$11</formula>
    </cfRule>
  </conditionalFormatting>
  <conditionalFormatting sqref="AZ127">
    <cfRule type="expression" dxfId="408" priority="475">
      <formula>BL127=$A$11</formula>
    </cfRule>
  </conditionalFormatting>
  <conditionalFormatting sqref="T132">
    <cfRule type="expression" dxfId="407" priority="474">
      <formula>AF132=$A$11</formula>
    </cfRule>
  </conditionalFormatting>
  <conditionalFormatting sqref="T133">
    <cfRule type="expression" dxfId="406" priority="473">
      <formula>AF133=$A$11</formula>
    </cfRule>
  </conditionalFormatting>
  <conditionalFormatting sqref="T132">
    <cfRule type="expression" dxfId="405" priority="472">
      <formula>AF132=$A$11</formula>
    </cfRule>
  </conditionalFormatting>
  <conditionalFormatting sqref="T133">
    <cfRule type="expression" dxfId="404" priority="471">
      <formula>AF133=$A$11</formula>
    </cfRule>
  </conditionalFormatting>
  <conditionalFormatting sqref="T144">
    <cfRule type="expression" dxfId="403" priority="470">
      <formula>AF144=$A$11</formula>
    </cfRule>
  </conditionalFormatting>
  <conditionalFormatting sqref="T145">
    <cfRule type="expression" dxfId="402" priority="469">
      <formula>AF145=$A$11</formula>
    </cfRule>
  </conditionalFormatting>
  <conditionalFormatting sqref="T144">
    <cfRule type="expression" dxfId="401" priority="468">
      <formula>AF144=$A$11</formula>
    </cfRule>
  </conditionalFormatting>
  <conditionalFormatting sqref="T145">
    <cfRule type="expression" dxfId="400" priority="467">
      <formula>AF145=$A$11</formula>
    </cfRule>
  </conditionalFormatting>
  <conditionalFormatting sqref="AJ138">
    <cfRule type="expression" dxfId="399" priority="466">
      <formula>AV138=$A$11</formula>
    </cfRule>
  </conditionalFormatting>
  <conditionalFormatting sqref="AJ139">
    <cfRule type="expression" dxfId="398" priority="465">
      <formula>AV139=$A$11</formula>
    </cfRule>
  </conditionalFormatting>
  <conditionalFormatting sqref="AJ138">
    <cfRule type="expression" dxfId="397" priority="464">
      <formula>AV138=$A$11</formula>
    </cfRule>
  </conditionalFormatting>
  <conditionalFormatting sqref="AJ139">
    <cfRule type="expression" dxfId="396" priority="463">
      <formula>AV139=$A$11</formula>
    </cfRule>
  </conditionalFormatting>
  <conditionalFormatting sqref="T156">
    <cfRule type="expression" dxfId="395" priority="462">
      <formula>AF156=$A$11</formula>
    </cfRule>
  </conditionalFormatting>
  <conditionalFormatting sqref="T157">
    <cfRule type="expression" dxfId="394" priority="461">
      <formula>AF157=$A$11</formula>
    </cfRule>
  </conditionalFormatting>
  <conditionalFormatting sqref="T156">
    <cfRule type="expression" dxfId="393" priority="460">
      <formula>AF156=$A$11</formula>
    </cfRule>
  </conditionalFormatting>
  <conditionalFormatting sqref="T157">
    <cfRule type="expression" dxfId="392" priority="459">
      <formula>AF157=$A$11</formula>
    </cfRule>
  </conditionalFormatting>
  <conditionalFormatting sqref="T168">
    <cfRule type="expression" dxfId="391" priority="458">
      <formula>AF168=$A$11</formula>
    </cfRule>
  </conditionalFormatting>
  <conditionalFormatting sqref="T169">
    <cfRule type="expression" dxfId="390" priority="457">
      <formula>AF169=$A$11</formula>
    </cfRule>
  </conditionalFormatting>
  <conditionalFormatting sqref="T168">
    <cfRule type="expression" dxfId="389" priority="456">
      <formula>AF168=$A$11</formula>
    </cfRule>
  </conditionalFormatting>
  <conditionalFormatting sqref="T169">
    <cfRule type="expression" dxfId="388" priority="455">
      <formula>AF169=$A$11</formula>
    </cfRule>
  </conditionalFormatting>
  <conditionalFormatting sqref="AJ162">
    <cfRule type="expression" dxfId="387" priority="454">
      <formula>AV162=$A$11</formula>
    </cfRule>
  </conditionalFormatting>
  <conditionalFormatting sqref="AJ163">
    <cfRule type="expression" dxfId="386" priority="453">
      <formula>AV163=$A$11</formula>
    </cfRule>
  </conditionalFormatting>
  <conditionalFormatting sqref="AJ162">
    <cfRule type="expression" dxfId="385" priority="452">
      <formula>AV162=$A$11</formula>
    </cfRule>
  </conditionalFormatting>
  <conditionalFormatting sqref="AJ163">
    <cfRule type="expression" dxfId="384" priority="451">
      <formula>AV163=$A$11</formula>
    </cfRule>
  </conditionalFormatting>
  <conditionalFormatting sqref="T168">
    <cfRule type="expression" dxfId="383" priority="450">
      <formula>AF168=$A$11</formula>
    </cfRule>
  </conditionalFormatting>
  <conditionalFormatting sqref="T169">
    <cfRule type="expression" dxfId="382" priority="449">
      <formula>AF169=$A$11</formula>
    </cfRule>
  </conditionalFormatting>
  <conditionalFormatting sqref="T168">
    <cfRule type="expression" dxfId="381" priority="448">
      <formula>AF168=$A$11</formula>
    </cfRule>
  </conditionalFormatting>
  <conditionalFormatting sqref="T169">
    <cfRule type="expression" dxfId="380" priority="447">
      <formula>AF169=$A$11</formula>
    </cfRule>
  </conditionalFormatting>
  <conditionalFormatting sqref="T180">
    <cfRule type="expression" dxfId="379" priority="446">
      <formula>AF180=$A$11</formula>
    </cfRule>
  </conditionalFormatting>
  <conditionalFormatting sqref="T181">
    <cfRule type="expression" dxfId="378" priority="445">
      <formula>AF181=$A$11</formula>
    </cfRule>
  </conditionalFormatting>
  <conditionalFormatting sqref="T180">
    <cfRule type="expression" dxfId="377" priority="444">
      <formula>AF180=$A$11</formula>
    </cfRule>
  </conditionalFormatting>
  <conditionalFormatting sqref="T181">
    <cfRule type="expression" dxfId="376" priority="443">
      <formula>AF181=$A$11</formula>
    </cfRule>
  </conditionalFormatting>
  <conditionalFormatting sqref="T180">
    <cfRule type="expression" dxfId="375" priority="442">
      <formula>AF180=$A$11</formula>
    </cfRule>
  </conditionalFormatting>
  <conditionalFormatting sqref="T181">
    <cfRule type="expression" dxfId="374" priority="441">
      <formula>AF181=$A$11</formula>
    </cfRule>
  </conditionalFormatting>
  <conditionalFormatting sqref="T180">
    <cfRule type="expression" dxfId="373" priority="440">
      <formula>AF180=$A$11</formula>
    </cfRule>
  </conditionalFormatting>
  <conditionalFormatting sqref="T181">
    <cfRule type="expression" dxfId="372" priority="439">
      <formula>AF181=$A$11</formula>
    </cfRule>
  </conditionalFormatting>
  <conditionalFormatting sqref="AJ186">
    <cfRule type="expression" dxfId="371" priority="438">
      <formula>AV186=$A$11</formula>
    </cfRule>
  </conditionalFormatting>
  <conditionalFormatting sqref="AJ187">
    <cfRule type="expression" dxfId="370" priority="437">
      <formula>AV187=$A$11</formula>
    </cfRule>
  </conditionalFormatting>
  <conditionalFormatting sqref="AJ186">
    <cfRule type="expression" dxfId="369" priority="436">
      <formula>AV186=$A$11</formula>
    </cfRule>
  </conditionalFormatting>
  <conditionalFormatting sqref="AJ187">
    <cfRule type="expression" dxfId="368" priority="435">
      <formula>AV187=$A$11</formula>
    </cfRule>
  </conditionalFormatting>
  <conditionalFormatting sqref="AJ186">
    <cfRule type="expression" dxfId="367" priority="434">
      <formula>AV186=$A$11</formula>
    </cfRule>
  </conditionalFormatting>
  <conditionalFormatting sqref="AJ187">
    <cfRule type="expression" dxfId="366" priority="433">
      <formula>AV187=$A$11</formula>
    </cfRule>
  </conditionalFormatting>
  <conditionalFormatting sqref="AJ186">
    <cfRule type="expression" dxfId="365" priority="432">
      <formula>AV186=$A$11</formula>
    </cfRule>
  </conditionalFormatting>
  <conditionalFormatting sqref="AJ187">
    <cfRule type="expression" dxfId="364" priority="431">
      <formula>AV187=$A$11</formula>
    </cfRule>
  </conditionalFormatting>
  <conditionalFormatting sqref="AZ174">
    <cfRule type="expression" dxfId="363" priority="430">
      <formula>BL174=$A$11</formula>
    </cfRule>
  </conditionalFormatting>
  <conditionalFormatting sqref="AZ175">
    <cfRule type="expression" dxfId="362" priority="429">
      <formula>BL175=$A$11</formula>
    </cfRule>
  </conditionalFormatting>
  <conditionalFormatting sqref="AZ174">
    <cfRule type="expression" dxfId="361" priority="428">
      <formula>BL174=$A$11</formula>
    </cfRule>
  </conditionalFormatting>
  <conditionalFormatting sqref="AZ175">
    <cfRule type="expression" dxfId="360" priority="427">
      <formula>BL175=$A$11</formula>
    </cfRule>
  </conditionalFormatting>
  <conditionalFormatting sqref="AZ174">
    <cfRule type="expression" dxfId="359" priority="426">
      <formula>BL174=$A$11</formula>
    </cfRule>
  </conditionalFormatting>
  <conditionalFormatting sqref="AZ175">
    <cfRule type="expression" dxfId="358" priority="425">
      <formula>BL175=$A$11</formula>
    </cfRule>
  </conditionalFormatting>
  <conditionalFormatting sqref="AZ174">
    <cfRule type="expression" dxfId="357" priority="424">
      <formula>BL174=$A$11</formula>
    </cfRule>
  </conditionalFormatting>
  <conditionalFormatting sqref="AZ175">
    <cfRule type="expression" dxfId="356" priority="423">
      <formula>BL175=$A$11</formula>
    </cfRule>
  </conditionalFormatting>
  <conditionalFormatting sqref="T192">
    <cfRule type="expression" dxfId="355" priority="422">
      <formula>AF192=$A$11</formula>
    </cfRule>
  </conditionalFormatting>
  <conditionalFormatting sqref="T193">
    <cfRule type="expression" dxfId="354" priority="421">
      <formula>AF193=$A$11</formula>
    </cfRule>
  </conditionalFormatting>
  <conditionalFormatting sqref="T192">
    <cfRule type="expression" dxfId="353" priority="420">
      <formula>AF192=$A$11</formula>
    </cfRule>
  </conditionalFormatting>
  <conditionalFormatting sqref="T193">
    <cfRule type="expression" dxfId="352" priority="419">
      <formula>AF193=$A$11</formula>
    </cfRule>
  </conditionalFormatting>
  <conditionalFormatting sqref="T192">
    <cfRule type="expression" dxfId="351" priority="418">
      <formula>AF192=$A$11</formula>
    </cfRule>
  </conditionalFormatting>
  <conditionalFormatting sqref="T193">
    <cfRule type="expression" dxfId="350" priority="417">
      <formula>AF193=$A$11</formula>
    </cfRule>
  </conditionalFormatting>
  <conditionalFormatting sqref="T192">
    <cfRule type="expression" dxfId="349" priority="416">
      <formula>AF192=$A$11</formula>
    </cfRule>
  </conditionalFormatting>
  <conditionalFormatting sqref="T193">
    <cfRule type="expression" dxfId="348" priority="415">
      <formula>AF193=$A$11</formula>
    </cfRule>
  </conditionalFormatting>
  <conditionalFormatting sqref="T204">
    <cfRule type="expression" dxfId="347" priority="414">
      <formula>AF204=$A$11</formula>
    </cfRule>
    <cfRule type="expression" dxfId="346" priority="523">
      <formula>AF205=$A$11</formula>
    </cfRule>
  </conditionalFormatting>
  <conditionalFormatting sqref="T205">
    <cfRule type="expression" dxfId="345" priority="412">
      <formula>AF205=$A$11</formula>
    </cfRule>
    <cfRule type="expression" dxfId="344" priority="413">
      <formula>AF204=$A$11</formula>
    </cfRule>
  </conditionalFormatting>
  <conditionalFormatting sqref="AJ211">
    <cfRule type="expression" dxfId="343" priority="409">
      <formula>AV211=$A$11</formula>
    </cfRule>
    <cfRule type="expression" dxfId="342" priority="410">
      <formula>AV212=$A$11</formula>
    </cfRule>
  </conditionalFormatting>
  <conditionalFormatting sqref="AJ212">
    <cfRule type="expression" dxfId="341" priority="407">
      <formula>AV212=$A$11</formula>
    </cfRule>
    <cfRule type="expression" dxfId="340" priority="408">
      <formula>AV211=$A$11</formula>
    </cfRule>
  </conditionalFormatting>
  <conditionalFormatting sqref="AZ204">
    <cfRule type="expression" dxfId="339" priority="405">
      <formula>BL204=$A$11</formula>
    </cfRule>
    <cfRule type="expression" dxfId="338" priority="406">
      <formula>BL205=$A$11</formula>
    </cfRule>
  </conditionalFormatting>
  <conditionalFormatting sqref="AZ205">
    <cfRule type="expression" dxfId="337" priority="403">
      <formula>BL205=$A$11</formula>
    </cfRule>
    <cfRule type="expression" dxfId="336" priority="404">
      <formula>BL204=$A$11</formula>
    </cfRule>
  </conditionalFormatting>
  <conditionalFormatting sqref="AJ239">
    <cfRule type="expression" dxfId="335" priority="401">
      <formula>AV239=$A$11</formula>
    </cfRule>
    <cfRule type="expression" dxfId="334" priority="402">
      <formula>AV240=$A$11</formula>
    </cfRule>
  </conditionalFormatting>
  <conditionalFormatting sqref="AJ240">
    <cfRule type="expression" dxfId="333" priority="399">
      <formula>AV240=$A$11</formula>
    </cfRule>
    <cfRule type="expression" dxfId="332" priority="400">
      <formula>AV239=$A$11</formula>
    </cfRule>
  </conditionalFormatting>
  <conditionalFormatting sqref="AZ232">
    <cfRule type="expression" dxfId="331" priority="397">
      <formula>BL232=$A$11</formula>
    </cfRule>
    <cfRule type="expression" dxfId="330" priority="398">
      <formula>BL233=$A$11</formula>
    </cfRule>
  </conditionalFormatting>
  <conditionalFormatting sqref="AZ233">
    <cfRule type="expression" dxfId="329" priority="395">
      <formula>BL233=$A$11</formula>
    </cfRule>
    <cfRule type="expression" dxfId="328" priority="396">
      <formula>BL232=$A$11</formula>
    </cfRule>
  </conditionalFormatting>
  <conditionalFormatting sqref="AZ260">
    <cfRule type="expression" dxfId="327" priority="393">
      <formula>BL260=$A$11</formula>
    </cfRule>
    <cfRule type="expression" dxfId="326" priority="394">
      <formula>BL261=$A$11</formula>
    </cfRule>
  </conditionalFormatting>
  <conditionalFormatting sqref="AZ261">
    <cfRule type="expression" dxfId="325" priority="391">
      <formula>BL261=$A$11</formula>
    </cfRule>
    <cfRule type="expression" dxfId="324" priority="392">
      <formula>BL260=$A$11</formula>
    </cfRule>
  </conditionalFormatting>
  <conditionalFormatting sqref="AJ267">
    <cfRule type="expression" dxfId="323" priority="389">
      <formula>AV267=$A$11</formula>
    </cfRule>
    <cfRule type="expression" dxfId="322" priority="390">
      <formula>AV268=$A$11</formula>
    </cfRule>
  </conditionalFormatting>
  <conditionalFormatting sqref="AJ268">
    <cfRule type="expression" dxfId="321" priority="387">
      <formula>AV268=$A$11</formula>
    </cfRule>
    <cfRule type="expression" dxfId="320" priority="388">
      <formula>AV267=$A$11</formula>
    </cfRule>
  </conditionalFormatting>
  <conditionalFormatting sqref="AJ295">
    <cfRule type="expression" dxfId="319" priority="385">
      <formula>AV295=$A$11</formula>
    </cfRule>
    <cfRule type="expression" dxfId="318" priority="386">
      <formula>AV296=$A$11</formula>
    </cfRule>
  </conditionalFormatting>
  <conditionalFormatting sqref="AJ296">
    <cfRule type="expression" dxfId="317" priority="383">
      <formula>AV296=$A$11</formula>
    </cfRule>
    <cfRule type="expression" dxfId="316" priority="384">
      <formula>AV295=$A$11</formula>
    </cfRule>
  </conditionalFormatting>
  <conditionalFormatting sqref="AZ288">
    <cfRule type="expression" dxfId="315" priority="381">
      <formula>BL288=$A$11</formula>
    </cfRule>
    <cfRule type="expression" dxfId="314" priority="382">
      <formula>BL289=$A$11</formula>
    </cfRule>
  </conditionalFormatting>
  <conditionalFormatting sqref="AZ289">
    <cfRule type="expression" dxfId="313" priority="379">
      <formula>BL289=$A$11</formula>
    </cfRule>
    <cfRule type="expression" dxfId="312" priority="380">
      <formula>BL288=$A$11</formula>
    </cfRule>
  </conditionalFormatting>
  <conditionalFormatting sqref="AZ316">
    <cfRule type="expression" dxfId="311" priority="377">
      <formula>BL316=$A$11</formula>
    </cfRule>
    <cfRule type="expression" dxfId="310" priority="378">
      <formula>BL317=$A$11</formula>
    </cfRule>
  </conditionalFormatting>
  <conditionalFormatting sqref="AZ317">
    <cfRule type="expression" dxfId="309" priority="375">
      <formula>BL317=$A$11</formula>
    </cfRule>
    <cfRule type="expression" dxfId="308" priority="376">
      <formula>BL316=$A$11</formula>
    </cfRule>
  </conditionalFormatting>
  <conditionalFormatting sqref="AJ323">
    <cfRule type="expression" dxfId="307" priority="373">
      <formula>AV323=$A$11</formula>
    </cfRule>
    <cfRule type="expression" dxfId="306" priority="374">
      <formula>AV324=$A$11</formula>
    </cfRule>
  </conditionalFormatting>
  <conditionalFormatting sqref="AJ324">
    <cfRule type="expression" dxfId="305" priority="371">
      <formula>AV324=$A$11</formula>
    </cfRule>
    <cfRule type="expression" dxfId="304" priority="372">
      <formula>AV323=$A$11</formula>
    </cfRule>
  </conditionalFormatting>
  <conditionalFormatting sqref="AZ344">
    <cfRule type="expression" dxfId="303" priority="369">
      <formula>BL344=$A$11</formula>
    </cfRule>
    <cfRule type="expression" dxfId="302" priority="370">
      <formula>BL345=$A$11</formula>
    </cfRule>
  </conditionalFormatting>
  <conditionalFormatting sqref="AZ345">
    <cfRule type="expression" dxfId="301" priority="367">
      <formula>BL345=$A$11</formula>
    </cfRule>
    <cfRule type="expression" dxfId="300" priority="368">
      <formula>BL344=$A$11</formula>
    </cfRule>
  </conditionalFormatting>
  <conditionalFormatting sqref="AJ351">
    <cfRule type="expression" dxfId="299" priority="365">
      <formula>AV351=$A$11</formula>
    </cfRule>
    <cfRule type="expression" dxfId="298" priority="366">
      <formula>AV352=$A$11</formula>
    </cfRule>
  </conditionalFormatting>
  <conditionalFormatting sqref="AJ352">
    <cfRule type="expression" dxfId="297" priority="363">
      <formula>AV352=$A$11</formula>
    </cfRule>
    <cfRule type="expression" dxfId="296" priority="364">
      <formula>AV351=$A$11</formula>
    </cfRule>
  </conditionalFormatting>
  <conditionalFormatting sqref="AZ372">
    <cfRule type="expression" dxfId="295" priority="361">
      <formula>BL372=$A$11</formula>
    </cfRule>
    <cfRule type="expression" dxfId="294" priority="362">
      <formula>BL373=$A$11</formula>
    </cfRule>
  </conditionalFormatting>
  <conditionalFormatting sqref="AZ373">
    <cfRule type="expression" dxfId="293" priority="359">
      <formula>BL373=$A$11</formula>
    </cfRule>
    <cfRule type="expression" dxfId="292" priority="360">
      <formula>BL372=$A$11</formula>
    </cfRule>
  </conditionalFormatting>
  <conditionalFormatting sqref="AJ379">
    <cfRule type="expression" dxfId="291" priority="357">
      <formula>AV379=$A$11</formula>
    </cfRule>
    <cfRule type="expression" dxfId="290" priority="358">
      <formula>AV380=$A$11</formula>
    </cfRule>
  </conditionalFormatting>
  <conditionalFormatting sqref="AJ380">
    <cfRule type="expression" dxfId="289" priority="355">
      <formula>AV380=$A$11</formula>
    </cfRule>
    <cfRule type="expression" dxfId="288" priority="356">
      <formula>AV379=$A$11</formula>
    </cfRule>
  </conditionalFormatting>
  <conditionalFormatting sqref="AZ400">
    <cfRule type="expression" dxfId="287" priority="353">
      <formula>BL400=$A$11</formula>
    </cfRule>
    <cfRule type="expression" dxfId="286" priority="354">
      <formula>BL401=$A$11</formula>
    </cfRule>
  </conditionalFormatting>
  <conditionalFormatting sqref="AZ401">
    <cfRule type="expression" dxfId="285" priority="351">
      <formula>BL401=$A$11</formula>
    </cfRule>
    <cfRule type="expression" dxfId="284" priority="352">
      <formula>BL400=$A$11</formula>
    </cfRule>
  </conditionalFormatting>
  <conditionalFormatting sqref="AJ407">
    <cfRule type="expression" dxfId="283" priority="349">
      <formula>AV407=$A$11</formula>
    </cfRule>
    <cfRule type="expression" dxfId="282" priority="350">
      <formula>AV408=$A$11</formula>
    </cfRule>
  </conditionalFormatting>
  <conditionalFormatting sqref="AJ408">
    <cfRule type="expression" dxfId="281" priority="347">
      <formula>AV408=$A$11</formula>
    </cfRule>
    <cfRule type="expression" dxfId="280" priority="348">
      <formula>AV407=$A$11</formula>
    </cfRule>
  </conditionalFormatting>
  <conditionalFormatting sqref="BP386">
    <cfRule type="expression" dxfId="279" priority="345">
      <formula>CB386=$A$11</formula>
    </cfRule>
    <cfRule type="expression" dxfId="278" priority="346">
      <formula>CB387=$A$11</formula>
    </cfRule>
  </conditionalFormatting>
  <conditionalFormatting sqref="BP387">
    <cfRule type="expression" dxfId="277" priority="343">
      <formula>CB387=$A$11</formula>
    </cfRule>
    <cfRule type="expression" dxfId="276" priority="344">
      <formula>CB386=$A$11</formula>
    </cfRule>
  </conditionalFormatting>
  <conditionalFormatting sqref="CF379">
    <cfRule type="expression" dxfId="275" priority="341">
      <formula>CR379=$A$11</formula>
    </cfRule>
    <cfRule type="expression" dxfId="274" priority="342">
      <formula>CR380=$A$11</formula>
    </cfRule>
  </conditionalFormatting>
  <conditionalFormatting sqref="CF380">
    <cfRule type="expression" dxfId="273" priority="339">
      <formula>CR380=$A$11</formula>
    </cfRule>
    <cfRule type="expression" dxfId="272" priority="340">
      <formula>CR379=$A$11</formula>
    </cfRule>
  </conditionalFormatting>
  <conditionalFormatting sqref="CF323">
    <cfRule type="expression" dxfId="271" priority="337">
      <formula>CR323=$A$11</formula>
    </cfRule>
    <cfRule type="expression" dxfId="270" priority="338">
      <formula>CR324=$A$11</formula>
    </cfRule>
  </conditionalFormatting>
  <conditionalFormatting sqref="CF324">
    <cfRule type="expression" dxfId="269" priority="335">
      <formula>CR324=$A$11</formula>
    </cfRule>
    <cfRule type="expression" dxfId="268" priority="336">
      <formula>CR323=$A$11</formula>
    </cfRule>
  </conditionalFormatting>
  <conditionalFormatting sqref="BP330">
    <cfRule type="expression" dxfId="267" priority="333">
      <formula>CB330=$A$11</formula>
    </cfRule>
    <cfRule type="expression" dxfId="266" priority="334">
      <formula>CB331=$A$11</formula>
    </cfRule>
  </conditionalFormatting>
  <conditionalFormatting sqref="BP331">
    <cfRule type="expression" dxfId="265" priority="331">
      <formula>CB331=$A$11</formula>
    </cfRule>
    <cfRule type="expression" dxfId="264" priority="332">
      <formula>CB330=$A$11</formula>
    </cfRule>
  </conditionalFormatting>
  <conditionalFormatting sqref="CV351">
    <cfRule type="expression" dxfId="263" priority="329">
      <formula>DH351=$A$11</formula>
    </cfRule>
    <cfRule type="expression" dxfId="262" priority="330">
      <formula>DH352=$A$11</formula>
    </cfRule>
  </conditionalFormatting>
  <conditionalFormatting sqref="CV352">
    <cfRule type="expression" dxfId="261" priority="327">
      <formula>DH352=$A$11</formula>
    </cfRule>
    <cfRule type="expression" dxfId="260" priority="328">
      <formula>DH351=$A$11</formula>
    </cfRule>
  </conditionalFormatting>
  <conditionalFormatting sqref="DL344">
    <cfRule type="expression" dxfId="259" priority="325">
      <formula>DX344=$A$11</formula>
    </cfRule>
    <cfRule type="expression" dxfId="258" priority="326">
      <formula>DX345=$A$11</formula>
    </cfRule>
  </conditionalFormatting>
  <conditionalFormatting sqref="DL345">
    <cfRule type="expression" dxfId="257" priority="323">
      <formula>DX345=$A$11</formula>
    </cfRule>
    <cfRule type="expression" dxfId="256" priority="324">
      <formula>DX344=$A$11</formula>
    </cfRule>
  </conditionalFormatting>
  <conditionalFormatting sqref="BP274">
    <cfRule type="expression" dxfId="255" priority="321">
      <formula>CB274=$A$11</formula>
    </cfRule>
    <cfRule type="expression" dxfId="254" priority="322">
      <formula>CB275=$A$11</formula>
    </cfRule>
  </conditionalFormatting>
  <conditionalFormatting sqref="BP275">
    <cfRule type="expression" dxfId="253" priority="319">
      <formula>CB275=$A$11</formula>
    </cfRule>
    <cfRule type="expression" dxfId="252" priority="320">
      <formula>CB274=$A$11</formula>
    </cfRule>
  </conditionalFormatting>
  <conditionalFormatting sqref="CF267">
    <cfRule type="expression" dxfId="251" priority="317">
      <formula>CR267=$A$11</formula>
    </cfRule>
    <cfRule type="expression" dxfId="250" priority="318">
      <formula>CR268=$A$11</formula>
    </cfRule>
  </conditionalFormatting>
  <conditionalFormatting sqref="CF268">
    <cfRule type="expression" dxfId="249" priority="315">
      <formula>CR268=$A$11</formula>
    </cfRule>
    <cfRule type="expression" dxfId="248" priority="316">
      <formula>CR267=$A$11</formula>
    </cfRule>
  </conditionalFormatting>
  <conditionalFormatting sqref="CV239">
    <cfRule type="expression" dxfId="247" priority="313">
      <formula>DH239=$A$11</formula>
    </cfRule>
    <cfRule type="expression" dxfId="246" priority="314">
      <formula>DH240=$A$11</formula>
    </cfRule>
  </conditionalFormatting>
  <conditionalFormatting sqref="CV240">
    <cfRule type="expression" dxfId="245" priority="311">
      <formula>DH240=$A$11</formula>
    </cfRule>
    <cfRule type="expression" dxfId="244" priority="312">
      <formula>DH239=$A$11</formula>
    </cfRule>
  </conditionalFormatting>
  <conditionalFormatting sqref="DL232">
    <cfRule type="expression" dxfId="243" priority="309">
      <formula>DX232=$A$11</formula>
    </cfRule>
    <cfRule type="expression" dxfId="242" priority="310">
      <formula>DX233=$A$11</formula>
    </cfRule>
  </conditionalFormatting>
  <conditionalFormatting sqref="DL233">
    <cfRule type="expression" dxfId="241" priority="307">
      <formula>DX233=$A$11</formula>
    </cfRule>
    <cfRule type="expression" dxfId="240" priority="308">
      <formula>DX232=$A$11</formula>
    </cfRule>
  </conditionalFormatting>
  <conditionalFormatting sqref="BP218">
    <cfRule type="expression" dxfId="239" priority="305">
      <formula>CB218=$A$11</formula>
    </cfRule>
    <cfRule type="expression" dxfId="238" priority="306">
      <formula>CB219=$A$11</formula>
    </cfRule>
  </conditionalFormatting>
  <conditionalFormatting sqref="BP219">
    <cfRule type="expression" dxfId="237" priority="303">
      <formula>CB219=$A$11</formula>
    </cfRule>
    <cfRule type="expression" dxfId="236" priority="304">
      <formula>CB218=$A$11</formula>
    </cfRule>
  </conditionalFormatting>
  <conditionalFormatting sqref="CF211">
    <cfRule type="expression" dxfId="235" priority="301">
      <formula>CR211=$A$11</formula>
    </cfRule>
    <cfRule type="expression" dxfId="234" priority="302">
      <formula>CR212=$A$11</formula>
    </cfRule>
  </conditionalFormatting>
  <conditionalFormatting sqref="CF212">
    <cfRule type="expression" dxfId="233" priority="299">
      <formula>CR212=$A$11</formula>
    </cfRule>
    <cfRule type="expression" dxfId="232" priority="300">
      <formula>CR211=$A$11</formula>
    </cfRule>
  </conditionalFormatting>
  <conditionalFormatting sqref="EB288">
    <cfRule type="expression" dxfId="231" priority="297">
      <formula>EN288=$A$11</formula>
    </cfRule>
    <cfRule type="expression" dxfId="230" priority="298">
      <formula>EN289=$A$11</formula>
    </cfRule>
  </conditionalFormatting>
  <conditionalFormatting sqref="EB289">
    <cfRule type="expression" dxfId="229" priority="295">
      <formula>EN289=$A$11</formula>
    </cfRule>
    <cfRule type="expression" dxfId="228" priority="296">
      <formula>EN288=$A$11</formula>
    </cfRule>
  </conditionalFormatting>
  <conditionalFormatting sqref="BP53">
    <cfRule type="expression" dxfId="227" priority="294">
      <formula>CB53=$A$11</formula>
    </cfRule>
  </conditionalFormatting>
  <conditionalFormatting sqref="BP54">
    <cfRule type="expression" dxfId="226" priority="293">
      <formula>CB54=$A$11</formula>
    </cfRule>
  </conditionalFormatting>
  <conditionalFormatting sqref="BP149">
    <cfRule type="expression" dxfId="225" priority="292">
      <formula>CB149=$A$11</formula>
    </cfRule>
  </conditionalFormatting>
  <conditionalFormatting sqref="BP150">
    <cfRule type="expression" dxfId="224" priority="291">
      <formula>CB150=$A$11</formula>
    </cfRule>
  </conditionalFormatting>
  <conditionalFormatting sqref="BP149">
    <cfRule type="expression" dxfId="223" priority="290">
      <formula>CB149=$A$11</formula>
    </cfRule>
  </conditionalFormatting>
  <conditionalFormatting sqref="BP150">
    <cfRule type="expression" dxfId="222" priority="289">
      <formula>CB150=$A$11</formula>
    </cfRule>
  </conditionalFormatting>
  <conditionalFormatting sqref="BP149">
    <cfRule type="expression" dxfId="221" priority="288">
      <formula>CB149=$A$11</formula>
    </cfRule>
  </conditionalFormatting>
  <conditionalFormatting sqref="BP150">
    <cfRule type="expression" dxfId="220" priority="287">
      <formula>CB150=$A$11</formula>
    </cfRule>
  </conditionalFormatting>
  <conditionalFormatting sqref="BP149">
    <cfRule type="expression" dxfId="219" priority="286">
      <formula>CB149=$A$11</formula>
    </cfRule>
  </conditionalFormatting>
  <conditionalFormatting sqref="BP150">
    <cfRule type="expression" dxfId="218" priority="285">
      <formula>CB150=$A$11</formula>
    </cfRule>
  </conditionalFormatting>
  <conditionalFormatting sqref="ER281">
    <cfRule type="expression" dxfId="217" priority="283">
      <formula>FD281=$A$11</formula>
    </cfRule>
    <cfRule type="expression" dxfId="216" priority="284">
      <formula>FD282=$A$11</formula>
    </cfRule>
  </conditionalFormatting>
  <conditionalFormatting sqref="ER282">
    <cfRule type="expression" dxfId="215" priority="281">
      <formula>FD282=$A$11</formula>
    </cfRule>
    <cfRule type="expression" dxfId="214" priority="282">
      <formula>FD281=$A$11</formula>
    </cfRule>
  </conditionalFormatting>
  <conditionalFormatting sqref="AH212:AH213">
    <cfRule type="expression" dxfId="213" priority="411">
      <formula>$AH$212&lt;&gt;""</formula>
    </cfRule>
  </conditionalFormatting>
  <conditionalFormatting sqref="AH238">
    <cfRule type="expression" dxfId="212" priority="279">
      <formula>AH239&lt;&gt;""</formula>
    </cfRule>
  </conditionalFormatting>
  <conditionalFormatting sqref="AH239">
    <cfRule type="expression" dxfId="211" priority="278">
      <formula>AH239&lt;&gt;""</formula>
    </cfRule>
  </conditionalFormatting>
  <conditionalFormatting sqref="AH240">
    <cfRule type="expression" dxfId="210" priority="277">
      <formula>AH240&lt;&gt;""</formula>
    </cfRule>
  </conditionalFormatting>
  <conditionalFormatting sqref="AH241">
    <cfRule type="expression" dxfId="209" priority="276">
      <formula>AH240&lt;&gt;""</formula>
    </cfRule>
  </conditionalFormatting>
  <conditionalFormatting sqref="AH266">
    <cfRule type="expression" dxfId="208" priority="274">
      <formula>AH267&lt;&gt;""</formula>
    </cfRule>
  </conditionalFormatting>
  <conditionalFormatting sqref="AH267">
    <cfRule type="expression" dxfId="207" priority="273">
      <formula>AH267&lt;&gt;""</formula>
    </cfRule>
  </conditionalFormatting>
  <conditionalFormatting sqref="AH268">
    <cfRule type="expression" dxfId="206" priority="272">
      <formula>AH268&lt;&gt;""</formula>
    </cfRule>
  </conditionalFormatting>
  <conditionalFormatting sqref="AH269">
    <cfRule type="expression" dxfId="205" priority="271">
      <formula>AH268&lt;&gt;""</formula>
    </cfRule>
  </conditionalFormatting>
  <conditionalFormatting sqref="AH294">
    <cfRule type="expression" dxfId="204" priority="275">
      <formula>AH295&lt;&gt;""</formula>
    </cfRule>
  </conditionalFormatting>
  <conditionalFormatting sqref="AH295">
    <cfRule type="expression" dxfId="203" priority="268">
      <formula>AH295&lt;&gt;""</formula>
    </cfRule>
  </conditionalFormatting>
  <conditionalFormatting sqref="AH296">
    <cfRule type="expression" dxfId="202" priority="267">
      <formula>AH296&lt;&gt;""</formula>
    </cfRule>
  </conditionalFormatting>
  <conditionalFormatting sqref="AH297">
    <cfRule type="expression" dxfId="201" priority="266">
      <formula>AH296&lt;&gt;""</formula>
    </cfRule>
  </conditionalFormatting>
  <conditionalFormatting sqref="AH322">
    <cfRule type="expression" dxfId="200" priority="260">
      <formula>AH323&lt;&gt;""</formula>
    </cfRule>
  </conditionalFormatting>
  <conditionalFormatting sqref="AH323">
    <cfRule type="expression" dxfId="199" priority="259">
      <formula>AH323&lt;&gt;""</formula>
    </cfRule>
  </conditionalFormatting>
  <conditionalFormatting sqref="AH324">
    <cfRule type="expression" dxfId="198" priority="258">
      <formula>AH324&lt;&gt;""</formula>
    </cfRule>
  </conditionalFormatting>
  <conditionalFormatting sqref="AH325">
    <cfRule type="expression" dxfId="197" priority="257">
      <formula>AH324&lt;&gt;""</formula>
    </cfRule>
  </conditionalFormatting>
  <conditionalFormatting sqref="AH350">
    <cfRule type="expression" dxfId="196" priority="250">
      <formula>AH351&lt;&gt;""</formula>
    </cfRule>
  </conditionalFormatting>
  <conditionalFormatting sqref="AH351">
    <cfRule type="expression" dxfId="195" priority="249">
      <formula>AH351&lt;&gt;""</formula>
    </cfRule>
  </conditionalFormatting>
  <conditionalFormatting sqref="AH352">
    <cfRule type="expression" dxfId="194" priority="248">
      <formula>AH352&lt;&gt;""</formula>
    </cfRule>
  </conditionalFormatting>
  <conditionalFormatting sqref="AH353">
    <cfRule type="expression" dxfId="193" priority="247">
      <formula>AH352&lt;&gt;""</formula>
    </cfRule>
  </conditionalFormatting>
  <conditionalFormatting sqref="AH378">
    <cfRule type="expression" dxfId="192" priority="240">
      <formula>AH379&lt;&gt;""</formula>
    </cfRule>
  </conditionalFormatting>
  <conditionalFormatting sqref="AH379">
    <cfRule type="expression" dxfId="191" priority="239">
      <formula>AH379&lt;&gt;""</formula>
    </cfRule>
  </conditionalFormatting>
  <conditionalFormatting sqref="AH380">
    <cfRule type="expression" dxfId="190" priority="238">
      <formula>AH380&lt;&gt;""</formula>
    </cfRule>
  </conditionalFormatting>
  <conditionalFormatting sqref="AH381">
    <cfRule type="expression" dxfId="189" priority="237">
      <formula>AH380&lt;&gt;""</formula>
    </cfRule>
  </conditionalFormatting>
  <conditionalFormatting sqref="AH406">
    <cfRule type="expression" dxfId="188" priority="228">
      <formula>AH407&lt;&gt;""</formula>
    </cfRule>
  </conditionalFormatting>
  <conditionalFormatting sqref="AH407">
    <cfRule type="expression" dxfId="187" priority="227">
      <formula>AH407&lt;&gt;""</formula>
    </cfRule>
  </conditionalFormatting>
  <conditionalFormatting sqref="AH408">
    <cfRule type="expression" dxfId="186" priority="226">
      <formula>AH408&lt;&gt;""</formula>
    </cfRule>
  </conditionalFormatting>
  <conditionalFormatting sqref="AH409">
    <cfRule type="expression" dxfId="185" priority="225">
      <formula>AH408&lt;&gt;""</formula>
    </cfRule>
  </conditionalFormatting>
  <conditionalFormatting sqref="AH294">
    <cfRule type="expression" dxfId="184" priority="265">
      <formula>AH295&lt;&gt;""</formula>
    </cfRule>
  </conditionalFormatting>
  <conditionalFormatting sqref="AH295">
    <cfRule type="expression" dxfId="183" priority="222">
      <formula>AH295&lt;&gt;""</formula>
    </cfRule>
  </conditionalFormatting>
  <conditionalFormatting sqref="AH296">
    <cfRule type="expression" dxfId="182" priority="221">
      <formula>AH296&lt;&gt;""</formula>
    </cfRule>
  </conditionalFormatting>
  <conditionalFormatting sqref="AH297">
    <cfRule type="expression" dxfId="181" priority="220">
      <formula>AH296&lt;&gt;""</formula>
    </cfRule>
  </conditionalFormatting>
  <conditionalFormatting sqref="T316">
    <cfRule type="expression" dxfId="180" priority="216">
      <formula>AF316=$A$11</formula>
    </cfRule>
    <cfRule type="expression" dxfId="179" priority="217">
      <formula>AF317=$A$11</formula>
    </cfRule>
  </conditionalFormatting>
  <conditionalFormatting sqref="T317">
    <cfRule type="expression" dxfId="178" priority="214">
      <formula>AF317=$A$11</formula>
    </cfRule>
    <cfRule type="expression" dxfId="177" priority="215">
      <formula>AF316=$A$11</formula>
    </cfRule>
  </conditionalFormatting>
  <conditionalFormatting sqref="T414">
    <cfRule type="expression" dxfId="176" priority="212">
      <formula>AF414=$A$11</formula>
    </cfRule>
    <cfRule type="expression" dxfId="175" priority="213">
      <formula>AF415=$A$11</formula>
    </cfRule>
  </conditionalFormatting>
  <conditionalFormatting sqref="T415">
    <cfRule type="expression" dxfId="174" priority="210">
      <formula>AF415=$A$11</formula>
    </cfRule>
    <cfRule type="expression" dxfId="173" priority="211">
      <formula>AF414=$A$11</formula>
    </cfRule>
  </conditionalFormatting>
  <conditionalFormatting sqref="R303">
    <cfRule type="expression" dxfId="172" priority="219">
      <formula>R303&lt;&gt;""</formula>
    </cfRule>
  </conditionalFormatting>
  <conditionalFormatting sqref="R304">
    <cfRule type="expression" dxfId="171" priority="218">
      <formula>R303&lt;&gt;""</formula>
    </cfRule>
  </conditionalFormatting>
  <conditionalFormatting sqref="R415">
    <cfRule type="expression" dxfId="170" priority="206">
      <formula>R415&lt;&gt;""</formula>
    </cfRule>
  </conditionalFormatting>
  <conditionalFormatting sqref="R416">
    <cfRule type="expression" dxfId="169" priority="205">
      <formula>R415&lt;&gt;""</formula>
    </cfRule>
  </conditionalFormatting>
  <conditionalFormatting sqref="R317">
    <cfRule type="expression" dxfId="168" priority="528">
      <formula>R317&lt;&gt;""</formula>
    </cfRule>
  </conditionalFormatting>
  <conditionalFormatting sqref="R318">
    <cfRule type="expression" dxfId="167" priority="202">
      <formula>R317&lt;&gt;""</formula>
    </cfRule>
  </conditionalFormatting>
  <conditionalFormatting sqref="R205">
    <cfRule type="expression" dxfId="166" priority="200">
      <formula>R205&lt;&gt;""</formula>
    </cfRule>
  </conditionalFormatting>
  <conditionalFormatting sqref="R206">
    <cfRule type="expression" dxfId="165" priority="197">
      <formula>R205&lt;&gt;""</formula>
    </cfRule>
  </conditionalFormatting>
  <conditionalFormatting sqref="T302">
    <cfRule type="expression" dxfId="164" priority="195">
      <formula>AF302=$A$11</formula>
    </cfRule>
    <cfRule type="expression" dxfId="163" priority="196">
      <formula>AF303=$A$11</formula>
    </cfRule>
  </conditionalFormatting>
  <conditionalFormatting sqref="T303">
    <cfRule type="expression" dxfId="162" priority="193">
      <formula>AF303=$A$11</formula>
    </cfRule>
    <cfRule type="expression" dxfId="161" priority="194">
      <formula>AF302=$A$11</formula>
    </cfRule>
  </conditionalFormatting>
  <conditionalFormatting sqref="R219">
    <cfRule type="expression" dxfId="160" priority="188">
      <formula>R219&lt;&gt;""</formula>
    </cfRule>
  </conditionalFormatting>
  <conditionalFormatting sqref="R220">
    <cfRule type="expression" dxfId="159" priority="187">
      <formula>R219&lt;&gt;""</formula>
    </cfRule>
  </conditionalFormatting>
  <conditionalFormatting sqref="R233">
    <cfRule type="expression" dxfId="158" priority="186">
      <formula>R233&lt;&gt;""</formula>
    </cfRule>
  </conditionalFormatting>
  <conditionalFormatting sqref="R234">
    <cfRule type="expression" dxfId="157" priority="185">
      <formula>R233&lt;&gt;""</formula>
    </cfRule>
  </conditionalFormatting>
  <conditionalFormatting sqref="R247">
    <cfRule type="expression" dxfId="156" priority="184">
      <formula>R247&lt;&gt;""</formula>
    </cfRule>
  </conditionalFormatting>
  <conditionalFormatting sqref="R248">
    <cfRule type="expression" dxfId="155" priority="183">
      <formula>R247&lt;&gt;""</formula>
    </cfRule>
  </conditionalFormatting>
  <conditionalFormatting sqref="R261">
    <cfRule type="expression" dxfId="154" priority="182">
      <formula>R261&lt;&gt;""</formula>
    </cfRule>
  </conditionalFormatting>
  <conditionalFormatting sqref="R262">
    <cfRule type="expression" dxfId="153" priority="181">
      <formula>R261&lt;&gt;""</formula>
    </cfRule>
  </conditionalFormatting>
  <conditionalFormatting sqref="R275">
    <cfRule type="expression" dxfId="152" priority="180">
      <formula>R275&lt;&gt;""</formula>
    </cfRule>
  </conditionalFormatting>
  <conditionalFormatting sqref="R276">
    <cfRule type="expression" dxfId="151" priority="179">
      <formula>R275&lt;&gt;""</formula>
    </cfRule>
  </conditionalFormatting>
  <conditionalFormatting sqref="R289">
    <cfRule type="expression" dxfId="150" priority="178">
      <formula>R289&lt;&gt;""</formula>
    </cfRule>
  </conditionalFormatting>
  <conditionalFormatting sqref="R290">
    <cfRule type="expression" dxfId="149" priority="177">
      <formula>R289&lt;&gt;""</formula>
    </cfRule>
  </conditionalFormatting>
  <conditionalFormatting sqref="R331">
    <cfRule type="expression" dxfId="148" priority="176">
      <formula>R331&lt;&gt;""</formula>
    </cfRule>
  </conditionalFormatting>
  <conditionalFormatting sqref="R332">
    <cfRule type="expression" dxfId="147" priority="175">
      <formula>R331&lt;&gt;""</formula>
    </cfRule>
  </conditionalFormatting>
  <conditionalFormatting sqref="R345">
    <cfRule type="expression" dxfId="146" priority="174">
      <formula>R345&lt;&gt;""</formula>
    </cfRule>
  </conditionalFormatting>
  <conditionalFormatting sqref="R346">
    <cfRule type="expression" dxfId="145" priority="173">
      <formula>R345&lt;&gt;""</formula>
    </cfRule>
  </conditionalFormatting>
  <conditionalFormatting sqref="R359">
    <cfRule type="expression" dxfId="144" priority="172">
      <formula>R359&lt;&gt;""</formula>
    </cfRule>
  </conditionalFormatting>
  <conditionalFormatting sqref="R360">
    <cfRule type="expression" dxfId="143" priority="171">
      <formula>R359&lt;&gt;""</formula>
    </cfRule>
  </conditionalFormatting>
  <conditionalFormatting sqref="R373">
    <cfRule type="expression" dxfId="142" priority="170">
      <formula>R373&lt;&gt;""</formula>
    </cfRule>
  </conditionalFormatting>
  <conditionalFormatting sqref="R374">
    <cfRule type="expression" dxfId="141" priority="169">
      <formula>R373&lt;&gt;""</formula>
    </cfRule>
  </conditionalFormatting>
  <conditionalFormatting sqref="R387">
    <cfRule type="expression" dxfId="140" priority="168">
      <formula>R387&lt;&gt;""</formula>
    </cfRule>
  </conditionalFormatting>
  <conditionalFormatting sqref="R388">
    <cfRule type="expression" dxfId="139" priority="167">
      <formula>R387&lt;&gt;""</formula>
    </cfRule>
  </conditionalFormatting>
  <conditionalFormatting sqref="R401">
    <cfRule type="expression" dxfId="138" priority="166">
      <formula>R401&lt;&gt;""</formula>
    </cfRule>
  </conditionalFormatting>
  <conditionalFormatting sqref="R402">
    <cfRule type="expression" dxfId="137" priority="165">
      <formula>R401&lt;&gt;""</formula>
    </cfRule>
  </conditionalFormatting>
  <conditionalFormatting sqref="Q203:AF211">
    <cfRule type="expression" dxfId="136" priority="189">
      <formula>OR($S$204="(Bye)",$S$205="(Bye)")</formula>
    </cfRule>
  </conditionalFormatting>
  <conditionalFormatting sqref="Q212:AF222">
    <cfRule type="expression" dxfId="135" priority="53">
      <formula>OR($S$218="(Bye)",$S$219="(Bye)")</formula>
    </cfRule>
  </conditionalFormatting>
  <conditionalFormatting sqref="Q231:AF239">
    <cfRule type="expression" dxfId="134" priority="48">
      <formula>OR($S$232="(Bye)",$S$233="(Bye)")</formula>
    </cfRule>
  </conditionalFormatting>
  <conditionalFormatting sqref="Q240:AF250">
    <cfRule type="expression" dxfId="133" priority="43">
      <formula>OR($S$246="(Bye)",$S$247="(Bye)")</formula>
    </cfRule>
  </conditionalFormatting>
  <conditionalFormatting sqref="Q259:AF267">
    <cfRule type="expression" dxfId="132" priority="146">
      <formula>OR($S$260="(Bye)",$S$261="(Bye)")</formula>
    </cfRule>
  </conditionalFormatting>
  <conditionalFormatting sqref="Q268:AF278">
    <cfRule type="expression" dxfId="131" priority="38">
      <formula>OR($S$274="(Bye)",$S$275="(Bye)")</formula>
    </cfRule>
  </conditionalFormatting>
  <conditionalFormatting sqref="Q287:AF295">
    <cfRule type="expression" dxfId="130" priority="33">
      <formula>OR($S$288="(Bye)",$S$289="(Bye)")</formula>
    </cfRule>
  </conditionalFormatting>
  <conditionalFormatting sqref="Q296:AF306">
    <cfRule type="expression" dxfId="129" priority="158">
      <formula>OR($S$302="(Bye)",$S$303="(Bye)")</formula>
    </cfRule>
  </conditionalFormatting>
  <conditionalFormatting sqref="Q315:AF323">
    <cfRule type="expression" dxfId="128" priority="157">
      <formula>OR($S$316="(Bye)",$S$317="(Bye)")</formula>
    </cfRule>
  </conditionalFormatting>
  <conditionalFormatting sqref="Q324:AF334">
    <cfRule type="expression" dxfId="127" priority="28">
      <formula>OR($S$330="(Bye)",$S$331="(Bye)")</formula>
    </cfRule>
  </conditionalFormatting>
  <conditionalFormatting sqref="Q343:AF351">
    <cfRule type="expression" dxfId="126" priority="23">
      <formula>OR($S$344="(Bye)",$S$345="(Bye)")</formula>
    </cfRule>
  </conditionalFormatting>
  <conditionalFormatting sqref="Q352:AF362">
    <cfRule type="expression" dxfId="125" priority="18">
      <formula>OR($S$358="(Bye)",$S$359="(Bye)")</formula>
    </cfRule>
  </conditionalFormatting>
  <conditionalFormatting sqref="Q371:AF379">
    <cfRule type="expression" dxfId="124" priority="13">
      <formula>OR($S$372="(Bye)",$S$373="(Bye)")</formula>
    </cfRule>
  </conditionalFormatting>
  <conditionalFormatting sqref="Q380:AF390">
    <cfRule type="expression" dxfId="123" priority="8">
      <formula>OR($S$386="(Bye)",$S$387="(Bye)")</formula>
    </cfRule>
  </conditionalFormatting>
  <conditionalFormatting sqref="Q399:AF407">
    <cfRule type="expression" dxfId="122" priority="3">
      <formula>OR($S$400="(Bye)",$S$401="(Bye)")</formula>
    </cfRule>
  </conditionalFormatting>
  <conditionalFormatting sqref="Q408:AF418">
    <cfRule type="expression" dxfId="121" priority="150">
      <formula>OR($S$414="(Bye)",$S$415="(Bye)")</formula>
    </cfRule>
  </conditionalFormatting>
  <conditionalFormatting sqref="T260">
    <cfRule type="expression" dxfId="120" priority="149">
      <formula>AF260=$A$11</formula>
    </cfRule>
    <cfRule type="expression" dxfId="119" priority="161">
      <formula>AF261=$A$11</formula>
    </cfRule>
  </conditionalFormatting>
  <conditionalFormatting sqref="T261">
    <cfRule type="expression" dxfId="118" priority="148">
      <formula>AF260=$A$11</formula>
    </cfRule>
    <cfRule type="expression" dxfId="117" priority="147">
      <formula>AF261=$A$11</formula>
    </cfRule>
  </conditionalFormatting>
  <conditionalFormatting sqref="CF102">
    <cfRule type="expression" dxfId="116" priority="144">
      <formula>CR102=$A$11</formula>
    </cfRule>
  </conditionalFormatting>
  <conditionalFormatting sqref="CF103">
    <cfRule type="expression" dxfId="115" priority="143">
      <formula>CR103=$A$11</formula>
    </cfRule>
  </conditionalFormatting>
  <conditionalFormatting sqref="B331:P339 B341:P341 B340:F340 O340:P340">
    <cfRule type="expression" dxfId="114" priority="88">
      <formula>$A$336="Bye"</formula>
    </cfRule>
  </conditionalFormatting>
  <conditionalFormatting sqref="B401:P409 B411:P411 B410:F410 O410:P410">
    <cfRule type="expression" dxfId="113" priority="63">
      <formula>$A$406="Bye"</formula>
    </cfRule>
  </conditionalFormatting>
  <conditionalFormatting sqref="B387:P397">
    <cfRule type="expression" dxfId="112" priority="68">
      <formula>$A$392="Bye"</formula>
    </cfRule>
  </conditionalFormatting>
  <conditionalFormatting sqref="B345:P355">
    <cfRule type="expression" dxfId="111" priority="83">
      <formula>$A$350="Bye"</formula>
    </cfRule>
  </conditionalFormatting>
  <conditionalFormatting sqref="B359:P369">
    <cfRule type="expression" dxfId="110" priority="78">
      <formula>$A$364="Bye"</formula>
    </cfRule>
  </conditionalFormatting>
  <conditionalFormatting sqref="B415:P423 B425:P425 B424:F424 O424:P424">
    <cfRule type="expression" dxfId="109" priority="58">
      <formula>$A$420="Bye"</formula>
    </cfRule>
  </conditionalFormatting>
  <conditionalFormatting sqref="B317:P327">
    <cfRule type="expression" dxfId="108" priority="93">
      <formula>$A$322="Bye"</formula>
    </cfRule>
  </conditionalFormatting>
  <conditionalFormatting sqref="D211">
    <cfRule type="expression" dxfId="107" priority="138">
      <formula>P211=$A$11</formula>
    </cfRule>
    <cfRule type="expression" dxfId="106" priority="726">
      <formula>P212=$A$11</formula>
    </cfRule>
  </conditionalFormatting>
  <conditionalFormatting sqref="D212">
    <cfRule type="expression" dxfId="105" priority="134">
      <formula>P212=$A$11</formula>
    </cfRule>
    <cfRule type="expression" dxfId="104" priority="135">
      <formula>P211=$A$11</formula>
    </cfRule>
  </conditionalFormatting>
  <conditionalFormatting sqref="D225">
    <cfRule type="expression" dxfId="103" priority="132">
      <formula>P225=$A$11</formula>
    </cfRule>
    <cfRule type="expression" dxfId="102" priority="719">
      <formula>P226=$A$11</formula>
    </cfRule>
  </conditionalFormatting>
  <conditionalFormatting sqref="D226">
    <cfRule type="expression" dxfId="101" priority="129">
      <formula>P226=$A$11</formula>
    </cfRule>
    <cfRule type="expression" dxfId="100" priority="130">
      <formula>P225=$A$11</formula>
    </cfRule>
  </conditionalFormatting>
  <conditionalFormatting sqref="D239">
    <cfRule type="expression" dxfId="99" priority="127">
      <formula>P239=$A$11</formula>
    </cfRule>
    <cfRule type="expression" dxfId="98" priority="725">
      <formula>P240=$A$11</formula>
    </cfRule>
  </conditionalFormatting>
  <conditionalFormatting sqref="D240">
    <cfRule type="expression" dxfId="97" priority="124">
      <formula>P240=$A$11</formula>
    </cfRule>
    <cfRule type="expression" dxfId="96" priority="125">
      <formula>P239=$A$11</formula>
    </cfRule>
  </conditionalFormatting>
  <conditionalFormatting sqref="D253">
    <cfRule type="expression" dxfId="95" priority="122">
      <formula>P253=$A$11</formula>
    </cfRule>
    <cfRule type="expression" dxfId="94" priority="724">
      <formula>P254=$A$11</formula>
    </cfRule>
  </conditionalFormatting>
  <conditionalFormatting sqref="D254">
    <cfRule type="expression" dxfId="93" priority="119">
      <formula>P254=$A$11</formula>
    </cfRule>
    <cfRule type="expression" dxfId="92" priority="120">
      <formula>P253=$A$11</formula>
    </cfRule>
  </conditionalFormatting>
  <conditionalFormatting sqref="D267">
    <cfRule type="expression" dxfId="91" priority="117">
      <formula>P267=$A$11</formula>
    </cfRule>
    <cfRule type="expression" dxfId="90" priority="687">
      <formula>P268=$A$11</formula>
    </cfRule>
  </conditionalFormatting>
  <conditionalFormatting sqref="D268">
    <cfRule type="expression" dxfId="89" priority="114">
      <formula>P268=$A$11</formula>
    </cfRule>
    <cfRule type="expression" dxfId="88" priority="115">
      <formula>P267=$A$11</formula>
    </cfRule>
  </conditionalFormatting>
  <conditionalFormatting sqref="D281">
    <cfRule type="expression" dxfId="87" priority="112">
      <formula>P281=$A$11</formula>
    </cfRule>
    <cfRule type="expression" dxfId="86" priority="680">
      <formula>P282=$A$11</formula>
    </cfRule>
  </conditionalFormatting>
  <conditionalFormatting sqref="D282">
    <cfRule type="expression" dxfId="85" priority="109">
      <formula>P282=$A$11</formula>
    </cfRule>
    <cfRule type="expression" dxfId="84" priority="110">
      <formula>P281=$A$11</formula>
    </cfRule>
  </conditionalFormatting>
  <conditionalFormatting sqref="D295">
    <cfRule type="expression" dxfId="83" priority="107">
      <formula>P295=$A$11</formula>
    </cfRule>
    <cfRule type="expression" dxfId="82" priority="686">
      <formula>P296=$A$11</formula>
    </cfRule>
  </conditionalFormatting>
  <conditionalFormatting sqref="D296">
    <cfRule type="expression" dxfId="81" priority="104">
      <formula>P296=$A$11</formula>
    </cfRule>
    <cfRule type="expression" dxfId="80" priority="105">
      <formula>P295=$A$11</formula>
    </cfRule>
  </conditionalFormatting>
  <conditionalFormatting sqref="D309">
    <cfRule type="expression" dxfId="79" priority="102">
      <formula>P309=$A$11</formula>
    </cfRule>
    <cfRule type="expression" dxfId="78" priority="685">
      <formula>P310=$A$11</formula>
    </cfRule>
  </conditionalFormatting>
  <conditionalFormatting sqref="D310">
    <cfRule type="expression" dxfId="77" priority="99">
      <formula>P310=$A$11</formula>
    </cfRule>
    <cfRule type="expression" dxfId="76" priority="100">
      <formula>P309=$A$11</formula>
    </cfRule>
  </conditionalFormatting>
  <conditionalFormatting sqref="D323">
    <cfRule type="expression" dxfId="75" priority="97">
      <formula>P323=$A$11</formula>
    </cfRule>
    <cfRule type="expression" dxfId="74" priority="136">
      <formula>P324=$A$11</formula>
    </cfRule>
  </conditionalFormatting>
  <conditionalFormatting sqref="D324">
    <cfRule type="expression" dxfId="73" priority="94">
      <formula>P324=$A$11</formula>
    </cfRule>
    <cfRule type="expression" dxfId="72" priority="95">
      <formula>P323=$A$11</formula>
    </cfRule>
  </conditionalFormatting>
  <conditionalFormatting sqref="D337">
    <cfRule type="expression" dxfId="71" priority="92">
      <formula>P337=$A$11</formula>
    </cfRule>
    <cfRule type="expression" dxfId="70" priority="145">
      <formula>P338=$A$11</formula>
    </cfRule>
  </conditionalFormatting>
  <conditionalFormatting sqref="D338">
    <cfRule type="expression" dxfId="69" priority="89">
      <formula>P338=$A$11</formula>
    </cfRule>
    <cfRule type="expression" dxfId="68" priority="90">
      <formula>P337=$A$11</formula>
    </cfRule>
  </conditionalFormatting>
  <conditionalFormatting sqref="D351">
    <cfRule type="expression" dxfId="67" priority="87">
      <formula>P351=$A$11</formula>
    </cfRule>
    <cfRule type="expression" dxfId="66" priority="140">
      <formula>P352=$A$11</formula>
    </cfRule>
  </conditionalFormatting>
  <conditionalFormatting sqref="D352">
    <cfRule type="expression" dxfId="65" priority="84">
      <formula>P352=$A$11</formula>
    </cfRule>
    <cfRule type="expression" dxfId="64" priority="85">
      <formula>P351=$A$11</formula>
    </cfRule>
  </conditionalFormatting>
  <conditionalFormatting sqref="D365">
    <cfRule type="expression" dxfId="63" priority="82">
      <formula>P365=$A$11</formula>
    </cfRule>
    <cfRule type="expression" dxfId="62" priority="139">
      <formula>P366=$A$11</formula>
    </cfRule>
  </conditionalFormatting>
  <conditionalFormatting sqref="D366">
    <cfRule type="expression" dxfId="61" priority="79">
      <formula>P366=$A$11</formula>
    </cfRule>
    <cfRule type="expression" dxfId="60" priority="80">
      <formula>P365=$A$11</formula>
    </cfRule>
  </conditionalFormatting>
  <conditionalFormatting sqref="D379">
    <cfRule type="expression" dxfId="59" priority="77">
      <formula>P379=$A$11</formula>
    </cfRule>
    <cfRule type="expression" dxfId="58" priority="113">
      <formula>P380=$A$11</formula>
    </cfRule>
  </conditionalFormatting>
  <conditionalFormatting sqref="D380">
    <cfRule type="expression" dxfId="57" priority="74">
      <formula>P380=$A$11</formula>
    </cfRule>
    <cfRule type="expression" dxfId="56" priority="75">
      <formula>P379=$A$11</formula>
    </cfRule>
  </conditionalFormatting>
  <conditionalFormatting sqref="D393">
    <cfRule type="expression" dxfId="55" priority="72">
      <formula>P393=$A$11</formula>
    </cfRule>
    <cfRule type="expression" dxfId="54" priority="141">
      <formula>P394=$A$11</formula>
    </cfRule>
  </conditionalFormatting>
  <conditionalFormatting sqref="D394">
    <cfRule type="expression" dxfId="53" priority="69">
      <formula>P394=$A$11</formula>
    </cfRule>
    <cfRule type="expression" dxfId="52" priority="70">
      <formula>P393=$A$11</formula>
    </cfRule>
  </conditionalFormatting>
  <conditionalFormatting sqref="D407">
    <cfRule type="expression" dxfId="51" priority="67">
      <formula>P407=$A$11</formula>
    </cfRule>
    <cfRule type="expression" dxfId="50" priority="142">
      <formula>P408=$A$11</formula>
    </cfRule>
  </conditionalFormatting>
  <conditionalFormatting sqref="D408">
    <cfRule type="expression" dxfId="49" priority="64">
      <formula>P408=$A$11</formula>
    </cfRule>
    <cfRule type="expression" dxfId="48" priority="65">
      <formula>P407=$A$11</formula>
    </cfRule>
  </conditionalFormatting>
  <conditionalFormatting sqref="D421">
    <cfRule type="expression" dxfId="47" priority="62">
      <formula>P421=$A$11</formula>
    </cfRule>
    <cfRule type="expression" dxfId="46" priority="137">
      <formula>P422=$A$11</formula>
    </cfRule>
  </conditionalFormatting>
  <conditionalFormatting sqref="D422">
    <cfRule type="expression" dxfId="45" priority="59">
      <formula>P422=$A$11</formula>
    </cfRule>
    <cfRule type="expression" dxfId="44" priority="60">
      <formula>P421=$A$11</formula>
    </cfRule>
  </conditionalFormatting>
  <conditionalFormatting sqref="T218">
    <cfRule type="expression" dxfId="43" priority="57">
      <formula>AF218=$A$11</formula>
    </cfRule>
    <cfRule type="expression" dxfId="42" priority="164">
      <formula>AF219=$A$11</formula>
    </cfRule>
  </conditionalFormatting>
  <conditionalFormatting sqref="T219">
    <cfRule type="expression" dxfId="41" priority="54">
      <formula>AF219=$A$11</formula>
    </cfRule>
    <cfRule type="expression" dxfId="40" priority="55">
      <formula>AF218=$A$11</formula>
    </cfRule>
  </conditionalFormatting>
  <conditionalFormatting sqref="T232">
    <cfRule type="expression" dxfId="39" priority="52">
      <formula>AF232=$A$11</formula>
    </cfRule>
    <cfRule type="expression" dxfId="38" priority="163">
      <formula>AF233=$A$11</formula>
    </cfRule>
  </conditionalFormatting>
  <conditionalFormatting sqref="T233">
    <cfRule type="expression" dxfId="37" priority="49">
      <formula>AF233=$A$11</formula>
    </cfRule>
    <cfRule type="expression" dxfId="36" priority="50">
      <formula>AF232=$A$11</formula>
    </cfRule>
  </conditionalFormatting>
  <conditionalFormatting sqref="T246">
    <cfRule type="expression" dxfId="35" priority="47">
      <formula>AF246=$A$11</formula>
    </cfRule>
    <cfRule type="expression" dxfId="34" priority="162">
      <formula>AF247=$A$11</formula>
    </cfRule>
  </conditionalFormatting>
  <conditionalFormatting sqref="T247">
    <cfRule type="expression" dxfId="33" priority="44">
      <formula>AF247=$A$11</formula>
    </cfRule>
    <cfRule type="expression" dxfId="32" priority="45">
      <formula>AF246=$A$11</formula>
    </cfRule>
  </conditionalFormatting>
  <conditionalFormatting sqref="T274">
    <cfRule type="expression" dxfId="31" priority="42">
      <formula>AF274=$A$11</formula>
    </cfRule>
    <cfRule type="expression" dxfId="30" priority="160">
      <formula>AF275=$A$11</formula>
    </cfRule>
  </conditionalFormatting>
  <conditionalFormatting sqref="T275">
    <cfRule type="expression" dxfId="29" priority="39">
      <formula>AF275=$A$11</formula>
    </cfRule>
    <cfRule type="expression" dxfId="28" priority="40">
      <formula>AF274=$A$11</formula>
    </cfRule>
  </conditionalFormatting>
  <conditionalFormatting sqref="T288">
    <cfRule type="expression" dxfId="27" priority="37">
      <formula>AF288=$A$11</formula>
    </cfRule>
    <cfRule type="expression" dxfId="26" priority="159">
      <formula>AF289=$A$11</formula>
    </cfRule>
  </conditionalFormatting>
  <conditionalFormatting sqref="T289">
    <cfRule type="expression" dxfId="25" priority="34">
      <formula>AF289=$A$11</formula>
    </cfRule>
    <cfRule type="expression" dxfId="24" priority="35">
      <formula>AF288=$A$11</formula>
    </cfRule>
  </conditionalFormatting>
  <conditionalFormatting sqref="T330">
    <cfRule type="expression" dxfId="23" priority="32">
      <formula>AF330=$A$11</formula>
    </cfRule>
    <cfRule type="expression" dxfId="22" priority="156">
      <formula>AF331=$A$11</formula>
    </cfRule>
  </conditionalFormatting>
  <conditionalFormatting sqref="T331">
    <cfRule type="expression" dxfId="21" priority="29">
      <formula>AF331=$A$11</formula>
    </cfRule>
    <cfRule type="expression" dxfId="20" priority="30">
      <formula>AF330=$A$11</formula>
    </cfRule>
  </conditionalFormatting>
  <conditionalFormatting sqref="T344">
    <cfRule type="expression" dxfId="19" priority="27">
      <formula>AF344=$A$11</formula>
    </cfRule>
    <cfRule type="expression" dxfId="18" priority="155">
      <formula>AF345=$A$11</formula>
    </cfRule>
  </conditionalFormatting>
  <conditionalFormatting sqref="T345">
    <cfRule type="expression" dxfId="17" priority="24">
      <formula>AF345=$A$11</formula>
    </cfRule>
    <cfRule type="expression" dxfId="16" priority="25">
      <formula>AF344=$A$11</formula>
    </cfRule>
  </conditionalFormatting>
  <conditionalFormatting sqref="T358">
    <cfRule type="expression" dxfId="15" priority="22">
      <formula>AF358=$A$11</formula>
    </cfRule>
    <cfRule type="expression" dxfId="14" priority="154">
      <formula>AF359=$A$11</formula>
    </cfRule>
  </conditionalFormatting>
  <conditionalFormatting sqref="T359">
    <cfRule type="expression" dxfId="13" priority="19">
      <formula>AF359=$A$11</formula>
    </cfRule>
    <cfRule type="expression" dxfId="12" priority="20">
      <formula>AF358=$A$11</formula>
    </cfRule>
  </conditionalFormatting>
  <conditionalFormatting sqref="T372">
    <cfRule type="expression" dxfId="11" priority="17">
      <formula>AF372=$A$11</formula>
    </cfRule>
    <cfRule type="expression" dxfId="10" priority="153">
      <formula>AF373=$A$11</formula>
    </cfRule>
  </conditionalFormatting>
  <conditionalFormatting sqref="T373">
    <cfRule type="expression" dxfId="9" priority="14">
      <formula>AF373=$A$11</formula>
    </cfRule>
    <cfRule type="expression" dxfId="8" priority="15">
      <formula>AF372=$A$11</formula>
    </cfRule>
  </conditionalFormatting>
  <conditionalFormatting sqref="T386">
    <cfRule type="expression" dxfId="7" priority="12">
      <formula>AF386=$A$11</formula>
    </cfRule>
    <cfRule type="expression" dxfId="6" priority="152">
      <formula>AF387=$A$11</formula>
    </cfRule>
  </conditionalFormatting>
  <conditionalFormatting sqref="T387">
    <cfRule type="expression" dxfId="5" priority="9">
      <formula>AF387=$A$11</formula>
    </cfRule>
    <cfRule type="expression" dxfId="4" priority="10">
      <formula>AF386=$A$11</formula>
    </cfRule>
  </conditionalFormatting>
  <conditionalFormatting sqref="T400">
    <cfRule type="expression" dxfId="3" priority="7">
      <formula>AF400=$A$11</formula>
    </cfRule>
    <cfRule type="expression" dxfId="2" priority="151">
      <formula>AF401=$A$11</formula>
    </cfRule>
  </conditionalFormatting>
  <conditionalFormatting sqref="T401">
    <cfRule type="expression" dxfId="1" priority="4">
      <formula>AF401=$A$11</formula>
    </cfRule>
    <cfRule type="expression" dxfId="0" priority="5">
      <formula>AF400=$A$11</formula>
    </cfRule>
  </conditionalFormatting>
  <pageMargins left="0.2" right="0.21" top="0.4" bottom="0.64" header="0.22" footer="0.5"/>
  <pageSetup paperSize="8" scale="16"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FJ190"/>
  <sheetViews>
    <sheetView showGridLines="0" workbookViewId="0">
      <selection activeCell="C80" sqref="C80"/>
    </sheetView>
  </sheetViews>
  <sheetFormatPr defaultColWidth="0" defaultRowHeight="13.2" zeroHeight="1" x14ac:dyDescent="0.25"/>
  <cols>
    <col min="1" max="1" width="8.77734375" customWidth="1"/>
    <col min="2" max="2" width="4.33203125" customWidth="1"/>
    <col min="3" max="13" width="10.33203125" customWidth="1"/>
    <col min="14" max="14" width="8.77734375" customWidth="1"/>
    <col min="15" max="166" width="0" hidden="1" customWidth="1"/>
    <col min="167" max="16384" width="8.77734375" hidden="1"/>
  </cols>
  <sheetData>
    <row r="1" spans="1:166" s="33" customFormat="1" ht="15" customHeight="1" x14ac:dyDescent="0.25">
      <c r="A1" s="43"/>
      <c r="B1" s="43"/>
      <c r="C1" s="43"/>
      <c r="D1" s="43"/>
      <c r="E1" s="43"/>
      <c r="F1" s="43"/>
      <c r="G1" s="43"/>
      <c r="H1" s="44"/>
      <c r="I1" s="44"/>
      <c r="J1" s="44"/>
      <c r="K1" s="44"/>
      <c r="L1" s="44"/>
      <c r="M1" s="44"/>
      <c r="N1" s="44"/>
      <c r="O1" s="45"/>
      <c r="P1" s="141"/>
      <c r="Q1" s="142"/>
      <c r="R1" s="166"/>
      <c r="S1" s="45"/>
      <c r="T1" s="45"/>
      <c r="U1" s="45"/>
      <c r="V1" s="45"/>
      <c r="W1" s="45"/>
      <c r="X1" s="45"/>
      <c r="Y1" s="45"/>
      <c r="Z1" s="45"/>
      <c r="AA1" s="45"/>
      <c r="AB1" s="45"/>
      <c r="AC1" s="45"/>
      <c r="AD1" s="45"/>
      <c r="AE1" s="45"/>
      <c r="AF1" s="151"/>
      <c r="AG1" s="151"/>
      <c r="AH1" s="166"/>
      <c r="AI1" s="45"/>
      <c r="AJ1" s="45"/>
      <c r="AK1" s="45"/>
      <c r="AL1" s="45"/>
      <c r="AM1" s="45"/>
      <c r="AN1" s="45"/>
      <c r="AO1" s="45"/>
      <c r="AP1" s="45"/>
      <c r="AQ1" s="45"/>
      <c r="AR1" s="45"/>
      <c r="AS1" s="44"/>
      <c r="AT1" s="45"/>
      <c r="AU1" s="44"/>
      <c r="AV1" s="154"/>
      <c r="AW1" s="154"/>
      <c r="AX1" s="173"/>
      <c r="AY1" s="44"/>
      <c r="AZ1" s="44"/>
      <c r="BA1" s="44"/>
      <c r="BB1" s="44"/>
      <c r="BC1" s="44"/>
      <c r="BD1" s="44"/>
      <c r="BE1" s="44"/>
      <c r="BF1" s="44"/>
      <c r="BG1" s="44"/>
      <c r="BH1" s="44"/>
      <c r="BI1" s="44"/>
      <c r="BJ1" s="44"/>
      <c r="BK1" s="44"/>
      <c r="BL1" s="154"/>
      <c r="BM1" s="44"/>
      <c r="BN1" s="44"/>
      <c r="BO1" s="44"/>
      <c r="BP1" s="44"/>
      <c r="BQ1" s="44"/>
      <c r="BR1" s="44"/>
      <c r="BS1" s="44"/>
      <c r="BT1" s="44"/>
      <c r="BU1" s="44"/>
      <c r="BV1" s="44"/>
      <c r="BW1" s="44"/>
      <c r="BX1" s="44"/>
      <c r="BY1" s="44"/>
      <c r="BZ1" s="44"/>
      <c r="CA1" s="44"/>
      <c r="CB1" s="154"/>
      <c r="CC1" s="154"/>
      <c r="CD1" s="154"/>
      <c r="CE1" s="154"/>
      <c r="CF1" s="154"/>
      <c r="CG1" s="154"/>
      <c r="CH1" s="154"/>
      <c r="CI1" s="154"/>
      <c r="CJ1" s="154"/>
      <c r="CK1" s="154"/>
      <c r="CL1" s="154"/>
      <c r="CM1" s="154"/>
      <c r="CN1" s="154"/>
      <c r="CO1" s="154"/>
      <c r="CP1" s="154"/>
      <c r="CQ1" s="154"/>
      <c r="CR1" s="154"/>
      <c r="CS1" s="154"/>
      <c r="CT1" s="154"/>
      <c r="CU1" s="154"/>
      <c r="CV1" s="154"/>
      <c r="CW1" s="154"/>
      <c r="CX1" s="154"/>
      <c r="CY1" s="154"/>
      <c r="CZ1" s="154"/>
      <c r="DA1" s="154"/>
      <c r="DB1" s="154"/>
      <c r="DC1" s="154"/>
      <c r="DD1" s="154"/>
      <c r="DE1" s="154"/>
      <c r="DF1" s="154"/>
      <c r="DG1" s="154"/>
      <c r="DH1" s="154"/>
      <c r="DI1" s="154"/>
      <c r="DJ1" s="154"/>
      <c r="DK1" s="154"/>
      <c r="DL1" s="154"/>
      <c r="DM1" s="154"/>
      <c r="DN1" s="154"/>
      <c r="DO1" s="154"/>
      <c r="DP1" s="154"/>
      <c r="DQ1" s="154"/>
      <c r="DR1" s="154"/>
      <c r="DS1" s="154"/>
      <c r="DT1" s="154"/>
      <c r="DU1" s="154"/>
      <c r="DV1" s="154"/>
      <c r="DW1" s="154"/>
      <c r="DX1" s="154"/>
      <c r="DY1" s="154"/>
      <c r="DZ1" s="154"/>
      <c r="EA1" s="154"/>
      <c r="EB1" s="154"/>
      <c r="EC1" s="154"/>
      <c r="ED1" s="154"/>
      <c r="EE1" s="154"/>
      <c r="EF1" s="154"/>
      <c r="EG1" s="154"/>
      <c r="EH1" s="154"/>
      <c r="EI1" s="154"/>
      <c r="EJ1" s="154"/>
      <c r="EK1" s="154"/>
      <c r="EL1" s="154"/>
      <c r="EM1" s="154"/>
      <c r="EN1" s="154"/>
      <c r="EO1" s="154"/>
      <c r="EP1" s="154"/>
      <c r="EQ1" s="154"/>
      <c r="ER1" s="154"/>
      <c r="ES1" s="154"/>
      <c r="ET1" s="154"/>
      <c r="EU1" s="154"/>
      <c r="EV1" s="154"/>
      <c r="EW1" s="154"/>
      <c r="EX1" s="154"/>
      <c r="EY1" s="154"/>
      <c r="EZ1" s="154"/>
      <c r="FA1" s="154"/>
      <c r="FB1" s="154"/>
      <c r="FC1" s="154"/>
      <c r="FD1" s="154"/>
      <c r="FE1" s="154"/>
      <c r="FF1" s="154"/>
      <c r="FG1" s="154"/>
      <c r="FH1" s="154"/>
      <c r="FI1" s="154"/>
      <c r="FJ1" s="154"/>
    </row>
    <row r="2" spans="1:166" s="33" customFormat="1" ht="30" customHeight="1" x14ac:dyDescent="0.25">
      <c r="A2" s="43"/>
      <c r="B2" s="320" t="s">
        <v>53</v>
      </c>
      <c r="C2" s="43"/>
      <c r="D2" s="43"/>
      <c r="E2" s="43"/>
      <c r="F2" s="43"/>
      <c r="G2" s="43"/>
      <c r="H2" s="44"/>
      <c r="I2" s="44"/>
      <c r="J2" s="44"/>
      <c r="K2" s="44"/>
      <c r="L2" s="44"/>
      <c r="M2" s="44"/>
      <c r="N2" s="44"/>
      <c r="O2" s="45"/>
      <c r="P2" s="141"/>
      <c r="Q2" s="142"/>
      <c r="R2" s="166"/>
      <c r="S2" s="45"/>
      <c r="T2" s="45"/>
      <c r="U2" s="45"/>
      <c r="V2" s="45"/>
      <c r="W2" s="45"/>
      <c r="X2" s="45"/>
      <c r="Y2" s="45"/>
      <c r="Z2" s="45"/>
      <c r="AA2" s="45"/>
      <c r="AB2" s="45"/>
      <c r="AC2" s="45"/>
      <c r="AD2" s="45"/>
      <c r="AE2" s="45"/>
      <c r="AF2" s="151"/>
      <c r="AG2" s="151"/>
      <c r="AH2" s="166"/>
      <c r="AI2" s="45"/>
      <c r="AJ2" s="45"/>
      <c r="AK2" s="45"/>
      <c r="AL2" s="45"/>
      <c r="AM2" s="45"/>
      <c r="AN2" s="45"/>
      <c r="AO2" s="45"/>
      <c r="AP2" s="45"/>
      <c r="AQ2" s="45"/>
      <c r="AR2" s="45"/>
      <c r="AS2" s="44"/>
      <c r="AT2" s="45"/>
      <c r="AU2" s="44"/>
      <c r="AV2" s="154"/>
      <c r="AW2" s="154"/>
      <c r="AX2" s="173"/>
      <c r="AY2" s="44"/>
      <c r="AZ2" s="44"/>
      <c r="BA2" s="44"/>
      <c r="BB2" s="44"/>
      <c r="BC2" s="44"/>
      <c r="BD2" s="44"/>
      <c r="BE2" s="44"/>
      <c r="BF2" s="44"/>
      <c r="BG2" s="44"/>
      <c r="BH2" s="44"/>
      <c r="BI2" s="44"/>
      <c r="BJ2" s="44"/>
      <c r="BK2" s="44"/>
      <c r="BL2" s="154"/>
      <c r="BM2" s="44"/>
      <c r="BN2" s="44"/>
      <c r="BO2" s="44"/>
      <c r="BP2" s="44"/>
      <c r="BQ2" s="44"/>
      <c r="BR2" s="44"/>
      <c r="BS2" s="44"/>
      <c r="BT2" s="44"/>
      <c r="BU2" s="44"/>
      <c r="BV2" s="44"/>
      <c r="BW2" s="44"/>
      <c r="BX2" s="44"/>
      <c r="BY2" s="44"/>
      <c r="BZ2" s="44"/>
      <c r="CA2" s="44"/>
      <c r="CB2" s="154"/>
      <c r="CC2" s="154"/>
      <c r="CD2" s="154"/>
      <c r="CE2" s="154"/>
      <c r="CF2" s="154"/>
      <c r="CG2" s="154"/>
      <c r="CH2" s="154"/>
      <c r="CI2" s="154"/>
      <c r="CJ2" s="154"/>
      <c r="CK2" s="154"/>
      <c r="CL2" s="154"/>
      <c r="CM2" s="154"/>
      <c r="CN2" s="154"/>
      <c r="CO2" s="154"/>
      <c r="CP2" s="154"/>
      <c r="CQ2" s="154"/>
      <c r="CR2" s="154"/>
      <c r="CS2" s="154"/>
      <c r="CT2" s="154"/>
      <c r="CU2" s="154"/>
      <c r="CV2" s="154"/>
      <c r="CW2" s="154"/>
      <c r="CX2" s="154"/>
      <c r="CY2" s="154"/>
      <c r="CZ2" s="154"/>
      <c r="DA2" s="154"/>
      <c r="DB2" s="154"/>
      <c r="DC2" s="154"/>
      <c r="DD2" s="154"/>
      <c r="DE2" s="154"/>
      <c r="DF2" s="154"/>
      <c r="DG2" s="154"/>
      <c r="DH2" s="154"/>
      <c r="DI2" s="154"/>
      <c r="DJ2" s="154"/>
      <c r="DK2" s="154"/>
      <c r="DL2" s="154"/>
      <c r="DM2" s="154"/>
      <c r="DN2" s="154"/>
      <c r="DO2" s="154"/>
      <c r="DP2" s="154"/>
      <c r="DQ2" s="154"/>
      <c r="DR2" s="154"/>
      <c r="DS2" s="154"/>
      <c r="DT2" s="154"/>
      <c r="DU2" s="154"/>
      <c r="DV2" s="154"/>
      <c r="DW2" s="154"/>
      <c r="DX2" s="154"/>
      <c r="DY2" s="154"/>
      <c r="DZ2" s="154"/>
      <c r="EA2" s="154"/>
      <c r="EB2" s="154"/>
      <c r="EC2" s="154"/>
      <c r="ED2" s="154"/>
      <c r="EE2" s="154"/>
      <c r="EF2" s="154"/>
      <c r="EG2" s="154"/>
      <c r="EH2" s="154"/>
      <c r="EI2" s="154"/>
      <c r="EJ2" s="154"/>
      <c r="EK2" s="154"/>
      <c r="EL2" s="154"/>
      <c r="EM2" s="154"/>
      <c r="EN2" s="154"/>
      <c r="EO2" s="154"/>
      <c r="EP2" s="154"/>
      <c r="EQ2" s="154"/>
      <c r="ER2" s="154"/>
      <c r="ES2" s="154"/>
      <c r="ET2" s="154"/>
      <c r="EU2" s="154"/>
      <c r="EV2" s="154"/>
      <c r="EW2" s="154"/>
      <c r="EX2" s="154"/>
      <c r="EY2" s="154"/>
      <c r="EZ2" s="154"/>
      <c r="FA2" s="154"/>
      <c r="FB2" s="154"/>
      <c r="FC2" s="154"/>
      <c r="FD2" s="154"/>
      <c r="FE2" s="154"/>
      <c r="FF2" s="154"/>
      <c r="FG2" s="154"/>
      <c r="FH2" s="154"/>
      <c r="FI2" s="154"/>
      <c r="FJ2" s="154"/>
    </row>
    <row r="3" spans="1:166" s="33" customFormat="1" ht="4.95" customHeight="1" x14ac:dyDescent="0.25">
      <c r="A3" s="42"/>
      <c r="B3" s="42"/>
      <c r="C3" s="42"/>
      <c r="D3" s="42"/>
      <c r="E3" s="42"/>
      <c r="F3" s="42"/>
      <c r="G3" s="42"/>
      <c r="H3" s="39"/>
      <c r="I3" s="39"/>
      <c r="J3" s="39"/>
      <c r="K3" s="39"/>
      <c r="L3" s="39"/>
      <c r="M3" s="39"/>
      <c r="N3" s="39"/>
      <c r="O3" s="40"/>
      <c r="P3" s="143"/>
      <c r="Q3" s="144"/>
      <c r="R3" s="167"/>
      <c r="S3" s="40"/>
      <c r="T3" s="40"/>
      <c r="U3" s="40"/>
      <c r="V3" s="40"/>
      <c r="W3" s="40"/>
      <c r="X3" s="40"/>
      <c r="Y3" s="40"/>
      <c r="Z3" s="40"/>
      <c r="AA3" s="40"/>
      <c r="AB3" s="40"/>
      <c r="AC3" s="40"/>
      <c r="AD3" s="40"/>
      <c r="AE3" s="40"/>
      <c r="AF3" s="152"/>
      <c r="AG3" s="152"/>
      <c r="AH3" s="167"/>
      <c r="AI3" s="40"/>
      <c r="AJ3" s="40"/>
      <c r="AK3" s="40"/>
      <c r="AL3" s="40"/>
      <c r="AM3" s="40"/>
      <c r="AN3" s="40"/>
      <c r="AO3" s="40"/>
      <c r="AP3" s="40"/>
      <c r="AQ3" s="40"/>
      <c r="AR3" s="40"/>
      <c r="AS3" s="39"/>
      <c r="AT3" s="40"/>
      <c r="AU3" s="39"/>
      <c r="AV3" s="155"/>
      <c r="AW3" s="155"/>
      <c r="AX3" s="174"/>
      <c r="AY3" s="39"/>
      <c r="AZ3" s="39"/>
      <c r="BA3" s="39"/>
      <c r="BB3" s="39"/>
      <c r="BC3" s="39"/>
      <c r="BD3" s="39"/>
      <c r="BE3" s="39"/>
      <c r="BF3" s="39"/>
      <c r="BG3" s="39"/>
      <c r="BH3" s="39"/>
      <c r="BI3" s="39"/>
      <c r="BJ3" s="39"/>
      <c r="BK3" s="39"/>
      <c r="BL3" s="155"/>
      <c r="BM3" s="39"/>
      <c r="BN3" s="39"/>
      <c r="BO3" s="39"/>
      <c r="BP3" s="39"/>
      <c r="BQ3" s="39"/>
      <c r="BR3" s="39"/>
      <c r="BS3" s="39"/>
      <c r="BT3" s="39"/>
      <c r="BU3" s="39"/>
      <c r="BV3" s="39"/>
      <c r="BW3" s="39"/>
      <c r="BX3" s="39"/>
      <c r="BY3" s="39"/>
      <c r="BZ3" s="39"/>
      <c r="CA3" s="39"/>
      <c r="CB3" s="155"/>
      <c r="CC3" s="155"/>
      <c r="CD3" s="155"/>
      <c r="CE3" s="155"/>
      <c r="CF3" s="155"/>
      <c r="CG3" s="155"/>
      <c r="CH3" s="155"/>
      <c r="CI3" s="155"/>
      <c r="CJ3" s="155"/>
      <c r="CK3" s="155"/>
      <c r="CL3" s="155"/>
      <c r="CM3" s="155"/>
      <c r="CN3" s="155"/>
      <c r="CO3" s="155"/>
      <c r="CP3" s="155"/>
      <c r="CQ3" s="155"/>
      <c r="CR3" s="155"/>
      <c r="CS3" s="155"/>
      <c r="CT3" s="155"/>
      <c r="CU3" s="155"/>
      <c r="CV3" s="155"/>
      <c r="CW3" s="155"/>
      <c r="CX3" s="155"/>
      <c r="CY3" s="155"/>
      <c r="CZ3" s="155"/>
      <c r="DA3" s="155"/>
      <c r="DB3" s="155"/>
      <c r="DC3" s="155"/>
      <c r="DD3" s="155"/>
      <c r="DE3" s="155"/>
      <c r="DF3" s="155"/>
      <c r="DG3" s="155"/>
      <c r="DH3" s="155"/>
      <c r="DI3" s="155"/>
      <c r="DJ3" s="155"/>
      <c r="DK3" s="155"/>
      <c r="DL3" s="155"/>
      <c r="DM3" s="155"/>
      <c r="DN3" s="155"/>
      <c r="DO3" s="155"/>
      <c r="DP3" s="155"/>
      <c r="DQ3" s="155"/>
      <c r="DR3" s="155"/>
      <c r="DS3" s="155"/>
      <c r="DT3" s="155"/>
      <c r="DU3" s="155"/>
      <c r="DV3" s="155"/>
      <c r="DW3" s="155"/>
      <c r="DX3" s="155"/>
      <c r="DY3" s="155"/>
      <c r="DZ3" s="155"/>
      <c r="EA3" s="155"/>
      <c r="EB3" s="155"/>
      <c r="EC3" s="155"/>
      <c r="ED3" s="155"/>
      <c r="EE3" s="155"/>
      <c r="EF3" s="155"/>
      <c r="EG3" s="155"/>
      <c r="EH3" s="155"/>
      <c r="EI3" s="155"/>
      <c r="EJ3" s="155"/>
      <c r="EK3" s="155"/>
      <c r="EL3" s="155"/>
      <c r="EM3" s="155"/>
      <c r="EN3" s="155"/>
      <c r="EO3" s="155"/>
      <c r="EP3" s="155"/>
      <c r="EQ3" s="155"/>
      <c r="ER3" s="155"/>
      <c r="ES3" s="155"/>
      <c r="ET3" s="155"/>
      <c r="EU3" s="155"/>
      <c r="EV3" s="155"/>
      <c r="EW3" s="155"/>
      <c r="EX3" s="155"/>
      <c r="EY3" s="155"/>
      <c r="EZ3" s="155"/>
      <c r="FA3" s="155"/>
      <c r="FB3" s="155"/>
      <c r="FC3" s="155"/>
      <c r="FD3" s="155"/>
      <c r="FE3" s="155"/>
      <c r="FF3" s="155"/>
      <c r="FG3" s="155"/>
      <c r="FH3" s="155"/>
      <c r="FI3" s="155"/>
      <c r="FJ3" s="155"/>
    </row>
    <row r="4" spans="1:166" s="322" customFormat="1" ht="15" customHeight="1" x14ac:dyDescent="0.3"/>
    <row r="5" spans="1:166" s="322" customFormat="1" ht="15" customHeight="1" x14ac:dyDescent="0.3">
      <c r="B5" s="323" t="s">
        <v>73</v>
      </c>
    </row>
    <row r="6" spans="1:166" s="322" customFormat="1" ht="15" customHeight="1" x14ac:dyDescent="0.3">
      <c r="B6" s="324" t="s">
        <v>55</v>
      </c>
      <c r="C6" s="322" t="s">
        <v>54</v>
      </c>
    </row>
    <row r="7" spans="1:166" s="322" customFormat="1" ht="15" customHeight="1" x14ac:dyDescent="0.3">
      <c r="B7" s="324" t="s">
        <v>56</v>
      </c>
      <c r="C7" s="322" t="s">
        <v>60</v>
      </c>
    </row>
    <row r="8" spans="1:166" s="322" customFormat="1" ht="15" customHeight="1" x14ac:dyDescent="0.3">
      <c r="B8" s="324" t="s">
        <v>57</v>
      </c>
      <c r="C8" s="430" t="s">
        <v>64</v>
      </c>
      <c r="D8" s="430"/>
      <c r="E8" s="430"/>
      <c r="F8" s="430"/>
      <c r="G8" s="430"/>
      <c r="H8" s="430"/>
      <c r="I8" s="430"/>
      <c r="J8" s="430"/>
      <c r="K8" s="430"/>
      <c r="L8" s="430"/>
      <c r="M8" s="430"/>
    </row>
    <row r="9" spans="1:166" s="322" customFormat="1" ht="15" customHeight="1" x14ac:dyDescent="0.3">
      <c r="B9" s="325"/>
      <c r="C9" s="430"/>
      <c r="D9" s="430"/>
      <c r="E9" s="430"/>
      <c r="F9" s="430"/>
      <c r="G9" s="430"/>
      <c r="H9" s="430"/>
      <c r="I9" s="430"/>
      <c r="J9" s="430"/>
      <c r="K9" s="430"/>
      <c r="L9" s="430"/>
      <c r="M9" s="430"/>
    </row>
    <row r="10" spans="1:166" s="322" customFormat="1" ht="15" customHeight="1" x14ac:dyDescent="0.3">
      <c r="B10" s="324" t="s">
        <v>58</v>
      </c>
      <c r="C10" s="322" t="s">
        <v>71</v>
      </c>
    </row>
    <row r="11" spans="1:166" s="322" customFormat="1" ht="15" customHeight="1" x14ac:dyDescent="0.3">
      <c r="B11" s="324" t="s">
        <v>59</v>
      </c>
      <c r="C11" s="322" t="s">
        <v>61</v>
      </c>
    </row>
    <row r="12" spans="1:166" s="322" customFormat="1" ht="15" customHeight="1" x14ac:dyDescent="0.3">
      <c r="B12" s="324" t="s">
        <v>62</v>
      </c>
      <c r="C12" s="322" t="s">
        <v>72</v>
      </c>
    </row>
    <row r="13" spans="1:166" s="322" customFormat="1" ht="15" customHeight="1" x14ac:dyDescent="0.3">
      <c r="B13" s="324" t="s">
        <v>63</v>
      </c>
      <c r="C13" s="322" t="s">
        <v>65</v>
      </c>
    </row>
    <row r="14" spans="1:166" s="322" customFormat="1" ht="15" customHeight="1" x14ac:dyDescent="0.3">
      <c r="B14" s="324" t="s">
        <v>66</v>
      </c>
      <c r="C14" s="322" t="s">
        <v>69</v>
      </c>
    </row>
    <row r="15" spans="1:166" s="322" customFormat="1" ht="15" customHeight="1" x14ac:dyDescent="0.3">
      <c r="B15" s="324" t="s">
        <v>67</v>
      </c>
      <c r="C15" s="322" t="s">
        <v>68</v>
      </c>
    </row>
    <row r="16" spans="1:166" s="322" customFormat="1" ht="15" customHeight="1" x14ac:dyDescent="0.3">
      <c r="B16" s="324" t="s">
        <v>70</v>
      </c>
      <c r="C16" s="322" t="s">
        <v>84</v>
      </c>
    </row>
    <row r="17" spans="2:13" s="322" customFormat="1" ht="15" customHeight="1" x14ac:dyDescent="0.3">
      <c r="B17" s="324" t="s">
        <v>75</v>
      </c>
      <c r="C17" s="333" t="s">
        <v>76</v>
      </c>
      <c r="D17" s="332"/>
      <c r="E17" s="332"/>
      <c r="F17" s="332"/>
      <c r="G17" s="332"/>
      <c r="H17" s="332"/>
      <c r="I17" s="332"/>
      <c r="J17" s="332"/>
      <c r="K17" s="332"/>
      <c r="L17" s="332"/>
      <c r="M17" s="332"/>
    </row>
    <row r="18" spans="2:13" s="322" customFormat="1" ht="15" customHeight="1" x14ac:dyDescent="0.3">
      <c r="B18" s="324"/>
      <c r="C18" s="322" t="s">
        <v>77</v>
      </c>
    </row>
    <row r="19" spans="2:13" s="322" customFormat="1" ht="15" customHeight="1" x14ac:dyDescent="0.3">
      <c r="B19" s="324"/>
      <c r="C19" s="322" t="s">
        <v>80</v>
      </c>
    </row>
    <row r="20" spans="2:13" s="322" customFormat="1" ht="15" customHeight="1" x14ac:dyDescent="0.3">
      <c r="B20" s="324"/>
      <c r="C20" s="322" t="s">
        <v>79</v>
      </c>
    </row>
    <row r="21" spans="2:13" s="322" customFormat="1" ht="15" customHeight="1" x14ac:dyDescent="0.3">
      <c r="B21" s="324"/>
      <c r="C21" s="322" t="s">
        <v>78</v>
      </c>
    </row>
    <row r="22" spans="2:13" s="322" customFormat="1" ht="15" customHeight="1" x14ac:dyDescent="0.3">
      <c r="B22" s="324" t="s">
        <v>83</v>
      </c>
      <c r="C22" s="427" t="s">
        <v>99</v>
      </c>
      <c r="D22" s="427"/>
      <c r="E22" s="427"/>
      <c r="F22" s="427"/>
      <c r="G22" s="427"/>
      <c r="H22" s="427"/>
      <c r="I22" s="427"/>
      <c r="J22" s="427"/>
      <c r="K22" s="427"/>
      <c r="L22" s="427"/>
      <c r="M22" s="427"/>
    </row>
    <row r="23" spans="2:13" s="322" customFormat="1" ht="15" customHeight="1" x14ac:dyDescent="0.3">
      <c r="B23" s="324"/>
      <c r="C23" s="427"/>
      <c r="D23" s="427"/>
      <c r="E23" s="427"/>
      <c r="F23" s="427"/>
      <c r="G23" s="427"/>
      <c r="H23" s="427"/>
      <c r="I23" s="427"/>
      <c r="J23" s="427"/>
      <c r="K23" s="427"/>
      <c r="L23" s="427"/>
      <c r="M23" s="427"/>
    </row>
    <row r="24" spans="2:13" s="322" customFormat="1" ht="15" customHeight="1" x14ac:dyDescent="0.3">
      <c r="B24" s="324"/>
      <c r="C24" s="427"/>
      <c r="D24" s="427"/>
      <c r="E24" s="427"/>
      <c r="F24" s="427"/>
      <c r="G24" s="427"/>
      <c r="H24" s="427"/>
      <c r="I24" s="427"/>
      <c r="J24" s="427"/>
      <c r="K24" s="427"/>
      <c r="L24" s="427"/>
      <c r="M24" s="427"/>
    </row>
    <row r="25" spans="2:13" s="322" customFormat="1" ht="15" customHeight="1" x14ac:dyDescent="0.3">
      <c r="B25" s="324" t="s">
        <v>98</v>
      </c>
      <c r="C25" s="322" t="s">
        <v>85</v>
      </c>
    </row>
    <row r="26" spans="2:13" s="322" customFormat="1" ht="15" customHeight="1" x14ac:dyDescent="0.3">
      <c r="B26" s="325"/>
    </row>
    <row r="27" spans="2:13" s="322" customFormat="1" ht="15" customHeight="1" x14ac:dyDescent="0.3">
      <c r="B27" s="323" t="s">
        <v>74</v>
      </c>
    </row>
    <row r="28" spans="2:13" s="322" customFormat="1" ht="15" customHeight="1" x14ac:dyDescent="0.3">
      <c r="B28" s="325" t="s">
        <v>95</v>
      </c>
      <c r="C28" s="322" t="s">
        <v>81</v>
      </c>
    </row>
    <row r="29" spans="2:13" s="322" customFormat="1" ht="15" customHeight="1" x14ac:dyDescent="0.3">
      <c r="B29" s="325" t="s">
        <v>95</v>
      </c>
      <c r="C29" s="322" t="s">
        <v>82</v>
      </c>
    </row>
    <row r="30" spans="2:13" s="322" customFormat="1" ht="15" customHeight="1" x14ac:dyDescent="0.3">
      <c r="B30" s="325" t="s">
        <v>95</v>
      </c>
      <c r="C30" s="322" t="s">
        <v>86</v>
      </c>
    </row>
    <row r="31" spans="2:13" s="322" customFormat="1" ht="15" customHeight="1" x14ac:dyDescent="0.3">
      <c r="B31" s="325" t="s">
        <v>95</v>
      </c>
      <c r="C31" s="322" t="s">
        <v>93</v>
      </c>
    </row>
    <row r="32" spans="2:13" s="322" customFormat="1" ht="15" customHeight="1" x14ac:dyDescent="0.3">
      <c r="C32" s="433" t="s">
        <v>87</v>
      </c>
      <c r="D32" s="433"/>
      <c r="E32" s="433"/>
      <c r="F32" s="433"/>
      <c r="G32" s="433"/>
      <c r="H32" s="433"/>
      <c r="I32" s="433"/>
      <c r="J32" s="433"/>
    </row>
    <row r="33" spans="3:10" s="322" customFormat="1" ht="15" customHeight="1" x14ac:dyDescent="0.3">
      <c r="C33" s="434" t="s">
        <v>94</v>
      </c>
      <c r="D33" s="435"/>
      <c r="E33" s="435"/>
      <c r="F33" s="435"/>
      <c r="G33" s="435"/>
      <c r="H33" s="435"/>
      <c r="I33" s="435"/>
      <c r="J33" s="436"/>
    </row>
    <row r="34" spans="3:10" s="322" customFormat="1" ht="15" customHeight="1" x14ac:dyDescent="0.3">
      <c r="C34" s="437"/>
      <c r="D34" s="438"/>
      <c r="E34" s="438"/>
      <c r="F34" s="438"/>
      <c r="G34" s="438"/>
      <c r="H34" s="438"/>
      <c r="I34" s="438"/>
      <c r="J34" s="439"/>
    </row>
    <row r="35" spans="3:10" s="322" customFormat="1" ht="15" customHeight="1" x14ac:dyDescent="0.3">
      <c r="C35" s="431" t="s">
        <v>89</v>
      </c>
      <c r="D35" s="432"/>
      <c r="E35" s="431" t="s">
        <v>90</v>
      </c>
      <c r="F35" s="432"/>
      <c r="G35" s="431" t="s">
        <v>91</v>
      </c>
      <c r="H35" s="432"/>
      <c r="I35" s="431" t="s">
        <v>92</v>
      </c>
      <c r="J35" s="431"/>
    </row>
    <row r="36" spans="3:10" s="322" customFormat="1" ht="15" customHeight="1" x14ac:dyDescent="0.3">
      <c r="C36" s="428" t="s">
        <v>88</v>
      </c>
      <c r="D36" s="429"/>
      <c r="E36" s="428" t="s">
        <v>88</v>
      </c>
      <c r="F36" s="429"/>
      <c r="G36" s="428" t="s">
        <v>88</v>
      </c>
      <c r="H36" s="429"/>
      <c r="I36" s="428" t="s">
        <v>88</v>
      </c>
      <c r="J36" s="428"/>
    </row>
    <row r="37" spans="3:10" s="322" customFormat="1" ht="15" customHeight="1" x14ac:dyDescent="0.3">
      <c r="C37" s="327">
        <v>1</v>
      </c>
      <c r="D37" s="328">
        <v>8</v>
      </c>
      <c r="E37" s="327">
        <v>1</v>
      </c>
      <c r="F37" s="328">
        <v>16</v>
      </c>
      <c r="G37" s="327">
        <v>1</v>
      </c>
      <c r="H37" s="328">
        <v>32</v>
      </c>
      <c r="I37" s="327">
        <v>1</v>
      </c>
      <c r="J37" s="327">
        <v>64</v>
      </c>
    </row>
    <row r="38" spans="3:10" s="322" customFormat="1" ht="15" customHeight="1" x14ac:dyDescent="0.3">
      <c r="C38" s="327">
        <v>4</v>
      </c>
      <c r="D38" s="328">
        <v>5</v>
      </c>
      <c r="E38" s="327">
        <v>8</v>
      </c>
      <c r="F38" s="328">
        <v>9</v>
      </c>
      <c r="G38" s="327">
        <v>16</v>
      </c>
      <c r="H38" s="328">
        <v>17</v>
      </c>
      <c r="I38" s="327">
        <v>32</v>
      </c>
      <c r="J38" s="327">
        <v>33</v>
      </c>
    </row>
    <row r="39" spans="3:10" s="322" customFormat="1" ht="15" customHeight="1" x14ac:dyDescent="0.3">
      <c r="C39" s="327">
        <v>2</v>
      </c>
      <c r="D39" s="328">
        <v>7</v>
      </c>
      <c r="E39" s="327">
        <v>4</v>
      </c>
      <c r="F39" s="328">
        <v>13</v>
      </c>
      <c r="G39" s="327">
        <v>9</v>
      </c>
      <c r="H39" s="328">
        <v>24</v>
      </c>
      <c r="I39" s="327">
        <v>16</v>
      </c>
      <c r="J39" s="327">
        <v>49</v>
      </c>
    </row>
    <row r="40" spans="3:10" s="322" customFormat="1" ht="15" customHeight="1" x14ac:dyDescent="0.3">
      <c r="C40" s="327">
        <v>3</v>
      </c>
      <c r="D40" s="328">
        <v>6</v>
      </c>
      <c r="E40" s="327">
        <v>5</v>
      </c>
      <c r="F40" s="328">
        <v>12</v>
      </c>
      <c r="G40" s="327">
        <v>13</v>
      </c>
      <c r="H40" s="328">
        <v>20</v>
      </c>
      <c r="I40" s="327">
        <v>17</v>
      </c>
      <c r="J40" s="327">
        <v>48</v>
      </c>
    </row>
    <row r="41" spans="3:10" s="322" customFormat="1" ht="15" customHeight="1" x14ac:dyDescent="0.3">
      <c r="C41" s="326"/>
      <c r="D41" s="326"/>
      <c r="E41" s="327">
        <v>2</v>
      </c>
      <c r="F41" s="328">
        <v>15</v>
      </c>
      <c r="G41" s="327">
        <v>4</v>
      </c>
      <c r="H41" s="328">
        <v>29</v>
      </c>
      <c r="I41" s="327">
        <v>9</v>
      </c>
      <c r="J41" s="327">
        <v>56</v>
      </c>
    </row>
    <row r="42" spans="3:10" s="322" customFormat="1" ht="15" customHeight="1" x14ac:dyDescent="0.3">
      <c r="C42" s="326"/>
      <c r="D42" s="326"/>
      <c r="E42" s="327">
        <v>7</v>
      </c>
      <c r="F42" s="328">
        <v>10</v>
      </c>
      <c r="G42" s="327">
        <v>12</v>
      </c>
      <c r="H42" s="328">
        <v>21</v>
      </c>
      <c r="I42" s="327">
        <v>24</v>
      </c>
      <c r="J42" s="327">
        <v>41</v>
      </c>
    </row>
    <row r="43" spans="3:10" s="322" customFormat="1" ht="15" customHeight="1" x14ac:dyDescent="0.3">
      <c r="C43" s="326"/>
      <c r="D43" s="326"/>
      <c r="E43" s="327">
        <v>3</v>
      </c>
      <c r="F43" s="328">
        <v>14</v>
      </c>
      <c r="G43" s="327">
        <v>5</v>
      </c>
      <c r="H43" s="328">
        <v>28</v>
      </c>
      <c r="I43" s="327">
        <v>25</v>
      </c>
      <c r="J43" s="327">
        <v>40</v>
      </c>
    </row>
    <row r="44" spans="3:10" s="322" customFormat="1" ht="15" customHeight="1" x14ac:dyDescent="0.3">
      <c r="C44" s="326"/>
      <c r="D44" s="326"/>
      <c r="E44" s="327">
        <v>6</v>
      </c>
      <c r="F44" s="328">
        <v>11</v>
      </c>
      <c r="G44" s="327">
        <v>8</v>
      </c>
      <c r="H44" s="328">
        <v>25</v>
      </c>
      <c r="I44" s="327">
        <v>8</v>
      </c>
      <c r="J44" s="327">
        <v>57</v>
      </c>
    </row>
    <row r="45" spans="3:10" s="322" customFormat="1" ht="15" customHeight="1" x14ac:dyDescent="0.3">
      <c r="C45" s="326"/>
      <c r="D45" s="326"/>
      <c r="E45" s="326"/>
      <c r="F45" s="326"/>
      <c r="G45" s="327">
        <v>2</v>
      </c>
      <c r="H45" s="328">
        <v>31</v>
      </c>
      <c r="I45" s="327">
        <v>5</v>
      </c>
      <c r="J45" s="327">
        <v>60</v>
      </c>
    </row>
    <row r="46" spans="3:10" s="322" customFormat="1" ht="15" customHeight="1" x14ac:dyDescent="0.3">
      <c r="C46" s="326"/>
      <c r="D46" s="326"/>
      <c r="E46" s="326"/>
      <c r="F46" s="326"/>
      <c r="G46" s="327">
        <v>15</v>
      </c>
      <c r="H46" s="328">
        <v>18</v>
      </c>
      <c r="I46" s="327">
        <v>28</v>
      </c>
      <c r="J46" s="327">
        <v>37</v>
      </c>
    </row>
    <row r="47" spans="3:10" s="322" customFormat="1" ht="15" customHeight="1" x14ac:dyDescent="0.3">
      <c r="C47" s="326"/>
      <c r="D47" s="326"/>
      <c r="E47" s="326"/>
      <c r="F47" s="326"/>
      <c r="G47" s="327">
        <v>10</v>
      </c>
      <c r="H47" s="328">
        <v>23</v>
      </c>
      <c r="I47" s="327">
        <v>12</v>
      </c>
      <c r="J47" s="327">
        <v>53</v>
      </c>
    </row>
    <row r="48" spans="3:10" s="322" customFormat="1" ht="15" customHeight="1" x14ac:dyDescent="0.3">
      <c r="C48" s="326"/>
      <c r="D48" s="326"/>
      <c r="E48" s="326"/>
      <c r="F48" s="326"/>
      <c r="G48" s="327">
        <v>14</v>
      </c>
      <c r="H48" s="328">
        <v>19</v>
      </c>
      <c r="I48" s="327">
        <v>21</v>
      </c>
      <c r="J48" s="327">
        <v>44</v>
      </c>
    </row>
    <row r="49" spans="3:10" s="322" customFormat="1" ht="15" customHeight="1" x14ac:dyDescent="0.3">
      <c r="C49" s="326"/>
      <c r="D49" s="326"/>
      <c r="E49" s="326"/>
      <c r="F49" s="326"/>
      <c r="G49" s="327">
        <v>3</v>
      </c>
      <c r="H49" s="328">
        <v>30</v>
      </c>
      <c r="I49" s="327">
        <v>13</v>
      </c>
      <c r="J49" s="327">
        <v>52</v>
      </c>
    </row>
    <row r="50" spans="3:10" s="322" customFormat="1" ht="15" customHeight="1" x14ac:dyDescent="0.3">
      <c r="C50" s="326"/>
      <c r="D50" s="326"/>
      <c r="E50" s="326"/>
      <c r="F50" s="326"/>
      <c r="G50" s="327">
        <v>11</v>
      </c>
      <c r="H50" s="328">
        <v>22</v>
      </c>
      <c r="I50" s="327">
        <v>20</v>
      </c>
      <c r="J50" s="327">
        <v>45</v>
      </c>
    </row>
    <row r="51" spans="3:10" s="322" customFormat="1" ht="15" customHeight="1" x14ac:dyDescent="0.3">
      <c r="C51" s="326"/>
      <c r="D51" s="326"/>
      <c r="E51" s="326"/>
      <c r="F51" s="326"/>
      <c r="G51" s="327">
        <v>6</v>
      </c>
      <c r="H51" s="328">
        <v>27</v>
      </c>
      <c r="I51" s="327">
        <v>29</v>
      </c>
      <c r="J51" s="327">
        <v>36</v>
      </c>
    </row>
    <row r="52" spans="3:10" s="322" customFormat="1" ht="15" customHeight="1" x14ac:dyDescent="0.3">
      <c r="C52" s="326"/>
      <c r="D52" s="326"/>
      <c r="E52" s="326"/>
      <c r="F52" s="326"/>
      <c r="G52" s="327">
        <v>7</v>
      </c>
      <c r="H52" s="328">
        <v>26</v>
      </c>
      <c r="I52" s="327">
        <v>4</v>
      </c>
      <c r="J52" s="327">
        <v>61</v>
      </c>
    </row>
    <row r="53" spans="3:10" s="322" customFormat="1" ht="15" customHeight="1" x14ac:dyDescent="0.3">
      <c r="C53" s="326"/>
      <c r="D53" s="326"/>
      <c r="E53" s="326"/>
      <c r="F53" s="326"/>
      <c r="G53" s="326"/>
      <c r="H53" s="326"/>
      <c r="I53" s="327">
        <v>3</v>
      </c>
      <c r="J53" s="327">
        <v>62</v>
      </c>
    </row>
    <row r="54" spans="3:10" s="322" customFormat="1" ht="15" customHeight="1" x14ac:dyDescent="0.3">
      <c r="C54" s="326"/>
      <c r="D54" s="326"/>
      <c r="E54" s="326"/>
      <c r="F54" s="326"/>
      <c r="G54" s="326"/>
      <c r="H54" s="326"/>
      <c r="I54" s="327">
        <v>30</v>
      </c>
      <c r="J54" s="327">
        <v>35</v>
      </c>
    </row>
    <row r="55" spans="3:10" s="322" customFormat="1" ht="15" customHeight="1" x14ac:dyDescent="0.3">
      <c r="C55" s="326"/>
      <c r="D55" s="326"/>
      <c r="E55" s="326"/>
      <c r="F55" s="326"/>
      <c r="G55" s="326"/>
      <c r="H55" s="326"/>
      <c r="I55" s="327">
        <v>14</v>
      </c>
      <c r="J55" s="327">
        <v>51</v>
      </c>
    </row>
    <row r="56" spans="3:10" s="322" customFormat="1" ht="15" customHeight="1" x14ac:dyDescent="0.3">
      <c r="C56" s="326"/>
      <c r="D56" s="326"/>
      <c r="E56" s="326"/>
      <c r="F56" s="326"/>
      <c r="G56" s="326"/>
      <c r="H56" s="326"/>
      <c r="I56" s="327">
        <v>19</v>
      </c>
      <c r="J56" s="327">
        <v>46</v>
      </c>
    </row>
    <row r="57" spans="3:10" s="322" customFormat="1" ht="15" customHeight="1" x14ac:dyDescent="0.3">
      <c r="C57" s="326"/>
      <c r="D57" s="326"/>
      <c r="E57" s="326"/>
      <c r="F57" s="326"/>
      <c r="G57" s="326"/>
      <c r="H57" s="326"/>
      <c r="I57" s="327">
        <v>11</v>
      </c>
      <c r="J57" s="327">
        <v>54</v>
      </c>
    </row>
    <row r="58" spans="3:10" s="322" customFormat="1" ht="15" customHeight="1" x14ac:dyDescent="0.3">
      <c r="C58" s="326"/>
      <c r="D58" s="326"/>
      <c r="E58" s="326"/>
      <c r="F58" s="326"/>
      <c r="G58" s="326"/>
      <c r="H58" s="326"/>
      <c r="I58" s="327">
        <v>22</v>
      </c>
      <c r="J58" s="327">
        <v>43</v>
      </c>
    </row>
    <row r="59" spans="3:10" s="322" customFormat="1" ht="15" customHeight="1" x14ac:dyDescent="0.3">
      <c r="C59" s="326"/>
      <c r="D59" s="326"/>
      <c r="E59" s="326"/>
      <c r="F59" s="326"/>
      <c r="G59" s="326"/>
      <c r="H59" s="326"/>
      <c r="I59" s="327">
        <v>27</v>
      </c>
      <c r="J59" s="327">
        <v>38</v>
      </c>
    </row>
    <row r="60" spans="3:10" s="322" customFormat="1" ht="15" customHeight="1" x14ac:dyDescent="0.3">
      <c r="C60" s="326"/>
      <c r="D60" s="326"/>
      <c r="E60" s="326"/>
      <c r="F60" s="326"/>
      <c r="G60" s="326"/>
      <c r="H60" s="326"/>
      <c r="I60" s="327">
        <v>6</v>
      </c>
      <c r="J60" s="327">
        <v>59</v>
      </c>
    </row>
    <row r="61" spans="3:10" s="322" customFormat="1" ht="15" customHeight="1" x14ac:dyDescent="0.3">
      <c r="C61" s="326"/>
      <c r="D61" s="326"/>
      <c r="E61" s="326"/>
      <c r="F61" s="326"/>
      <c r="G61" s="326"/>
      <c r="H61" s="326"/>
      <c r="I61" s="327">
        <v>7</v>
      </c>
      <c r="J61" s="327">
        <v>58</v>
      </c>
    </row>
    <row r="62" spans="3:10" s="322" customFormat="1" ht="15" customHeight="1" x14ac:dyDescent="0.3">
      <c r="C62" s="326"/>
      <c r="D62" s="326"/>
      <c r="E62" s="326"/>
      <c r="F62" s="326"/>
      <c r="G62" s="326"/>
      <c r="H62" s="326"/>
      <c r="I62" s="327">
        <v>26</v>
      </c>
      <c r="J62" s="327">
        <v>39</v>
      </c>
    </row>
    <row r="63" spans="3:10" s="322" customFormat="1" ht="15" customHeight="1" x14ac:dyDescent="0.3">
      <c r="C63" s="326"/>
      <c r="D63" s="326"/>
      <c r="E63" s="326"/>
      <c r="F63" s="326"/>
      <c r="G63" s="326"/>
      <c r="H63" s="326"/>
      <c r="I63" s="327">
        <v>10</v>
      </c>
      <c r="J63" s="327">
        <v>55</v>
      </c>
    </row>
    <row r="64" spans="3:10" s="322" customFormat="1" ht="15" customHeight="1" x14ac:dyDescent="0.3">
      <c r="C64" s="326"/>
      <c r="D64" s="326"/>
      <c r="E64" s="326"/>
      <c r="F64" s="326"/>
      <c r="G64" s="326"/>
      <c r="H64" s="326"/>
      <c r="I64" s="327">
        <v>23</v>
      </c>
      <c r="J64" s="327">
        <v>42</v>
      </c>
    </row>
    <row r="65" spans="2:13" s="322" customFormat="1" ht="15" customHeight="1" x14ac:dyDescent="0.3">
      <c r="C65" s="326"/>
      <c r="D65" s="326"/>
      <c r="E65" s="326"/>
      <c r="F65" s="326"/>
      <c r="G65" s="326"/>
      <c r="H65" s="326"/>
      <c r="I65" s="327">
        <v>15</v>
      </c>
      <c r="J65" s="327">
        <v>50</v>
      </c>
    </row>
    <row r="66" spans="2:13" s="322" customFormat="1" ht="15" customHeight="1" x14ac:dyDescent="0.3">
      <c r="C66" s="326"/>
      <c r="D66" s="326"/>
      <c r="E66" s="326"/>
      <c r="F66" s="326"/>
      <c r="G66" s="326"/>
      <c r="H66" s="326"/>
      <c r="I66" s="327">
        <v>18</v>
      </c>
      <c r="J66" s="327">
        <v>47</v>
      </c>
    </row>
    <row r="67" spans="2:13" s="322" customFormat="1" ht="15" customHeight="1" x14ac:dyDescent="0.3">
      <c r="C67" s="326"/>
      <c r="D67" s="326"/>
      <c r="E67" s="326"/>
      <c r="F67" s="326"/>
      <c r="G67" s="326"/>
      <c r="H67" s="326"/>
      <c r="I67" s="327">
        <v>31</v>
      </c>
      <c r="J67" s="327">
        <v>34</v>
      </c>
    </row>
    <row r="68" spans="2:13" s="322" customFormat="1" ht="15" customHeight="1" x14ac:dyDescent="0.3">
      <c r="C68" s="326"/>
      <c r="D68" s="326"/>
      <c r="E68" s="326"/>
      <c r="F68" s="326"/>
      <c r="G68" s="326"/>
      <c r="H68" s="326"/>
      <c r="I68" s="327">
        <v>2</v>
      </c>
      <c r="J68" s="327">
        <v>63</v>
      </c>
    </row>
    <row r="69" spans="2:13" s="322" customFormat="1" ht="15" customHeight="1" x14ac:dyDescent="0.3">
      <c r="C69" s="326"/>
      <c r="D69" s="326"/>
      <c r="E69" s="326"/>
      <c r="F69" s="326"/>
      <c r="G69" s="326"/>
      <c r="H69" s="326"/>
      <c r="I69" s="326"/>
      <c r="J69" s="326"/>
    </row>
    <row r="70" spans="2:13" s="322" customFormat="1" ht="15" customHeight="1" x14ac:dyDescent="0.3">
      <c r="B70" s="325" t="s">
        <v>95</v>
      </c>
      <c r="C70" s="329" t="s">
        <v>96</v>
      </c>
      <c r="D70" s="326"/>
      <c r="E70" s="326"/>
      <c r="F70" s="326"/>
      <c r="G70" s="326"/>
      <c r="H70" s="326"/>
      <c r="I70" s="326"/>
      <c r="J70" s="326"/>
    </row>
    <row r="71" spans="2:13" s="322" customFormat="1" ht="15" customHeight="1" x14ac:dyDescent="0.3">
      <c r="B71" s="325" t="s">
        <v>95</v>
      </c>
      <c r="C71" s="427" t="s">
        <v>101</v>
      </c>
      <c r="D71" s="427"/>
      <c r="E71" s="427"/>
      <c r="F71" s="427"/>
      <c r="G71" s="427"/>
      <c r="H71" s="427"/>
      <c r="I71" s="427"/>
      <c r="J71" s="427"/>
      <c r="K71" s="427"/>
      <c r="L71" s="427"/>
      <c r="M71" s="427"/>
    </row>
    <row r="72" spans="2:13" s="322" customFormat="1" ht="15" customHeight="1" x14ac:dyDescent="0.3">
      <c r="B72" s="325"/>
      <c r="C72" s="427"/>
      <c r="D72" s="427"/>
      <c r="E72" s="427"/>
      <c r="F72" s="427"/>
      <c r="G72" s="427"/>
      <c r="H72" s="427"/>
      <c r="I72" s="427"/>
      <c r="J72" s="427"/>
      <c r="K72" s="427"/>
      <c r="L72" s="427"/>
      <c r="M72" s="427"/>
    </row>
    <row r="73" spans="2:13" s="322" customFormat="1" ht="15" customHeight="1" x14ac:dyDescent="0.3">
      <c r="B73" s="325"/>
      <c r="C73" s="427"/>
      <c r="D73" s="427"/>
      <c r="E73" s="427"/>
      <c r="F73" s="427"/>
      <c r="G73" s="427"/>
      <c r="H73" s="427"/>
      <c r="I73" s="427"/>
      <c r="J73" s="427"/>
      <c r="K73" s="427"/>
      <c r="L73" s="427"/>
      <c r="M73" s="427"/>
    </row>
    <row r="74" spans="2:13" s="322" customFormat="1" ht="15" customHeight="1" x14ac:dyDescent="0.3">
      <c r="B74" s="325" t="s">
        <v>95</v>
      </c>
      <c r="C74" s="427" t="s">
        <v>100</v>
      </c>
      <c r="D74" s="427"/>
      <c r="E74" s="427"/>
      <c r="F74" s="427"/>
      <c r="G74" s="427"/>
      <c r="H74" s="427"/>
      <c r="I74" s="427"/>
      <c r="J74" s="427"/>
      <c r="K74" s="427"/>
      <c r="L74" s="427"/>
      <c r="M74" s="427"/>
    </row>
    <row r="75" spans="2:13" s="322" customFormat="1" ht="15" customHeight="1" x14ac:dyDescent="0.3">
      <c r="B75" s="325"/>
      <c r="C75" s="427"/>
      <c r="D75" s="427"/>
      <c r="E75" s="427"/>
      <c r="F75" s="427"/>
      <c r="G75" s="427"/>
      <c r="H75" s="427"/>
      <c r="I75" s="427"/>
      <c r="J75" s="427"/>
      <c r="K75" s="427"/>
      <c r="L75" s="427"/>
      <c r="M75" s="427"/>
    </row>
    <row r="76" spans="2:13" s="322" customFormat="1" ht="15" customHeight="1" x14ac:dyDescent="0.3">
      <c r="B76" s="325" t="s">
        <v>95</v>
      </c>
      <c r="C76" s="427" t="s">
        <v>97</v>
      </c>
      <c r="D76" s="427"/>
      <c r="E76" s="427"/>
      <c r="F76" s="427"/>
      <c r="G76" s="427"/>
      <c r="H76" s="427"/>
      <c r="I76" s="427"/>
      <c r="J76" s="427"/>
      <c r="K76" s="427"/>
      <c r="L76" s="427"/>
      <c r="M76" s="427"/>
    </row>
    <row r="77" spans="2:13" s="322" customFormat="1" ht="15" customHeight="1" x14ac:dyDescent="0.3">
      <c r="C77" s="427"/>
      <c r="D77" s="427"/>
      <c r="E77" s="427"/>
      <c r="F77" s="427"/>
      <c r="G77" s="427"/>
      <c r="H77" s="427"/>
      <c r="I77" s="427"/>
      <c r="J77" s="427"/>
      <c r="K77" s="427"/>
      <c r="L77" s="427"/>
      <c r="M77" s="427"/>
    </row>
    <row r="78" spans="2:13" s="322" customFormat="1" ht="15" customHeight="1" x14ac:dyDescent="0.3">
      <c r="C78" s="427"/>
      <c r="D78" s="427"/>
      <c r="E78" s="427"/>
      <c r="F78" s="427"/>
      <c r="G78" s="427"/>
      <c r="H78" s="427"/>
      <c r="I78" s="427"/>
      <c r="J78" s="427"/>
      <c r="K78" s="427"/>
      <c r="L78" s="427"/>
      <c r="M78" s="427"/>
    </row>
    <row r="79" spans="2:13" s="322" customFormat="1" ht="15" customHeight="1" x14ac:dyDescent="0.3">
      <c r="B79" s="325" t="s">
        <v>95</v>
      </c>
      <c r="C79" s="329" t="s">
        <v>102</v>
      </c>
      <c r="D79" s="326"/>
      <c r="E79" s="326"/>
      <c r="F79" s="326"/>
      <c r="G79" s="326"/>
      <c r="H79" s="326"/>
      <c r="I79" s="326"/>
      <c r="J79" s="326"/>
    </row>
    <row r="80" spans="2:13" s="322" customFormat="1" ht="15" customHeight="1" x14ac:dyDescent="0.3">
      <c r="B80" s="325"/>
      <c r="C80" s="329"/>
      <c r="D80" s="326"/>
      <c r="E80" s="326"/>
      <c r="F80" s="326"/>
      <c r="G80" s="326"/>
      <c r="H80" s="326"/>
      <c r="I80" s="326"/>
      <c r="J80" s="326"/>
    </row>
    <row r="81" spans="1:14" s="322" customFormat="1" ht="15" customHeight="1" x14ac:dyDescent="0.3">
      <c r="B81" s="329" t="s">
        <v>51</v>
      </c>
      <c r="C81" s="329"/>
      <c r="D81" s="326"/>
      <c r="E81" s="326"/>
      <c r="F81" s="326"/>
      <c r="G81" s="326"/>
      <c r="H81" s="326"/>
      <c r="I81" s="326"/>
      <c r="J81" s="326"/>
    </row>
    <row r="82" spans="1:14" s="322" customFormat="1" ht="15" customHeight="1" x14ac:dyDescent="0.3">
      <c r="A82" s="330"/>
      <c r="B82" s="330"/>
      <c r="C82" s="331"/>
      <c r="D82" s="331"/>
      <c r="E82" s="331"/>
      <c r="F82" s="331"/>
      <c r="G82" s="331"/>
      <c r="H82" s="331"/>
      <c r="I82" s="331"/>
      <c r="J82" s="331"/>
      <c r="K82" s="330"/>
      <c r="L82" s="330"/>
      <c r="M82" s="330"/>
      <c r="N82" s="330"/>
    </row>
    <row r="83" spans="1:14" s="322" customFormat="1" ht="15" hidden="1" customHeight="1" x14ac:dyDescent="0.3">
      <c r="C83" s="326"/>
      <c r="D83" s="326"/>
      <c r="E83" s="326"/>
      <c r="F83" s="326"/>
      <c r="G83" s="326"/>
      <c r="H83" s="326"/>
      <c r="I83" s="326"/>
      <c r="J83" s="326"/>
    </row>
    <row r="84" spans="1:14" s="322" customFormat="1" ht="15" hidden="1" customHeight="1" x14ac:dyDescent="0.3">
      <c r="C84" s="326"/>
      <c r="D84" s="326"/>
      <c r="E84" s="326"/>
      <c r="F84" s="326"/>
      <c r="G84" s="326"/>
      <c r="H84" s="326"/>
      <c r="I84" s="326"/>
      <c r="J84" s="326"/>
    </row>
    <row r="85" spans="1:14" s="322" customFormat="1" ht="15" hidden="1" customHeight="1" x14ac:dyDescent="0.3">
      <c r="C85" s="326"/>
      <c r="D85" s="326"/>
      <c r="E85" s="326"/>
      <c r="F85" s="326"/>
      <c r="G85" s="326"/>
      <c r="H85" s="326"/>
      <c r="I85" s="326"/>
      <c r="J85" s="326"/>
    </row>
    <row r="86" spans="1:14" s="322" customFormat="1" ht="15" hidden="1" customHeight="1" x14ac:dyDescent="0.3">
      <c r="C86" s="326"/>
      <c r="D86" s="326"/>
      <c r="E86" s="326"/>
      <c r="F86" s="326"/>
      <c r="G86" s="326"/>
      <c r="H86" s="326"/>
      <c r="I86" s="326"/>
      <c r="J86" s="326"/>
    </row>
    <row r="87" spans="1:14" s="322" customFormat="1" ht="15" hidden="1" customHeight="1" x14ac:dyDescent="0.3">
      <c r="C87" s="326"/>
      <c r="D87" s="326"/>
      <c r="E87" s="326"/>
      <c r="F87" s="326"/>
      <c r="G87" s="326"/>
      <c r="H87" s="326"/>
      <c r="I87" s="326"/>
      <c r="J87" s="326"/>
    </row>
    <row r="88" spans="1:14" s="322" customFormat="1" ht="15" hidden="1" customHeight="1" x14ac:dyDescent="0.3">
      <c r="C88" s="326"/>
      <c r="D88" s="326"/>
      <c r="E88" s="326"/>
      <c r="F88" s="326"/>
      <c r="G88" s="326"/>
      <c r="H88" s="326"/>
      <c r="I88" s="326"/>
      <c r="J88" s="326"/>
    </row>
    <row r="89" spans="1:14" s="322" customFormat="1" ht="15" hidden="1" customHeight="1" x14ac:dyDescent="0.3">
      <c r="C89" s="326"/>
      <c r="D89" s="326"/>
      <c r="E89" s="326"/>
      <c r="F89" s="326"/>
      <c r="G89" s="326"/>
      <c r="H89" s="326"/>
      <c r="I89" s="326"/>
      <c r="J89" s="326"/>
    </row>
    <row r="90" spans="1:14" s="322" customFormat="1" ht="15" hidden="1" customHeight="1" x14ac:dyDescent="0.3">
      <c r="C90" s="326"/>
      <c r="D90" s="326"/>
      <c r="E90" s="326"/>
      <c r="F90" s="326"/>
      <c r="G90" s="326"/>
      <c r="H90" s="326"/>
      <c r="I90" s="326"/>
      <c r="J90" s="326"/>
    </row>
    <row r="91" spans="1:14" s="322" customFormat="1" ht="15" hidden="1" customHeight="1" x14ac:dyDescent="0.3">
      <c r="C91" s="326"/>
      <c r="D91" s="326"/>
      <c r="E91" s="326"/>
      <c r="F91" s="326"/>
      <c r="G91" s="326"/>
      <c r="H91" s="326"/>
      <c r="I91" s="326"/>
      <c r="J91" s="326"/>
    </row>
    <row r="92" spans="1:14" s="322" customFormat="1" ht="15" hidden="1" customHeight="1" x14ac:dyDescent="0.3">
      <c r="C92" s="326"/>
      <c r="D92" s="326"/>
      <c r="E92" s="326"/>
      <c r="F92" s="326"/>
      <c r="G92" s="326"/>
      <c r="H92" s="326"/>
      <c r="I92" s="326"/>
      <c r="J92" s="326"/>
    </row>
    <row r="93" spans="1:14" s="322" customFormat="1" ht="15" hidden="1" customHeight="1" x14ac:dyDescent="0.3">
      <c r="C93" s="326"/>
      <c r="D93" s="326"/>
      <c r="E93" s="326"/>
      <c r="F93" s="326"/>
      <c r="G93" s="326"/>
      <c r="H93" s="326"/>
      <c r="I93" s="326"/>
      <c r="J93" s="326"/>
    </row>
    <row r="94" spans="1:14" s="322" customFormat="1" ht="15" hidden="1" customHeight="1" x14ac:dyDescent="0.3">
      <c r="C94" s="326"/>
      <c r="D94" s="326"/>
      <c r="E94" s="326"/>
      <c r="F94" s="326"/>
      <c r="G94" s="326"/>
      <c r="H94" s="326"/>
      <c r="I94" s="326"/>
      <c r="J94" s="326"/>
    </row>
    <row r="95" spans="1:14" s="322" customFormat="1" ht="15" hidden="1" customHeight="1" x14ac:dyDescent="0.3">
      <c r="C95" s="326"/>
      <c r="D95" s="326"/>
      <c r="E95" s="326"/>
      <c r="F95" s="326"/>
      <c r="G95" s="326"/>
      <c r="H95" s="326"/>
      <c r="I95" s="326"/>
      <c r="J95" s="326"/>
    </row>
    <row r="96" spans="1:14" s="322" customFormat="1" ht="15" hidden="1" customHeight="1" x14ac:dyDescent="0.3">
      <c r="C96" s="326"/>
      <c r="D96" s="326"/>
      <c r="E96" s="326"/>
      <c r="F96" s="326"/>
      <c r="G96" s="326"/>
      <c r="H96" s="326"/>
      <c r="I96" s="326"/>
      <c r="J96" s="326"/>
    </row>
    <row r="97" spans="3:10" s="322" customFormat="1" ht="15" hidden="1" customHeight="1" x14ac:dyDescent="0.3">
      <c r="C97" s="326"/>
      <c r="D97" s="326"/>
      <c r="E97" s="326"/>
      <c r="F97" s="326"/>
      <c r="G97" s="326"/>
      <c r="H97" s="326"/>
      <c r="I97" s="326"/>
      <c r="J97" s="326"/>
    </row>
    <row r="98" spans="3:10" s="322" customFormat="1" ht="15" hidden="1" customHeight="1" x14ac:dyDescent="0.3">
      <c r="C98" s="326"/>
      <c r="D98" s="326"/>
      <c r="E98" s="326"/>
      <c r="F98" s="326"/>
      <c r="G98" s="326"/>
      <c r="H98" s="326"/>
      <c r="I98" s="326"/>
      <c r="J98" s="326"/>
    </row>
    <row r="99" spans="3:10" s="322" customFormat="1" ht="15" hidden="1" customHeight="1" x14ac:dyDescent="0.3">
      <c r="C99" s="326"/>
      <c r="D99" s="326"/>
      <c r="E99" s="326"/>
      <c r="F99" s="326"/>
      <c r="G99" s="326"/>
      <c r="H99" s="326"/>
      <c r="I99" s="326"/>
      <c r="J99" s="326"/>
    </row>
    <row r="100" spans="3:10" s="322" customFormat="1" ht="15" hidden="1" customHeight="1" x14ac:dyDescent="0.3">
      <c r="C100" s="326"/>
      <c r="D100" s="326"/>
      <c r="E100" s="326"/>
      <c r="F100" s="326"/>
      <c r="G100" s="326"/>
      <c r="H100" s="326"/>
      <c r="I100" s="326"/>
      <c r="J100" s="326"/>
    </row>
    <row r="101" spans="3:10" s="322" customFormat="1" ht="15" hidden="1" customHeight="1" x14ac:dyDescent="0.3">
      <c r="C101" s="326"/>
      <c r="D101" s="326"/>
      <c r="E101" s="326"/>
      <c r="F101" s="326"/>
      <c r="G101" s="326"/>
      <c r="H101" s="326"/>
      <c r="I101" s="326"/>
      <c r="J101" s="326"/>
    </row>
    <row r="102" spans="3:10" s="322" customFormat="1" ht="15" hidden="1" customHeight="1" x14ac:dyDescent="0.3">
      <c r="C102" s="326"/>
      <c r="D102" s="326"/>
      <c r="E102" s="326"/>
      <c r="F102" s="326"/>
      <c r="G102" s="326"/>
      <c r="H102" s="326"/>
      <c r="I102" s="326"/>
      <c r="J102" s="326"/>
    </row>
    <row r="103" spans="3:10" s="322" customFormat="1" ht="15" hidden="1" customHeight="1" x14ac:dyDescent="0.3">
      <c r="C103" s="326"/>
      <c r="D103" s="326"/>
      <c r="E103" s="326"/>
      <c r="F103" s="326"/>
      <c r="G103" s="326"/>
      <c r="H103" s="326"/>
      <c r="I103" s="326"/>
      <c r="J103" s="326"/>
    </row>
    <row r="104" spans="3:10" s="322" customFormat="1" ht="15" hidden="1" customHeight="1" x14ac:dyDescent="0.3">
      <c r="C104" s="326"/>
      <c r="D104" s="326"/>
      <c r="E104" s="326"/>
      <c r="F104" s="326"/>
      <c r="G104" s="326"/>
      <c r="H104" s="326"/>
      <c r="I104" s="326"/>
      <c r="J104" s="326"/>
    </row>
    <row r="105" spans="3:10" s="322" customFormat="1" ht="15" hidden="1" customHeight="1" x14ac:dyDescent="0.3">
      <c r="C105" s="326"/>
      <c r="D105" s="326"/>
      <c r="E105" s="326"/>
      <c r="F105" s="326"/>
      <c r="G105" s="326"/>
      <c r="H105" s="326"/>
      <c r="I105" s="326"/>
      <c r="J105" s="326"/>
    </row>
    <row r="106" spans="3:10" s="322" customFormat="1" ht="15" hidden="1" customHeight="1" x14ac:dyDescent="0.3">
      <c r="C106" s="326"/>
      <c r="D106" s="326"/>
      <c r="E106" s="326"/>
      <c r="F106" s="326"/>
      <c r="G106" s="326"/>
      <c r="H106" s="326"/>
      <c r="I106" s="326"/>
      <c r="J106" s="326"/>
    </row>
    <row r="107" spans="3:10" s="322" customFormat="1" ht="15" hidden="1" customHeight="1" x14ac:dyDescent="0.3">
      <c r="C107" s="326"/>
      <c r="D107" s="326"/>
      <c r="E107" s="326"/>
      <c r="F107" s="326"/>
      <c r="G107" s="326"/>
      <c r="H107" s="326"/>
      <c r="I107" s="326"/>
      <c r="J107" s="326"/>
    </row>
    <row r="108" spans="3:10" s="322" customFormat="1" ht="15" hidden="1" customHeight="1" x14ac:dyDescent="0.3">
      <c r="C108" s="326"/>
      <c r="D108" s="326"/>
      <c r="E108" s="326"/>
      <c r="F108" s="326"/>
      <c r="G108" s="326"/>
      <c r="H108" s="326"/>
      <c r="I108" s="326"/>
      <c r="J108" s="326"/>
    </row>
    <row r="109" spans="3:10" s="322" customFormat="1" ht="15" hidden="1" customHeight="1" x14ac:dyDescent="0.3">
      <c r="C109" s="326"/>
      <c r="D109" s="326"/>
      <c r="E109" s="326"/>
      <c r="F109" s="326"/>
      <c r="G109" s="326"/>
      <c r="H109" s="326"/>
      <c r="I109" s="326"/>
      <c r="J109" s="326"/>
    </row>
    <row r="110" spans="3:10" s="322" customFormat="1" ht="15" hidden="1" customHeight="1" x14ac:dyDescent="0.3">
      <c r="C110" s="326"/>
      <c r="D110" s="326"/>
      <c r="E110" s="326"/>
      <c r="F110" s="326"/>
      <c r="G110" s="326"/>
      <c r="H110" s="326"/>
      <c r="I110" s="326"/>
      <c r="J110" s="326"/>
    </row>
    <row r="111" spans="3:10" s="322" customFormat="1" ht="15" hidden="1" customHeight="1" x14ac:dyDescent="0.3">
      <c r="C111" s="326"/>
      <c r="D111" s="326"/>
      <c r="E111" s="326"/>
      <c r="F111" s="326"/>
      <c r="G111" s="326"/>
      <c r="H111" s="326"/>
      <c r="I111" s="326"/>
      <c r="J111" s="326"/>
    </row>
    <row r="112" spans="3:10" s="322" customFormat="1" ht="15" hidden="1" customHeight="1" x14ac:dyDescent="0.3">
      <c r="C112" s="326"/>
      <c r="D112" s="326"/>
      <c r="E112" s="326"/>
      <c r="F112" s="326"/>
      <c r="G112" s="326"/>
      <c r="H112" s="326"/>
      <c r="I112" s="326"/>
      <c r="J112" s="326"/>
    </row>
    <row r="113" spans="3:10" s="322" customFormat="1" ht="15" hidden="1" customHeight="1" x14ac:dyDescent="0.3">
      <c r="C113" s="326"/>
      <c r="D113" s="326"/>
      <c r="E113" s="326"/>
      <c r="F113" s="326"/>
      <c r="G113" s="326"/>
      <c r="H113" s="326"/>
      <c r="I113" s="326"/>
      <c r="J113" s="326"/>
    </row>
    <row r="114" spans="3:10" s="322" customFormat="1" ht="15" hidden="1" customHeight="1" x14ac:dyDescent="0.3">
      <c r="C114" s="326"/>
      <c r="D114" s="326"/>
      <c r="E114" s="326"/>
      <c r="F114" s="326"/>
      <c r="G114" s="326"/>
      <c r="H114" s="326"/>
      <c r="I114" s="326"/>
      <c r="J114" s="326"/>
    </row>
    <row r="115" spans="3:10" s="322" customFormat="1" ht="15" hidden="1" customHeight="1" x14ac:dyDescent="0.3">
      <c r="C115" s="326"/>
      <c r="D115" s="326"/>
      <c r="E115" s="326"/>
      <c r="F115" s="326"/>
      <c r="G115" s="326"/>
      <c r="H115" s="326"/>
      <c r="I115" s="326"/>
      <c r="J115" s="326"/>
    </row>
    <row r="116" spans="3:10" s="322" customFormat="1" ht="15" hidden="1" customHeight="1" x14ac:dyDescent="0.3">
      <c r="C116" s="326"/>
      <c r="D116" s="326"/>
      <c r="E116" s="326"/>
      <c r="F116" s="326"/>
      <c r="G116" s="326"/>
      <c r="H116" s="326"/>
      <c r="I116" s="326"/>
      <c r="J116" s="326"/>
    </row>
    <row r="117" spans="3:10" s="322" customFormat="1" ht="15" hidden="1" customHeight="1" x14ac:dyDescent="0.3">
      <c r="C117" s="326"/>
      <c r="D117" s="326"/>
      <c r="E117" s="326"/>
      <c r="F117" s="326"/>
      <c r="G117" s="326"/>
      <c r="H117" s="326"/>
      <c r="I117" s="326"/>
      <c r="J117" s="326"/>
    </row>
    <row r="118" spans="3:10" s="322" customFormat="1" ht="15" hidden="1" customHeight="1" x14ac:dyDescent="0.3">
      <c r="C118" s="326"/>
      <c r="D118" s="326"/>
      <c r="E118" s="326"/>
      <c r="F118" s="326"/>
      <c r="G118" s="326"/>
      <c r="H118" s="326"/>
      <c r="I118" s="326"/>
      <c r="J118" s="326"/>
    </row>
    <row r="119" spans="3:10" s="322" customFormat="1" ht="15" hidden="1" customHeight="1" x14ac:dyDescent="0.3">
      <c r="C119" s="326"/>
      <c r="D119" s="326"/>
      <c r="E119" s="326"/>
      <c r="F119" s="326"/>
      <c r="G119" s="326"/>
      <c r="H119" s="326"/>
      <c r="I119" s="326"/>
      <c r="J119" s="326"/>
    </row>
    <row r="120" spans="3:10" s="322" customFormat="1" ht="15" hidden="1" customHeight="1" x14ac:dyDescent="0.3">
      <c r="C120" s="326"/>
      <c r="D120" s="326"/>
      <c r="E120" s="326"/>
      <c r="F120" s="326"/>
      <c r="G120" s="326"/>
      <c r="H120" s="326"/>
      <c r="I120" s="326"/>
      <c r="J120" s="326"/>
    </row>
    <row r="121" spans="3:10" s="322" customFormat="1" ht="15" hidden="1" customHeight="1" x14ac:dyDescent="0.3">
      <c r="C121" s="326"/>
      <c r="D121" s="326"/>
      <c r="E121" s="326"/>
      <c r="F121" s="326"/>
      <c r="G121" s="326"/>
      <c r="H121" s="326"/>
      <c r="I121" s="326"/>
      <c r="J121" s="326"/>
    </row>
    <row r="122" spans="3:10" s="322" customFormat="1" ht="15" hidden="1" customHeight="1" x14ac:dyDescent="0.3">
      <c r="C122" s="326"/>
      <c r="D122" s="326"/>
      <c r="E122" s="326"/>
      <c r="F122" s="326"/>
      <c r="G122" s="326"/>
      <c r="H122" s="326"/>
      <c r="I122" s="326"/>
      <c r="J122" s="326"/>
    </row>
    <row r="123" spans="3:10" s="322" customFormat="1" ht="15" hidden="1" customHeight="1" x14ac:dyDescent="0.3">
      <c r="C123" s="326"/>
      <c r="D123" s="326"/>
      <c r="E123" s="326"/>
      <c r="F123" s="326"/>
      <c r="G123" s="326"/>
      <c r="H123" s="326"/>
      <c r="I123" s="326"/>
      <c r="J123" s="326"/>
    </row>
    <row r="124" spans="3:10" s="322" customFormat="1" ht="15" hidden="1" customHeight="1" x14ac:dyDescent="0.3">
      <c r="C124" s="326"/>
      <c r="D124" s="326"/>
      <c r="E124" s="326"/>
      <c r="F124" s="326"/>
      <c r="G124" s="326"/>
      <c r="H124" s="326"/>
      <c r="I124" s="326"/>
      <c r="J124" s="326"/>
    </row>
    <row r="125" spans="3:10" s="322" customFormat="1" ht="15" hidden="1" customHeight="1" x14ac:dyDescent="0.3">
      <c r="C125" s="326"/>
      <c r="D125" s="326"/>
      <c r="E125" s="326"/>
      <c r="F125" s="326"/>
      <c r="G125" s="326"/>
      <c r="H125" s="326"/>
      <c r="I125" s="326"/>
      <c r="J125" s="326"/>
    </row>
    <row r="126" spans="3:10" s="322" customFormat="1" ht="15" hidden="1" customHeight="1" x14ac:dyDescent="0.3">
      <c r="C126" s="326"/>
      <c r="D126" s="326"/>
      <c r="E126" s="326"/>
      <c r="F126" s="326"/>
      <c r="G126" s="326"/>
      <c r="H126" s="326"/>
      <c r="I126" s="326"/>
      <c r="J126" s="326"/>
    </row>
    <row r="127" spans="3:10" s="322" customFormat="1" ht="15" hidden="1" customHeight="1" x14ac:dyDescent="0.3">
      <c r="C127" s="326"/>
      <c r="D127" s="326"/>
      <c r="E127" s="326"/>
      <c r="F127" s="326"/>
      <c r="G127" s="326"/>
      <c r="H127" s="326"/>
      <c r="I127" s="326"/>
      <c r="J127" s="326"/>
    </row>
    <row r="128" spans="3:10" s="322" customFormat="1" ht="15" hidden="1" customHeight="1" x14ac:dyDescent="0.3">
      <c r="C128" s="326"/>
      <c r="D128" s="326"/>
      <c r="E128" s="326"/>
      <c r="F128" s="326"/>
      <c r="G128" s="326"/>
      <c r="H128" s="326"/>
      <c r="I128" s="326"/>
      <c r="J128" s="326"/>
    </row>
    <row r="129" spans="3:10" s="322" customFormat="1" ht="15" hidden="1" customHeight="1" x14ac:dyDescent="0.3">
      <c r="C129" s="326"/>
      <c r="D129" s="326"/>
      <c r="E129" s="326"/>
      <c r="F129" s="326"/>
      <c r="G129" s="326"/>
      <c r="H129" s="326"/>
      <c r="I129" s="326"/>
      <c r="J129" s="326"/>
    </row>
    <row r="130" spans="3:10" s="322" customFormat="1" ht="15" hidden="1" customHeight="1" x14ac:dyDescent="0.3">
      <c r="C130" s="326"/>
      <c r="D130" s="326"/>
      <c r="E130" s="326"/>
      <c r="F130" s="326"/>
      <c r="G130" s="326"/>
      <c r="H130" s="326"/>
      <c r="I130" s="326"/>
      <c r="J130" s="326"/>
    </row>
    <row r="131" spans="3:10" s="322" customFormat="1" ht="15" hidden="1" customHeight="1" x14ac:dyDescent="0.3">
      <c r="C131" s="326"/>
      <c r="D131" s="326"/>
      <c r="E131" s="326"/>
      <c r="F131" s="326"/>
      <c r="G131" s="326"/>
      <c r="H131" s="326"/>
      <c r="I131" s="326"/>
      <c r="J131" s="326"/>
    </row>
    <row r="132" spans="3:10" s="322" customFormat="1" ht="15" hidden="1" customHeight="1" x14ac:dyDescent="0.3">
      <c r="C132" s="326"/>
      <c r="D132" s="326"/>
      <c r="E132" s="326"/>
      <c r="F132" s="326"/>
      <c r="G132" s="326"/>
      <c r="H132" s="326"/>
      <c r="I132" s="326"/>
      <c r="J132" s="326"/>
    </row>
    <row r="133" spans="3:10" s="322" customFormat="1" ht="15" hidden="1" customHeight="1" x14ac:dyDescent="0.3">
      <c r="C133" s="326"/>
      <c r="D133" s="326"/>
      <c r="E133" s="326"/>
      <c r="F133" s="326"/>
      <c r="G133" s="326"/>
      <c r="H133" s="326"/>
      <c r="I133" s="326"/>
      <c r="J133" s="326"/>
    </row>
    <row r="134" spans="3:10" s="322" customFormat="1" ht="15" hidden="1" customHeight="1" x14ac:dyDescent="0.3">
      <c r="C134" s="326"/>
      <c r="D134" s="326"/>
      <c r="E134" s="326"/>
      <c r="F134" s="326"/>
      <c r="G134" s="326"/>
      <c r="H134" s="326"/>
      <c r="I134" s="326"/>
      <c r="J134" s="326"/>
    </row>
    <row r="135" spans="3:10" s="322" customFormat="1" ht="15" hidden="1" customHeight="1" x14ac:dyDescent="0.3">
      <c r="C135" s="326"/>
      <c r="D135" s="326"/>
      <c r="E135" s="326"/>
      <c r="F135" s="326"/>
      <c r="G135" s="326"/>
      <c r="H135" s="326"/>
      <c r="I135" s="326"/>
      <c r="J135" s="326"/>
    </row>
    <row r="136" spans="3:10" s="322" customFormat="1" ht="15" hidden="1" customHeight="1" x14ac:dyDescent="0.3">
      <c r="C136" s="326"/>
      <c r="D136" s="326"/>
      <c r="E136" s="326"/>
      <c r="F136" s="326"/>
      <c r="G136" s="326"/>
      <c r="H136" s="326"/>
      <c r="I136" s="326"/>
      <c r="J136" s="326"/>
    </row>
    <row r="137" spans="3:10" s="322" customFormat="1" ht="15" hidden="1" customHeight="1" x14ac:dyDescent="0.3">
      <c r="C137" s="326"/>
      <c r="D137" s="326"/>
      <c r="E137" s="326"/>
      <c r="F137" s="326"/>
      <c r="G137" s="326"/>
      <c r="H137" s="326"/>
      <c r="I137" s="326"/>
      <c r="J137" s="326"/>
    </row>
    <row r="138" spans="3:10" s="322" customFormat="1" ht="15" hidden="1" customHeight="1" x14ac:dyDescent="0.3">
      <c r="C138" s="326"/>
      <c r="D138" s="326"/>
      <c r="E138" s="326"/>
      <c r="F138" s="326"/>
      <c r="G138" s="326"/>
      <c r="H138" s="326"/>
      <c r="I138" s="326"/>
      <c r="J138" s="326"/>
    </row>
    <row r="139" spans="3:10" s="322" customFormat="1" ht="15" hidden="1" customHeight="1" x14ac:dyDescent="0.3">
      <c r="C139" s="326"/>
      <c r="D139" s="326"/>
      <c r="E139" s="326"/>
      <c r="F139" s="326"/>
      <c r="G139" s="326"/>
      <c r="H139" s="326"/>
      <c r="I139" s="326"/>
      <c r="J139" s="326"/>
    </row>
    <row r="140" spans="3:10" s="322" customFormat="1" ht="15" hidden="1" customHeight="1" x14ac:dyDescent="0.3">
      <c r="C140" s="326"/>
      <c r="D140" s="326"/>
      <c r="E140" s="326"/>
      <c r="F140" s="326"/>
      <c r="G140" s="326"/>
      <c r="H140" s="326"/>
      <c r="I140" s="326"/>
      <c r="J140" s="326"/>
    </row>
    <row r="141" spans="3:10" s="322" customFormat="1" ht="15" hidden="1" customHeight="1" x14ac:dyDescent="0.3">
      <c r="C141" s="326"/>
      <c r="D141" s="326"/>
      <c r="E141" s="326"/>
      <c r="F141" s="326"/>
      <c r="G141" s="326"/>
      <c r="H141" s="326"/>
      <c r="I141" s="326"/>
      <c r="J141" s="326"/>
    </row>
    <row r="142" spans="3:10" s="322" customFormat="1" ht="15" hidden="1" customHeight="1" x14ac:dyDescent="0.3">
      <c r="C142" s="326"/>
      <c r="D142" s="326"/>
      <c r="E142" s="326"/>
      <c r="F142" s="326"/>
      <c r="G142" s="326"/>
      <c r="H142" s="326"/>
      <c r="I142" s="326"/>
      <c r="J142" s="326"/>
    </row>
    <row r="143" spans="3:10" s="322" customFormat="1" ht="15" hidden="1" customHeight="1" x14ac:dyDescent="0.3">
      <c r="C143" s="326"/>
      <c r="D143" s="326"/>
      <c r="E143" s="326"/>
      <c r="F143" s="326"/>
      <c r="G143" s="326"/>
      <c r="H143" s="326"/>
      <c r="I143" s="326"/>
      <c r="J143" s="326"/>
    </row>
    <row r="144" spans="3:10" s="322" customFormat="1" ht="15" hidden="1" customHeight="1" x14ac:dyDescent="0.3"/>
    <row r="145" s="322" customFormat="1" ht="15" hidden="1" customHeight="1" x14ac:dyDescent="0.3"/>
    <row r="146" s="322" customFormat="1" ht="15" hidden="1" customHeight="1" x14ac:dyDescent="0.3"/>
    <row r="147" s="322" customFormat="1" ht="15" hidden="1" customHeight="1" x14ac:dyDescent="0.3"/>
    <row r="148" s="322" customFormat="1" ht="15" hidden="1" customHeight="1" x14ac:dyDescent="0.3"/>
    <row r="149" s="322" customFormat="1" ht="15" hidden="1" customHeight="1" x14ac:dyDescent="0.3"/>
    <row r="150" s="322" customFormat="1" ht="15" hidden="1" customHeight="1" x14ac:dyDescent="0.3"/>
    <row r="151" s="322" customFormat="1" ht="15" hidden="1" customHeight="1" x14ac:dyDescent="0.3"/>
    <row r="152" s="322" customFormat="1" ht="15" hidden="1" customHeight="1" x14ac:dyDescent="0.3"/>
    <row r="153" s="322" customFormat="1" ht="15" hidden="1" customHeight="1" x14ac:dyDescent="0.3"/>
    <row r="154" s="322" customFormat="1" ht="15" hidden="1" customHeight="1" x14ac:dyDescent="0.3"/>
    <row r="155" s="322" customFormat="1" ht="15" hidden="1" customHeight="1" x14ac:dyDescent="0.3"/>
    <row r="156" s="322" customFormat="1" ht="15" hidden="1" customHeight="1" x14ac:dyDescent="0.3"/>
    <row r="157" s="322" customFormat="1" ht="15" hidden="1" customHeight="1" x14ac:dyDescent="0.3"/>
    <row r="158" s="322" customFormat="1" ht="15" hidden="1" customHeight="1" x14ac:dyDescent="0.3"/>
    <row r="159" s="322" customFormat="1" ht="15" hidden="1" customHeight="1" x14ac:dyDescent="0.3"/>
    <row r="160" s="322" customFormat="1" ht="15" hidden="1" customHeight="1" x14ac:dyDescent="0.3"/>
    <row r="161" s="322" customFormat="1" ht="15" hidden="1" customHeight="1" x14ac:dyDescent="0.3"/>
    <row r="162" s="322" customFormat="1" ht="15" hidden="1" customHeight="1" x14ac:dyDescent="0.3"/>
    <row r="163" s="322" customFormat="1" ht="15" hidden="1" customHeight="1" x14ac:dyDescent="0.3"/>
    <row r="164" s="322" customFormat="1" ht="15" hidden="1" customHeight="1" x14ac:dyDescent="0.3"/>
    <row r="165" s="322" customFormat="1" ht="15" hidden="1" customHeight="1" x14ac:dyDescent="0.3"/>
    <row r="166" s="322" customFormat="1" ht="15" hidden="1" customHeight="1" x14ac:dyDescent="0.3"/>
    <row r="167" s="322" customFormat="1" ht="15" hidden="1" customHeight="1" x14ac:dyDescent="0.3"/>
    <row r="168" s="322" customFormat="1" ht="15" hidden="1" customHeight="1" x14ac:dyDescent="0.3"/>
    <row r="169" s="322" customFormat="1" ht="15" hidden="1" customHeight="1" x14ac:dyDescent="0.3"/>
    <row r="170" s="322" customFormat="1" ht="15" hidden="1" customHeight="1" x14ac:dyDescent="0.3"/>
    <row r="171" s="322" customFormat="1" ht="15" hidden="1" customHeight="1" x14ac:dyDescent="0.3"/>
    <row r="172" s="322" customFormat="1" ht="15" hidden="1" customHeight="1" x14ac:dyDescent="0.3"/>
    <row r="173" s="322" customFormat="1" ht="15" hidden="1" customHeight="1" x14ac:dyDescent="0.3"/>
    <row r="174" s="322" customFormat="1" ht="15" hidden="1" customHeight="1" x14ac:dyDescent="0.3"/>
    <row r="175" s="322" customFormat="1" ht="15" hidden="1" customHeight="1" x14ac:dyDescent="0.3"/>
    <row r="176" s="322" customFormat="1" ht="15" hidden="1" customHeight="1" x14ac:dyDescent="0.3"/>
    <row r="177" s="322" customFormat="1" ht="15" hidden="1" customHeight="1" x14ac:dyDescent="0.3"/>
    <row r="178" s="322" customFormat="1" ht="15" hidden="1" customHeight="1" x14ac:dyDescent="0.3"/>
    <row r="179" s="322" customFormat="1" ht="15" hidden="1" customHeight="1" x14ac:dyDescent="0.3"/>
    <row r="180" s="322" customFormat="1" ht="15" hidden="1" customHeight="1" x14ac:dyDescent="0.3"/>
    <row r="181" s="322" customFormat="1" ht="15" hidden="1" customHeight="1" x14ac:dyDescent="0.3"/>
    <row r="182" s="322" customFormat="1" ht="15" hidden="1" customHeight="1" x14ac:dyDescent="0.3"/>
    <row r="183" s="322" customFormat="1" ht="15" hidden="1" customHeight="1" x14ac:dyDescent="0.3"/>
    <row r="184" s="322" customFormat="1" ht="15" hidden="1" customHeight="1" x14ac:dyDescent="0.3"/>
    <row r="185" s="322" customFormat="1" ht="15" hidden="1" customHeight="1" x14ac:dyDescent="0.3"/>
    <row r="186" s="322" customFormat="1" ht="15" hidden="1" customHeight="1" x14ac:dyDescent="0.3"/>
    <row r="187" s="322" customFormat="1" ht="15" hidden="1" customHeight="1" x14ac:dyDescent="0.3"/>
    <row r="188" s="322" customFormat="1" ht="15" hidden="1" customHeight="1" x14ac:dyDescent="0.3"/>
    <row r="189" hidden="1" x14ac:dyDescent="0.25"/>
    <row r="190" x14ac:dyDescent="0.25"/>
  </sheetData>
  <mergeCells count="15">
    <mergeCell ref="C8:M9"/>
    <mergeCell ref="C35:D35"/>
    <mergeCell ref="E35:F35"/>
    <mergeCell ref="G35:H35"/>
    <mergeCell ref="I35:J35"/>
    <mergeCell ref="C22:M24"/>
    <mergeCell ref="C32:J32"/>
    <mergeCell ref="C33:J34"/>
    <mergeCell ref="C76:M78"/>
    <mergeCell ref="C74:M75"/>
    <mergeCell ref="C36:D36"/>
    <mergeCell ref="E36:F36"/>
    <mergeCell ref="G36:H36"/>
    <mergeCell ref="I36:J36"/>
    <mergeCell ref="C71:M7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vt:i4>
      </vt:variant>
    </vt:vector>
  </HeadingPairs>
  <TitlesOfParts>
    <vt:vector size="16" baseType="lpstr">
      <vt:lpstr>Setup</vt:lpstr>
      <vt:lpstr>dummy1</vt:lpstr>
      <vt:lpstr>Schedule - by Venues</vt:lpstr>
      <vt:lpstr>dummy2</vt:lpstr>
      <vt:lpstr>Bracket 5 - 8</vt:lpstr>
      <vt:lpstr>Bracket 9 - 16</vt:lpstr>
      <vt:lpstr>Bracket 17 - 32</vt:lpstr>
      <vt:lpstr>Bracket 33 - 64</vt:lpstr>
      <vt:lpstr>How to Use</vt:lpstr>
      <vt:lpstr>Copyright</vt:lpstr>
      <vt:lpstr>Copyright-2</vt:lpstr>
      <vt:lpstr>'Bracket 17 - 32'!Print_Area</vt:lpstr>
      <vt:lpstr>'Bracket 33 - 64'!Print_Area</vt:lpstr>
      <vt:lpstr>'Bracket 5 - 8'!Print_Area</vt:lpstr>
      <vt:lpstr>'Bracket 9 - 16'!Print_Area</vt:lpstr>
      <vt:lpstr>'Schedule - by Venues'!Print_Area</vt:lpstr>
    </vt:vector>
  </TitlesOfParts>
  <Company>Exceltemplate.net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 Musadya</dc:creator>
  <cp:lastModifiedBy>IT</cp:lastModifiedBy>
  <cp:lastPrinted>2015-02-18T04:16:06Z</cp:lastPrinted>
  <dcterms:created xsi:type="dcterms:W3CDTF">2009-04-22T12:43:57Z</dcterms:created>
  <dcterms:modified xsi:type="dcterms:W3CDTF">2019-07-26T12:37:50Z</dcterms:modified>
</cp:coreProperties>
</file>