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735" windowWidth="15825" windowHeight="9915" activeTab="2"/>
  </bookViews>
  <sheets>
    <sheet name="Breakeven Analysis Chart" sheetId="1" r:id="rId1"/>
    <sheet name="Break Even Analysis" sheetId="2" r:id="rId2"/>
    <sheet name="Break Even Analyis Chart II" sheetId="3" r:id="rId3"/>
    <sheet name="Breakeven Analysis II" sheetId="4" r:id="rId4"/>
    <sheet name="Sheet3" sheetId="5" r:id="rId5"/>
  </sheets>
  <definedNames>
    <definedName name="_xlnm.Print_Area" localSheetId="1">'Break Even Analysis'!$A$1:$J$23</definedName>
  </definedNames>
  <calcPr fullCalcOnLoad="1"/>
</workbook>
</file>

<file path=xl/sharedStrings.xml><?xml version="1.0" encoding="utf-8"?>
<sst xmlns="http://schemas.openxmlformats.org/spreadsheetml/2006/main" count="43" uniqueCount="23">
  <si>
    <t>Mio Country Meadows</t>
  </si>
  <si>
    <t>Break Even Analysis</t>
  </si>
  <si>
    <t>Rounds of Golf @$35.50</t>
  </si>
  <si>
    <t>Rounds of Golf</t>
  </si>
  <si>
    <t>Total Cost:</t>
  </si>
  <si>
    <t>Variable Costs</t>
  </si>
  <si>
    <t>Fixed Costs</t>
  </si>
  <si>
    <t>Profit(Loss):</t>
  </si>
  <si>
    <t>Unit Price</t>
  </si>
  <si>
    <t>$</t>
  </si>
  <si>
    <t>%</t>
  </si>
  <si>
    <t>Contribution Margin</t>
  </si>
  <si>
    <t>Break Even Unit Analysis</t>
  </si>
  <si>
    <t>Break Even in Unit Rounds</t>
  </si>
  <si>
    <t>Break Even in Dollars</t>
  </si>
  <si>
    <t>Operating Leverage Factor</t>
  </si>
  <si>
    <t>Margin of Safety in Rounds</t>
  </si>
  <si>
    <t>Margin of Safety on Dollars</t>
  </si>
  <si>
    <t>Margin of Safety Percentage</t>
  </si>
  <si>
    <t>Total Costs</t>
  </si>
  <si>
    <t>Opportunity Cost of Land</t>
  </si>
  <si>
    <t>Unit Variable Expense</t>
  </si>
  <si>
    <t>Break Even Analysis with Opportunity Cost of Land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</si>
</sst>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</numFmts>
  <fonts count="45">
    <font>
      <sz val="12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0"/>
    </font>
    <font>
      <b/>
      <sz val="12"/>
      <color indexed="12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6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3" fontId="0" fillId="33" borderId="0" xfId="0" applyNumberFormat="1" applyFill="1" applyAlignment="1">
      <alignment/>
    </xf>
    <xf numFmtId="0" fontId="1" fillId="33" borderId="10" xfId="0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1" fillId="33" borderId="12" xfId="0" applyFont="1" applyFill="1" applyBorder="1" applyAlignment="1">
      <alignment/>
    </xf>
    <xf numFmtId="164" fontId="0" fillId="33" borderId="12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1" fillId="33" borderId="10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Break Even Analysis Chart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775"/>
          <c:w val="0.97825"/>
          <c:h val="0.7665"/>
        </c:manualLayout>
      </c:layout>
      <c:lineChart>
        <c:grouping val="standard"/>
        <c:varyColors val="0"/>
        <c:ser>
          <c:idx val="5"/>
          <c:order val="0"/>
          <c:tx>
            <c:strRef>
              <c:f>'Break Even Analysis'!$A$4</c:f>
              <c:strCache>
                <c:ptCount val="1"/>
                <c:pt idx="0">
                  <c:v>Rounds of Golf @$35.50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'Break Even Analysis'!$B$3:$J$3</c:f>
              <c:numCache>
                <c:ptCount val="9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11000</c:v>
                </c:pt>
                <c:pt idx="6">
                  <c:v>12120.1</c:v>
                </c:pt>
                <c:pt idx="7">
                  <c:v>14000</c:v>
                </c:pt>
                <c:pt idx="8">
                  <c:v>16000</c:v>
                </c:pt>
              </c:numCache>
            </c:numRef>
          </c:cat>
          <c:val>
            <c:numRef>
              <c:f>'Break Even Analysis'!$B$4:$J$4</c:f>
              <c:numCache>
                <c:ptCount val="9"/>
                <c:pt idx="0">
                  <c:v>71000</c:v>
                </c:pt>
                <c:pt idx="1">
                  <c:v>142000</c:v>
                </c:pt>
                <c:pt idx="2">
                  <c:v>213000</c:v>
                </c:pt>
                <c:pt idx="3">
                  <c:v>284000</c:v>
                </c:pt>
                <c:pt idx="4">
                  <c:v>355000</c:v>
                </c:pt>
                <c:pt idx="5">
                  <c:v>390500</c:v>
                </c:pt>
                <c:pt idx="6">
                  <c:v>430263.55</c:v>
                </c:pt>
                <c:pt idx="7">
                  <c:v>497000</c:v>
                </c:pt>
                <c:pt idx="8">
                  <c:v>568000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'Break Even Analysis'!$A$6</c:f>
              <c:strCache>
                <c:ptCount val="1"/>
                <c:pt idx="0">
                  <c:v>Variable Costs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'Break Even Analysis'!$B$3:$J$3</c:f>
              <c:numCache>
                <c:ptCount val="9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11000</c:v>
                </c:pt>
                <c:pt idx="6">
                  <c:v>12120.1</c:v>
                </c:pt>
                <c:pt idx="7">
                  <c:v>14000</c:v>
                </c:pt>
                <c:pt idx="8">
                  <c:v>16000</c:v>
                </c:pt>
              </c:numCache>
            </c:numRef>
          </c:cat>
          <c:val>
            <c:numRef>
              <c:f>'Break Even Analysis'!$B$6:$J$6</c:f>
              <c:numCache>
                <c:ptCount val="9"/>
                <c:pt idx="0">
                  <c:v>19740</c:v>
                </c:pt>
                <c:pt idx="1">
                  <c:v>39480</c:v>
                </c:pt>
                <c:pt idx="2">
                  <c:v>59219.99999999999</c:v>
                </c:pt>
                <c:pt idx="3">
                  <c:v>78960</c:v>
                </c:pt>
                <c:pt idx="4">
                  <c:v>98699.99999999999</c:v>
                </c:pt>
                <c:pt idx="5">
                  <c:v>108569.99999999999</c:v>
                </c:pt>
                <c:pt idx="6">
                  <c:v>119625.38699999999</c:v>
                </c:pt>
                <c:pt idx="7">
                  <c:v>138180</c:v>
                </c:pt>
                <c:pt idx="8">
                  <c:v>157920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'Break Even Analysis'!$A$7</c:f>
              <c:strCache>
                <c:ptCount val="1"/>
                <c:pt idx="0">
                  <c:v>Fixed Costs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'Break Even Analysis'!$B$3:$J$3</c:f>
              <c:numCache>
                <c:ptCount val="9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11000</c:v>
                </c:pt>
                <c:pt idx="6">
                  <c:v>12120.1</c:v>
                </c:pt>
                <c:pt idx="7">
                  <c:v>14000</c:v>
                </c:pt>
                <c:pt idx="8">
                  <c:v>16000</c:v>
                </c:pt>
              </c:numCache>
            </c:numRef>
          </c:cat>
          <c:val>
            <c:numRef>
              <c:f>'Break Even Analysis'!$B$7:$J$7</c:f>
              <c:numCache>
                <c:ptCount val="9"/>
                <c:pt idx="0">
                  <c:v>310638</c:v>
                </c:pt>
                <c:pt idx="1">
                  <c:v>310638</c:v>
                </c:pt>
                <c:pt idx="2">
                  <c:v>310638</c:v>
                </c:pt>
                <c:pt idx="3">
                  <c:v>310638</c:v>
                </c:pt>
                <c:pt idx="4">
                  <c:v>310638</c:v>
                </c:pt>
                <c:pt idx="5">
                  <c:v>310638</c:v>
                </c:pt>
                <c:pt idx="6">
                  <c:v>310638</c:v>
                </c:pt>
                <c:pt idx="7">
                  <c:v>310638</c:v>
                </c:pt>
                <c:pt idx="8">
                  <c:v>310638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'Break Even Analysis'!$A$8</c:f>
              <c:strCache>
                <c:ptCount val="1"/>
                <c:pt idx="0">
                  <c:v>Total Cost: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'Break Even Analysis'!$B$3:$J$3</c:f>
              <c:numCache>
                <c:ptCount val="9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11000</c:v>
                </c:pt>
                <c:pt idx="6">
                  <c:v>12120.1</c:v>
                </c:pt>
                <c:pt idx="7">
                  <c:v>14000</c:v>
                </c:pt>
                <c:pt idx="8">
                  <c:v>16000</c:v>
                </c:pt>
              </c:numCache>
            </c:numRef>
          </c:cat>
          <c:val>
            <c:numRef>
              <c:f>'Break Even Analysis'!$B$8:$J$8</c:f>
              <c:numCache>
                <c:ptCount val="9"/>
                <c:pt idx="0">
                  <c:v>330378</c:v>
                </c:pt>
                <c:pt idx="1">
                  <c:v>350118</c:v>
                </c:pt>
                <c:pt idx="2">
                  <c:v>369858</c:v>
                </c:pt>
                <c:pt idx="3">
                  <c:v>389598</c:v>
                </c:pt>
                <c:pt idx="4">
                  <c:v>409338</c:v>
                </c:pt>
                <c:pt idx="5">
                  <c:v>419208</c:v>
                </c:pt>
                <c:pt idx="6">
                  <c:v>430263.387</c:v>
                </c:pt>
                <c:pt idx="7">
                  <c:v>448818</c:v>
                </c:pt>
                <c:pt idx="8">
                  <c:v>468558</c:v>
                </c:pt>
              </c:numCache>
            </c:numRef>
          </c:val>
          <c:smooth val="0"/>
        </c:ser>
        <c:marker val="1"/>
        <c:axId val="14905765"/>
        <c:axId val="67043022"/>
      </c:lineChart>
      <c:catAx>
        <c:axId val="14905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Rounds Of Golf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7043022"/>
        <c:crosses val="autoZero"/>
        <c:auto val="1"/>
        <c:lblOffset val="100"/>
        <c:tickLblSkip val="1"/>
        <c:noMultiLvlLbl val="0"/>
      </c:catAx>
      <c:valAx>
        <c:axId val="67043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1490576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"/>
          <c:y val="0.95075"/>
          <c:w val="0.611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Break Even Analysis with Opportunity Cost</a:t>
            </a:r>
          </a:p>
        </c:rich>
      </c:tx>
      <c:layout>
        <c:manualLayout>
          <c:xMode val="factor"/>
          <c:yMode val="factor"/>
          <c:x val="0.00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625"/>
          <c:w val="0.981"/>
          <c:h val="0.78875"/>
        </c:manualLayout>
      </c:layout>
      <c:lineChart>
        <c:grouping val="standard"/>
        <c:varyColors val="0"/>
        <c:ser>
          <c:idx val="0"/>
          <c:order val="0"/>
          <c:tx>
            <c:strRef>
              <c:f>'Breakeven Analysis II'!$A$4</c:f>
              <c:strCache>
                <c:ptCount val="1"/>
                <c:pt idx="0">
                  <c:v>Rounds of Golf @$35.50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'Breakeven Analysis II'!$B$3:$L$3</c:f>
              <c:numCache>
                <c:ptCount val="11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11000</c:v>
                </c:pt>
                <c:pt idx="6">
                  <c:v>12120.1</c:v>
                </c:pt>
                <c:pt idx="7">
                  <c:v>13500</c:v>
                </c:pt>
                <c:pt idx="8">
                  <c:v>14065.45</c:v>
                </c:pt>
                <c:pt idx="9">
                  <c:v>15000</c:v>
                </c:pt>
                <c:pt idx="10">
                  <c:v>16000</c:v>
                </c:pt>
              </c:numCache>
            </c:numRef>
          </c:cat>
          <c:val>
            <c:numRef>
              <c:f>'Breakeven Analysis II'!$B$4:$L$4</c:f>
              <c:numCache>
                <c:ptCount val="11"/>
                <c:pt idx="0">
                  <c:v>71000</c:v>
                </c:pt>
                <c:pt idx="1">
                  <c:v>142000</c:v>
                </c:pt>
                <c:pt idx="2">
                  <c:v>213000</c:v>
                </c:pt>
                <c:pt idx="3">
                  <c:v>284000</c:v>
                </c:pt>
                <c:pt idx="4">
                  <c:v>355000</c:v>
                </c:pt>
                <c:pt idx="5">
                  <c:v>390500</c:v>
                </c:pt>
                <c:pt idx="6">
                  <c:v>430263.55</c:v>
                </c:pt>
                <c:pt idx="7">
                  <c:v>479250</c:v>
                </c:pt>
                <c:pt idx="8">
                  <c:v>499323.47500000003</c:v>
                </c:pt>
                <c:pt idx="9">
                  <c:v>532500</c:v>
                </c:pt>
                <c:pt idx="10">
                  <c:v>568000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'Breakeven Analysis II'!$A$6</c:f>
              <c:strCache>
                <c:ptCount val="1"/>
                <c:pt idx="0">
                  <c:v>Variable Costs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'Breakeven Analysis II'!$B$3:$L$3</c:f>
              <c:numCache>
                <c:ptCount val="11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11000</c:v>
                </c:pt>
                <c:pt idx="6">
                  <c:v>12120.1</c:v>
                </c:pt>
                <c:pt idx="7">
                  <c:v>13500</c:v>
                </c:pt>
                <c:pt idx="8">
                  <c:v>14065.45</c:v>
                </c:pt>
                <c:pt idx="9">
                  <c:v>15000</c:v>
                </c:pt>
                <c:pt idx="10">
                  <c:v>16000</c:v>
                </c:pt>
              </c:numCache>
            </c:numRef>
          </c:cat>
          <c:val>
            <c:numRef>
              <c:f>'Breakeven Analysis II'!$B$6:$L$6</c:f>
              <c:numCache>
                <c:ptCount val="11"/>
                <c:pt idx="0">
                  <c:v>19720</c:v>
                </c:pt>
                <c:pt idx="1">
                  <c:v>39440</c:v>
                </c:pt>
                <c:pt idx="2">
                  <c:v>59160</c:v>
                </c:pt>
                <c:pt idx="3">
                  <c:v>78880</c:v>
                </c:pt>
                <c:pt idx="4">
                  <c:v>98600</c:v>
                </c:pt>
                <c:pt idx="5">
                  <c:v>108460</c:v>
                </c:pt>
                <c:pt idx="6">
                  <c:v>119504.186</c:v>
                </c:pt>
                <c:pt idx="7">
                  <c:v>133110</c:v>
                </c:pt>
                <c:pt idx="8">
                  <c:v>138685.337</c:v>
                </c:pt>
                <c:pt idx="9">
                  <c:v>147900</c:v>
                </c:pt>
                <c:pt idx="10">
                  <c:v>157760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'Breakeven Analysis II'!$A$8</c:f>
              <c:strCache>
                <c:ptCount val="1"/>
                <c:pt idx="0">
                  <c:v>Fixed Costs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'Breakeven Analysis II'!$B$3:$L$3</c:f>
              <c:numCache>
                <c:ptCount val="11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11000</c:v>
                </c:pt>
                <c:pt idx="6">
                  <c:v>12120.1</c:v>
                </c:pt>
                <c:pt idx="7">
                  <c:v>13500</c:v>
                </c:pt>
                <c:pt idx="8">
                  <c:v>14065.45</c:v>
                </c:pt>
                <c:pt idx="9">
                  <c:v>15000</c:v>
                </c:pt>
                <c:pt idx="10">
                  <c:v>16000</c:v>
                </c:pt>
              </c:numCache>
            </c:numRef>
          </c:cat>
          <c:val>
            <c:numRef>
              <c:f>'Breakeven Analysis II'!$B$8:$L$8</c:f>
              <c:numCache>
                <c:ptCount val="11"/>
                <c:pt idx="0">
                  <c:v>310638</c:v>
                </c:pt>
                <c:pt idx="1">
                  <c:v>310638</c:v>
                </c:pt>
                <c:pt idx="2">
                  <c:v>310638</c:v>
                </c:pt>
                <c:pt idx="3">
                  <c:v>310638</c:v>
                </c:pt>
                <c:pt idx="4">
                  <c:v>310638</c:v>
                </c:pt>
                <c:pt idx="5">
                  <c:v>310638</c:v>
                </c:pt>
                <c:pt idx="6">
                  <c:v>310638</c:v>
                </c:pt>
                <c:pt idx="7">
                  <c:v>310638</c:v>
                </c:pt>
                <c:pt idx="8">
                  <c:v>310638</c:v>
                </c:pt>
                <c:pt idx="9">
                  <c:v>310638</c:v>
                </c:pt>
                <c:pt idx="10">
                  <c:v>310638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'Breakeven Analysis II'!$A$9</c:f>
              <c:strCache>
                <c:ptCount val="1"/>
                <c:pt idx="0">
                  <c:v>Total Cost: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'Breakeven Analysis II'!$B$3:$L$3</c:f>
              <c:numCache>
                <c:ptCount val="11"/>
                <c:pt idx="0">
                  <c:v>2000</c:v>
                </c:pt>
                <c:pt idx="1">
                  <c:v>4000</c:v>
                </c:pt>
                <c:pt idx="2">
                  <c:v>6000</c:v>
                </c:pt>
                <c:pt idx="3">
                  <c:v>8000</c:v>
                </c:pt>
                <c:pt idx="4">
                  <c:v>10000</c:v>
                </c:pt>
                <c:pt idx="5">
                  <c:v>11000</c:v>
                </c:pt>
                <c:pt idx="6">
                  <c:v>12120.1</c:v>
                </c:pt>
                <c:pt idx="7">
                  <c:v>13500</c:v>
                </c:pt>
                <c:pt idx="8">
                  <c:v>14065.45</c:v>
                </c:pt>
                <c:pt idx="9">
                  <c:v>15000</c:v>
                </c:pt>
                <c:pt idx="10">
                  <c:v>16000</c:v>
                </c:pt>
              </c:numCache>
            </c:numRef>
          </c:cat>
          <c:val>
            <c:numRef>
              <c:f>'Breakeven Analysis II'!$B$9:$L$9</c:f>
              <c:numCache>
                <c:ptCount val="11"/>
                <c:pt idx="0">
                  <c:v>380358</c:v>
                </c:pt>
                <c:pt idx="1">
                  <c:v>400078</c:v>
                </c:pt>
                <c:pt idx="2">
                  <c:v>419798</c:v>
                </c:pt>
                <c:pt idx="3">
                  <c:v>439518</c:v>
                </c:pt>
                <c:pt idx="4">
                  <c:v>459238</c:v>
                </c:pt>
                <c:pt idx="5">
                  <c:v>469098</c:v>
                </c:pt>
                <c:pt idx="6">
                  <c:v>480142.186</c:v>
                </c:pt>
                <c:pt idx="7">
                  <c:v>493748</c:v>
                </c:pt>
                <c:pt idx="8">
                  <c:v>499323.337</c:v>
                </c:pt>
                <c:pt idx="9">
                  <c:v>508538</c:v>
                </c:pt>
                <c:pt idx="10">
                  <c:v>518398</c:v>
                </c:pt>
              </c:numCache>
            </c:numRef>
          </c:val>
          <c:smooth val="0"/>
        </c:ser>
        <c:marker val="1"/>
        <c:axId val="66516287"/>
        <c:axId val="61775672"/>
      </c:lineChart>
      <c:catAx>
        <c:axId val="66516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Rounds of Golf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75672"/>
        <c:crosses val="autoZero"/>
        <c:auto val="1"/>
        <c:lblOffset val="100"/>
        <c:tickLblSkip val="1"/>
        <c:noMultiLvlLbl val="0"/>
      </c:catAx>
      <c:valAx>
        <c:axId val="61775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51628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025"/>
          <c:y val="0.95225"/>
          <c:w val="0.60625"/>
          <c:h val="0.0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1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</cdr:x>
      <cdr:y>0.18875</cdr:y>
    </cdr:from>
    <cdr:to>
      <cdr:x>0.6345</cdr:x>
      <cdr:y>0.22275</cdr:y>
    </cdr:to>
    <cdr:sp>
      <cdr:nvSpPr>
        <cdr:cNvPr id="1" name="Text Box 4"/>
        <cdr:cNvSpPr txBox="1">
          <a:spLocks noChangeArrowheads="1"/>
        </cdr:cNvSpPr>
      </cdr:nvSpPr>
      <cdr:spPr>
        <a:xfrm>
          <a:off x="4152900" y="1114425"/>
          <a:ext cx="1352550" cy="200025"/>
        </a:xfrm>
        <a:prstGeom prst="rect">
          <a:avLst/>
        </a:prstGeom>
        <a:solidFill>
          <a:srgbClr val="FFFF00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Break Even Point</a:t>
          </a:r>
        </a:p>
      </cdr:txBody>
    </cdr:sp>
  </cdr:relSizeAnchor>
  <cdr:relSizeAnchor xmlns:cdr="http://schemas.openxmlformats.org/drawingml/2006/chartDrawing">
    <cdr:from>
      <cdr:x>0.26525</cdr:x>
      <cdr:y>0.289</cdr:y>
    </cdr:from>
    <cdr:to>
      <cdr:x>0.37175</cdr:x>
      <cdr:y>0.324</cdr:y>
    </cdr:to>
    <cdr:sp>
      <cdr:nvSpPr>
        <cdr:cNvPr id="2" name="Text Box 6"/>
        <cdr:cNvSpPr txBox="1">
          <a:spLocks noChangeArrowheads="1"/>
        </cdr:cNvSpPr>
      </cdr:nvSpPr>
      <cdr:spPr>
        <a:xfrm>
          <a:off x="2295525" y="1714500"/>
          <a:ext cx="923925" cy="209550"/>
        </a:xfrm>
        <a:prstGeom prst="rect">
          <a:avLst/>
        </a:prstGeom>
        <a:solidFill>
          <a:srgbClr val="FFFF00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Loss Area</a:t>
          </a:r>
        </a:p>
      </cdr:txBody>
    </cdr:sp>
  </cdr:relSizeAnchor>
  <cdr:relSizeAnchor xmlns:cdr="http://schemas.openxmlformats.org/drawingml/2006/chartDrawing">
    <cdr:from>
      <cdr:x>0.73625</cdr:x>
      <cdr:y>0.162</cdr:y>
    </cdr:from>
    <cdr:to>
      <cdr:x>0.80425</cdr:x>
      <cdr:y>0.19675</cdr:y>
    </cdr:to>
    <cdr:sp>
      <cdr:nvSpPr>
        <cdr:cNvPr id="3" name="Text Box 8"/>
        <cdr:cNvSpPr txBox="1">
          <a:spLocks noChangeArrowheads="1"/>
        </cdr:cNvSpPr>
      </cdr:nvSpPr>
      <cdr:spPr>
        <a:xfrm>
          <a:off x="6381750" y="952500"/>
          <a:ext cx="590550" cy="209550"/>
        </a:xfrm>
        <a:prstGeom prst="rect">
          <a:avLst/>
        </a:prstGeom>
        <a:solidFill>
          <a:srgbClr val="FFFF00"/>
        </a:solidFill>
        <a:ln w="15875" cmpd="sng">
          <a:solidFill>
            <a:srgbClr val="0000FF"/>
          </a:solidFill>
          <a:headEnd type="none"/>
          <a:tailEnd type="none"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Profit Area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  <cdr:relSizeAnchor xmlns:cdr="http://schemas.openxmlformats.org/drawingml/2006/chartDrawing">
    <cdr:from>
      <cdr:x>0.55675</cdr:x>
      <cdr:y>0.22275</cdr:y>
    </cdr:from>
    <cdr:to>
      <cdr:x>0.73625</cdr:x>
      <cdr:y>0.324</cdr:y>
    </cdr:to>
    <cdr:sp>
      <cdr:nvSpPr>
        <cdr:cNvPr id="4" name="Line 13"/>
        <cdr:cNvSpPr>
          <a:spLocks/>
        </cdr:cNvSpPr>
      </cdr:nvSpPr>
      <cdr:spPr>
        <a:xfrm>
          <a:off x="4829175" y="1314450"/>
          <a:ext cx="1562100" cy="600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0.781</cdr:x>
      <cdr:y>0.19675</cdr:y>
    </cdr:from>
    <cdr:to>
      <cdr:x>0.8865</cdr:x>
      <cdr:y>0.2685</cdr:y>
    </cdr:to>
    <cdr:sp>
      <cdr:nvSpPr>
        <cdr:cNvPr id="5" name="Line 14"/>
        <cdr:cNvSpPr>
          <a:spLocks/>
        </cdr:cNvSpPr>
      </cdr:nvSpPr>
      <cdr:spPr>
        <a:xfrm>
          <a:off x="6772275" y="1162050"/>
          <a:ext cx="914400" cy="4286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0.7425</cdr:x>
      <cdr:y>0.33975</cdr:y>
    </cdr:from>
    <cdr:to>
      <cdr:x>0.7425</cdr:x>
      <cdr:y>0.82025</cdr:y>
    </cdr:to>
    <cdr:sp>
      <cdr:nvSpPr>
        <cdr:cNvPr id="6" name="Line 15"/>
        <cdr:cNvSpPr>
          <a:spLocks/>
        </cdr:cNvSpPr>
      </cdr:nvSpPr>
      <cdr:spPr>
        <a:xfrm>
          <a:off x="6438900" y="2009775"/>
          <a:ext cx="0" cy="2847975"/>
        </a:xfrm>
        <a:prstGeom prst="lin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0.09725</cdr:x>
      <cdr:y>0.3315</cdr:y>
    </cdr:from>
    <cdr:to>
      <cdr:x>0.73625</cdr:x>
      <cdr:y>0.33275</cdr:y>
    </cdr:to>
    <cdr:sp>
      <cdr:nvSpPr>
        <cdr:cNvPr id="7" name="Line 17"/>
        <cdr:cNvSpPr>
          <a:spLocks/>
        </cdr:cNvSpPr>
      </cdr:nvSpPr>
      <cdr:spPr>
        <a:xfrm flipH="1">
          <a:off x="838200" y="1962150"/>
          <a:ext cx="5543550" cy="9525"/>
        </a:xfrm>
        <a:prstGeom prst="line">
          <a:avLst/>
        </a:prstGeom>
        <a:noFill/>
        <a:ln w="127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0.31</cdr:x>
      <cdr:y>0.31775</cdr:y>
    </cdr:from>
    <cdr:to>
      <cdr:x>0.31</cdr:x>
      <cdr:y>0.525</cdr:y>
    </cdr:to>
    <cdr:sp>
      <cdr:nvSpPr>
        <cdr:cNvPr id="8" name="Line 18"/>
        <cdr:cNvSpPr>
          <a:spLocks/>
        </cdr:cNvSpPr>
      </cdr:nvSpPr>
      <cdr:spPr>
        <a:xfrm>
          <a:off x="2686050" y="1876425"/>
          <a:ext cx="0" cy="12287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0.90325</cdr:y>
    </cdr:from>
    <cdr:to>
      <cdr:x>0.42175</cdr:x>
      <cdr:y>0.93425</cdr:y>
    </cdr:to>
    <cdr:sp>
      <cdr:nvSpPr>
        <cdr:cNvPr id="9" name="Text Box 20"/>
        <cdr:cNvSpPr txBox="1">
          <a:spLocks noChangeArrowheads="1"/>
        </cdr:cNvSpPr>
      </cdr:nvSpPr>
      <cdr:spPr>
        <a:xfrm>
          <a:off x="695325" y="5353050"/>
          <a:ext cx="2962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breakeven analysis includes debt serivce of princpial and interest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0.09175</cdr:x>
      <cdr:y>0.094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790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0.13275</cdr:x>
      <cdr:y>0.28675</cdr:y>
    </cdr:from>
    <cdr:to>
      <cdr:x>0.22525</cdr:x>
      <cdr:y>0.32975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0" y="1695450"/>
          <a:ext cx="800100" cy="257175"/>
        </a:xfrm>
        <a:prstGeom prst="rect">
          <a:avLst/>
        </a:prstGeom>
        <a:solidFill>
          <a:srgbClr val="FFFF00"/>
        </a:solidFill>
        <a:ln w="12700" cmpd="sng">
          <a:solidFill>
            <a:srgbClr val="00008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Loss Area</a:t>
          </a:r>
        </a:p>
      </cdr:txBody>
    </cdr:sp>
  </cdr:relSizeAnchor>
  <cdr:relSizeAnchor xmlns:cdr="http://schemas.openxmlformats.org/drawingml/2006/chartDrawing">
    <cdr:from>
      <cdr:x>0.3975</cdr:x>
      <cdr:y>0.169</cdr:y>
    </cdr:from>
    <cdr:to>
      <cdr:x>0.53375</cdr:x>
      <cdr:y>0.20425</cdr:y>
    </cdr:to>
    <cdr:sp>
      <cdr:nvSpPr>
        <cdr:cNvPr id="3" name="Text Box 3"/>
        <cdr:cNvSpPr txBox="1">
          <a:spLocks noChangeArrowheads="1"/>
        </cdr:cNvSpPr>
      </cdr:nvSpPr>
      <cdr:spPr>
        <a:xfrm>
          <a:off x="3438525" y="1000125"/>
          <a:ext cx="1181100" cy="209550"/>
        </a:xfrm>
        <a:prstGeom prst="rect">
          <a:avLst/>
        </a:prstGeom>
        <a:solidFill>
          <a:srgbClr val="FFFF00"/>
        </a:solidFill>
        <a:ln w="12700" cmpd="sng">
          <a:solidFill>
            <a:srgbClr val="333399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Break Even Point</a:t>
          </a:r>
        </a:p>
      </cdr:txBody>
    </cdr:sp>
  </cdr:relSizeAnchor>
  <cdr:relSizeAnchor xmlns:cdr="http://schemas.openxmlformats.org/drawingml/2006/chartDrawing">
    <cdr:from>
      <cdr:x>0.71125</cdr:x>
      <cdr:y>0.14575</cdr:y>
    </cdr:from>
    <cdr:to>
      <cdr:x>0.775</cdr:x>
      <cdr:y>0.18175</cdr:y>
    </cdr:to>
    <cdr:sp>
      <cdr:nvSpPr>
        <cdr:cNvPr id="4" name="Text Box 4"/>
        <cdr:cNvSpPr txBox="1">
          <a:spLocks noChangeArrowheads="1"/>
        </cdr:cNvSpPr>
      </cdr:nvSpPr>
      <cdr:spPr>
        <a:xfrm>
          <a:off x="6162675" y="857250"/>
          <a:ext cx="552450" cy="209550"/>
        </a:xfrm>
        <a:prstGeom prst="rect">
          <a:avLst/>
        </a:prstGeom>
        <a:solidFill>
          <a:srgbClr val="FFFF00"/>
        </a:solidFill>
        <a:ln w="12700" cmpd="sng">
          <a:solidFill>
            <a:srgbClr val="00008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Profit</a:t>
          </a:r>
        </a:p>
      </cdr:txBody>
    </cdr:sp>
  </cdr:relSizeAnchor>
  <cdr:relSizeAnchor xmlns:cdr="http://schemas.openxmlformats.org/drawingml/2006/chartDrawing">
    <cdr:from>
      <cdr:x>0.7885</cdr:x>
      <cdr:y>0.24525</cdr:y>
    </cdr:from>
    <cdr:to>
      <cdr:x>0.78925</cdr:x>
      <cdr:y>0.82875</cdr:y>
    </cdr:to>
    <cdr:sp>
      <cdr:nvSpPr>
        <cdr:cNvPr id="5" name="Line 5"/>
        <cdr:cNvSpPr>
          <a:spLocks/>
        </cdr:cNvSpPr>
      </cdr:nvSpPr>
      <cdr:spPr>
        <a:xfrm>
          <a:off x="6829425" y="1447800"/>
          <a:ext cx="9525" cy="3457575"/>
        </a:xfrm>
        <a:prstGeom prst="line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0.09175</cdr:x>
      <cdr:y>0.24525</cdr:y>
    </cdr:from>
    <cdr:to>
      <cdr:x>0.7885</cdr:x>
      <cdr:y>0.24525</cdr:y>
    </cdr:to>
    <cdr:sp>
      <cdr:nvSpPr>
        <cdr:cNvPr id="6" name="Line 7"/>
        <cdr:cNvSpPr>
          <a:spLocks/>
        </cdr:cNvSpPr>
      </cdr:nvSpPr>
      <cdr:spPr>
        <a:xfrm>
          <a:off x="790575" y="1447800"/>
          <a:ext cx="6038850" cy="0"/>
        </a:xfrm>
        <a:prstGeom prst="line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0.53375</cdr:x>
      <cdr:y>0.19525</cdr:y>
    </cdr:from>
    <cdr:to>
      <cdr:x>0.7885</cdr:x>
      <cdr:y>0.24525</cdr:y>
    </cdr:to>
    <cdr:sp>
      <cdr:nvSpPr>
        <cdr:cNvPr id="7" name="Line 8"/>
        <cdr:cNvSpPr>
          <a:spLocks/>
        </cdr:cNvSpPr>
      </cdr:nvSpPr>
      <cdr:spPr>
        <a:xfrm>
          <a:off x="4619625" y="1152525"/>
          <a:ext cx="2209800" cy="295275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0.22525</cdr:x>
      <cdr:y>0.30925</cdr:y>
    </cdr:from>
    <cdr:to>
      <cdr:x>0.3975</cdr:x>
      <cdr:y>0.3975</cdr:y>
    </cdr:to>
    <cdr:sp>
      <cdr:nvSpPr>
        <cdr:cNvPr id="8" name="Line 9"/>
        <cdr:cNvSpPr>
          <a:spLocks/>
        </cdr:cNvSpPr>
      </cdr:nvSpPr>
      <cdr:spPr>
        <a:xfrm>
          <a:off x="1943100" y="1828800"/>
          <a:ext cx="1495425" cy="523875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0.775</cdr:x>
      <cdr:y>0.16275</cdr:y>
    </cdr:from>
    <cdr:to>
      <cdr:x>0.92475</cdr:x>
      <cdr:y>0.21075</cdr:y>
    </cdr:to>
    <cdr:sp>
      <cdr:nvSpPr>
        <cdr:cNvPr id="9" name="Line 10"/>
        <cdr:cNvSpPr>
          <a:spLocks/>
        </cdr:cNvSpPr>
      </cdr:nvSpPr>
      <cdr:spPr>
        <a:xfrm>
          <a:off x="6715125" y="962025"/>
          <a:ext cx="1295400" cy="2857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="95" zoomScaleNormal="95" zoomScalePageLayoutView="0" workbookViewId="0" topLeftCell="A1">
      <selection activeCell="A1" sqref="A1:J23"/>
    </sheetView>
  </sheetViews>
  <sheetFormatPr defaultColWidth="9.00390625" defaultRowHeight="15.75"/>
  <cols>
    <col min="1" max="1" width="23.50390625" style="0" bestFit="1" customWidth="1"/>
    <col min="2" max="5" width="9.25390625" style="0" bestFit="1" customWidth="1"/>
    <col min="6" max="6" width="8.375" style="0" customWidth="1"/>
    <col min="7" max="10" width="8.625" style="0" bestFit="1" customWidth="1"/>
    <col min="11" max="11" width="9.00390625" style="0" bestFit="1" customWidth="1"/>
  </cols>
  <sheetData>
    <row r="1" spans="1:10" ht="18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8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>
      <c r="A3" s="7" t="s">
        <v>3</v>
      </c>
      <c r="B3" s="20">
        <v>2000</v>
      </c>
      <c r="C3" s="20">
        <v>4000</v>
      </c>
      <c r="D3" s="20">
        <v>6000</v>
      </c>
      <c r="E3" s="20">
        <v>8000</v>
      </c>
      <c r="F3" s="20">
        <v>10000</v>
      </c>
      <c r="G3" s="20">
        <v>11000</v>
      </c>
      <c r="H3" s="20">
        <v>12120.1</v>
      </c>
      <c r="I3" s="20">
        <v>14000</v>
      </c>
      <c r="J3" s="20">
        <v>16000</v>
      </c>
    </row>
    <row r="4" spans="1:11" ht="15.75">
      <c r="A4" s="4" t="s">
        <v>2</v>
      </c>
      <c r="B4" s="2">
        <f>B3*$K$4</f>
        <v>71000</v>
      </c>
      <c r="C4" s="2">
        <f aca="true" t="shared" si="0" ref="C4:J4">C3*$K$4</f>
        <v>142000</v>
      </c>
      <c r="D4" s="2">
        <f t="shared" si="0"/>
        <v>213000</v>
      </c>
      <c r="E4" s="2">
        <f t="shared" si="0"/>
        <v>284000</v>
      </c>
      <c r="F4" s="2">
        <f t="shared" si="0"/>
        <v>355000</v>
      </c>
      <c r="G4" s="2">
        <f t="shared" si="0"/>
        <v>390500</v>
      </c>
      <c r="H4" s="2">
        <f t="shared" si="0"/>
        <v>430263.55</v>
      </c>
      <c r="I4" s="2">
        <f t="shared" si="0"/>
        <v>497000</v>
      </c>
      <c r="J4" s="2">
        <f t="shared" si="0"/>
        <v>568000</v>
      </c>
      <c r="K4">
        <v>35.5</v>
      </c>
    </row>
    <row r="5" spans="1:10" ht="15.75">
      <c r="A5" s="5" t="s">
        <v>19</v>
      </c>
      <c r="B5" s="6"/>
      <c r="C5" s="6"/>
      <c r="D5" s="6"/>
      <c r="E5" s="6"/>
      <c r="F5" s="6"/>
      <c r="G5" s="6"/>
      <c r="H5" s="6"/>
      <c r="I5" s="6"/>
      <c r="J5" s="6"/>
    </row>
    <row r="6" spans="1:10" ht="15.75">
      <c r="A6" s="3" t="s">
        <v>5</v>
      </c>
      <c r="B6" s="1">
        <f aca="true" t="shared" si="1" ref="B6:J6">B3*$B$13</f>
        <v>19740</v>
      </c>
      <c r="C6" s="1">
        <f t="shared" si="1"/>
        <v>39480</v>
      </c>
      <c r="D6" s="1">
        <f t="shared" si="1"/>
        <v>59219.99999999999</v>
      </c>
      <c r="E6" s="1">
        <f t="shared" si="1"/>
        <v>78960</v>
      </c>
      <c r="F6" s="1">
        <f t="shared" si="1"/>
        <v>98699.99999999999</v>
      </c>
      <c r="G6" s="1">
        <f t="shared" si="1"/>
        <v>108569.99999999999</v>
      </c>
      <c r="H6" s="1">
        <f t="shared" si="1"/>
        <v>119625.38699999999</v>
      </c>
      <c r="I6" s="1">
        <f t="shared" si="1"/>
        <v>138180</v>
      </c>
      <c r="J6" s="1">
        <f t="shared" si="1"/>
        <v>157920</v>
      </c>
    </row>
    <row r="7" spans="1:10" ht="15.75">
      <c r="A7" s="7" t="s">
        <v>6</v>
      </c>
      <c r="B7" s="8">
        <v>310638</v>
      </c>
      <c r="C7" s="8">
        <v>310638</v>
      </c>
      <c r="D7" s="8">
        <v>310638</v>
      </c>
      <c r="E7" s="8">
        <v>310638</v>
      </c>
      <c r="F7" s="8">
        <v>310638</v>
      </c>
      <c r="G7" s="8">
        <v>310638</v>
      </c>
      <c r="H7" s="8">
        <v>310638</v>
      </c>
      <c r="I7" s="8">
        <v>310638</v>
      </c>
      <c r="J7" s="8">
        <v>310638</v>
      </c>
    </row>
    <row r="8" spans="1:10" ht="15.75">
      <c r="A8" s="3" t="s">
        <v>4</v>
      </c>
      <c r="B8" s="1">
        <f>B6+B7</f>
        <v>330378</v>
      </c>
      <c r="C8" s="1">
        <f>C6+C7</f>
        <v>350118</v>
      </c>
      <c r="D8" s="1">
        <f aca="true" t="shared" si="2" ref="D8:J8">D6+D7</f>
        <v>369858</v>
      </c>
      <c r="E8" s="1">
        <f t="shared" si="2"/>
        <v>389598</v>
      </c>
      <c r="F8" s="1">
        <f t="shared" si="2"/>
        <v>409338</v>
      </c>
      <c r="G8" s="1">
        <f t="shared" si="2"/>
        <v>419208</v>
      </c>
      <c r="H8" s="1">
        <f t="shared" si="2"/>
        <v>430263.387</v>
      </c>
      <c r="I8" s="1">
        <f t="shared" si="2"/>
        <v>448818</v>
      </c>
      <c r="J8" s="1">
        <f t="shared" si="2"/>
        <v>468558</v>
      </c>
    </row>
    <row r="9" spans="1:10" ht="16.5" thickBot="1">
      <c r="A9" s="9" t="s">
        <v>7</v>
      </c>
      <c r="B9" s="10">
        <f>B4-B8</f>
        <v>-259378</v>
      </c>
      <c r="C9" s="10">
        <f>C4-C8</f>
        <v>-208118</v>
      </c>
      <c r="D9" s="10">
        <f aca="true" t="shared" si="3" ref="D9:J9">D4-D8</f>
        <v>-156858</v>
      </c>
      <c r="E9" s="10">
        <f t="shared" si="3"/>
        <v>-105598</v>
      </c>
      <c r="F9" s="10">
        <f t="shared" si="3"/>
        <v>-54338</v>
      </c>
      <c r="G9" s="10">
        <f t="shared" si="3"/>
        <v>-28708</v>
      </c>
      <c r="H9" s="10">
        <f t="shared" si="3"/>
        <v>0.16300000000046566</v>
      </c>
      <c r="I9" s="10">
        <f t="shared" si="3"/>
        <v>48182</v>
      </c>
      <c r="J9" s="10">
        <f t="shared" si="3"/>
        <v>99442</v>
      </c>
    </row>
    <row r="10" ht="16.5" thickTop="1"/>
    <row r="11" spans="1:3" ht="15.75">
      <c r="A11" s="12" t="s">
        <v>12</v>
      </c>
      <c r="B11" s="13" t="s">
        <v>9</v>
      </c>
      <c r="C11" s="13" t="s">
        <v>10</v>
      </c>
    </row>
    <row r="12" spans="1:3" ht="15.75">
      <c r="A12" t="s">
        <v>8</v>
      </c>
      <c r="B12" s="16">
        <v>35.5</v>
      </c>
      <c r="C12" s="14">
        <f>B12/$B$12</f>
        <v>1</v>
      </c>
    </row>
    <row r="13" spans="1:3" ht="15.75">
      <c r="A13" s="11" t="s">
        <v>21</v>
      </c>
      <c r="B13" s="17">
        <v>9.87</v>
      </c>
      <c r="C13" s="15">
        <f>B13/$B$12</f>
        <v>0.2780281690140845</v>
      </c>
    </row>
    <row r="14" spans="1:3" ht="15.75">
      <c r="A14" t="s">
        <v>11</v>
      </c>
      <c r="B14" s="16">
        <f>B12-B13</f>
        <v>25.630000000000003</v>
      </c>
      <c r="C14" s="14">
        <f>B14/$B$12</f>
        <v>0.7219718309859156</v>
      </c>
    </row>
    <row r="16" spans="1:2" ht="15.75">
      <c r="A16" t="s">
        <v>13</v>
      </c>
      <c r="B16" s="1">
        <f>310638/B14</f>
        <v>12120.093640265313</v>
      </c>
    </row>
    <row r="17" spans="1:2" ht="15.75">
      <c r="A17" t="s">
        <v>14</v>
      </c>
      <c r="B17" s="18">
        <f>310638/0.776</f>
        <v>400306.7010309278</v>
      </c>
    </row>
    <row r="19" spans="1:2" ht="15.75">
      <c r="A19" t="s">
        <v>15</v>
      </c>
      <c r="B19" s="19">
        <f>(14800*B14)/(14800*B14-310638)</f>
        <v>5.522581020877613</v>
      </c>
    </row>
    <row r="21" spans="1:2" ht="15.75">
      <c r="A21" t="s">
        <v>16</v>
      </c>
      <c r="B21" s="1">
        <f>14800-H3</f>
        <v>2679.8999999999996</v>
      </c>
    </row>
    <row r="22" spans="1:2" ht="15.75">
      <c r="A22" t="s">
        <v>17</v>
      </c>
      <c r="B22" s="18">
        <f>525400-B17</f>
        <v>125093.29896907217</v>
      </c>
    </row>
    <row r="23" spans="1:2" ht="15.75">
      <c r="A23" t="s">
        <v>18</v>
      </c>
      <c r="B23" s="21">
        <f>B22/525400</f>
        <v>0.23809154733359758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scale="81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23.50390625" style="0" bestFit="1" customWidth="1"/>
    <col min="2" max="5" width="9.25390625" style="0" bestFit="1" customWidth="1"/>
    <col min="6" max="6" width="9.25390625" style="0" customWidth="1"/>
    <col min="7" max="8" width="8.625" style="0" bestFit="1" customWidth="1"/>
    <col min="9" max="9" width="8.625" style="0" customWidth="1"/>
    <col min="10" max="10" width="8.625" style="0" bestFit="1" customWidth="1"/>
    <col min="11" max="11" width="8.625" style="0" customWidth="1"/>
    <col min="12" max="12" width="8.625" style="0" bestFit="1" customWidth="1"/>
    <col min="13" max="13" width="9.00390625" style="0" bestFit="1" customWidth="1"/>
  </cols>
  <sheetData>
    <row r="1" spans="1:12" ht="18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5.75">
      <c r="A3" s="7" t="s">
        <v>3</v>
      </c>
      <c r="B3" s="20">
        <v>2000</v>
      </c>
      <c r="C3" s="20">
        <v>4000</v>
      </c>
      <c r="D3" s="20">
        <v>6000</v>
      </c>
      <c r="E3" s="20">
        <v>8000</v>
      </c>
      <c r="F3" s="20">
        <v>10000</v>
      </c>
      <c r="G3" s="20">
        <v>11000</v>
      </c>
      <c r="H3" s="20">
        <v>12120.1</v>
      </c>
      <c r="I3" s="20">
        <v>13500</v>
      </c>
      <c r="J3" s="20">
        <v>14065.45</v>
      </c>
      <c r="K3" s="20">
        <v>15000</v>
      </c>
      <c r="L3" s="20">
        <v>16000</v>
      </c>
    </row>
    <row r="4" spans="1:13" ht="15.75">
      <c r="A4" s="4" t="s">
        <v>2</v>
      </c>
      <c r="B4" s="2">
        <f>B3*$M$4</f>
        <v>71000</v>
      </c>
      <c r="C4" s="2">
        <f aca="true" t="shared" si="0" ref="C4:L4">C3*$M$4</f>
        <v>142000</v>
      </c>
      <c r="D4" s="2">
        <f t="shared" si="0"/>
        <v>213000</v>
      </c>
      <c r="E4" s="2">
        <f t="shared" si="0"/>
        <v>284000</v>
      </c>
      <c r="F4" s="2">
        <f t="shared" si="0"/>
        <v>355000</v>
      </c>
      <c r="G4" s="2">
        <f t="shared" si="0"/>
        <v>390500</v>
      </c>
      <c r="H4" s="2">
        <f t="shared" si="0"/>
        <v>430263.55</v>
      </c>
      <c r="I4" s="2">
        <f t="shared" si="0"/>
        <v>479250</v>
      </c>
      <c r="J4" s="2">
        <f>J3*$M$4</f>
        <v>499323.47500000003</v>
      </c>
      <c r="K4" s="2">
        <f t="shared" si="0"/>
        <v>532500</v>
      </c>
      <c r="L4" s="2">
        <f t="shared" si="0"/>
        <v>568000</v>
      </c>
      <c r="M4">
        <v>35.5</v>
      </c>
    </row>
    <row r="5" spans="1:12" ht="15.75">
      <c r="A5" s="5" t="s">
        <v>19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5.75">
      <c r="A6" s="3" t="s">
        <v>5</v>
      </c>
      <c r="B6" s="1">
        <f aca="true" t="shared" si="1" ref="B6:L6">B3*$B$14</f>
        <v>19720</v>
      </c>
      <c r="C6" s="1">
        <f t="shared" si="1"/>
        <v>39440</v>
      </c>
      <c r="D6" s="1">
        <f t="shared" si="1"/>
        <v>59160</v>
      </c>
      <c r="E6" s="1">
        <f t="shared" si="1"/>
        <v>78880</v>
      </c>
      <c r="F6" s="1">
        <f t="shared" si="1"/>
        <v>98600</v>
      </c>
      <c r="G6" s="1">
        <f t="shared" si="1"/>
        <v>108460</v>
      </c>
      <c r="H6" s="1">
        <f t="shared" si="1"/>
        <v>119504.186</v>
      </c>
      <c r="I6" s="1">
        <f t="shared" si="1"/>
        <v>133110</v>
      </c>
      <c r="J6" s="1">
        <f t="shared" si="1"/>
        <v>138685.337</v>
      </c>
      <c r="K6" s="1">
        <f t="shared" si="1"/>
        <v>147900</v>
      </c>
      <c r="L6" s="1">
        <f t="shared" si="1"/>
        <v>157760</v>
      </c>
    </row>
    <row r="7" spans="1:12" ht="15.75">
      <c r="A7" s="3" t="s">
        <v>20</v>
      </c>
      <c r="B7" s="1">
        <v>50000</v>
      </c>
      <c r="C7" s="1">
        <v>50000</v>
      </c>
      <c r="D7" s="1">
        <v>50000</v>
      </c>
      <c r="E7" s="1">
        <v>50000</v>
      </c>
      <c r="F7" s="1">
        <v>50000</v>
      </c>
      <c r="G7" s="1">
        <v>50000</v>
      </c>
      <c r="H7" s="1">
        <v>50000</v>
      </c>
      <c r="I7" s="1">
        <v>50000</v>
      </c>
      <c r="J7" s="1">
        <v>50000</v>
      </c>
      <c r="K7" s="1">
        <v>50000</v>
      </c>
      <c r="L7" s="1">
        <v>50000</v>
      </c>
    </row>
    <row r="8" spans="1:12" ht="15.75">
      <c r="A8" s="7" t="s">
        <v>6</v>
      </c>
      <c r="B8" s="8">
        <v>310638</v>
      </c>
      <c r="C8" s="8">
        <v>310638</v>
      </c>
      <c r="D8" s="8">
        <v>310638</v>
      </c>
      <c r="E8" s="8">
        <v>310638</v>
      </c>
      <c r="F8" s="8">
        <v>310638</v>
      </c>
      <c r="G8" s="8">
        <v>310638</v>
      </c>
      <c r="H8" s="8">
        <v>310638</v>
      </c>
      <c r="I8" s="8">
        <v>310638</v>
      </c>
      <c r="J8" s="8">
        <v>310638</v>
      </c>
      <c r="K8" s="8">
        <v>310638</v>
      </c>
      <c r="L8" s="8">
        <v>310638</v>
      </c>
    </row>
    <row r="9" spans="1:12" ht="15.75">
      <c r="A9" s="3" t="s">
        <v>4</v>
      </c>
      <c r="B9" s="1">
        <f>B6+B7+B8</f>
        <v>380358</v>
      </c>
      <c r="C9" s="1">
        <f aca="true" t="shared" si="2" ref="C9:L9">C6+C7+C8</f>
        <v>400078</v>
      </c>
      <c r="D9" s="1">
        <f t="shared" si="2"/>
        <v>419798</v>
      </c>
      <c r="E9" s="1">
        <f t="shared" si="2"/>
        <v>439518</v>
      </c>
      <c r="F9" s="1">
        <f t="shared" si="2"/>
        <v>459238</v>
      </c>
      <c r="G9" s="1">
        <f t="shared" si="2"/>
        <v>469098</v>
      </c>
      <c r="H9" s="1">
        <f t="shared" si="2"/>
        <v>480142.186</v>
      </c>
      <c r="I9" s="1">
        <f t="shared" si="2"/>
        <v>493748</v>
      </c>
      <c r="J9" s="1">
        <f t="shared" si="2"/>
        <v>499323.337</v>
      </c>
      <c r="K9" s="1">
        <f t="shared" si="2"/>
        <v>508538</v>
      </c>
      <c r="L9" s="1">
        <f t="shared" si="2"/>
        <v>518398</v>
      </c>
    </row>
    <row r="10" spans="1:12" ht="16.5" thickBot="1">
      <c r="A10" s="9" t="s">
        <v>7</v>
      </c>
      <c r="B10" s="10">
        <f>B4-B9</f>
        <v>-309358</v>
      </c>
      <c r="C10" s="10">
        <f>C4-C9</f>
        <v>-258078</v>
      </c>
      <c r="D10" s="10">
        <f aca="true" t="shared" si="3" ref="D10:L10">D4-D9</f>
        <v>-206798</v>
      </c>
      <c r="E10" s="10">
        <f t="shared" si="3"/>
        <v>-155518</v>
      </c>
      <c r="F10" s="10">
        <f t="shared" si="3"/>
        <v>-104238</v>
      </c>
      <c r="G10" s="10">
        <f t="shared" si="3"/>
        <v>-78598</v>
      </c>
      <c r="H10" s="10">
        <f t="shared" si="3"/>
        <v>-49878.636</v>
      </c>
      <c r="I10" s="10">
        <f t="shared" si="3"/>
        <v>-14498</v>
      </c>
      <c r="J10" s="10">
        <f t="shared" si="3"/>
        <v>0.13800000003539026</v>
      </c>
      <c r="K10" s="10">
        <f t="shared" si="3"/>
        <v>23962</v>
      </c>
      <c r="L10" s="10">
        <f t="shared" si="3"/>
        <v>49602</v>
      </c>
    </row>
    <row r="11" ht="16.5" thickTop="1"/>
    <row r="12" spans="1:3" ht="15.75">
      <c r="A12" s="12" t="s">
        <v>12</v>
      </c>
      <c r="B12" s="13" t="s">
        <v>9</v>
      </c>
      <c r="C12" s="13" t="s">
        <v>10</v>
      </c>
    </row>
    <row r="13" spans="1:3" ht="15.75">
      <c r="A13" t="s">
        <v>8</v>
      </c>
      <c r="B13" s="16">
        <v>35.5</v>
      </c>
      <c r="C13" s="14">
        <f>B13/$B$13</f>
        <v>1</v>
      </c>
    </row>
    <row r="14" spans="1:3" ht="15.75">
      <c r="A14" s="11" t="s">
        <v>21</v>
      </c>
      <c r="B14" s="17">
        <v>9.86</v>
      </c>
      <c r="C14" s="15">
        <f>B14/$B$13</f>
        <v>0.27774647887323944</v>
      </c>
    </row>
    <row r="15" spans="1:3" ht="15.75">
      <c r="A15" t="s">
        <v>11</v>
      </c>
      <c r="B15" s="16">
        <f>B13-B14</f>
        <v>25.64</v>
      </c>
      <c r="C15" s="14">
        <f>B15/$B$13</f>
        <v>0.7222535211267606</v>
      </c>
    </row>
    <row r="17" spans="1:2" ht="15.75">
      <c r="A17" t="s">
        <v>13</v>
      </c>
      <c r="B17" s="1">
        <v>14065</v>
      </c>
    </row>
    <row r="18" spans="1:2" ht="15.75">
      <c r="A18" t="s">
        <v>14</v>
      </c>
      <c r="B18" s="18">
        <v>500000</v>
      </c>
    </row>
    <row r="20" spans="1:2" ht="15.75">
      <c r="A20" t="s">
        <v>15</v>
      </c>
      <c r="B20" s="19">
        <f>(14800*B15)/(14800*B15-310638)</f>
        <v>5.512857018333963</v>
      </c>
    </row>
    <row r="22" spans="1:2" ht="15.75">
      <c r="A22" t="s">
        <v>16</v>
      </c>
      <c r="B22" s="1">
        <f>14800-H3</f>
        <v>2679.8999999999996</v>
      </c>
    </row>
    <row r="23" spans="1:2" ht="15.75">
      <c r="A23" t="s">
        <v>17</v>
      </c>
      <c r="B23" s="18">
        <f>525400-B18</f>
        <v>25400</v>
      </c>
    </row>
    <row r="24" spans="1:2" ht="15.75">
      <c r="A24" t="s">
        <v>18</v>
      </c>
      <c r="B24" s="21">
        <f>B23/525400</f>
        <v>0.048344118766653975</v>
      </c>
    </row>
  </sheetData>
  <sheetProtection/>
  <mergeCells count="2">
    <mergeCell ref="A1:L1"/>
    <mergeCell ref="A2:L2"/>
  </mergeCells>
  <printOptions/>
  <pageMargins left="0.75" right="0.75" top="1" bottom="1" header="0.5" footer="0.5"/>
  <pageSetup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 even analysis</dc:title>
  <dc:subject>Use this template to help your course determine its business needs and learn how to start making a profit.</dc:subject>
  <dc:creator>Chevonn Payton</dc:creator>
  <cp:keywords>Course, Tools_and_resources, Template, Break_even_analysis</cp:keywords>
  <dc:description>Use this template to help your course determine its business needs and learn how to start making a profit.</dc:description>
  <cp:lastModifiedBy>Adeel Almas</cp:lastModifiedBy>
  <cp:lastPrinted>2002-04-25T14:13:00Z</cp:lastPrinted>
  <dcterms:created xsi:type="dcterms:W3CDTF">2002-03-09T22:23:51Z</dcterms:created>
  <dcterms:modified xsi:type="dcterms:W3CDTF">2021-03-01T09:01:22Z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1033</vt:i4>
  </property>
  <property fmtid="{D5CDD505-2E9C-101B-9397-08002B2CF9AE}" pid="3" name="EktQuickLink">
    <vt:lpwstr>DownloadAsset.aspx?id=1321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>Use this template to help your course determine its business needs and learn how to start making a profit.</vt:lpwstr>
  </property>
  <property fmtid="{D5CDD505-2E9C-101B-9397-08002B2CF9AE}" pid="8" name="EktExpiryType">
    <vt:i4>1</vt:i4>
  </property>
  <property fmtid="{D5CDD505-2E9C-101B-9397-08002B2CF9AE}" pid="9" name="EktDateCreated">
    <vt:filetime>2011-02-14T22:05:56Z</vt:filetime>
  </property>
  <property fmtid="{D5CDD505-2E9C-101B-9397-08002B2CF9AE}" pid="10" name="EktDateModified">
    <vt:filetime>2011-02-14T22:05:58Z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96768</vt:i4>
  </property>
  <property fmtid="{D5CDD505-2E9C-101B-9397-08002B2CF9AE}" pid="14" name="EktSearchable">
    <vt:i4>1</vt:i4>
  </property>
  <property fmtid="{D5CDD505-2E9C-101B-9397-08002B2CF9AE}" pid="15" name="EktEDescription">
    <vt:lpwstr>Summary Use this template to help your course determine its business needs and learn how to start making a profit.</vt:lpwstr>
  </property>
  <property fmtid="{D5CDD505-2E9C-101B-9397-08002B2CF9AE}" pid="16" name="EktDescription">
    <vt:lpwstr>Use this template to help your course determine its business needs and learn how to start making a profit.</vt:lpwstr>
  </property>
  <property fmtid="{D5CDD505-2E9C-101B-9397-08002B2CF9AE}" pid="17" name="EktKeywords">
    <vt:lpwstr>tools, resources, templates, Microsoft Excel, break even analysis</vt:lpwstr>
  </property>
  <property fmtid="{D5CDD505-2E9C-101B-9397-08002B2CF9AE}" pid="18" name="EktHeadline">
    <vt:lpwstr>This is where the content title goes </vt:lpwstr>
  </property>
  <property fmtid="{D5CDD505-2E9C-101B-9397-08002B2CF9AE}" pid="19" name="ekttaxonomyenabled">
    <vt:i4>1</vt:i4>
  </property>
  <property fmtid="{D5CDD505-2E9C-101B-9397-08002B2CF9AE}" pid="20" name="EktAddress">
    <vt:lpwstr/>
  </property>
  <property fmtid="{D5CDD505-2E9C-101B-9397-08002B2CF9AE}" pid="21" name="EktDeck">
    <vt:lpwstr/>
  </property>
  <property fmtid="{D5CDD505-2E9C-101B-9397-08002B2CF9AE}" pid="22" name="EktBrowser_Title">
    <vt:lpwstr/>
  </property>
</Properties>
</file>